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hidePivotFieldList="1"/>
  <mc:AlternateContent xmlns:mc="http://schemas.openxmlformats.org/markup-compatibility/2006">
    <mc:Choice Requires="x15">
      <x15ac:absPath xmlns:x15ac="http://schemas.microsoft.com/office/spreadsheetml/2010/11/ac" url="https://vunl-my.sharepoint.com/personal/w_li2_vu_nl/Documents/0WEFNexus/1_literature review paper/Journal submission/2_RENEWABLE &amp; SUSTAINABLE ENERGY REVIEWS_AI93_中科院一区top/2024.06.08_Revision_1/2024.06.26_WEF review新增文献/"/>
    </mc:Choice>
  </mc:AlternateContent>
  <xr:revisionPtr revIDLastSave="56" documentId="13_ncr:1_{2C097288-4159-4E48-8A00-42EDE8921DD4}" xr6:coauthVersionLast="47" xr6:coauthVersionMax="47" xr10:uidLastSave="{B2F2599B-EBC1-4E59-91FA-E835AD0F0F31}"/>
  <bookViews>
    <workbookView xWindow="28680" yWindow="-120" windowWidth="29040" windowHeight="15720" xr2:uid="{00000000-000D-0000-FFFF-FFFF00000000}"/>
  </bookViews>
  <sheets>
    <sheet name="database including 834 studies" sheetId="2" r:id="rId1"/>
    <sheet name="130 studies on China" sheetId="14" r:id="rId2"/>
    <sheet name="data_processing_1" sheetId="5" r:id="rId3"/>
    <sheet name="data_processing_2" sheetId="9" r:id="rId4"/>
    <sheet name="Fig.3" sheetId="12" r:id="rId5"/>
    <sheet name="Fig.4" sheetId="11" r:id="rId6"/>
    <sheet name="Fig.5" sheetId="10" r:id="rId7"/>
  </sheets>
  <definedNames>
    <definedName name="_xlnm._FilterDatabase" localSheetId="1" hidden="1">'130 studies on China'!$A$1:$Y$131</definedName>
    <definedName name="_xlnm._FilterDatabase" localSheetId="2" hidden="1">data_processing_1!$A$1:$J$499</definedName>
    <definedName name="_xlnm._FilterDatabase" localSheetId="3" hidden="1">data_processing_2!$V$1:$GH$499</definedName>
    <definedName name="_xlnm._FilterDatabase" localSheetId="0" hidden="1">'database including 834 studies'!$A$1:$Y$835</definedName>
    <definedName name="OLE_LINK1" localSheetId="0">'database including 834 studies'!#REF!</definedName>
    <definedName name="OLE_LINK38" localSheetId="0">#REF!</definedName>
    <definedName name="OLE_LINK49" localSheetId="0">'database including 834 studies'!$C$782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K305" i="9" l="1"/>
  <c r="B134" i="14"/>
  <c r="B145" i="14"/>
  <c r="B144" i="14"/>
  <c r="B143" i="14"/>
  <c r="B142" i="14"/>
  <c r="B141" i="14"/>
  <c r="B140" i="14"/>
  <c r="B139" i="14"/>
  <c r="B138" i="14"/>
  <c r="B137" i="14"/>
  <c r="B136" i="14"/>
  <c r="B135" i="14"/>
  <c r="K2" i="14"/>
  <c r="G2" i="14"/>
  <c r="T3" i="9"/>
  <c r="T4" i="9"/>
  <c r="T5" i="9"/>
  <c r="T6" i="9"/>
  <c r="T7" i="9"/>
  <c r="T8" i="9"/>
  <c r="T9" i="9"/>
  <c r="T10" i="9"/>
  <c r="T11" i="9"/>
  <c r="T12" i="9"/>
  <c r="T13" i="9"/>
  <c r="T14" i="9"/>
  <c r="T15" i="9"/>
  <c r="T16" i="9"/>
  <c r="T17" i="9"/>
  <c r="T18" i="9"/>
  <c r="T19" i="9"/>
  <c r="T20" i="9"/>
  <c r="T21" i="9"/>
  <c r="T22" i="9"/>
  <c r="T23" i="9"/>
  <c r="T24" i="9"/>
  <c r="T25" i="9"/>
  <c r="T26" i="9"/>
  <c r="T27" i="9"/>
  <c r="T28" i="9"/>
  <c r="T29" i="9"/>
  <c r="T30" i="9"/>
  <c r="T31" i="9"/>
  <c r="T32" i="9"/>
  <c r="T33" i="9"/>
  <c r="T34" i="9"/>
  <c r="T35" i="9"/>
  <c r="T36" i="9"/>
  <c r="T37" i="9"/>
  <c r="T38" i="9"/>
  <c r="T39" i="9"/>
  <c r="T40" i="9"/>
  <c r="T41" i="9"/>
  <c r="T42" i="9"/>
  <c r="T43" i="9"/>
  <c r="T44" i="9"/>
  <c r="T45" i="9"/>
  <c r="T46" i="9"/>
  <c r="T47" i="9"/>
  <c r="T48" i="9"/>
  <c r="T49" i="9"/>
  <c r="T50" i="9"/>
  <c r="T51" i="9"/>
  <c r="T52" i="9"/>
  <c r="T53" i="9"/>
  <c r="T54" i="9"/>
  <c r="T55" i="9"/>
  <c r="T56" i="9"/>
  <c r="T57" i="9"/>
  <c r="T58" i="9"/>
  <c r="T59" i="9"/>
  <c r="T60" i="9"/>
  <c r="T61" i="9"/>
  <c r="T62" i="9"/>
  <c r="T63" i="9"/>
  <c r="T64" i="9"/>
  <c r="T65" i="9"/>
  <c r="T66" i="9"/>
  <c r="T67" i="9"/>
  <c r="T68" i="9"/>
  <c r="T69" i="9"/>
  <c r="T70" i="9"/>
  <c r="T71" i="9"/>
  <c r="T72" i="9"/>
  <c r="T73" i="9"/>
  <c r="T74" i="9"/>
  <c r="T75" i="9"/>
  <c r="T76" i="9"/>
  <c r="T77" i="9"/>
  <c r="T78" i="9"/>
  <c r="T79" i="9"/>
  <c r="T80" i="9"/>
  <c r="T81" i="9"/>
  <c r="T82" i="9"/>
  <c r="T83" i="9"/>
  <c r="T84" i="9"/>
  <c r="T85" i="9"/>
  <c r="T86" i="9"/>
  <c r="T87" i="9"/>
  <c r="T88" i="9"/>
  <c r="T89" i="9"/>
  <c r="T90" i="9"/>
  <c r="T91" i="9"/>
  <c r="T92" i="9"/>
  <c r="T93" i="9"/>
  <c r="T94" i="9"/>
  <c r="T95" i="9"/>
  <c r="T96" i="9"/>
  <c r="T97" i="9"/>
  <c r="T98" i="9"/>
  <c r="T99" i="9"/>
  <c r="T100" i="9"/>
  <c r="T101" i="9"/>
  <c r="T102" i="9"/>
  <c r="T103" i="9"/>
  <c r="T104" i="9"/>
  <c r="T105" i="9"/>
  <c r="T106" i="9"/>
  <c r="T107" i="9"/>
  <c r="T108" i="9"/>
  <c r="T109" i="9"/>
  <c r="T110" i="9"/>
  <c r="T111" i="9"/>
  <c r="T112" i="9"/>
  <c r="T113" i="9"/>
  <c r="T114" i="9"/>
  <c r="T115" i="9"/>
  <c r="T116" i="9"/>
  <c r="T117" i="9"/>
  <c r="T118" i="9"/>
  <c r="T119" i="9"/>
  <c r="T120" i="9"/>
  <c r="T121" i="9"/>
  <c r="T122" i="9"/>
  <c r="T123" i="9"/>
  <c r="T124" i="9"/>
  <c r="T125" i="9"/>
  <c r="T126" i="9"/>
  <c r="T127" i="9"/>
  <c r="T128" i="9"/>
  <c r="T129" i="9"/>
  <c r="T130" i="9"/>
  <c r="T131" i="9"/>
  <c r="T132" i="9"/>
  <c r="T133" i="9"/>
  <c r="T134" i="9"/>
  <c r="T135" i="9"/>
  <c r="T136" i="9"/>
  <c r="T137" i="9"/>
  <c r="T138" i="9"/>
  <c r="T139" i="9"/>
  <c r="T140" i="9"/>
  <c r="T141" i="9"/>
  <c r="T142" i="9"/>
  <c r="T143" i="9"/>
  <c r="T144" i="9"/>
  <c r="T145" i="9"/>
  <c r="T146" i="9"/>
  <c r="T147" i="9"/>
  <c r="T148" i="9"/>
  <c r="T149" i="9"/>
  <c r="T150" i="9"/>
  <c r="T151" i="9"/>
  <c r="T152" i="9"/>
  <c r="T153" i="9"/>
  <c r="T154" i="9"/>
  <c r="T155" i="9"/>
  <c r="T156" i="9"/>
  <c r="T157" i="9"/>
  <c r="T158" i="9"/>
  <c r="T159" i="9"/>
  <c r="T160" i="9"/>
  <c r="T161" i="9"/>
  <c r="T162" i="9"/>
  <c r="T163" i="9"/>
  <c r="T164" i="9"/>
  <c r="T165" i="9"/>
  <c r="T166" i="9"/>
  <c r="T167" i="9"/>
  <c r="T168" i="9"/>
  <c r="T169" i="9"/>
  <c r="T170" i="9"/>
  <c r="T171" i="9"/>
  <c r="T172" i="9"/>
  <c r="T173" i="9"/>
  <c r="T174" i="9"/>
  <c r="T175" i="9"/>
  <c r="T176" i="9"/>
  <c r="T177" i="9"/>
  <c r="T178" i="9"/>
  <c r="T179" i="9"/>
  <c r="T180" i="9"/>
  <c r="T181" i="9"/>
  <c r="T182" i="9"/>
  <c r="T183" i="9"/>
  <c r="T184" i="9"/>
  <c r="T185" i="9"/>
  <c r="T186" i="9"/>
  <c r="T187" i="9"/>
  <c r="T188" i="9"/>
  <c r="T189" i="9"/>
  <c r="T190" i="9"/>
  <c r="T191" i="9"/>
  <c r="T192" i="9"/>
  <c r="T193" i="9"/>
  <c r="T194" i="9"/>
  <c r="T195" i="9"/>
  <c r="T196" i="9"/>
  <c r="T197" i="9"/>
  <c r="T198" i="9"/>
  <c r="T199" i="9"/>
  <c r="T200" i="9"/>
  <c r="T201" i="9"/>
  <c r="T202" i="9"/>
  <c r="T203" i="9"/>
  <c r="T204" i="9"/>
  <c r="T205" i="9"/>
  <c r="T206" i="9"/>
  <c r="T207" i="9"/>
  <c r="T208" i="9"/>
  <c r="T209" i="9"/>
  <c r="T210" i="9"/>
  <c r="T211" i="9"/>
  <c r="T212" i="9"/>
  <c r="T213" i="9"/>
  <c r="T214" i="9"/>
  <c r="T215" i="9"/>
  <c r="T216" i="9"/>
  <c r="T217" i="9"/>
  <c r="T218" i="9"/>
  <c r="T219" i="9"/>
  <c r="T220" i="9"/>
  <c r="T221" i="9"/>
  <c r="T222" i="9"/>
  <c r="T223" i="9"/>
  <c r="T224" i="9"/>
  <c r="T225" i="9"/>
  <c r="T226" i="9"/>
  <c r="T227" i="9"/>
  <c r="T228" i="9"/>
  <c r="T229" i="9"/>
  <c r="T230" i="9"/>
  <c r="T231" i="9"/>
  <c r="T232" i="9"/>
  <c r="T233" i="9"/>
  <c r="T234" i="9"/>
  <c r="T235" i="9"/>
  <c r="T236" i="9"/>
  <c r="T237" i="9"/>
  <c r="T238" i="9"/>
  <c r="T239" i="9"/>
  <c r="T240" i="9"/>
  <c r="T241" i="9"/>
  <c r="T242" i="9"/>
  <c r="T243" i="9"/>
  <c r="T244" i="9"/>
  <c r="T245" i="9"/>
  <c r="T246" i="9"/>
  <c r="T247" i="9"/>
  <c r="T248" i="9"/>
  <c r="T249" i="9"/>
  <c r="T250" i="9"/>
  <c r="T251" i="9"/>
  <c r="T252" i="9"/>
  <c r="T253" i="9"/>
  <c r="T254" i="9"/>
  <c r="T255" i="9"/>
  <c r="T256" i="9"/>
  <c r="T257" i="9"/>
  <c r="T258" i="9"/>
  <c r="T259" i="9"/>
  <c r="T260" i="9"/>
  <c r="T261" i="9"/>
  <c r="T262" i="9"/>
  <c r="T263" i="9"/>
  <c r="T264" i="9"/>
  <c r="T265" i="9"/>
  <c r="T266" i="9"/>
  <c r="T267" i="9"/>
  <c r="T268" i="9"/>
  <c r="T269" i="9"/>
  <c r="T270" i="9"/>
  <c r="T271" i="9"/>
  <c r="T272" i="9"/>
  <c r="T273" i="9"/>
  <c r="T274" i="9"/>
  <c r="T275" i="9"/>
  <c r="T276" i="9"/>
  <c r="T277" i="9"/>
  <c r="T278" i="9"/>
  <c r="T279" i="9"/>
  <c r="T280" i="9"/>
  <c r="T281" i="9"/>
  <c r="T282" i="9"/>
  <c r="T283" i="9"/>
  <c r="T284" i="9"/>
  <c r="T285" i="9"/>
  <c r="T286" i="9"/>
  <c r="T287" i="9"/>
  <c r="T288" i="9"/>
  <c r="T289" i="9"/>
  <c r="T290" i="9"/>
  <c r="T291" i="9"/>
  <c r="T292" i="9"/>
  <c r="T293" i="9"/>
  <c r="T294" i="9"/>
  <c r="T295" i="9"/>
  <c r="T296" i="9"/>
  <c r="T297" i="9"/>
  <c r="T298" i="9"/>
  <c r="T299" i="9"/>
  <c r="T300" i="9"/>
  <c r="T301" i="9"/>
  <c r="T302" i="9"/>
  <c r="T303" i="9"/>
  <c r="T304" i="9"/>
  <c r="T305" i="9"/>
  <c r="S3" i="9"/>
  <c r="S4" i="9"/>
  <c r="S5" i="9"/>
  <c r="S6" i="9"/>
  <c r="S7" i="9"/>
  <c r="S8" i="9"/>
  <c r="S9" i="9"/>
  <c r="S10" i="9"/>
  <c r="S11" i="9"/>
  <c r="S12" i="9"/>
  <c r="S13" i="9"/>
  <c r="S14" i="9"/>
  <c r="S15" i="9"/>
  <c r="S16" i="9"/>
  <c r="S17" i="9"/>
  <c r="S18" i="9"/>
  <c r="S19" i="9"/>
  <c r="S20" i="9"/>
  <c r="S21" i="9"/>
  <c r="S22" i="9"/>
  <c r="S23" i="9"/>
  <c r="S24" i="9"/>
  <c r="S25" i="9"/>
  <c r="S26" i="9"/>
  <c r="S27" i="9"/>
  <c r="S28" i="9"/>
  <c r="S29" i="9"/>
  <c r="S30" i="9"/>
  <c r="S31" i="9"/>
  <c r="S32" i="9"/>
  <c r="S33" i="9"/>
  <c r="S34" i="9"/>
  <c r="S35" i="9"/>
  <c r="S36" i="9"/>
  <c r="S37" i="9"/>
  <c r="S38" i="9"/>
  <c r="S39" i="9"/>
  <c r="S40" i="9"/>
  <c r="S41" i="9"/>
  <c r="S42" i="9"/>
  <c r="S43" i="9"/>
  <c r="S44" i="9"/>
  <c r="S45" i="9"/>
  <c r="S46" i="9"/>
  <c r="S47" i="9"/>
  <c r="S48" i="9"/>
  <c r="S49" i="9"/>
  <c r="S50" i="9"/>
  <c r="S51" i="9"/>
  <c r="S52" i="9"/>
  <c r="S53" i="9"/>
  <c r="S54" i="9"/>
  <c r="S55" i="9"/>
  <c r="S56" i="9"/>
  <c r="S57" i="9"/>
  <c r="S58" i="9"/>
  <c r="S59" i="9"/>
  <c r="S60" i="9"/>
  <c r="S61" i="9"/>
  <c r="S62" i="9"/>
  <c r="S63" i="9"/>
  <c r="S64" i="9"/>
  <c r="S65" i="9"/>
  <c r="S66" i="9"/>
  <c r="S67" i="9"/>
  <c r="S68" i="9"/>
  <c r="S69" i="9"/>
  <c r="S70" i="9"/>
  <c r="S71" i="9"/>
  <c r="S72" i="9"/>
  <c r="S73" i="9"/>
  <c r="S74" i="9"/>
  <c r="S75" i="9"/>
  <c r="S76" i="9"/>
  <c r="S77" i="9"/>
  <c r="S78" i="9"/>
  <c r="S79" i="9"/>
  <c r="S80" i="9"/>
  <c r="S81" i="9"/>
  <c r="S82" i="9"/>
  <c r="S83" i="9"/>
  <c r="S84" i="9"/>
  <c r="S85" i="9"/>
  <c r="S86" i="9"/>
  <c r="S87" i="9"/>
  <c r="S88" i="9"/>
  <c r="S89" i="9"/>
  <c r="S90" i="9"/>
  <c r="S91" i="9"/>
  <c r="S92" i="9"/>
  <c r="S93" i="9"/>
  <c r="S94" i="9"/>
  <c r="S95" i="9"/>
  <c r="S96" i="9"/>
  <c r="S97" i="9"/>
  <c r="S98" i="9"/>
  <c r="S99" i="9"/>
  <c r="S100" i="9"/>
  <c r="S101" i="9"/>
  <c r="S102" i="9"/>
  <c r="S103" i="9"/>
  <c r="S104" i="9"/>
  <c r="S105" i="9"/>
  <c r="S106" i="9"/>
  <c r="S107" i="9"/>
  <c r="S108" i="9"/>
  <c r="S109" i="9"/>
  <c r="S110" i="9"/>
  <c r="S111" i="9"/>
  <c r="S112" i="9"/>
  <c r="S113" i="9"/>
  <c r="S114" i="9"/>
  <c r="S115" i="9"/>
  <c r="S116" i="9"/>
  <c r="S117" i="9"/>
  <c r="S118" i="9"/>
  <c r="S119" i="9"/>
  <c r="S120" i="9"/>
  <c r="S121" i="9"/>
  <c r="S122" i="9"/>
  <c r="S123" i="9"/>
  <c r="S124" i="9"/>
  <c r="S125" i="9"/>
  <c r="S126" i="9"/>
  <c r="S127" i="9"/>
  <c r="S128" i="9"/>
  <c r="S129" i="9"/>
  <c r="S130" i="9"/>
  <c r="S131" i="9"/>
  <c r="S132" i="9"/>
  <c r="S133" i="9"/>
  <c r="S134" i="9"/>
  <c r="S135" i="9"/>
  <c r="S136" i="9"/>
  <c r="S137" i="9"/>
  <c r="S138" i="9"/>
  <c r="S139" i="9"/>
  <c r="S140" i="9"/>
  <c r="S141" i="9"/>
  <c r="S142" i="9"/>
  <c r="S143" i="9"/>
  <c r="S144" i="9"/>
  <c r="S145" i="9"/>
  <c r="S146" i="9"/>
  <c r="S147" i="9"/>
  <c r="S148" i="9"/>
  <c r="S149" i="9"/>
  <c r="S150" i="9"/>
  <c r="S151" i="9"/>
  <c r="S152" i="9"/>
  <c r="S153" i="9"/>
  <c r="S154" i="9"/>
  <c r="S155" i="9"/>
  <c r="S156" i="9"/>
  <c r="S157" i="9"/>
  <c r="S158" i="9"/>
  <c r="S159" i="9"/>
  <c r="S160" i="9"/>
  <c r="S161" i="9"/>
  <c r="S162" i="9"/>
  <c r="S163" i="9"/>
  <c r="S164" i="9"/>
  <c r="S165" i="9"/>
  <c r="S166" i="9"/>
  <c r="S167" i="9"/>
  <c r="S168" i="9"/>
  <c r="S169" i="9"/>
  <c r="S170" i="9"/>
  <c r="S171" i="9"/>
  <c r="S172" i="9"/>
  <c r="S173" i="9"/>
  <c r="S174" i="9"/>
  <c r="S175" i="9"/>
  <c r="S176" i="9"/>
  <c r="S177" i="9"/>
  <c r="S178" i="9"/>
  <c r="S179" i="9"/>
  <c r="S180" i="9"/>
  <c r="S181" i="9"/>
  <c r="S182" i="9"/>
  <c r="S183" i="9"/>
  <c r="S184" i="9"/>
  <c r="S185" i="9"/>
  <c r="S186" i="9"/>
  <c r="S187" i="9"/>
  <c r="S188" i="9"/>
  <c r="S189" i="9"/>
  <c r="S190" i="9"/>
  <c r="S191" i="9"/>
  <c r="S192" i="9"/>
  <c r="S193" i="9"/>
  <c r="S194" i="9"/>
  <c r="S195" i="9"/>
  <c r="S196" i="9"/>
  <c r="S197" i="9"/>
  <c r="S198" i="9"/>
  <c r="S199" i="9"/>
  <c r="S200" i="9"/>
  <c r="S201" i="9"/>
  <c r="S202" i="9"/>
  <c r="S203" i="9"/>
  <c r="S204" i="9"/>
  <c r="S205" i="9"/>
  <c r="S206" i="9"/>
  <c r="S207" i="9"/>
  <c r="S208" i="9"/>
  <c r="S209" i="9"/>
  <c r="S210" i="9"/>
  <c r="S211" i="9"/>
  <c r="S212" i="9"/>
  <c r="S213" i="9"/>
  <c r="S214" i="9"/>
  <c r="S215" i="9"/>
  <c r="S216" i="9"/>
  <c r="S217" i="9"/>
  <c r="S218" i="9"/>
  <c r="S219" i="9"/>
  <c r="S220" i="9"/>
  <c r="S221" i="9"/>
  <c r="S222" i="9"/>
  <c r="S223" i="9"/>
  <c r="S224" i="9"/>
  <c r="S225" i="9"/>
  <c r="S226" i="9"/>
  <c r="S227" i="9"/>
  <c r="S228" i="9"/>
  <c r="S229" i="9"/>
  <c r="S230" i="9"/>
  <c r="S231" i="9"/>
  <c r="S232" i="9"/>
  <c r="S233" i="9"/>
  <c r="S234" i="9"/>
  <c r="S235" i="9"/>
  <c r="S236" i="9"/>
  <c r="S237" i="9"/>
  <c r="S238" i="9"/>
  <c r="S239" i="9"/>
  <c r="S240" i="9"/>
  <c r="S241" i="9"/>
  <c r="S242" i="9"/>
  <c r="S243" i="9"/>
  <c r="S244" i="9"/>
  <c r="S245" i="9"/>
  <c r="S246" i="9"/>
  <c r="S247" i="9"/>
  <c r="S248" i="9"/>
  <c r="S249" i="9"/>
  <c r="S250" i="9"/>
  <c r="S251" i="9"/>
  <c r="S252" i="9"/>
  <c r="S253" i="9"/>
  <c r="S254" i="9"/>
  <c r="S255" i="9"/>
  <c r="S256" i="9"/>
  <c r="S257" i="9"/>
  <c r="S258" i="9"/>
  <c r="S259" i="9"/>
  <c r="S260" i="9"/>
  <c r="S261" i="9"/>
  <c r="S262" i="9"/>
  <c r="S263" i="9"/>
  <c r="S264" i="9"/>
  <c r="S265" i="9"/>
  <c r="S266" i="9"/>
  <c r="S267" i="9"/>
  <c r="S268" i="9"/>
  <c r="S269" i="9"/>
  <c r="S270" i="9"/>
  <c r="S271" i="9"/>
  <c r="S272" i="9"/>
  <c r="S273" i="9"/>
  <c r="S274" i="9"/>
  <c r="S275" i="9"/>
  <c r="S276" i="9"/>
  <c r="S277" i="9"/>
  <c r="S278" i="9"/>
  <c r="S279" i="9"/>
  <c r="S280" i="9"/>
  <c r="S281" i="9"/>
  <c r="S282" i="9"/>
  <c r="S283" i="9"/>
  <c r="S284" i="9"/>
  <c r="S285" i="9"/>
  <c r="S286" i="9"/>
  <c r="S287" i="9"/>
  <c r="S288" i="9"/>
  <c r="S289" i="9"/>
  <c r="S290" i="9"/>
  <c r="S291" i="9"/>
  <c r="S292" i="9"/>
  <c r="S293" i="9"/>
  <c r="S294" i="9"/>
  <c r="S295" i="9"/>
  <c r="S296" i="9"/>
  <c r="S297" i="9"/>
  <c r="S298" i="9"/>
  <c r="S299" i="9"/>
  <c r="S300" i="9"/>
  <c r="S301" i="9"/>
  <c r="S302" i="9"/>
  <c r="S303" i="9"/>
  <c r="S304" i="9"/>
  <c r="S305" i="9"/>
  <c r="R3" i="9"/>
  <c r="R4" i="9"/>
  <c r="R5" i="9"/>
  <c r="R6" i="9"/>
  <c r="R7" i="9"/>
  <c r="R8" i="9"/>
  <c r="R9" i="9"/>
  <c r="R10" i="9"/>
  <c r="R11" i="9"/>
  <c r="R12" i="9"/>
  <c r="R13" i="9"/>
  <c r="R14" i="9"/>
  <c r="R15" i="9"/>
  <c r="R16" i="9"/>
  <c r="R17" i="9"/>
  <c r="R18" i="9"/>
  <c r="R19" i="9"/>
  <c r="R20" i="9"/>
  <c r="R21" i="9"/>
  <c r="R22" i="9"/>
  <c r="R23" i="9"/>
  <c r="R24" i="9"/>
  <c r="R25" i="9"/>
  <c r="R26" i="9"/>
  <c r="R27" i="9"/>
  <c r="R28" i="9"/>
  <c r="R29" i="9"/>
  <c r="R30" i="9"/>
  <c r="R31" i="9"/>
  <c r="R32" i="9"/>
  <c r="R33" i="9"/>
  <c r="R34" i="9"/>
  <c r="R35" i="9"/>
  <c r="R36" i="9"/>
  <c r="R37" i="9"/>
  <c r="R38" i="9"/>
  <c r="R39" i="9"/>
  <c r="R40" i="9"/>
  <c r="R41" i="9"/>
  <c r="R42" i="9"/>
  <c r="R43" i="9"/>
  <c r="R44" i="9"/>
  <c r="R45" i="9"/>
  <c r="R46" i="9"/>
  <c r="R47" i="9"/>
  <c r="R48" i="9"/>
  <c r="R49" i="9"/>
  <c r="R50" i="9"/>
  <c r="R51" i="9"/>
  <c r="R52" i="9"/>
  <c r="R53" i="9"/>
  <c r="R54" i="9"/>
  <c r="R55" i="9"/>
  <c r="R56" i="9"/>
  <c r="R57" i="9"/>
  <c r="R58" i="9"/>
  <c r="R59" i="9"/>
  <c r="R60" i="9"/>
  <c r="R61" i="9"/>
  <c r="R62" i="9"/>
  <c r="R63" i="9"/>
  <c r="R64" i="9"/>
  <c r="R65" i="9"/>
  <c r="R66" i="9"/>
  <c r="R67" i="9"/>
  <c r="R68" i="9"/>
  <c r="R69" i="9"/>
  <c r="R70" i="9"/>
  <c r="R71" i="9"/>
  <c r="R72" i="9"/>
  <c r="R73" i="9"/>
  <c r="R74" i="9"/>
  <c r="R75" i="9"/>
  <c r="R76" i="9"/>
  <c r="R77" i="9"/>
  <c r="R78" i="9"/>
  <c r="R79" i="9"/>
  <c r="R80" i="9"/>
  <c r="R81" i="9"/>
  <c r="R82" i="9"/>
  <c r="R83" i="9"/>
  <c r="R84" i="9"/>
  <c r="R85" i="9"/>
  <c r="R86" i="9"/>
  <c r="R87" i="9"/>
  <c r="R88" i="9"/>
  <c r="R89" i="9"/>
  <c r="R90" i="9"/>
  <c r="R91" i="9"/>
  <c r="R92" i="9"/>
  <c r="R93" i="9"/>
  <c r="R94" i="9"/>
  <c r="R95" i="9"/>
  <c r="R96" i="9"/>
  <c r="R97" i="9"/>
  <c r="R98" i="9"/>
  <c r="R99" i="9"/>
  <c r="R100" i="9"/>
  <c r="R101" i="9"/>
  <c r="R102" i="9"/>
  <c r="R103" i="9"/>
  <c r="R104" i="9"/>
  <c r="R105" i="9"/>
  <c r="R106" i="9"/>
  <c r="R107" i="9"/>
  <c r="R108" i="9"/>
  <c r="R109" i="9"/>
  <c r="R110" i="9"/>
  <c r="R111" i="9"/>
  <c r="R112" i="9"/>
  <c r="R113" i="9"/>
  <c r="R114" i="9"/>
  <c r="R115" i="9"/>
  <c r="R116" i="9"/>
  <c r="R117" i="9"/>
  <c r="R118" i="9"/>
  <c r="R119" i="9"/>
  <c r="R120" i="9"/>
  <c r="R121" i="9"/>
  <c r="R122" i="9"/>
  <c r="R123" i="9"/>
  <c r="R124" i="9"/>
  <c r="R125" i="9"/>
  <c r="R126" i="9"/>
  <c r="R127" i="9"/>
  <c r="R128" i="9"/>
  <c r="R129" i="9"/>
  <c r="R130" i="9"/>
  <c r="R131" i="9"/>
  <c r="R132" i="9"/>
  <c r="R133" i="9"/>
  <c r="R134" i="9"/>
  <c r="R135" i="9"/>
  <c r="R136" i="9"/>
  <c r="R137" i="9"/>
  <c r="R138" i="9"/>
  <c r="R139" i="9"/>
  <c r="R140" i="9"/>
  <c r="R141" i="9"/>
  <c r="R142" i="9"/>
  <c r="R143" i="9"/>
  <c r="R144" i="9"/>
  <c r="R145" i="9"/>
  <c r="R146" i="9"/>
  <c r="R147" i="9"/>
  <c r="R148" i="9"/>
  <c r="R149" i="9"/>
  <c r="R150" i="9"/>
  <c r="R151" i="9"/>
  <c r="R152" i="9"/>
  <c r="R153" i="9"/>
  <c r="R154" i="9"/>
  <c r="R155" i="9"/>
  <c r="R156" i="9"/>
  <c r="R157" i="9"/>
  <c r="R158" i="9"/>
  <c r="R159" i="9"/>
  <c r="R160" i="9"/>
  <c r="R161" i="9"/>
  <c r="R162" i="9"/>
  <c r="R163" i="9"/>
  <c r="R164" i="9"/>
  <c r="R165" i="9"/>
  <c r="R166" i="9"/>
  <c r="R167" i="9"/>
  <c r="R168" i="9"/>
  <c r="R169" i="9"/>
  <c r="R170" i="9"/>
  <c r="R171" i="9"/>
  <c r="R172" i="9"/>
  <c r="R173" i="9"/>
  <c r="R174" i="9"/>
  <c r="R175" i="9"/>
  <c r="R176" i="9"/>
  <c r="R177" i="9"/>
  <c r="R178" i="9"/>
  <c r="R179" i="9"/>
  <c r="R180" i="9"/>
  <c r="R181" i="9"/>
  <c r="R182" i="9"/>
  <c r="R183" i="9"/>
  <c r="R184" i="9"/>
  <c r="R185" i="9"/>
  <c r="R186" i="9"/>
  <c r="R187" i="9"/>
  <c r="R188" i="9"/>
  <c r="R189" i="9"/>
  <c r="R190" i="9"/>
  <c r="R191" i="9"/>
  <c r="R192" i="9"/>
  <c r="R193" i="9"/>
  <c r="R194" i="9"/>
  <c r="R195" i="9"/>
  <c r="R196" i="9"/>
  <c r="R197" i="9"/>
  <c r="R198" i="9"/>
  <c r="R199" i="9"/>
  <c r="R200" i="9"/>
  <c r="R201" i="9"/>
  <c r="R202" i="9"/>
  <c r="R203" i="9"/>
  <c r="R204" i="9"/>
  <c r="R205" i="9"/>
  <c r="R206" i="9"/>
  <c r="R207" i="9"/>
  <c r="R208" i="9"/>
  <c r="R209" i="9"/>
  <c r="R210" i="9"/>
  <c r="R211" i="9"/>
  <c r="R212" i="9"/>
  <c r="R213" i="9"/>
  <c r="R214" i="9"/>
  <c r="R215" i="9"/>
  <c r="R216" i="9"/>
  <c r="R217" i="9"/>
  <c r="R218" i="9"/>
  <c r="R219" i="9"/>
  <c r="R220" i="9"/>
  <c r="R221" i="9"/>
  <c r="R222" i="9"/>
  <c r="R223" i="9"/>
  <c r="R224" i="9"/>
  <c r="R225" i="9"/>
  <c r="R226" i="9"/>
  <c r="R227" i="9"/>
  <c r="R228" i="9"/>
  <c r="R229" i="9"/>
  <c r="R230" i="9"/>
  <c r="R231" i="9"/>
  <c r="R232" i="9"/>
  <c r="R233" i="9"/>
  <c r="R234" i="9"/>
  <c r="R235" i="9"/>
  <c r="R236" i="9"/>
  <c r="R237" i="9"/>
  <c r="R238" i="9"/>
  <c r="R239" i="9"/>
  <c r="R240" i="9"/>
  <c r="R241" i="9"/>
  <c r="R242" i="9"/>
  <c r="R243" i="9"/>
  <c r="R244" i="9"/>
  <c r="R245" i="9"/>
  <c r="R246" i="9"/>
  <c r="R247" i="9"/>
  <c r="R248" i="9"/>
  <c r="R249" i="9"/>
  <c r="R250" i="9"/>
  <c r="R251" i="9"/>
  <c r="R252" i="9"/>
  <c r="R253" i="9"/>
  <c r="R254" i="9"/>
  <c r="R255" i="9"/>
  <c r="R256" i="9"/>
  <c r="R257" i="9"/>
  <c r="R258" i="9"/>
  <c r="R259" i="9"/>
  <c r="R260" i="9"/>
  <c r="R261" i="9"/>
  <c r="R262" i="9"/>
  <c r="R263" i="9"/>
  <c r="R264" i="9"/>
  <c r="R265" i="9"/>
  <c r="R266" i="9"/>
  <c r="R267" i="9"/>
  <c r="R268" i="9"/>
  <c r="R269" i="9"/>
  <c r="R270" i="9"/>
  <c r="R271" i="9"/>
  <c r="R272" i="9"/>
  <c r="R273" i="9"/>
  <c r="R274" i="9"/>
  <c r="R275" i="9"/>
  <c r="R276" i="9"/>
  <c r="R277" i="9"/>
  <c r="R278" i="9"/>
  <c r="R279" i="9"/>
  <c r="R280" i="9"/>
  <c r="R281" i="9"/>
  <c r="R282" i="9"/>
  <c r="R283" i="9"/>
  <c r="R284" i="9"/>
  <c r="R285" i="9"/>
  <c r="R286" i="9"/>
  <c r="R287" i="9"/>
  <c r="R288" i="9"/>
  <c r="R289" i="9"/>
  <c r="R290" i="9"/>
  <c r="R291" i="9"/>
  <c r="R292" i="9"/>
  <c r="R293" i="9"/>
  <c r="R294" i="9"/>
  <c r="R295" i="9"/>
  <c r="R296" i="9"/>
  <c r="R297" i="9"/>
  <c r="R298" i="9"/>
  <c r="R299" i="9"/>
  <c r="R300" i="9"/>
  <c r="R301" i="9"/>
  <c r="R302" i="9"/>
  <c r="R303" i="9"/>
  <c r="R304" i="9"/>
  <c r="R305" i="9"/>
  <c r="Q3" i="9"/>
  <c r="Q4" i="9"/>
  <c r="Q5" i="9"/>
  <c r="Q6" i="9"/>
  <c r="Q7" i="9"/>
  <c r="Q8" i="9"/>
  <c r="Q9" i="9"/>
  <c r="Q10" i="9"/>
  <c r="Q11" i="9"/>
  <c r="Q12" i="9"/>
  <c r="Q13" i="9"/>
  <c r="Q14" i="9"/>
  <c r="Q15" i="9"/>
  <c r="Q16" i="9"/>
  <c r="Q17" i="9"/>
  <c r="Q18" i="9"/>
  <c r="Q19" i="9"/>
  <c r="Q20" i="9"/>
  <c r="Q21" i="9"/>
  <c r="Q22" i="9"/>
  <c r="Q23" i="9"/>
  <c r="Q24" i="9"/>
  <c r="Q25" i="9"/>
  <c r="Q26" i="9"/>
  <c r="Q27" i="9"/>
  <c r="Q28" i="9"/>
  <c r="Q29" i="9"/>
  <c r="Q30" i="9"/>
  <c r="Q31" i="9"/>
  <c r="Q32" i="9"/>
  <c r="Q33" i="9"/>
  <c r="Q34" i="9"/>
  <c r="Q35" i="9"/>
  <c r="Q36" i="9"/>
  <c r="Q37" i="9"/>
  <c r="Q38" i="9"/>
  <c r="Q39" i="9"/>
  <c r="Q40" i="9"/>
  <c r="Q41" i="9"/>
  <c r="Q42" i="9"/>
  <c r="Q43" i="9"/>
  <c r="Q44" i="9"/>
  <c r="Q45" i="9"/>
  <c r="Q46" i="9"/>
  <c r="Q47" i="9"/>
  <c r="Q48" i="9"/>
  <c r="Q49" i="9"/>
  <c r="Q50" i="9"/>
  <c r="Q51" i="9"/>
  <c r="Q52" i="9"/>
  <c r="Q53" i="9"/>
  <c r="Q54" i="9"/>
  <c r="Q55" i="9"/>
  <c r="Q56" i="9"/>
  <c r="Q57" i="9"/>
  <c r="Q58" i="9"/>
  <c r="Q59" i="9"/>
  <c r="Q60" i="9"/>
  <c r="Q61" i="9"/>
  <c r="Q62" i="9"/>
  <c r="Q63" i="9"/>
  <c r="Q64" i="9"/>
  <c r="Q65" i="9"/>
  <c r="Q66" i="9"/>
  <c r="Q67" i="9"/>
  <c r="Q68" i="9"/>
  <c r="Q69" i="9"/>
  <c r="Q70" i="9"/>
  <c r="Q71" i="9"/>
  <c r="Q72" i="9"/>
  <c r="Q73" i="9"/>
  <c r="Q74" i="9"/>
  <c r="Q75" i="9"/>
  <c r="Q76" i="9"/>
  <c r="Q77" i="9"/>
  <c r="Q78" i="9"/>
  <c r="Q79" i="9"/>
  <c r="Q80" i="9"/>
  <c r="Q81" i="9"/>
  <c r="Q82" i="9"/>
  <c r="Q83" i="9"/>
  <c r="Q84" i="9"/>
  <c r="Q85" i="9"/>
  <c r="Q86" i="9"/>
  <c r="Q87" i="9"/>
  <c r="Q88" i="9"/>
  <c r="Q89" i="9"/>
  <c r="Q90" i="9"/>
  <c r="Q91" i="9"/>
  <c r="Q92" i="9"/>
  <c r="Q93" i="9"/>
  <c r="Q94" i="9"/>
  <c r="Q95" i="9"/>
  <c r="Q96" i="9"/>
  <c r="Q97" i="9"/>
  <c r="Q98" i="9"/>
  <c r="Q99" i="9"/>
  <c r="Q100" i="9"/>
  <c r="Q101" i="9"/>
  <c r="Q102" i="9"/>
  <c r="Q103" i="9"/>
  <c r="Q104" i="9"/>
  <c r="Q105" i="9"/>
  <c r="Q106" i="9"/>
  <c r="Q107" i="9"/>
  <c r="Q108" i="9"/>
  <c r="Q109" i="9"/>
  <c r="Q110" i="9"/>
  <c r="Q111" i="9"/>
  <c r="Q112" i="9"/>
  <c r="Q113" i="9"/>
  <c r="Q114" i="9"/>
  <c r="Q115" i="9"/>
  <c r="Q116" i="9"/>
  <c r="Q117" i="9"/>
  <c r="Q118" i="9"/>
  <c r="Q119" i="9"/>
  <c r="Q120" i="9"/>
  <c r="Q121" i="9"/>
  <c r="Q122" i="9"/>
  <c r="Q123" i="9"/>
  <c r="Q124" i="9"/>
  <c r="Q125" i="9"/>
  <c r="Q126" i="9"/>
  <c r="Q127" i="9"/>
  <c r="Q128" i="9"/>
  <c r="Q129" i="9"/>
  <c r="Q130" i="9"/>
  <c r="Q131" i="9"/>
  <c r="Q132" i="9"/>
  <c r="Q133" i="9"/>
  <c r="Q134" i="9"/>
  <c r="Q135" i="9"/>
  <c r="Q136" i="9"/>
  <c r="Q137" i="9"/>
  <c r="Q138" i="9"/>
  <c r="Q139" i="9"/>
  <c r="Q140" i="9"/>
  <c r="Q141" i="9"/>
  <c r="Q142" i="9"/>
  <c r="Q143" i="9"/>
  <c r="Q144" i="9"/>
  <c r="Q145" i="9"/>
  <c r="Q146" i="9"/>
  <c r="Q147" i="9"/>
  <c r="Q148" i="9"/>
  <c r="Q149" i="9"/>
  <c r="Q150" i="9"/>
  <c r="Q151" i="9"/>
  <c r="Q152" i="9"/>
  <c r="Q153" i="9"/>
  <c r="Q154" i="9"/>
  <c r="Q155" i="9"/>
  <c r="Q156" i="9"/>
  <c r="Q157" i="9"/>
  <c r="Q158" i="9"/>
  <c r="Q159" i="9"/>
  <c r="Q160" i="9"/>
  <c r="Q161" i="9"/>
  <c r="Q162" i="9"/>
  <c r="Q163" i="9"/>
  <c r="Q164" i="9"/>
  <c r="Q165" i="9"/>
  <c r="Q166" i="9"/>
  <c r="Q167" i="9"/>
  <c r="Q168" i="9"/>
  <c r="Q169" i="9"/>
  <c r="Q170" i="9"/>
  <c r="Q171" i="9"/>
  <c r="Q172" i="9"/>
  <c r="Q173" i="9"/>
  <c r="Q174" i="9"/>
  <c r="Q175" i="9"/>
  <c r="Q176" i="9"/>
  <c r="Q177" i="9"/>
  <c r="Q178" i="9"/>
  <c r="Q179" i="9"/>
  <c r="Q180" i="9"/>
  <c r="Q181" i="9"/>
  <c r="Q182" i="9"/>
  <c r="Q183" i="9"/>
  <c r="Q184" i="9"/>
  <c r="Q185" i="9"/>
  <c r="Q186" i="9"/>
  <c r="Q187" i="9"/>
  <c r="Q188" i="9"/>
  <c r="Q189" i="9"/>
  <c r="Q190" i="9"/>
  <c r="Q191" i="9"/>
  <c r="Q192" i="9"/>
  <c r="Q193" i="9"/>
  <c r="Q194" i="9"/>
  <c r="Q195" i="9"/>
  <c r="Q196" i="9"/>
  <c r="Q197" i="9"/>
  <c r="Q198" i="9"/>
  <c r="Q199" i="9"/>
  <c r="Q200" i="9"/>
  <c r="Q201" i="9"/>
  <c r="Q202" i="9"/>
  <c r="Q203" i="9"/>
  <c r="Q204" i="9"/>
  <c r="Q205" i="9"/>
  <c r="Q206" i="9"/>
  <c r="Q207" i="9"/>
  <c r="Q208" i="9"/>
  <c r="Q209" i="9"/>
  <c r="Q210" i="9"/>
  <c r="Q211" i="9"/>
  <c r="Q212" i="9"/>
  <c r="Q213" i="9"/>
  <c r="Q214" i="9"/>
  <c r="Q215" i="9"/>
  <c r="Q216" i="9"/>
  <c r="Q217" i="9"/>
  <c r="Q218" i="9"/>
  <c r="Q219" i="9"/>
  <c r="Q220" i="9"/>
  <c r="Q221" i="9"/>
  <c r="Q222" i="9"/>
  <c r="Q223" i="9"/>
  <c r="Q224" i="9"/>
  <c r="Q225" i="9"/>
  <c r="Q226" i="9"/>
  <c r="Q227" i="9"/>
  <c r="Q228" i="9"/>
  <c r="Q229" i="9"/>
  <c r="Q230" i="9"/>
  <c r="Q231" i="9"/>
  <c r="Q232" i="9"/>
  <c r="Q233" i="9"/>
  <c r="Q234" i="9"/>
  <c r="Q235" i="9"/>
  <c r="Q236" i="9"/>
  <c r="Q237" i="9"/>
  <c r="Q238" i="9"/>
  <c r="Q239" i="9"/>
  <c r="Q240" i="9"/>
  <c r="Q241" i="9"/>
  <c r="Q242" i="9"/>
  <c r="Q243" i="9"/>
  <c r="Q244" i="9"/>
  <c r="Q245" i="9"/>
  <c r="Q246" i="9"/>
  <c r="Q247" i="9"/>
  <c r="Q248" i="9"/>
  <c r="Q249" i="9"/>
  <c r="Q250" i="9"/>
  <c r="Q251" i="9"/>
  <c r="Q252" i="9"/>
  <c r="Q253" i="9"/>
  <c r="Q254" i="9"/>
  <c r="Q255" i="9"/>
  <c r="Q256" i="9"/>
  <c r="Q257" i="9"/>
  <c r="Q258" i="9"/>
  <c r="Q259" i="9"/>
  <c r="Q260" i="9"/>
  <c r="Q261" i="9"/>
  <c r="Q262" i="9"/>
  <c r="Q263" i="9"/>
  <c r="Q264" i="9"/>
  <c r="Q265" i="9"/>
  <c r="Q266" i="9"/>
  <c r="Q267" i="9"/>
  <c r="Q268" i="9"/>
  <c r="Q269" i="9"/>
  <c r="Q270" i="9"/>
  <c r="Q271" i="9"/>
  <c r="Q272" i="9"/>
  <c r="Q273" i="9"/>
  <c r="Q274" i="9"/>
  <c r="Q275" i="9"/>
  <c r="Q276" i="9"/>
  <c r="Q277" i="9"/>
  <c r="Q278" i="9"/>
  <c r="Q279" i="9"/>
  <c r="Q280" i="9"/>
  <c r="Q281" i="9"/>
  <c r="Q282" i="9"/>
  <c r="Q283" i="9"/>
  <c r="Q284" i="9"/>
  <c r="Q285" i="9"/>
  <c r="Q286" i="9"/>
  <c r="Q287" i="9"/>
  <c r="Q288" i="9"/>
  <c r="Q289" i="9"/>
  <c r="Q290" i="9"/>
  <c r="Q291" i="9"/>
  <c r="Q292" i="9"/>
  <c r="Q293" i="9"/>
  <c r="Q294" i="9"/>
  <c r="Q295" i="9"/>
  <c r="Q296" i="9"/>
  <c r="Q297" i="9"/>
  <c r="Q298" i="9"/>
  <c r="Q299" i="9"/>
  <c r="Q300" i="9"/>
  <c r="Q301" i="9"/>
  <c r="Q302" i="9"/>
  <c r="Q303" i="9"/>
  <c r="Q304" i="9"/>
  <c r="Q305" i="9"/>
  <c r="P3" i="9"/>
  <c r="P4" i="9"/>
  <c r="P5" i="9"/>
  <c r="P6" i="9"/>
  <c r="P7" i="9"/>
  <c r="P8" i="9"/>
  <c r="P9" i="9"/>
  <c r="P10" i="9"/>
  <c r="P11" i="9"/>
  <c r="P12" i="9"/>
  <c r="P13" i="9"/>
  <c r="P14" i="9"/>
  <c r="P15" i="9"/>
  <c r="P16" i="9"/>
  <c r="P17" i="9"/>
  <c r="P18" i="9"/>
  <c r="P19" i="9"/>
  <c r="P20" i="9"/>
  <c r="P21" i="9"/>
  <c r="P22" i="9"/>
  <c r="P23" i="9"/>
  <c r="P24" i="9"/>
  <c r="P25" i="9"/>
  <c r="P26" i="9"/>
  <c r="P27" i="9"/>
  <c r="P28" i="9"/>
  <c r="P29" i="9"/>
  <c r="P30" i="9"/>
  <c r="P31" i="9"/>
  <c r="P32" i="9"/>
  <c r="P33" i="9"/>
  <c r="P34" i="9"/>
  <c r="P35" i="9"/>
  <c r="P36" i="9"/>
  <c r="P37" i="9"/>
  <c r="P38" i="9"/>
  <c r="P39" i="9"/>
  <c r="P40" i="9"/>
  <c r="P41" i="9"/>
  <c r="P42" i="9"/>
  <c r="P43" i="9"/>
  <c r="P44" i="9"/>
  <c r="P45" i="9"/>
  <c r="P46" i="9"/>
  <c r="P47" i="9"/>
  <c r="P48" i="9"/>
  <c r="P49" i="9"/>
  <c r="P50" i="9"/>
  <c r="P51" i="9"/>
  <c r="P52" i="9"/>
  <c r="P53" i="9"/>
  <c r="P54" i="9"/>
  <c r="P55" i="9"/>
  <c r="P56" i="9"/>
  <c r="P57" i="9"/>
  <c r="P58" i="9"/>
  <c r="P59" i="9"/>
  <c r="P60" i="9"/>
  <c r="P61" i="9"/>
  <c r="P62" i="9"/>
  <c r="P63" i="9"/>
  <c r="P64" i="9"/>
  <c r="P65" i="9"/>
  <c r="P66" i="9"/>
  <c r="P67" i="9"/>
  <c r="P68" i="9"/>
  <c r="P69" i="9"/>
  <c r="P70" i="9"/>
  <c r="P71" i="9"/>
  <c r="P72" i="9"/>
  <c r="P73" i="9"/>
  <c r="P74" i="9"/>
  <c r="P75" i="9"/>
  <c r="P76" i="9"/>
  <c r="P77" i="9"/>
  <c r="P78" i="9"/>
  <c r="P79" i="9"/>
  <c r="P80" i="9"/>
  <c r="P81" i="9"/>
  <c r="P82" i="9"/>
  <c r="P83" i="9"/>
  <c r="P84" i="9"/>
  <c r="P85" i="9"/>
  <c r="P86" i="9"/>
  <c r="P87" i="9"/>
  <c r="P88" i="9"/>
  <c r="P89" i="9"/>
  <c r="P90" i="9"/>
  <c r="P91" i="9"/>
  <c r="P92" i="9"/>
  <c r="P93" i="9"/>
  <c r="P94" i="9"/>
  <c r="P95" i="9"/>
  <c r="P96" i="9"/>
  <c r="P97" i="9"/>
  <c r="P98" i="9"/>
  <c r="P99" i="9"/>
  <c r="P100" i="9"/>
  <c r="P101" i="9"/>
  <c r="P102" i="9"/>
  <c r="P103" i="9"/>
  <c r="P104" i="9"/>
  <c r="P105" i="9"/>
  <c r="P106" i="9"/>
  <c r="P107" i="9"/>
  <c r="P108" i="9"/>
  <c r="P109" i="9"/>
  <c r="P110" i="9"/>
  <c r="P111" i="9"/>
  <c r="P112" i="9"/>
  <c r="P113" i="9"/>
  <c r="P114" i="9"/>
  <c r="P115" i="9"/>
  <c r="P116" i="9"/>
  <c r="P117" i="9"/>
  <c r="P118" i="9"/>
  <c r="P119" i="9"/>
  <c r="P120" i="9"/>
  <c r="P121" i="9"/>
  <c r="P122" i="9"/>
  <c r="P123" i="9"/>
  <c r="P124" i="9"/>
  <c r="P125" i="9"/>
  <c r="P126" i="9"/>
  <c r="P127" i="9"/>
  <c r="P128" i="9"/>
  <c r="P129" i="9"/>
  <c r="P130" i="9"/>
  <c r="P131" i="9"/>
  <c r="P132" i="9"/>
  <c r="P133" i="9"/>
  <c r="P134" i="9"/>
  <c r="P135" i="9"/>
  <c r="P136" i="9"/>
  <c r="P137" i="9"/>
  <c r="P138" i="9"/>
  <c r="P139" i="9"/>
  <c r="P140" i="9"/>
  <c r="P141" i="9"/>
  <c r="P142" i="9"/>
  <c r="P143" i="9"/>
  <c r="P144" i="9"/>
  <c r="P145" i="9"/>
  <c r="P146" i="9"/>
  <c r="P147" i="9"/>
  <c r="P148" i="9"/>
  <c r="P149" i="9"/>
  <c r="P150" i="9"/>
  <c r="P151" i="9"/>
  <c r="P152" i="9"/>
  <c r="P153" i="9"/>
  <c r="P154" i="9"/>
  <c r="P155" i="9"/>
  <c r="P156" i="9"/>
  <c r="P157" i="9"/>
  <c r="P158" i="9"/>
  <c r="P159" i="9"/>
  <c r="P160" i="9"/>
  <c r="P161" i="9"/>
  <c r="P162" i="9"/>
  <c r="P163" i="9"/>
  <c r="P164" i="9"/>
  <c r="P165" i="9"/>
  <c r="P166" i="9"/>
  <c r="P167" i="9"/>
  <c r="P168" i="9"/>
  <c r="P169" i="9"/>
  <c r="P170" i="9"/>
  <c r="P171" i="9"/>
  <c r="P172" i="9"/>
  <c r="P173" i="9"/>
  <c r="P174" i="9"/>
  <c r="P175" i="9"/>
  <c r="P176" i="9"/>
  <c r="P177" i="9"/>
  <c r="P178" i="9"/>
  <c r="P179" i="9"/>
  <c r="P180" i="9"/>
  <c r="P181" i="9"/>
  <c r="P182" i="9"/>
  <c r="P183" i="9"/>
  <c r="P184" i="9"/>
  <c r="P185" i="9"/>
  <c r="P186" i="9"/>
  <c r="P187" i="9"/>
  <c r="P188" i="9"/>
  <c r="P189" i="9"/>
  <c r="P190" i="9"/>
  <c r="P191" i="9"/>
  <c r="P192" i="9"/>
  <c r="P193" i="9"/>
  <c r="P194" i="9"/>
  <c r="P195" i="9"/>
  <c r="P196" i="9"/>
  <c r="P197" i="9"/>
  <c r="P198" i="9"/>
  <c r="P199" i="9"/>
  <c r="P200" i="9"/>
  <c r="P201" i="9"/>
  <c r="P202" i="9"/>
  <c r="P203" i="9"/>
  <c r="P204" i="9"/>
  <c r="P205" i="9"/>
  <c r="P206" i="9"/>
  <c r="P207" i="9"/>
  <c r="P208" i="9"/>
  <c r="P209" i="9"/>
  <c r="P210" i="9"/>
  <c r="P211" i="9"/>
  <c r="P212" i="9"/>
  <c r="P213" i="9"/>
  <c r="P214" i="9"/>
  <c r="P215" i="9"/>
  <c r="P216" i="9"/>
  <c r="P217" i="9"/>
  <c r="P218" i="9"/>
  <c r="P219" i="9"/>
  <c r="P220" i="9"/>
  <c r="P221" i="9"/>
  <c r="P222" i="9"/>
  <c r="P223" i="9"/>
  <c r="P224" i="9"/>
  <c r="P225" i="9"/>
  <c r="P226" i="9"/>
  <c r="P227" i="9"/>
  <c r="P228" i="9"/>
  <c r="P229" i="9"/>
  <c r="P230" i="9"/>
  <c r="P231" i="9"/>
  <c r="P232" i="9"/>
  <c r="P233" i="9"/>
  <c r="P234" i="9"/>
  <c r="P235" i="9"/>
  <c r="P236" i="9"/>
  <c r="P237" i="9"/>
  <c r="P238" i="9"/>
  <c r="P239" i="9"/>
  <c r="P240" i="9"/>
  <c r="P241" i="9"/>
  <c r="P242" i="9"/>
  <c r="P243" i="9"/>
  <c r="P244" i="9"/>
  <c r="P245" i="9"/>
  <c r="P246" i="9"/>
  <c r="P247" i="9"/>
  <c r="P248" i="9"/>
  <c r="P249" i="9"/>
  <c r="P250" i="9"/>
  <c r="P251" i="9"/>
  <c r="P252" i="9"/>
  <c r="P253" i="9"/>
  <c r="P254" i="9"/>
  <c r="P255" i="9"/>
  <c r="P256" i="9"/>
  <c r="P257" i="9"/>
  <c r="P258" i="9"/>
  <c r="P259" i="9"/>
  <c r="P260" i="9"/>
  <c r="P261" i="9"/>
  <c r="P262" i="9"/>
  <c r="P263" i="9"/>
  <c r="P264" i="9"/>
  <c r="P265" i="9"/>
  <c r="P266" i="9"/>
  <c r="P267" i="9"/>
  <c r="P268" i="9"/>
  <c r="P269" i="9"/>
  <c r="P270" i="9"/>
  <c r="P271" i="9"/>
  <c r="P272" i="9"/>
  <c r="P273" i="9"/>
  <c r="P274" i="9"/>
  <c r="P275" i="9"/>
  <c r="P276" i="9"/>
  <c r="P277" i="9"/>
  <c r="P278" i="9"/>
  <c r="P279" i="9"/>
  <c r="P280" i="9"/>
  <c r="P281" i="9"/>
  <c r="P282" i="9"/>
  <c r="P283" i="9"/>
  <c r="P284" i="9"/>
  <c r="P285" i="9"/>
  <c r="P286" i="9"/>
  <c r="P287" i="9"/>
  <c r="P288" i="9"/>
  <c r="P289" i="9"/>
  <c r="P290" i="9"/>
  <c r="P291" i="9"/>
  <c r="P292" i="9"/>
  <c r="P293" i="9"/>
  <c r="P294" i="9"/>
  <c r="P295" i="9"/>
  <c r="P296" i="9"/>
  <c r="P297" i="9"/>
  <c r="P298" i="9"/>
  <c r="P299" i="9"/>
  <c r="P300" i="9"/>
  <c r="P301" i="9"/>
  <c r="P302" i="9"/>
  <c r="P303" i="9"/>
  <c r="P304" i="9"/>
  <c r="P305" i="9"/>
  <c r="O3" i="9"/>
  <c r="O4" i="9"/>
  <c r="O5" i="9"/>
  <c r="O6" i="9"/>
  <c r="O7" i="9"/>
  <c r="O8" i="9"/>
  <c r="O9" i="9"/>
  <c r="O10" i="9"/>
  <c r="O11" i="9"/>
  <c r="O12" i="9"/>
  <c r="O13" i="9"/>
  <c r="O14" i="9"/>
  <c r="O15" i="9"/>
  <c r="O16" i="9"/>
  <c r="O17" i="9"/>
  <c r="O18" i="9"/>
  <c r="O19" i="9"/>
  <c r="O20" i="9"/>
  <c r="O21" i="9"/>
  <c r="O22" i="9"/>
  <c r="O23" i="9"/>
  <c r="O24" i="9"/>
  <c r="O25" i="9"/>
  <c r="O26" i="9"/>
  <c r="O27" i="9"/>
  <c r="O28" i="9"/>
  <c r="O29" i="9"/>
  <c r="O30" i="9"/>
  <c r="O31" i="9"/>
  <c r="O32" i="9"/>
  <c r="O33" i="9"/>
  <c r="O34" i="9"/>
  <c r="O35" i="9"/>
  <c r="O36" i="9"/>
  <c r="O37" i="9"/>
  <c r="O38" i="9"/>
  <c r="O39" i="9"/>
  <c r="O40" i="9"/>
  <c r="O41" i="9"/>
  <c r="O42" i="9"/>
  <c r="O43" i="9"/>
  <c r="O44" i="9"/>
  <c r="O45" i="9"/>
  <c r="O46" i="9"/>
  <c r="O47" i="9"/>
  <c r="O48" i="9"/>
  <c r="O49" i="9"/>
  <c r="O50" i="9"/>
  <c r="O51" i="9"/>
  <c r="O52" i="9"/>
  <c r="O53" i="9"/>
  <c r="O54" i="9"/>
  <c r="O55" i="9"/>
  <c r="O56" i="9"/>
  <c r="O57" i="9"/>
  <c r="O58" i="9"/>
  <c r="O59" i="9"/>
  <c r="O60" i="9"/>
  <c r="O61" i="9"/>
  <c r="O62" i="9"/>
  <c r="O63" i="9"/>
  <c r="O64" i="9"/>
  <c r="O65" i="9"/>
  <c r="O66" i="9"/>
  <c r="O67" i="9"/>
  <c r="O68" i="9"/>
  <c r="O69" i="9"/>
  <c r="O70" i="9"/>
  <c r="O71" i="9"/>
  <c r="O72" i="9"/>
  <c r="O73" i="9"/>
  <c r="O74" i="9"/>
  <c r="O75" i="9"/>
  <c r="O76" i="9"/>
  <c r="O77" i="9"/>
  <c r="O78" i="9"/>
  <c r="O79" i="9"/>
  <c r="O80" i="9"/>
  <c r="O81" i="9"/>
  <c r="O82" i="9"/>
  <c r="O83" i="9"/>
  <c r="O84" i="9"/>
  <c r="O85" i="9"/>
  <c r="O86" i="9"/>
  <c r="O87" i="9"/>
  <c r="O88" i="9"/>
  <c r="O89" i="9"/>
  <c r="O90" i="9"/>
  <c r="O91" i="9"/>
  <c r="O92" i="9"/>
  <c r="O93" i="9"/>
  <c r="O94" i="9"/>
  <c r="O95" i="9"/>
  <c r="O96" i="9"/>
  <c r="O97" i="9"/>
  <c r="O98" i="9"/>
  <c r="O99" i="9"/>
  <c r="O100" i="9"/>
  <c r="O101" i="9"/>
  <c r="O102" i="9"/>
  <c r="O103" i="9"/>
  <c r="O104" i="9"/>
  <c r="O105" i="9"/>
  <c r="O106" i="9"/>
  <c r="O107" i="9"/>
  <c r="O108" i="9"/>
  <c r="O109" i="9"/>
  <c r="O110" i="9"/>
  <c r="O111" i="9"/>
  <c r="O112" i="9"/>
  <c r="O113" i="9"/>
  <c r="O114" i="9"/>
  <c r="O115" i="9"/>
  <c r="O116" i="9"/>
  <c r="O117" i="9"/>
  <c r="O118" i="9"/>
  <c r="O119" i="9"/>
  <c r="O120" i="9"/>
  <c r="O121" i="9"/>
  <c r="O122" i="9"/>
  <c r="O123" i="9"/>
  <c r="O124" i="9"/>
  <c r="O125" i="9"/>
  <c r="O126" i="9"/>
  <c r="O127" i="9"/>
  <c r="O128" i="9"/>
  <c r="O129" i="9"/>
  <c r="O130" i="9"/>
  <c r="O131" i="9"/>
  <c r="O132" i="9"/>
  <c r="O133" i="9"/>
  <c r="O134" i="9"/>
  <c r="O135" i="9"/>
  <c r="O136" i="9"/>
  <c r="O137" i="9"/>
  <c r="O138" i="9"/>
  <c r="O139" i="9"/>
  <c r="O140" i="9"/>
  <c r="O141" i="9"/>
  <c r="O142" i="9"/>
  <c r="O143" i="9"/>
  <c r="O144" i="9"/>
  <c r="O145" i="9"/>
  <c r="O146" i="9"/>
  <c r="O147" i="9"/>
  <c r="O148" i="9"/>
  <c r="O149" i="9"/>
  <c r="O150" i="9"/>
  <c r="O151" i="9"/>
  <c r="O152" i="9"/>
  <c r="O153" i="9"/>
  <c r="O154" i="9"/>
  <c r="O155" i="9"/>
  <c r="O156" i="9"/>
  <c r="O157" i="9"/>
  <c r="O158" i="9"/>
  <c r="O159" i="9"/>
  <c r="O160" i="9"/>
  <c r="O161" i="9"/>
  <c r="O162" i="9"/>
  <c r="O163" i="9"/>
  <c r="O164" i="9"/>
  <c r="O165" i="9"/>
  <c r="O1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O303" i="9"/>
  <c r="O304" i="9"/>
  <c r="O305" i="9"/>
  <c r="K3" i="9"/>
  <c r="K4" i="9"/>
  <c r="K5" i="9"/>
  <c r="K6" i="9"/>
  <c r="K7" i="9"/>
  <c r="K8" i="9"/>
  <c r="K9" i="9"/>
  <c r="K10" i="9"/>
  <c r="K11" i="9"/>
  <c r="K12" i="9"/>
  <c r="K13" i="9"/>
  <c r="K14" i="9"/>
  <c r="K15" i="9"/>
  <c r="K16" i="9"/>
  <c r="K17" i="9"/>
  <c r="K18" i="9"/>
  <c r="K19" i="9"/>
  <c r="K20" i="9"/>
  <c r="K21" i="9"/>
  <c r="K22" i="9"/>
  <c r="K23" i="9"/>
  <c r="K24" i="9"/>
  <c r="K25" i="9"/>
  <c r="K26" i="9"/>
  <c r="K27" i="9"/>
  <c r="K28" i="9"/>
  <c r="K29" i="9"/>
  <c r="K30" i="9"/>
  <c r="K31" i="9"/>
  <c r="K32" i="9"/>
  <c r="K33" i="9"/>
  <c r="K34" i="9"/>
  <c r="K35" i="9"/>
  <c r="K36" i="9"/>
  <c r="K37" i="9"/>
  <c r="K38" i="9"/>
  <c r="K39" i="9"/>
  <c r="K40" i="9"/>
  <c r="K41" i="9"/>
  <c r="K42" i="9"/>
  <c r="K43" i="9"/>
  <c r="K44" i="9"/>
  <c r="K45" i="9"/>
  <c r="K46" i="9"/>
  <c r="K47" i="9"/>
  <c r="K48" i="9"/>
  <c r="K49" i="9"/>
  <c r="K50" i="9"/>
  <c r="K51" i="9"/>
  <c r="K52" i="9"/>
  <c r="K53" i="9"/>
  <c r="K54" i="9"/>
  <c r="K55" i="9"/>
  <c r="K56" i="9"/>
  <c r="K57" i="9"/>
  <c r="K58" i="9"/>
  <c r="K59" i="9"/>
  <c r="K60" i="9"/>
  <c r="K61" i="9"/>
  <c r="K62" i="9"/>
  <c r="K63" i="9"/>
  <c r="K64" i="9"/>
  <c r="K65" i="9"/>
  <c r="K66" i="9"/>
  <c r="K67" i="9"/>
  <c r="K68" i="9"/>
  <c r="K69" i="9"/>
  <c r="K70" i="9"/>
  <c r="K71" i="9"/>
  <c r="K72" i="9"/>
  <c r="K73" i="9"/>
  <c r="K74" i="9"/>
  <c r="K75" i="9"/>
  <c r="K76" i="9"/>
  <c r="K77" i="9"/>
  <c r="K78" i="9"/>
  <c r="K79" i="9"/>
  <c r="K80" i="9"/>
  <c r="K81" i="9"/>
  <c r="K82" i="9"/>
  <c r="K83" i="9"/>
  <c r="K84" i="9"/>
  <c r="K85" i="9"/>
  <c r="K86" i="9"/>
  <c r="K87" i="9"/>
  <c r="K88" i="9"/>
  <c r="K89" i="9"/>
  <c r="K90" i="9"/>
  <c r="K91" i="9"/>
  <c r="K92" i="9"/>
  <c r="K93" i="9"/>
  <c r="K94" i="9"/>
  <c r="K95" i="9"/>
  <c r="K96" i="9"/>
  <c r="K97" i="9"/>
  <c r="K98" i="9"/>
  <c r="K99" i="9"/>
  <c r="K100" i="9"/>
  <c r="K101" i="9"/>
  <c r="K102" i="9"/>
  <c r="K103" i="9"/>
  <c r="K104" i="9"/>
  <c r="K105" i="9"/>
  <c r="K106" i="9"/>
  <c r="K107" i="9"/>
  <c r="K108" i="9"/>
  <c r="K109" i="9"/>
  <c r="K110" i="9"/>
  <c r="K111" i="9"/>
  <c r="K112" i="9"/>
  <c r="K113" i="9"/>
  <c r="K114" i="9"/>
  <c r="K115" i="9"/>
  <c r="K116" i="9"/>
  <c r="K117" i="9"/>
  <c r="K118" i="9"/>
  <c r="K119" i="9"/>
  <c r="K120" i="9"/>
  <c r="K121" i="9"/>
  <c r="K122" i="9"/>
  <c r="K123" i="9"/>
  <c r="K124" i="9"/>
  <c r="K125" i="9"/>
  <c r="K126" i="9"/>
  <c r="K127" i="9"/>
  <c r="K128" i="9"/>
  <c r="K129" i="9"/>
  <c r="K130" i="9"/>
  <c r="K131" i="9"/>
  <c r="K132" i="9"/>
  <c r="K133" i="9"/>
  <c r="K134" i="9"/>
  <c r="K135" i="9"/>
  <c r="K136" i="9"/>
  <c r="K137" i="9"/>
  <c r="K138" i="9"/>
  <c r="K139" i="9"/>
  <c r="K140" i="9"/>
  <c r="K141" i="9"/>
  <c r="K142" i="9"/>
  <c r="K143" i="9"/>
  <c r="K144" i="9"/>
  <c r="K145" i="9"/>
  <c r="K146" i="9"/>
  <c r="K147" i="9"/>
  <c r="K148" i="9"/>
  <c r="K149" i="9"/>
  <c r="K150" i="9"/>
  <c r="K151" i="9"/>
  <c r="K152" i="9"/>
  <c r="K153" i="9"/>
  <c r="K154" i="9"/>
  <c r="K155" i="9"/>
  <c r="K156" i="9"/>
  <c r="K157" i="9"/>
  <c r="K158" i="9"/>
  <c r="K159" i="9"/>
  <c r="K160" i="9"/>
  <c r="K161" i="9"/>
  <c r="K162" i="9"/>
  <c r="K163" i="9"/>
  <c r="K164" i="9"/>
  <c r="K165" i="9"/>
  <c r="K166" i="9"/>
  <c r="K167" i="9"/>
  <c r="K168" i="9"/>
  <c r="K169" i="9"/>
  <c r="K170" i="9"/>
  <c r="K171" i="9"/>
  <c r="K172" i="9"/>
  <c r="K173" i="9"/>
  <c r="K174" i="9"/>
  <c r="K175" i="9"/>
  <c r="K176" i="9"/>
  <c r="K177" i="9"/>
  <c r="K178" i="9"/>
  <c r="K179" i="9"/>
  <c r="K180" i="9"/>
  <c r="K181" i="9"/>
  <c r="K182" i="9"/>
  <c r="K183" i="9"/>
  <c r="K184" i="9"/>
  <c r="K185" i="9"/>
  <c r="K186" i="9"/>
  <c r="K187" i="9"/>
  <c r="K188" i="9"/>
  <c r="K189" i="9"/>
  <c r="K190" i="9"/>
  <c r="K191" i="9"/>
  <c r="K192" i="9"/>
  <c r="K193" i="9"/>
  <c r="K194" i="9"/>
  <c r="K195" i="9"/>
  <c r="K196" i="9"/>
  <c r="K197" i="9"/>
  <c r="K198" i="9"/>
  <c r="K199" i="9"/>
  <c r="K200" i="9"/>
  <c r="K201" i="9"/>
  <c r="K202" i="9"/>
  <c r="K203" i="9"/>
  <c r="K204" i="9"/>
  <c r="K205" i="9"/>
  <c r="K206" i="9"/>
  <c r="K207" i="9"/>
  <c r="K208" i="9"/>
  <c r="K209" i="9"/>
  <c r="K210" i="9"/>
  <c r="K211" i="9"/>
  <c r="K212" i="9"/>
  <c r="K213" i="9"/>
  <c r="K214" i="9"/>
  <c r="K215" i="9"/>
  <c r="K216" i="9"/>
  <c r="K217" i="9"/>
  <c r="K218" i="9"/>
  <c r="K219" i="9"/>
  <c r="K220" i="9"/>
  <c r="K221" i="9"/>
  <c r="K222" i="9"/>
  <c r="K223" i="9"/>
  <c r="K224" i="9"/>
  <c r="K225" i="9"/>
  <c r="K226" i="9"/>
  <c r="K227" i="9"/>
  <c r="K228" i="9"/>
  <c r="K229" i="9"/>
  <c r="K230" i="9"/>
  <c r="K231" i="9"/>
  <c r="K232" i="9"/>
  <c r="K233" i="9"/>
  <c r="K234" i="9"/>
  <c r="K235" i="9"/>
  <c r="K236" i="9"/>
  <c r="K237" i="9"/>
  <c r="K238" i="9"/>
  <c r="K239" i="9"/>
  <c r="K240" i="9"/>
  <c r="K241" i="9"/>
  <c r="K242" i="9"/>
  <c r="K243" i="9"/>
  <c r="K244" i="9"/>
  <c r="K245" i="9"/>
  <c r="K246" i="9"/>
  <c r="K247" i="9"/>
  <c r="K248" i="9"/>
  <c r="K249" i="9"/>
  <c r="K250" i="9"/>
  <c r="K251" i="9"/>
  <c r="K252" i="9"/>
  <c r="K253" i="9"/>
  <c r="K254" i="9"/>
  <c r="K255" i="9"/>
  <c r="K256" i="9"/>
  <c r="K257" i="9"/>
  <c r="K258" i="9"/>
  <c r="K259" i="9"/>
  <c r="K260" i="9"/>
  <c r="K261" i="9"/>
  <c r="K262" i="9"/>
  <c r="K263" i="9"/>
  <c r="K264" i="9"/>
  <c r="K265" i="9"/>
  <c r="K266" i="9"/>
  <c r="K267" i="9"/>
  <c r="K268" i="9"/>
  <c r="K269" i="9"/>
  <c r="K270" i="9"/>
  <c r="K271" i="9"/>
  <c r="K272" i="9"/>
  <c r="K273" i="9"/>
  <c r="K274" i="9"/>
  <c r="K275" i="9"/>
  <c r="K276" i="9"/>
  <c r="K277" i="9"/>
  <c r="K278" i="9"/>
  <c r="K279" i="9"/>
  <c r="K280" i="9"/>
  <c r="K281" i="9"/>
  <c r="K282" i="9"/>
  <c r="K283" i="9"/>
  <c r="K284" i="9"/>
  <c r="K285" i="9"/>
  <c r="K286" i="9"/>
  <c r="K287" i="9"/>
  <c r="K288" i="9"/>
  <c r="K289" i="9"/>
  <c r="K290" i="9"/>
  <c r="K291" i="9"/>
  <c r="K292" i="9"/>
  <c r="K293" i="9"/>
  <c r="K294" i="9"/>
  <c r="K295" i="9"/>
  <c r="K296" i="9"/>
  <c r="K297" i="9"/>
  <c r="K298" i="9"/>
  <c r="K299" i="9"/>
  <c r="K300" i="9"/>
  <c r="K301" i="9"/>
  <c r="K302" i="9"/>
  <c r="K303" i="9"/>
  <c r="K304" i="9"/>
  <c r="N3" i="9"/>
  <c r="N4" i="9"/>
  <c r="N5" i="9"/>
  <c r="N6" i="9"/>
  <c r="N7" i="9"/>
  <c r="N8" i="9"/>
  <c r="N9" i="9"/>
  <c r="N10" i="9"/>
  <c r="N11" i="9"/>
  <c r="N12" i="9"/>
  <c r="N13" i="9"/>
  <c r="N14" i="9"/>
  <c r="N15" i="9"/>
  <c r="N16" i="9"/>
  <c r="N17" i="9"/>
  <c r="N18" i="9"/>
  <c r="N19" i="9"/>
  <c r="N20" i="9"/>
  <c r="N21" i="9"/>
  <c r="N22" i="9"/>
  <c r="N23" i="9"/>
  <c r="N24" i="9"/>
  <c r="N25" i="9"/>
  <c r="N26" i="9"/>
  <c r="N27" i="9"/>
  <c r="N28" i="9"/>
  <c r="N29" i="9"/>
  <c r="N30" i="9"/>
  <c r="N31" i="9"/>
  <c r="N32" i="9"/>
  <c r="N33" i="9"/>
  <c r="N34" i="9"/>
  <c r="N35" i="9"/>
  <c r="N36" i="9"/>
  <c r="N37" i="9"/>
  <c r="N38" i="9"/>
  <c r="N39" i="9"/>
  <c r="N40" i="9"/>
  <c r="N41" i="9"/>
  <c r="N42" i="9"/>
  <c r="N43" i="9"/>
  <c r="N44" i="9"/>
  <c r="N45" i="9"/>
  <c r="N46" i="9"/>
  <c r="N47" i="9"/>
  <c r="N48" i="9"/>
  <c r="N49" i="9"/>
  <c r="N50" i="9"/>
  <c r="N51" i="9"/>
  <c r="N52" i="9"/>
  <c r="N53" i="9"/>
  <c r="N54" i="9"/>
  <c r="N55" i="9"/>
  <c r="N56" i="9"/>
  <c r="N57" i="9"/>
  <c r="N58" i="9"/>
  <c r="N59" i="9"/>
  <c r="N60" i="9"/>
  <c r="N61" i="9"/>
  <c r="N62" i="9"/>
  <c r="N63" i="9"/>
  <c r="N64" i="9"/>
  <c r="N65" i="9"/>
  <c r="N66" i="9"/>
  <c r="N67" i="9"/>
  <c r="N68" i="9"/>
  <c r="N69" i="9"/>
  <c r="N70" i="9"/>
  <c r="N71" i="9"/>
  <c r="N72" i="9"/>
  <c r="N73" i="9"/>
  <c r="N74" i="9"/>
  <c r="N75" i="9"/>
  <c r="N76" i="9"/>
  <c r="N77" i="9"/>
  <c r="N78" i="9"/>
  <c r="N79" i="9"/>
  <c r="N80" i="9"/>
  <c r="N81" i="9"/>
  <c r="N82" i="9"/>
  <c r="N83" i="9"/>
  <c r="N84" i="9"/>
  <c r="N85" i="9"/>
  <c r="N86" i="9"/>
  <c r="N87" i="9"/>
  <c r="N88" i="9"/>
  <c r="N89" i="9"/>
  <c r="N90" i="9"/>
  <c r="N91" i="9"/>
  <c r="N92" i="9"/>
  <c r="N93" i="9"/>
  <c r="N94" i="9"/>
  <c r="N95" i="9"/>
  <c r="N96" i="9"/>
  <c r="N97" i="9"/>
  <c r="N98" i="9"/>
  <c r="N99" i="9"/>
  <c r="N100" i="9"/>
  <c r="N101" i="9"/>
  <c r="N102" i="9"/>
  <c r="N103" i="9"/>
  <c r="N104" i="9"/>
  <c r="N105" i="9"/>
  <c r="N106" i="9"/>
  <c r="N107" i="9"/>
  <c r="N108" i="9"/>
  <c r="N109" i="9"/>
  <c r="N110" i="9"/>
  <c r="N111" i="9"/>
  <c r="N112" i="9"/>
  <c r="N113" i="9"/>
  <c r="N114" i="9"/>
  <c r="N115" i="9"/>
  <c r="N116" i="9"/>
  <c r="N117" i="9"/>
  <c r="N118" i="9"/>
  <c r="N119" i="9"/>
  <c r="N120" i="9"/>
  <c r="N121" i="9"/>
  <c r="N122" i="9"/>
  <c r="N123" i="9"/>
  <c r="N124" i="9"/>
  <c r="N125" i="9"/>
  <c r="N126" i="9"/>
  <c r="N127" i="9"/>
  <c r="N128" i="9"/>
  <c r="N129" i="9"/>
  <c r="N130" i="9"/>
  <c r="N131" i="9"/>
  <c r="N132" i="9"/>
  <c r="N133" i="9"/>
  <c r="N134" i="9"/>
  <c r="N135" i="9"/>
  <c r="N136" i="9"/>
  <c r="N137" i="9"/>
  <c r="N138" i="9"/>
  <c r="N139" i="9"/>
  <c r="N140" i="9"/>
  <c r="N141" i="9"/>
  <c r="N142" i="9"/>
  <c r="N143" i="9"/>
  <c r="N144" i="9"/>
  <c r="N145" i="9"/>
  <c r="N146" i="9"/>
  <c r="N147" i="9"/>
  <c r="N148" i="9"/>
  <c r="N149" i="9"/>
  <c r="N150" i="9"/>
  <c r="N151" i="9"/>
  <c r="N152" i="9"/>
  <c r="N153" i="9"/>
  <c r="N154" i="9"/>
  <c r="N155" i="9"/>
  <c r="N156" i="9"/>
  <c r="N157" i="9"/>
  <c r="N158" i="9"/>
  <c r="N159" i="9"/>
  <c r="N160" i="9"/>
  <c r="N161" i="9"/>
  <c r="N162" i="9"/>
  <c r="N163" i="9"/>
  <c r="N164" i="9"/>
  <c r="N165" i="9"/>
  <c r="N166" i="9"/>
  <c r="N167" i="9"/>
  <c r="N168" i="9"/>
  <c r="N169" i="9"/>
  <c r="N170" i="9"/>
  <c r="N171" i="9"/>
  <c r="N172" i="9"/>
  <c r="N173" i="9"/>
  <c r="N174" i="9"/>
  <c r="N175" i="9"/>
  <c r="N176" i="9"/>
  <c r="N177" i="9"/>
  <c r="N178" i="9"/>
  <c r="N179" i="9"/>
  <c r="N180" i="9"/>
  <c r="N181" i="9"/>
  <c r="N182" i="9"/>
  <c r="N183" i="9"/>
  <c r="N184" i="9"/>
  <c r="N185" i="9"/>
  <c r="N186" i="9"/>
  <c r="N187" i="9"/>
  <c r="N188" i="9"/>
  <c r="N189" i="9"/>
  <c r="N190" i="9"/>
  <c r="N191" i="9"/>
  <c r="N192" i="9"/>
  <c r="N193" i="9"/>
  <c r="N194" i="9"/>
  <c r="N195" i="9"/>
  <c r="N196" i="9"/>
  <c r="N197" i="9"/>
  <c r="N198" i="9"/>
  <c r="N199" i="9"/>
  <c r="N200" i="9"/>
  <c r="N201" i="9"/>
  <c r="N202" i="9"/>
  <c r="N203" i="9"/>
  <c r="N204" i="9"/>
  <c r="N205" i="9"/>
  <c r="N206" i="9"/>
  <c r="N207" i="9"/>
  <c r="N208" i="9"/>
  <c r="N209" i="9"/>
  <c r="N210" i="9"/>
  <c r="N211" i="9"/>
  <c r="N212" i="9"/>
  <c r="N213" i="9"/>
  <c r="N214" i="9"/>
  <c r="N215" i="9"/>
  <c r="N216" i="9"/>
  <c r="N217" i="9"/>
  <c r="N218" i="9"/>
  <c r="N219" i="9"/>
  <c r="N220" i="9"/>
  <c r="N221" i="9"/>
  <c r="N222" i="9"/>
  <c r="N223" i="9"/>
  <c r="N224" i="9"/>
  <c r="N225" i="9"/>
  <c r="N226" i="9"/>
  <c r="N227" i="9"/>
  <c r="N228" i="9"/>
  <c r="N229" i="9"/>
  <c r="N230" i="9"/>
  <c r="N231" i="9"/>
  <c r="N232" i="9"/>
  <c r="N233" i="9"/>
  <c r="N234" i="9"/>
  <c r="N235" i="9"/>
  <c r="N236" i="9"/>
  <c r="N237" i="9"/>
  <c r="N238" i="9"/>
  <c r="N239" i="9"/>
  <c r="N240" i="9"/>
  <c r="N241" i="9"/>
  <c r="N242" i="9"/>
  <c r="N243" i="9"/>
  <c r="N244" i="9"/>
  <c r="N245" i="9"/>
  <c r="N246" i="9"/>
  <c r="N247" i="9"/>
  <c r="N248" i="9"/>
  <c r="N249" i="9"/>
  <c r="N250" i="9"/>
  <c r="N251" i="9"/>
  <c r="N252" i="9"/>
  <c r="N253" i="9"/>
  <c r="N254" i="9"/>
  <c r="N255" i="9"/>
  <c r="N256" i="9"/>
  <c r="N257" i="9"/>
  <c r="N258" i="9"/>
  <c r="N259" i="9"/>
  <c r="N260" i="9"/>
  <c r="N261" i="9"/>
  <c r="N262" i="9"/>
  <c r="N263" i="9"/>
  <c r="N264" i="9"/>
  <c r="N265" i="9"/>
  <c r="N266" i="9"/>
  <c r="N267" i="9"/>
  <c r="N268" i="9"/>
  <c r="N269" i="9"/>
  <c r="N270" i="9"/>
  <c r="N271" i="9"/>
  <c r="N272" i="9"/>
  <c r="N273" i="9"/>
  <c r="N274" i="9"/>
  <c r="N275" i="9"/>
  <c r="N276" i="9"/>
  <c r="N277" i="9"/>
  <c r="N278" i="9"/>
  <c r="N279" i="9"/>
  <c r="N280" i="9"/>
  <c r="N281" i="9"/>
  <c r="N282" i="9"/>
  <c r="N283" i="9"/>
  <c r="N284" i="9"/>
  <c r="N285" i="9"/>
  <c r="N286" i="9"/>
  <c r="N287" i="9"/>
  <c r="N288" i="9"/>
  <c r="N289" i="9"/>
  <c r="N290" i="9"/>
  <c r="N291" i="9"/>
  <c r="N292" i="9"/>
  <c r="N293" i="9"/>
  <c r="N294" i="9"/>
  <c r="N295" i="9"/>
  <c r="N296" i="9"/>
  <c r="N297" i="9"/>
  <c r="N298" i="9"/>
  <c r="N299" i="9"/>
  <c r="N300" i="9"/>
  <c r="N301" i="9"/>
  <c r="N302" i="9"/>
  <c r="N303" i="9"/>
  <c r="N304" i="9"/>
  <c r="N305" i="9"/>
  <c r="M146" i="9"/>
  <c r="M147" i="9"/>
  <c r="M148" i="9"/>
  <c r="M149" i="9"/>
  <c r="M150" i="9"/>
  <c r="M151" i="9"/>
  <c r="M188" i="9"/>
  <c r="M189" i="9"/>
  <c r="M190" i="9"/>
  <c r="M191" i="9"/>
  <c r="M221" i="9"/>
  <c r="M222" i="9"/>
  <c r="M223" i="9"/>
  <c r="M224" i="9"/>
  <c r="M254" i="9"/>
  <c r="M255" i="9"/>
  <c r="M256" i="9"/>
  <c r="M257" i="9"/>
  <c r="M282" i="9"/>
  <c r="M283" i="9"/>
  <c r="M284" i="9"/>
  <c r="M285" i="9"/>
  <c r="L3" i="9"/>
  <c r="L4" i="9"/>
  <c r="L5" i="9"/>
  <c r="L6" i="9"/>
  <c r="L7" i="9"/>
  <c r="L8" i="9"/>
  <c r="L9" i="9"/>
  <c r="L10" i="9"/>
  <c r="L11" i="9"/>
  <c r="L12" i="9"/>
  <c r="L13" i="9"/>
  <c r="L14" i="9"/>
  <c r="L15" i="9"/>
  <c r="L16" i="9"/>
  <c r="L17" i="9"/>
  <c r="L18" i="9"/>
  <c r="L19" i="9"/>
  <c r="L20" i="9"/>
  <c r="L21" i="9"/>
  <c r="L22" i="9"/>
  <c r="L23" i="9"/>
  <c r="L24" i="9"/>
  <c r="L25" i="9"/>
  <c r="L26" i="9"/>
  <c r="L27" i="9"/>
  <c r="L28" i="9"/>
  <c r="L29" i="9"/>
  <c r="L30" i="9"/>
  <c r="L31" i="9"/>
  <c r="L32" i="9"/>
  <c r="L33" i="9"/>
  <c r="L34" i="9"/>
  <c r="L35" i="9"/>
  <c r="L36" i="9"/>
  <c r="L37" i="9"/>
  <c r="L38" i="9"/>
  <c r="L39" i="9"/>
  <c r="L40" i="9"/>
  <c r="L41" i="9"/>
  <c r="L42" i="9"/>
  <c r="L43" i="9"/>
  <c r="L44" i="9"/>
  <c r="L45" i="9"/>
  <c r="L46" i="9"/>
  <c r="L47" i="9"/>
  <c r="L48" i="9"/>
  <c r="L49" i="9"/>
  <c r="L50" i="9"/>
  <c r="L51" i="9"/>
  <c r="L52" i="9"/>
  <c r="L53" i="9"/>
  <c r="L54" i="9"/>
  <c r="L55" i="9"/>
  <c r="L56" i="9"/>
  <c r="L57" i="9"/>
  <c r="L58" i="9"/>
  <c r="L59" i="9"/>
  <c r="L60" i="9"/>
  <c r="L61" i="9"/>
  <c r="L62" i="9"/>
  <c r="L63" i="9"/>
  <c r="L64" i="9"/>
  <c r="L65" i="9"/>
  <c r="L66" i="9"/>
  <c r="L67" i="9"/>
  <c r="L68" i="9"/>
  <c r="L69" i="9"/>
  <c r="L70" i="9"/>
  <c r="L71" i="9"/>
  <c r="L72" i="9"/>
  <c r="L73" i="9"/>
  <c r="L74" i="9"/>
  <c r="L75" i="9"/>
  <c r="L76" i="9"/>
  <c r="L77" i="9"/>
  <c r="L78" i="9"/>
  <c r="L79" i="9"/>
  <c r="L80" i="9"/>
  <c r="L81" i="9"/>
  <c r="L82" i="9"/>
  <c r="L83" i="9"/>
  <c r="L84" i="9"/>
  <c r="L85" i="9"/>
  <c r="L86" i="9"/>
  <c r="L87" i="9"/>
  <c r="L88" i="9"/>
  <c r="L89" i="9"/>
  <c r="L90" i="9"/>
  <c r="L91" i="9"/>
  <c r="L92" i="9"/>
  <c r="L93" i="9"/>
  <c r="L94" i="9"/>
  <c r="L95" i="9"/>
  <c r="L96" i="9"/>
  <c r="L97" i="9"/>
  <c r="L98" i="9"/>
  <c r="L99" i="9"/>
  <c r="L100" i="9"/>
  <c r="L101" i="9"/>
  <c r="L102" i="9"/>
  <c r="L103" i="9"/>
  <c r="L104" i="9"/>
  <c r="L105" i="9"/>
  <c r="L106" i="9"/>
  <c r="L107" i="9"/>
  <c r="L108" i="9"/>
  <c r="L109" i="9"/>
  <c r="L110" i="9"/>
  <c r="L111" i="9"/>
  <c r="L112" i="9"/>
  <c r="L113" i="9"/>
  <c r="L114" i="9"/>
  <c r="L115" i="9"/>
  <c r="L116" i="9"/>
  <c r="L117" i="9"/>
  <c r="L118" i="9"/>
  <c r="L119" i="9"/>
  <c r="L120" i="9"/>
  <c r="L121" i="9"/>
  <c r="L122" i="9"/>
  <c r="L123" i="9"/>
  <c r="L124" i="9"/>
  <c r="L125" i="9"/>
  <c r="L126" i="9"/>
  <c r="L127" i="9"/>
  <c r="L128" i="9"/>
  <c r="L129" i="9"/>
  <c r="L130" i="9"/>
  <c r="L131" i="9"/>
  <c r="L132" i="9"/>
  <c r="L133" i="9"/>
  <c r="L134" i="9"/>
  <c r="L135" i="9"/>
  <c r="L136" i="9"/>
  <c r="L137" i="9"/>
  <c r="L138" i="9"/>
  <c r="L139" i="9"/>
  <c r="L140" i="9"/>
  <c r="L141" i="9"/>
  <c r="L142" i="9"/>
  <c r="L143" i="9"/>
  <c r="L144" i="9"/>
  <c r="L145" i="9"/>
  <c r="L146" i="9"/>
  <c r="L147" i="9"/>
  <c r="L148" i="9"/>
  <c r="L149" i="9"/>
  <c r="L150" i="9"/>
  <c r="L151" i="9"/>
  <c r="L152" i="9"/>
  <c r="L153" i="9"/>
  <c r="L154" i="9"/>
  <c r="L155" i="9"/>
  <c r="L156" i="9"/>
  <c r="L157" i="9"/>
  <c r="L158" i="9"/>
  <c r="L159" i="9"/>
  <c r="L160" i="9"/>
  <c r="L161" i="9"/>
  <c r="L162" i="9"/>
  <c r="L163" i="9"/>
  <c r="L164" i="9"/>
  <c r="L165" i="9"/>
  <c r="L166" i="9"/>
  <c r="L167" i="9"/>
  <c r="L168" i="9"/>
  <c r="L169" i="9"/>
  <c r="L170" i="9"/>
  <c r="L171" i="9"/>
  <c r="L172" i="9"/>
  <c r="L173" i="9"/>
  <c r="L174" i="9"/>
  <c r="L175" i="9"/>
  <c r="L176" i="9"/>
  <c r="L177" i="9"/>
  <c r="L178" i="9"/>
  <c r="L179" i="9"/>
  <c r="L180" i="9"/>
  <c r="L181" i="9"/>
  <c r="L182" i="9"/>
  <c r="L183" i="9"/>
  <c r="L184" i="9"/>
  <c r="L185" i="9"/>
  <c r="L186" i="9"/>
  <c r="L187" i="9"/>
  <c r="L188" i="9"/>
  <c r="L189" i="9"/>
  <c r="L190" i="9"/>
  <c r="L191" i="9"/>
  <c r="L192" i="9"/>
  <c r="L193" i="9"/>
  <c r="L194" i="9"/>
  <c r="L195" i="9"/>
  <c r="L196" i="9"/>
  <c r="L197" i="9"/>
  <c r="L198" i="9"/>
  <c r="L199" i="9"/>
  <c r="L200" i="9"/>
  <c r="L201" i="9"/>
  <c r="L202" i="9"/>
  <c r="L203" i="9"/>
  <c r="L204" i="9"/>
  <c r="L205" i="9"/>
  <c r="L206" i="9"/>
  <c r="L207" i="9"/>
  <c r="L208" i="9"/>
  <c r="L209" i="9"/>
  <c r="L210" i="9"/>
  <c r="L211" i="9"/>
  <c r="L212" i="9"/>
  <c r="L213" i="9"/>
  <c r="L214" i="9"/>
  <c r="L215" i="9"/>
  <c r="L216" i="9"/>
  <c r="L217" i="9"/>
  <c r="L218" i="9"/>
  <c r="L219" i="9"/>
  <c r="L220" i="9"/>
  <c r="L221" i="9"/>
  <c r="L222" i="9"/>
  <c r="L223" i="9"/>
  <c r="L224" i="9"/>
  <c r="L225" i="9"/>
  <c r="L226" i="9"/>
  <c r="L227" i="9"/>
  <c r="L228" i="9"/>
  <c r="L229" i="9"/>
  <c r="L230" i="9"/>
  <c r="L231" i="9"/>
  <c r="L232" i="9"/>
  <c r="L233" i="9"/>
  <c r="L234" i="9"/>
  <c r="L235" i="9"/>
  <c r="L236" i="9"/>
  <c r="L237" i="9"/>
  <c r="L238" i="9"/>
  <c r="L239" i="9"/>
  <c r="L240" i="9"/>
  <c r="L241" i="9"/>
  <c r="L242" i="9"/>
  <c r="L243" i="9"/>
  <c r="L244" i="9"/>
  <c r="L245" i="9"/>
  <c r="L246" i="9"/>
  <c r="L247" i="9"/>
  <c r="L248" i="9"/>
  <c r="L249" i="9"/>
  <c r="L250" i="9"/>
  <c r="L251" i="9"/>
  <c r="L252" i="9"/>
  <c r="L253" i="9"/>
  <c r="L254" i="9"/>
  <c r="L255" i="9"/>
  <c r="L256" i="9"/>
  <c r="L257" i="9"/>
  <c r="L258" i="9"/>
  <c r="L259" i="9"/>
  <c r="L260" i="9"/>
  <c r="L261" i="9"/>
  <c r="L262" i="9"/>
  <c r="L263" i="9"/>
  <c r="L264" i="9"/>
  <c r="L265" i="9"/>
  <c r="L266" i="9"/>
  <c r="L267" i="9"/>
  <c r="L268" i="9"/>
  <c r="L269" i="9"/>
  <c r="L270" i="9"/>
  <c r="L271" i="9"/>
  <c r="L272" i="9"/>
  <c r="L273" i="9"/>
  <c r="L274" i="9"/>
  <c r="L275" i="9"/>
  <c r="L276" i="9"/>
  <c r="L277" i="9"/>
  <c r="L278" i="9"/>
  <c r="L279" i="9"/>
  <c r="L280" i="9"/>
  <c r="L281" i="9"/>
  <c r="L282" i="9"/>
  <c r="L283" i="9"/>
  <c r="L284" i="9"/>
  <c r="L285" i="9"/>
  <c r="L286" i="9"/>
  <c r="L287" i="9"/>
  <c r="L288" i="9"/>
  <c r="L289" i="9"/>
  <c r="L290" i="9"/>
  <c r="L291" i="9"/>
  <c r="L292" i="9"/>
  <c r="L293" i="9"/>
  <c r="L294" i="9"/>
  <c r="L295" i="9"/>
  <c r="L296" i="9"/>
  <c r="L297" i="9"/>
  <c r="L298" i="9"/>
  <c r="L299" i="9"/>
  <c r="L300" i="9"/>
  <c r="L301" i="9"/>
  <c r="L302" i="9"/>
  <c r="L303" i="9"/>
  <c r="L304" i="9"/>
  <c r="L305" i="9"/>
  <c r="T2" i="9"/>
  <c r="S2" i="9"/>
  <c r="R2" i="9"/>
  <c r="Q2" i="9"/>
  <c r="P2" i="9"/>
  <c r="O2" i="9"/>
  <c r="N2" i="9"/>
  <c r="L2" i="9"/>
  <c r="K2" i="9"/>
  <c r="B531" i="9"/>
  <c r="C531" i="9"/>
  <c r="D531" i="9"/>
  <c r="E531" i="9"/>
  <c r="F531" i="9"/>
  <c r="G531" i="9"/>
  <c r="H531" i="9"/>
  <c r="I531" i="9"/>
  <c r="J531" i="9"/>
  <c r="A531" i="9"/>
  <c r="T3" i="5"/>
  <c r="T4" i="5"/>
  <c r="T5" i="5"/>
  <c r="T6" i="5"/>
  <c r="T7" i="5"/>
  <c r="T8" i="5"/>
  <c r="T9" i="5"/>
  <c r="T10" i="5"/>
  <c r="T11" i="5"/>
  <c r="T12" i="5"/>
  <c r="T13" i="5"/>
  <c r="T14" i="5"/>
  <c r="T15" i="5"/>
  <c r="T16" i="5"/>
  <c r="T17" i="5"/>
  <c r="T18" i="5"/>
  <c r="T19" i="5"/>
  <c r="T20" i="5"/>
  <c r="T21" i="5"/>
  <c r="T22" i="5"/>
  <c r="T23" i="5"/>
  <c r="T24" i="5"/>
  <c r="T25" i="5"/>
  <c r="T26" i="5"/>
  <c r="T27" i="5"/>
  <c r="T28" i="5"/>
  <c r="T29" i="5"/>
  <c r="T30" i="5"/>
  <c r="T31" i="5"/>
  <c r="T32" i="5"/>
  <c r="T33" i="5"/>
  <c r="T34" i="5"/>
  <c r="T35" i="5"/>
  <c r="T36" i="5"/>
  <c r="T37" i="5"/>
  <c r="T38" i="5"/>
  <c r="T39" i="5"/>
  <c r="T40" i="5"/>
  <c r="T41" i="5"/>
  <c r="T42" i="5"/>
  <c r="T43" i="5"/>
  <c r="T44" i="5"/>
  <c r="T45" i="5"/>
  <c r="T46" i="5"/>
  <c r="T47" i="5"/>
  <c r="T48" i="5"/>
  <c r="T49" i="5"/>
  <c r="T50" i="5"/>
  <c r="T51" i="5"/>
  <c r="T52" i="5"/>
  <c r="T53" i="5"/>
  <c r="T54" i="5"/>
  <c r="T55" i="5"/>
  <c r="T56" i="5"/>
  <c r="T57" i="5"/>
  <c r="T58" i="5"/>
  <c r="T59" i="5"/>
  <c r="T60" i="5"/>
  <c r="T61" i="5"/>
  <c r="T62" i="5"/>
  <c r="T63" i="5"/>
  <c r="T64" i="5"/>
  <c r="T65" i="5"/>
  <c r="T66" i="5"/>
  <c r="T67" i="5"/>
  <c r="T68" i="5"/>
  <c r="T69" i="5"/>
  <c r="T70" i="5"/>
  <c r="T71" i="5"/>
  <c r="T72" i="5"/>
  <c r="T73" i="5"/>
  <c r="T74" i="5"/>
  <c r="T75" i="5"/>
  <c r="T76" i="5"/>
  <c r="T77" i="5"/>
  <c r="T78" i="5"/>
  <c r="T79" i="5"/>
  <c r="T80" i="5"/>
  <c r="T81" i="5"/>
  <c r="T82" i="5"/>
  <c r="T83" i="5"/>
  <c r="T84" i="5"/>
  <c r="T85" i="5"/>
  <c r="T86" i="5"/>
  <c r="T87" i="5"/>
  <c r="T88" i="5"/>
  <c r="T89" i="5"/>
  <c r="T90" i="5"/>
  <c r="T91" i="5"/>
  <c r="T92" i="5"/>
  <c r="T93" i="5"/>
  <c r="T94" i="5"/>
  <c r="T95" i="5"/>
  <c r="T96" i="5"/>
  <c r="T97" i="5"/>
  <c r="T98" i="5"/>
  <c r="T99" i="5"/>
  <c r="T100" i="5"/>
  <c r="T101" i="5"/>
  <c r="T102" i="5"/>
  <c r="T103" i="5"/>
  <c r="T104" i="5"/>
  <c r="T105" i="5"/>
  <c r="T106" i="5"/>
  <c r="T107" i="5"/>
  <c r="T108" i="5"/>
  <c r="T109" i="5"/>
  <c r="T110" i="5"/>
  <c r="T111" i="5"/>
  <c r="T112" i="5"/>
  <c r="T113" i="5"/>
  <c r="T114" i="5"/>
  <c r="T115" i="5"/>
  <c r="T116" i="5"/>
  <c r="T117" i="5"/>
  <c r="T118" i="5"/>
  <c r="T119" i="5"/>
  <c r="T120" i="5"/>
  <c r="T121" i="5"/>
  <c r="T122" i="5"/>
  <c r="T123" i="5"/>
  <c r="T124" i="5"/>
  <c r="T125" i="5"/>
  <c r="T126" i="5"/>
  <c r="T127" i="5"/>
  <c r="T128" i="5"/>
  <c r="T129" i="5"/>
  <c r="T130" i="5"/>
  <c r="T131" i="5"/>
  <c r="T132" i="5"/>
  <c r="T133" i="5"/>
  <c r="T134" i="5"/>
  <c r="T135" i="5"/>
  <c r="T136" i="5"/>
  <c r="T137" i="5"/>
  <c r="T138" i="5"/>
  <c r="T139" i="5"/>
  <c r="T140" i="5"/>
  <c r="T141" i="5"/>
  <c r="T142" i="5"/>
  <c r="T143" i="5"/>
  <c r="T144" i="5"/>
  <c r="T145" i="5"/>
  <c r="T146" i="5"/>
  <c r="T147" i="5"/>
  <c r="T148" i="5"/>
  <c r="T149" i="5"/>
  <c r="T150" i="5"/>
  <c r="T151" i="5"/>
  <c r="T152" i="5"/>
  <c r="T153" i="5"/>
  <c r="T154" i="5"/>
  <c r="T155" i="5"/>
  <c r="T156" i="5"/>
  <c r="T157" i="5"/>
  <c r="T158" i="5"/>
  <c r="T159" i="5"/>
  <c r="T160" i="5"/>
  <c r="T161" i="5"/>
  <c r="T162" i="5"/>
  <c r="T163" i="5"/>
  <c r="T164" i="5"/>
  <c r="T165" i="5"/>
  <c r="T166" i="5"/>
  <c r="T167" i="5"/>
  <c r="T168" i="5"/>
  <c r="T169" i="5"/>
  <c r="T170" i="5"/>
  <c r="T171" i="5"/>
  <c r="T172" i="5"/>
  <c r="T173" i="5"/>
  <c r="T174" i="5"/>
  <c r="T175" i="5"/>
  <c r="T176" i="5"/>
  <c r="T177" i="5"/>
  <c r="T178" i="5"/>
  <c r="T179" i="5"/>
  <c r="T180" i="5"/>
  <c r="T181" i="5"/>
  <c r="T182" i="5"/>
  <c r="T183" i="5"/>
  <c r="T184" i="5"/>
  <c r="T185" i="5"/>
  <c r="T186" i="5"/>
  <c r="T187" i="5"/>
  <c r="T188" i="5"/>
  <c r="T189" i="5"/>
  <c r="T190" i="5"/>
  <c r="T191" i="5"/>
  <c r="T192" i="5"/>
  <c r="T193" i="5"/>
  <c r="T194" i="5"/>
  <c r="T195" i="5"/>
  <c r="T196" i="5"/>
  <c r="T197" i="5"/>
  <c r="T198" i="5"/>
  <c r="T199" i="5"/>
  <c r="T200" i="5"/>
  <c r="T201" i="5"/>
  <c r="T202" i="5"/>
  <c r="T203" i="5"/>
  <c r="T204" i="5"/>
  <c r="T205" i="5"/>
  <c r="T206" i="5"/>
  <c r="T207" i="5"/>
  <c r="T208" i="5"/>
  <c r="T209" i="5"/>
  <c r="T210" i="5"/>
  <c r="T211" i="5"/>
  <c r="T212" i="5"/>
  <c r="T213" i="5"/>
  <c r="T214" i="5"/>
  <c r="T215" i="5"/>
  <c r="T216" i="5"/>
  <c r="T217" i="5"/>
  <c r="T218" i="5"/>
  <c r="T219" i="5"/>
  <c r="T220" i="5"/>
  <c r="T221" i="5"/>
  <c r="T222" i="5"/>
  <c r="T223" i="5"/>
  <c r="T224" i="5"/>
  <c r="T225" i="5"/>
  <c r="T226" i="5"/>
  <c r="T227" i="5"/>
  <c r="T228" i="5"/>
  <c r="T229" i="5"/>
  <c r="T230" i="5"/>
  <c r="T231" i="5"/>
  <c r="T232" i="5"/>
  <c r="T233" i="5"/>
  <c r="T234" i="5"/>
  <c r="T235" i="5"/>
  <c r="T236" i="5"/>
  <c r="T237" i="5"/>
  <c r="T238" i="5"/>
  <c r="T239" i="5"/>
  <c r="T240" i="5"/>
  <c r="T241" i="5"/>
  <c r="T242" i="5"/>
  <c r="T243" i="5"/>
  <c r="T244" i="5"/>
  <c r="T245" i="5"/>
  <c r="T246" i="5"/>
  <c r="T247" i="5"/>
  <c r="T248" i="5"/>
  <c r="T249" i="5"/>
  <c r="T250" i="5"/>
  <c r="T251" i="5"/>
  <c r="T252" i="5"/>
  <c r="T253" i="5"/>
  <c r="T254" i="5"/>
  <c r="T255" i="5"/>
  <c r="T256" i="5"/>
  <c r="T257" i="5"/>
  <c r="T258" i="5"/>
  <c r="T259" i="5"/>
  <c r="T260" i="5"/>
  <c r="T261" i="5"/>
  <c r="T262" i="5"/>
  <c r="T263" i="5"/>
  <c r="T264" i="5"/>
  <c r="T265" i="5"/>
  <c r="T266" i="5"/>
  <c r="T267" i="5"/>
  <c r="T268" i="5"/>
  <c r="T269" i="5"/>
  <c r="T270" i="5"/>
  <c r="T271" i="5"/>
  <c r="T272" i="5"/>
  <c r="T273" i="5"/>
  <c r="T274" i="5"/>
  <c r="T275" i="5"/>
  <c r="T276" i="5"/>
  <c r="T277" i="5"/>
  <c r="T278" i="5"/>
  <c r="T279" i="5"/>
  <c r="T280" i="5"/>
  <c r="T281" i="5"/>
  <c r="T282" i="5"/>
  <c r="T283" i="5"/>
  <c r="T284" i="5"/>
  <c r="T285" i="5"/>
  <c r="T286" i="5"/>
  <c r="T287" i="5"/>
  <c r="T288" i="5"/>
  <c r="T289" i="5"/>
  <c r="T290" i="5"/>
  <c r="T291" i="5"/>
  <c r="T292" i="5"/>
  <c r="T293" i="5"/>
  <c r="T294" i="5"/>
  <c r="T295" i="5"/>
  <c r="T296" i="5"/>
  <c r="T297" i="5"/>
  <c r="T298" i="5"/>
  <c r="T299" i="5"/>
  <c r="T300" i="5"/>
  <c r="T301" i="5"/>
  <c r="T302" i="5"/>
  <c r="T303" i="5"/>
  <c r="T304" i="5"/>
  <c r="T305" i="5"/>
  <c r="S3" i="5"/>
  <c r="S4" i="5"/>
  <c r="S5" i="5"/>
  <c r="S6" i="5"/>
  <c r="S7" i="5"/>
  <c r="S8" i="5"/>
  <c r="S9" i="5"/>
  <c r="S10" i="5"/>
  <c r="S11" i="5"/>
  <c r="S12" i="5"/>
  <c r="S13" i="5"/>
  <c r="S14" i="5"/>
  <c r="S15" i="5"/>
  <c r="S16" i="5"/>
  <c r="S17" i="5"/>
  <c r="S18" i="5"/>
  <c r="S19" i="5"/>
  <c r="S20" i="5"/>
  <c r="S21" i="5"/>
  <c r="S22" i="5"/>
  <c r="S23" i="5"/>
  <c r="S24" i="5"/>
  <c r="S25" i="5"/>
  <c r="S26" i="5"/>
  <c r="S27" i="5"/>
  <c r="S28" i="5"/>
  <c r="S29" i="5"/>
  <c r="S30" i="5"/>
  <c r="S31" i="5"/>
  <c r="S32" i="5"/>
  <c r="S33" i="5"/>
  <c r="S34" i="5"/>
  <c r="S35" i="5"/>
  <c r="S36" i="5"/>
  <c r="S37" i="5"/>
  <c r="S38" i="5"/>
  <c r="S39" i="5"/>
  <c r="S40" i="5"/>
  <c r="S41" i="5"/>
  <c r="S42" i="5"/>
  <c r="S43" i="5"/>
  <c r="S44" i="5"/>
  <c r="S45" i="5"/>
  <c r="S46" i="5"/>
  <c r="S47" i="5"/>
  <c r="S48" i="5"/>
  <c r="S49" i="5"/>
  <c r="S50" i="5"/>
  <c r="S51" i="5"/>
  <c r="S52" i="5"/>
  <c r="S53" i="5"/>
  <c r="S54" i="5"/>
  <c r="S55" i="5"/>
  <c r="S56" i="5"/>
  <c r="S57" i="5"/>
  <c r="S58" i="5"/>
  <c r="S59" i="5"/>
  <c r="S60" i="5"/>
  <c r="S61" i="5"/>
  <c r="S62" i="5"/>
  <c r="S63" i="5"/>
  <c r="S64" i="5"/>
  <c r="S65" i="5"/>
  <c r="S66" i="5"/>
  <c r="S67" i="5"/>
  <c r="S68" i="5"/>
  <c r="S69" i="5"/>
  <c r="S70" i="5"/>
  <c r="S71" i="5"/>
  <c r="S72" i="5"/>
  <c r="S73" i="5"/>
  <c r="S74" i="5"/>
  <c r="S75" i="5"/>
  <c r="S76" i="5"/>
  <c r="S77" i="5"/>
  <c r="S78" i="5"/>
  <c r="S79" i="5"/>
  <c r="S80" i="5"/>
  <c r="S81" i="5"/>
  <c r="S82" i="5"/>
  <c r="S83" i="5"/>
  <c r="S84" i="5"/>
  <c r="S85" i="5"/>
  <c r="S86" i="5"/>
  <c r="S87" i="5"/>
  <c r="S88" i="5"/>
  <c r="S89" i="5"/>
  <c r="S90" i="5"/>
  <c r="S91" i="5"/>
  <c r="S92" i="5"/>
  <c r="S93" i="5"/>
  <c r="S94" i="5"/>
  <c r="S95" i="5"/>
  <c r="S96" i="5"/>
  <c r="S97" i="5"/>
  <c r="S98" i="5"/>
  <c r="S99" i="5"/>
  <c r="S100" i="5"/>
  <c r="S101" i="5"/>
  <c r="S102" i="5"/>
  <c r="S103" i="5"/>
  <c r="S104" i="5"/>
  <c r="S105" i="5"/>
  <c r="S106" i="5"/>
  <c r="S107" i="5"/>
  <c r="S108" i="5"/>
  <c r="S109" i="5"/>
  <c r="S110" i="5"/>
  <c r="S111" i="5"/>
  <c r="S112" i="5"/>
  <c r="S113" i="5"/>
  <c r="S114" i="5"/>
  <c r="S115" i="5"/>
  <c r="S116" i="5"/>
  <c r="S117" i="5"/>
  <c r="S118" i="5"/>
  <c r="S119" i="5"/>
  <c r="S120" i="5"/>
  <c r="S121" i="5"/>
  <c r="S122" i="5"/>
  <c r="S123" i="5"/>
  <c r="S124" i="5"/>
  <c r="S125" i="5"/>
  <c r="S126" i="5"/>
  <c r="S127" i="5"/>
  <c r="S128" i="5"/>
  <c r="S129" i="5"/>
  <c r="S130" i="5"/>
  <c r="S131" i="5"/>
  <c r="S132" i="5"/>
  <c r="S133" i="5"/>
  <c r="S134" i="5"/>
  <c r="S135" i="5"/>
  <c r="S136" i="5"/>
  <c r="S137" i="5"/>
  <c r="S138" i="5"/>
  <c r="S139" i="5"/>
  <c r="S140" i="5"/>
  <c r="S141" i="5"/>
  <c r="S142" i="5"/>
  <c r="S143" i="5"/>
  <c r="S144" i="5"/>
  <c r="S145" i="5"/>
  <c r="S146" i="5"/>
  <c r="S147" i="5"/>
  <c r="S148" i="5"/>
  <c r="S149" i="5"/>
  <c r="S150" i="5"/>
  <c r="S151" i="5"/>
  <c r="S152" i="5"/>
  <c r="S153" i="5"/>
  <c r="S154" i="5"/>
  <c r="S155" i="5"/>
  <c r="S156" i="5"/>
  <c r="S157" i="5"/>
  <c r="S158" i="5"/>
  <c r="S159" i="5"/>
  <c r="S160" i="5"/>
  <c r="S161" i="5"/>
  <c r="S162" i="5"/>
  <c r="S163" i="5"/>
  <c r="S164" i="5"/>
  <c r="S165" i="5"/>
  <c r="S166" i="5"/>
  <c r="S167" i="5"/>
  <c r="S168" i="5"/>
  <c r="S169" i="5"/>
  <c r="S170" i="5"/>
  <c r="S171" i="5"/>
  <c r="S172" i="5"/>
  <c r="S173" i="5"/>
  <c r="S174" i="5"/>
  <c r="S175" i="5"/>
  <c r="S176" i="5"/>
  <c r="S177" i="5"/>
  <c r="S178" i="5"/>
  <c r="S179" i="5"/>
  <c r="S180" i="5"/>
  <c r="S181" i="5"/>
  <c r="S182" i="5"/>
  <c r="S183" i="5"/>
  <c r="S184" i="5"/>
  <c r="S185" i="5"/>
  <c r="S186" i="5"/>
  <c r="S187" i="5"/>
  <c r="S188" i="5"/>
  <c r="S189" i="5"/>
  <c r="S190" i="5"/>
  <c r="S191" i="5"/>
  <c r="S192" i="5"/>
  <c r="S193" i="5"/>
  <c r="S194" i="5"/>
  <c r="S195" i="5"/>
  <c r="S196" i="5"/>
  <c r="S197" i="5"/>
  <c r="S198" i="5"/>
  <c r="S199" i="5"/>
  <c r="S200" i="5"/>
  <c r="S201" i="5"/>
  <c r="S202" i="5"/>
  <c r="S203" i="5"/>
  <c r="S204" i="5"/>
  <c r="S205" i="5"/>
  <c r="S206" i="5"/>
  <c r="S207" i="5"/>
  <c r="S208" i="5"/>
  <c r="S209" i="5"/>
  <c r="S210" i="5"/>
  <c r="S211" i="5"/>
  <c r="S212" i="5"/>
  <c r="S213" i="5"/>
  <c r="S214" i="5"/>
  <c r="S215" i="5"/>
  <c r="S216" i="5"/>
  <c r="S217" i="5"/>
  <c r="S218" i="5"/>
  <c r="S219" i="5"/>
  <c r="S220" i="5"/>
  <c r="S221" i="5"/>
  <c r="S222" i="5"/>
  <c r="S223" i="5"/>
  <c r="S224" i="5"/>
  <c r="S225" i="5"/>
  <c r="S226" i="5"/>
  <c r="S227" i="5"/>
  <c r="S228" i="5"/>
  <c r="S229" i="5"/>
  <c r="S230" i="5"/>
  <c r="S231" i="5"/>
  <c r="S232" i="5"/>
  <c r="S233" i="5"/>
  <c r="S234" i="5"/>
  <c r="S235" i="5"/>
  <c r="S236" i="5"/>
  <c r="S237" i="5"/>
  <c r="S238" i="5"/>
  <c r="S239" i="5"/>
  <c r="S240" i="5"/>
  <c r="S241" i="5"/>
  <c r="S242" i="5"/>
  <c r="S243" i="5"/>
  <c r="S244" i="5"/>
  <c r="S245" i="5"/>
  <c r="S246" i="5"/>
  <c r="S247" i="5"/>
  <c r="S248" i="5"/>
  <c r="S249" i="5"/>
  <c r="S250" i="5"/>
  <c r="S251" i="5"/>
  <c r="S252" i="5"/>
  <c r="S253" i="5"/>
  <c r="S254" i="5"/>
  <c r="S255" i="5"/>
  <c r="S256" i="5"/>
  <c r="S257" i="5"/>
  <c r="S258" i="5"/>
  <c r="S259" i="5"/>
  <c r="S260" i="5"/>
  <c r="S261" i="5"/>
  <c r="S262" i="5"/>
  <c r="S263" i="5"/>
  <c r="S264" i="5"/>
  <c r="S265" i="5"/>
  <c r="S266" i="5"/>
  <c r="S267" i="5"/>
  <c r="S268" i="5"/>
  <c r="S269" i="5"/>
  <c r="S270" i="5"/>
  <c r="S271" i="5"/>
  <c r="S272" i="5"/>
  <c r="S273" i="5"/>
  <c r="S274" i="5"/>
  <c r="S275" i="5"/>
  <c r="S276" i="5"/>
  <c r="S277" i="5"/>
  <c r="S278" i="5"/>
  <c r="S279" i="5"/>
  <c r="S280" i="5"/>
  <c r="S281" i="5"/>
  <c r="S282" i="5"/>
  <c r="S283" i="5"/>
  <c r="S284" i="5"/>
  <c r="S285" i="5"/>
  <c r="S286" i="5"/>
  <c r="S287" i="5"/>
  <c r="S288" i="5"/>
  <c r="S289" i="5"/>
  <c r="S290" i="5"/>
  <c r="S291" i="5"/>
  <c r="S292" i="5"/>
  <c r="S293" i="5"/>
  <c r="S294" i="5"/>
  <c r="S295" i="5"/>
  <c r="S296" i="5"/>
  <c r="S297" i="5"/>
  <c r="S298" i="5"/>
  <c r="S299" i="5"/>
  <c r="S300" i="5"/>
  <c r="S301" i="5"/>
  <c r="S302" i="5"/>
  <c r="S303" i="5"/>
  <c r="S304" i="5"/>
  <c r="S305" i="5"/>
  <c r="R3" i="5"/>
  <c r="R4" i="5"/>
  <c r="R5" i="5"/>
  <c r="R6" i="5"/>
  <c r="R7" i="5"/>
  <c r="R8" i="5"/>
  <c r="R9" i="5"/>
  <c r="R10" i="5"/>
  <c r="R11" i="5"/>
  <c r="R12" i="5"/>
  <c r="R13" i="5"/>
  <c r="R14" i="5"/>
  <c r="R15" i="5"/>
  <c r="R16" i="5"/>
  <c r="R17" i="5"/>
  <c r="R18" i="5"/>
  <c r="R19" i="5"/>
  <c r="R20" i="5"/>
  <c r="R21" i="5"/>
  <c r="R22" i="5"/>
  <c r="R23" i="5"/>
  <c r="R24" i="5"/>
  <c r="R25" i="5"/>
  <c r="R26" i="5"/>
  <c r="R27" i="5"/>
  <c r="R28" i="5"/>
  <c r="R29" i="5"/>
  <c r="R30" i="5"/>
  <c r="R31" i="5"/>
  <c r="R32" i="5"/>
  <c r="R33" i="5"/>
  <c r="R34" i="5"/>
  <c r="R35" i="5"/>
  <c r="R36" i="5"/>
  <c r="R37" i="5"/>
  <c r="R38" i="5"/>
  <c r="R39" i="5"/>
  <c r="R40" i="5"/>
  <c r="R41" i="5"/>
  <c r="R42" i="5"/>
  <c r="R43" i="5"/>
  <c r="R44" i="5"/>
  <c r="R45" i="5"/>
  <c r="R46" i="5"/>
  <c r="R47" i="5"/>
  <c r="R48" i="5"/>
  <c r="R49" i="5"/>
  <c r="R50" i="5"/>
  <c r="R51" i="5"/>
  <c r="R52" i="5"/>
  <c r="R53" i="5"/>
  <c r="R54" i="5"/>
  <c r="R55" i="5"/>
  <c r="R56" i="5"/>
  <c r="R57" i="5"/>
  <c r="R58" i="5"/>
  <c r="R59" i="5"/>
  <c r="R60" i="5"/>
  <c r="R61" i="5"/>
  <c r="R62" i="5"/>
  <c r="R63" i="5"/>
  <c r="R64" i="5"/>
  <c r="R65" i="5"/>
  <c r="R66" i="5"/>
  <c r="R67" i="5"/>
  <c r="R68" i="5"/>
  <c r="R69" i="5"/>
  <c r="R70" i="5"/>
  <c r="R71" i="5"/>
  <c r="R72" i="5"/>
  <c r="R73" i="5"/>
  <c r="R74" i="5"/>
  <c r="R75" i="5"/>
  <c r="R76" i="5"/>
  <c r="R77" i="5"/>
  <c r="R78" i="5"/>
  <c r="R79" i="5"/>
  <c r="R80" i="5"/>
  <c r="R81" i="5"/>
  <c r="R82" i="5"/>
  <c r="R83" i="5"/>
  <c r="R84" i="5"/>
  <c r="R85" i="5"/>
  <c r="R86" i="5"/>
  <c r="R87" i="5"/>
  <c r="R88" i="5"/>
  <c r="R89" i="5"/>
  <c r="R90" i="5"/>
  <c r="R91" i="5"/>
  <c r="R92" i="5"/>
  <c r="R93" i="5"/>
  <c r="R94" i="5"/>
  <c r="R95" i="5"/>
  <c r="R96" i="5"/>
  <c r="R97" i="5"/>
  <c r="R98" i="5"/>
  <c r="R99" i="5"/>
  <c r="R100" i="5"/>
  <c r="R101" i="5"/>
  <c r="R102" i="5"/>
  <c r="R103" i="5"/>
  <c r="R104" i="5"/>
  <c r="R105" i="5"/>
  <c r="R106" i="5"/>
  <c r="R107" i="5"/>
  <c r="R108" i="5"/>
  <c r="R109" i="5"/>
  <c r="R110" i="5"/>
  <c r="R111" i="5"/>
  <c r="R112" i="5"/>
  <c r="R113" i="5"/>
  <c r="R114" i="5"/>
  <c r="R115" i="5"/>
  <c r="R116" i="5"/>
  <c r="R117" i="5"/>
  <c r="R118" i="5"/>
  <c r="R119" i="5"/>
  <c r="R120" i="5"/>
  <c r="R121" i="5"/>
  <c r="R122" i="5"/>
  <c r="R123" i="5"/>
  <c r="R124" i="5"/>
  <c r="R125" i="5"/>
  <c r="R126" i="5"/>
  <c r="R127" i="5"/>
  <c r="R128" i="5"/>
  <c r="R129" i="5"/>
  <c r="R130" i="5"/>
  <c r="R131" i="5"/>
  <c r="R132" i="5"/>
  <c r="R133" i="5"/>
  <c r="R134" i="5"/>
  <c r="R135" i="5"/>
  <c r="R136" i="5"/>
  <c r="R137" i="5"/>
  <c r="R138" i="5"/>
  <c r="R139" i="5"/>
  <c r="R140" i="5"/>
  <c r="R141" i="5"/>
  <c r="R142" i="5"/>
  <c r="R143" i="5"/>
  <c r="R144" i="5"/>
  <c r="R145" i="5"/>
  <c r="R146" i="5"/>
  <c r="R147" i="5"/>
  <c r="R148" i="5"/>
  <c r="R149" i="5"/>
  <c r="R150" i="5"/>
  <c r="R151" i="5"/>
  <c r="R152" i="5"/>
  <c r="R153" i="5"/>
  <c r="R154" i="5"/>
  <c r="R155" i="5"/>
  <c r="R156" i="5"/>
  <c r="R157" i="5"/>
  <c r="R158" i="5"/>
  <c r="R159" i="5"/>
  <c r="R160" i="5"/>
  <c r="R161" i="5"/>
  <c r="R162" i="5"/>
  <c r="R163" i="5"/>
  <c r="R164" i="5"/>
  <c r="R165" i="5"/>
  <c r="R166" i="5"/>
  <c r="R167" i="5"/>
  <c r="R168" i="5"/>
  <c r="R169" i="5"/>
  <c r="R170" i="5"/>
  <c r="R171" i="5"/>
  <c r="R172" i="5"/>
  <c r="R173" i="5"/>
  <c r="R174" i="5"/>
  <c r="R175" i="5"/>
  <c r="R176" i="5"/>
  <c r="R177" i="5"/>
  <c r="R178" i="5"/>
  <c r="R179" i="5"/>
  <c r="R180" i="5"/>
  <c r="R181" i="5"/>
  <c r="R182" i="5"/>
  <c r="R183" i="5"/>
  <c r="R184" i="5"/>
  <c r="R185" i="5"/>
  <c r="R186" i="5"/>
  <c r="R187" i="5"/>
  <c r="R188" i="5"/>
  <c r="R189" i="5"/>
  <c r="R190" i="5"/>
  <c r="R191" i="5"/>
  <c r="R192" i="5"/>
  <c r="R193" i="5"/>
  <c r="R194" i="5"/>
  <c r="R195" i="5"/>
  <c r="R196" i="5"/>
  <c r="R197" i="5"/>
  <c r="R198" i="5"/>
  <c r="R199" i="5"/>
  <c r="R200" i="5"/>
  <c r="R201" i="5"/>
  <c r="R202" i="5"/>
  <c r="R203" i="5"/>
  <c r="R204" i="5"/>
  <c r="R205" i="5"/>
  <c r="R206" i="5"/>
  <c r="R207" i="5"/>
  <c r="R208" i="5"/>
  <c r="R209" i="5"/>
  <c r="R210" i="5"/>
  <c r="R211" i="5"/>
  <c r="R212" i="5"/>
  <c r="R213" i="5"/>
  <c r="R214" i="5"/>
  <c r="R215" i="5"/>
  <c r="R216" i="5"/>
  <c r="R217" i="5"/>
  <c r="R218" i="5"/>
  <c r="R219" i="5"/>
  <c r="R220" i="5"/>
  <c r="R221" i="5"/>
  <c r="R222" i="5"/>
  <c r="R223" i="5"/>
  <c r="R224" i="5"/>
  <c r="R225" i="5"/>
  <c r="R226" i="5"/>
  <c r="R227" i="5"/>
  <c r="R228" i="5"/>
  <c r="R229" i="5"/>
  <c r="R230" i="5"/>
  <c r="R231" i="5"/>
  <c r="R232" i="5"/>
  <c r="R233" i="5"/>
  <c r="R234" i="5"/>
  <c r="R235" i="5"/>
  <c r="R236" i="5"/>
  <c r="R237" i="5"/>
  <c r="R238" i="5"/>
  <c r="R239" i="5"/>
  <c r="R240" i="5"/>
  <c r="R241" i="5"/>
  <c r="R242" i="5"/>
  <c r="R243" i="5"/>
  <c r="R244" i="5"/>
  <c r="R245" i="5"/>
  <c r="R246" i="5"/>
  <c r="R247" i="5"/>
  <c r="R248" i="5"/>
  <c r="R249" i="5"/>
  <c r="R250" i="5"/>
  <c r="R251" i="5"/>
  <c r="R252" i="5"/>
  <c r="R253" i="5"/>
  <c r="R254" i="5"/>
  <c r="R255" i="5"/>
  <c r="R256" i="5"/>
  <c r="R257" i="5"/>
  <c r="R258" i="5"/>
  <c r="R259" i="5"/>
  <c r="R260" i="5"/>
  <c r="R261" i="5"/>
  <c r="R262" i="5"/>
  <c r="R263" i="5"/>
  <c r="R264" i="5"/>
  <c r="R265" i="5"/>
  <c r="R266" i="5"/>
  <c r="R267" i="5"/>
  <c r="R268" i="5"/>
  <c r="R269" i="5"/>
  <c r="R270" i="5"/>
  <c r="R271" i="5"/>
  <c r="R272" i="5"/>
  <c r="R273" i="5"/>
  <c r="R274" i="5"/>
  <c r="R275" i="5"/>
  <c r="R276" i="5"/>
  <c r="R277" i="5"/>
  <c r="R278" i="5"/>
  <c r="R279" i="5"/>
  <c r="R280" i="5"/>
  <c r="R281" i="5"/>
  <c r="R282" i="5"/>
  <c r="R283" i="5"/>
  <c r="R284" i="5"/>
  <c r="R285" i="5"/>
  <c r="R286" i="5"/>
  <c r="R287" i="5"/>
  <c r="R288" i="5"/>
  <c r="R289" i="5"/>
  <c r="R290" i="5"/>
  <c r="R291" i="5"/>
  <c r="R292" i="5"/>
  <c r="R293" i="5"/>
  <c r="R294" i="5"/>
  <c r="R295" i="5"/>
  <c r="R296" i="5"/>
  <c r="R297" i="5"/>
  <c r="R298" i="5"/>
  <c r="R299" i="5"/>
  <c r="R300" i="5"/>
  <c r="R301" i="5"/>
  <c r="R302" i="5"/>
  <c r="R303" i="5"/>
  <c r="R304" i="5"/>
  <c r="R305" i="5"/>
  <c r="Q3" i="5"/>
  <c r="Q4" i="5"/>
  <c r="Q5" i="5"/>
  <c r="Q6" i="5"/>
  <c r="Q7" i="5"/>
  <c r="Q8" i="5"/>
  <c r="Q9" i="5"/>
  <c r="Q10" i="5"/>
  <c r="Q11" i="5"/>
  <c r="Q12" i="5"/>
  <c r="Q13" i="5"/>
  <c r="Q14" i="5"/>
  <c r="Q15" i="5"/>
  <c r="Q16" i="5"/>
  <c r="Q17" i="5"/>
  <c r="Q18" i="5"/>
  <c r="Q19" i="5"/>
  <c r="Q20" i="5"/>
  <c r="Q21" i="5"/>
  <c r="Q22" i="5"/>
  <c r="Q23" i="5"/>
  <c r="Q24" i="5"/>
  <c r="Q25" i="5"/>
  <c r="Q26" i="5"/>
  <c r="Q27" i="5"/>
  <c r="Q28" i="5"/>
  <c r="Q29" i="5"/>
  <c r="Q30" i="5"/>
  <c r="Q31" i="5"/>
  <c r="Q32" i="5"/>
  <c r="Q33" i="5"/>
  <c r="Q34" i="5"/>
  <c r="Q35" i="5"/>
  <c r="Q36" i="5"/>
  <c r="Q37" i="5"/>
  <c r="Q38" i="5"/>
  <c r="Q39" i="5"/>
  <c r="Q40" i="5"/>
  <c r="Q41" i="5"/>
  <c r="Q42" i="5"/>
  <c r="Q43" i="5"/>
  <c r="Q44" i="5"/>
  <c r="Q45" i="5"/>
  <c r="Q46" i="5"/>
  <c r="Q47" i="5"/>
  <c r="Q48" i="5"/>
  <c r="Q49" i="5"/>
  <c r="Q50" i="5"/>
  <c r="Q51" i="5"/>
  <c r="Q52" i="5"/>
  <c r="Q53" i="5"/>
  <c r="Q54" i="5"/>
  <c r="Q55" i="5"/>
  <c r="Q56" i="5"/>
  <c r="Q57" i="5"/>
  <c r="Q58" i="5"/>
  <c r="Q59" i="5"/>
  <c r="Q60" i="5"/>
  <c r="Q61" i="5"/>
  <c r="Q62" i="5"/>
  <c r="Q63" i="5"/>
  <c r="Q64" i="5"/>
  <c r="Q65" i="5"/>
  <c r="Q66" i="5"/>
  <c r="Q67" i="5"/>
  <c r="Q68" i="5"/>
  <c r="Q69" i="5"/>
  <c r="Q70" i="5"/>
  <c r="Q71" i="5"/>
  <c r="Q72" i="5"/>
  <c r="Q73" i="5"/>
  <c r="Q74" i="5"/>
  <c r="Q75" i="5"/>
  <c r="Q76" i="5"/>
  <c r="Q77" i="5"/>
  <c r="Q78" i="5"/>
  <c r="Q79" i="5"/>
  <c r="Q80" i="5"/>
  <c r="Q81" i="5"/>
  <c r="Q82" i="5"/>
  <c r="Q83" i="5"/>
  <c r="Q84" i="5"/>
  <c r="Q85" i="5"/>
  <c r="Q86" i="5"/>
  <c r="Q87" i="5"/>
  <c r="Q88" i="5"/>
  <c r="Q89" i="5"/>
  <c r="Q90" i="5"/>
  <c r="Q91" i="5"/>
  <c r="Q92" i="5"/>
  <c r="Q93" i="5"/>
  <c r="Q94" i="5"/>
  <c r="Q95" i="5"/>
  <c r="Q96" i="5"/>
  <c r="Q97" i="5"/>
  <c r="Q98" i="5"/>
  <c r="Q99" i="5"/>
  <c r="Q100" i="5"/>
  <c r="Q101" i="5"/>
  <c r="Q102" i="5"/>
  <c r="Q103" i="5"/>
  <c r="Q104" i="5"/>
  <c r="Q105" i="5"/>
  <c r="Q106" i="5"/>
  <c r="Q107" i="5"/>
  <c r="Q108" i="5"/>
  <c r="Q109" i="5"/>
  <c r="Q110" i="5"/>
  <c r="Q111" i="5"/>
  <c r="Q112" i="5"/>
  <c r="Q113" i="5"/>
  <c r="Q114" i="5"/>
  <c r="Q115" i="5"/>
  <c r="Q116" i="5"/>
  <c r="Q117" i="5"/>
  <c r="Q118" i="5"/>
  <c r="Q119" i="5"/>
  <c r="Q120" i="5"/>
  <c r="Q121" i="5"/>
  <c r="Q122" i="5"/>
  <c r="Q123" i="5"/>
  <c r="Q124" i="5"/>
  <c r="Q125" i="5"/>
  <c r="Q126" i="5"/>
  <c r="Q127" i="5"/>
  <c r="Q128" i="5"/>
  <c r="Q129" i="5"/>
  <c r="Q130" i="5"/>
  <c r="Q131" i="5"/>
  <c r="Q132" i="5"/>
  <c r="Q133" i="5"/>
  <c r="Q134" i="5"/>
  <c r="Q135" i="5"/>
  <c r="Q136" i="5"/>
  <c r="Q137" i="5"/>
  <c r="Q138" i="5"/>
  <c r="Q139" i="5"/>
  <c r="Q140" i="5"/>
  <c r="Q141" i="5"/>
  <c r="Q142" i="5"/>
  <c r="Q143" i="5"/>
  <c r="Q144" i="5"/>
  <c r="Q145" i="5"/>
  <c r="Q146" i="5"/>
  <c r="Q147" i="5"/>
  <c r="Q148" i="5"/>
  <c r="Q149" i="5"/>
  <c r="Q150" i="5"/>
  <c r="Q151" i="5"/>
  <c r="Q152" i="5"/>
  <c r="Q153" i="5"/>
  <c r="Q154" i="5"/>
  <c r="Q155" i="5"/>
  <c r="Q156" i="5"/>
  <c r="Q157" i="5"/>
  <c r="Q158" i="5"/>
  <c r="Q159" i="5"/>
  <c r="Q160" i="5"/>
  <c r="Q161" i="5"/>
  <c r="Q162" i="5"/>
  <c r="Q163" i="5"/>
  <c r="Q164" i="5"/>
  <c r="Q165" i="5"/>
  <c r="Q166" i="5"/>
  <c r="Q167" i="5"/>
  <c r="Q168" i="5"/>
  <c r="Q169" i="5"/>
  <c r="Q170" i="5"/>
  <c r="Q171" i="5"/>
  <c r="Q172" i="5"/>
  <c r="Q173" i="5"/>
  <c r="Q174" i="5"/>
  <c r="Q175" i="5"/>
  <c r="Q176" i="5"/>
  <c r="Q177" i="5"/>
  <c r="Q178" i="5"/>
  <c r="Q179" i="5"/>
  <c r="Q180" i="5"/>
  <c r="Q181" i="5"/>
  <c r="Q182" i="5"/>
  <c r="Q183" i="5"/>
  <c r="Q184" i="5"/>
  <c r="Q185" i="5"/>
  <c r="Q186" i="5"/>
  <c r="Q187" i="5"/>
  <c r="Q188" i="5"/>
  <c r="Q189" i="5"/>
  <c r="Q190" i="5"/>
  <c r="Q191" i="5"/>
  <c r="Q192" i="5"/>
  <c r="Q193" i="5"/>
  <c r="Q194" i="5"/>
  <c r="Q195" i="5"/>
  <c r="Q196" i="5"/>
  <c r="Q197" i="5"/>
  <c r="Q198" i="5"/>
  <c r="Q199" i="5"/>
  <c r="Q200" i="5"/>
  <c r="Q201" i="5"/>
  <c r="Q202" i="5"/>
  <c r="Q203" i="5"/>
  <c r="Q204" i="5"/>
  <c r="Q205" i="5"/>
  <c r="Q206" i="5"/>
  <c r="Q207" i="5"/>
  <c r="Q208" i="5"/>
  <c r="Q209" i="5"/>
  <c r="Q210" i="5"/>
  <c r="Q211" i="5"/>
  <c r="Q212" i="5"/>
  <c r="Q213" i="5"/>
  <c r="Q214" i="5"/>
  <c r="Q215" i="5"/>
  <c r="Q216" i="5"/>
  <c r="Q217" i="5"/>
  <c r="Q218" i="5"/>
  <c r="Q219" i="5"/>
  <c r="Q220" i="5"/>
  <c r="Q221" i="5"/>
  <c r="Q222" i="5"/>
  <c r="Q223" i="5"/>
  <c r="Q224" i="5"/>
  <c r="Q225" i="5"/>
  <c r="Q226" i="5"/>
  <c r="Q227" i="5"/>
  <c r="Q228" i="5"/>
  <c r="Q229" i="5"/>
  <c r="Q230" i="5"/>
  <c r="Q231" i="5"/>
  <c r="Q232" i="5"/>
  <c r="Q233" i="5"/>
  <c r="Q234" i="5"/>
  <c r="Q235" i="5"/>
  <c r="Q236" i="5"/>
  <c r="Q237" i="5"/>
  <c r="Q238" i="5"/>
  <c r="Q239" i="5"/>
  <c r="Q240" i="5"/>
  <c r="Q241" i="5"/>
  <c r="Q242" i="5"/>
  <c r="Q243" i="5"/>
  <c r="Q244" i="5"/>
  <c r="Q245" i="5"/>
  <c r="Q246" i="5"/>
  <c r="Q247" i="5"/>
  <c r="Q248" i="5"/>
  <c r="Q249" i="5"/>
  <c r="Q250" i="5"/>
  <c r="Q251" i="5"/>
  <c r="Q252" i="5"/>
  <c r="Q253" i="5"/>
  <c r="Q254" i="5"/>
  <c r="Q255" i="5"/>
  <c r="Q256" i="5"/>
  <c r="Q257" i="5"/>
  <c r="Q258" i="5"/>
  <c r="Q259" i="5"/>
  <c r="Q260" i="5"/>
  <c r="Q261" i="5"/>
  <c r="Q262" i="5"/>
  <c r="Q263" i="5"/>
  <c r="Q264" i="5"/>
  <c r="Q265" i="5"/>
  <c r="Q266" i="5"/>
  <c r="Q267" i="5"/>
  <c r="Q268" i="5"/>
  <c r="Q269" i="5"/>
  <c r="Q270" i="5"/>
  <c r="Q271" i="5"/>
  <c r="Q272" i="5"/>
  <c r="Q273" i="5"/>
  <c r="Q274" i="5"/>
  <c r="Q275" i="5"/>
  <c r="Q276" i="5"/>
  <c r="Q277" i="5"/>
  <c r="Q278" i="5"/>
  <c r="Q279" i="5"/>
  <c r="Q280" i="5"/>
  <c r="Q281" i="5"/>
  <c r="Q282" i="5"/>
  <c r="Q283" i="5"/>
  <c r="Q284" i="5"/>
  <c r="Q285" i="5"/>
  <c r="Q286" i="5"/>
  <c r="Q287" i="5"/>
  <c r="Q288" i="5"/>
  <c r="Q289" i="5"/>
  <c r="Q290" i="5"/>
  <c r="Q291" i="5"/>
  <c r="Q292" i="5"/>
  <c r="Q293" i="5"/>
  <c r="Q294" i="5"/>
  <c r="Q295" i="5"/>
  <c r="Q296" i="5"/>
  <c r="Q297" i="5"/>
  <c r="Q298" i="5"/>
  <c r="Q299" i="5"/>
  <c r="Q300" i="5"/>
  <c r="Q301" i="5"/>
  <c r="Q302" i="5"/>
  <c r="Q303" i="5"/>
  <c r="Q304" i="5"/>
  <c r="Q305" i="5"/>
  <c r="P3" i="5"/>
  <c r="P4" i="5"/>
  <c r="P5" i="5"/>
  <c r="P6" i="5"/>
  <c r="P7" i="5"/>
  <c r="P8" i="5"/>
  <c r="P9" i="5"/>
  <c r="P10" i="5"/>
  <c r="P11" i="5"/>
  <c r="P12" i="5"/>
  <c r="P13" i="5"/>
  <c r="P14" i="5"/>
  <c r="P15" i="5"/>
  <c r="P16" i="5"/>
  <c r="P17" i="5"/>
  <c r="P18" i="5"/>
  <c r="P19" i="5"/>
  <c r="P20" i="5"/>
  <c r="P21" i="5"/>
  <c r="P22" i="5"/>
  <c r="P23" i="5"/>
  <c r="P24" i="5"/>
  <c r="P25" i="5"/>
  <c r="P26" i="5"/>
  <c r="P27" i="5"/>
  <c r="P28" i="5"/>
  <c r="P29" i="5"/>
  <c r="P30" i="5"/>
  <c r="P31" i="5"/>
  <c r="P32" i="5"/>
  <c r="P33" i="5"/>
  <c r="P34" i="5"/>
  <c r="P35" i="5"/>
  <c r="P36" i="5"/>
  <c r="P37" i="5"/>
  <c r="P38" i="5"/>
  <c r="P39" i="5"/>
  <c r="P40" i="5"/>
  <c r="P41" i="5"/>
  <c r="P42" i="5"/>
  <c r="P43" i="5"/>
  <c r="P44" i="5"/>
  <c r="P45" i="5"/>
  <c r="P46" i="5"/>
  <c r="P47" i="5"/>
  <c r="P48" i="5"/>
  <c r="P49" i="5"/>
  <c r="P50" i="5"/>
  <c r="P51" i="5"/>
  <c r="P52" i="5"/>
  <c r="P53" i="5"/>
  <c r="P54" i="5"/>
  <c r="P55" i="5"/>
  <c r="P56" i="5"/>
  <c r="P57" i="5"/>
  <c r="P58" i="5"/>
  <c r="P59" i="5"/>
  <c r="P60" i="5"/>
  <c r="P61" i="5"/>
  <c r="P62" i="5"/>
  <c r="P63" i="5"/>
  <c r="P64" i="5"/>
  <c r="P65" i="5"/>
  <c r="P66" i="5"/>
  <c r="P67" i="5"/>
  <c r="P68" i="5"/>
  <c r="P69" i="5"/>
  <c r="P70" i="5"/>
  <c r="P71" i="5"/>
  <c r="P72" i="5"/>
  <c r="P73" i="5"/>
  <c r="P74" i="5"/>
  <c r="P75" i="5"/>
  <c r="P76" i="5"/>
  <c r="P77" i="5"/>
  <c r="P78" i="5"/>
  <c r="P79" i="5"/>
  <c r="P80" i="5"/>
  <c r="P81" i="5"/>
  <c r="P82" i="5"/>
  <c r="P83" i="5"/>
  <c r="P84" i="5"/>
  <c r="P85" i="5"/>
  <c r="P86" i="5"/>
  <c r="P87" i="5"/>
  <c r="P88" i="5"/>
  <c r="P89" i="5"/>
  <c r="P90" i="5"/>
  <c r="P91" i="5"/>
  <c r="P92" i="5"/>
  <c r="P93" i="5"/>
  <c r="P94" i="5"/>
  <c r="P95" i="5"/>
  <c r="P96" i="5"/>
  <c r="P97" i="5"/>
  <c r="P98" i="5"/>
  <c r="P99" i="5"/>
  <c r="P100" i="5"/>
  <c r="P101" i="5"/>
  <c r="P102" i="5"/>
  <c r="P103" i="5"/>
  <c r="P104" i="5"/>
  <c r="P105" i="5"/>
  <c r="P106" i="5"/>
  <c r="P107" i="5"/>
  <c r="P108" i="5"/>
  <c r="P109" i="5"/>
  <c r="P110" i="5"/>
  <c r="P111" i="5"/>
  <c r="P112" i="5"/>
  <c r="P113" i="5"/>
  <c r="P114" i="5"/>
  <c r="P115" i="5"/>
  <c r="P116" i="5"/>
  <c r="P117" i="5"/>
  <c r="P118" i="5"/>
  <c r="P119" i="5"/>
  <c r="P120" i="5"/>
  <c r="P121" i="5"/>
  <c r="P122" i="5"/>
  <c r="P123" i="5"/>
  <c r="P124" i="5"/>
  <c r="P125" i="5"/>
  <c r="P126" i="5"/>
  <c r="P127" i="5"/>
  <c r="P128" i="5"/>
  <c r="P129" i="5"/>
  <c r="P130" i="5"/>
  <c r="P131" i="5"/>
  <c r="P132" i="5"/>
  <c r="P133" i="5"/>
  <c r="P134" i="5"/>
  <c r="P135" i="5"/>
  <c r="P136" i="5"/>
  <c r="P137" i="5"/>
  <c r="P138" i="5"/>
  <c r="P139" i="5"/>
  <c r="P140" i="5"/>
  <c r="P141" i="5"/>
  <c r="P142" i="5"/>
  <c r="P143" i="5"/>
  <c r="P144" i="5"/>
  <c r="P145" i="5"/>
  <c r="P146" i="5"/>
  <c r="P147" i="5"/>
  <c r="P148" i="5"/>
  <c r="P149" i="5"/>
  <c r="P150" i="5"/>
  <c r="P151" i="5"/>
  <c r="P152" i="5"/>
  <c r="P153" i="5"/>
  <c r="P154" i="5"/>
  <c r="P155" i="5"/>
  <c r="P156" i="5"/>
  <c r="P157" i="5"/>
  <c r="P158" i="5"/>
  <c r="P159" i="5"/>
  <c r="P160" i="5"/>
  <c r="P161" i="5"/>
  <c r="P162" i="5"/>
  <c r="P163" i="5"/>
  <c r="P164" i="5"/>
  <c r="P165" i="5"/>
  <c r="P166" i="5"/>
  <c r="P167" i="5"/>
  <c r="P168" i="5"/>
  <c r="P169" i="5"/>
  <c r="P170" i="5"/>
  <c r="P171" i="5"/>
  <c r="P172" i="5"/>
  <c r="P173" i="5"/>
  <c r="P174" i="5"/>
  <c r="P175" i="5"/>
  <c r="P176" i="5"/>
  <c r="P177" i="5"/>
  <c r="P178" i="5"/>
  <c r="P179" i="5"/>
  <c r="P180" i="5"/>
  <c r="P181" i="5"/>
  <c r="P182" i="5"/>
  <c r="P183" i="5"/>
  <c r="P184" i="5"/>
  <c r="P185" i="5"/>
  <c r="P186" i="5"/>
  <c r="P187" i="5"/>
  <c r="P188" i="5"/>
  <c r="P189" i="5"/>
  <c r="P190" i="5"/>
  <c r="P191" i="5"/>
  <c r="P192" i="5"/>
  <c r="P193" i="5"/>
  <c r="P194" i="5"/>
  <c r="P195" i="5"/>
  <c r="P196" i="5"/>
  <c r="P197" i="5"/>
  <c r="P198" i="5"/>
  <c r="P199" i="5"/>
  <c r="P200" i="5"/>
  <c r="P201" i="5"/>
  <c r="P202" i="5"/>
  <c r="P203" i="5"/>
  <c r="P204" i="5"/>
  <c r="P205" i="5"/>
  <c r="P206" i="5"/>
  <c r="P207" i="5"/>
  <c r="P208" i="5"/>
  <c r="P209" i="5"/>
  <c r="P210" i="5"/>
  <c r="P211" i="5"/>
  <c r="P212" i="5"/>
  <c r="P213" i="5"/>
  <c r="P214" i="5"/>
  <c r="P215" i="5"/>
  <c r="P216" i="5"/>
  <c r="P217" i="5"/>
  <c r="P218" i="5"/>
  <c r="P219" i="5"/>
  <c r="P220" i="5"/>
  <c r="P221" i="5"/>
  <c r="P222" i="5"/>
  <c r="P223" i="5"/>
  <c r="P224" i="5"/>
  <c r="P225" i="5"/>
  <c r="P226" i="5"/>
  <c r="P227" i="5"/>
  <c r="P228" i="5"/>
  <c r="P229" i="5"/>
  <c r="P230" i="5"/>
  <c r="P231" i="5"/>
  <c r="P232" i="5"/>
  <c r="P233" i="5"/>
  <c r="P234" i="5"/>
  <c r="P235" i="5"/>
  <c r="P236" i="5"/>
  <c r="P237" i="5"/>
  <c r="P238" i="5"/>
  <c r="P239" i="5"/>
  <c r="P240" i="5"/>
  <c r="P241" i="5"/>
  <c r="P242" i="5"/>
  <c r="P243" i="5"/>
  <c r="P244" i="5"/>
  <c r="P245" i="5"/>
  <c r="P246" i="5"/>
  <c r="P247" i="5"/>
  <c r="P248" i="5"/>
  <c r="P249" i="5"/>
  <c r="P250" i="5"/>
  <c r="P251" i="5"/>
  <c r="P252" i="5"/>
  <c r="P253" i="5"/>
  <c r="P254" i="5"/>
  <c r="P255" i="5"/>
  <c r="P256" i="5"/>
  <c r="P257" i="5"/>
  <c r="P258" i="5"/>
  <c r="P259" i="5"/>
  <c r="P260" i="5"/>
  <c r="P261" i="5"/>
  <c r="P262" i="5"/>
  <c r="P263" i="5"/>
  <c r="P264" i="5"/>
  <c r="P265" i="5"/>
  <c r="P266" i="5"/>
  <c r="P267" i="5"/>
  <c r="P268" i="5"/>
  <c r="P269" i="5"/>
  <c r="P270" i="5"/>
  <c r="P271" i="5"/>
  <c r="P272" i="5"/>
  <c r="P273" i="5"/>
  <c r="P274" i="5"/>
  <c r="P275" i="5"/>
  <c r="P276" i="5"/>
  <c r="P277" i="5"/>
  <c r="P278" i="5"/>
  <c r="P279" i="5"/>
  <c r="P280" i="5"/>
  <c r="P281" i="5"/>
  <c r="P282" i="5"/>
  <c r="P283" i="5"/>
  <c r="P284" i="5"/>
  <c r="P285" i="5"/>
  <c r="P286" i="5"/>
  <c r="P287" i="5"/>
  <c r="P288" i="5"/>
  <c r="P289" i="5"/>
  <c r="P290" i="5"/>
  <c r="P291" i="5"/>
  <c r="P292" i="5"/>
  <c r="P293" i="5"/>
  <c r="P294" i="5"/>
  <c r="P295" i="5"/>
  <c r="P296" i="5"/>
  <c r="P297" i="5"/>
  <c r="P298" i="5"/>
  <c r="P299" i="5"/>
  <c r="P300" i="5"/>
  <c r="P301" i="5"/>
  <c r="P302" i="5"/>
  <c r="P303" i="5"/>
  <c r="P304" i="5"/>
  <c r="P305" i="5"/>
  <c r="O3" i="5"/>
  <c r="O4" i="5"/>
  <c r="O5" i="5"/>
  <c r="O6" i="5"/>
  <c r="O7" i="5"/>
  <c r="O8" i="5"/>
  <c r="O9" i="5"/>
  <c r="O10" i="5"/>
  <c r="O11" i="5"/>
  <c r="O12" i="5"/>
  <c r="O13" i="5"/>
  <c r="O14" i="5"/>
  <c r="O15" i="5"/>
  <c r="O16" i="5"/>
  <c r="O17" i="5"/>
  <c r="O18" i="5"/>
  <c r="O19" i="5"/>
  <c r="O20" i="5"/>
  <c r="O21" i="5"/>
  <c r="O22" i="5"/>
  <c r="O23" i="5"/>
  <c r="O24" i="5"/>
  <c r="O25" i="5"/>
  <c r="O26" i="5"/>
  <c r="O27" i="5"/>
  <c r="O28" i="5"/>
  <c r="O29" i="5"/>
  <c r="O30" i="5"/>
  <c r="O31" i="5"/>
  <c r="O32" i="5"/>
  <c r="O33" i="5"/>
  <c r="O34" i="5"/>
  <c r="O35" i="5"/>
  <c r="O36" i="5"/>
  <c r="O37" i="5"/>
  <c r="O38" i="5"/>
  <c r="O39" i="5"/>
  <c r="O40" i="5"/>
  <c r="O41" i="5"/>
  <c r="O42" i="5"/>
  <c r="O43" i="5"/>
  <c r="O44" i="5"/>
  <c r="O45" i="5"/>
  <c r="O46" i="5"/>
  <c r="O47" i="5"/>
  <c r="O48" i="5"/>
  <c r="O49" i="5"/>
  <c r="O50" i="5"/>
  <c r="O51" i="5"/>
  <c r="O52" i="5"/>
  <c r="O53" i="5"/>
  <c r="O54" i="5"/>
  <c r="O55" i="5"/>
  <c r="O56" i="5"/>
  <c r="O57" i="5"/>
  <c r="O58" i="5"/>
  <c r="O59" i="5"/>
  <c r="O60" i="5"/>
  <c r="O61" i="5"/>
  <c r="O62" i="5"/>
  <c r="O63" i="5"/>
  <c r="O64" i="5"/>
  <c r="O65" i="5"/>
  <c r="O66" i="5"/>
  <c r="O67" i="5"/>
  <c r="O68" i="5"/>
  <c r="O69" i="5"/>
  <c r="O70" i="5"/>
  <c r="O71" i="5"/>
  <c r="O72" i="5"/>
  <c r="O73" i="5"/>
  <c r="O74" i="5"/>
  <c r="O75" i="5"/>
  <c r="O76" i="5"/>
  <c r="O77" i="5"/>
  <c r="O78" i="5"/>
  <c r="O79" i="5"/>
  <c r="O80" i="5"/>
  <c r="O81" i="5"/>
  <c r="O82" i="5"/>
  <c r="O83" i="5"/>
  <c r="O84" i="5"/>
  <c r="O85" i="5"/>
  <c r="O86" i="5"/>
  <c r="O87" i="5"/>
  <c r="O88" i="5"/>
  <c r="O89" i="5"/>
  <c r="O90" i="5"/>
  <c r="O91" i="5"/>
  <c r="O92" i="5"/>
  <c r="O93" i="5"/>
  <c r="O94" i="5"/>
  <c r="O95" i="5"/>
  <c r="O96" i="5"/>
  <c r="O97" i="5"/>
  <c r="O98" i="5"/>
  <c r="O99" i="5"/>
  <c r="O100" i="5"/>
  <c r="O101" i="5"/>
  <c r="O102" i="5"/>
  <c r="O103" i="5"/>
  <c r="O104" i="5"/>
  <c r="O105" i="5"/>
  <c r="O106" i="5"/>
  <c r="O107" i="5"/>
  <c r="O108" i="5"/>
  <c r="O109" i="5"/>
  <c r="O110" i="5"/>
  <c r="O111" i="5"/>
  <c r="O112" i="5"/>
  <c r="O113" i="5"/>
  <c r="O114" i="5"/>
  <c r="O115" i="5"/>
  <c r="O116" i="5"/>
  <c r="O117" i="5"/>
  <c r="O118" i="5"/>
  <c r="O119" i="5"/>
  <c r="O120" i="5"/>
  <c r="O121" i="5"/>
  <c r="O122" i="5"/>
  <c r="O123" i="5"/>
  <c r="O124" i="5"/>
  <c r="O125" i="5"/>
  <c r="O126" i="5"/>
  <c r="O127" i="5"/>
  <c r="O128" i="5"/>
  <c r="O129" i="5"/>
  <c r="O130" i="5"/>
  <c r="O131" i="5"/>
  <c r="O132" i="5"/>
  <c r="O133" i="5"/>
  <c r="O134" i="5"/>
  <c r="O135" i="5"/>
  <c r="O136" i="5"/>
  <c r="O137" i="5"/>
  <c r="O138" i="5"/>
  <c r="O139" i="5"/>
  <c r="O140" i="5"/>
  <c r="O141" i="5"/>
  <c r="O142" i="5"/>
  <c r="O143" i="5"/>
  <c r="O144" i="5"/>
  <c r="O145" i="5"/>
  <c r="O146" i="5"/>
  <c r="O147" i="5"/>
  <c r="O148" i="5"/>
  <c r="O149" i="5"/>
  <c r="O150" i="5"/>
  <c r="O151" i="5"/>
  <c r="O152" i="5"/>
  <c r="O153" i="5"/>
  <c r="O154" i="5"/>
  <c r="O155" i="5"/>
  <c r="O156" i="5"/>
  <c r="O157" i="5"/>
  <c r="O158" i="5"/>
  <c r="O159" i="5"/>
  <c r="O160" i="5"/>
  <c r="O161" i="5"/>
  <c r="O162" i="5"/>
  <c r="O163" i="5"/>
  <c r="O164" i="5"/>
  <c r="O165" i="5"/>
  <c r="O166" i="5"/>
  <c r="O167" i="5"/>
  <c r="O168" i="5"/>
  <c r="O169" i="5"/>
  <c r="O170" i="5"/>
  <c r="O171" i="5"/>
  <c r="O172" i="5"/>
  <c r="O173" i="5"/>
  <c r="O174" i="5"/>
  <c r="O175" i="5"/>
  <c r="O176" i="5"/>
  <c r="O177" i="5"/>
  <c r="O178" i="5"/>
  <c r="O179" i="5"/>
  <c r="O180" i="5"/>
  <c r="O181" i="5"/>
  <c r="O182" i="5"/>
  <c r="O183" i="5"/>
  <c r="O184" i="5"/>
  <c r="O185" i="5"/>
  <c r="O186" i="5"/>
  <c r="O187" i="5"/>
  <c r="O188" i="5"/>
  <c r="O189" i="5"/>
  <c r="O190" i="5"/>
  <c r="O191" i="5"/>
  <c r="O192" i="5"/>
  <c r="O193" i="5"/>
  <c r="O194" i="5"/>
  <c r="O195" i="5"/>
  <c r="O196" i="5"/>
  <c r="O197" i="5"/>
  <c r="O198" i="5"/>
  <c r="O199" i="5"/>
  <c r="O200" i="5"/>
  <c r="O201" i="5"/>
  <c r="O202" i="5"/>
  <c r="O203" i="5"/>
  <c r="O204" i="5"/>
  <c r="O205" i="5"/>
  <c r="O206" i="5"/>
  <c r="O207" i="5"/>
  <c r="O208" i="5"/>
  <c r="O209" i="5"/>
  <c r="O210" i="5"/>
  <c r="O211" i="5"/>
  <c r="O212" i="5"/>
  <c r="O213" i="5"/>
  <c r="O214" i="5"/>
  <c r="O215" i="5"/>
  <c r="O216" i="5"/>
  <c r="O217" i="5"/>
  <c r="O218" i="5"/>
  <c r="O219" i="5"/>
  <c r="O220" i="5"/>
  <c r="O221" i="5"/>
  <c r="O222" i="5"/>
  <c r="O223" i="5"/>
  <c r="O224" i="5"/>
  <c r="O225" i="5"/>
  <c r="O226" i="5"/>
  <c r="O227" i="5"/>
  <c r="O228" i="5"/>
  <c r="O229" i="5"/>
  <c r="O230" i="5"/>
  <c r="O231" i="5"/>
  <c r="O232" i="5"/>
  <c r="O233" i="5"/>
  <c r="O234" i="5"/>
  <c r="O235" i="5"/>
  <c r="O236" i="5"/>
  <c r="O237" i="5"/>
  <c r="O238" i="5"/>
  <c r="O239" i="5"/>
  <c r="O240" i="5"/>
  <c r="O241" i="5"/>
  <c r="O242" i="5"/>
  <c r="O243" i="5"/>
  <c r="O244" i="5"/>
  <c r="O245" i="5"/>
  <c r="O246" i="5"/>
  <c r="O247" i="5"/>
  <c r="O248" i="5"/>
  <c r="O249" i="5"/>
  <c r="O250" i="5"/>
  <c r="O251" i="5"/>
  <c r="O252" i="5"/>
  <c r="O253" i="5"/>
  <c r="O254" i="5"/>
  <c r="O255" i="5"/>
  <c r="O256" i="5"/>
  <c r="O257" i="5"/>
  <c r="O258" i="5"/>
  <c r="O259" i="5"/>
  <c r="O260" i="5"/>
  <c r="O261" i="5"/>
  <c r="O262" i="5"/>
  <c r="O263" i="5"/>
  <c r="O264" i="5"/>
  <c r="O265" i="5"/>
  <c r="O266" i="5"/>
  <c r="O267" i="5"/>
  <c r="O268" i="5"/>
  <c r="O269" i="5"/>
  <c r="O270" i="5"/>
  <c r="O271" i="5"/>
  <c r="O272" i="5"/>
  <c r="O273" i="5"/>
  <c r="O274" i="5"/>
  <c r="O275" i="5"/>
  <c r="O276" i="5"/>
  <c r="O277" i="5"/>
  <c r="O278" i="5"/>
  <c r="O279" i="5"/>
  <c r="O280" i="5"/>
  <c r="O281" i="5"/>
  <c r="O282" i="5"/>
  <c r="O283" i="5"/>
  <c r="O284" i="5"/>
  <c r="O285" i="5"/>
  <c r="O286" i="5"/>
  <c r="O287" i="5"/>
  <c r="O288" i="5"/>
  <c r="O289" i="5"/>
  <c r="O290" i="5"/>
  <c r="O291" i="5"/>
  <c r="O292" i="5"/>
  <c r="O293" i="5"/>
  <c r="O294" i="5"/>
  <c r="O295" i="5"/>
  <c r="O296" i="5"/>
  <c r="O297" i="5"/>
  <c r="O298" i="5"/>
  <c r="O299" i="5"/>
  <c r="O300" i="5"/>
  <c r="O301" i="5"/>
  <c r="O302" i="5"/>
  <c r="O303" i="5"/>
  <c r="O304" i="5"/>
  <c r="O305" i="5"/>
  <c r="N3" i="5"/>
  <c r="N4" i="5"/>
  <c r="N5" i="5"/>
  <c r="N6" i="5"/>
  <c r="N7" i="5"/>
  <c r="N8" i="5"/>
  <c r="N9" i="5"/>
  <c r="N10" i="5"/>
  <c r="N11" i="5"/>
  <c r="N12" i="5"/>
  <c r="N13" i="5"/>
  <c r="N14" i="5"/>
  <c r="N15" i="5"/>
  <c r="N16" i="5"/>
  <c r="N17" i="5"/>
  <c r="N18" i="5"/>
  <c r="N19" i="5"/>
  <c r="N20" i="5"/>
  <c r="N21" i="5"/>
  <c r="N22" i="5"/>
  <c r="N23" i="5"/>
  <c r="N24" i="5"/>
  <c r="N25" i="5"/>
  <c r="N26" i="5"/>
  <c r="N27" i="5"/>
  <c r="N28" i="5"/>
  <c r="N29" i="5"/>
  <c r="N30" i="5"/>
  <c r="N31" i="5"/>
  <c r="N32" i="5"/>
  <c r="N33" i="5"/>
  <c r="N34" i="5"/>
  <c r="N35" i="5"/>
  <c r="N36" i="5"/>
  <c r="N37" i="5"/>
  <c r="N38" i="5"/>
  <c r="N39" i="5"/>
  <c r="N40" i="5"/>
  <c r="N41" i="5"/>
  <c r="N42" i="5"/>
  <c r="N43" i="5"/>
  <c r="N44" i="5"/>
  <c r="N45" i="5"/>
  <c r="N46" i="5"/>
  <c r="N47" i="5"/>
  <c r="N48" i="5"/>
  <c r="N49" i="5"/>
  <c r="N50" i="5"/>
  <c r="N51" i="5"/>
  <c r="N52" i="5"/>
  <c r="N53" i="5"/>
  <c r="N54" i="5"/>
  <c r="N55" i="5"/>
  <c r="N56" i="5"/>
  <c r="N57" i="5"/>
  <c r="N58" i="5"/>
  <c r="N59" i="5"/>
  <c r="N60" i="5"/>
  <c r="N61" i="5"/>
  <c r="N62" i="5"/>
  <c r="N63" i="5"/>
  <c r="N64" i="5"/>
  <c r="N65" i="5"/>
  <c r="N66" i="5"/>
  <c r="N67" i="5"/>
  <c r="N68" i="5"/>
  <c r="N69" i="5"/>
  <c r="N70" i="5"/>
  <c r="N71" i="5"/>
  <c r="N72" i="5"/>
  <c r="N73" i="5"/>
  <c r="N74" i="5"/>
  <c r="N75" i="5"/>
  <c r="N76" i="5"/>
  <c r="N77" i="5"/>
  <c r="N78" i="5"/>
  <c r="N79" i="5"/>
  <c r="N80" i="5"/>
  <c r="N81" i="5"/>
  <c r="N82" i="5"/>
  <c r="N83" i="5"/>
  <c r="N84" i="5"/>
  <c r="N85" i="5"/>
  <c r="N86" i="5"/>
  <c r="N87" i="5"/>
  <c r="N88" i="5"/>
  <c r="N89" i="5"/>
  <c r="N90" i="5"/>
  <c r="N91" i="5"/>
  <c r="N92" i="5"/>
  <c r="N93" i="5"/>
  <c r="N94" i="5"/>
  <c r="N95" i="5"/>
  <c r="N96" i="5"/>
  <c r="N97" i="5"/>
  <c r="N98" i="5"/>
  <c r="N99" i="5"/>
  <c r="N100" i="5"/>
  <c r="N101" i="5"/>
  <c r="N102" i="5"/>
  <c r="N103" i="5"/>
  <c r="N104" i="5"/>
  <c r="N105" i="5"/>
  <c r="N106" i="5"/>
  <c r="N107" i="5"/>
  <c r="N108" i="5"/>
  <c r="N109" i="5"/>
  <c r="N110" i="5"/>
  <c r="N111" i="5"/>
  <c r="N112" i="5"/>
  <c r="N113" i="5"/>
  <c r="N114" i="5"/>
  <c r="N115" i="5"/>
  <c r="N116" i="5"/>
  <c r="N117" i="5"/>
  <c r="N118" i="5"/>
  <c r="N119" i="5"/>
  <c r="N120" i="5"/>
  <c r="N121" i="5"/>
  <c r="N122" i="5"/>
  <c r="N123" i="5"/>
  <c r="N124" i="5"/>
  <c r="N125" i="5"/>
  <c r="N126" i="5"/>
  <c r="N127" i="5"/>
  <c r="N128" i="5"/>
  <c r="N129" i="5"/>
  <c r="N130" i="5"/>
  <c r="N131" i="5"/>
  <c r="N132" i="5"/>
  <c r="N133" i="5"/>
  <c r="N134" i="5"/>
  <c r="N135" i="5"/>
  <c r="N136" i="5"/>
  <c r="N137" i="5"/>
  <c r="N138" i="5"/>
  <c r="N139" i="5"/>
  <c r="N140" i="5"/>
  <c r="N141" i="5"/>
  <c r="N142" i="5"/>
  <c r="N143" i="5"/>
  <c r="N144" i="5"/>
  <c r="N145" i="5"/>
  <c r="N146" i="5"/>
  <c r="N147" i="5"/>
  <c r="N148" i="5"/>
  <c r="N149" i="5"/>
  <c r="N150" i="5"/>
  <c r="N151" i="5"/>
  <c r="N152" i="5"/>
  <c r="N153" i="5"/>
  <c r="N154" i="5"/>
  <c r="N155" i="5"/>
  <c r="N156" i="5"/>
  <c r="N157" i="5"/>
  <c r="N158" i="5"/>
  <c r="N159" i="5"/>
  <c r="N160" i="5"/>
  <c r="N161" i="5"/>
  <c r="N162" i="5"/>
  <c r="N163" i="5"/>
  <c r="N164" i="5"/>
  <c r="N165" i="5"/>
  <c r="N166" i="5"/>
  <c r="N167" i="5"/>
  <c r="N168" i="5"/>
  <c r="N169" i="5"/>
  <c r="N170" i="5"/>
  <c r="N171" i="5"/>
  <c r="N172" i="5"/>
  <c r="N173" i="5"/>
  <c r="N174" i="5"/>
  <c r="N175" i="5"/>
  <c r="N176" i="5"/>
  <c r="N177" i="5"/>
  <c r="N178" i="5"/>
  <c r="N179" i="5"/>
  <c r="N180" i="5"/>
  <c r="N181" i="5"/>
  <c r="N182" i="5"/>
  <c r="N183" i="5"/>
  <c r="N184" i="5"/>
  <c r="N185" i="5"/>
  <c r="N186" i="5"/>
  <c r="N187" i="5"/>
  <c r="N188" i="5"/>
  <c r="N189" i="5"/>
  <c r="N190" i="5"/>
  <c r="N191" i="5"/>
  <c r="N192" i="5"/>
  <c r="N193" i="5"/>
  <c r="N194" i="5"/>
  <c r="N195" i="5"/>
  <c r="N196" i="5"/>
  <c r="N197" i="5"/>
  <c r="N198" i="5"/>
  <c r="N199" i="5"/>
  <c r="N200" i="5"/>
  <c r="N201" i="5"/>
  <c r="N202" i="5"/>
  <c r="N203" i="5"/>
  <c r="N204" i="5"/>
  <c r="N205" i="5"/>
  <c r="N206" i="5"/>
  <c r="N207" i="5"/>
  <c r="N208" i="5"/>
  <c r="N209" i="5"/>
  <c r="N210" i="5"/>
  <c r="N211" i="5"/>
  <c r="N212" i="5"/>
  <c r="N213" i="5"/>
  <c r="N214" i="5"/>
  <c r="N215" i="5"/>
  <c r="N216" i="5"/>
  <c r="N217" i="5"/>
  <c r="N218" i="5"/>
  <c r="N219" i="5"/>
  <c r="N220" i="5"/>
  <c r="N221" i="5"/>
  <c r="N222" i="5"/>
  <c r="N223" i="5"/>
  <c r="N224" i="5"/>
  <c r="N225" i="5"/>
  <c r="N226" i="5"/>
  <c r="N227" i="5"/>
  <c r="N228" i="5"/>
  <c r="N229" i="5"/>
  <c r="N230" i="5"/>
  <c r="N231" i="5"/>
  <c r="N232" i="5"/>
  <c r="N233" i="5"/>
  <c r="N234" i="5"/>
  <c r="N235" i="5"/>
  <c r="N236" i="5"/>
  <c r="N237" i="5"/>
  <c r="N238" i="5"/>
  <c r="N239" i="5"/>
  <c r="N240" i="5"/>
  <c r="N241" i="5"/>
  <c r="N242" i="5"/>
  <c r="N243" i="5"/>
  <c r="N244" i="5"/>
  <c r="N245" i="5"/>
  <c r="N246" i="5"/>
  <c r="N247" i="5"/>
  <c r="N248" i="5"/>
  <c r="N249" i="5"/>
  <c r="N250" i="5"/>
  <c r="N251" i="5"/>
  <c r="N252" i="5"/>
  <c r="N253" i="5"/>
  <c r="N254" i="5"/>
  <c r="N255" i="5"/>
  <c r="N256" i="5"/>
  <c r="N257" i="5"/>
  <c r="N258" i="5"/>
  <c r="N259" i="5"/>
  <c r="N260" i="5"/>
  <c r="N261" i="5"/>
  <c r="N262" i="5"/>
  <c r="N263" i="5"/>
  <c r="N264" i="5"/>
  <c r="N265" i="5"/>
  <c r="N266" i="5"/>
  <c r="N267" i="5"/>
  <c r="N268" i="5"/>
  <c r="N269" i="5"/>
  <c r="N270" i="5"/>
  <c r="N271" i="5"/>
  <c r="N272" i="5"/>
  <c r="N273" i="5"/>
  <c r="N274" i="5"/>
  <c r="N275" i="5"/>
  <c r="N276" i="5"/>
  <c r="N277" i="5"/>
  <c r="N278" i="5"/>
  <c r="N279" i="5"/>
  <c r="N280" i="5"/>
  <c r="N281" i="5"/>
  <c r="N282" i="5"/>
  <c r="N283" i="5"/>
  <c r="N284" i="5"/>
  <c r="N285" i="5"/>
  <c r="N286" i="5"/>
  <c r="N287" i="5"/>
  <c r="N288" i="5"/>
  <c r="N289" i="5"/>
  <c r="N290" i="5"/>
  <c r="N291" i="5"/>
  <c r="N292" i="5"/>
  <c r="N293" i="5"/>
  <c r="N294" i="5"/>
  <c r="N295" i="5"/>
  <c r="N296" i="5"/>
  <c r="N297" i="5"/>
  <c r="N298" i="5"/>
  <c r="N299" i="5"/>
  <c r="N300" i="5"/>
  <c r="N301" i="5"/>
  <c r="N302" i="5"/>
  <c r="N303" i="5"/>
  <c r="N304" i="5"/>
  <c r="N305" i="5"/>
  <c r="M146" i="5"/>
  <c r="M147" i="5"/>
  <c r="M148" i="5"/>
  <c r="M149" i="5"/>
  <c r="M150" i="5"/>
  <c r="M151" i="5"/>
  <c r="M188" i="5"/>
  <c r="M189" i="5"/>
  <c r="M190" i="5"/>
  <c r="M191" i="5"/>
  <c r="M221" i="5"/>
  <c r="M222" i="5"/>
  <c r="M223" i="5"/>
  <c r="M224" i="5"/>
  <c r="M254" i="5"/>
  <c r="M255" i="5"/>
  <c r="M256" i="5"/>
  <c r="M257" i="5"/>
  <c r="M282" i="5"/>
  <c r="M283" i="5"/>
  <c r="M284" i="5"/>
  <c r="M285" i="5"/>
  <c r="L3" i="5"/>
  <c r="L4" i="5"/>
  <c r="L5" i="5"/>
  <c r="L6" i="5"/>
  <c r="L7" i="5"/>
  <c r="L8" i="5"/>
  <c r="L9" i="5"/>
  <c r="L10" i="5"/>
  <c r="L11" i="5"/>
  <c r="L12" i="5"/>
  <c r="L13" i="5"/>
  <c r="L14" i="5"/>
  <c r="L15"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45" i="5"/>
  <c r="L46" i="5"/>
  <c r="L47" i="5"/>
  <c r="L48" i="5"/>
  <c r="L49" i="5"/>
  <c r="L50" i="5"/>
  <c r="L51" i="5"/>
  <c r="L52" i="5"/>
  <c r="L53" i="5"/>
  <c r="L54" i="5"/>
  <c r="L55" i="5"/>
  <c r="L56" i="5"/>
  <c r="L57" i="5"/>
  <c r="L58" i="5"/>
  <c r="L59" i="5"/>
  <c r="L60" i="5"/>
  <c r="L61" i="5"/>
  <c r="L62" i="5"/>
  <c r="L63" i="5"/>
  <c r="L64" i="5"/>
  <c r="L65" i="5"/>
  <c r="L66" i="5"/>
  <c r="L67" i="5"/>
  <c r="L68" i="5"/>
  <c r="L69" i="5"/>
  <c r="L70" i="5"/>
  <c r="L71" i="5"/>
  <c r="L72" i="5"/>
  <c r="L73" i="5"/>
  <c r="L74" i="5"/>
  <c r="L75" i="5"/>
  <c r="L76" i="5"/>
  <c r="L77" i="5"/>
  <c r="L78" i="5"/>
  <c r="L79" i="5"/>
  <c r="L80" i="5"/>
  <c r="L81" i="5"/>
  <c r="L82" i="5"/>
  <c r="L83" i="5"/>
  <c r="L84" i="5"/>
  <c r="L85" i="5"/>
  <c r="L86" i="5"/>
  <c r="L87" i="5"/>
  <c r="L88" i="5"/>
  <c r="L89" i="5"/>
  <c r="L90" i="5"/>
  <c r="L91" i="5"/>
  <c r="L92" i="5"/>
  <c r="L93" i="5"/>
  <c r="L94" i="5"/>
  <c r="L95" i="5"/>
  <c r="L96" i="5"/>
  <c r="L97" i="5"/>
  <c r="L98" i="5"/>
  <c r="L99" i="5"/>
  <c r="L100" i="5"/>
  <c r="L101" i="5"/>
  <c r="L102" i="5"/>
  <c r="L103" i="5"/>
  <c r="L104" i="5"/>
  <c r="L105" i="5"/>
  <c r="L106" i="5"/>
  <c r="L107" i="5"/>
  <c r="L108" i="5"/>
  <c r="L109" i="5"/>
  <c r="L110" i="5"/>
  <c r="L111" i="5"/>
  <c r="L112" i="5"/>
  <c r="L113" i="5"/>
  <c r="L114" i="5"/>
  <c r="L115" i="5"/>
  <c r="L116" i="5"/>
  <c r="L117" i="5"/>
  <c r="L118" i="5"/>
  <c r="L119" i="5"/>
  <c r="L120" i="5"/>
  <c r="L121" i="5"/>
  <c r="L122" i="5"/>
  <c r="L123" i="5"/>
  <c r="L124" i="5"/>
  <c r="L125" i="5"/>
  <c r="L126" i="5"/>
  <c r="L127" i="5"/>
  <c r="L128" i="5"/>
  <c r="L129" i="5"/>
  <c r="L130" i="5"/>
  <c r="L131" i="5"/>
  <c r="L132" i="5"/>
  <c r="L133" i="5"/>
  <c r="L134" i="5"/>
  <c r="L135" i="5"/>
  <c r="L136" i="5"/>
  <c r="L137" i="5"/>
  <c r="L138" i="5"/>
  <c r="L139" i="5"/>
  <c r="L140" i="5"/>
  <c r="L141" i="5"/>
  <c r="L142" i="5"/>
  <c r="L143" i="5"/>
  <c r="L144" i="5"/>
  <c r="L145" i="5"/>
  <c r="L146" i="5"/>
  <c r="L147" i="5"/>
  <c r="L148" i="5"/>
  <c r="L149" i="5"/>
  <c r="L150" i="5"/>
  <c r="L151" i="5"/>
  <c r="L152" i="5"/>
  <c r="L153" i="5"/>
  <c r="L154" i="5"/>
  <c r="L155" i="5"/>
  <c r="L156" i="5"/>
  <c r="L157" i="5"/>
  <c r="L158" i="5"/>
  <c r="L159" i="5"/>
  <c r="L160" i="5"/>
  <c r="L161" i="5"/>
  <c r="L162" i="5"/>
  <c r="L163" i="5"/>
  <c r="L164" i="5"/>
  <c r="L165" i="5"/>
  <c r="L166" i="5"/>
  <c r="L167" i="5"/>
  <c r="L168" i="5"/>
  <c r="L169" i="5"/>
  <c r="L170" i="5"/>
  <c r="L171" i="5"/>
  <c r="L172" i="5"/>
  <c r="L173" i="5"/>
  <c r="L174" i="5"/>
  <c r="L175" i="5"/>
  <c r="L176" i="5"/>
  <c r="L177" i="5"/>
  <c r="L178" i="5"/>
  <c r="L179" i="5"/>
  <c r="L180" i="5"/>
  <c r="L181" i="5"/>
  <c r="L182" i="5"/>
  <c r="L183" i="5"/>
  <c r="L184" i="5"/>
  <c r="L185" i="5"/>
  <c r="L186" i="5"/>
  <c r="L187" i="5"/>
  <c r="L188" i="5"/>
  <c r="L189" i="5"/>
  <c r="L190" i="5"/>
  <c r="L191" i="5"/>
  <c r="L192" i="5"/>
  <c r="L193" i="5"/>
  <c r="L194" i="5"/>
  <c r="L195" i="5"/>
  <c r="L196" i="5"/>
  <c r="L197" i="5"/>
  <c r="L198" i="5"/>
  <c r="L199" i="5"/>
  <c r="L200" i="5"/>
  <c r="L201" i="5"/>
  <c r="L202" i="5"/>
  <c r="L203" i="5"/>
  <c r="L204" i="5"/>
  <c r="L205" i="5"/>
  <c r="L206" i="5"/>
  <c r="L207" i="5"/>
  <c r="L208" i="5"/>
  <c r="L209" i="5"/>
  <c r="L210" i="5"/>
  <c r="L211" i="5"/>
  <c r="L212" i="5"/>
  <c r="L213" i="5"/>
  <c r="L214" i="5"/>
  <c r="L215" i="5"/>
  <c r="L216" i="5"/>
  <c r="L217" i="5"/>
  <c r="L218" i="5"/>
  <c r="L219" i="5"/>
  <c r="L220" i="5"/>
  <c r="L221" i="5"/>
  <c r="L222" i="5"/>
  <c r="L223" i="5"/>
  <c r="L224" i="5"/>
  <c r="L225" i="5"/>
  <c r="L226" i="5"/>
  <c r="L227" i="5"/>
  <c r="L228" i="5"/>
  <c r="L229" i="5"/>
  <c r="L230" i="5"/>
  <c r="L231" i="5"/>
  <c r="L232" i="5"/>
  <c r="L233" i="5"/>
  <c r="L234" i="5"/>
  <c r="L235" i="5"/>
  <c r="L236" i="5"/>
  <c r="L237" i="5"/>
  <c r="L238" i="5"/>
  <c r="L239" i="5"/>
  <c r="L240" i="5"/>
  <c r="L241" i="5"/>
  <c r="L242" i="5"/>
  <c r="L243" i="5"/>
  <c r="L244" i="5"/>
  <c r="L245" i="5"/>
  <c r="L246" i="5"/>
  <c r="L247" i="5"/>
  <c r="L248" i="5"/>
  <c r="L249" i="5"/>
  <c r="L250" i="5"/>
  <c r="L251" i="5"/>
  <c r="L252" i="5"/>
  <c r="L253" i="5"/>
  <c r="L254" i="5"/>
  <c r="L255" i="5"/>
  <c r="L256" i="5"/>
  <c r="L257" i="5"/>
  <c r="L258" i="5"/>
  <c r="L259" i="5"/>
  <c r="L260" i="5"/>
  <c r="L261" i="5"/>
  <c r="L262" i="5"/>
  <c r="L263" i="5"/>
  <c r="L264" i="5"/>
  <c r="L265" i="5"/>
  <c r="L266" i="5"/>
  <c r="L267" i="5"/>
  <c r="L268" i="5"/>
  <c r="L269" i="5"/>
  <c r="L270" i="5"/>
  <c r="L271" i="5"/>
  <c r="L272" i="5"/>
  <c r="L273" i="5"/>
  <c r="L274" i="5"/>
  <c r="L275" i="5"/>
  <c r="L276" i="5"/>
  <c r="L277" i="5"/>
  <c r="L278" i="5"/>
  <c r="L279" i="5"/>
  <c r="L280" i="5"/>
  <c r="L281" i="5"/>
  <c r="L282" i="5"/>
  <c r="L283" i="5"/>
  <c r="L284" i="5"/>
  <c r="L285" i="5"/>
  <c r="L286" i="5"/>
  <c r="L287" i="5"/>
  <c r="L288" i="5"/>
  <c r="L289" i="5"/>
  <c r="L290" i="5"/>
  <c r="L291" i="5"/>
  <c r="L292" i="5"/>
  <c r="L293" i="5"/>
  <c r="L294" i="5"/>
  <c r="L295" i="5"/>
  <c r="L296" i="5"/>
  <c r="L297" i="5"/>
  <c r="L298" i="5"/>
  <c r="L299" i="5"/>
  <c r="L300" i="5"/>
  <c r="L301" i="5"/>
  <c r="L302" i="5"/>
  <c r="L303" i="5"/>
  <c r="L304" i="5"/>
  <c r="L305" i="5"/>
  <c r="T2" i="5"/>
  <c r="S2" i="5"/>
  <c r="R2" i="5"/>
  <c r="Q2" i="5"/>
  <c r="P2" i="5"/>
  <c r="O2" i="5"/>
  <c r="N2" i="5"/>
  <c r="L2" i="5"/>
  <c r="K2" i="5"/>
  <c r="K3" i="5"/>
  <c r="K4" i="5"/>
  <c r="K5" i="5"/>
  <c r="K6" i="5"/>
  <c r="K7" i="5"/>
  <c r="K8" i="5"/>
  <c r="K9" i="5"/>
  <c r="K10" i="5"/>
  <c r="K11" i="5"/>
  <c r="K12" i="5"/>
  <c r="K13" i="5"/>
  <c r="K14" i="5"/>
  <c r="K15" i="5"/>
  <c r="K16" i="5"/>
  <c r="K17" i="5"/>
  <c r="K18" i="5"/>
  <c r="K19" i="5"/>
  <c r="K20" i="5"/>
  <c r="K21" i="5"/>
  <c r="K22" i="5"/>
  <c r="K23" i="5"/>
  <c r="K24" i="5"/>
  <c r="K25" i="5"/>
  <c r="K26" i="5"/>
  <c r="K27" i="5"/>
  <c r="K28" i="5"/>
  <c r="K29" i="5"/>
  <c r="K30" i="5"/>
  <c r="K31" i="5"/>
  <c r="K32" i="5"/>
  <c r="K33" i="5"/>
  <c r="K34" i="5"/>
  <c r="K35" i="5"/>
  <c r="K36" i="5"/>
  <c r="K37" i="5"/>
  <c r="K38" i="5"/>
  <c r="K39" i="5"/>
  <c r="K40" i="5"/>
  <c r="K41" i="5"/>
  <c r="K42" i="5"/>
  <c r="K43" i="5"/>
  <c r="K44" i="5"/>
  <c r="K45" i="5"/>
  <c r="K46" i="5"/>
  <c r="K47" i="5"/>
  <c r="K48" i="5"/>
  <c r="K49" i="5"/>
  <c r="K50" i="5"/>
  <c r="K51" i="5"/>
  <c r="K52" i="5"/>
  <c r="K53" i="5"/>
  <c r="K54" i="5"/>
  <c r="K55" i="5"/>
  <c r="K56" i="5"/>
  <c r="K57" i="5"/>
  <c r="K58" i="5"/>
  <c r="K59" i="5"/>
  <c r="K60" i="5"/>
  <c r="K61" i="5"/>
  <c r="K62" i="5"/>
  <c r="K63" i="5"/>
  <c r="K64" i="5"/>
  <c r="K65" i="5"/>
  <c r="K66" i="5"/>
  <c r="K67" i="5"/>
  <c r="K68" i="5"/>
  <c r="K69" i="5"/>
  <c r="K70" i="5"/>
  <c r="K71" i="5"/>
  <c r="K72" i="5"/>
  <c r="K73" i="5"/>
  <c r="K74" i="5"/>
  <c r="K75" i="5"/>
  <c r="K76" i="5"/>
  <c r="K77" i="5"/>
  <c r="K78" i="5"/>
  <c r="K79" i="5"/>
  <c r="K80" i="5"/>
  <c r="K81" i="5"/>
  <c r="K82" i="5"/>
  <c r="K83" i="5"/>
  <c r="K84" i="5"/>
  <c r="K85" i="5"/>
  <c r="K86" i="5"/>
  <c r="K87" i="5"/>
  <c r="K88" i="5"/>
  <c r="K89" i="5"/>
  <c r="K90" i="5"/>
  <c r="K91" i="5"/>
  <c r="K92" i="5"/>
  <c r="K93" i="5"/>
  <c r="K94" i="5"/>
  <c r="K95" i="5"/>
  <c r="K96" i="5"/>
  <c r="K97" i="5"/>
  <c r="K98" i="5"/>
  <c r="K99" i="5"/>
  <c r="K100" i="5"/>
  <c r="K101" i="5"/>
  <c r="K102" i="5"/>
  <c r="K103" i="5"/>
  <c r="K104" i="5"/>
  <c r="K105" i="5"/>
  <c r="K106" i="5"/>
  <c r="K107" i="5"/>
  <c r="K108" i="5"/>
  <c r="K109" i="5"/>
  <c r="K110" i="5"/>
  <c r="K111" i="5"/>
  <c r="K112" i="5"/>
  <c r="K113" i="5"/>
  <c r="K114" i="5"/>
  <c r="K115" i="5"/>
  <c r="K116" i="5"/>
  <c r="K117" i="5"/>
  <c r="K118" i="5"/>
  <c r="K119" i="5"/>
  <c r="K120" i="5"/>
  <c r="K121" i="5"/>
  <c r="K122" i="5"/>
  <c r="K123" i="5"/>
  <c r="K124" i="5"/>
  <c r="K125" i="5"/>
  <c r="K126" i="5"/>
  <c r="K127" i="5"/>
  <c r="K128" i="5"/>
  <c r="K129" i="5"/>
  <c r="K130" i="5"/>
  <c r="K131" i="5"/>
  <c r="K132" i="5"/>
  <c r="K133" i="5"/>
  <c r="K134" i="5"/>
  <c r="K135" i="5"/>
  <c r="K136" i="5"/>
  <c r="K137" i="5"/>
  <c r="K138" i="5"/>
  <c r="K139" i="5"/>
  <c r="K140" i="5"/>
  <c r="K141" i="5"/>
  <c r="K142" i="5"/>
  <c r="K143" i="5"/>
  <c r="K144" i="5"/>
  <c r="K145" i="5"/>
  <c r="K146" i="5"/>
  <c r="K147" i="5"/>
  <c r="K148" i="5"/>
  <c r="K149" i="5"/>
  <c r="K150" i="5"/>
  <c r="K151" i="5"/>
  <c r="K152" i="5"/>
  <c r="K153" i="5"/>
  <c r="K154" i="5"/>
  <c r="K155" i="5"/>
  <c r="K156" i="5"/>
  <c r="K157" i="5"/>
  <c r="K158" i="5"/>
  <c r="K159" i="5"/>
  <c r="K160" i="5"/>
  <c r="K161" i="5"/>
  <c r="K162" i="5"/>
  <c r="K163" i="5"/>
  <c r="K164" i="5"/>
  <c r="K165" i="5"/>
  <c r="K166" i="5"/>
  <c r="K167" i="5"/>
  <c r="K168" i="5"/>
  <c r="K169" i="5"/>
  <c r="K170" i="5"/>
  <c r="K171" i="5"/>
  <c r="K172" i="5"/>
  <c r="K173" i="5"/>
  <c r="K174" i="5"/>
  <c r="K175" i="5"/>
  <c r="K176" i="5"/>
  <c r="K177" i="5"/>
  <c r="K178" i="5"/>
  <c r="K179" i="5"/>
  <c r="K180" i="5"/>
  <c r="K181" i="5"/>
  <c r="K182" i="5"/>
  <c r="K183" i="5"/>
  <c r="K184" i="5"/>
  <c r="K185" i="5"/>
  <c r="K186" i="5"/>
  <c r="K187" i="5"/>
  <c r="K188" i="5"/>
  <c r="K189" i="5"/>
  <c r="K190" i="5"/>
  <c r="K191" i="5"/>
  <c r="K192" i="5"/>
  <c r="K193" i="5"/>
  <c r="K194" i="5"/>
  <c r="K195" i="5"/>
  <c r="K196" i="5"/>
  <c r="K197" i="5"/>
  <c r="K198" i="5"/>
  <c r="K199" i="5"/>
  <c r="K200" i="5"/>
  <c r="K201" i="5"/>
  <c r="K202" i="5"/>
  <c r="K203" i="5"/>
  <c r="K204" i="5"/>
  <c r="K205" i="5"/>
  <c r="K206" i="5"/>
  <c r="K207" i="5"/>
  <c r="K208" i="5"/>
  <c r="K209" i="5"/>
  <c r="K210" i="5"/>
  <c r="K211" i="5"/>
  <c r="K212" i="5"/>
  <c r="K213" i="5"/>
  <c r="K214" i="5"/>
  <c r="K215" i="5"/>
  <c r="K216" i="5"/>
  <c r="K217" i="5"/>
  <c r="K218" i="5"/>
  <c r="K219" i="5"/>
  <c r="K220" i="5"/>
  <c r="K221" i="5"/>
  <c r="K222" i="5"/>
  <c r="K223" i="5"/>
  <c r="K224" i="5"/>
  <c r="K225" i="5"/>
  <c r="K226" i="5"/>
  <c r="K227" i="5"/>
  <c r="K228" i="5"/>
  <c r="K229" i="5"/>
  <c r="K230" i="5"/>
  <c r="K231" i="5"/>
  <c r="K232" i="5"/>
  <c r="K233" i="5"/>
  <c r="K234" i="5"/>
  <c r="K235" i="5"/>
  <c r="K236" i="5"/>
  <c r="K237" i="5"/>
  <c r="K238" i="5"/>
  <c r="K239" i="5"/>
  <c r="K240" i="5"/>
  <c r="K241" i="5"/>
  <c r="K242" i="5"/>
  <c r="K243" i="5"/>
  <c r="K244" i="5"/>
  <c r="K245" i="5"/>
  <c r="K246" i="5"/>
  <c r="K247" i="5"/>
  <c r="K248" i="5"/>
  <c r="K249" i="5"/>
  <c r="K250" i="5"/>
  <c r="K251" i="5"/>
  <c r="K252" i="5"/>
  <c r="K253" i="5"/>
  <c r="K254" i="5"/>
  <c r="K255" i="5"/>
  <c r="K256" i="5"/>
  <c r="K257" i="5"/>
  <c r="K258" i="5"/>
  <c r="K259" i="5"/>
  <c r="K260" i="5"/>
  <c r="K261" i="5"/>
  <c r="K262" i="5"/>
  <c r="K263" i="5"/>
  <c r="K264" i="5"/>
  <c r="K265" i="5"/>
  <c r="K266" i="5"/>
  <c r="K267" i="5"/>
  <c r="K268" i="5"/>
  <c r="K269" i="5"/>
  <c r="K270" i="5"/>
  <c r="K271" i="5"/>
  <c r="K272" i="5"/>
  <c r="K273" i="5"/>
  <c r="K274" i="5"/>
  <c r="K275" i="5"/>
  <c r="K276" i="5"/>
  <c r="K277" i="5"/>
  <c r="K278" i="5"/>
  <c r="K279" i="5"/>
  <c r="K280" i="5"/>
  <c r="K281" i="5"/>
  <c r="K282" i="5"/>
  <c r="K283" i="5"/>
  <c r="K284" i="5"/>
  <c r="K285" i="5"/>
  <c r="K286" i="5"/>
  <c r="K287" i="5"/>
  <c r="K288" i="5"/>
  <c r="K289" i="5"/>
  <c r="K290" i="5"/>
  <c r="K291" i="5"/>
  <c r="K292" i="5"/>
  <c r="K293" i="5"/>
  <c r="K294" i="5"/>
  <c r="K295" i="5"/>
  <c r="K296" i="5"/>
  <c r="K297" i="5"/>
  <c r="K298" i="5"/>
  <c r="K299" i="5"/>
  <c r="K300" i="5"/>
  <c r="K301" i="5"/>
  <c r="K302" i="5"/>
  <c r="K303" i="5"/>
  <c r="K304" i="5"/>
  <c r="K305" i="5"/>
  <c r="A531" i="5"/>
  <c r="J527" i="5"/>
  <c r="J528" i="5"/>
  <c r="J529" i="5"/>
  <c r="J530" i="5"/>
  <c r="J531" i="5"/>
  <c r="J523" i="5"/>
  <c r="J524" i="5"/>
  <c r="J525" i="5"/>
  <c r="J526" i="5"/>
  <c r="D531" i="5"/>
  <c r="E531" i="5"/>
  <c r="F531" i="5"/>
  <c r="G531" i="5"/>
  <c r="H531" i="5"/>
  <c r="I531" i="5"/>
  <c r="A3" i="5"/>
  <c r="A4" i="5"/>
  <c r="A5" i="5"/>
  <c r="A6" i="5"/>
  <c r="A7" i="5"/>
  <c r="A8" i="5"/>
  <c r="A9" i="5"/>
  <c r="A10" i="5"/>
  <c r="A11" i="5"/>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C531" i="5"/>
  <c r="B531" i="5"/>
  <c r="C35" i="11"/>
  <c r="B35" i="11"/>
  <c r="C34" i="11"/>
  <c r="B34" i="11"/>
  <c r="C33" i="11"/>
  <c r="B33" i="11"/>
  <c r="C32" i="11"/>
  <c r="B32" i="11"/>
  <c r="C31" i="11"/>
  <c r="B31" i="11"/>
  <c r="C30" i="11"/>
  <c r="B30" i="11"/>
  <c r="C29" i="11"/>
  <c r="B29" i="11"/>
  <c r="C28" i="11"/>
  <c r="C27" i="11"/>
  <c r="C26" i="11"/>
  <c r="C25" i="11"/>
  <c r="C24" i="11"/>
  <c r="C23" i="11"/>
  <c r="C22" i="11"/>
  <c r="D21" i="11"/>
  <c r="C21" i="11"/>
  <c r="J530" i="9"/>
  <c r="I530" i="9"/>
  <c r="H530" i="9"/>
  <c r="G530" i="9"/>
  <c r="F530" i="9"/>
  <c r="E530" i="9"/>
  <c r="D530" i="9"/>
  <c r="B530" i="9"/>
  <c r="A530" i="9"/>
  <c r="J529" i="9"/>
  <c r="I529" i="9"/>
  <c r="H529" i="9"/>
  <c r="G529" i="9"/>
  <c r="F529" i="9"/>
  <c r="E529" i="9"/>
  <c r="D529" i="9"/>
  <c r="B529" i="9"/>
  <c r="A529" i="9"/>
  <c r="J528" i="9"/>
  <c r="I528" i="9"/>
  <c r="H528" i="9"/>
  <c r="G528" i="9"/>
  <c r="F528" i="9"/>
  <c r="E528" i="9"/>
  <c r="D528" i="9"/>
  <c r="B528" i="9"/>
  <c r="A528" i="9"/>
  <c r="J527" i="9"/>
  <c r="I527" i="9"/>
  <c r="H527" i="9"/>
  <c r="G527" i="9"/>
  <c r="F527" i="9"/>
  <c r="E527" i="9"/>
  <c r="D527" i="9"/>
  <c r="B527" i="9"/>
  <c r="A527" i="9"/>
  <c r="J526" i="9"/>
  <c r="I526" i="9"/>
  <c r="H526" i="9"/>
  <c r="G526" i="9"/>
  <c r="F526" i="9"/>
  <c r="E526" i="9"/>
  <c r="D526" i="9"/>
  <c r="B526" i="9"/>
  <c r="A526" i="9"/>
  <c r="J525" i="9"/>
  <c r="I525" i="9"/>
  <c r="H525" i="9"/>
  <c r="G525" i="9"/>
  <c r="F525" i="9"/>
  <c r="E525" i="9"/>
  <c r="D525" i="9"/>
  <c r="B525" i="9"/>
  <c r="A525" i="9"/>
  <c r="J524" i="9"/>
  <c r="I524" i="9"/>
  <c r="H524" i="9"/>
  <c r="G524" i="9"/>
  <c r="F524" i="9"/>
  <c r="E524" i="9"/>
  <c r="D524" i="9"/>
  <c r="B524" i="9"/>
  <c r="A524" i="9"/>
  <c r="J523" i="9"/>
  <c r="I523" i="9"/>
  <c r="H523" i="9"/>
  <c r="G523" i="9"/>
  <c r="F523" i="9"/>
  <c r="E523" i="9"/>
  <c r="D523" i="9"/>
  <c r="B523" i="9"/>
  <c r="A523" i="9"/>
  <c r="J522" i="9"/>
  <c r="I522" i="9"/>
  <c r="H522" i="9"/>
  <c r="G522" i="9"/>
  <c r="F522" i="9"/>
  <c r="E522" i="9"/>
  <c r="D522" i="9"/>
  <c r="B522" i="9"/>
  <c r="A522" i="9"/>
  <c r="J521" i="9"/>
  <c r="I521" i="9"/>
  <c r="H521" i="9"/>
  <c r="G521" i="9"/>
  <c r="F521" i="9"/>
  <c r="E521" i="9"/>
  <c r="D521" i="9"/>
  <c r="B521" i="9"/>
  <c r="A521" i="9"/>
  <c r="J520" i="9"/>
  <c r="I520" i="9"/>
  <c r="H520" i="9"/>
  <c r="G520" i="9"/>
  <c r="F520" i="9"/>
  <c r="E520" i="9"/>
  <c r="D520" i="9"/>
  <c r="B520" i="9"/>
  <c r="A520" i="9"/>
  <c r="J519" i="9"/>
  <c r="I519" i="9"/>
  <c r="H519" i="9"/>
  <c r="G519" i="9"/>
  <c r="F519" i="9"/>
  <c r="E519" i="9"/>
  <c r="D519" i="9"/>
  <c r="B519" i="9"/>
  <c r="A519" i="9"/>
  <c r="J518" i="9"/>
  <c r="I518" i="9"/>
  <c r="H518" i="9"/>
  <c r="G518" i="9"/>
  <c r="F518" i="9"/>
  <c r="E518" i="9"/>
  <c r="D518" i="9"/>
  <c r="B518" i="9"/>
  <c r="A518" i="9"/>
  <c r="J517" i="9"/>
  <c r="I517" i="9"/>
  <c r="H517" i="9"/>
  <c r="G517" i="9"/>
  <c r="F517" i="9"/>
  <c r="E517" i="9"/>
  <c r="D517" i="9"/>
  <c r="B517" i="9"/>
  <c r="A517" i="9"/>
  <c r="J516" i="9"/>
  <c r="I516" i="9"/>
  <c r="H516" i="9"/>
  <c r="G516" i="9"/>
  <c r="F516" i="9"/>
  <c r="E516" i="9"/>
  <c r="D516" i="9"/>
  <c r="B516" i="9"/>
  <c r="A516" i="9"/>
  <c r="J515" i="9"/>
  <c r="I515" i="9"/>
  <c r="H515" i="9"/>
  <c r="G515" i="9"/>
  <c r="F515" i="9"/>
  <c r="E515" i="9"/>
  <c r="D515" i="9"/>
  <c r="B515" i="9"/>
  <c r="A515" i="9"/>
  <c r="J514" i="9"/>
  <c r="I514" i="9"/>
  <c r="H514" i="9"/>
  <c r="G514" i="9"/>
  <c r="F514" i="9"/>
  <c r="E514" i="9"/>
  <c r="D514" i="9"/>
  <c r="B514" i="9"/>
  <c r="A514" i="9"/>
  <c r="J513" i="9"/>
  <c r="I513" i="9"/>
  <c r="H513" i="9"/>
  <c r="G513" i="9"/>
  <c r="F513" i="9"/>
  <c r="E513" i="9"/>
  <c r="D513" i="9"/>
  <c r="B513" i="9"/>
  <c r="A513" i="9"/>
  <c r="J512" i="9"/>
  <c r="I512" i="9"/>
  <c r="H512" i="9"/>
  <c r="G512" i="9"/>
  <c r="F512" i="9"/>
  <c r="E512" i="9"/>
  <c r="D512" i="9"/>
  <c r="B512" i="9"/>
  <c r="A512" i="9"/>
  <c r="J511" i="9"/>
  <c r="I511" i="9"/>
  <c r="H511" i="9"/>
  <c r="G511" i="9"/>
  <c r="F511" i="9"/>
  <c r="E511" i="9"/>
  <c r="D511" i="9"/>
  <c r="B511" i="9"/>
  <c r="A511" i="9"/>
  <c r="J510" i="9"/>
  <c r="I510" i="9"/>
  <c r="H510" i="9"/>
  <c r="G510" i="9"/>
  <c r="F510" i="9"/>
  <c r="E510" i="9"/>
  <c r="D510" i="9"/>
  <c r="B510" i="9"/>
  <c r="A510" i="9"/>
  <c r="J509" i="9"/>
  <c r="I509" i="9"/>
  <c r="H509" i="9"/>
  <c r="G509" i="9"/>
  <c r="F509" i="9"/>
  <c r="E509" i="9"/>
  <c r="D509" i="9"/>
  <c r="B509" i="9"/>
  <c r="A509" i="9"/>
  <c r="J508" i="9"/>
  <c r="I508" i="9"/>
  <c r="H508" i="9"/>
  <c r="G508" i="9"/>
  <c r="F508" i="9"/>
  <c r="E508" i="9"/>
  <c r="D508" i="9"/>
  <c r="B508" i="9"/>
  <c r="A508" i="9"/>
  <c r="J507" i="9"/>
  <c r="I507" i="9"/>
  <c r="H507" i="9"/>
  <c r="G507" i="9"/>
  <c r="F507" i="9"/>
  <c r="E507" i="9"/>
  <c r="D507" i="9"/>
  <c r="B507" i="9"/>
  <c r="A507" i="9"/>
  <c r="J506" i="9"/>
  <c r="I506" i="9"/>
  <c r="H506" i="9"/>
  <c r="G506" i="9"/>
  <c r="F506" i="9"/>
  <c r="E506" i="9"/>
  <c r="D506" i="9"/>
  <c r="B506" i="9"/>
  <c r="A506" i="9"/>
  <c r="J505" i="9"/>
  <c r="I505" i="9"/>
  <c r="H505" i="9"/>
  <c r="G505" i="9"/>
  <c r="F505" i="9"/>
  <c r="E505" i="9"/>
  <c r="D505" i="9"/>
  <c r="B505" i="9"/>
  <c r="A505" i="9"/>
  <c r="J504" i="9"/>
  <c r="I504" i="9"/>
  <c r="H504" i="9"/>
  <c r="G504" i="9"/>
  <c r="F504" i="9"/>
  <c r="E504" i="9"/>
  <c r="D504" i="9"/>
  <c r="B504" i="9"/>
  <c r="A504" i="9"/>
  <c r="J503" i="9"/>
  <c r="I503" i="9"/>
  <c r="H503" i="9"/>
  <c r="G503" i="9"/>
  <c r="F503" i="9"/>
  <c r="E503" i="9"/>
  <c r="D503" i="9"/>
  <c r="B503" i="9"/>
  <c r="A503" i="9"/>
  <c r="J502" i="9"/>
  <c r="I502" i="9"/>
  <c r="H502" i="9"/>
  <c r="G502" i="9"/>
  <c r="F502" i="9"/>
  <c r="E502" i="9"/>
  <c r="D502" i="9"/>
  <c r="B502" i="9"/>
  <c r="A502" i="9"/>
  <c r="J501" i="9"/>
  <c r="I501" i="9"/>
  <c r="H501" i="9"/>
  <c r="G501" i="9"/>
  <c r="F501" i="9"/>
  <c r="E501" i="9"/>
  <c r="D501" i="9"/>
  <c r="B501" i="9"/>
  <c r="A501" i="9"/>
  <c r="J500" i="9"/>
  <c r="I500" i="9"/>
  <c r="H500" i="9"/>
  <c r="G500" i="9"/>
  <c r="F500" i="9"/>
  <c r="E500" i="9"/>
  <c r="D500" i="9"/>
  <c r="B500" i="9"/>
  <c r="A500" i="9"/>
  <c r="J499" i="9"/>
  <c r="I499" i="9"/>
  <c r="H499" i="9"/>
  <c r="G499" i="9"/>
  <c r="F499" i="9"/>
  <c r="E499" i="9"/>
  <c r="D499" i="9"/>
  <c r="B499" i="9"/>
  <c r="A499" i="9"/>
  <c r="J498" i="9"/>
  <c r="I498" i="9"/>
  <c r="H498" i="9"/>
  <c r="G498" i="9"/>
  <c r="F498" i="9"/>
  <c r="E498" i="9"/>
  <c r="D498" i="9"/>
  <c r="B498" i="9"/>
  <c r="A498" i="9"/>
  <c r="J497" i="9"/>
  <c r="I497" i="9"/>
  <c r="H497" i="9"/>
  <c r="G497" i="9"/>
  <c r="F497" i="9"/>
  <c r="E497" i="9"/>
  <c r="D497" i="9"/>
  <c r="C497" i="9"/>
  <c r="B497" i="9"/>
  <c r="A497" i="9"/>
  <c r="J496" i="9"/>
  <c r="I496" i="9"/>
  <c r="H496" i="9"/>
  <c r="G496" i="9"/>
  <c r="F496" i="9"/>
  <c r="E496" i="9"/>
  <c r="D496" i="9"/>
  <c r="C496" i="9"/>
  <c r="B496" i="9"/>
  <c r="A496" i="9"/>
  <c r="J495" i="9"/>
  <c r="I495" i="9"/>
  <c r="H495" i="9"/>
  <c r="G495" i="9"/>
  <c r="F495" i="9"/>
  <c r="E495" i="9"/>
  <c r="D495" i="9"/>
  <c r="C495" i="9"/>
  <c r="B495" i="9"/>
  <c r="A495" i="9"/>
  <c r="J494" i="9"/>
  <c r="I494" i="9"/>
  <c r="H494" i="9"/>
  <c r="G494" i="9"/>
  <c r="F494" i="9"/>
  <c r="E494" i="9"/>
  <c r="D494" i="9"/>
  <c r="B494" i="9"/>
  <c r="A494" i="9"/>
  <c r="J493" i="9"/>
  <c r="I493" i="9"/>
  <c r="H493" i="9"/>
  <c r="G493" i="9"/>
  <c r="F493" i="9"/>
  <c r="E493" i="9"/>
  <c r="D493" i="9"/>
  <c r="B493" i="9"/>
  <c r="A493" i="9"/>
  <c r="J492" i="9"/>
  <c r="I492" i="9"/>
  <c r="H492" i="9"/>
  <c r="G492" i="9"/>
  <c r="F492" i="9"/>
  <c r="E492" i="9"/>
  <c r="D492" i="9"/>
  <c r="B492" i="9"/>
  <c r="A492" i="9"/>
  <c r="J491" i="9"/>
  <c r="I491" i="9"/>
  <c r="H491" i="9"/>
  <c r="G491" i="9"/>
  <c r="F491" i="9"/>
  <c r="E491" i="9"/>
  <c r="D491" i="9"/>
  <c r="B491" i="9"/>
  <c r="A491" i="9"/>
  <c r="J490" i="9"/>
  <c r="I490" i="9"/>
  <c r="H490" i="9"/>
  <c r="G490" i="9"/>
  <c r="F490" i="9"/>
  <c r="E490" i="9"/>
  <c r="D490" i="9"/>
  <c r="B490" i="9"/>
  <c r="A490" i="9"/>
  <c r="J489" i="9"/>
  <c r="I489" i="9"/>
  <c r="H489" i="9"/>
  <c r="G489" i="9"/>
  <c r="F489" i="9"/>
  <c r="E489" i="9"/>
  <c r="D489" i="9"/>
  <c r="B489" i="9"/>
  <c r="A489" i="9"/>
  <c r="J488" i="9"/>
  <c r="I488" i="9"/>
  <c r="H488" i="9"/>
  <c r="G488" i="9"/>
  <c r="F488" i="9"/>
  <c r="E488" i="9"/>
  <c r="D488" i="9"/>
  <c r="B488" i="9"/>
  <c r="A488" i="9"/>
  <c r="J487" i="9"/>
  <c r="I487" i="9"/>
  <c r="H487" i="9"/>
  <c r="G487" i="9"/>
  <c r="F487" i="9"/>
  <c r="E487" i="9"/>
  <c r="D487" i="9"/>
  <c r="B487" i="9"/>
  <c r="A487" i="9"/>
  <c r="J486" i="9"/>
  <c r="I486" i="9"/>
  <c r="H486" i="9"/>
  <c r="G486" i="9"/>
  <c r="F486" i="9"/>
  <c r="E486" i="9"/>
  <c r="D486" i="9"/>
  <c r="B486" i="9"/>
  <c r="A486" i="9"/>
  <c r="J485" i="9"/>
  <c r="I485" i="9"/>
  <c r="H485" i="9"/>
  <c r="G485" i="9"/>
  <c r="F485" i="9"/>
  <c r="E485" i="9"/>
  <c r="D485" i="9"/>
  <c r="B485" i="9"/>
  <c r="A485" i="9"/>
  <c r="J484" i="9"/>
  <c r="I484" i="9"/>
  <c r="H484" i="9"/>
  <c r="G484" i="9"/>
  <c r="F484" i="9"/>
  <c r="E484" i="9"/>
  <c r="D484" i="9"/>
  <c r="B484" i="9"/>
  <c r="A484" i="9"/>
  <c r="J483" i="9"/>
  <c r="I483" i="9"/>
  <c r="H483" i="9"/>
  <c r="G483" i="9"/>
  <c r="F483" i="9"/>
  <c r="E483" i="9"/>
  <c r="D483" i="9"/>
  <c r="B483" i="9"/>
  <c r="A483" i="9"/>
  <c r="J482" i="9"/>
  <c r="I482" i="9"/>
  <c r="H482" i="9"/>
  <c r="G482" i="9"/>
  <c r="F482" i="9"/>
  <c r="E482" i="9"/>
  <c r="D482" i="9"/>
  <c r="B482" i="9"/>
  <c r="A482" i="9"/>
  <c r="J481" i="9"/>
  <c r="I481" i="9"/>
  <c r="H481" i="9"/>
  <c r="G481" i="9"/>
  <c r="F481" i="9"/>
  <c r="E481" i="9"/>
  <c r="D481" i="9"/>
  <c r="B481" i="9"/>
  <c r="A481" i="9"/>
  <c r="J480" i="9"/>
  <c r="I480" i="9"/>
  <c r="H480" i="9"/>
  <c r="G480" i="9"/>
  <c r="F480" i="9"/>
  <c r="E480" i="9"/>
  <c r="D480" i="9"/>
  <c r="B480" i="9"/>
  <c r="A480" i="9"/>
  <c r="J479" i="9"/>
  <c r="I479" i="9"/>
  <c r="H479" i="9"/>
  <c r="G479" i="9"/>
  <c r="F479" i="9"/>
  <c r="E479" i="9"/>
  <c r="D479" i="9"/>
  <c r="B479" i="9"/>
  <c r="A479" i="9"/>
  <c r="J478" i="9"/>
  <c r="I478" i="9"/>
  <c r="H478" i="9"/>
  <c r="G478" i="9"/>
  <c r="F478" i="9"/>
  <c r="E478" i="9"/>
  <c r="D478" i="9"/>
  <c r="B478" i="9"/>
  <c r="A478" i="9"/>
  <c r="J477" i="9"/>
  <c r="I477" i="9"/>
  <c r="H477" i="9"/>
  <c r="G477" i="9"/>
  <c r="F477" i="9"/>
  <c r="E477" i="9"/>
  <c r="D477" i="9"/>
  <c r="B477" i="9"/>
  <c r="A477" i="9"/>
  <c r="J476" i="9"/>
  <c r="I476" i="9"/>
  <c r="H476" i="9"/>
  <c r="G476" i="9"/>
  <c r="F476" i="9"/>
  <c r="E476" i="9"/>
  <c r="D476" i="9"/>
  <c r="B476" i="9"/>
  <c r="A476" i="9"/>
  <c r="J475" i="9"/>
  <c r="I475" i="9"/>
  <c r="H475" i="9"/>
  <c r="G475" i="9"/>
  <c r="F475" i="9"/>
  <c r="E475" i="9"/>
  <c r="D475" i="9"/>
  <c r="B475" i="9"/>
  <c r="A475" i="9"/>
  <c r="J474" i="9"/>
  <c r="I474" i="9"/>
  <c r="H474" i="9"/>
  <c r="G474" i="9"/>
  <c r="F474" i="9"/>
  <c r="E474" i="9"/>
  <c r="D474" i="9"/>
  <c r="C474" i="9"/>
  <c r="B474" i="9"/>
  <c r="A474" i="9"/>
  <c r="J473" i="9"/>
  <c r="I473" i="9"/>
  <c r="H473" i="9"/>
  <c r="G473" i="9"/>
  <c r="F473" i="9"/>
  <c r="E473" i="9"/>
  <c r="D473" i="9"/>
  <c r="C473" i="9"/>
  <c r="B473" i="9"/>
  <c r="A473" i="9"/>
  <c r="J472" i="9"/>
  <c r="I472" i="9"/>
  <c r="H472" i="9"/>
  <c r="G472" i="9"/>
  <c r="F472" i="9"/>
  <c r="E472" i="9"/>
  <c r="D472" i="9"/>
  <c r="C472" i="9"/>
  <c r="B472" i="9"/>
  <c r="A472" i="9"/>
  <c r="J471" i="9"/>
  <c r="I471" i="9"/>
  <c r="H471" i="9"/>
  <c r="G471" i="9"/>
  <c r="F471" i="9"/>
  <c r="E471" i="9"/>
  <c r="D471" i="9"/>
  <c r="C471" i="9"/>
  <c r="B471" i="9"/>
  <c r="A471" i="9"/>
  <c r="J470" i="9"/>
  <c r="I470" i="9"/>
  <c r="H470" i="9"/>
  <c r="G470" i="9"/>
  <c r="F470" i="9"/>
  <c r="E470" i="9"/>
  <c r="D470" i="9"/>
  <c r="C470" i="9"/>
  <c r="B470" i="9"/>
  <c r="A470" i="9"/>
  <c r="J469" i="9"/>
  <c r="I469" i="9"/>
  <c r="H469" i="9"/>
  <c r="G469" i="9"/>
  <c r="F469" i="9"/>
  <c r="E469" i="9"/>
  <c r="D469" i="9"/>
  <c r="C469" i="9"/>
  <c r="B469" i="9"/>
  <c r="A469" i="9"/>
  <c r="J468" i="9"/>
  <c r="I468" i="9"/>
  <c r="H468" i="9"/>
  <c r="G468" i="9"/>
  <c r="F468" i="9"/>
  <c r="E468" i="9"/>
  <c r="D468" i="9"/>
  <c r="C468" i="9"/>
  <c r="B468" i="9"/>
  <c r="A468" i="9"/>
  <c r="J467" i="9"/>
  <c r="I467" i="9"/>
  <c r="H467" i="9"/>
  <c r="G467" i="9"/>
  <c r="F467" i="9"/>
  <c r="E467" i="9"/>
  <c r="D467" i="9"/>
  <c r="C467" i="9"/>
  <c r="B467" i="9"/>
  <c r="A467" i="9"/>
  <c r="J466" i="9"/>
  <c r="I466" i="9"/>
  <c r="H466" i="9"/>
  <c r="G466" i="9"/>
  <c r="F466" i="9"/>
  <c r="E466" i="9"/>
  <c r="D466" i="9"/>
  <c r="C466" i="9"/>
  <c r="B466" i="9"/>
  <c r="A466" i="9"/>
  <c r="J465" i="9"/>
  <c r="I465" i="9"/>
  <c r="H465" i="9"/>
  <c r="G465" i="9"/>
  <c r="F465" i="9"/>
  <c r="E465" i="9"/>
  <c r="D465" i="9"/>
  <c r="C465" i="9"/>
  <c r="B465" i="9"/>
  <c r="A465" i="9"/>
  <c r="J464" i="9"/>
  <c r="I464" i="9"/>
  <c r="H464" i="9"/>
  <c r="G464" i="9"/>
  <c r="F464" i="9"/>
  <c r="E464" i="9"/>
  <c r="D464" i="9"/>
  <c r="C464" i="9"/>
  <c r="B464" i="9"/>
  <c r="A464" i="9"/>
  <c r="J463" i="9"/>
  <c r="I463" i="9"/>
  <c r="H463" i="9"/>
  <c r="G463" i="9"/>
  <c r="F463" i="9"/>
  <c r="E463" i="9"/>
  <c r="D463" i="9"/>
  <c r="B463" i="9"/>
  <c r="A463" i="9"/>
  <c r="J462" i="9"/>
  <c r="I462" i="9"/>
  <c r="H462" i="9"/>
  <c r="G462" i="9"/>
  <c r="F462" i="9"/>
  <c r="E462" i="9"/>
  <c r="D462" i="9"/>
  <c r="B462" i="9"/>
  <c r="A462" i="9"/>
  <c r="J461" i="9"/>
  <c r="I461" i="9"/>
  <c r="H461" i="9"/>
  <c r="G461" i="9"/>
  <c r="F461" i="9"/>
  <c r="E461" i="9"/>
  <c r="D461" i="9"/>
  <c r="B461" i="9"/>
  <c r="A461" i="9"/>
  <c r="J460" i="9"/>
  <c r="I460" i="9"/>
  <c r="H460" i="9"/>
  <c r="G460" i="9"/>
  <c r="F460" i="9"/>
  <c r="E460" i="9"/>
  <c r="D460" i="9"/>
  <c r="B460" i="9"/>
  <c r="A460" i="9"/>
  <c r="J459" i="9"/>
  <c r="I459" i="9"/>
  <c r="H459" i="9"/>
  <c r="G459" i="9"/>
  <c r="F459" i="9"/>
  <c r="E459" i="9"/>
  <c r="D459" i="9"/>
  <c r="B459" i="9"/>
  <c r="A459" i="9"/>
  <c r="J458" i="9"/>
  <c r="I458" i="9"/>
  <c r="H458" i="9"/>
  <c r="G458" i="9"/>
  <c r="F458" i="9"/>
  <c r="E458" i="9"/>
  <c r="D458" i="9"/>
  <c r="B458" i="9"/>
  <c r="A458" i="9"/>
  <c r="J457" i="9"/>
  <c r="I457" i="9"/>
  <c r="H457" i="9"/>
  <c r="G457" i="9"/>
  <c r="F457" i="9"/>
  <c r="E457" i="9"/>
  <c r="D457" i="9"/>
  <c r="B457" i="9"/>
  <c r="A457" i="9"/>
  <c r="J456" i="9"/>
  <c r="I456" i="9"/>
  <c r="H456" i="9"/>
  <c r="G456" i="9"/>
  <c r="F456" i="9"/>
  <c r="E456" i="9"/>
  <c r="D456" i="9"/>
  <c r="B456" i="9"/>
  <c r="A456" i="9"/>
  <c r="J455" i="9"/>
  <c r="I455" i="9"/>
  <c r="H455" i="9"/>
  <c r="G455" i="9"/>
  <c r="F455" i="9"/>
  <c r="E455" i="9"/>
  <c r="D455" i="9"/>
  <c r="B455" i="9"/>
  <c r="A455" i="9"/>
  <c r="J454" i="9"/>
  <c r="I454" i="9"/>
  <c r="H454" i="9"/>
  <c r="G454" i="9"/>
  <c r="F454" i="9"/>
  <c r="E454" i="9"/>
  <c r="D454" i="9"/>
  <c r="B454" i="9"/>
  <c r="A454" i="9"/>
  <c r="J453" i="9"/>
  <c r="I453" i="9"/>
  <c r="H453" i="9"/>
  <c r="G453" i="9"/>
  <c r="F453" i="9"/>
  <c r="E453" i="9"/>
  <c r="D453" i="9"/>
  <c r="B453" i="9"/>
  <c r="A453" i="9"/>
  <c r="J452" i="9"/>
  <c r="I452" i="9"/>
  <c r="H452" i="9"/>
  <c r="G452" i="9"/>
  <c r="F452" i="9"/>
  <c r="E452" i="9"/>
  <c r="D452" i="9"/>
  <c r="B452" i="9"/>
  <c r="A452" i="9"/>
  <c r="J451" i="9"/>
  <c r="I451" i="9"/>
  <c r="H451" i="9"/>
  <c r="G451" i="9"/>
  <c r="F451" i="9"/>
  <c r="E451" i="9"/>
  <c r="D451" i="9"/>
  <c r="B451" i="9"/>
  <c r="A451" i="9"/>
  <c r="J450" i="9"/>
  <c r="I450" i="9"/>
  <c r="H450" i="9"/>
  <c r="G450" i="9"/>
  <c r="F450" i="9"/>
  <c r="E450" i="9"/>
  <c r="D450" i="9"/>
  <c r="B450" i="9"/>
  <c r="A450" i="9"/>
  <c r="J449" i="9"/>
  <c r="I449" i="9"/>
  <c r="H449" i="9"/>
  <c r="G449" i="9"/>
  <c r="F449" i="9"/>
  <c r="E449" i="9"/>
  <c r="D449" i="9"/>
  <c r="B449" i="9"/>
  <c r="A449" i="9"/>
  <c r="J448" i="9"/>
  <c r="I448" i="9"/>
  <c r="H448" i="9"/>
  <c r="G448" i="9"/>
  <c r="F448" i="9"/>
  <c r="E448" i="9"/>
  <c r="D448" i="9"/>
  <c r="B448" i="9"/>
  <c r="A448" i="9"/>
  <c r="J447" i="9"/>
  <c r="I447" i="9"/>
  <c r="H447" i="9"/>
  <c r="G447" i="9"/>
  <c r="F447" i="9"/>
  <c r="E447" i="9"/>
  <c r="D447" i="9"/>
  <c r="B447" i="9"/>
  <c r="A447" i="9"/>
  <c r="J446" i="9"/>
  <c r="I446" i="9"/>
  <c r="H446" i="9"/>
  <c r="G446" i="9"/>
  <c r="F446" i="9"/>
  <c r="E446" i="9"/>
  <c r="D446" i="9"/>
  <c r="B446" i="9"/>
  <c r="A446" i="9"/>
  <c r="J445" i="9"/>
  <c r="I445" i="9"/>
  <c r="H445" i="9"/>
  <c r="G445" i="9"/>
  <c r="F445" i="9"/>
  <c r="E445" i="9"/>
  <c r="D445" i="9"/>
  <c r="B445" i="9"/>
  <c r="A445" i="9"/>
  <c r="J444" i="9"/>
  <c r="I444" i="9"/>
  <c r="H444" i="9"/>
  <c r="G444" i="9"/>
  <c r="F444" i="9"/>
  <c r="E444" i="9"/>
  <c r="D444" i="9"/>
  <c r="B444" i="9"/>
  <c r="A444" i="9"/>
  <c r="J443" i="9"/>
  <c r="I443" i="9"/>
  <c r="H443" i="9"/>
  <c r="G443" i="9"/>
  <c r="F443" i="9"/>
  <c r="E443" i="9"/>
  <c r="D443" i="9"/>
  <c r="B443" i="9"/>
  <c r="A443" i="9"/>
  <c r="J442" i="9"/>
  <c r="I442" i="9"/>
  <c r="H442" i="9"/>
  <c r="G442" i="9"/>
  <c r="F442" i="9"/>
  <c r="E442" i="9"/>
  <c r="D442" i="9"/>
  <c r="B442" i="9"/>
  <c r="A442" i="9"/>
  <c r="J441" i="9"/>
  <c r="I441" i="9"/>
  <c r="H441" i="9"/>
  <c r="G441" i="9"/>
  <c r="F441" i="9"/>
  <c r="E441" i="9"/>
  <c r="D441" i="9"/>
  <c r="B441" i="9"/>
  <c r="A441" i="9"/>
  <c r="J440" i="9"/>
  <c r="I440" i="9"/>
  <c r="H440" i="9"/>
  <c r="G440" i="9"/>
  <c r="F440" i="9"/>
  <c r="E440" i="9"/>
  <c r="D440" i="9"/>
  <c r="B440" i="9"/>
  <c r="A440" i="9"/>
  <c r="J439" i="9"/>
  <c r="I439" i="9"/>
  <c r="H439" i="9"/>
  <c r="G439" i="9"/>
  <c r="F439" i="9"/>
  <c r="E439" i="9"/>
  <c r="D439" i="9"/>
  <c r="B439" i="9"/>
  <c r="A439" i="9"/>
  <c r="J438" i="9"/>
  <c r="I438" i="9"/>
  <c r="H438" i="9"/>
  <c r="G438" i="9"/>
  <c r="F438" i="9"/>
  <c r="E438" i="9"/>
  <c r="D438" i="9"/>
  <c r="B438" i="9"/>
  <c r="A438" i="9"/>
  <c r="J437" i="9"/>
  <c r="I437" i="9"/>
  <c r="H437" i="9"/>
  <c r="G437" i="9"/>
  <c r="F437" i="9"/>
  <c r="E437" i="9"/>
  <c r="D437" i="9"/>
  <c r="B437" i="9"/>
  <c r="A437" i="9"/>
  <c r="J436" i="9"/>
  <c r="I436" i="9"/>
  <c r="H436" i="9"/>
  <c r="G436" i="9"/>
  <c r="F436" i="9"/>
  <c r="E436" i="9"/>
  <c r="D436" i="9"/>
  <c r="B436" i="9"/>
  <c r="A436" i="9"/>
  <c r="J435" i="9"/>
  <c r="I435" i="9"/>
  <c r="H435" i="9"/>
  <c r="G435" i="9"/>
  <c r="F435" i="9"/>
  <c r="E435" i="9"/>
  <c r="D435" i="9"/>
  <c r="B435" i="9"/>
  <c r="A435" i="9"/>
  <c r="J434" i="9"/>
  <c r="I434" i="9"/>
  <c r="H434" i="9"/>
  <c r="G434" i="9"/>
  <c r="F434" i="9"/>
  <c r="E434" i="9"/>
  <c r="D434" i="9"/>
  <c r="B434" i="9"/>
  <c r="A434" i="9"/>
  <c r="J433" i="9"/>
  <c r="I433" i="9"/>
  <c r="H433" i="9"/>
  <c r="G433" i="9"/>
  <c r="F433" i="9"/>
  <c r="E433" i="9"/>
  <c r="D433" i="9"/>
  <c r="B433" i="9"/>
  <c r="A433" i="9"/>
  <c r="J432" i="9"/>
  <c r="I432" i="9"/>
  <c r="H432" i="9"/>
  <c r="G432" i="9"/>
  <c r="F432" i="9"/>
  <c r="E432" i="9"/>
  <c r="D432" i="9"/>
  <c r="B432" i="9"/>
  <c r="A432" i="9"/>
  <c r="J431" i="9"/>
  <c r="I431" i="9"/>
  <c r="H431" i="9"/>
  <c r="G431" i="9"/>
  <c r="F431" i="9"/>
  <c r="E431" i="9"/>
  <c r="D431" i="9"/>
  <c r="B431" i="9"/>
  <c r="A431" i="9"/>
  <c r="J430" i="9"/>
  <c r="I430" i="9"/>
  <c r="H430" i="9"/>
  <c r="G430" i="9"/>
  <c r="F430" i="9"/>
  <c r="E430" i="9"/>
  <c r="D430" i="9"/>
  <c r="B430" i="9"/>
  <c r="A430" i="9"/>
  <c r="J429" i="9"/>
  <c r="I429" i="9"/>
  <c r="H429" i="9"/>
  <c r="G429" i="9"/>
  <c r="F429" i="9"/>
  <c r="E429" i="9"/>
  <c r="D429" i="9"/>
  <c r="B429" i="9"/>
  <c r="A429" i="9"/>
  <c r="J428" i="9"/>
  <c r="I428" i="9"/>
  <c r="H428" i="9"/>
  <c r="G428" i="9"/>
  <c r="F428" i="9"/>
  <c r="E428" i="9"/>
  <c r="D428" i="9"/>
  <c r="B428" i="9"/>
  <c r="A428" i="9"/>
  <c r="J427" i="9"/>
  <c r="I427" i="9"/>
  <c r="H427" i="9"/>
  <c r="G427" i="9"/>
  <c r="F427" i="9"/>
  <c r="E427" i="9"/>
  <c r="D427" i="9"/>
  <c r="B427" i="9"/>
  <c r="A427" i="9"/>
  <c r="J426" i="9"/>
  <c r="I426" i="9"/>
  <c r="H426" i="9"/>
  <c r="G426" i="9"/>
  <c r="F426" i="9"/>
  <c r="E426" i="9"/>
  <c r="D426" i="9"/>
  <c r="B426" i="9"/>
  <c r="A426" i="9"/>
  <c r="J425" i="9"/>
  <c r="I425" i="9"/>
  <c r="H425" i="9"/>
  <c r="G425" i="9"/>
  <c r="F425" i="9"/>
  <c r="E425" i="9"/>
  <c r="D425" i="9"/>
  <c r="B425" i="9"/>
  <c r="A425" i="9"/>
  <c r="J424" i="9"/>
  <c r="I424" i="9"/>
  <c r="H424" i="9"/>
  <c r="G424" i="9"/>
  <c r="F424" i="9"/>
  <c r="E424" i="9"/>
  <c r="D424" i="9"/>
  <c r="B424" i="9"/>
  <c r="A424" i="9"/>
  <c r="J423" i="9"/>
  <c r="I423" i="9"/>
  <c r="H423" i="9"/>
  <c r="G423" i="9"/>
  <c r="F423" i="9"/>
  <c r="E423" i="9"/>
  <c r="D423" i="9"/>
  <c r="B423" i="9"/>
  <c r="A423" i="9"/>
  <c r="J422" i="9"/>
  <c r="I422" i="9"/>
  <c r="H422" i="9"/>
  <c r="G422" i="9"/>
  <c r="F422" i="9"/>
  <c r="E422" i="9"/>
  <c r="D422" i="9"/>
  <c r="B422" i="9"/>
  <c r="A422" i="9"/>
  <c r="J421" i="9"/>
  <c r="I421" i="9"/>
  <c r="H421" i="9"/>
  <c r="G421" i="9"/>
  <c r="F421" i="9"/>
  <c r="E421" i="9"/>
  <c r="D421" i="9"/>
  <c r="B421" i="9"/>
  <c r="A421" i="9"/>
  <c r="J420" i="9"/>
  <c r="I420" i="9"/>
  <c r="H420" i="9"/>
  <c r="G420" i="9"/>
  <c r="F420" i="9"/>
  <c r="E420" i="9"/>
  <c r="D420" i="9"/>
  <c r="B420" i="9"/>
  <c r="A420" i="9"/>
  <c r="J419" i="9"/>
  <c r="I419" i="9"/>
  <c r="H419" i="9"/>
  <c r="G419" i="9"/>
  <c r="F419" i="9"/>
  <c r="E419" i="9"/>
  <c r="D419" i="9"/>
  <c r="B419" i="9"/>
  <c r="A419" i="9"/>
  <c r="J418" i="9"/>
  <c r="I418" i="9"/>
  <c r="H418" i="9"/>
  <c r="G418" i="9"/>
  <c r="F418" i="9"/>
  <c r="E418" i="9"/>
  <c r="D418" i="9"/>
  <c r="B418" i="9"/>
  <c r="A418" i="9"/>
  <c r="J417" i="9"/>
  <c r="I417" i="9"/>
  <c r="H417" i="9"/>
  <c r="G417" i="9"/>
  <c r="F417" i="9"/>
  <c r="E417" i="9"/>
  <c r="D417" i="9"/>
  <c r="B417" i="9"/>
  <c r="A417" i="9"/>
  <c r="J416" i="9"/>
  <c r="I416" i="9"/>
  <c r="H416" i="9"/>
  <c r="G416" i="9"/>
  <c r="F416" i="9"/>
  <c r="E416" i="9"/>
  <c r="D416" i="9"/>
  <c r="B416" i="9"/>
  <c r="A416" i="9"/>
  <c r="J415" i="9"/>
  <c r="I415" i="9"/>
  <c r="H415" i="9"/>
  <c r="G415" i="9"/>
  <c r="F415" i="9"/>
  <c r="E415" i="9"/>
  <c r="D415" i="9"/>
  <c r="B415" i="9"/>
  <c r="A415" i="9"/>
  <c r="J414" i="9"/>
  <c r="I414" i="9"/>
  <c r="H414" i="9"/>
  <c r="G414" i="9"/>
  <c r="F414" i="9"/>
  <c r="E414" i="9"/>
  <c r="D414" i="9"/>
  <c r="B414" i="9"/>
  <c r="A414" i="9"/>
  <c r="J413" i="9"/>
  <c r="I413" i="9"/>
  <c r="H413" i="9"/>
  <c r="G413" i="9"/>
  <c r="F413" i="9"/>
  <c r="E413" i="9"/>
  <c r="D413" i="9"/>
  <c r="B413" i="9"/>
  <c r="A413" i="9"/>
  <c r="J412" i="9"/>
  <c r="I412" i="9"/>
  <c r="H412" i="9"/>
  <c r="G412" i="9"/>
  <c r="F412" i="9"/>
  <c r="E412" i="9"/>
  <c r="D412" i="9"/>
  <c r="B412" i="9"/>
  <c r="A412" i="9"/>
  <c r="J411" i="9"/>
  <c r="I411" i="9"/>
  <c r="H411" i="9"/>
  <c r="G411" i="9"/>
  <c r="F411" i="9"/>
  <c r="E411" i="9"/>
  <c r="D411" i="9"/>
  <c r="B411" i="9"/>
  <c r="A411" i="9"/>
  <c r="J410" i="9"/>
  <c r="I410" i="9"/>
  <c r="H410" i="9"/>
  <c r="G410" i="9"/>
  <c r="F410" i="9"/>
  <c r="E410" i="9"/>
  <c r="D410" i="9"/>
  <c r="B410" i="9"/>
  <c r="A410" i="9"/>
  <c r="J409" i="9"/>
  <c r="I409" i="9"/>
  <c r="H409" i="9"/>
  <c r="G409" i="9"/>
  <c r="F409" i="9"/>
  <c r="E409" i="9"/>
  <c r="D409" i="9"/>
  <c r="B409" i="9"/>
  <c r="A409" i="9"/>
  <c r="J408" i="9"/>
  <c r="I408" i="9"/>
  <c r="H408" i="9"/>
  <c r="G408" i="9"/>
  <c r="F408" i="9"/>
  <c r="E408" i="9"/>
  <c r="D408" i="9"/>
  <c r="B408" i="9"/>
  <c r="A408" i="9"/>
  <c r="J407" i="9"/>
  <c r="I407" i="9"/>
  <c r="H407" i="9"/>
  <c r="G407" i="9"/>
  <c r="F407" i="9"/>
  <c r="E407" i="9"/>
  <c r="D407" i="9"/>
  <c r="B407" i="9"/>
  <c r="A407" i="9"/>
  <c r="J406" i="9"/>
  <c r="I406" i="9"/>
  <c r="H406" i="9"/>
  <c r="G406" i="9"/>
  <c r="F406" i="9"/>
  <c r="E406" i="9"/>
  <c r="D406" i="9"/>
  <c r="B406" i="9"/>
  <c r="A406" i="9"/>
  <c r="J405" i="9"/>
  <c r="I405" i="9"/>
  <c r="H405" i="9"/>
  <c r="G405" i="9"/>
  <c r="F405" i="9"/>
  <c r="E405" i="9"/>
  <c r="D405" i="9"/>
  <c r="B405" i="9"/>
  <c r="A405" i="9"/>
  <c r="J404" i="9"/>
  <c r="I404" i="9"/>
  <c r="H404" i="9"/>
  <c r="G404" i="9"/>
  <c r="F404" i="9"/>
  <c r="E404" i="9"/>
  <c r="D404" i="9"/>
  <c r="B404" i="9"/>
  <c r="A404" i="9"/>
  <c r="J403" i="9"/>
  <c r="I403" i="9"/>
  <c r="H403" i="9"/>
  <c r="G403" i="9"/>
  <c r="F403" i="9"/>
  <c r="E403" i="9"/>
  <c r="D403" i="9"/>
  <c r="B403" i="9"/>
  <c r="A403" i="9"/>
  <c r="J402" i="9"/>
  <c r="I402" i="9"/>
  <c r="H402" i="9"/>
  <c r="G402" i="9"/>
  <c r="F402" i="9"/>
  <c r="E402" i="9"/>
  <c r="D402" i="9"/>
  <c r="B402" i="9"/>
  <c r="A402" i="9"/>
  <c r="J401" i="9"/>
  <c r="I401" i="9"/>
  <c r="H401" i="9"/>
  <c r="G401" i="9"/>
  <c r="F401" i="9"/>
  <c r="E401" i="9"/>
  <c r="D401" i="9"/>
  <c r="B401" i="9"/>
  <c r="A401" i="9"/>
  <c r="J400" i="9"/>
  <c r="I400" i="9"/>
  <c r="H400" i="9"/>
  <c r="G400" i="9"/>
  <c r="F400" i="9"/>
  <c r="E400" i="9"/>
  <c r="D400" i="9"/>
  <c r="B400" i="9"/>
  <c r="A400" i="9"/>
  <c r="J399" i="9"/>
  <c r="I399" i="9"/>
  <c r="H399" i="9"/>
  <c r="G399" i="9"/>
  <c r="F399" i="9"/>
  <c r="E399" i="9"/>
  <c r="D399" i="9"/>
  <c r="B399" i="9"/>
  <c r="A399" i="9"/>
  <c r="J398" i="9"/>
  <c r="I398" i="9"/>
  <c r="H398" i="9"/>
  <c r="G398" i="9"/>
  <c r="F398" i="9"/>
  <c r="E398" i="9"/>
  <c r="D398" i="9"/>
  <c r="B398" i="9"/>
  <c r="A398" i="9"/>
  <c r="J397" i="9"/>
  <c r="I397" i="9"/>
  <c r="H397" i="9"/>
  <c r="G397" i="9"/>
  <c r="F397" i="9"/>
  <c r="E397" i="9"/>
  <c r="D397" i="9"/>
  <c r="B397" i="9"/>
  <c r="A397" i="9"/>
  <c r="J396" i="9"/>
  <c r="I396" i="9"/>
  <c r="H396" i="9"/>
  <c r="G396" i="9"/>
  <c r="F396" i="9"/>
  <c r="E396" i="9"/>
  <c r="D396" i="9"/>
  <c r="B396" i="9"/>
  <c r="A396" i="9"/>
  <c r="J395" i="9"/>
  <c r="I395" i="9"/>
  <c r="H395" i="9"/>
  <c r="G395" i="9"/>
  <c r="F395" i="9"/>
  <c r="E395" i="9"/>
  <c r="D395" i="9"/>
  <c r="B395" i="9"/>
  <c r="A395" i="9"/>
  <c r="J394" i="9"/>
  <c r="I394" i="9"/>
  <c r="H394" i="9"/>
  <c r="G394" i="9"/>
  <c r="F394" i="9"/>
  <c r="E394" i="9"/>
  <c r="D394" i="9"/>
  <c r="B394" i="9"/>
  <c r="A394" i="9"/>
  <c r="J393" i="9"/>
  <c r="I393" i="9"/>
  <c r="H393" i="9"/>
  <c r="G393" i="9"/>
  <c r="F393" i="9"/>
  <c r="E393" i="9"/>
  <c r="D393" i="9"/>
  <c r="B393" i="9"/>
  <c r="A393" i="9"/>
  <c r="J392" i="9"/>
  <c r="I392" i="9"/>
  <c r="H392" i="9"/>
  <c r="G392" i="9"/>
  <c r="F392" i="9"/>
  <c r="E392" i="9"/>
  <c r="D392" i="9"/>
  <c r="B392" i="9"/>
  <c r="A392" i="9"/>
  <c r="J391" i="9"/>
  <c r="I391" i="9"/>
  <c r="H391" i="9"/>
  <c r="G391" i="9"/>
  <c r="F391" i="9"/>
  <c r="E391" i="9"/>
  <c r="D391" i="9"/>
  <c r="B391" i="9"/>
  <c r="A391" i="9"/>
  <c r="J390" i="9"/>
  <c r="I390" i="9"/>
  <c r="H390" i="9"/>
  <c r="G390" i="9"/>
  <c r="F390" i="9"/>
  <c r="E390" i="9"/>
  <c r="D390" i="9"/>
  <c r="B390" i="9"/>
  <c r="A390" i="9"/>
  <c r="J389" i="9"/>
  <c r="I389" i="9"/>
  <c r="H389" i="9"/>
  <c r="G389" i="9"/>
  <c r="F389" i="9"/>
  <c r="E389" i="9"/>
  <c r="D389" i="9"/>
  <c r="B389" i="9"/>
  <c r="A389" i="9"/>
  <c r="J388" i="9"/>
  <c r="I388" i="9"/>
  <c r="H388" i="9"/>
  <c r="G388" i="9"/>
  <c r="F388" i="9"/>
  <c r="E388" i="9"/>
  <c r="D388" i="9"/>
  <c r="B388" i="9"/>
  <c r="A388" i="9"/>
  <c r="J387" i="9"/>
  <c r="I387" i="9"/>
  <c r="H387" i="9"/>
  <c r="G387" i="9"/>
  <c r="F387" i="9"/>
  <c r="E387" i="9"/>
  <c r="D387" i="9"/>
  <c r="B387" i="9"/>
  <c r="A387" i="9"/>
  <c r="J386" i="9"/>
  <c r="I386" i="9"/>
  <c r="H386" i="9"/>
  <c r="G386" i="9"/>
  <c r="F386" i="9"/>
  <c r="E386" i="9"/>
  <c r="D386" i="9"/>
  <c r="B386" i="9"/>
  <c r="A386" i="9"/>
  <c r="J385" i="9"/>
  <c r="I385" i="9"/>
  <c r="H385" i="9"/>
  <c r="G385" i="9"/>
  <c r="F385" i="9"/>
  <c r="E385" i="9"/>
  <c r="D385" i="9"/>
  <c r="B385" i="9"/>
  <c r="A385" i="9"/>
  <c r="J384" i="9"/>
  <c r="I384" i="9"/>
  <c r="H384" i="9"/>
  <c r="G384" i="9"/>
  <c r="F384" i="9"/>
  <c r="E384" i="9"/>
  <c r="D384" i="9"/>
  <c r="B384" i="9"/>
  <c r="A384" i="9"/>
  <c r="J383" i="9"/>
  <c r="I383" i="9"/>
  <c r="H383" i="9"/>
  <c r="G383" i="9"/>
  <c r="F383" i="9"/>
  <c r="E383" i="9"/>
  <c r="D383" i="9"/>
  <c r="B383" i="9"/>
  <c r="A383" i="9"/>
  <c r="J382" i="9"/>
  <c r="I382" i="9"/>
  <c r="H382" i="9"/>
  <c r="G382" i="9"/>
  <c r="F382" i="9"/>
  <c r="E382" i="9"/>
  <c r="D382" i="9"/>
  <c r="B382" i="9"/>
  <c r="A382" i="9"/>
  <c r="J381" i="9"/>
  <c r="I381" i="9"/>
  <c r="H381" i="9"/>
  <c r="G381" i="9"/>
  <c r="F381" i="9"/>
  <c r="E381" i="9"/>
  <c r="D381" i="9"/>
  <c r="B381" i="9"/>
  <c r="A381" i="9"/>
  <c r="J380" i="9"/>
  <c r="I380" i="9"/>
  <c r="H380" i="9"/>
  <c r="G380" i="9"/>
  <c r="F380" i="9"/>
  <c r="E380" i="9"/>
  <c r="D380" i="9"/>
  <c r="B380" i="9"/>
  <c r="A380" i="9"/>
  <c r="J379" i="9"/>
  <c r="I379" i="9"/>
  <c r="H379" i="9"/>
  <c r="G379" i="9"/>
  <c r="F379" i="9"/>
  <c r="E379" i="9"/>
  <c r="D379" i="9"/>
  <c r="B379" i="9"/>
  <c r="A379" i="9"/>
  <c r="J378" i="9"/>
  <c r="I378" i="9"/>
  <c r="H378" i="9"/>
  <c r="G378" i="9"/>
  <c r="F378" i="9"/>
  <c r="E378" i="9"/>
  <c r="D378" i="9"/>
  <c r="B378" i="9"/>
  <c r="A378" i="9"/>
  <c r="J377" i="9"/>
  <c r="I377" i="9"/>
  <c r="H377" i="9"/>
  <c r="G377" i="9"/>
  <c r="F377" i="9"/>
  <c r="E377" i="9"/>
  <c r="D377" i="9"/>
  <c r="B377" i="9"/>
  <c r="A377" i="9"/>
  <c r="J376" i="9"/>
  <c r="I376" i="9"/>
  <c r="H376" i="9"/>
  <c r="G376" i="9"/>
  <c r="F376" i="9"/>
  <c r="E376" i="9"/>
  <c r="D376" i="9"/>
  <c r="B376" i="9"/>
  <c r="A376" i="9"/>
  <c r="J375" i="9"/>
  <c r="I375" i="9"/>
  <c r="H375" i="9"/>
  <c r="G375" i="9"/>
  <c r="F375" i="9"/>
  <c r="E375" i="9"/>
  <c r="D375" i="9"/>
  <c r="B375" i="9"/>
  <c r="A375" i="9"/>
  <c r="J374" i="9"/>
  <c r="I374" i="9"/>
  <c r="H374" i="9"/>
  <c r="G374" i="9"/>
  <c r="F374" i="9"/>
  <c r="E374" i="9"/>
  <c r="D374" i="9"/>
  <c r="B374" i="9"/>
  <c r="A374" i="9"/>
  <c r="J373" i="9"/>
  <c r="I373" i="9"/>
  <c r="H373" i="9"/>
  <c r="G373" i="9"/>
  <c r="F373" i="9"/>
  <c r="E373" i="9"/>
  <c r="D373" i="9"/>
  <c r="B373" i="9"/>
  <c r="A373" i="9"/>
  <c r="J372" i="9"/>
  <c r="I372" i="9"/>
  <c r="H372" i="9"/>
  <c r="G372" i="9"/>
  <c r="F372" i="9"/>
  <c r="E372" i="9"/>
  <c r="D372" i="9"/>
  <c r="B372" i="9"/>
  <c r="A372" i="9"/>
  <c r="J371" i="9"/>
  <c r="I371" i="9"/>
  <c r="H371" i="9"/>
  <c r="G371" i="9"/>
  <c r="F371" i="9"/>
  <c r="E371" i="9"/>
  <c r="D371" i="9"/>
  <c r="B371" i="9"/>
  <c r="A371" i="9"/>
  <c r="J370" i="9"/>
  <c r="I370" i="9"/>
  <c r="H370" i="9"/>
  <c r="G370" i="9"/>
  <c r="F370" i="9"/>
  <c r="E370" i="9"/>
  <c r="D370" i="9"/>
  <c r="B370" i="9"/>
  <c r="A370" i="9"/>
  <c r="J369" i="9"/>
  <c r="I369" i="9"/>
  <c r="H369" i="9"/>
  <c r="G369" i="9"/>
  <c r="F369" i="9"/>
  <c r="E369" i="9"/>
  <c r="D369" i="9"/>
  <c r="B369" i="9"/>
  <c r="A369" i="9"/>
  <c r="J368" i="9"/>
  <c r="I368" i="9"/>
  <c r="H368" i="9"/>
  <c r="G368" i="9"/>
  <c r="F368" i="9"/>
  <c r="E368" i="9"/>
  <c r="D368" i="9"/>
  <c r="B368" i="9"/>
  <c r="A368" i="9"/>
  <c r="J367" i="9"/>
  <c r="I367" i="9"/>
  <c r="H367" i="9"/>
  <c r="G367" i="9"/>
  <c r="F367" i="9"/>
  <c r="E367" i="9"/>
  <c r="D367" i="9"/>
  <c r="B367" i="9"/>
  <c r="A367" i="9"/>
  <c r="J366" i="9"/>
  <c r="I366" i="9"/>
  <c r="H366" i="9"/>
  <c r="G366" i="9"/>
  <c r="F366" i="9"/>
  <c r="E366" i="9"/>
  <c r="D366" i="9"/>
  <c r="B366" i="9"/>
  <c r="A366" i="9"/>
  <c r="J365" i="9"/>
  <c r="I365" i="9"/>
  <c r="H365" i="9"/>
  <c r="G365" i="9"/>
  <c r="F365" i="9"/>
  <c r="E365" i="9"/>
  <c r="D365" i="9"/>
  <c r="B365" i="9"/>
  <c r="A365" i="9"/>
  <c r="J364" i="9"/>
  <c r="I364" i="9"/>
  <c r="H364" i="9"/>
  <c r="G364" i="9"/>
  <c r="F364" i="9"/>
  <c r="E364" i="9"/>
  <c r="D364" i="9"/>
  <c r="B364" i="9"/>
  <c r="A364" i="9"/>
  <c r="J363" i="9"/>
  <c r="I363" i="9"/>
  <c r="H363" i="9"/>
  <c r="G363" i="9"/>
  <c r="F363" i="9"/>
  <c r="E363" i="9"/>
  <c r="D363" i="9"/>
  <c r="B363" i="9"/>
  <c r="A363" i="9"/>
  <c r="J362" i="9"/>
  <c r="I362" i="9"/>
  <c r="H362" i="9"/>
  <c r="G362" i="9"/>
  <c r="F362" i="9"/>
  <c r="E362" i="9"/>
  <c r="D362" i="9"/>
  <c r="B362" i="9"/>
  <c r="A362" i="9"/>
  <c r="J361" i="9"/>
  <c r="I361" i="9"/>
  <c r="H361" i="9"/>
  <c r="G361" i="9"/>
  <c r="F361" i="9"/>
  <c r="E361" i="9"/>
  <c r="D361" i="9"/>
  <c r="B361" i="9"/>
  <c r="A361" i="9"/>
  <c r="J360" i="9"/>
  <c r="I360" i="9"/>
  <c r="H360" i="9"/>
  <c r="G360" i="9"/>
  <c r="F360" i="9"/>
  <c r="E360" i="9"/>
  <c r="D360" i="9"/>
  <c r="B360" i="9"/>
  <c r="A360" i="9"/>
  <c r="J359" i="9"/>
  <c r="I359" i="9"/>
  <c r="H359" i="9"/>
  <c r="G359" i="9"/>
  <c r="F359" i="9"/>
  <c r="E359" i="9"/>
  <c r="D359" i="9"/>
  <c r="B359" i="9"/>
  <c r="A359" i="9"/>
  <c r="J358" i="9"/>
  <c r="I358" i="9"/>
  <c r="H358" i="9"/>
  <c r="G358" i="9"/>
  <c r="F358" i="9"/>
  <c r="E358" i="9"/>
  <c r="D358" i="9"/>
  <c r="B358" i="9"/>
  <c r="A358" i="9"/>
  <c r="J357" i="9"/>
  <c r="I357" i="9"/>
  <c r="H357" i="9"/>
  <c r="G357" i="9"/>
  <c r="F357" i="9"/>
  <c r="E357" i="9"/>
  <c r="D357" i="9"/>
  <c r="B357" i="9"/>
  <c r="A357" i="9"/>
  <c r="J356" i="9"/>
  <c r="I356" i="9"/>
  <c r="H356" i="9"/>
  <c r="G356" i="9"/>
  <c r="F356" i="9"/>
  <c r="E356" i="9"/>
  <c r="D356" i="9"/>
  <c r="B356" i="9"/>
  <c r="A356" i="9"/>
  <c r="J355" i="9"/>
  <c r="I355" i="9"/>
  <c r="H355" i="9"/>
  <c r="G355" i="9"/>
  <c r="F355" i="9"/>
  <c r="E355" i="9"/>
  <c r="D355" i="9"/>
  <c r="B355" i="9"/>
  <c r="A355" i="9"/>
  <c r="J354" i="9"/>
  <c r="I354" i="9"/>
  <c r="H354" i="9"/>
  <c r="G354" i="9"/>
  <c r="F354" i="9"/>
  <c r="E354" i="9"/>
  <c r="D354" i="9"/>
  <c r="B354" i="9"/>
  <c r="A354" i="9"/>
  <c r="J353" i="9"/>
  <c r="I353" i="9"/>
  <c r="H353" i="9"/>
  <c r="G353" i="9"/>
  <c r="F353" i="9"/>
  <c r="E353" i="9"/>
  <c r="D353" i="9"/>
  <c r="B353" i="9"/>
  <c r="A353" i="9"/>
  <c r="J352" i="9"/>
  <c r="I352" i="9"/>
  <c r="H352" i="9"/>
  <c r="G352" i="9"/>
  <c r="F352" i="9"/>
  <c r="E352" i="9"/>
  <c r="D352" i="9"/>
  <c r="B352" i="9"/>
  <c r="A352" i="9"/>
  <c r="J351" i="9"/>
  <c r="I351" i="9"/>
  <c r="H351" i="9"/>
  <c r="G351" i="9"/>
  <c r="F351" i="9"/>
  <c r="E351" i="9"/>
  <c r="D351" i="9"/>
  <c r="B351" i="9"/>
  <c r="A351" i="9"/>
  <c r="J350" i="9"/>
  <c r="I350" i="9"/>
  <c r="H350" i="9"/>
  <c r="G350" i="9"/>
  <c r="F350" i="9"/>
  <c r="E350" i="9"/>
  <c r="D350" i="9"/>
  <c r="B350" i="9"/>
  <c r="A350" i="9"/>
  <c r="J349" i="9"/>
  <c r="I349" i="9"/>
  <c r="H349" i="9"/>
  <c r="G349" i="9"/>
  <c r="F349" i="9"/>
  <c r="E349" i="9"/>
  <c r="D349" i="9"/>
  <c r="B349" i="9"/>
  <c r="A349" i="9"/>
  <c r="J348" i="9"/>
  <c r="I348" i="9"/>
  <c r="H348" i="9"/>
  <c r="G348" i="9"/>
  <c r="F348" i="9"/>
  <c r="E348" i="9"/>
  <c r="D348" i="9"/>
  <c r="B348" i="9"/>
  <c r="A348" i="9"/>
  <c r="J347" i="9"/>
  <c r="I347" i="9"/>
  <c r="H347" i="9"/>
  <c r="G347" i="9"/>
  <c r="F347" i="9"/>
  <c r="E347" i="9"/>
  <c r="D347" i="9"/>
  <c r="B347" i="9"/>
  <c r="A347" i="9"/>
  <c r="J346" i="9"/>
  <c r="I346" i="9"/>
  <c r="H346" i="9"/>
  <c r="G346" i="9"/>
  <c r="F346" i="9"/>
  <c r="E346" i="9"/>
  <c r="D346" i="9"/>
  <c r="B346" i="9"/>
  <c r="A346" i="9"/>
  <c r="J345" i="9"/>
  <c r="I345" i="9"/>
  <c r="H345" i="9"/>
  <c r="G345" i="9"/>
  <c r="F345" i="9"/>
  <c r="E345" i="9"/>
  <c r="D345" i="9"/>
  <c r="B345" i="9"/>
  <c r="A345" i="9"/>
  <c r="J344" i="9"/>
  <c r="I344" i="9"/>
  <c r="H344" i="9"/>
  <c r="G344" i="9"/>
  <c r="F344" i="9"/>
  <c r="E344" i="9"/>
  <c r="D344" i="9"/>
  <c r="B344" i="9"/>
  <c r="A344" i="9"/>
  <c r="J343" i="9"/>
  <c r="I343" i="9"/>
  <c r="H343" i="9"/>
  <c r="G343" i="9"/>
  <c r="F343" i="9"/>
  <c r="E343" i="9"/>
  <c r="D343" i="9"/>
  <c r="B343" i="9"/>
  <c r="A343" i="9"/>
  <c r="J342" i="9"/>
  <c r="I342" i="9"/>
  <c r="H342" i="9"/>
  <c r="G342" i="9"/>
  <c r="F342" i="9"/>
  <c r="E342" i="9"/>
  <c r="D342" i="9"/>
  <c r="B342" i="9"/>
  <c r="A342" i="9"/>
  <c r="J341" i="9"/>
  <c r="I341" i="9"/>
  <c r="H341" i="9"/>
  <c r="G341" i="9"/>
  <c r="F341" i="9"/>
  <c r="E341" i="9"/>
  <c r="D341" i="9"/>
  <c r="B341" i="9"/>
  <c r="A341" i="9"/>
  <c r="J340" i="9"/>
  <c r="I340" i="9"/>
  <c r="H340" i="9"/>
  <c r="G340" i="9"/>
  <c r="F340" i="9"/>
  <c r="E340" i="9"/>
  <c r="D340" i="9"/>
  <c r="B340" i="9"/>
  <c r="A340" i="9"/>
  <c r="J339" i="9"/>
  <c r="I339" i="9"/>
  <c r="H339" i="9"/>
  <c r="G339" i="9"/>
  <c r="F339" i="9"/>
  <c r="E339" i="9"/>
  <c r="D339" i="9"/>
  <c r="B339" i="9"/>
  <c r="A339" i="9"/>
  <c r="J338" i="9"/>
  <c r="I338" i="9"/>
  <c r="H338" i="9"/>
  <c r="G338" i="9"/>
  <c r="F338" i="9"/>
  <c r="E338" i="9"/>
  <c r="D338" i="9"/>
  <c r="B338" i="9"/>
  <c r="A338" i="9"/>
  <c r="J337" i="9"/>
  <c r="I337" i="9"/>
  <c r="H337" i="9"/>
  <c r="G337" i="9"/>
  <c r="F337" i="9"/>
  <c r="E337" i="9"/>
  <c r="D337" i="9"/>
  <c r="B337" i="9"/>
  <c r="A337" i="9"/>
  <c r="J336" i="9"/>
  <c r="I336" i="9"/>
  <c r="H336" i="9"/>
  <c r="G336" i="9"/>
  <c r="F336" i="9"/>
  <c r="E336" i="9"/>
  <c r="D336" i="9"/>
  <c r="B336" i="9"/>
  <c r="A336" i="9"/>
  <c r="J335" i="9"/>
  <c r="I335" i="9"/>
  <c r="H335" i="9"/>
  <c r="G335" i="9"/>
  <c r="F335" i="9"/>
  <c r="E335" i="9"/>
  <c r="D335" i="9"/>
  <c r="B335" i="9"/>
  <c r="A335" i="9"/>
  <c r="J334" i="9"/>
  <c r="I334" i="9"/>
  <c r="H334" i="9"/>
  <c r="G334" i="9"/>
  <c r="F334" i="9"/>
  <c r="E334" i="9"/>
  <c r="D334" i="9"/>
  <c r="B334" i="9"/>
  <c r="A334" i="9"/>
  <c r="J333" i="9"/>
  <c r="I333" i="9"/>
  <c r="H333" i="9"/>
  <c r="G333" i="9"/>
  <c r="F333" i="9"/>
  <c r="E333" i="9"/>
  <c r="D333" i="9"/>
  <c r="B333" i="9"/>
  <c r="A333" i="9"/>
  <c r="J332" i="9"/>
  <c r="I332" i="9"/>
  <c r="H332" i="9"/>
  <c r="G332" i="9"/>
  <c r="F332" i="9"/>
  <c r="E332" i="9"/>
  <c r="D332" i="9"/>
  <c r="B332" i="9"/>
  <c r="A332" i="9"/>
  <c r="J331" i="9"/>
  <c r="I331" i="9"/>
  <c r="H331" i="9"/>
  <c r="G331" i="9"/>
  <c r="F331" i="9"/>
  <c r="E331" i="9"/>
  <c r="D331" i="9"/>
  <c r="B331" i="9"/>
  <c r="A331" i="9"/>
  <c r="J330" i="9"/>
  <c r="I330" i="9"/>
  <c r="H330" i="9"/>
  <c r="G330" i="9"/>
  <c r="F330" i="9"/>
  <c r="E330" i="9"/>
  <c r="D330" i="9"/>
  <c r="B330" i="9"/>
  <c r="A330" i="9"/>
  <c r="J329" i="9"/>
  <c r="I329" i="9"/>
  <c r="H329" i="9"/>
  <c r="G329" i="9"/>
  <c r="F329" i="9"/>
  <c r="E329" i="9"/>
  <c r="D329" i="9"/>
  <c r="B329" i="9"/>
  <c r="A329" i="9"/>
  <c r="J328" i="9"/>
  <c r="I328" i="9"/>
  <c r="H328" i="9"/>
  <c r="G328" i="9"/>
  <c r="F328" i="9"/>
  <c r="E328" i="9"/>
  <c r="D328" i="9"/>
  <c r="B328" i="9"/>
  <c r="A328" i="9"/>
  <c r="J327" i="9"/>
  <c r="I327" i="9"/>
  <c r="H327" i="9"/>
  <c r="G327" i="9"/>
  <c r="F327" i="9"/>
  <c r="E327" i="9"/>
  <c r="D327" i="9"/>
  <c r="B327" i="9"/>
  <c r="A327" i="9"/>
  <c r="J326" i="9"/>
  <c r="I326" i="9"/>
  <c r="H326" i="9"/>
  <c r="G326" i="9"/>
  <c r="F326" i="9"/>
  <c r="E326" i="9"/>
  <c r="D326" i="9"/>
  <c r="B326" i="9"/>
  <c r="A326" i="9"/>
  <c r="J325" i="9"/>
  <c r="I325" i="9"/>
  <c r="H325" i="9"/>
  <c r="G325" i="9"/>
  <c r="F325" i="9"/>
  <c r="E325" i="9"/>
  <c r="D325" i="9"/>
  <c r="C325" i="9"/>
  <c r="B325" i="9"/>
  <c r="A325" i="9"/>
  <c r="J324" i="9"/>
  <c r="I324" i="9"/>
  <c r="H324" i="9"/>
  <c r="G324" i="9"/>
  <c r="F324" i="9"/>
  <c r="E324" i="9"/>
  <c r="D324" i="9"/>
  <c r="C324" i="9"/>
  <c r="B324" i="9"/>
  <c r="A324" i="9"/>
  <c r="J323" i="9"/>
  <c r="I323" i="9"/>
  <c r="H323" i="9"/>
  <c r="G323" i="9"/>
  <c r="F323" i="9"/>
  <c r="E323" i="9"/>
  <c r="D323" i="9"/>
  <c r="C323" i="9"/>
  <c r="B323" i="9"/>
  <c r="A323" i="9"/>
  <c r="J322" i="9"/>
  <c r="I322" i="9"/>
  <c r="H322" i="9"/>
  <c r="G322" i="9"/>
  <c r="F322" i="9"/>
  <c r="E322" i="9"/>
  <c r="D322" i="9"/>
  <c r="C322" i="9"/>
  <c r="B322" i="9"/>
  <c r="A322" i="9"/>
  <c r="J321" i="9"/>
  <c r="I321" i="9"/>
  <c r="H321" i="9"/>
  <c r="G321" i="9"/>
  <c r="F321" i="9"/>
  <c r="E321" i="9"/>
  <c r="D321" i="9"/>
  <c r="C321" i="9"/>
  <c r="B321" i="9"/>
  <c r="A321" i="9"/>
  <c r="J320" i="9"/>
  <c r="I320" i="9"/>
  <c r="H320" i="9"/>
  <c r="G320" i="9"/>
  <c r="F320" i="9"/>
  <c r="E320" i="9"/>
  <c r="D320" i="9"/>
  <c r="C320" i="9"/>
  <c r="B320" i="9"/>
  <c r="A320" i="9"/>
  <c r="J319" i="9"/>
  <c r="I319" i="9"/>
  <c r="H319" i="9"/>
  <c r="G319" i="9"/>
  <c r="F319" i="9"/>
  <c r="E319" i="9"/>
  <c r="D319" i="9"/>
  <c r="C319" i="9"/>
  <c r="B319" i="9"/>
  <c r="A319" i="9"/>
  <c r="J318" i="9"/>
  <c r="I318" i="9"/>
  <c r="H318" i="9"/>
  <c r="G318" i="9"/>
  <c r="F318" i="9"/>
  <c r="E318" i="9"/>
  <c r="D318" i="9"/>
  <c r="C318" i="9"/>
  <c r="B318" i="9"/>
  <c r="A318" i="9"/>
  <c r="J317" i="9"/>
  <c r="I317" i="9"/>
  <c r="G317" i="9"/>
  <c r="F317" i="9"/>
  <c r="E317" i="9"/>
  <c r="D317" i="9"/>
  <c r="B317" i="9"/>
  <c r="A317" i="9"/>
  <c r="J316" i="9"/>
  <c r="I316" i="9"/>
  <c r="G316" i="9"/>
  <c r="F316" i="9"/>
  <c r="E316" i="9"/>
  <c r="D316" i="9"/>
  <c r="B316" i="9"/>
  <c r="A316" i="9"/>
  <c r="J315" i="9"/>
  <c r="I315" i="9"/>
  <c r="H315" i="9"/>
  <c r="G315" i="9"/>
  <c r="F315" i="9"/>
  <c r="E315" i="9"/>
  <c r="D315" i="9"/>
  <c r="B315" i="9"/>
  <c r="A315" i="9"/>
  <c r="J314" i="9"/>
  <c r="I314" i="9"/>
  <c r="H314" i="9"/>
  <c r="G314" i="9"/>
  <c r="F314" i="9"/>
  <c r="E314" i="9"/>
  <c r="D314" i="9"/>
  <c r="B314" i="9"/>
  <c r="A314" i="9"/>
  <c r="J313" i="9"/>
  <c r="I313" i="9"/>
  <c r="H313" i="9"/>
  <c r="G313" i="9"/>
  <c r="F313" i="9"/>
  <c r="E313" i="9"/>
  <c r="D313" i="9"/>
  <c r="B313" i="9"/>
  <c r="A313" i="9"/>
  <c r="J312" i="9"/>
  <c r="I312" i="9"/>
  <c r="H312" i="9"/>
  <c r="G312" i="9"/>
  <c r="F312" i="9"/>
  <c r="E312" i="9"/>
  <c r="D312" i="9"/>
  <c r="B312" i="9"/>
  <c r="A312" i="9"/>
  <c r="J311" i="9"/>
  <c r="I311" i="9"/>
  <c r="H311" i="9"/>
  <c r="G311" i="9"/>
  <c r="F311" i="9"/>
  <c r="E311" i="9"/>
  <c r="D311" i="9"/>
  <c r="B311" i="9"/>
  <c r="A311" i="9"/>
  <c r="J310" i="9"/>
  <c r="I310" i="9"/>
  <c r="H310" i="9"/>
  <c r="G310" i="9"/>
  <c r="F310" i="9"/>
  <c r="E310" i="9"/>
  <c r="D310" i="9"/>
  <c r="B310" i="9"/>
  <c r="A310" i="9"/>
  <c r="J309" i="9"/>
  <c r="I309" i="9"/>
  <c r="H309" i="9"/>
  <c r="G309" i="9"/>
  <c r="F309" i="9"/>
  <c r="E309" i="9"/>
  <c r="D309" i="9"/>
  <c r="B309" i="9"/>
  <c r="A309" i="9"/>
  <c r="J308" i="9"/>
  <c r="I308" i="9"/>
  <c r="H308" i="9"/>
  <c r="G308" i="9"/>
  <c r="F308" i="9"/>
  <c r="E308" i="9"/>
  <c r="D308" i="9"/>
  <c r="B308" i="9"/>
  <c r="A308" i="9"/>
  <c r="J307" i="9"/>
  <c r="I307" i="9"/>
  <c r="H307" i="9"/>
  <c r="G307" i="9"/>
  <c r="F307" i="9"/>
  <c r="E307" i="9"/>
  <c r="D307" i="9"/>
  <c r="B307" i="9"/>
  <c r="A307" i="9"/>
  <c r="J306" i="9"/>
  <c r="I306" i="9"/>
  <c r="H306" i="9"/>
  <c r="G306" i="9"/>
  <c r="F306" i="9"/>
  <c r="E306" i="9"/>
  <c r="D306" i="9"/>
  <c r="B306" i="9"/>
  <c r="A306" i="9"/>
  <c r="J305" i="9"/>
  <c r="I305" i="9"/>
  <c r="H305" i="9"/>
  <c r="G305" i="9"/>
  <c r="F305" i="9"/>
  <c r="E305" i="9"/>
  <c r="D305" i="9"/>
  <c r="B305" i="9"/>
  <c r="A305" i="9"/>
  <c r="J304" i="9"/>
  <c r="I304" i="9"/>
  <c r="H304" i="9"/>
  <c r="G304" i="9"/>
  <c r="F304" i="9"/>
  <c r="E304" i="9"/>
  <c r="D304" i="9"/>
  <c r="B304" i="9"/>
  <c r="A304" i="9"/>
  <c r="J303" i="9"/>
  <c r="I303" i="9"/>
  <c r="H303" i="9"/>
  <c r="G303" i="9"/>
  <c r="F303" i="9"/>
  <c r="E303" i="9"/>
  <c r="D303" i="9"/>
  <c r="B303" i="9"/>
  <c r="A303" i="9"/>
  <c r="J302" i="9"/>
  <c r="I302" i="9"/>
  <c r="H302" i="9"/>
  <c r="G302" i="9"/>
  <c r="F302" i="9"/>
  <c r="E302" i="9"/>
  <c r="D302" i="9"/>
  <c r="B302" i="9"/>
  <c r="A302" i="9"/>
  <c r="J301" i="9"/>
  <c r="I301" i="9"/>
  <c r="H301" i="9"/>
  <c r="G301" i="9"/>
  <c r="F301" i="9"/>
  <c r="E301" i="9"/>
  <c r="D301" i="9"/>
  <c r="B301" i="9"/>
  <c r="A301" i="9"/>
  <c r="J300" i="9"/>
  <c r="I300" i="9"/>
  <c r="H300" i="9"/>
  <c r="G300" i="9"/>
  <c r="F300" i="9"/>
  <c r="E300" i="9"/>
  <c r="D300" i="9"/>
  <c r="B300" i="9"/>
  <c r="A300" i="9"/>
  <c r="J299" i="9"/>
  <c r="I299" i="9"/>
  <c r="H299" i="9"/>
  <c r="G299" i="9"/>
  <c r="F299" i="9"/>
  <c r="E299" i="9"/>
  <c r="D299" i="9"/>
  <c r="B299" i="9"/>
  <c r="A299" i="9"/>
  <c r="J298" i="9"/>
  <c r="I298" i="9"/>
  <c r="H298" i="9"/>
  <c r="G298" i="9"/>
  <c r="F298" i="9"/>
  <c r="E298" i="9"/>
  <c r="D298" i="9"/>
  <c r="B298" i="9"/>
  <c r="A298" i="9"/>
  <c r="J297" i="9"/>
  <c r="I297" i="9"/>
  <c r="H297" i="9"/>
  <c r="G297" i="9"/>
  <c r="F297" i="9"/>
  <c r="E297" i="9"/>
  <c r="D297" i="9"/>
  <c r="B297" i="9"/>
  <c r="A297" i="9"/>
  <c r="J296" i="9"/>
  <c r="I296" i="9"/>
  <c r="H296" i="9"/>
  <c r="G296" i="9"/>
  <c r="F296" i="9"/>
  <c r="E296" i="9"/>
  <c r="D296" i="9"/>
  <c r="B296" i="9"/>
  <c r="A296" i="9"/>
  <c r="J295" i="9"/>
  <c r="I295" i="9"/>
  <c r="H295" i="9"/>
  <c r="G295" i="9"/>
  <c r="F295" i="9"/>
  <c r="E295" i="9"/>
  <c r="D295" i="9"/>
  <c r="B295" i="9"/>
  <c r="A295" i="9"/>
  <c r="J294" i="9"/>
  <c r="I294" i="9"/>
  <c r="H294" i="9"/>
  <c r="G294" i="9"/>
  <c r="F294" i="9"/>
  <c r="E294" i="9"/>
  <c r="D294" i="9"/>
  <c r="B294" i="9"/>
  <c r="A294" i="9"/>
  <c r="J293" i="9"/>
  <c r="I293" i="9"/>
  <c r="H293" i="9"/>
  <c r="G293" i="9"/>
  <c r="F293" i="9"/>
  <c r="E293" i="9"/>
  <c r="D293" i="9"/>
  <c r="B293" i="9"/>
  <c r="A293" i="9"/>
  <c r="J292" i="9"/>
  <c r="I292" i="9"/>
  <c r="H292" i="9"/>
  <c r="G292" i="9"/>
  <c r="F292" i="9"/>
  <c r="E292" i="9"/>
  <c r="D292" i="9"/>
  <c r="B292" i="9"/>
  <c r="A292" i="9"/>
  <c r="J291" i="9"/>
  <c r="I291" i="9"/>
  <c r="H291" i="9"/>
  <c r="G291" i="9"/>
  <c r="F291" i="9"/>
  <c r="E291" i="9"/>
  <c r="D291" i="9"/>
  <c r="B291" i="9"/>
  <c r="A291" i="9"/>
  <c r="J290" i="9"/>
  <c r="I290" i="9"/>
  <c r="H290" i="9"/>
  <c r="G290" i="9"/>
  <c r="F290" i="9"/>
  <c r="E290" i="9"/>
  <c r="D290" i="9"/>
  <c r="B290" i="9"/>
  <c r="A290" i="9"/>
  <c r="J289" i="9"/>
  <c r="I289" i="9"/>
  <c r="H289" i="9"/>
  <c r="G289" i="9"/>
  <c r="F289" i="9"/>
  <c r="E289" i="9"/>
  <c r="D289" i="9"/>
  <c r="B289" i="9"/>
  <c r="A289" i="9"/>
  <c r="J288" i="9"/>
  <c r="I288" i="9"/>
  <c r="H288" i="9"/>
  <c r="G288" i="9"/>
  <c r="F288" i="9"/>
  <c r="E288" i="9"/>
  <c r="D288" i="9"/>
  <c r="B288" i="9"/>
  <c r="A288" i="9"/>
  <c r="J287" i="9"/>
  <c r="I287" i="9"/>
  <c r="H287" i="9"/>
  <c r="G287" i="9"/>
  <c r="F287" i="9"/>
  <c r="E287" i="9"/>
  <c r="D287" i="9"/>
  <c r="B287" i="9"/>
  <c r="A287" i="9"/>
  <c r="J286" i="9"/>
  <c r="I286" i="9"/>
  <c r="H286" i="9"/>
  <c r="G286" i="9"/>
  <c r="F286" i="9"/>
  <c r="E286" i="9"/>
  <c r="D286" i="9"/>
  <c r="B286" i="9"/>
  <c r="A286" i="9"/>
  <c r="J285" i="9"/>
  <c r="I285" i="9"/>
  <c r="H285" i="9"/>
  <c r="G285" i="9"/>
  <c r="F285" i="9"/>
  <c r="E285" i="9"/>
  <c r="D285" i="9"/>
  <c r="B285" i="9"/>
  <c r="A285" i="9"/>
  <c r="J284" i="9"/>
  <c r="I284" i="9"/>
  <c r="H284" i="9"/>
  <c r="G284" i="9"/>
  <c r="F284" i="9"/>
  <c r="E284" i="9"/>
  <c r="D284" i="9"/>
  <c r="B284" i="9"/>
  <c r="A284" i="9"/>
  <c r="J283" i="9"/>
  <c r="I283" i="9"/>
  <c r="H283" i="9"/>
  <c r="G283" i="9"/>
  <c r="F283" i="9"/>
  <c r="E283" i="9"/>
  <c r="D283" i="9"/>
  <c r="B283" i="9"/>
  <c r="A283" i="9"/>
  <c r="J282" i="9"/>
  <c r="I282" i="9"/>
  <c r="H282" i="9"/>
  <c r="G282" i="9"/>
  <c r="F282" i="9"/>
  <c r="E282" i="9"/>
  <c r="D282" i="9"/>
  <c r="B282" i="9"/>
  <c r="A282" i="9"/>
  <c r="J281" i="9"/>
  <c r="I281" i="9"/>
  <c r="H281" i="9"/>
  <c r="G281" i="9"/>
  <c r="F281" i="9"/>
  <c r="E281" i="9"/>
  <c r="D281" i="9"/>
  <c r="B281" i="9"/>
  <c r="A281" i="9"/>
  <c r="J280" i="9"/>
  <c r="I280" i="9"/>
  <c r="H280" i="9"/>
  <c r="G280" i="9"/>
  <c r="F280" i="9"/>
  <c r="E280" i="9"/>
  <c r="D280" i="9"/>
  <c r="B280" i="9"/>
  <c r="A280" i="9"/>
  <c r="J279" i="9"/>
  <c r="I279" i="9"/>
  <c r="H279" i="9"/>
  <c r="G279" i="9"/>
  <c r="F279" i="9"/>
  <c r="E279" i="9"/>
  <c r="D279" i="9"/>
  <c r="B279" i="9"/>
  <c r="A279" i="9"/>
  <c r="J278" i="9"/>
  <c r="I278" i="9"/>
  <c r="H278" i="9"/>
  <c r="G278" i="9"/>
  <c r="F278" i="9"/>
  <c r="E278" i="9"/>
  <c r="D278" i="9"/>
  <c r="B278" i="9"/>
  <c r="A278" i="9"/>
  <c r="J277" i="9"/>
  <c r="I277" i="9"/>
  <c r="H277" i="9"/>
  <c r="G277" i="9"/>
  <c r="F277" i="9"/>
  <c r="E277" i="9"/>
  <c r="D277" i="9"/>
  <c r="B277" i="9"/>
  <c r="A277" i="9"/>
  <c r="J276" i="9"/>
  <c r="I276" i="9"/>
  <c r="H276" i="9"/>
  <c r="G276" i="9"/>
  <c r="F276" i="9"/>
  <c r="E276" i="9"/>
  <c r="D276" i="9"/>
  <c r="B276" i="9"/>
  <c r="A276" i="9"/>
  <c r="J275" i="9"/>
  <c r="I275" i="9"/>
  <c r="H275" i="9"/>
  <c r="G275" i="9"/>
  <c r="F275" i="9"/>
  <c r="E275" i="9"/>
  <c r="D275" i="9"/>
  <c r="B275" i="9"/>
  <c r="A275" i="9"/>
  <c r="J274" i="9"/>
  <c r="I274" i="9"/>
  <c r="H274" i="9"/>
  <c r="G274" i="9"/>
  <c r="F274" i="9"/>
  <c r="E274" i="9"/>
  <c r="D274" i="9"/>
  <c r="B274" i="9"/>
  <c r="A274" i="9"/>
  <c r="J273" i="9"/>
  <c r="I273" i="9"/>
  <c r="H273" i="9"/>
  <c r="G273" i="9"/>
  <c r="F273" i="9"/>
  <c r="E273" i="9"/>
  <c r="D273" i="9"/>
  <c r="B273" i="9"/>
  <c r="A273" i="9"/>
  <c r="J272" i="9"/>
  <c r="I272" i="9"/>
  <c r="H272" i="9"/>
  <c r="G272" i="9"/>
  <c r="F272" i="9"/>
  <c r="E272" i="9"/>
  <c r="D272" i="9"/>
  <c r="B272" i="9"/>
  <c r="A272" i="9"/>
  <c r="J271" i="9"/>
  <c r="I271" i="9"/>
  <c r="H271" i="9"/>
  <c r="G271" i="9"/>
  <c r="F271" i="9"/>
  <c r="E271" i="9"/>
  <c r="D271" i="9"/>
  <c r="B271" i="9"/>
  <c r="A271" i="9"/>
  <c r="J270" i="9"/>
  <c r="I270" i="9"/>
  <c r="H270" i="9"/>
  <c r="G270" i="9"/>
  <c r="F270" i="9"/>
  <c r="E270" i="9"/>
  <c r="D270" i="9"/>
  <c r="B270" i="9"/>
  <c r="A270" i="9"/>
  <c r="J269" i="9"/>
  <c r="I269" i="9"/>
  <c r="H269" i="9"/>
  <c r="G269" i="9"/>
  <c r="F269" i="9"/>
  <c r="E269" i="9"/>
  <c r="D269" i="9"/>
  <c r="B269" i="9"/>
  <c r="A269" i="9"/>
  <c r="J268" i="9"/>
  <c r="I268" i="9"/>
  <c r="H268" i="9"/>
  <c r="G268" i="9"/>
  <c r="F268" i="9"/>
  <c r="E268" i="9"/>
  <c r="D268" i="9"/>
  <c r="B268" i="9"/>
  <c r="A268" i="9"/>
  <c r="J267" i="9"/>
  <c r="I267" i="9"/>
  <c r="H267" i="9"/>
  <c r="G267" i="9"/>
  <c r="F267" i="9"/>
  <c r="E267" i="9"/>
  <c r="D267" i="9"/>
  <c r="B267" i="9"/>
  <c r="A267" i="9"/>
  <c r="J266" i="9"/>
  <c r="I266" i="9"/>
  <c r="H266" i="9"/>
  <c r="G266" i="9"/>
  <c r="F266" i="9"/>
  <c r="E266" i="9"/>
  <c r="D266" i="9"/>
  <c r="B266" i="9"/>
  <c r="A266" i="9"/>
  <c r="J265" i="9"/>
  <c r="I265" i="9"/>
  <c r="H265" i="9"/>
  <c r="G265" i="9"/>
  <c r="F265" i="9"/>
  <c r="E265" i="9"/>
  <c r="D265" i="9"/>
  <c r="B265" i="9"/>
  <c r="A265" i="9"/>
  <c r="J264" i="9"/>
  <c r="I264" i="9"/>
  <c r="H264" i="9"/>
  <c r="G264" i="9"/>
  <c r="F264" i="9"/>
  <c r="E264" i="9"/>
  <c r="D264" i="9"/>
  <c r="B264" i="9"/>
  <c r="A264" i="9"/>
  <c r="J263" i="9"/>
  <c r="I263" i="9"/>
  <c r="H263" i="9"/>
  <c r="G263" i="9"/>
  <c r="F263" i="9"/>
  <c r="E263" i="9"/>
  <c r="D263" i="9"/>
  <c r="B263" i="9"/>
  <c r="A263" i="9"/>
  <c r="J262" i="9"/>
  <c r="I262" i="9"/>
  <c r="H262" i="9"/>
  <c r="G262" i="9"/>
  <c r="F262" i="9"/>
  <c r="E262" i="9"/>
  <c r="D262" i="9"/>
  <c r="B262" i="9"/>
  <c r="A262" i="9"/>
  <c r="J261" i="9"/>
  <c r="I261" i="9"/>
  <c r="H261" i="9"/>
  <c r="G261" i="9"/>
  <c r="F261" i="9"/>
  <c r="E261" i="9"/>
  <c r="D261" i="9"/>
  <c r="B261" i="9"/>
  <c r="A261" i="9"/>
  <c r="J260" i="9"/>
  <c r="I260" i="9"/>
  <c r="H260" i="9"/>
  <c r="G260" i="9"/>
  <c r="F260" i="9"/>
  <c r="E260" i="9"/>
  <c r="D260" i="9"/>
  <c r="B260" i="9"/>
  <c r="A260" i="9"/>
  <c r="J259" i="9"/>
  <c r="I259" i="9"/>
  <c r="H259" i="9"/>
  <c r="G259" i="9"/>
  <c r="F259" i="9"/>
  <c r="E259" i="9"/>
  <c r="D259" i="9"/>
  <c r="B259" i="9"/>
  <c r="A259" i="9"/>
  <c r="J258" i="9"/>
  <c r="I258" i="9"/>
  <c r="H258" i="9"/>
  <c r="G258" i="9"/>
  <c r="F258" i="9"/>
  <c r="E258" i="9"/>
  <c r="D258" i="9"/>
  <c r="B258" i="9"/>
  <c r="A258" i="9"/>
  <c r="J257" i="9"/>
  <c r="I257" i="9"/>
  <c r="H257" i="9"/>
  <c r="G257" i="9"/>
  <c r="F257" i="9"/>
  <c r="E257" i="9"/>
  <c r="D257" i="9"/>
  <c r="B257" i="9"/>
  <c r="A257" i="9"/>
  <c r="J256" i="9"/>
  <c r="I256" i="9"/>
  <c r="H256" i="9"/>
  <c r="G256" i="9"/>
  <c r="F256" i="9"/>
  <c r="E256" i="9"/>
  <c r="D256" i="9"/>
  <c r="B256" i="9"/>
  <c r="A256" i="9"/>
  <c r="J255" i="9"/>
  <c r="I255" i="9"/>
  <c r="H255" i="9"/>
  <c r="G255" i="9"/>
  <c r="F255" i="9"/>
  <c r="E255" i="9"/>
  <c r="D255" i="9"/>
  <c r="B255" i="9"/>
  <c r="A255" i="9"/>
  <c r="J254" i="9"/>
  <c r="I254" i="9"/>
  <c r="H254" i="9"/>
  <c r="G254" i="9"/>
  <c r="F254" i="9"/>
  <c r="E254" i="9"/>
  <c r="D254" i="9"/>
  <c r="B254" i="9"/>
  <c r="A254" i="9"/>
  <c r="J253" i="9"/>
  <c r="I253" i="9"/>
  <c r="H253" i="9"/>
  <c r="G253" i="9"/>
  <c r="F253" i="9"/>
  <c r="E253" i="9"/>
  <c r="D253" i="9"/>
  <c r="B253" i="9"/>
  <c r="A253" i="9"/>
  <c r="J252" i="9"/>
  <c r="I252" i="9"/>
  <c r="H252" i="9"/>
  <c r="G252" i="9"/>
  <c r="F252" i="9"/>
  <c r="E252" i="9"/>
  <c r="D252" i="9"/>
  <c r="B252" i="9"/>
  <c r="A252" i="9"/>
  <c r="J251" i="9"/>
  <c r="I251" i="9"/>
  <c r="H251" i="9"/>
  <c r="G251" i="9"/>
  <c r="F251" i="9"/>
  <c r="E251" i="9"/>
  <c r="D251" i="9"/>
  <c r="B251" i="9"/>
  <c r="A251" i="9"/>
  <c r="J250" i="9"/>
  <c r="I250" i="9"/>
  <c r="H250" i="9"/>
  <c r="G250" i="9"/>
  <c r="F250" i="9"/>
  <c r="E250" i="9"/>
  <c r="D250" i="9"/>
  <c r="B250" i="9"/>
  <c r="A250" i="9"/>
  <c r="J249" i="9"/>
  <c r="I249" i="9"/>
  <c r="H249" i="9"/>
  <c r="G249" i="9"/>
  <c r="F249" i="9"/>
  <c r="E249" i="9"/>
  <c r="D249" i="9"/>
  <c r="B249" i="9"/>
  <c r="A249" i="9"/>
  <c r="J248" i="9"/>
  <c r="I248" i="9"/>
  <c r="H248" i="9"/>
  <c r="G248" i="9"/>
  <c r="F248" i="9"/>
  <c r="E248" i="9"/>
  <c r="D248" i="9"/>
  <c r="B248" i="9"/>
  <c r="A248" i="9"/>
  <c r="J247" i="9"/>
  <c r="I247" i="9"/>
  <c r="H247" i="9"/>
  <c r="G247" i="9"/>
  <c r="F247" i="9"/>
  <c r="E247" i="9"/>
  <c r="D247" i="9"/>
  <c r="B247" i="9"/>
  <c r="A247" i="9"/>
  <c r="J246" i="9"/>
  <c r="I246" i="9"/>
  <c r="H246" i="9"/>
  <c r="G246" i="9"/>
  <c r="F246" i="9"/>
  <c r="E246" i="9"/>
  <c r="D246" i="9"/>
  <c r="B246" i="9"/>
  <c r="A246" i="9"/>
  <c r="J245" i="9"/>
  <c r="I245" i="9"/>
  <c r="H245" i="9"/>
  <c r="G245" i="9"/>
  <c r="F245" i="9"/>
  <c r="E245" i="9"/>
  <c r="D245" i="9"/>
  <c r="B245" i="9"/>
  <c r="A245" i="9"/>
  <c r="J244" i="9"/>
  <c r="I244" i="9"/>
  <c r="H244" i="9"/>
  <c r="G244" i="9"/>
  <c r="F244" i="9"/>
  <c r="E244" i="9"/>
  <c r="D244" i="9"/>
  <c r="B244" i="9"/>
  <c r="A244" i="9"/>
  <c r="J243" i="9"/>
  <c r="I243" i="9"/>
  <c r="H243" i="9"/>
  <c r="G243" i="9"/>
  <c r="F243" i="9"/>
  <c r="E243" i="9"/>
  <c r="D243" i="9"/>
  <c r="B243" i="9"/>
  <c r="A243" i="9"/>
  <c r="J242" i="9"/>
  <c r="I242" i="9"/>
  <c r="H242" i="9"/>
  <c r="G242" i="9"/>
  <c r="F242" i="9"/>
  <c r="E242" i="9"/>
  <c r="D242" i="9"/>
  <c r="B242" i="9"/>
  <c r="A242" i="9"/>
  <c r="J241" i="9"/>
  <c r="I241" i="9"/>
  <c r="H241" i="9"/>
  <c r="G241" i="9"/>
  <c r="F241" i="9"/>
  <c r="E241" i="9"/>
  <c r="D241" i="9"/>
  <c r="B241" i="9"/>
  <c r="A241" i="9"/>
  <c r="J240" i="9"/>
  <c r="I240" i="9"/>
  <c r="H240" i="9"/>
  <c r="G240" i="9"/>
  <c r="F240" i="9"/>
  <c r="E240" i="9"/>
  <c r="D240" i="9"/>
  <c r="B240" i="9"/>
  <c r="A240" i="9"/>
  <c r="J239" i="9"/>
  <c r="I239" i="9"/>
  <c r="H239" i="9"/>
  <c r="G239" i="9"/>
  <c r="F239" i="9"/>
  <c r="E239" i="9"/>
  <c r="D239" i="9"/>
  <c r="B239" i="9"/>
  <c r="A239" i="9"/>
  <c r="J238" i="9"/>
  <c r="I238" i="9"/>
  <c r="H238" i="9"/>
  <c r="G238" i="9"/>
  <c r="F238" i="9"/>
  <c r="E238" i="9"/>
  <c r="D238" i="9"/>
  <c r="B238" i="9"/>
  <c r="A238" i="9"/>
  <c r="J237" i="9"/>
  <c r="I237" i="9"/>
  <c r="H237" i="9"/>
  <c r="G237" i="9"/>
  <c r="F237" i="9"/>
  <c r="E237" i="9"/>
  <c r="D237" i="9"/>
  <c r="B237" i="9"/>
  <c r="A237" i="9"/>
  <c r="J236" i="9"/>
  <c r="I236" i="9"/>
  <c r="H236" i="9"/>
  <c r="G236" i="9"/>
  <c r="F236" i="9"/>
  <c r="E236" i="9"/>
  <c r="D236" i="9"/>
  <c r="B236" i="9"/>
  <c r="A236" i="9"/>
  <c r="J235" i="9"/>
  <c r="I235" i="9"/>
  <c r="H235" i="9"/>
  <c r="G235" i="9"/>
  <c r="F235" i="9"/>
  <c r="E235" i="9"/>
  <c r="D235" i="9"/>
  <c r="B235" i="9"/>
  <c r="A235" i="9"/>
  <c r="J234" i="9"/>
  <c r="I234" i="9"/>
  <c r="H234" i="9"/>
  <c r="G234" i="9"/>
  <c r="F234" i="9"/>
  <c r="E234" i="9"/>
  <c r="D234" i="9"/>
  <c r="B234" i="9"/>
  <c r="A234" i="9"/>
  <c r="J233" i="9"/>
  <c r="I233" i="9"/>
  <c r="H233" i="9"/>
  <c r="G233" i="9"/>
  <c r="F233" i="9"/>
  <c r="E233" i="9"/>
  <c r="D233" i="9"/>
  <c r="B233" i="9"/>
  <c r="A233" i="9"/>
  <c r="J232" i="9"/>
  <c r="I232" i="9"/>
  <c r="H232" i="9"/>
  <c r="G232" i="9"/>
  <c r="F232" i="9"/>
  <c r="E232" i="9"/>
  <c r="D232" i="9"/>
  <c r="B232" i="9"/>
  <c r="A232" i="9"/>
  <c r="J231" i="9"/>
  <c r="I231" i="9"/>
  <c r="H231" i="9"/>
  <c r="G231" i="9"/>
  <c r="F231" i="9"/>
  <c r="E231" i="9"/>
  <c r="D231" i="9"/>
  <c r="B231" i="9"/>
  <c r="A231" i="9"/>
  <c r="J230" i="9"/>
  <c r="I230" i="9"/>
  <c r="H230" i="9"/>
  <c r="G230" i="9"/>
  <c r="F230" i="9"/>
  <c r="E230" i="9"/>
  <c r="D230" i="9"/>
  <c r="B230" i="9"/>
  <c r="A230" i="9"/>
  <c r="J229" i="9"/>
  <c r="I229" i="9"/>
  <c r="H229" i="9"/>
  <c r="G229" i="9"/>
  <c r="F229" i="9"/>
  <c r="E229" i="9"/>
  <c r="D229" i="9"/>
  <c r="B229" i="9"/>
  <c r="A229" i="9"/>
  <c r="J228" i="9"/>
  <c r="I228" i="9"/>
  <c r="H228" i="9"/>
  <c r="G228" i="9"/>
  <c r="F228" i="9"/>
  <c r="E228" i="9"/>
  <c r="D228" i="9"/>
  <c r="B228" i="9"/>
  <c r="A228" i="9"/>
  <c r="J227" i="9"/>
  <c r="I227" i="9"/>
  <c r="H227" i="9"/>
  <c r="G227" i="9"/>
  <c r="F227" i="9"/>
  <c r="E227" i="9"/>
  <c r="D227" i="9"/>
  <c r="B227" i="9"/>
  <c r="A227" i="9"/>
  <c r="J226" i="9"/>
  <c r="I226" i="9"/>
  <c r="H226" i="9"/>
  <c r="G226" i="9"/>
  <c r="F226" i="9"/>
  <c r="E226" i="9"/>
  <c r="D226" i="9"/>
  <c r="B226" i="9"/>
  <c r="A226" i="9"/>
  <c r="J225" i="9"/>
  <c r="I225" i="9"/>
  <c r="H225" i="9"/>
  <c r="G225" i="9"/>
  <c r="F225" i="9"/>
  <c r="E225" i="9"/>
  <c r="D225" i="9"/>
  <c r="B225" i="9"/>
  <c r="A225" i="9"/>
  <c r="J224" i="9"/>
  <c r="I224" i="9"/>
  <c r="H224" i="9"/>
  <c r="G224" i="9"/>
  <c r="F224" i="9"/>
  <c r="E224" i="9"/>
  <c r="D224" i="9"/>
  <c r="B224" i="9"/>
  <c r="A224" i="9"/>
  <c r="J223" i="9"/>
  <c r="I223" i="9"/>
  <c r="H223" i="9"/>
  <c r="G223" i="9"/>
  <c r="F223" i="9"/>
  <c r="E223" i="9"/>
  <c r="D223" i="9"/>
  <c r="B223" i="9"/>
  <c r="A223" i="9"/>
  <c r="J222" i="9"/>
  <c r="I222" i="9"/>
  <c r="H222" i="9"/>
  <c r="G222" i="9"/>
  <c r="F222" i="9"/>
  <c r="E222" i="9"/>
  <c r="D222" i="9"/>
  <c r="B222" i="9"/>
  <c r="A222" i="9"/>
  <c r="J221" i="9"/>
  <c r="I221" i="9"/>
  <c r="H221" i="9"/>
  <c r="G221" i="9"/>
  <c r="F221" i="9"/>
  <c r="E221" i="9"/>
  <c r="D221" i="9"/>
  <c r="B221" i="9"/>
  <c r="A221" i="9"/>
  <c r="J220" i="9"/>
  <c r="I220" i="9"/>
  <c r="H220" i="9"/>
  <c r="G220" i="9"/>
  <c r="F220" i="9"/>
  <c r="E220" i="9"/>
  <c r="D220" i="9"/>
  <c r="B220" i="9"/>
  <c r="A220" i="9"/>
  <c r="J219" i="9"/>
  <c r="I219" i="9"/>
  <c r="H219" i="9"/>
  <c r="G219" i="9"/>
  <c r="F219" i="9"/>
  <c r="E219" i="9"/>
  <c r="D219" i="9"/>
  <c r="B219" i="9"/>
  <c r="A219" i="9"/>
  <c r="J218" i="9"/>
  <c r="I218" i="9"/>
  <c r="H218" i="9"/>
  <c r="G218" i="9"/>
  <c r="F218" i="9"/>
  <c r="E218" i="9"/>
  <c r="D218" i="9"/>
  <c r="B218" i="9"/>
  <c r="A218" i="9"/>
  <c r="J217" i="9"/>
  <c r="I217" i="9"/>
  <c r="H217" i="9"/>
  <c r="G217" i="9"/>
  <c r="F217" i="9"/>
  <c r="E217" i="9"/>
  <c r="D217" i="9"/>
  <c r="B217" i="9"/>
  <c r="A217" i="9"/>
  <c r="J216" i="9"/>
  <c r="I216" i="9"/>
  <c r="H216" i="9"/>
  <c r="G216" i="9"/>
  <c r="F216" i="9"/>
  <c r="E216" i="9"/>
  <c r="D216" i="9"/>
  <c r="B216" i="9"/>
  <c r="A216" i="9"/>
  <c r="J215" i="9"/>
  <c r="I215" i="9"/>
  <c r="H215" i="9"/>
  <c r="G215" i="9"/>
  <c r="F215" i="9"/>
  <c r="E215" i="9"/>
  <c r="D215" i="9"/>
  <c r="B215" i="9"/>
  <c r="A215" i="9"/>
  <c r="J214" i="9"/>
  <c r="I214" i="9"/>
  <c r="H214" i="9"/>
  <c r="G214" i="9"/>
  <c r="F214" i="9"/>
  <c r="E214" i="9"/>
  <c r="D214" i="9"/>
  <c r="B214" i="9"/>
  <c r="A214" i="9"/>
  <c r="J213" i="9"/>
  <c r="I213" i="9"/>
  <c r="H213" i="9"/>
  <c r="G213" i="9"/>
  <c r="F213" i="9"/>
  <c r="E213" i="9"/>
  <c r="D213" i="9"/>
  <c r="B213" i="9"/>
  <c r="A213" i="9"/>
  <c r="J212" i="9"/>
  <c r="I212" i="9"/>
  <c r="H212" i="9"/>
  <c r="G212" i="9"/>
  <c r="F212" i="9"/>
  <c r="E212" i="9"/>
  <c r="D212" i="9"/>
  <c r="B212" i="9"/>
  <c r="A212" i="9"/>
  <c r="J211" i="9"/>
  <c r="I211" i="9"/>
  <c r="H211" i="9"/>
  <c r="G211" i="9"/>
  <c r="F211" i="9"/>
  <c r="E211" i="9"/>
  <c r="D211" i="9"/>
  <c r="B211" i="9"/>
  <c r="A211" i="9"/>
  <c r="J210" i="9"/>
  <c r="I210" i="9"/>
  <c r="H210" i="9"/>
  <c r="G210" i="9"/>
  <c r="F210" i="9"/>
  <c r="E210" i="9"/>
  <c r="D210" i="9"/>
  <c r="B210" i="9"/>
  <c r="A210" i="9"/>
  <c r="J209" i="9"/>
  <c r="I209" i="9"/>
  <c r="H209" i="9"/>
  <c r="G209" i="9"/>
  <c r="F209" i="9"/>
  <c r="E209" i="9"/>
  <c r="D209" i="9"/>
  <c r="B209" i="9"/>
  <c r="A209" i="9"/>
  <c r="J208" i="9"/>
  <c r="I208" i="9"/>
  <c r="H208" i="9"/>
  <c r="G208" i="9"/>
  <c r="F208" i="9"/>
  <c r="E208" i="9"/>
  <c r="D208" i="9"/>
  <c r="B208" i="9"/>
  <c r="A208" i="9"/>
  <c r="J207" i="9"/>
  <c r="I207" i="9"/>
  <c r="H207" i="9"/>
  <c r="G207" i="9"/>
  <c r="F207" i="9"/>
  <c r="E207" i="9"/>
  <c r="D207" i="9"/>
  <c r="B207" i="9"/>
  <c r="A207" i="9"/>
  <c r="J206" i="9"/>
  <c r="I206" i="9"/>
  <c r="H206" i="9"/>
  <c r="G206" i="9"/>
  <c r="F206" i="9"/>
  <c r="E206" i="9"/>
  <c r="D206" i="9"/>
  <c r="B206" i="9"/>
  <c r="A206" i="9"/>
  <c r="J205" i="9"/>
  <c r="I205" i="9"/>
  <c r="H205" i="9"/>
  <c r="G205" i="9"/>
  <c r="F205" i="9"/>
  <c r="E205" i="9"/>
  <c r="D205" i="9"/>
  <c r="B205" i="9"/>
  <c r="A205" i="9"/>
  <c r="J204" i="9"/>
  <c r="I204" i="9"/>
  <c r="H204" i="9"/>
  <c r="G204" i="9"/>
  <c r="F204" i="9"/>
  <c r="E204" i="9"/>
  <c r="D204" i="9"/>
  <c r="B204" i="9"/>
  <c r="A204" i="9"/>
  <c r="J203" i="9"/>
  <c r="I203" i="9"/>
  <c r="H203" i="9"/>
  <c r="G203" i="9"/>
  <c r="F203" i="9"/>
  <c r="E203" i="9"/>
  <c r="D203" i="9"/>
  <c r="B203" i="9"/>
  <c r="A203" i="9"/>
  <c r="J202" i="9"/>
  <c r="I202" i="9"/>
  <c r="H202" i="9"/>
  <c r="G202" i="9"/>
  <c r="F202" i="9"/>
  <c r="E202" i="9"/>
  <c r="D202" i="9"/>
  <c r="B202" i="9"/>
  <c r="A202" i="9"/>
  <c r="J201" i="9"/>
  <c r="I201" i="9"/>
  <c r="H201" i="9"/>
  <c r="G201" i="9"/>
  <c r="F201" i="9"/>
  <c r="E201" i="9"/>
  <c r="D201" i="9"/>
  <c r="B201" i="9"/>
  <c r="A201" i="9"/>
  <c r="J200" i="9"/>
  <c r="I200" i="9"/>
  <c r="H200" i="9"/>
  <c r="G200" i="9"/>
  <c r="F200" i="9"/>
  <c r="E200" i="9"/>
  <c r="D200" i="9"/>
  <c r="B200" i="9"/>
  <c r="A200" i="9"/>
  <c r="J199" i="9"/>
  <c r="I199" i="9"/>
  <c r="H199" i="9"/>
  <c r="G199" i="9"/>
  <c r="F199" i="9"/>
  <c r="E199" i="9"/>
  <c r="D199" i="9"/>
  <c r="B199" i="9"/>
  <c r="A199" i="9"/>
  <c r="J198" i="9"/>
  <c r="I198" i="9"/>
  <c r="H198" i="9"/>
  <c r="G198" i="9"/>
  <c r="F198" i="9"/>
  <c r="E198" i="9"/>
  <c r="D198" i="9"/>
  <c r="B198" i="9"/>
  <c r="A198" i="9"/>
  <c r="J197" i="9"/>
  <c r="I197" i="9"/>
  <c r="H197" i="9"/>
  <c r="G197" i="9"/>
  <c r="F197" i="9"/>
  <c r="E197" i="9"/>
  <c r="D197" i="9"/>
  <c r="B197" i="9"/>
  <c r="A197" i="9"/>
  <c r="J196" i="9"/>
  <c r="I196" i="9"/>
  <c r="H196" i="9"/>
  <c r="G196" i="9"/>
  <c r="F196" i="9"/>
  <c r="E196" i="9"/>
  <c r="D196" i="9"/>
  <c r="B196" i="9"/>
  <c r="A196" i="9"/>
  <c r="J195" i="9"/>
  <c r="I195" i="9"/>
  <c r="H195" i="9"/>
  <c r="G195" i="9"/>
  <c r="F195" i="9"/>
  <c r="E195" i="9"/>
  <c r="D195" i="9"/>
  <c r="B195" i="9"/>
  <c r="A195" i="9"/>
  <c r="J194" i="9"/>
  <c r="I194" i="9"/>
  <c r="H194" i="9"/>
  <c r="G194" i="9"/>
  <c r="F194" i="9"/>
  <c r="E194" i="9"/>
  <c r="D194" i="9"/>
  <c r="B194" i="9"/>
  <c r="A194" i="9"/>
  <c r="J193" i="9"/>
  <c r="I193" i="9"/>
  <c r="H193" i="9"/>
  <c r="G193" i="9"/>
  <c r="F193" i="9"/>
  <c r="E193" i="9"/>
  <c r="D193" i="9"/>
  <c r="B193" i="9"/>
  <c r="A193" i="9"/>
  <c r="J192" i="9"/>
  <c r="I192" i="9"/>
  <c r="H192" i="9"/>
  <c r="G192" i="9"/>
  <c r="F192" i="9"/>
  <c r="E192" i="9"/>
  <c r="D192" i="9"/>
  <c r="C192" i="9"/>
  <c r="B192" i="9"/>
  <c r="A192" i="9"/>
  <c r="J191" i="9"/>
  <c r="I191" i="9"/>
  <c r="H191" i="9"/>
  <c r="G191" i="9"/>
  <c r="F191" i="9"/>
  <c r="E191" i="9"/>
  <c r="D191" i="9"/>
  <c r="C191" i="9"/>
  <c r="B191" i="9"/>
  <c r="A191" i="9"/>
  <c r="J190" i="9"/>
  <c r="I190" i="9"/>
  <c r="H190" i="9"/>
  <c r="G190" i="9"/>
  <c r="F190" i="9"/>
  <c r="E190" i="9"/>
  <c r="D190" i="9"/>
  <c r="C190" i="9"/>
  <c r="B190" i="9"/>
  <c r="A190" i="9"/>
  <c r="J189" i="9"/>
  <c r="I189" i="9"/>
  <c r="H189" i="9"/>
  <c r="G189" i="9"/>
  <c r="F189" i="9"/>
  <c r="E189" i="9"/>
  <c r="D189" i="9"/>
  <c r="C189" i="9"/>
  <c r="B189" i="9"/>
  <c r="A189" i="9"/>
  <c r="J188" i="9"/>
  <c r="I188" i="9"/>
  <c r="H188" i="9"/>
  <c r="G188" i="9"/>
  <c r="F188" i="9"/>
  <c r="E188" i="9"/>
  <c r="D188" i="9"/>
  <c r="B188" i="9"/>
  <c r="A188" i="9"/>
  <c r="J187" i="9"/>
  <c r="I187" i="9"/>
  <c r="H187" i="9"/>
  <c r="G187" i="9"/>
  <c r="F187" i="9"/>
  <c r="E187" i="9"/>
  <c r="D187" i="9"/>
  <c r="B187" i="9"/>
  <c r="A187" i="9"/>
  <c r="J186" i="9"/>
  <c r="I186" i="9"/>
  <c r="H186" i="9"/>
  <c r="G186" i="9"/>
  <c r="F186" i="9"/>
  <c r="E186" i="9"/>
  <c r="D186" i="9"/>
  <c r="B186" i="9"/>
  <c r="A186" i="9"/>
  <c r="J185" i="9"/>
  <c r="I185" i="9"/>
  <c r="H185" i="9"/>
  <c r="G185" i="9"/>
  <c r="F185" i="9"/>
  <c r="E185" i="9"/>
  <c r="D185" i="9"/>
  <c r="B185" i="9"/>
  <c r="A185" i="9"/>
  <c r="J184" i="9"/>
  <c r="I184" i="9"/>
  <c r="H184" i="9"/>
  <c r="G184" i="9"/>
  <c r="F184" i="9"/>
  <c r="E184" i="9"/>
  <c r="D184" i="9"/>
  <c r="B184" i="9"/>
  <c r="A184" i="9"/>
  <c r="J183" i="9"/>
  <c r="I183" i="9"/>
  <c r="H183" i="9"/>
  <c r="G183" i="9"/>
  <c r="F183" i="9"/>
  <c r="E183" i="9"/>
  <c r="D183" i="9"/>
  <c r="B183" i="9"/>
  <c r="A183" i="9"/>
  <c r="J182" i="9"/>
  <c r="I182" i="9"/>
  <c r="H182" i="9"/>
  <c r="G182" i="9"/>
  <c r="F182" i="9"/>
  <c r="E182" i="9"/>
  <c r="D182" i="9"/>
  <c r="B182" i="9"/>
  <c r="A182" i="9"/>
  <c r="J181" i="9"/>
  <c r="I181" i="9"/>
  <c r="H181" i="9"/>
  <c r="G181" i="9"/>
  <c r="F181" i="9"/>
  <c r="E181" i="9"/>
  <c r="D181" i="9"/>
  <c r="B181" i="9"/>
  <c r="A181" i="9"/>
  <c r="J180" i="9"/>
  <c r="I180" i="9"/>
  <c r="H180" i="9"/>
  <c r="G180" i="9"/>
  <c r="F180" i="9"/>
  <c r="E180" i="9"/>
  <c r="D180" i="9"/>
  <c r="B180" i="9"/>
  <c r="A180" i="9"/>
  <c r="J179" i="9"/>
  <c r="I179" i="9"/>
  <c r="H179" i="9"/>
  <c r="G179" i="9"/>
  <c r="F179" i="9"/>
  <c r="E179" i="9"/>
  <c r="D179" i="9"/>
  <c r="B179" i="9"/>
  <c r="A179" i="9"/>
  <c r="J178" i="9"/>
  <c r="I178" i="9"/>
  <c r="H178" i="9"/>
  <c r="G178" i="9"/>
  <c r="F178" i="9"/>
  <c r="E178" i="9"/>
  <c r="D178" i="9"/>
  <c r="B178" i="9"/>
  <c r="A178" i="9"/>
  <c r="J177" i="9"/>
  <c r="I177" i="9"/>
  <c r="H177" i="9"/>
  <c r="G177" i="9"/>
  <c r="F177" i="9"/>
  <c r="E177" i="9"/>
  <c r="D177" i="9"/>
  <c r="B177" i="9"/>
  <c r="A177" i="9"/>
  <c r="J176" i="9"/>
  <c r="I176" i="9"/>
  <c r="H176" i="9"/>
  <c r="G176" i="9"/>
  <c r="F176" i="9"/>
  <c r="E176" i="9"/>
  <c r="D176" i="9"/>
  <c r="B176" i="9"/>
  <c r="A176" i="9"/>
  <c r="J175" i="9"/>
  <c r="I175" i="9"/>
  <c r="H175" i="9"/>
  <c r="G175" i="9"/>
  <c r="F175" i="9"/>
  <c r="E175" i="9"/>
  <c r="D175" i="9"/>
  <c r="B175" i="9"/>
  <c r="A175" i="9"/>
  <c r="J174" i="9"/>
  <c r="I174" i="9"/>
  <c r="H174" i="9"/>
  <c r="G174" i="9"/>
  <c r="F174" i="9"/>
  <c r="E174" i="9"/>
  <c r="D174" i="9"/>
  <c r="B174" i="9"/>
  <c r="A174" i="9"/>
  <c r="J173" i="9"/>
  <c r="I173" i="9"/>
  <c r="H173" i="9"/>
  <c r="G173" i="9"/>
  <c r="F173" i="9"/>
  <c r="E173" i="9"/>
  <c r="D173" i="9"/>
  <c r="B173" i="9"/>
  <c r="A173" i="9"/>
  <c r="J172" i="9"/>
  <c r="I172" i="9"/>
  <c r="H172" i="9"/>
  <c r="G172" i="9"/>
  <c r="F172" i="9"/>
  <c r="E172" i="9"/>
  <c r="D172" i="9"/>
  <c r="B172" i="9"/>
  <c r="A172" i="9"/>
  <c r="J171" i="9"/>
  <c r="I171" i="9"/>
  <c r="H171" i="9"/>
  <c r="G171" i="9"/>
  <c r="F171" i="9"/>
  <c r="E171" i="9"/>
  <c r="D171" i="9"/>
  <c r="B171" i="9"/>
  <c r="A171" i="9"/>
  <c r="J170" i="9"/>
  <c r="I170" i="9"/>
  <c r="H170" i="9"/>
  <c r="G170" i="9"/>
  <c r="F170" i="9"/>
  <c r="E170" i="9"/>
  <c r="D170" i="9"/>
  <c r="B170" i="9"/>
  <c r="A170" i="9"/>
  <c r="J169" i="9"/>
  <c r="I169" i="9"/>
  <c r="H169" i="9"/>
  <c r="G169" i="9"/>
  <c r="F169" i="9"/>
  <c r="E169" i="9"/>
  <c r="D169" i="9"/>
  <c r="B169" i="9"/>
  <c r="A169" i="9"/>
  <c r="J168" i="9"/>
  <c r="I168" i="9"/>
  <c r="H168" i="9"/>
  <c r="G168" i="9"/>
  <c r="F168" i="9"/>
  <c r="E168" i="9"/>
  <c r="D168" i="9"/>
  <c r="B168" i="9"/>
  <c r="A168" i="9"/>
  <c r="J167" i="9"/>
  <c r="I167" i="9"/>
  <c r="H167" i="9"/>
  <c r="G167" i="9"/>
  <c r="F167" i="9"/>
  <c r="E167" i="9"/>
  <c r="D167" i="9"/>
  <c r="B167" i="9"/>
  <c r="A167" i="9"/>
  <c r="J166" i="9"/>
  <c r="I166" i="9"/>
  <c r="H166" i="9"/>
  <c r="G166" i="9"/>
  <c r="F166" i="9"/>
  <c r="E166" i="9"/>
  <c r="D166" i="9"/>
  <c r="B166" i="9"/>
  <c r="A166" i="9"/>
  <c r="J165" i="9"/>
  <c r="I165" i="9"/>
  <c r="H165" i="9"/>
  <c r="G165" i="9"/>
  <c r="F165" i="9"/>
  <c r="E165" i="9"/>
  <c r="D165" i="9"/>
  <c r="B165" i="9"/>
  <c r="A165" i="9"/>
  <c r="J164" i="9"/>
  <c r="I164" i="9"/>
  <c r="H164" i="9"/>
  <c r="G164" i="9"/>
  <c r="F164" i="9"/>
  <c r="E164" i="9"/>
  <c r="D164" i="9"/>
  <c r="B164" i="9"/>
  <c r="A164" i="9"/>
  <c r="J163" i="9"/>
  <c r="I163" i="9"/>
  <c r="H163" i="9"/>
  <c r="G163" i="9"/>
  <c r="F163" i="9"/>
  <c r="E163" i="9"/>
  <c r="D163" i="9"/>
  <c r="B163" i="9"/>
  <c r="A163" i="9"/>
  <c r="J162" i="9"/>
  <c r="I162" i="9"/>
  <c r="H162" i="9"/>
  <c r="G162" i="9"/>
  <c r="F162" i="9"/>
  <c r="E162" i="9"/>
  <c r="D162" i="9"/>
  <c r="B162" i="9"/>
  <c r="A162" i="9"/>
  <c r="J161" i="9"/>
  <c r="I161" i="9"/>
  <c r="H161" i="9"/>
  <c r="G161" i="9"/>
  <c r="F161" i="9"/>
  <c r="E161" i="9"/>
  <c r="D161" i="9"/>
  <c r="B161" i="9"/>
  <c r="A161" i="9"/>
  <c r="J160" i="9"/>
  <c r="I160" i="9"/>
  <c r="H160" i="9"/>
  <c r="G160" i="9"/>
  <c r="F160" i="9"/>
  <c r="E160" i="9"/>
  <c r="D160" i="9"/>
  <c r="B160" i="9"/>
  <c r="A160" i="9"/>
  <c r="J159" i="9"/>
  <c r="I159" i="9"/>
  <c r="H159" i="9"/>
  <c r="G159" i="9"/>
  <c r="F159" i="9"/>
  <c r="E159" i="9"/>
  <c r="D159" i="9"/>
  <c r="B159" i="9"/>
  <c r="A159" i="9"/>
  <c r="J158" i="9"/>
  <c r="I158" i="9"/>
  <c r="H158" i="9"/>
  <c r="G158" i="9"/>
  <c r="F158" i="9"/>
  <c r="E158" i="9"/>
  <c r="D158" i="9"/>
  <c r="B158" i="9"/>
  <c r="A158" i="9"/>
  <c r="J157" i="9"/>
  <c r="I157" i="9"/>
  <c r="H157" i="9"/>
  <c r="G157" i="9"/>
  <c r="F157" i="9"/>
  <c r="E157" i="9"/>
  <c r="D157" i="9"/>
  <c r="B157" i="9"/>
  <c r="A157" i="9"/>
  <c r="J156" i="9"/>
  <c r="I156" i="9"/>
  <c r="H156" i="9"/>
  <c r="G156" i="9"/>
  <c r="F156" i="9"/>
  <c r="E156" i="9"/>
  <c r="D156" i="9"/>
  <c r="B156" i="9"/>
  <c r="A156" i="9"/>
  <c r="J155" i="9"/>
  <c r="I155" i="9"/>
  <c r="H155" i="9"/>
  <c r="G155" i="9"/>
  <c r="F155" i="9"/>
  <c r="E155" i="9"/>
  <c r="D155" i="9"/>
  <c r="B155" i="9"/>
  <c r="A155" i="9"/>
  <c r="J154" i="9"/>
  <c r="I154" i="9"/>
  <c r="H154" i="9"/>
  <c r="G154" i="9"/>
  <c r="F154" i="9"/>
  <c r="E154" i="9"/>
  <c r="D154" i="9"/>
  <c r="B154" i="9"/>
  <c r="A154" i="9"/>
  <c r="J153" i="9"/>
  <c r="I153" i="9"/>
  <c r="H153" i="9"/>
  <c r="G153" i="9"/>
  <c r="F153" i="9"/>
  <c r="E153" i="9"/>
  <c r="D153" i="9"/>
  <c r="B153" i="9"/>
  <c r="A153" i="9"/>
  <c r="J152" i="9"/>
  <c r="I152" i="9"/>
  <c r="H152" i="9"/>
  <c r="G152" i="9"/>
  <c r="F152" i="9"/>
  <c r="E152" i="9"/>
  <c r="D152" i="9"/>
  <c r="B152" i="9"/>
  <c r="A152" i="9"/>
  <c r="J151" i="9"/>
  <c r="I151" i="9"/>
  <c r="H151" i="9"/>
  <c r="G151" i="9"/>
  <c r="F151" i="9"/>
  <c r="E151" i="9"/>
  <c r="D151" i="9"/>
  <c r="B151" i="9"/>
  <c r="A151" i="9"/>
  <c r="J150" i="9"/>
  <c r="I150" i="9"/>
  <c r="H150" i="9"/>
  <c r="G150" i="9"/>
  <c r="F150" i="9"/>
  <c r="E150" i="9"/>
  <c r="D150" i="9"/>
  <c r="B150" i="9"/>
  <c r="A150" i="9"/>
  <c r="J149" i="9"/>
  <c r="I149" i="9"/>
  <c r="H149" i="9"/>
  <c r="G149" i="9"/>
  <c r="F149" i="9"/>
  <c r="E149" i="9"/>
  <c r="D149" i="9"/>
  <c r="B149" i="9"/>
  <c r="A149" i="9"/>
  <c r="J148" i="9"/>
  <c r="I148" i="9"/>
  <c r="H148" i="9"/>
  <c r="G148" i="9"/>
  <c r="F148" i="9"/>
  <c r="E148" i="9"/>
  <c r="D148" i="9"/>
  <c r="B148" i="9"/>
  <c r="A148" i="9"/>
  <c r="J147" i="9"/>
  <c r="I147" i="9"/>
  <c r="H147" i="9"/>
  <c r="G147" i="9"/>
  <c r="F147" i="9"/>
  <c r="E147" i="9"/>
  <c r="D147" i="9"/>
  <c r="B147" i="9"/>
  <c r="A147" i="9"/>
  <c r="J146" i="9"/>
  <c r="I146" i="9"/>
  <c r="H146" i="9"/>
  <c r="G146" i="9"/>
  <c r="F146" i="9"/>
  <c r="E146" i="9"/>
  <c r="D146" i="9"/>
  <c r="B146" i="9"/>
  <c r="A146" i="9"/>
  <c r="J145" i="9"/>
  <c r="I145" i="9"/>
  <c r="H145" i="9"/>
  <c r="G145" i="9"/>
  <c r="F145" i="9"/>
  <c r="E145" i="9"/>
  <c r="D145" i="9"/>
  <c r="B145" i="9"/>
  <c r="A145" i="9"/>
  <c r="J144" i="9"/>
  <c r="I144" i="9"/>
  <c r="H144" i="9"/>
  <c r="G144" i="9"/>
  <c r="F144" i="9"/>
  <c r="E144" i="9"/>
  <c r="D144" i="9"/>
  <c r="B144" i="9"/>
  <c r="A144" i="9"/>
  <c r="J143" i="9"/>
  <c r="I143" i="9"/>
  <c r="H143" i="9"/>
  <c r="G143" i="9"/>
  <c r="F143" i="9"/>
  <c r="E143" i="9"/>
  <c r="D143" i="9"/>
  <c r="B143" i="9"/>
  <c r="A143" i="9"/>
  <c r="J142" i="9"/>
  <c r="I142" i="9"/>
  <c r="H142" i="9"/>
  <c r="G142" i="9"/>
  <c r="F142" i="9"/>
  <c r="E142" i="9"/>
  <c r="D142" i="9"/>
  <c r="B142" i="9"/>
  <c r="A142" i="9"/>
  <c r="J141" i="9"/>
  <c r="I141" i="9"/>
  <c r="H141" i="9"/>
  <c r="G141" i="9"/>
  <c r="F141" i="9"/>
  <c r="E141" i="9"/>
  <c r="D141" i="9"/>
  <c r="B141" i="9"/>
  <c r="A141" i="9"/>
  <c r="J140" i="9"/>
  <c r="I140" i="9"/>
  <c r="H140" i="9"/>
  <c r="G140" i="9"/>
  <c r="F140" i="9"/>
  <c r="E140" i="9"/>
  <c r="D140" i="9"/>
  <c r="B140" i="9"/>
  <c r="A140" i="9"/>
  <c r="J139" i="9"/>
  <c r="I139" i="9"/>
  <c r="H139" i="9"/>
  <c r="G139" i="9"/>
  <c r="F139" i="9"/>
  <c r="E139" i="9"/>
  <c r="D139" i="9"/>
  <c r="B139" i="9"/>
  <c r="A139" i="9"/>
  <c r="J138" i="9"/>
  <c r="I138" i="9"/>
  <c r="H138" i="9"/>
  <c r="G138" i="9"/>
  <c r="F138" i="9"/>
  <c r="E138" i="9"/>
  <c r="D138" i="9"/>
  <c r="B138" i="9"/>
  <c r="A138" i="9"/>
  <c r="J137" i="9"/>
  <c r="I137" i="9"/>
  <c r="H137" i="9"/>
  <c r="G137" i="9"/>
  <c r="F137" i="9"/>
  <c r="E137" i="9"/>
  <c r="D137" i="9"/>
  <c r="B137" i="9"/>
  <c r="A137" i="9"/>
  <c r="J136" i="9"/>
  <c r="I136" i="9"/>
  <c r="H136" i="9"/>
  <c r="G136" i="9"/>
  <c r="F136" i="9"/>
  <c r="E136" i="9"/>
  <c r="D136" i="9"/>
  <c r="B136" i="9"/>
  <c r="A136" i="9"/>
  <c r="J135" i="9"/>
  <c r="I135" i="9"/>
  <c r="H135" i="9"/>
  <c r="G135" i="9"/>
  <c r="F135" i="9"/>
  <c r="E135" i="9"/>
  <c r="D135" i="9"/>
  <c r="B135" i="9"/>
  <c r="A135" i="9"/>
  <c r="J134" i="9"/>
  <c r="I134" i="9"/>
  <c r="H134" i="9"/>
  <c r="G134" i="9"/>
  <c r="F134" i="9"/>
  <c r="E134" i="9"/>
  <c r="D134" i="9"/>
  <c r="B134" i="9"/>
  <c r="A134" i="9"/>
  <c r="J133" i="9"/>
  <c r="I133" i="9"/>
  <c r="H133" i="9"/>
  <c r="G133" i="9"/>
  <c r="F133" i="9"/>
  <c r="E133" i="9"/>
  <c r="D133" i="9"/>
  <c r="B133" i="9"/>
  <c r="A133" i="9"/>
  <c r="J132" i="9"/>
  <c r="I132" i="9"/>
  <c r="H132" i="9"/>
  <c r="G132" i="9"/>
  <c r="F132" i="9"/>
  <c r="E132" i="9"/>
  <c r="D132" i="9"/>
  <c r="B132" i="9"/>
  <c r="A132" i="9"/>
  <c r="J131" i="9"/>
  <c r="I131" i="9"/>
  <c r="H131" i="9"/>
  <c r="G131" i="9"/>
  <c r="F131" i="9"/>
  <c r="E131" i="9"/>
  <c r="D131" i="9"/>
  <c r="B131" i="9"/>
  <c r="A131" i="9"/>
  <c r="J130" i="9"/>
  <c r="I130" i="9"/>
  <c r="H130" i="9"/>
  <c r="G130" i="9"/>
  <c r="F130" i="9"/>
  <c r="E130" i="9"/>
  <c r="D130" i="9"/>
  <c r="B130" i="9"/>
  <c r="A130" i="9"/>
  <c r="J129" i="9"/>
  <c r="I129" i="9"/>
  <c r="H129" i="9"/>
  <c r="G129" i="9"/>
  <c r="F129" i="9"/>
  <c r="E129" i="9"/>
  <c r="D129" i="9"/>
  <c r="B129" i="9"/>
  <c r="A129" i="9"/>
  <c r="J128" i="9"/>
  <c r="I128" i="9"/>
  <c r="H128" i="9"/>
  <c r="G128" i="9"/>
  <c r="F128" i="9"/>
  <c r="E128" i="9"/>
  <c r="D128" i="9"/>
  <c r="B128" i="9"/>
  <c r="A128" i="9"/>
  <c r="J127" i="9"/>
  <c r="I127" i="9"/>
  <c r="H127" i="9"/>
  <c r="G127" i="9"/>
  <c r="F127" i="9"/>
  <c r="E127" i="9"/>
  <c r="D127" i="9"/>
  <c r="B127" i="9"/>
  <c r="A127" i="9"/>
  <c r="J126" i="9"/>
  <c r="I126" i="9"/>
  <c r="H126" i="9"/>
  <c r="G126" i="9"/>
  <c r="F126" i="9"/>
  <c r="E126" i="9"/>
  <c r="D126" i="9"/>
  <c r="B126" i="9"/>
  <c r="A126" i="9"/>
  <c r="J125" i="9"/>
  <c r="I125" i="9"/>
  <c r="H125" i="9"/>
  <c r="G125" i="9"/>
  <c r="F125" i="9"/>
  <c r="E125" i="9"/>
  <c r="D125" i="9"/>
  <c r="B125" i="9"/>
  <c r="A125" i="9"/>
  <c r="J124" i="9"/>
  <c r="I124" i="9"/>
  <c r="H124" i="9"/>
  <c r="G124" i="9"/>
  <c r="F124" i="9"/>
  <c r="E124" i="9"/>
  <c r="D124" i="9"/>
  <c r="B124" i="9"/>
  <c r="A124" i="9"/>
  <c r="J123" i="9"/>
  <c r="I123" i="9"/>
  <c r="H123" i="9"/>
  <c r="G123" i="9"/>
  <c r="F123" i="9"/>
  <c r="E123" i="9"/>
  <c r="D123" i="9"/>
  <c r="B123" i="9"/>
  <c r="A123" i="9"/>
  <c r="J122" i="9"/>
  <c r="I122" i="9"/>
  <c r="H122" i="9"/>
  <c r="G122" i="9"/>
  <c r="F122" i="9"/>
  <c r="E122" i="9"/>
  <c r="D122" i="9"/>
  <c r="B122" i="9"/>
  <c r="A122" i="9"/>
  <c r="J121" i="9"/>
  <c r="I121" i="9"/>
  <c r="H121" i="9"/>
  <c r="G121" i="9"/>
  <c r="F121" i="9"/>
  <c r="E121" i="9"/>
  <c r="D121" i="9"/>
  <c r="B121" i="9"/>
  <c r="A121" i="9"/>
  <c r="J120" i="9"/>
  <c r="I120" i="9"/>
  <c r="H120" i="9"/>
  <c r="G120" i="9"/>
  <c r="F120" i="9"/>
  <c r="E120" i="9"/>
  <c r="D120" i="9"/>
  <c r="B120" i="9"/>
  <c r="A120" i="9"/>
  <c r="J119" i="9"/>
  <c r="I119" i="9"/>
  <c r="H119" i="9"/>
  <c r="G119" i="9"/>
  <c r="F119" i="9"/>
  <c r="E119" i="9"/>
  <c r="D119" i="9"/>
  <c r="B119" i="9"/>
  <c r="A119" i="9"/>
  <c r="J118" i="9"/>
  <c r="I118" i="9"/>
  <c r="H118" i="9"/>
  <c r="G118" i="9"/>
  <c r="F118" i="9"/>
  <c r="E118" i="9"/>
  <c r="D118" i="9"/>
  <c r="B118" i="9"/>
  <c r="A118" i="9"/>
  <c r="J117" i="9"/>
  <c r="I117" i="9"/>
  <c r="H117" i="9"/>
  <c r="G117" i="9"/>
  <c r="F117" i="9"/>
  <c r="E117" i="9"/>
  <c r="D117" i="9"/>
  <c r="B117" i="9"/>
  <c r="A117" i="9"/>
  <c r="J116" i="9"/>
  <c r="I116" i="9"/>
  <c r="H116" i="9"/>
  <c r="G116" i="9"/>
  <c r="F116" i="9"/>
  <c r="E116" i="9"/>
  <c r="D116" i="9"/>
  <c r="B116" i="9"/>
  <c r="A116" i="9"/>
  <c r="J115" i="9"/>
  <c r="I115" i="9"/>
  <c r="H115" i="9"/>
  <c r="G115" i="9"/>
  <c r="F115" i="9"/>
  <c r="E115" i="9"/>
  <c r="D115" i="9"/>
  <c r="B115" i="9"/>
  <c r="A115" i="9"/>
  <c r="J114" i="9"/>
  <c r="I114" i="9"/>
  <c r="H114" i="9"/>
  <c r="G114" i="9"/>
  <c r="F114" i="9"/>
  <c r="E114" i="9"/>
  <c r="D114" i="9"/>
  <c r="B114" i="9"/>
  <c r="A114" i="9"/>
  <c r="J113" i="9"/>
  <c r="I113" i="9"/>
  <c r="H113" i="9"/>
  <c r="G113" i="9"/>
  <c r="F113" i="9"/>
  <c r="E113" i="9"/>
  <c r="D113" i="9"/>
  <c r="B113" i="9"/>
  <c r="A113" i="9"/>
  <c r="J112" i="9"/>
  <c r="I112" i="9"/>
  <c r="H112" i="9"/>
  <c r="G112" i="9"/>
  <c r="F112" i="9"/>
  <c r="E112" i="9"/>
  <c r="D112" i="9"/>
  <c r="B112" i="9"/>
  <c r="A112" i="9"/>
  <c r="J111" i="9"/>
  <c r="I111" i="9"/>
  <c r="H111" i="9"/>
  <c r="G111" i="9"/>
  <c r="F111" i="9"/>
  <c r="E111" i="9"/>
  <c r="D111" i="9"/>
  <c r="B111" i="9"/>
  <c r="A111" i="9"/>
  <c r="J110" i="9"/>
  <c r="I110" i="9"/>
  <c r="H110" i="9"/>
  <c r="G110" i="9"/>
  <c r="F110" i="9"/>
  <c r="E110" i="9"/>
  <c r="D110" i="9"/>
  <c r="B110" i="9"/>
  <c r="A110" i="9"/>
  <c r="J109" i="9"/>
  <c r="I109" i="9"/>
  <c r="H109" i="9"/>
  <c r="G109" i="9"/>
  <c r="F109" i="9"/>
  <c r="E109" i="9"/>
  <c r="D109" i="9"/>
  <c r="B109" i="9"/>
  <c r="A109" i="9"/>
  <c r="J108" i="9"/>
  <c r="I108" i="9"/>
  <c r="H108" i="9"/>
  <c r="G108" i="9"/>
  <c r="F108" i="9"/>
  <c r="E108" i="9"/>
  <c r="D108" i="9"/>
  <c r="B108" i="9"/>
  <c r="A108" i="9"/>
  <c r="J107" i="9"/>
  <c r="I107" i="9"/>
  <c r="H107" i="9"/>
  <c r="G107" i="9"/>
  <c r="F107" i="9"/>
  <c r="E107" i="9"/>
  <c r="D107" i="9"/>
  <c r="B107" i="9"/>
  <c r="A107" i="9"/>
  <c r="J106" i="9"/>
  <c r="I106" i="9"/>
  <c r="H106" i="9"/>
  <c r="G106" i="9"/>
  <c r="F106" i="9"/>
  <c r="E106" i="9"/>
  <c r="D106" i="9"/>
  <c r="B106" i="9"/>
  <c r="A106" i="9"/>
  <c r="J105" i="9"/>
  <c r="I105" i="9"/>
  <c r="H105" i="9"/>
  <c r="G105" i="9"/>
  <c r="F105" i="9"/>
  <c r="E105" i="9"/>
  <c r="D105" i="9"/>
  <c r="B105" i="9"/>
  <c r="A105" i="9"/>
  <c r="J104" i="9"/>
  <c r="I104" i="9"/>
  <c r="H104" i="9"/>
  <c r="G104" i="9"/>
  <c r="F104" i="9"/>
  <c r="E104" i="9"/>
  <c r="D104" i="9"/>
  <c r="B104" i="9"/>
  <c r="A104" i="9"/>
  <c r="J103" i="9"/>
  <c r="I103" i="9"/>
  <c r="H103" i="9"/>
  <c r="G103" i="9"/>
  <c r="F103" i="9"/>
  <c r="E103" i="9"/>
  <c r="D103" i="9"/>
  <c r="B103" i="9"/>
  <c r="A103" i="9"/>
  <c r="J102" i="9"/>
  <c r="I102" i="9"/>
  <c r="H102" i="9"/>
  <c r="G102" i="9"/>
  <c r="F102" i="9"/>
  <c r="E102" i="9"/>
  <c r="D102" i="9"/>
  <c r="B102" i="9"/>
  <c r="A102" i="9"/>
  <c r="J101" i="9"/>
  <c r="I101" i="9"/>
  <c r="H101" i="9"/>
  <c r="G101" i="9"/>
  <c r="F101" i="9"/>
  <c r="E101" i="9"/>
  <c r="D101" i="9"/>
  <c r="B101" i="9"/>
  <c r="A101" i="9"/>
  <c r="J100" i="9"/>
  <c r="I100" i="9"/>
  <c r="H100" i="9"/>
  <c r="G100" i="9"/>
  <c r="F100" i="9"/>
  <c r="E100" i="9"/>
  <c r="D100" i="9"/>
  <c r="B100" i="9"/>
  <c r="A100" i="9"/>
  <c r="J99" i="9"/>
  <c r="I99" i="9"/>
  <c r="H99" i="9"/>
  <c r="G99" i="9"/>
  <c r="F99" i="9"/>
  <c r="E99" i="9"/>
  <c r="D99" i="9"/>
  <c r="B99" i="9"/>
  <c r="A99" i="9"/>
  <c r="J98" i="9"/>
  <c r="I98" i="9"/>
  <c r="H98" i="9"/>
  <c r="G98" i="9"/>
  <c r="F98" i="9"/>
  <c r="E98" i="9"/>
  <c r="D98" i="9"/>
  <c r="B98" i="9"/>
  <c r="A98" i="9"/>
  <c r="J97" i="9"/>
  <c r="I97" i="9"/>
  <c r="H97" i="9"/>
  <c r="G97" i="9"/>
  <c r="F97" i="9"/>
  <c r="E97" i="9"/>
  <c r="D97" i="9"/>
  <c r="B97" i="9"/>
  <c r="A97" i="9"/>
  <c r="J96" i="9"/>
  <c r="I96" i="9"/>
  <c r="H96" i="9"/>
  <c r="G96" i="9"/>
  <c r="F96" i="9"/>
  <c r="E96" i="9"/>
  <c r="D96" i="9"/>
  <c r="B96" i="9"/>
  <c r="A96" i="9"/>
  <c r="J95" i="9"/>
  <c r="I95" i="9"/>
  <c r="H95" i="9"/>
  <c r="G95" i="9"/>
  <c r="F95" i="9"/>
  <c r="E95" i="9"/>
  <c r="D95" i="9"/>
  <c r="B95" i="9"/>
  <c r="A95" i="9"/>
  <c r="J94" i="9"/>
  <c r="I94" i="9"/>
  <c r="H94" i="9"/>
  <c r="G94" i="9"/>
  <c r="F94" i="9"/>
  <c r="E94" i="9"/>
  <c r="D94" i="9"/>
  <c r="B94" i="9"/>
  <c r="A94" i="9"/>
  <c r="J93" i="9"/>
  <c r="I93" i="9"/>
  <c r="H93" i="9"/>
  <c r="G93" i="9"/>
  <c r="F93" i="9"/>
  <c r="E93" i="9"/>
  <c r="D93" i="9"/>
  <c r="B93" i="9"/>
  <c r="A93" i="9"/>
  <c r="J92" i="9"/>
  <c r="I92" i="9"/>
  <c r="H92" i="9"/>
  <c r="G92" i="9"/>
  <c r="F92" i="9"/>
  <c r="E92" i="9"/>
  <c r="D92" i="9"/>
  <c r="B92" i="9"/>
  <c r="A92" i="9"/>
  <c r="J91" i="9"/>
  <c r="I91" i="9"/>
  <c r="H91" i="9"/>
  <c r="G91" i="9"/>
  <c r="F91" i="9"/>
  <c r="E91" i="9"/>
  <c r="D91" i="9"/>
  <c r="B91" i="9"/>
  <c r="A91" i="9"/>
  <c r="J90" i="9"/>
  <c r="I90" i="9"/>
  <c r="H90" i="9"/>
  <c r="G90" i="9"/>
  <c r="F90" i="9"/>
  <c r="E90" i="9"/>
  <c r="D90" i="9"/>
  <c r="B90" i="9"/>
  <c r="A90" i="9"/>
  <c r="J89" i="9"/>
  <c r="I89" i="9"/>
  <c r="H89" i="9"/>
  <c r="G89" i="9"/>
  <c r="F89" i="9"/>
  <c r="E89" i="9"/>
  <c r="D89" i="9"/>
  <c r="B89" i="9"/>
  <c r="A89" i="9"/>
  <c r="J88" i="9"/>
  <c r="I88" i="9"/>
  <c r="H88" i="9"/>
  <c r="G88" i="9"/>
  <c r="F88" i="9"/>
  <c r="E88" i="9"/>
  <c r="D88" i="9"/>
  <c r="B88" i="9"/>
  <c r="A88" i="9"/>
  <c r="J87" i="9"/>
  <c r="I87" i="9"/>
  <c r="H87" i="9"/>
  <c r="G87" i="9"/>
  <c r="F87" i="9"/>
  <c r="E87" i="9"/>
  <c r="D87" i="9"/>
  <c r="B87" i="9"/>
  <c r="A87" i="9"/>
  <c r="J86" i="9"/>
  <c r="I86" i="9"/>
  <c r="H86" i="9"/>
  <c r="G86" i="9"/>
  <c r="F86" i="9"/>
  <c r="E86" i="9"/>
  <c r="D86" i="9"/>
  <c r="B86" i="9"/>
  <c r="A86" i="9"/>
  <c r="J85" i="9"/>
  <c r="I85" i="9"/>
  <c r="H85" i="9"/>
  <c r="G85" i="9"/>
  <c r="F85" i="9"/>
  <c r="E85" i="9"/>
  <c r="D85" i="9"/>
  <c r="B85" i="9"/>
  <c r="A85" i="9"/>
  <c r="J84" i="9"/>
  <c r="I84" i="9"/>
  <c r="H84" i="9"/>
  <c r="G84" i="9"/>
  <c r="F84" i="9"/>
  <c r="E84" i="9"/>
  <c r="D84" i="9"/>
  <c r="B84" i="9"/>
  <c r="A84" i="9"/>
  <c r="J83" i="9"/>
  <c r="I83" i="9"/>
  <c r="H83" i="9"/>
  <c r="G83" i="9"/>
  <c r="F83" i="9"/>
  <c r="E83" i="9"/>
  <c r="D83" i="9"/>
  <c r="B83" i="9"/>
  <c r="A83" i="9"/>
  <c r="J82" i="9"/>
  <c r="I82" i="9"/>
  <c r="H82" i="9"/>
  <c r="G82" i="9"/>
  <c r="F82" i="9"/>
  <c r="E82" i="9"/>
  <c r="D82" i="9"/>
  <c r="B82" i="9"/>
  <c r="A82" i="9"/>
  <c r="J81" i="9"/>
  <c r="I81" i="9"/>
  <c r="H81" i="9"/>
  <c r="G81" i="9"/>
  <c r="F81" i="9"/>
  <c r="E81" i="9"/>
  <c r="D81" i="9"/>
  <c r="B81" i="9"/>
  <c r="A81" i="9"/>
  <c r="J80" i="9"/>
  <c r="I80" i="9"/>
  <c r="H80" i="9"/>
  <c r="G80" i="9"/>
  <c r="F80" i="9"/>
  <c r="E80" i="9"/>
  <c r="D80" i="9"/>
  <c r="B80" i="9"/>
  <c r="A80" i="9"/>
  <c r="J79" i="9"/>
  <c r="I79" i="9"/>
  <c r="H79" i="9"/>
  <c r="G79" i="9"/>
  <c r="F79" i="9"/>
  <c r="E79" i="9"/>
  <c r="D79" i="9"/>
  <c r="B79" i="9"/>
  <c r="A79" i="9"/>
  <c r="J78" i="9"/>
  <c r="I78" i="9"/>
  <c r="H78" i="9"/>
  <c r="G78" i="9"/>
  <c r="F78" i="9"/>
  <c r="E78" i="9"/>
  <c r="D78" i="9"/>
  <c r="B78" i="9"/>
  <c r="A78" i="9"/>
  <c r="J77" i="9"/>
  <c r="I77" i="9"/>
  <c r="H77" i="9"/>
  <c r="G77" i="9"/>
  <c r="F77" i="9"/>
  <c r="E77" i="9"/>
  <c r="D77" i="9"/>
  <c r="B77" i="9"/>
  <c r="A77" i="9"/>
  <c r="J76" i="9"/>
  <c r="I76" i="9"/>
  <c r="H76" i="9"/>
  <c r="G76" i="9"/>
  <c r="F76" i="9"/>
  <c r="E76" i="9"/>
  <c r="D76" i="9"/>
  <c r="B76" i="9"/>
  <c r="A76" i="9"/>
  <c r="J75" i="9"/>
  <c r="I75" i="9"/>
  <c r="H75" i="9"/>
  <c r="G75" i="9"/>
  <c r="F75" i="9"/>
  <c r="E75" i="9"/>
  <c r="D75" i="9"/>
  <c r="B75" i="9"/>
  <c r="A75" i="9"/>
  <c r="J74" i="9"/>
  <c r="I74" i="9"/>
  <c r="H74" i="9"/>
  <c r="G74" i="9"/>
  <c r="F74" i="9"/>
  <c r="E74" i="9"/>
  <c r="D74" i="9"/>
  <c r="B74" i="9"/>
  <c r="A74" i="9"/>
  <c r="J73" i="9"/>
  <c r="I73" i="9"/>
  <c r="H73" i="9"/>
  <c r="G73" i="9"/>
  <c r="F73" i="9"/>
  <c r="E73" i="9"/>
  <c r="D73" i="9"/>
  <c r="B73" i="9"/>
  <c r="A73" i="9"/>
  <c r="J72" i="9"/>
  <c r="I72" i="9"/>
  <c r="H72" i="9"/>
  <c r="G72" i="9"/>
  <c r="F72" i="9"/>
  <c r="E72" i="9"/>
  <c r="D72" i="9"/>
  <c r="B72" i="9"/>
  <c r="A72" i="9"/>
  <c r="J71" i="9"/>
  <c r="I71" i="9"/>
  <c r="H71" i="9"/>
  <c r="G71" i="9"/>
  <c r="F71" i="9"/>
  <c r="E71" i="9"/>
  <c r="D71" i="9"/>
  <c r="B71" i="9"/>
  <c r="A71" i="9"/>
  <c r="J70" i="9"/>
  <c r="I70" i="9"/>
  <c r="H70" i="9"/>
  <c r="G70" i="9"/>
  <c r="F70" i="9"/>
  <c r="E70" i="9"/>
  <c r="D70" i="9"/>
  <c r="B70" i="9"/>
  <c r="A70" i="9"/>
  <c r="J69" i="9"/>
  <c r="I69" i="9"/>
  <c r="H69" i="9"/>
  <c r="G69" i="9"/>
  <c r="F69" i="9"/>
  <c r="E69" i="9"/>
  <c r="D69" i="9"/>
  <c r="B69" i="9"/>
  <c r="A69" i="9"/>
  <c r="J68" i="9"/>
  <c r="I68" i="9"/>
  <c r="H68" i="9"/>
  <c r="G68" i="9"/>
  <c r="F68" i="9"/>
  <c r="E68" i="9"/>
  <c r="D68" i="9"/>
  <c r="B68" i="9"/>
  <c r="A68" i="9"/>
  <c r="J67" i="9"/>
  <c r="I67" i="9"/>
  <c r="H67" i="9"/>
  <c r="G67" i="9"/>
  <c r="F67" i="9"/>
  <c r="E67" i="9"/>
  <c r="D67" i="9"/>
  <c r="B67" i="9"/>
  <c r="A67" i="9"/>
  <c r="J66" i="9"/>
  <c r="I66" i="9"/>
  <c r="H66" i="9"/>
  <c r="G66" i="9"/>
  <c r="F66" i="9"/>
  <c r="E66" i="9"/>
  <c r="D66" i="9"/>
  <c r="B66" i="9"/>
  <c r="A66" i="9"/>
  <c r="J65" i="9"/>
  <c r="I65" i="9"/>
  <c r="H65" i="9"/>
  <c r="G65" i="9"/>
  <c r="F65" i="9"/>
  <c r="E65" i="9"/>
  <c r="D65" i="9"/>
  <c r="B65" i="9"/>
  <c r="A65" i="9"/>
  <c r="J64" i="9"/>
  <c r="I64" i="9"/>
  <c r="H64" i="9"/>
  <c r="G64" i="9"/>
  <c r="F64" i="9"/>
  <c r="E64" i="9"/>
  <c r="D64" i="9"/>
  <c r="B64" i="9"/>
  <c r="A64" i="9"/>
  <c r="J63" i="9"/>
  <c r="I63" i="9"/>
  <c r="H63" i="9"/>
  <c r="G63" i="9"/>
  <c r="F63" i="9"/>
  <c r="E63" i="9"/>
  <c r="D63" i="9"/>
  <c r="B63" i="9"/>
  <c r="A63" i="9"/>
  <c r="J62" i="9"/>
  <c r="I62" i="9"/>
  <c r="H62" i="9"/>
  <c r="G62" i="9"/>
  <c r="F62" i="9"/>
  <c r="E62" i="9"/>
  <c r="D62" i="9"/>
  <c r="B62" i="9"/>
  <c r="A62" i="9"/>
  <c r="J61" i="9"/>
  <c r="I61" i="9"/>
  <c r="H61" i="9"/>
  <c r="G61" i="9"/>
  <c r="F61" i="9"/>
  <c r="E61" i="9"/>
  <c r="D61" i="9"/>
  <c r="B61" i="9"/>
  <c r="A61" i="9"/>
  <c r="J60" i="9"/>
  <c r="I60" i="9"/>
  <c r="H60" i="9"/>
  <c r="G60" i="9"/>
  <c r="F60" i="9"/>
  <c r="E60" i="9"/>
  <c r="D60" i="9"/>
  <c r="B60" i="9"/>
  <c r="A60" i="9"/>
  <c r="J59" i="9"/>
  <c r="I59" i="9"/>
  <c r="H59" i="9"/>
  <c r="G59" i="9"/>
  <c r="F59" i="9"/>
  <c r="E59" i="9"/>
  <c r="D59" i="9"/>
  <c r="B59" i="9"/>
  <c r="A59" i="9"/>
  <c r="J58" i="9"/>
  <c r="I58" i="9"/>
  <c r="H58" i="9"/>
  <c r="G58" i="9"/>
  <c r="F58" i="9"/>
  <c r="E58" i="9"/>
  <c r="D58" i="9"/>
  <c r="B58" i="9"/>
  <c r="A58" i="9"/>
  <c r="J57" i="9"/>
  <c r="I57" i="9"/>
  <c r="H57" i="9"/>
  <c r="G57" i="9"/>
  <c r="F57" i="9"/>
  <c r="E57" i="9"/>
  <c r="D57" i="9"/>
  <c r="B57" i="9"/>
  <c r="A57" i="9"/>
  <c r="J56" i="9"/>
  <c r="I56" i="9"/>
  <c r="H56" i="9"/>
  <c r="G56" i="9"/>
  <c r="F56" i="9"/>
  <c r="E56" i="9"/>
  <c r="D56" i="9"/>
  <c r="B56" i="9"/>
  <c r="A56" i="9"/>
  <c r="J55" i="9"/>
  <c r="I55" i="9"/>
  <c r="H55" i="9"/>
  <c r="G55" i="9"/>
  <c r="F55" i="9"/>
  <c r="E55" i="9"/>
  <c r="D55" i="9"/>
  <c r="B55" i="9"/>
  <c r="A55" i="9"/>
  <c r="J54" i="9"/>
  <c r="I54" i="9"/>
  <c r="H54" i="9"/>
  <c r="G54" i="9"/>
  <c r="F54" i="9"/>
  <c r="E54" i="9"/>
  <c r="D54" i="9"/>
  <c r="B54" i="9"/>
  <c r="A54" i="9"/>
  <c r="J53" i="9"/>
  <c r="I53" i="9"/>
  <c r="H53" i="9"/>
  <c r="G53" i="9"/>
  <c r="F53" i="9"/>
  <c r="E53" i="9"/>
  <c r="D53" i="9"/>
  <c r="B53" i="9"/>
  <c r="A53" i="9"/>
  <c r="J52" i="9"/>
  <c r="I52" i="9"/>
  <c r="H52" i="9"/>
  <c r="G52" i="9"/>
  <c r="F52" i="9"/>
  <c r="E52" i="9"/>
  <c r="D52" i="9"/>
  <c r="B52" i="9"/>
  <c r="A52" i="9"/>
  <c r="J51" i="9"/>
  <c r="I51" i="9"/>
  <c r="H51" i="9"/>
  <c r="G51" i="9"/>
  <c r="F51" i="9"/>
  <c r="E51" i="9"/>
  <c r="D51" i="9"/>
  <c r="B51" i="9"/>
  <c r="A51" i="9"/>
  <c r="J50" i="9"/>
  <c r="I50" i="9"/>
  <c r="H50" i="9"/>
  <c r="G50" i="9"/>
  <c r="F50" i="9"/>
  <c r="E50" i="9"/>
  <c r="D50" i="9"/>
  <c r="B50" i="9"/>
  <c r="A50" i="9"/>
  <c r="J49" i="9"/>
  <c r="I49" i="9"/>
  <c r="H49" i="9"/>
  <c r="G49" i="9"/>
  <c r="F49" i="9"/>
  <c r="E49" i="9"/>
  <c r="D49" i="9"/>
  <c r="B49" i="9"/>
  <c r="A49" i="9"/>
  <c r="J48" i="9"/>
  <c r="I48" i="9"/>
  <c r="H48" i="9"/>
  <c r="G48" i="9"/>
  <c r="F48" i="9"/>
  <c r="E48" i="9"/>
  <c r="D48" i="9"/>
  <c r="B48" i="9"/>
  <c r="A48" i="9"/>
  <c r="J47" i="9"/>
  <c r="I47" i="9"/>
  <c r="H47" i="9"/>
  <c r="G47" i="9"/>
  <c r="F47" i="9"/>
  <c r="E47" i="9"/>
  <c r="D47" i="9"/>
  <c r="B47" i="9"/>
  <c r="A47" i="9"/>
  <c r="J46" i="9"/>
  <c r="I46" i="9"/>
  <c r="H46" i="9"/>
  <c r="G46" i="9"/>
  <c r="F46" i="9"/>
  <c r="E46" i="9"/>
  <c r="D46" i="9"/>
  <c r="B46" i="9"/>
  <c r="A46" i="9"/>
  <c r="J45" i="9"/>
  <c r="I45" i="9"/>
  <c r="H45" i="9"/>
  <c r="G45" i="9"/>
  <c r="F45" i="9"/>
  <c r="E45" i="9"/>
  <c r="D45" i="9"/>
  <c r="B45" i="9"/>
  <c r="A45" i="9"/>
  <c r="J44" i="9"/>
  <c r="I44" i="9"/>
  <c r="H44" i="9"/>
  <c r="G44" i="9"/>
  <c r="F44" i="9"/>
  <c r="E44" i="9"/>
  <c r="D44" i="9"/>
  <c r="B44" i="9"/>
  <c r="A44" i="9"/>
  <c r="J43" i="9"/>
  <c r="I43" i="9"/>
  <c r="H43" i="9"/>
  <c r="G43" i="9"/>
  <c r="F43" i="9"/>
  <c r="E43" i="9"/>
  <c r="D43" i="9"/>
  <c r="B43" i="9"/>
  <c r="A43" i="9"/>
  <c r="J42" i="9"/>
  <c r="I42" i="9"/>
  <c r="H42" i="9"/>
  <c r="G42" i="9"/>
  <c r="F42" i="9"/>
  <c r="E42" i="9"/>
  <c r="D42" i="9"/>
  <c r="B42" i="9"/>
  <c r="A42" i="9"/>
  <c r="J41" i="9"/>
  <c r="I41" i="9"/>
  <c r="H41" i="9"/>
  <c r="G41" i="9"/>
  <c r="F41" i="9"/>
  <c r="E41" i="9"/>
  <c r="D41" i="9"/>
  <c r="B41" i="9"/>
  <c r="A41" i="9"/>
  <c r="J40" i="9"/>
  <c r="I40" i="9"/>
  <c r="H40" i="9"/>
  <c r="G40" i="9"/>
  <c r="F40" i="9"/>
  <c r="E40" i="9"/>
  <c r="D40" i="9"/>
  <c r="B40" i="9"/>
  <c r="A40" i="9"/>
  <c r="J39" i="9"/>
  <c r="I39" i="9"/>
  <c r="H39" i="9"/>
  <c r="G39" i="9"/>
  <c r="F39" i="9"/>
  <c r="E39" i="9"/>
  <c r="D39" i="9"/>
  <c r="B39" i="9"/>
  <c r="A39" i="9"/>
  <c r="J38" i="9"/>
  <c r="I38" i="9"/>
  <c r="H38" i="9"/>
  <c r="G38" i="9"/>
  <c r="F38" i="9"/>
  <c r="E38" i="9"/>
  <c r="D38" i="9"/>
  <c r="B38" i="9"/>
  <c r="A38" i="9"/>
  <c r="J37" i="9"/>
  <c r="I37" i="9"/>
  <c r="H37" i="9"/>
  <c r="G37" i="9"/>
  <c r="F37" i="9"/>
  <c r="E37" i="9"/>
  <c r="D37" i="9"/>
  <c r="B37" i="9"/>
  <c r="A37" i="9"/>
  <c r="J36" i="9"/>
  <c r="I36" i="9"/>
  <c r="H36" i="9"/>
  <c r="G36" i="9"/>
  <c r="F36" i="9"/>
  <c r="E36" i="9"/>
  <c r="D36" i="9"/>
  <c r="B36" i="9"/>
  <c r="A36" i="9"/>
  <c r="J35" i="9"/>
  <c r="I35" i="9"/>
  <c r="H35" i="9"/>
  <c r="G35" i="9"/>
  <c r="F35" i="9"/>
  <c r="E35" i="9"/>
  <c r="D35" i="9"/>
  <c r="B35" i="9"/>
  <c r="A35" i="9"/>
  <c r="J34" i="9"/>
  <c r="I34" i="9"/>
  <c r="H34" i="9"/>
  <c r="G34" i="9"/>
  <c r="F34" i="9"/>
  <c r="E34" i="9"/>
  <c r="D34" i="9"/>
  <c r="B34" i="9"/>
  <c r="A34" i="9"/>
  <c r="J33" i="9"/>
  <c r="I33" i="9"/>
  <c r="H33" i="9"/>
  <c r="G33" i="9"/>
  <c r="F33" i="9"/>
  <c r="E33" i="9"/>
  <c r="D33" i="9"/>
  <c r="B33" i="9"/>
  <c r="A33" i="9"/>
  <c r="J32" i="9"/>
  <c r="I32" i="9"/>
  <c r="H32" i="9"/>
  <c r="G32" i="9"/>
  <c r="F32" i="9"/>
  <c r="E32" i="9"/>
  <c r="D32" i="9"/>
  <c r="B32" i="9"/>
  <c r="A32" i="9"/>
  <c r="J31" i="9"/>
  <c r="I31" i="9"/>
  <c r="H31" i="9"/>
  <c r="G31" i="9"/>
  <c r="F31" i="9"/>
  <c r="E31" i="9"/>
  <c r="D31" i="9"/>
  <c r="B31" i="9"/>
  <c r="A31" i="9"/>
  <c r="J30" i="9"/>
  <c r="I30" i="9"/>
  <c r="H30" i="9"/>
  <c r="G30" i="9"/>
  <c r="F30" i="9"/>
  <c r="E30" i="9"/>
  <c r="D30" i="9"/>
  <c r="B30" i="9"/>
  <c r="A30" i="9"/>
  <c r="J29" i="9"/>
  <c r="I29" i="9"/>
  <c r="H29" i="9"/>
  <c r="G29" i="9"/>
  <c r="F29" i="9"/>
  <c r="E29" i="9"/>
  <c r="D29" i="9"/>
  <c r="B29" i="9"/>
  <c r="A29" i="9"/>
  <c r="J28" i="9"/>
  <c r="I28" i="9"/>
  <c r="H28" i="9"/>
  <c r="G28" i="9"/>
  <c r="F28" i="9"/>
  <c r="E28" i="9"/>
  <c r="D28" i="9"/>
  <c r="B28" i="9"/>
  <c r="A28" i="9"/>
  <c r="J27" i="9"/>
  <c r="I27" i="9"/>
  <c r="H27" i="9"/>
  <c r="G27" i="9"/>
  <c r="F27" i="9"/>
  <c r="E27" i="9"/>
  <c r="D27" i="9"/>
  <c r="B27" i="9"/>
  <c r="A27" i="9"/>
  <c r="J26" i="9"/>
  <c r="I26" i="9"/>
  <c r="H26" i="9"/>
  <c r="G26" i="9"/>
  <c r="F26" i="9"/>
  <c r="E26" i="9"/>
  <c r="D26" i="9"/>
  <c r="B26" i="9"/>
  <c r="A26" i="9"/>
  <c r="J25" i="9"/>
  <c r="I25" i="9"/>
  <c r="H25" i="9"/>
  <c r="G25" i="9"/>
  <c r="F25" i="9"/>
  <c r="E25" i="9"/>
  <c r="D25" i="9"/>
  <c r="B25" i="9"/>
  <c r="A25" i="9"/>
  <c r="J24" i="9"/>
  <c r="I24" i="9"/>
  <c r="H24" i="9"/>
  <c r="G24" i="9"/>
  <c r="F24" i="9"/>
  <c r="E24" i="9"/>
  <c r="D24" i="9"/>
  <c r="B24" i="9"/>
  <c r="A24" i="9"/>
  <c r="J23" i="9"/>
  <c r="I23" i="9"/>
  <c r="H23" i="9"/>
  <c r="G23" i="9"/>
  <c r="F23" i="9"/>
  <c r="E23" i="9"/>
  <c r="D23" i="9"/>
  <c r="B23" i="9"/>
  <c r="A23" i="9"/>
  <c r="J22" i="9"/>
  <c r="I22" i="9"/>
  <c r="H22" i="9"/>
  <c r="G22" i="9"/>
  <c r="F22" i="9"/>
  <c r="E22" i="9"/>
  <c r="D22" i="9"/>
  <c r="C22" i="9"/>
  <c r="B22" i="9"/>
  <c r="A22" i="9"/>
  <c r="J21" i="9"/>
  <c r="I21" i="9"/>
  <c r="H21" i="9"/>
  <c r="G21" i="9"/>
  <c r="F21" i="9"/>
  <c r="E21" i="9"/>
  <c r="D21" i="9"/>
  <c r="B21" i="9"/>
  <c r="A21" i="9"/>
  <c r="J20" i="9"/>
  <c r="I20" i="9"/>
  <c r="H20" i="9"/>
  <c r="G20" i="9"/>
  <c r="F20" i="9"/>
  <c r="E20" i="9"/>
  <c r="D20" i="9"/>
  <c r="B20" i="9"/>
  <c r="A20" i="9"/>
  <c r="J19" i="9"/>
  <c r="I19" i="9"/>
  <c r="H19" i="9"/>
  <c r="G19" i="9"/>
  <c r="F19" i="9"/>
  <c r="E19" i="9"/>
  <c r="D19" i="9"/>
  <c r="B19" i="9"/>
  <c r="A19" i="9"/>
  <c r="J18" i="9"/>
  <c r="I18" i="9"/>
  <c r="H18" i="9"/>
  <c r="G18" i="9"/>
  <c r="F18" i="9"/>
  <c r="E18" i="9"/>
  <c r="D18" i="9"/>
  <c r="B18" i="9"/>
  <c r="A18" i="9"/>
  <c r="J17" i="9"/>
  <c r="I17" i="9"/>
  <c r="H17" i="9"/>
  <c r="G17" i="9"/>
  <c r="F17" i="9"/>
  <c r="E17" i="9"/>
  <c r="D17" i="9"/>
  <c r="B17" i="9"/>
  <c r="A17" i="9"/>
  <c r="J16" i="9"/>
  <c r="I16" i="9"/>
  <c r="H16" i="9"/>
  <c r="G16" i="9"/>
  <c r="F16" i="9"/>
  <c r="E16" i="9"/>
  <c r="D16" i="9"/>
  <c r="B16" i="9"/>
  <c r="A16" i="9"/>
  <c r="J15" i="9"/>
  <c r="I15" i="9"/>
  <c r="H15" i="9"/>
  <c r="G15" i="9"/>
  <c r="F15" i="9"/>
  <c r="E15" i="9"/>
  <c r="D15" i="9"/>
  <c r="B15" i="9"/>
  <c r="A15" i="9"/>
  <c r="J14" i="9"/>
  <c r="I14" i="9"/>
  <c r="H14" i="9"/>
  <c r="G14" i="9"/>
  <c r="F14" i="9"/>
  <c r="E14" i="9"/>
  <c r="D14" i="9"/>
  <c r="B14" i="9"/>
  <c r="A14" i="9"/>
  <c r="J13" i="9"/>
  <c r="I13" i="9"/>
  <c r="H13" i="9"/>
  <c r="G13" i="9"/>
  <c r="F13" i="9"/>
  <c r="E13" i="9"/>
  <c r="D13" i="9"/>
  <c r="B13" i="9"/>
  <c r="A13" i="9"/>
  <c r="J12" i="9"/>
  <c r="I12" i="9"/>
  <c r="H12" i="9"/>
  <c r="G12" i="9"/>
  <c r="F12" i="9"/>
  <c r="E12" i="9"/>
  <c r="D12" i="9"/>
  <c r="B12" i="9"/>
  <c r="A12" i="9"/>
  <c r="J11" i="9"/>
  <c r="I11" i="9"/>
  <c r="H11" i="9"/>
  <c r="G11" i="9"/>
  <c r="F11" i="9"/>
  <c r="E11" i="9"/>
  <c r="D11" i="9"/>
  <c r="B11" i="9"/>
  <c r="A11" i="9"/>
  <c r="J10" i="9"/>
  <c r="I10" i="9"/>
  <c r="H10" i="9"/>
  <c r="G10" i="9"/>
  <c r="F10" i="9"/>
  <c r="E10" i="9"/>
  <c r="D10" i="9"/>
  <c r="B10" i="9"/>
  <c r="A10" i="9"/>
  <c r="J9" i="9"/>
  <c r="I9" i="9"/>
  <c r="H9" i="9"/>
  <c r="G9" i="9"/>
  <c r="F9" i="9"/>
  <c r="E9" i="9"/>
  <c r="D9" i="9"/>
  <c r="B9" i="9"/>
  <c r="A9" i="9"/>
  <c r="J8" i="9"/>
  <c r="I8" i="9"/>
  <c r="H8" i="9"/>
  <c r="G8" i="9"/>
  <c r="F8" i="9"/>
  <c r="E8" i="9"/>
  <c r="D8" i="9"/>
  <c r="B8" i="9"/>
  <c r="A8" i="9"/>
  <c r="J7" i="9"/>
  <c r="I7" i="9"/>
  <c r="H7" i="9"/>
  <c r="G7" i="9"/>
  <c r="F7" i="9"/>
  <c r="E7" i="9"/>
  <c r="D7" i="9"/>
  <c r="B7" i="9"/>
  <c r="A7" i="9"/>
  <c r="J6" i="9"/>
  <c r="I6" i="9"/>
  <c r="H6" i="9"/>
  <c r="G6" i="9"/>
  <c r="F6" i="9"/>
  <c r="E6" i="9"/>
  <c r="D6" i="9"/>
  <c r="B6" i="9"/>
  <c r="A6" i="9"/>
  <c r="J5" i="9"/>
  <c r="I5" i="9"/>
  <c r="H5" i="9"/>
  <c r="G5" i="9"/>
  <c r="F5" i="9"/>
  <c r="E5" i="9"/>
  <c r="D5" i="9"/>
  <c r="B5" i="9"/>
  <c r="A5" i="9"/>
  <c r="J4" i="9"/>
  <c r="I4" i="9"/>
  <c r="H4" i="9"/>
  <c r="G4" i="9"/>
  <c r="F4" i="9"/>
  <c r="E4" i="9"/>
  <c r="D4" i="9"/>
  <c r="B4" i="9"/>
  <c r="A4" i="9"/>
  <c r="J3" i="9"/>
  <c r="I3" i="9"/>
  <c r="H3" i="9"/>
  <c r="G3" i="9"/>
  <c r="F3" i="9"/>
  <c r="E3" i="9"/>
  <c r="D3" i="9"/>
  <c r="B3" i="9"/>
  <c r="A3" i="9"/>
  <c r="J2" i="9"/>
  <c r="I2" i="9"/>
  <c r="H2" i="9"/>
  <c r="G2" i="9"/>
  <c r="F2" i="9"/>
  <c r="E2" i="9"/>
  <c r="D2" i="9"/>
  <c r="B2" i="9"/>
  <c r="A2" i="9"/>
  <c r="I530" i="5"/>
  <c r="H530" i="5"/>
  <c r="G530" i="5"/>
  <c r="F530" i="5"/>
  <c r="E530" i="5"/>
  <c r="D530" i="5"/>
  <c r="B530" i="5"/>
  <c r="I529" i="5"/>
  <c r="H529" i="5"/>
  <c r="G529" i="5"/>
  <c r="F529" i="5"/>
  <c r="E529" i="5"/>
  <c r="D529" i="5"/>
  <c r="B529" i="5"/>
  <c r="I528" i="5"/>
  <c r="H528" i="5"/>
  <c r="G528" i="5"/>
  <c r="F528" i="5"/>
  <c r="E528" i="5"/>
  <c r="D528" i="5"/>
  <c r="B528" i="5"/>
  <c r="I527" i="5"/>
  <c r="H527" i="5"/>
  <c r="G527" i="5"/>
  <c r="F527" i="5"/>
  <c r="E527" i="5"/>
  <c r="D527" i="5"/>
  <c r="B527" i="5"/>
  <c r="I526" i="5"/>
  <c r="H526" i="5"/>
  <c r="G526" i="5"/>
  <c r="F526" i="5"/>
  <c r="E526" i="5"/>
  <c r="D526" i="5"/>
  <c r="B526" i="5"/>
  <c r="I525" i="5"/>
  <c r="H525" i="5"/>
  <c r="G525" i="5"/>
  <c r="F525" i="5"/>
  <c r="E525" i="5"/>
  <c r="D525" i="5"/>
  <c r="B525" i="5"/>
  <c r="I524" i="5"/>
  <c r="H524" i="5"/>
  <c r="G524" i="5"/>
  <c r="F524" i="5"/>
  <c r="E524" i="5"/>
  <c r="D524" i="5"/>
  <c r="B524" i="5"/>
  <c r="I523" i="5"/>
  <c r="H523" i="5"/>
  <c r="G523" i="5"/>
  <c r="F523" i="5"/>
  <c r="E523" i="5"/>
  <c r="D523" i="5"/>
  <c r="B523" i="5"/>
  <c r="J522" i="5"/>
  <c r="I522" i="5"/>
  <c r="H522" i="5"/>
  <c r="G522" i="5"/>
  <c r="F522" i="5"/>
  <c r="E522" i="5"/>
  <c r="D522" i="5"/>
  <c r="B522" i="5"/>
  <c r="J521" i="5"/>
  <c r="I521" i="5"/>
  <c r="H521" i="5"/>
  <c r="G521" i="5"/>
  <c r="F521" i="5"/>
  <c r="E521" i="5"/>
  <c r="D521" i="5"/>
  <c r="B521" i="5"/>
  <c r="J520" i="5"/>
  <c r="I520" i="5"/>
  <c r="H520" i="5"/>
  <c r="G520" i="5"/>
  <c r="F520" i="5"/>
  <c r="E520" i="5"/>
  <c r="D520" i="5"/>
  <c r="B520" i="5"/>
  <c r="J519" i="5"/>
  <c r="I519" i="5"/>
  <c r="H519" i="5"/>
  <c r="G519" i="5"/>
  <c r="F519" i="5"/>
  <c r="E519" i="5"/>
  <c r="D519" i="5"/>
  <c r="B519" i="5"/>
  <c r="J518" i="5"/>
  <c r="I518" i="5"/>
  <c r="H518" i="5"/>
  <c r="G518" i="5"/>
  <c r="F518" i="5"/>
  <c r="E518" i="5"/>
  <c r="D518" i="5"/>
  <c r="B518" i="5"/>
  <c r="J517" i="5"/>
  <c r="I517" i="5"/>
  <c r="H517" i="5"/>
  <c r="G517" i="5"/>
  <c r="F517" i="5"/>
  <c r="E517" i="5"/>
  <c r="D517" i="5"/>
  <c r="B517" i="5"/>
  <c r="J516" i="5"/>
  <c r="I516" i="5"/>
  <c r="H516" i="5"/>
  <c r="G516" i="5"/>
  <c r="F516" i="5"/>
  <c r="E516" i="5"/>
  <c r="D516" i="5"/>
  <c r="B516" i="5"/>
  <c r="J515" i="5"/>
  <c r="I515" i="5"/>
  <c r="H515" i="5"/>
  <c r="G515" i="5"/>
  <c r="F515" i="5"/>
  <c r="E515" i="5"/>
  <c r="D515" i="5"/>
  <c r="B515" i="5"/>
  <c r="J514" i="5"/>
  <c r="I514" i="5"/>
  <c r="H514" i="5"/>
  <c r="G514" i="5"/>
  <c r="F514" i="5"/>
  <c r="E514" i="5"/>
  <c r="D514" i="5"/>
  <c r="B514" i="5"/>
  <c r="J513" i="5"/>
  <c r="I513" i="5"/>
  <c r="H513" i="5"/>
  <c r="G513" i="5"/>
  <c r="F513" i="5"/>
  <c r="E513" i="5"/>
  <c r="D513" i="5"/>
  <c r="B513" i="5"/>
  <c r="J512" i="5"/>
  <c r="I512" i="5"/>
  <c r="H512" i="5"/>
  <c r="G512" i="5"/>
  <c r="F512" i="5"/>
  <c r="E512" i="5"/>
  <c r="D512" i="5"/>
  <c r="B512" i="5"/>
  <c r="J511" i="5"/>
  <c r="I511" i="5"/>
  <c r="H511" i="5"/>
  <c r="G511" i="5"/>
  <c r="F511" i="5"/>
  <c r="E511" i="5"/>
  <c r="D511" i="5"/>
  <c r="B511" i="5"/>
  <c r="J510" i="5"/>
  <c r="I510" i="5"/>
  <c r="H510" i="5"/>
  <c r="G510" i="5"/>
  <c r="F510" i="5"/>
  <c r="E510" i="5"/>
  <c r="D510" i="5"/>
  <c r="B510" i="5"/>
  <c r="J509" i="5"/>
  <c r="I509" i="5"/>
  <c r="H509" i="5"/>
  <c r="G509" i="5"/>
  <c r="F509" i="5"/>
  <c r="E509" i="5"/>
  <c r="D509" i="5"/>
  <c r="B509" i="5"/>
  <c r="J508" i="5"/>
  <c r="I508" i="5"/>
  <c r="H508" i="5"/>
  <c r="G508" i="5"/>
  <c r="F508" i="5"/>
  <c r="E508" i="5"/>
  <c r="D508" i="5"/>
  <c r="B508" i="5"/>
  <c r="J507" i="5"/>
  <c r="I507" i="5"/>
  <c r="H507" i="5"/>
  <c r="G507" i="5"/>
  <c r="F507" i="5"/>
  <c r="E507" i="5"/>
  <c r="D507" i="5"/>
  <c r="B507" i="5"/>
  <c r="J506" i="5"/>
  <c r="I506" i="5"/>
  <c r="H506" i="5"/>
  <c r="G506" i="5"/>
  <c r="F506" i="5"/>
  <c r="E506" i="5"/>
  <c r="D506" i="5"/>
  <c r="B506" i="5"/>
  <c r="J505" i="5"/>
  <c r="I505" i="5"/>
  <c r="H505" i="5"/>
  <c r="G505" i="5"/>
  <c r="F505" i="5"/>
  <c r="E505" i="5"/>
  <c r="D505" i="5"/>
  <c r="B505" i="5"/>
  <c r="J504" i="5"/>
  <c r="I504" i="5"/>
  <c r="H504" i="5"/>
  <c r="G504" i="5"/>
  <c r="F504" i="5"/>
  <c r="E504" i="5"/>
  <c r="D504" i="5"/>
  <c r="B504" i="5"/>
  <c r="J503" i="5"/>
  <c r="I503" i="5"/>
  <c r="H503" i="5"/>
  <c r="G503" i="5"/>
  <c r="F503" i="5"/>
  <c r="E503" i="5"/>
  <c r="D503" i="5"/>
  <c r="B503" i="5"/>
  <c r="J502" i="5"/>
  <c r="I502" i="5"/>
  <c r="H502" i="5"/>
  <c r="G502" i="5"/>
  <c r="F502" i="5"/>
  <c r="E502" i="5"/>
  <c r="D502" i="5"/>
  <c r="B502" i="5"/>
  <c r="J501" i="5"/>
  <c r="I501" i="5"/>
  <c r="H501" i="5"/>
  <c r="G501" i="5"/>
  <c r="F501" i="5"/>
  <c r="E501" i="5"/>
  <c r="D501" i="5"/>
  <c r="B501" i="5"/>
  <c r="J500" i="5"/>
  <c r="I500" i="5"/>
  <c r="H500" i="5"/>
  <c r="G500" i="5"/>
  <c r="F500" i="5"/>
  <c r="E500" i="5"/>
  <c r="D500" i="5"/>
  <c r="B500" i="5"/>
  <c r="J499" i="5"/>
  <c r="I499" i="5"/>
  <c r="H499" i="5"/>
  <c r="G499" i="5"/>
  <c r="F499" i="5"/>
  <c r="E499" i="5"/>
  <c r="D499" i="5"/>
  <c r="B499" i="5"/>
  <c r="J498" i="5"/>
  <c r="I498" i="5"/>
  <c r="H498" i="5"/>
  <c r="G498" i="5"/>
  <c r="F498" i="5"/>
  <c r="E498" i="5"/>
  <c r="D498" i="5"/>
  <c r="B498" i="5"/>
  <c r="J497" i="5"/>
  <c r="I497" i="5"/>
  <c r="H497" i="5"/>
  <c r="G497" i="5"/>
  <c r="F497" i="5"/>
  <c r="E497" i="5"/>
  <c r="D497" i="5"/>
  <c r="C497" i="5"/>
  <c r="B497" i="5"/>
  <c r="J496" i="5"/>
  <c r="I496" i="5"/>
  <c r="H496" i="5"/>
  <c r="G496" i="5"/>
  <c r="F496" i="5"/>
  <c r="E496" i="5"/>
  <c r="D496" i="5"/>
  <c r="C496" i="5"/>
  <c r="B496" i="5"/>
  <c r="J495" i="5"/>
  <c r="I495" i="5"/>
  <c r="H495" i="5"/>
  <c r="G495" i="5"/>
  <c r="F495" i="5"/>
  <c r="E495" i="5"/>
  <c r="D495" i="5"/>
  <c r="C495" i="5"/>
  <c r="B495" i="5"/>
  <c r="J494" i="5"/>
  <c r="I494" i="5"/>
  <c r="H494" i="5"/>
  <c r="G494" i="5"/>
  <c r="F494" i="5"/>
  <c r="E494" i="5"/>
  <c r="D494" i="5"/>
  <c r="B494" i="5"/>
  <c r="J493" i="5"/>
  <c r="I493" i="5"/>
  <c r="H493" i="5"/>
  <c r="G493" i="5"/>
  <c r="F493" i="5"/>
  <c r="E493" i="5"/>
  <c r="D493" i="5"/>
  <c r="B493" i="5"/>
  <c r="J492" i="5"/>
  <c r="I492" i="5"/>
  <c r="H492" i="5"/>
  <c r="G492" i="5"/>
  <c r="F492" i="5"/>
  <c r="E492" i="5"/>
  <c r="D492" i="5"/>
  <c r="B492" i="5"/>
  <c r="J491" i="5"/>
  <c r="I491" i="5"/>
  <c r="H491" i="5"/>
  <c r="G491" i="5"/>
  <c r="F491" i="5"/>
  <c r="E491" i="5"/>
  <c r="D491" i="5"/>
  <c r="B491" i="5"/>
  <c r="J490" i="5"/>
  <c r="I490" i="5"/>
  <c r="H490" i="5"/>
  <c r="G490" i="5"/>
  <c r="F490" i="5"/>
  <c r="E490" i="5"/>
  <c r="D490" i="5"/>
  <c r="B490" i="5"/>
  <c r="J489" i="5"/>
  <c r="I489" i="5"/>
  <c r="H489" i="5"/>
  <c r="G489" i="5"/>
  <c r="F489" i="5"/>
  <c r="E489" i="5"/>
  <c r="D489" i="5"/>
  <c r="B489" i="5"/>
  <c r="J488" i="5"/>
  <c r="I488" i="5"/>
  <c r="H488" i="5"/>
  <c r="G488" i="5"/>
  <c r="F488" i="5"/>
  <c r="E488" i="5"/>
  <c r="D488" i="5"/>
  <c r="B488" i="5"/>
  <c r="J487" i="5"/>
  <c r="I487" i="5"/>
  <c r="H487" i="5"/>
  <c r="G487" i="5"/>
  <c r="F487" i="5"/>
  <c r="E487" i="5"/>
  <c r="D487" i="5"/>
  <c r="B487" i="5"/>
  <c r="J486" i="5"/>
  <c r="I486" i="5"/>
  <c r="H486" i="5"/>
  <c r="G486" i="5"/>
  <c r="F486" i="5"/>
  <c r="E486" i="5"/>
  <c r="D486" i="5"/>
  <c r="B486" i="5"/>
  <c r="J485" i="5"/>
  <c r="I485" i="5"/>
  <c r="H485" i="5"/>
  <c r="G485" i="5"/>
  <c r="F485" i="5"/>
  <c r="E485" i="5"/>
  <c r="D485" i="5"/>
  <c r="B485" i="5"/>
  <c r="J484" i="5"/>
  <c r="I484" i="5"/>
  <c r="H484" i="5"/>
  <c r="G484" i="5"/>
  <c r="F484" i="5"/>
  <c r="E484" i="5"/>
  <c r="D484" i="5"/>
  <c r="B484" i="5"/>
  <c r="J483" i="5"/>
  <c r="I483" i="5"/>
  <c r="H483" i="5"/>
  <c r="G483" i="5"/>
  <c r="F483" i="5"/>
  <c r="E483" i="5"/>
  <c r="D483" i="5"/>
  <c r="B483" i="5"/>
  <c r="J482" i="5"/>
  <c r="I482" i="5"/>
  <c r="H482" i="5"/>
  <c r="G482" i="5"/>
  <c r="F482" i="5"/>
  <c r="E482" i="5"/>
  <c r="D482" i="5"/>
  <c r="B482" i="5"/>
  <c r="J481" i="5"/>
  <c r="I481" i="5"/>
  <c r="H481" i="5"/>
  <c r="G481" i="5"/>
  <c r="F481" i="5"/>
  <c r="E481" i="5"/>
  <c r="D481" i="5"/>
  <c r="B481" i="5"/>
  <c r="J480" i="5"/>
  <c r="I480" i="5"/>
  <c r="H480" i="5"/>
  <c r="G480" i="5"/>
  <c r="F480" i="5"/>
  <c r="E480" i="5"/>
  <c r="D480" i="5"/>
  <c r="B480" i="5"/>
  <c r="J479" i="5"/>
  <c r="I479" i="5"/>
  <c r="H479" i="5"/>
  <c r="G479" i="5"/>
  <c r="F479" i="5"/>
  <c r="E479" i="5"/>
  <c r="D479" i="5"/>
  <c r="B479" i="5"/>
  <c r="J478" i="5"/>
  <c r="I478" i="5"/>
  <c r="H478" i="5"/>
  <c r="G478" i="5"/>
  <c r="F478" i="5"/>
  <c r="E478" i="5"/>
  <c r="D478" i="5"/>
  <c r="B478" i="5"/>
  <c r="J477" i="5"/>
  <c r="I477" i="5"/>
  <c r="H477" i="5"/>
  <c r="G477" i="5"/>
  <c r="F477" i="5"/>
  <c r="E477" i="5"/>
  <c r="D477" i="5"/>
  <c r="B477" i="5"/>
  <c r="J476" i="5"/>
  <c r="I476" i="5"/>
  <c r="H476" i="5"/>
  <c r="G476" i="5"/>
  <c r="F476" i="5"/>
  <c r="E476" i="5"/>
  <c r="D476" i="5"/>
  <c r="B476" i="5"/>
  <c r="J475" i="5"/>
  <c r="I475" i="5"/>
  <c r="H475" i="5"/>
  <c r="G475" i="5"/>
  <c r="F475" i="5"/>
  <c r="E475" i="5"/>
  <c r="D475" i="5"/>
  <c r="B475" i="5"/>
  <c r="J474" i="5"/>
  <c r="I474" i="5"/>
  <c r="H474" i="5"/>
  <c r="G474" i="5"/>
  <c r="F474" i="5"/>
  <c r="E474" i="5"/>
  <c r="D474" i="5"/>
  <c r="C474" i="5"/>
  <c r="B474" i="5"/>
  <c r="J473" i="5"/>
  <c r="I473" i="5"/>
  <c r="H473" i="5"/>
  <c r="G473" i="5"/>
  <c r="F473" i="5"/>
  <c r="E473" i="5"/>
  <c r="D473" i="5"/>
  <c r="C473" i="5"/>
  <c r="B473" i="5"/>
  <c r="J472" i="5"/>
  <c r="I472" i="5"/>
  <c r="H472" i="5"/>
  <c r="G472" i="5"/>
  <c r="F472" i="5"/>
  <c r="E472" i="5"/>
  <c r="D472" i="5"/>
  <c r="C472" i="5"/>
  <c r="B472" i="5"/>
  <c r="J471" i="5"/>
  <c r="I471" i="5"/>
  <c r="H471" i="5"/>
  <c r="G471" i="5"/>
  <c r="F471" i="5"/>
  <c r="E471" i="5"/>
  <c r="D471" i="5"/>
  <c r="C471" i="5"/>
  <c r="B471" i="5"/>
  <c r="J470" i="5"/>
  <c r="I470" i="5"/>
  <c r="H470" i="5"/>
  <c r="G470" i="5"/>
  <c r="F470" i="5"/>
  <c r="E470" i="5"/>
  <c r="D470" i="5"/>
  <c r="C470" i="5"/>
  <c r="B470" i="5"/>
  <c r="J469" i="5"/>
  <c r="I469" i="5"/>
  <c r="H469" i="5"/>
  <c r="G469" i="5"/>
  <c r="F469" i="5"/>
  <c r="E469" i="5"/>
  <c r="D469" i="5"/>
  <c r="C469" i="5"/>
  <c r="B469" i="5"/>
  <c r="J468" i="5"/>
  <c r="I468" i="5"/>
  <c r="H468" i="5"/>
  <c r="G468" i="5"/>
  <c r="F468" i="5"/>
  <c r="E468" i="5"/>
  <c r="D468" i="5"/>
  <c r="C468" i="5"/>
  <c r="B468" i="5"/>
  <c r="J467" i="5"/>
  <c r="I467" i="5"/>
  <c r="H467" i="5"/>
  <c r="G467" i="5"/>
  <c r="F467" i="5"/>
  <c r="E467" i="5"/>
  <c r="D467" i="5"/>
  <c r="C467" i="5"/>
  <c r="B467" i="5"/>
  <c r="J466" i="5"/>
  <c r="I466" i="5"/>
  <c r="H466" i="5"/>
  <c r="G466" i="5"/>
  <c r="F466" i="5"/>
  <c r="E466" i="5"/>
  <c r="D466" i="5"/>
  <c r="C466" i="5"/>
  <c r="B466" i="5"/>
  <c r="J465" i="5"/>
  <c r="I465" i="5"/>
  <c r="H465" i="5"/>
  <c r="G465" i="5"/>
  <c r="F465" i="5"/>
  <c r="E465" i="5"/>
  <c r="D465" i="5"/>
  <c r="C465" i="5"/>
  <c r="B465" i="5"/>
  <c r="J464" i="5"/>
  <c r="I464" i="5"/>
  <c r="H464" i="5"/>
  <c r="G464" i="5"/>
  <c r="F464" i="5"/>
  <c r="E464" i="5"/>
  <c r="D464" i="5"/>
  <c r="C464" i="5"/>
  <c r="B464" i="5"/>
  <c r="J463" i="5"/>
  <c r="I463" i="5"/>
  <c r="H463" i="5"/>
  <c r="G463" i="5"/>
  <c r="F463" i="5"/>
  <c r="E463" i="5"/>
  <c r="D463" i="5"/>
  <c r="B463" i="5"/>
  <c r="J462" i="5"/>
  <c r="I462" i="5"/>
  <c r="H462" i="5"/>
  <c r="G462" i="5"/>
  <c r="F462" i="5"/>
  <c r="E462" i="5"/>
  <c r="D462" i="5"/>
  <c r="B462" i="5"/>
  <c r="J461" i="5"/>
  <c r="I461" i="5"/>
  <c r="H461" i="5"/>
  <c r="G461" i="5"/>
  <c r="F461" i="5"/>
  <c r="E461" i="5"/>
  <c r="D461" i="5"/>
  <c r="B461" i="5"/>
  <c r="J460" i="5"/>
  <c r="I460" i="5"/>
  <c r="H460" i="5"/>
  <c r="G460" i="5"/>
  <c r="F460" i="5"/>
  <c r="E460" i="5"/>
  <c r="D460" i="5"/>
  <c r="B460" i="5"/>
  <c r="J459" i="5"/>
  <c r="I459" i="5"/>
  <c r="H459" i="5"/>
  <c r="G459" i="5"/>
  <c r="F459" i="5"/>
  <c r="E459" i="5"/>
  <c r="D459" i="5"/>
  <c r="B459" i="5"/>
  <c r="J458" i="5"/>
  <c r="I458" i="5"/>
  <c r="H458" i="5"/>
  <c r="G458" i="5"/>
  <c r="F458" i="5"/>
  <c r="E458" i="5"/>
  <c r="D458" i="5"/>
  <c r="B458" i="5"/>
  <c r="J457" i="5"/>
  <c r="I457" i="5"/>
  <c r="H457" i="5"/>
  <c r="G457" i="5"/>
  <c r="F457" i="5"/>
  <c r="E457" i="5"/>
  <c r="D457" i="5"/>
  <c r="B457" i="5"/>
  <c r="J456" i="5"/>
  <c r="I456" i="5"/>
  <c r="H456" i="5"/>
  <c r="G456" i="5"/>
  <c r="F456" i="5"/>
  <c r="E456" i="5"/>
  <c r="D456" i="5"/>
  <c r="B456" i="5"/>
  <c r="J455" i="5"/>
  <c r="I455" i="5"/>
  <c r="H455" i="5"/>
  <c r="G455" i="5"/>
  <c r="F455" i="5"/>
  <c r="E455" i="5"/>
  <c r="D455" i="5"/>
  <c r="B455" i="5"/>
  <c r="J454" i="5"/>
  <c r="I454" i="5"/>
  <c r="H454" i="5"/>
  <c r="G454" i="5"/>
  <c r="F454" i="5"/>
  <c r="E454" i="5"/>
  <c r="D454" i="5"/>
  <c r="B454" i="5"/>
  <c r="J453" i="5"/>
  <c r="I453" i="5"/>
  <c r="H453" i="5"/>
  <c r="G453" i="5"/>
  <c r="F453" i="5"/>
  <c r="E453" i="5"/>
  <c r="D453" i="5"/>
  <c r="B453" i="5"/>
  <c r="J452" i="5"/>
  <c r="I452" i="5"/>
  <c r="H452" i="5"/>
  <c r="G452" i="5"/>
  <c r="F452" i="5"/>
  <c r="E452" i="5"/>
  <c r="D452" i="5"/>
  <c r="B452" i="5"/>
  <c r="J451" i="5"/>
  <c r="I451" i="5"/>
  <c r="H451" i="5"/>
  <c r="G451" i="5"/>
  <c r="F451" i="5"/>
  <c r="E451" i="5"/>
  <c r="D451" i="5"/>
  <c r="B451" i="5"/>
  <c r="J450" i="5"/>
  <c r="I450" i="5"/>
  <c r="H450" i="5"/>
  <c r="G450" i="5"/>
  <c r="F450" i="5"/>
  <c r="E450" i="5"/>
  <c r="D450" i="5"/>
  <c r="B450" i="5"/>
  <c r="J449" i="5"/>
  <c r="I449" i="5"/>
  <c r="H449" i="5"/>
  <c r="G449" i="5"/>
  <c r="F449" i="5"/>
  <c r="E449" i="5"/>
  <c r="D449" i="5"/>
  <c r="B449" i="5"/>
  <c r="J448" i="5"/>
  <c r="I448" i="5"/>
  <c r="H448" i="5"/>
  <c r="G448" i="5"/>
  <c r="F448" i="5"/>
  <c r="E448" i="5"/>
  <c r="D448" i="5"/>
  <c r="B448" i="5"/>
  <c r="J447" i="5"/>
  <c r="I447" i="5"/>
  <c r="H447" i="5"/>
  <c r="G447" i="5"/>
  <c r="F447" i="5"/>
  <c r="E447" i="5"/>
  <c r="D447" i="5"/>
  <c r="B447" i="5"/>
  <c r="J446" i="5"/>
  <c r="I446" i="5"/>
  <c r="H446" i="5"/>
  <c r="G446" i="5"/>
  <c r="F446" i="5"/>
  <c r="E446" i="5"/>
  <c r="D446" i="5"/>
  <c r="B446" i="5"/>
  <c r="J445" i="5"/>
  <c r="I445" i="5"/>
  <c r="H445" i="5"/>
  <c r="G445" i="5"/>
  <c r="F445" i="5"/>
  <c r="E445" i="5"/>
  <c r="D445" i="5"/>
  <c r="B445" i="5"/>
  <c r="J444" i="5"/>
  <c r="I444" i="5"/>
  <c r="H444" i="5"/>
  <c r="G444" i="5"/>
  <c r="F444" i="5"/>
  <c r="E444" i="5"/>
  <c r="D444" i="5"/>
  <c r="B444" i="5"/>
  <c r="J443" i="5"/>
  <c r="I443" i="5"/>
  <c r="H443" i="5"/>
  <c r="G443" i="5"/>
  <c r="F443" i="5"/>
  <c r="E443" i="5"/>
  <c r="D443" i="5"/>
  <c r="B443" i="5"/>
  <c r="J442" i="5"/>
  <c r="I442" i="5"/>
  <c r="H442" i="5"/>
  <c r="G442" i="5"/>
  <c r="F442" i="5"/>
  <c r="E442" i="5"/>
  <c r="D442" i="5"/>
  <c r="B442" i="5"/>
  <c r="J441" i="5"/>
  <c r="I441" i="5"/>
  <c r="H441" i="5"/>
  <c r="G441" i="5"/>
  <c r="F441" i="5"/>
  <c r="E441" i="5"/>
  <c r="D441" i="5"/>
  <c r="B441" i="5"/>
  <c r="J440" i="5"/>
  <c r="I440" i="5"/>
  <c r="H440" i="5"/>
  <c r="G440" i="5"/>
  <c r="F440" i="5"/>
  <c r="E440" i="5"/>
  <c r="D440" i="5"/>
  <c r="B440" i="5"/>
  <c r="J439" i="5"/>
  <c r="I439" i="5"/>
  <c r="H439" i="5"/>
  <c r="G439" i="5"/>
  <c r="F439" i="5"/>
  <c r="E439" i="5"/>
  <c r="D439" i="5"/>
  <c r="B439" i="5"/>
  <c r="J438" i="5"/>
  <c r="I438" i="5"/>
  <c r="H438" i="5"/>
  <c r="G438" i="5"/>
  <c r="F438" i="5"/>
  <c r="E438" i="5"/>
  <c r="D438" i="5"/>
  <c r="B438" i="5"/>
  <c r="J437" i="5"/>
  <c r="I437" i="5"/>
  <c r="H437" i="5"/>
  <c r="G437" i="5"/>
  <c r="F437" i="5"/>
  <c r="E437" i="5"/>
  <c r="D437" i="5"/>
  <c r="B437" i="5"/>
  <c r="J436" i="5"/>
  <c r="I436" i="5"/>
  <c r="H436" i="5"/>
  <c r="G436" i="5"/>
  <c r="F436" i="5"/>
  <c r="E436" i="5"/>
  <c r="D436" i="5"/>
  <c r="B436" i="5"/>
  <c r="J435" i="5"/>
  <c r="I435" i="5"/>
  <c r="H435" i="5"/>
  <c r="G435" i="5"/>
  <c r="F435" i="5"/>
  <c r="E435" i="5"/>
  <c r="D435" i="5"/>
  <c r="B435" i="5"/>
  <c r="J434" i="5"/>
  <c r="I434" i="5"/>
  <c r="H434" i="5"/>
  <c r="G434" i="5"/>
  <c r="F434" i="5"/>
  <c r="E434" i="5"/>
  <c r="D434" i="5"/>
  <c r="B434" i="5"/>
  <c r="J433" i="5"/>
  <c r="I433" i="5"/>
  <c r="H433" i="5"/>
  <c r="G433" i="5"/>
  <c r="F433" i="5"/>
  <c r="E433" i="5"/>
  <c r="D433" i="5"/>
  <c r="B433" i="5"/>
  <c r="J432" i="5"/>
  <c r="I432" i="5"/>
  <c r="H432" i="5"/>
  <c r="G432" i="5"/>
  <c r="F432" i="5"/>
  <c r="E432" i="5"/>
  <c r="D432" i="5"/>
  <c r="B432" i="5"/>
  <c r="J431" i="5"/>
  <c r="I431" i="5"/>
  <c r="H431" i="5"/>
  <c r="G431" i="5"/>
  <c r="F431" i="5"/>
  <c r="E431" i="5"/>
  <c r="D431" i="5"/>
  <c r="B431" i="5"/>
  <c r="J430" i="5"/>
  <c r="I430" i="5"/>
  <c r="H430" i="5"/>
  <c r="G430" i="5"/>
  <c r="F430" i="5"/>
  <c r="E430" i="5"/>
  <c r="D430" i="5"/>
  <c r="B430" i="5"/>
  <c r="J429" i="5"/>
  <c r="I429" i="5"/>
  <c r="H429" i="5"/>
  <c r="G429" i="5"/>
  <c r="F429" i="5"/>
  <c r="E429" i="5"/>
  <c r="D429" i="5"/>
  <c r="B429" i="5"/>
  <c r="J428" i="5"/>
  <c r="I428" i="5"/>
  <c r="H428" i="5"/>
  <c r="G428" i="5"/>
  <c r="F428" i="5"/>
  <c r="E428" i="5"/>
  <c r="D428" i="5"/>
  <c r="B428" i="5"/>
  <c r="J427" i="5"/>
  <c r="I427" i="5"/>
  <c r="H427" i="5"/>
  <c r="G427" i="5"/>
  <c r="F427" i="5"/>
  <c r="E427" i="5"/>
  <c r="D427" i="5"/>
  <c r="B427" i="5"/>
  <c r="J426" i="5"/>
  <c r="I426" i="5"/>
  <c r="H426" i="5"/>
  <c r="G426" i="5"/>
  <c r="F426" i="5"/>
  <c r="E426" i="5"/>
  <c r="D426" i="5"/>
  <c r="B426" i="5"/>
  <c r="J425" i="5"/>
  <c r="I425" i="5"/>
  <c r="H425" i="5"/>
  <c r="G425" i="5"/>
  <c r="F425" i="5"/>
  <c r="E425" i="5"/>
  <c r="D425" i="5"/>
  <c r="B425" i="5"/>
  <c r="J424" i="5"/>
  <c r="I424" i="5"/>
  <c r="H424" i="5"/>
  <c r="G424" i="5"/>
  <c r="F424" i="5"/>
  <c r="E424" i="5"/>
  <c r="D424" i="5"/>
  <c r="B424" i="5"/>
  <c r="J423" i="5"/>
  <c r="I423" i="5"/>
  <c r="H423" i="5"/>
  <c r="G423" i="5"/>
  <c r="F423" i="5"/>
  <c r="E423" i="5"/>
  <c r="D423" i="5"/>
  <c r="B423" i="5"/>
  <c r="J422" i="5"/>
  <c r="I422" i="5"/>
  <c r="H422" i="5"/>
  <c r="G422" i="5"/>
  <c r="F422" i="5"/>
  <c r="E422" i="5"/>
  <c r="D422" i="5"/>
  <c r="B422" i="5"/>
  <c r="J421" i="5"/>
  <c r="I421" i="5"/>
  <c r="H421" i="5"/>
  <c r="G421" i="5"/>
  <c r="F421" i="5"/>
  <c r="E421" i="5"/>
  <c r="D421" i="5"/>
  <c r="B421" i="5"/>
  <c r="J420" i="5"/>
  <c r="I420" i="5"/>
  <c r="H420" i="5"/>
  <c r="G420" i="5"/>
  <c r="F420" i="5"/>
  <c r="E420" i="5"/>
  <c r="D420" i="5"/>
  <c r="B420" i="5"/>
  <c r="J419" i="5"/>
  <c r="I419" i="5"/>
  <c r="H419" i="5"/>
  <c r="G419" i="5"/>
  <c r="F419" i="5"/>
  <c r="E419" i="5"/>
  <c r="D419" i="5"/>
  <c r="B419" i="5"/>
  <c r="J418" i="5"/>
  <c r="I418" i="5"/>
  <c r="H418" i="5"/>
  <c r="G418" i="5"/>
  <c r="F418" i="5"/>
  <c r="E418" i="5"/>
  <c r="D418" i="5"/>
  <c r="B418" i="5"/>
  <c r="J417" i="5"/>
  <c r="I417" i="5"/>
  <c r="H417" i="5"/>
  <c r="G417" i="5"/>
  <c r="F417" i="5"/>
  <c r="E417" i="5"/>
  <c r="D417" i="5"/>
  <c r="B417" i="5"/>
  <c r="J416" i="5"/>
  <c r="I416" i="5"/>
  <c r="H416" i="5"/>
  <c r="G416" i="5"/>
  <c r="F416" i="5"/>
  <c r="E416" i="5"/>
  <c r="D416" i="5"/>
  <c r="B416" i="5"/>
  <c r="J415" i="5"/>
  <c r="I415" i="5"/>
  <c r="H415" i="5"/>
  <c r="G415" i="5"/>
  <c r="F415" i="5"/>
  <c r="E415" i="5"/>
  <c r="D415" i="5"/>
  <c r="B415" i="5"/>
  <c r="J414" i="5"/>
  <c r="I414" i="5"/>
  <c r="H414" i="5"/>
  <c r="G414" i="5"/>
  <c r="F414" i="5"/>
  <c r="E414" i="5"/>
  <c r="D414" i="5"/>
  <c r="B414" i="5"/>
  <c r="J413" i="5"/>
  <c r="I413" i="5"/>
  <c r="H413" i="5"/>
  <c r="G413" i="5"/>
  <c r="F413" i="5"/>
  <c r="E413" i="5"/>
  <c r="D413" i="5"/>
  <c r="B413" i="5"/>
  <c r="J412" i="5"/>
  <c r="I412" i="5"/>
  <c r="H412" i="5"/>
  <c r="G412" i="5"/>
  <c r="F412" i="5"/>
  <c r="E412" i="5"/>
  <c r="D412" i="5"/>
  <c r="B412" i="5"/>
  <c r="J411" i="5"/>
  <c r="I411" i="5"/>
  <c r="H411" i="5"/>
  <c r="G411" i="5"/>
  <c r="F411" i="5"/>
  <c r="E411" i="5"/>
  <c r="D411" i="5"/>
  <c r="B411" i="5"/>
  <c r="J410" i="5"/>
  <c r="I410" i="5"/>
  <c r="H410" i="5"/>
  <c r="G410" i="5"/>
  <c r="F410" i="5"/>
  <c r="E410" i="5"/>
  <c r="D410" i="5"/>
  <c r="B410" i="5"/>
  <c r="J409" i="5"/>
  <c r="I409" i="5"/>
  <c r="H409" i="5"/>
  <c r="G409" i="5"/>
  <c r="F409" i="5"/>
  <c r="E409" i="5"/>
  <c r="D409" i="5"/>
  <c r="B409" i="5"/>
  <c r="J408" i="5"/>
  <c r="I408" i="5"/>
  <c r="H408" i="5"/>
  <c r="G408" i="5"/>
  <c r="F408" i="5"/>
  <c r="E408" i="5"/>
  <c r="D408" i="5"/>
  <c r="B408" i="5"/>
  <c r="J407" i="5"/>
  <c r="I407" i="5"/>
  <c r="H407" i="5"/>
  <c r="G407" i="5"/>
  <c r="F407" i="5"/>
  <c r="E407" i="5"/>
  <c r="D407" i="5"/>
  <c r="B407" i="5"/>
  <c r="J406" i="5"/>
  <c r="I406" i="5"/>
  <c r="H406" i="5"/>
  <c r="G406" i="5"/>
  <c r="F406" i="5"/>
  <c r="E406" i="5"/>
  <c r="D406" i="5"/>
  <c r="B406" i="5"/>
  <c r="J405" i="5"/>
  <c r="I405" i="5"/>
  <c r="H405" i="5"/>
  <c r="G405" i="5"/>
  <c r="F405" i="5"/>
  <c r="E405" i="5"/>
  <c r="D405" i="5"/>
  <c r="B405" i="5"/>
  <c r="J404" i="5"/>
  <c r="I404" i="5"/>
  <c r="H404" i="5"/>
  <c r="G404" i="5"/>
  <c r="F404" i="5"/>
  <c r="E404" i="5"/>
  <c r="D404" i="5"/>
  <c r="B404" i="5"/>
  <c r="J403" i="5"/>
  <c r="I403" i="5"/>
  <c r="H403" i="5"/>
  <c r="G403" i="5"/>
  <c r="F403" i="5"/>
  <c r="E403" i="5"/>
  <c r="D403" i="5"/>
  <c r="B403" i="5"/>
  <c r="J402" i="5"/>
  <c r="I402" i="5"/>
  <c r="H402" i="5"/>
  <c r="G402" i="5"/>
  <c r="F402" i="5"/>
  <c r="E402" i="5"/>
  <c r="D402" i="5"/>
  <c r="B402" i="5"/>
  <c r="J401" i="5"/>
  <c r="I401" i="5"/>
  <c r="H401" i="5"/>
  <c r="G401" i="5"/>
  <c r="F401" i="5"/>
  <c r="E401" i="5"/>
  <c r="D401" i="5"/>
  <c r="B401" i="5"/>
  <c r="J400" i="5"/>
  <c r="I400" i="5"/>
  <c r="H400" i="5"/>
  <c r="G400" i="5"/>
  <c r="F400" i="5"/>
  <c r="E400" i="5"/>
  <c r="D400" i="5"/>
  <c r="B400" i="5"/>
  <c r="J399" i="5"/>
  <c r="I399" i="5"/>
  <c r="H399" i="5"/>
  <c r="G399" i="5"/>
  <c r="F399" i="5"/>
  <c r="E399" i="5"/>
  <c r="D399" i="5"/>
  <c r="B399" i="5"/>
  <c r="J398" i="5"/>
  <c r="I398" i="5"/>
  <c r="H398" i="5"/>
  <c r="G398" i="5"/>
  <c r="F398" i="5"/>
  <c r="E398" i="5"/>
  <c r="D398" i="5"/>
  <c r="B398" i="5"/>
  <c r="J397" i="5"/>
  <c r="I397" i="5"/>
  <c r="H397" i="5"/>
  <c r="G397" i="5"/>
  <c r="F397" i="5"/>
  <c r="E397" i="5"/>
  <c r="D397" i="5"/>
  <c r="B397" i="5"/>
  <c r="J396" i="5"/>
  <c r="I396" i="5"/>
  <c r="H396" i="5"/>
  <c r="G396" i="5"/>
  <c r="F396" i="5"/>
  <c r="E396" i="5"/>
  <c r="D396" i="5"/>
  <c r="B396" i="5"/>
  <c r="J395" i="5"/>
  <c r="I395" i="5"/>
  <c r="H395" i="5"/>
  <c r="G395" i="5"/>
  <c r="F395" i="5"/>
  <c r="E395" i="5"/>
  <c r="D395" i="5"/>
  <c r="B395" i="5"/>
  <c r="J394" i="5"/>
  <c r="I394" i="5"/>
  <c r="H394" i="5"/>
  <c r="G394" i="5"/>
  <c r="F394" i="5"/>
  <c r="E394" i="5"/>
  <c r="D394" i="5"/>
  <c r="B394" i="5"/>
  <c r="J393" i="5"/>
  <c r="I393" i="5"/>
  <c r="H393" i="5"/>
  <c r="G393" i="5"/>
  <c r="F393" i="5"/>
  <c r="E393" i="5"/>
  <c r="D393" i="5"/>
  <c r="B393" i="5"/>
  <c r="J392" i="5"/>
  <c r="I392" i="5"/>
  <c r="H392" i="5"/>
  <c r="G392" i="5"/>
  <c r="F392" i="5"/>
  <c r="E392" i="5"/>
  <c r="D392" i="5"/>
  <c r="B392" i="5"/>
  <c r="J391" i="5"/>
  <c r="I391" i="5"/>
  <c r="H391" i="5"/>
  <c r="G391" i="5"/>
  <c r="F391" i="5"/>
  <c r="E391" i="5"/>
  <c r="D391" i="5"/>
  <c r="B391" i="5"/>
  <c r="J390" i="5"/>
  <c r="I390" i="5"/>
  <c r="H390" i="5"/>
  <c r="G390" i="5"/>
  <c r="F390" i="5"/>
  <c r="E390" i="5"/>
  <c r="D390" i="5"/>
  <c r="B390" i="5"/>
  <c r="J389" i="5"/>
  <c r="I389" i="5"/>
  <c r="H389" i="5"/>
  <c r="G389" i="5"/>
  <c r="F389" i="5"/>
  <c r="E389" i="5"/>
  <c r="D389" i="5"/>
  <c r="B389" i="5"/>
  <c r="J388" i="5"/>
  <c r="I388" i="5"/>
  <c r="H388" i="5"/>
  <c r="G388" i="5"/>
  <c r="F388" i="5"/>
  <c r="E388" i="5"/>
  <c r="D388" i="5"/>
  <c r="B388" i="5"/>
  <c r="J387" i="5"/>
  <c r="I387" i="5"/>
  <c r="H387" i="5"/>
  <c r="G387" i="5"/>
  <c r="F387" i="5"/>
  <c r="E387" i="5"/>
  <c r="D387" i="5"/>
  <c r="B387" i="5"/>
  <c r="J386" i="5"/>
  <c r="I386" i="5"/>
  <c r="H386" i="5"/>
  <c r="G386" i="5"/>
  <c r="F386" i="5"/>
  <c r="E386" i="5"/>
  <c r="D386" i="5"/>
  <c r="B386" i="5"/>
  <c r="J385" i="5"/>
  <c r="I385" i="5"/>
  <c r="H385" i="5"/>
  <c r="G385" i="5"/>
  <c r="F385" i="5"/>
  <c r="E385" i="5"/>
  <c r="D385" i="5"/>
  <c r="B385" i="5"/>
  <c r="J384" i="5"/>
  <c r="I384" i="5"/>
  <c r="H384" i="5"/>
  <c r="G384" i="5"/>
  <c r="F384" i="5"/>
  <c r="E384" i="5"/>
  <c r="D384" i="5"/>
  <c r="B384" i="5"/>
  <c r="J383" i="5"/>
  <c r="I383" i="5"/>
  <c r="H383" i="5"/>
  <c r="G383" i="5"/>
  <c r="F383" i="5"/>
  <c r="E383" i="5"/>
  <c r="D383" i="5"/>
  <c r="B383" i="5"/>
  <c r="J382" i="5"/>
  <c r="I382" i="5"/>
  <c r="H382" i="5"/>
  <c r="G382" i="5"/>
  <c r="F382" i="5"/>
  <c r="E382" i="5"/>
  <c r="D382" i="5"/>
  <c r="B382" i="5"/>
  <c r="J381" i="5"/>
  <c r="I381" i="5"/>
  <c r="H381" i="5"/>
  <c r="G381" i="5"/>
  <c r="F381" i="5"/>
  <c r="E381" i="5"/>
  <c r="D381" i="5"/>
  <c r="B381" i="5"/>
  <c r="J380" i="5"/>
  <c r="I380" i="5"/>
  <c r="H380" i="5"/>
  <c r="G380" i="5"/>
  <c r="F380" i="5"/>
  <c r="E380" i="5"/>
  <c r="D380" i="5"/>
  <c r="B380" i="5"/>
  <c r="J379" i="5"/>
  <c r="I379" i="5"/>
  <c r="H379" i="5"/>
  <c r="G379" i="5"/>
  <c r="F379" i="5"/>
  <c r="E379" i="5"/>
  <c r="D379" i="5"/>
  <c r="B379" i="5"/>
  <c r="J378" i="5"/>
  <c r="I378" i="5"/>
  <c r="H378" i="5"/>
  <c r="G378" i="5"/>
  <c r="F378" i="5"/>
  <c r="E378" i="5"/>
  <c r="D378" i="5"/>
  <c r="B378" i="5"/>
  <c r="J377" i="5"/>
  <c r="I377" i="5"/>
  <c r="H377" i="5"/>
  <c r="G377" i="5"/>
  <c r="F377" i="5"/>
  <c r="E377" i="5"/>
  <c r="D377" i="5"/>
  <c r="B377" i="5"/>
  <c r="J376" i="5"/>
  <c r="I376" i="5"/>
  <c r="H376" i="5"/>
  <c r="G376" i="5"/>
  <c r="F376" i="5"/>
  <c r="E376" i="5"/>
  <c r="D376" i="5"/>
  <c r="B376" i="5"/>
  <c r="J375" i="5"/>
  <c r="I375" i="5"/>
  <c r="H375" i="5"/>
  <c r="G375" i="5"/>
  <c r="F375" i="5"/>
  <c r="E375" i="5"/>
  <c r="D375" i="5"/>
  <c r="B375" i="5"/>
  <c r="J374" i="5"/>
  <c r="I374" i="5"/>
  <c r="H374" i="5"/>
  <c r="G374" i="5"/>
  <c r="F374" i="5"/>
  <c r="E374" i="5"/>
  <c r="D374" i="5"/>
  <c r="B374" i="5"/>
  <c r="J373" i="5"/>
  <c r="I373" i="5"/>
  <c r="H373" i="5"/>
  <c r="G373" i="5"/>
  <c r="F373" i="5"/>
  <c r="E373" i="5"/>
  <c r="D373" i="5"/>
  <c r="B373" i="5"/>
  <c r="J372" i="5"/>
  <c r="I372" i="5"/>
  <c r="H372" i="5"/>
  <c r="G372" i="5"/>
  <c r="F372" i="5"/>
  <c r="E372" i="5"/>
  <c r="D372" i="5"/>
  <c r="B372" i="5"/>
  <c r="J371" i="5"/>
  <c r="I371" i="5"/>
  <c r="H371" i="5"/>
  <c r="G371" i="5"/>
  <c r="F371" i="5"/>
  <c r="E371" i="5"/>
  <c r="D371" i="5"/>
  <c r="B371" i="5"/>
  <c r="J370" i="5"/>
  <c r="I370" i="5"/>
  <c r="H370" i="5"/>
  <c r="G370" i="5"/>
  <c r="F370" i="5"/>
  <c r="E370" i="5"/>
  <c r="D370" i="5"/>
  <c r="B370" i="5"/>
  <c r="J369" i="5"/>
  <c r="I369" i="5"/>
  <c r="H369" i="5"/>
  <c r="G369" i="5"/>
  <c r="F369" i="5"/>
  <c r="E369" i="5"/>
  <c r="D369" i="5"/>
  <c r="B369" i="5"/>
  <c r="J368" i="5"/>
  <c r="I368" i="5"/>
  <c r="H368" i="5"/>
  <c r="G368" i="5"/>
  <c r="F368" i="5"/>
  <c r="E368" i="5"/>
  <c r="D368" i="5"/>
  <c r="B368" i="5"/>
  <c r="J367" i="5"/>
  <c r="I367" i="5"/>
  <c r="H367" i="5"/>
  <c r="G367" i="5"/>
  <c r="F367" i="5"/>
  <c r="E367" i="5"/>
  <c r="D367" i="5"/>
  <c r="B367" i="5"/>
  <c r="J366" i="5"/>
  <c r="I366" i="5"/>
  <c r="H366" i="5"/>
  <c r="G366" i="5"/>
  <c r="F366" i="5"/>
  <c r="E366" i="5"/>
  <c r="D366" i="5"/>
  <c r="B366" i="5"/>
  <c r="J365" i="5"/>
  <c r="I365" i="5"/>
  <c r="H365" i="5"/>
  <c r="G365" i="5"/>
  <c r="F365" i="5"/>
  <c r="E365" i="5"/>
  <c r="D365" i="5"/>
  <c r="B365" i="5"/>
  <c r="J364" i="5"/>
  <c r="I364" i="5"/>
  <c r="H364" i="5"/>
  <c r="G364" i="5"/>
  <c r="F364" i="5"/>
  <c r="E364" i="5"/>
  <c r="D364" i="5"/>
  <c r="B364" i="5"/>
  <c r="J363" i="5"/>
  <c r="I363" i="5"/>
  <c r="H363" i="5"/>
  <c r="G363" i="5"/>
  <c r="F363" i="5"/>
  <c r="E363" i="5"/>
  <c r="D363" i="5"/>
  <c r="B363" i="5"/>
  <c r="J362" i="5"/>
  <c r="I362" i="5"/>
  <c r="H362" i="5"/>
  <c r="G362" i="5"/>
  <c r="F362" i="5"/>
  <c r="E362" i="5"/>
  <c r="D362" i="5"/>
  <c r="B362" i="5"/>
  <c r="J361" i="5"/>
  <c r="I361" i="5"/>
  <c r="H361" i="5"/>
  <c r="G361" i="5"/>
  <c r="F361" i="5"/>
  <c r="E361" i="5"/>
  <c r="D361" i="5"/>
  <c r="B361" i="5"/>
  <c r="J360" i="5"/>
  <c r="I360" i="5"/>
  <c r="H360" i="5"/>
  <c r="G360" i="5"/>
  <c r="F360" i="5"/>
  <c r="E360" i="5"/>
  <c r="D360" i="5"/>
  <c r="B360" i="5"/>
  <c r="J359" i="5"/>
  <c r="I359" i="5"/>
  <c r="H359" i="5"/>
  <c r="G359" i="5"/>
  <c r="F359" i="5"/>
  <c r="E359" i="5"/>
  <c r="D359" i="5"/>
  <c r="B359" i="5"/>
  <c r="J358" i="5"/>
  <c r="I358" i="5"/>
  <c r="H358" i="5"/>
  <c r="G358" i="5"/>
  <c r="F358" i="5"/>
  <c r="E358" i="5"/>
  <c r="D358" i="5"/>
  <c r="B358" i="5"/>
  <c r="J357" i="5"/>
  <c r="I357" i="5"/>
  <c r="H357" i="5"/>
  <c r="G357" i="5"/>
  <c r="F357" i="5"/>
  <c r="E357" i="5"/>
  <c r="D357" i="5"/>
  <c r="B357" i="5"/>
  <c r="J356" i="5"/>
  <c r="I356" i="5"/>
  <c r="H356" i="5"/>
  <c r="G356" i="5"/>
  <c r="F356" i="5"/>
  <c r="E356" i="5"/>
  <c r="D356" i="5"/>
  <c r="B356" i="5"/>
  <c r="J355" i="5"/>
  <c r="I355" i="5"/>
  <c r="H355" i="5"/>
  <c r="G355" i="5"/>
  <c r="F355" i="5"/>
  <c r="E355" i="5"/>
  <c r="D355" i="5"/>
  <c r="B355" i="5"/>
  <c r="J354" i="5"/>
  <c r="I354" i="5"/>
  <c r="H354" i="5"/>
  <c r="G354" i="5"/>
  <c r="F354" i="5"/>
  <c r="E354" i="5"/>
  <c r="D354" i="5"/>
  <c r="B354" i="5"/>
  <c r="J353" i="5"/>
  <c r="I353" i="5"/>
  <c r="H353" i="5"/>
  <c r="G353" i="5"/>
  <c r="F353" i="5"/>
  <c r="E353" i="5"/>
  <c r="D353" i="5"/>
  <c r="B353" i="5"/>
  <c r="J352" i="5"/>
  <c r="I352" i="5"/>
  <c r="H352" i="5"/>
  <c r="G352" i="5"/>
  <c r="F352" i="5"/>
  <c r="E352" i="5"/>
  <c r="D352" i="5"/>
  <c r="B352" i="5"/>
  <c r="J351" i="5"/>
  <c r="I351" i="5"/>
  <c r="H351" i="5"/>
  <c r="G351" i="5"/>
  <c r="F351" i="5"/>
  <c r="E351" i="5"/>
  <c r="D351" i="5"/>
  <c r="B351" i="5"/>
  <c r="J350" i="5"/>
  <c r="I350" i="5"/>
  <c r="H350" i="5"/>
  <c r="G350" i="5"/>
  <c r="F350" i="5"/>
  <c r="E350" i="5"/>
  <c r="D350" i="5"/>
  <c r="B350" i="5"/>
  <c r="J349" i="5"/>
  <c r="I349" i="5"/>
  <c r="H349" i="5"/>
  <c r="G349" i="5"/>
  <c r="F349" i="5"/>
  <c r="E349" i="5"/>
  <c r="D349" i="5"/>
  <c r="B349" i="5"/>
  <c r="J348" i="5"/>
  <c r="I348" i="5"/>
  <c r="H348" i="5"/>
  <c r="G348" i="5"/>
  <c r="F348" i="5"/>
  <c r="E348" i="5"/>
  <c r="D348" i="5"/>
  <c r="B348" i="5"/>
  <c r="J347" i="5"/>
  <c r="I347" i="5"/>
  <c r="H347" i="5"/>
  <c r="G347" i="5"/>
  <c r="F347" i="5"/>
  <c r="E347" i="5"/>
  <c r="D347" i="5"/>
  <c r="B347" i="5"/>
  <c r="J346" i="5"/>
  <c r="I346" i="5"/>
  <c r="H346" i="5"/>
  <c r="G346" i="5"/>
  <c r="F346" i="5"/>
  <c r="E346" i="5"/>
  <c r="D346" i="5"/>
  <c r="B346" i="5"/>
  <c r="J345" i="5"/>
  <c r="I345" i="5"/>
  <c r="H345" i="5"/>
  <c r="G345" i="5"/>
  <c r="F345" i="5"/>
  <c r="E345" i="5"/>
  <c r="D345" i="5"/>
  <c r="B345" i="5"/>
  <c r="J344" i="5"/>
  <c r="I344" i="5"/>
  <c r="H344" i="5"/>
  <c r="G344" i="5"/>
  <c r="F344" i="5"/>
  <c r="E344" i="5"/>
  <c r="D344" i="5"/>
  <c r="B344" i="5"/>
  <c r="J343" i="5"/>
  <c r="I343" i="5"/>
  <c r="H343" i="5"/>
  <c r="G343" i="5"/>
  <c r="F343" i="5"/>
  <c r="E343" i="5"/>
  <c r="D343" i="5"/>
  <c r="B343" i="5"/>
  <c r="J342" i="5"/>
  <c r="I342" i="5"/>
  <c r="H342" i="5"/>
  <c r="G342" i="5"/>
  <c r="F342" i="5"/>
  <c r="E342" i="5"/>
  <c r="D342" i="5"/>
  <c r="B342" i="5"/>
  <c r="J341" i="5"/>
  <c r="I341" i="5"/>
  <c r="H341" i="5"/>
  <c r="G341" i="5"/>
  <c r="F341" i="5"/>
  <c r="E341" i="5"/>
  <c r="D341" i="5"/>
  <c r="B341" i="5"/>
  <c r="J340" i="5"/>
  <c r="I340" i="5"/>
  <c r="H340" i="5"/>
  <c r="G340" i="5"/>
  <c r="F340" i="5"/>
  <c r="E340" i="5"/>
  <c r="D340" i="5"/>
  <c r="B340" i="5"/>
  <c r="J339" i="5"/>
  <c r="I339" i="5"/>
  <c r="H339" i="5"/>
  <c r="G339" i="5"/>
  <c r="F339" i="5"/>
  <c r="E339" i="5"/>
  <c r="D339" i="5"/>
  <c r="B339" i="5"/>
  <c r="J338" i="5"/>
  <c r="I338" i="5"/>
  <c r="H338" i="5"/>
  <c r="G338" i="5"/>
  <c r="F338" i="5"/>
  <c r="E338" i="5"/>
  <c r="D338" i="5"/>
  <c r="B338" i="5"/>
  <c r="J337" i="5"/>
  <c r="I337" i="5"/>
  <c r="H337" i="5"/>
  <c r="G337" i="5"/>
  <c r="F337" i="5"/>
  <c r="E337" i="5"/>
  <c r="D337" i="5"/>
  <c r="B337" i="5"/>
  <c r="J336" i="5"/>
  <c r="I336" i="5"/>
  <c r="H336" i="5"/>
  <c r="G336" i="5"/>
  <c r="F336" i="5"/>
  <c r="E336" i="5"/>
  <c r="D336" i="5"/>
  <c r="B336" i="5"/>
  <c r="J335" i="5"/>
  <c r="I335" i="5"/>
  <c r="H335" i="5"/>
  <c r="G335" i="5"/>
  <c r="F335" i="5"/>
  <c r="E335" i="5"/>
  <c r="D335" i="5"/>
  <c r="B335" i="5"/>
  <c r="J334" i="5"/>
  <c r="I334" i="5"/>
  <c r="H334" i="5"/>
  <c r="G334" i="5"/>
  <c r="F334" i="5"/>
  <c r="E334" i="5"/>
  <c r="D334" i="5"/>
  <c r="B334" i="5"/>
  <c r="J333" i="5"/>
  <c r="I333" i="5"/>
  <c r="H333" i="5"/>
  <c r="G333" i="5"/>
  <c r="F333" i="5"/>
  <c r="E333" i="5"/>
  <c r="D333" i="5"/>
  <c r="B333" i="5"/>
  <c r="J332" i="5"/>
  <c r="I332" i="5"/>
  <c r="H332" i="5"/>
  <c r="G332" i="5"/>
  <c r="F332" i="5"/>
  <c r="E332" i="5"/>
  <c r="D332" i="5"/>
  <c r="B332" i="5"/>
  <c r="J331" i="5"/>
  <c r="I331" i="5"/>
  <c r="H331" i="5"/>
  <c r="G331" i="5"/>
  <c r="F331" i="5"/>
  <c r="E331" i="5"/>
  <c r="D331" i="5"/>
  <c r="B331" i="5"/>
  <c r="J330" i="5"/>
  <c r="I330" i="5"/>
  <c r="H330" i="5"/>
  <c r="G330" i="5"/>
  <c r="F330" i="5"/>
  <c r="E330" i="5"/>
  <c r="D330" i="5"/>
  <c r="B330" i="5"/>
  <c r="J329" i="5"/>
  <c r="I329" i="5"/>
  <c r="H329" i="5"/>
  <c r="G329" i="5"/>
  <c r="F329" i="5"/>
  <c r="E329" i="5"/>
  <c r="D329" i="5"/>
  <c r="B329" i="5"/>
  <c r="J328" i="5"/>
  <c r="I328" i="5"/>
  <c r="H328" i="5"/>
  <c r="G328" i="5"/>
  <c r="F328" i="5"/>
  <c r="E328" i="5"/>
  <c r="D328" i="5"/>
  <c r="B328" i="5"/>
  <c r="J327" i="5"/>
  <c r="I327" i="5"/>
  <c r="H327" i="5"/>
  <c r="G327" i="5"/>
  <c r="F327" i="5"/>
  <c r="E327" i="5"/>
  <c r="D327" i="5"/>
  <c r="B327" i="5"/>
  <c r="J326" i="5"/>
  <c r="I326" i="5"/>
  <c r="H326" i="5"/>
  <c r="G326" i="5"/>
  <c r="F326" i="5"/>
  <c r="E326" i="5"/>
  <c r="D326" i="5"/>
  <c r="B326" i="5"/>
  <c r="J325" i="5"/>
  <c r="I325" i="5"/>
  <c r="H325" i="5"/>
  <c r="G325" i="5"/>
  <c r="F325" i="5"/>
  <c r="E325" i="5"/>
  <c r="D325" i="5"/>
  <c r="C325" i="5"/>
  <c r="B325" i="5"/>
  <c r="J324" i="5"/>
  <c r="I324" i="5"/>
  <c r="H324" i="5"/>
  <c r="G324" i="5"/>
  <c r="F324" i="5"/>
  <c r="E324" i="5"/>
  <c r="D324" i="5"/>
  <c r="C324" i="5"/>
  <c r="B324" i="5"/>
  <c r="J323" i="5"/>
  <c r="I323" i="5"/>
  <c r="H323" i="5"/>
  <c r="G323" i="5"/>
  <c r="F323" i="5"/>
  <c r="E323" i="5"/>
  <c r="D323" i="5"/>
  <c r="C323" i="5"/>
  <c r="B323" i="5"/>
  <c r="J322" i="5"/>
  <c r="I322" i="5"/>
  <c r="H322" i="5"/>
  <c r="G322" i="5"/>
  <c r="F322" i="5"/>
  <c r="E322" i="5"/>
  <c r="D322" i="5"/>
  <c r="C322" i="5"/>
  <c r="B322" i="5"/>
  <c r="J321" i="5"/>
  <c r="I321" i="5"/>
  <c r="H321" i="5"/>
  <c r="G321" i="5"/>
  <c r="F321" i="5"/>
  <c r="E321" i="5"/>
  <c r="D321" i="5"/>
  <c r="C321" i="5"/>
  <c r="B321" i="5"/>
  <c r="J320" i="5"/>
  <c r="I320" i="5"/>
  <c r="H320" i="5"/>
  <c r="G320" i="5"/>
  <c r="F320" i="5"/>
  <c r="E320" i="5"/>
  <c r="D320" i="5"/>
  <c r="C320" i="5"/>
  <c r="B320" i="5"/>
  <c r="J319" i="5"/>
  <c r="I319" i="5"/>
  <c r="H319" i="5"/>
  <c r="G319" i="5"/>
  <c r="F319" i="5"/>
  <c r="E319" i="5"/>
  <c r="D319" i="5"/>
  <c r="C319" i="5"/>
  <c r="B319" i="5"/>
  <c r="J318" i="5"/>
  <c r="I318" i="5"/>
  <c r="H318" i="5"/>
  <c r="G318" i="5"/>
  <c r="F318" i="5"/>
  <c r="E318" i="5"/>
  <c r="D318" i="5"/>
  <c r="C318" i="5"/>
  <c r="B318" i="5"/>
  <c r="J317" i="5"/>
  <c r="I317" i="5"/>
  <c r="G317" i="5"/>
  <c r="F317" i="5"/>
  <c r="E317" i="5"/>
  <c r="D317" i="5"/>
  <c r="B317" i="5"/>
  <c r="J316" i="5"/>
  <c r="I316" i="5"/>
  <c r="G316" i="5"/>
  <c r="F316" i="5"/>
  <c r="E316" i="5"/>
  <c r="D316" i="5"/>
  <c r="B316" i="5"/>
  <c r="J315" i="5"/>
  <c r="I315" i="5"/>
  <c r="H315" i="5"/>
  <c r="G315" i="5"/>
  <c r="F315" i="5"/>
  <c r="E315" i="5"/>
  <c r="D315" i="5"/>
  <c r="B315" i="5"/>
  <c r="J314" i="5"/>
  <c r="I314" i="5"/>
  <c r="H314" i="5"/>
  <c r="G314" i="5"/>
  <c r="F314" i="5"/>
  <c r="E314" i="5"/>
  <c r="D314" i="5"/>
  <c r="B314" i="5"/>
  <c r="J313" i="5"/>
  <c r="I313" i="5"/>
  <c r="H313" i="5"/>
  <c r="G313" i="5"/>
  <c r="F313" i="5"/>
  <c r="E313" i="5"/>
  <c r="D313" i="5"/>
  <c r="B313" i="5"/>
  <c r="J312" i="5"/>
  <c r="I312" i="5"/>
  <c r="H312" i="5"/>
  <c r="G312" i="5"/>
  <c r="F312" i="5"/>
  <c r="E312" i="5"/>
  <c r="D312" i="5"/>
  <c r="B312" i="5"/>
  <c r="J311" i="5"/>
  <c r="I311" i="5"/>
  <c r="H311" i="5"/>
  <c r="G311" i="5"/>
  <c r="F311" i="5"/>
  <c r="E311" i="5"/>
  <c r="D311" i="5"/>
  <c r="B311" i="5"/>
  <c r="J310" i="5"/>
  <c r="I310" i="5"/>
  <c r="H310" i="5"/>
  <c r="G310" i="5"/>
  <c r="F310" i="5"/>
  <c r="E310" i="5"/>
  <c r="D310" i="5"/>
  <c r="B310" i="5"/>
  <c r="J309" i="5"/>
  <c r="I309" i="5"/>
  <c r="H309" i="5"/>
  <c r="G309" i="5"/>
  <c r="F309" i="5"/>
  <c r="E309" i="5"/>
  <c r="D309" i="5"/>
  <c r="B309" i="5"/>
  <c r="J308" i="5"/>
  <c r="I308" i="5"/>
  <c r="H308" i="5"/>
  <c r="G308" i="5"/>
  <c r="F308" i="5"/>
  <c r="E308" i="5"/>
  <c r="D308" i="5"/>
  <c r="B308" i="5"/>
  <c r="J307" i="5"/>
  <c r="I307" i="5"/>
  <c r="H307" i="5"/>
  <c r="G307" i="5"/>
  <c r="F307" i="5"/>
  <c r="E307" i="5"/>
  <c r="D307" i="5"/>
  <c r="B307" i="5"/>
  <c r="J306" i="5"/>
  <c r="I306" i="5"/>
  <c r="H306" i="5"/>
  <c r="G306" i="5"/>
  <c r="F306" i="5"/>
  <c r="E306" i="5"/>
  <c r="D306" i="5"/>
  <c r="B306" i="5"/>
  <c r="J305" i="5"/>
  <c r="I305" i="5"/>
  <c r="H305" i="5"/>
  <c r="G305" i="5"/>
  <c r="F305" i="5"/>
  <c r="E305" i="5"/>
  <c r="D305" i="5"/>
  <c r="B305" i="5"/>
  <c r="J304" i="5"/>
  <c r="I304" i="5"/>
  <c r="H304" i="5"/>
  <c r="G304" i="5"/>
  <c r="F304" i="5"/>
  <c r="E304" i="5"/>
  <c r="D304" i="5"/>
  <c r="B304" i="5"/>
  <c r="J303" i="5"/>
  <c r="I303" i="5"/>
  <c r="H303" i="5"/>
  <c r="G303" i="5"/>
  <c r="F303" i="5"/>
  <c r="E303" i="5"/>
  <c r="D303" i="5"/>
  <c r="B303" i="5"/>
  <c r="J302" i="5"/>
  <c r="I302" i="5"/>
  <c r="H302" i="5"/>
  <c r="G302" i="5"/>
  <c r="F302" i="5"/>
  <c r="E302" i="5"/>
  <c r="D302" i="5"/>
  <c r="B302" i="5"/>
  <c r="J301" i="5"/>
  <c r="I301" i="5"/>
  <c r="H301" i="5"/>
  <c r="G301" i="5"/>
  <c r="F301" i="5"/>
  <c r="E301" i="5"/>
  <c r="D301" i="5"/>
  <c r="B301" i="5"/>
  <c r="J300" i="5"/>
  <c r="I300" i="5"/>
  <c r="H300" i="5"/>
  <c r="G300" i="5"/>
  <c r="F300" i="5"/>
  <c r="E300" i="5"/>
  <c r="D300" i="5"/>
  <c r="B300" i="5"/>
  <c r="J299" i="5"/>
  <c r="I299" i="5"/>
  <c r="H299" i="5"/>
  <c r="G299" i="5"/>
  <c r="F299" i="5"/>
  <c r="E299" i="5"/>
  <c r="D299" i="5"/>
  <c r="B299" i="5"/>
  <c r="J298" i="5"/>
  <c r="I298" i="5"/>
  <c r="H298" i="5"/>
  <c r="G298" i="5"/>
  <c r="F298" i="5"/>
  <c r="E298" i="5"/>
  <c r="D298" i="5"/>
  <c r="B298" i="5"/>
  <c r="J297" i="5"/>
  <c r="I297" i="5"/>
  <c r="H297" i="5"/>
  <c r="G297" i="5"/>
  <c r="F297" i="5"/>
  <c r="E297" i="5"/>
  <c r="D297" i="5"/>
  <c r="B297" i="5"/>
  <c r="J296" i="5"/>
  <c r="I296" i="5"/>
  <c r="H296" i="5"/>
  <c r="G296" i="5"/>
  <c r="F296" i="5"/>
  <c r="E296" i="5"/>
  <c r="D296" i="5"/>
  <c r="B296" i="5"/>
  <c r="J295" i="5"/>
  <c r="I295" i="5"/>
  <c r="H295" i="5"/>
  <c r="G295" i="5"/>
  <c r="F295" i="5"/>
  <c r="E295" i="5"/>
  <c r="D295" i="5"/>
  <c r="B295" i="5"/>
  <c r="J294" i="5"/>
  <c r="I294" i="5"/>
  <c r="H294" i="5"/>
  <c r="G294" i="5"/>
  <c r="F294" i="5"/>
  <c r="E294" i="5"/>
  <c r="D294" i="5"/>
  <c r="B294" i="5"/>
  <c r="J293" i="5"/>
  <c r="I293" i="5"/>
  <c r="H293" i="5"/>
  <c r="G293" i="5"/>
  <c r="F293" i="5"/>
  <c r="E293" i="5"/>
  <c r="D293" i="5"/>
  <c r="B293" i="5"/>
  <c r="J292" i="5"/>
  <c r="I292" i="5"/>
  <c r="H292" i="5"/>
  <c r="G292" i="5"/>
  <c r="F292" i="5"/>
  <c r="E292" i="5"/>
  <c r="D292" i="5"/>
  <c r="B292" i="5"/>
  <c r="J291" i="5"/>
  <c r="I291" i="5"/>
  <c r="H291" i="5"/>
  <c r="G291" i="5"/>
  <c r="F291" i="5"/>
  <c r="E291" i="5"/>
  <c r="D291" i="5"/>
  <c r="B291" i="5"/>
  <c r="J290" i="5"/>
  <c r="I290" i="5"/>
  <c r="H290" i="5"/>
  <c r="G290" i="5"/>
  <c r="F290" i="5"/>
  <c r="E290" i="5"/>
  <c r="D290" i="5"/>
  <c r="B290" i="5"/>
  <c r="J289" i="5"/>
  <c r="I289" i="5"/>
  <c r="H289" i="5"/>
  <c r="G289" i="5"/>
  <c r="F289" i="5"/>
  <c r="E289" i="5"/>
  <c r="D289" i="5"/>
  <c r="B289" i="5"/>
  <c r="J288" i="5"/>
  <c r="I288" i="5"/>
  <c r="H288" i="5"/>
  <c r="G288" i="5"/>
  <c r="F288" i="5"/>
  <c r="E288" i="5"/>
  <c r="D288" i="5"/>
  <c r="B288" i="5"/>
  <c r="J287" i="5"/>
  <c r="I287" i="5"/>
  <c r="H287" i="5"/>
  <c r="G287" i="5"/>
  <c r="F287" i="5"/>
  <c r="E287" i="5"/>
  <c r="D287" i="5"/>
  <c r="B287" i="5"/>
  <c r="J286" i="5"/>
  <c r="I286" i="5"/>
  <c r="H286" i="5"/>
  <c r="G286" i="5"/>
  <c r="F286" i="5"/>
  <c r="E286" i="5"/>
  <c r="D286" i="5"/>
  <c r="B286" i="5"/>
  <c r="J285" i="5"/>
  <c r="I285" i="5"/>
  <c r="H285" i="5"/>
  <c r="G285" i="5"/>
  <c r="F285" i="5"/>
  <c r="E285" i="5"/>
  <c r="D285" i="5"/>
  <c r="B285" i="5"/>
  <c r="J284" i="5"/>
  <c r="I284" i="5"/>
  <c r="H284" i="5"/>
  <c r="G284" i="5"/>
  <c r="F284" i="5"/>
  <c r="E284" i="5"/>
  <c r="D284" i="5"/>
  <c r="B284" i="5"/>
  <c r="J283" i="5"/>
  <c r="I283" i="5"/>
  <c r="H283" i="5"/>
  <c r="G283" i="5"/>
  <c r="F283" i="5"/>
  <c r="E283" i="5"/>
  <c r="D283" i="5"/>
  <c r="B283" i="5"/>
  <c r="J282" i="5"/>
  <c r="I282" i="5"/>
  <c r="H282" i="5"/>
  <c r="G282" i="5"/>
  <c r="F282" i="5"/>
  <c r="E282" i="5"/>
  <c r="D282" i="5"/>
  <c r="B282" i="5"/>
  <c r="J281" i="5"/>
  <c r="I281" i="5"/>
  <c r="H281" i="5"/>
  <c r="G281" i="5"/>
  <c r="F281" i="5"/>
  <c r="E281" i="5"/>
  <c r="D281" i="5"/>
  <c r="B281" i="5"/>
  <c r="J280" i="5"/>
  <c r="I280" i="5"/>
  <c r="H280" i="5"/>
  <c r="G280" i="5"/>
  <c r="F280" i="5"/>
  <c r="E280" i="5"/>
  <c r="D280" i="5"/>
  <c r="B280" i="5"/>
  <c r="J279" i="5"/>
  <c r="I279" i="5"/>
  <c r="H279" i="5"/>
  <c r="G279" i="5"/>
  <c r="F279" i="5"/>
  <c r="E279" i="5"/>
  <c r="D279" i="5"/>
  <c r="B279" i="5"/>
  <c r="J278" i="5"/>
  <c r="I278" i="5"/>
  <c r="H278" i="5"/>
  <c r="G278" i="5"/>
  <c r="F278" i="5"/>
  <c r="E278" i="5"/>
  <c r="D278" i="5"/>
  <c r="B278" i="5"/>
  <c r="J277" i="5"/>
  <c r="I277" i="5"/>
  <c r="H277" i="5"/>
  <c r="G277" i="5"/>
  <c r="F277" i="5"/>
  <c r="E277" i="5"/>
  <c r="D277" i="5"/>
  <c r="B277" i="5"/>
  <c r="J276" i="5"/>
  <c r="I276" i="5"/>
  <c r="H276" i="5"/>
  <c r="G276" i="5"/>
  <c r="F276" i="5"/>
  <c r="E276" i="5"/>
  <c r="D276" i="5"/>
  <c r="B276" i="5"/>
  <c r="J275" i="5"/>
  <c r="I275" i="5"/>
  <c r="H275" i="5"/>
  <c r="G275" i="5"/>
  <c r="F275" i="5"/>
  <c r="E275" i="5"/>
  <c r="D275" i="5"/>
  <c r="B275" i="5"/>
  <c r="J274" i="5"/>
  <c r="I274" i="5"/>
  <c r="H274" i="5"/>
  <c r="G274" i="5"/>
  <c r="F274" i="5"/>
  <c r="E274" i="5"/>
  <c r="D274" i="5"/>
  <c r="B274" i="5"/>
  <c r="J273" i="5"/>
  <c r="I273" i="5"/>
  <c r="H273" i="5"/>
  <c r="G273" i="5"/>
  <c r="F273" i="5"/>
  <c r="E273" i="5"/>
  <c r="D273" i="5"/>
  <c r="B273" i="5"/>
  <c r="J272" i="5"/>
  <c r="I272" i="5"/>
  <c r="H272" i="5"/>
  <c r="G272" i="5"/>
  <c r="F272" i="5"/>
  <c r="E272" i="5"/>
  <c r="D272" i="5"/>
  <c r="B272" i="5"/>
  <c r="J271" i="5"/>
  <c r="I271" i="5"/>
  <c r="H271" i="5"/>
  <c r="G271" i="5"/>
  <c r="F271" i="5"/>
  <c r="E271" i="5"/>
  <c r="D271" i="5"/>
  <c r="B271" i="5"/>
  <c r="J270" i="5"/>
  <c r="I270" i="5"/>
  <c r="H270" i="5"/>
  <c r="G270" i="5"/>
  <c r="F270" i="5"/>
  <c r="E270" i="5"/>
  <c r="D270" i="5"/>
  <c r="B270" i="5"/>
  <c r="J269" i="5"/>
  <c r="I269" i="5"/>
  <c r="H269" i="5"/>
  <c r="G269" i="5"/>
  <c r="F269" i="5"/>
  <c r="E269" i="5"/>
  <c r="D269" i="5"/>
  <c r="B269" i="5"/>
  <c r="J268" i="5"/>
  <c r="I268" i="5"/>
  <c r="H268" i="5"/>
  <c r="G268" i="5"/>
  <c r="F268" i="5"/>
  <c r="E268" i="5"/>
  <c r="D268" i="5"/>
  <c r="B268" i="5"/>
  <c r="J267" i="5"/>
  <c r="I267" i="5"/>
  <c r="H267" i="5"/>
  <c r="G267" i="5"/>
  <c r="F267" i="5"/>
  <c r="E267" i="5"/>
  <c r="D267" i="5"/>
  <c r="B267" i="5"/>
  <c r="J266" i="5"/>
  <c r="I266" i="5"/>
  <c r="H266" i="5"/>
  <c r="G266" i="5"/>
  <c r="F266" i="5"/>
  <c r="E266" i="5"/>
  <c r="D266" i="5"/>
  <c r="B266" i="5"/>
  <c r="J265" i="5"/>
  <c r="I265" i="5"/>
  <c r="H265" i="5"/>
  <c r="G265" i="5"/>
  <c r="F265" i="5"/>
  <c r="E265" i="5"/>
  <c r="D265" i="5"/>
  <c r="B265" i="5"/>
  <c r="J264" i="5"/>
  <c r="I264" i="5"/>
  <c r="H264" i="5"/>
  <c r="G264" i="5"/>
  <c r="F264" i="5"/>
  <c r="E264" i="5"/>
  <c r="D264" i="5"/>
  <c r="B264" i="5"/>
  <c r="J263" i="5"/>
  <c r="I263" i="5"/>
  <c r="H263" i="5"/>
  <c r="G263" i="5"/>
  <c r="F263" i="5"/>
  <c r="E263" i="5"/>
  <c r="D263" i="5"/>
  <c r="B263" i="5"/>
  <c r="J262" i="5"/>
  <c r="I262" i="5"/>
  <c r="H262" i="5"/>
  <c r="G262" i="5"/>
  <c r="F262" i="5"/>
  <c r="E262" i="5"/>
  <c r="D262" i="5"/>
  <c r="B262" i="5"/>
  <c r="J261" i="5"/>
  <c r="I261" i="5"/>
  <c r="H261" i="5"/>
  <c r="G261" i="5"/>
  <c r="F261" i="5"/>
  <c r="E261" i="5"/>
  <c r="D261" i="5"/>
  <c r="B261" i="5"/>
  <c r="J260" i="5"/>
  <c r="I260" i="5"/>
  <c r="H260" i="5"/>
  <c r="G260" i="5"/>
  <c r="F260" i="5"/>
  <c r="E260" i="5"/>
  <c r="D260" i="5"/>
  <c r="B260" i="5"/>
  <c r="J259" i="5"/>
  <c r="I259" i="5"/>
  <c r="H259" i="5"/>
  <c r="G259" i="5"/>
  <c r="F259" i="5"/>
  <c r="E259" i="5"/>
  <c r="D259" i="5"/>
  <c r="B259" i="5"/>
  <c r="J258" i="5"/>
  <c r="I258" i="5"/>
  <c r="H258" i="5"/>
  <c r="G258" i="5"/>
  <c r="F258" i="5"/>
  <c r="E258" i="5"/>
  <c r="D258" i="5"/>
  <c r="B258" i="5"/>
  <c r="J257" i="5"/>
  <c r="I257" i="5"/>
  <c r="H257" i="5"/>
  <c r="G257" i="5"/>
  <c r="F257" i="5"/>
  <c r="E257" i="5"/>
  <c r="D257" i="5"/>
  <c r="B257" i="5"/>
  <c r="J256" i="5"/>
  <c r="I256" i="5"/>
  <c r="H256" i="5"/>
  <c r="G256" i="5"/>
  <c r="F256" i="5"/>
  <c r="E256" i="5"/>
  <c r="D256" i="5"/>
  <c r="B256" i="5"/>
  <c r="J255" i="5"/>
  <c r="I255" i="5"/>
  <c r="H255" i="5"/>
  <c r="G255" i="5"/>
  <c r="F255" i="5"/>
  <c r="E255" i="5"/>
  <c r="D255" i="5"/>
  <c r="B255" i="5"/>
  <c r="J254" i="5"/>
  <c r="I254" i="5"/>
  <c r="H254" i="5"/>
  <c r="G254" i="5"/>
  <c r="F254" i="5"/>
  <c r="E254" i="5"/>
  <c r="D254" i="5"/>
  <c r="B254" i="5"/>
  <c r="J253" i="5"/>
  <c r="I253" i="5"/>
  <c r="H253" i="5"/>
  <c r="G253" i="5"/>
  <c r="F253" i="5"/>
  <c r="E253" i="5"/>
  <c r="D253" i="5"/>
  <c r="B253" i="5"/>
  <c r="J252" i="5"/>
  <c r="I252" i="5"/>
  <c r="H252" i="5"/>
  <c r="G252" i="5"/>
  <c r="F252" i="5"/>
  <c r="E252" i="5"/>
  <c r="D252" i="5"/>
  <c r="B252" i="5"/>
  <c r="J251" i="5"/>
  <c r="I251" i="5"/>
  <c r="H251" i="5"/>
  <c r="G251" i="5"/>
  <c r="F251" i="5"/>
  <c r="E251" i="5"/>
  <c r="D251" i="5"/>
  <c r="B251" i="5"/>
  <c r="J250" i="5"/>
  <c r="I250" i="5"/>
  <c r="H250" i="5"/>
  <c r="G250" i="5"/>
  <c r="F250" i="5"/>
  <c r="E250" i="5"/>
  <c r="D250" i="5"/>
  <c r="B250" i="5"/>
  <c r="J249" i="5"/>
  <c r="I249" i="5"/>
  <c r="H249" i="5"/>
  <c r="G249" i="5"/>
  <c r="F249" i="5"/>
  <c r="E249" i="5"/>
  <c r="D249" i="5"/>
  <c r="B249" i="5"/>
  <c r="J248" i="5"/>
  <c r="I248" i="5"/>
  <c r="H248" i="5"/>
  <c r="G248" i="5"/>
  <c r="F248" i="5"/>
  <c r="E248" i="5"/>
  <c r="D248" i="5"/>
  <c r="B248" i="5"/>
  <c r="J247" i="5"/>
  <c r="I247" i="5"/>
  <c r="H247" i="5"/>
  <c r="G247" i="5"/>
  <c r="F247" i="5"/>
  <c r="E247" i="5"/>
  <c r="D247" i="5"/>
  <c r="B247" i="5"/>
  <c r="J246" i="5"/>
  <c r="I246" i="5"/>
  <c r="H246" i="5"/>
  <c r="G246" i="5"/>
  <c r="F246" i="5"/>
  <c r="E246" i="5"/>
  <c r="D246" i="5"/>
  <c r="B246" i="5"/>
  <c r="J245" i="5"/>
  <c r="I245" i="5"/>
  <c r="H245" i="5"/>
  <c r="G245" i="5"/>
  <c r="F245" i="5"/>
  <c r="E245" i="5"/>
  <c r="D245" i="5"/>
  <c r="B245" i="5"/>
  <c r="J244" i="5"/>
  <c r="I244" i="5"/>
  <c r="H244" i="5"/>
  <c r="G244" i="5"/>
  <c r="F244" i="5"/>
  <c r="E244" i="5"/>
  <c r="D244" i="5"/>
  <c r="B244" i="5"/>
  <c r="J243" i="5"/>
  <c r="I243" i="5"/>
  <c r="H243" i="5"/>
  <c r="G243" i="5"/>
  <c r="F243" i="5"/>
  <c r="E243" i="5"/>
  <c r="D243" i="5"/>
  <c r="B243" i="5"/>
  <c r="J242" i="5"/>
  <c r="I242" i="5"/>
  <c r="H242" i="5"/>
  <c r="G242" i="5"/>
  <c r="F242" i="5"/>
  <c r="E242" i="5"/>
  <c r="D242" i="5"/>
  <c r="B242" i="5"/>
  <c r="J241" i="5"/>
  <c r="I241" i="5"/>
  <c r="H241" i="5"/>
  <c r="G241" i="5"/>
  <c r="F241" i="5"/>
  <c r="E241" i="5"/>
  <c r="D241" i="5"/>
  <c r="B241" i="5"/>
  <c r="J240" i="5"/>
  <c r="I240" i="5"/>
  <c r="H240" i="5"/>
  <c r="G240" i="5"/>
  <c r="F240" i="5"/>
  <c r="E240" i="5"/>
  <c r="D240" i="5"/>
  <c r="B240" i="5"/>
  <c r="J239" i="5"/>
  <c r="I239" i="5"/>
  <c r="H239" i="5"/>
  <c r="G239" i="5"/>
  <c r="F239" i="5"/>
  <c r="E239" i="5"/>
  <c r="D239" i="5"/>
  <c r="B239" i="5"/>
  <c r="J238" i="5"/>
  <c r="I238" i="5"/>
  <c r="H238" i="5"/>
  <c r="G238" i="5"/>
  <c r="F238" i="5"/>
  <c r="E238" i="5"/>
  <c r="D238" i="5"/>
  <c r="B238" i="5"/>
  <c r="J237" i="5"/>
  <c r="I237" i="5"/>
  <c r="H237" i="5"/>
  <c r="G237" i="5"/>
  <c r="F237" i="5"/>
  <c r="E237" i="5"/>
  <c r="D237" i="5"/>
  <c r="B237" i="5"/>
  <c r="J236" i="5"/>
  <c r="I236" i="5"/>
  <c r="H236" i="5"/>
  <c r="G236" i="5"/>
  <c r="F236" i="5"/>
  <c r="E236" i="5"/>
  <c r="D236" i="5"/>
  <c r="B236" i="5"/>
  <c r="J235" i="5"/>
  <c r="I235" i="5"/>
  <c r="H235" i="5"/>
  <c r="G235" i="5"/>
  <c r="F235" i="5"/>
  <c r="E235" i="5"/>
  <c r="D235" i="5"/>
  <c r="B235" i="5"/>
  <c r="J234" i="5"/>
  <c r="I234" i="5"/>
  <c r="H234" i="5"/>
  <c r="G234" i="5"/>
  <c r="F234" i="5"/>
  <c r="E234" i="5"/>
  <c r="D234" i="5"/>
  <c r="B234" i="5"/>
  <c r="J233" i="5"/>
  <c r="I233" i="5"/>
  <c r="H233" i="5"/>
  <c r="G233" i="5"/>
  <c r="F233" i="5"/>
  <c r="E233" i="5"/>
  <c r="D233" i="5"/>
  <c r="B233" i="5"/>
  <c r="J232" i="5"/>
  <c r="I232" i="5"/>
  <c r="H232" i="5"/>
  <c r="G232" i="5"/>
  <c r="F232" i="5"/>
  <c r="E232" i="5"/>
  <c r="D232" i="5"/>
  <c r="B232" i="5"/>
  <c r="J231" i="5"/>
  <c r="I231" i="5"/>
  <c r="H231" i="5"/>
  <c r="G231" i="5"/>
  <c r="F231" i="5"/>
  <c r="E231" i="5"/>
  <c r="D231" i="5"/>
  <c r="B231" i="5"/>
  <c r="J230" i="5"/>
  <c r="I230" i="5"/>
  <c r="H230" i="5"/>
  <c r="G230" i="5"/>
  <c r="F230" i="5"/>
  <c r="E230" i="5"/>
  <c r="D230" i="5"/>
  <c r="B230" i="5"/>
  <c r="J229" i="5"/>
  <c r="I229" i="5"/>
  <c r="H229" i="5"/>
  <c r="G229" i="5"/>
  <c r="F229" i="5"/>
  <c r="E229" i="5"/>
  <c r="D229" i="5"/>
  <c r="B229" i="5"/>
  <c r="J228" i="5"/>
  <c r="I228" i="5"/>
  <c r="H228" i="5"/>
  <c r="G228" i="5"/>
  <c r="F228" i="5"/>
  <c r="E228" i="5"/>
  <c r="D228" i="5"/>
  <c r="B228" i="5"/>
  <c r="J227" i="5"/>
  <c r="I227" i="5"/>
  <c r="H227" i="5"/>
  <c r="G227" i="5"/>
  <c r="F227" i="5"/>
  <c r="E227" i="5"/>
  <c r="D227" i="5"/>
  <c r="B227" i="5"/>
  <c r="J226" i="5"/>
  <c r="I226" i="5"/>
  <c r="H226" i="5"/>
  <c r="G226" i="5"/>
  <c r="F226" i="5"/>
  <c r="E226" i="5"/>
  <c r="D226" i="5"/>
  <c r="B226" i="5"/>
  <c r="J225" i="5"/>
  <c r="I225" i="5"/>
  <c r="H225" i="5"/>
  <c r="G225" i="5"/>
  <c r="F225" i="5"/>
  <c r="E225" i="5"/>
  <c r="D225" i="5"/>
  <c r="B225" i="5"/>
  <c r="J224" i="5"/>
  <c r="I224" i="5"/>
  <c r="H224" i="5"/>
  <c r="G224" i="5"/>
  <c r="F224" i="5"/>
  <c r="E224" i="5"/>
  <c r="D224" i="5"/>
  <c r="B224" i="5"/>
  <c r="J223" i="5"/>
  <c r="I223" i="5"/>
  <c r="H223" i="5"/>
  <c r="G223" i="5"/>
  <c r="F223" i="5"/>
  <c r="E223" i="5"/>
  <c r="D223" i="5"/>
  <c r="B223" i="5"/>
  <c r="J222" i="5"/>
  <c r="I222" i="5"/>
  <c r="H222" i="5"/>
  <c r="G222" i="5"/>
  <c r="F222" i="5"/>
  <c r="E222" i="5"/>
  <c r="D222" i="5"/>
  <c r="B222" i="5"/>
  <c r="J221" i="5"/>
  <c r="I221" i="5"/>
  <c r="H221" i="5"/>
  <c r="G221" i="5"/>
  <c r="F221" i="5"/>
  <c r="E221" i="5"/>
  <c r="D221" i="5"/>
  <c r="B221" i="5"/>
  <c r="J220" i="5"/>
  <c r="I220" i="5"/>
  <c r="H220" i="5"/>
  <c r="G220" i="5"/>
  <c r="F220" i="5"/>
  <c r="E220" i="5"/>
  <c r="D220" i="5"/>
  <c r="B220" i="5"/>
  <c r="J219" i="5"/>
  <c r="I219" i="5"/>
  <c r="H219" i="5"/>
  <c r="G219" i="5"/>
  <c r="F219" i="5"/>
  <c r="E219" i="5"/>
  <c r="D219" i="5"/>
  <c r="B219" i="5"/>
  <c r="J218" i="5"/>
  <c r="I218" i="5"/>
  <c r="H218" i="5"/>
  <c r="G218" i="5"/>
  <c r="F218" i="5"/>
  <c r="E218" i="5"/>
  <c r="D218" i="5"/>
  <c r="B218" i="5"/>
  <c r="J217" i="5"/>
  <c r="I217" i="5"/>
  <c r="H217" i="5"/>
  <c r="G217" i="5"/>
  <c r="F217" i="5"/>
  <c r="E217" i="5"/>
  <c r="D217" i="5"/>
  <c r="B217" i="5"/>
  <c r="J216" i="5"/>
  <c r="I216" i="5"/>
  <c r="H216" i="5"/>
  <c r="G216" i="5"/>
  <c r="F216" i="5"/>
  <c r="E216" i="5"/>
  <c r="D216" i="5"/>
  <c r="B216" i="5"/>
  <c r="J215" i="5"/>
  <c r="I215" i="5"/>
  <c r="H215" i="5"/>
  <c r="G215" i="5"/>
  <c r="F215" i="5"/>
  <c r="E215" i="5"/>
  <c r="D215" i="5"/>
  <c r="B215" i="5"/>
  <c r="J214" i="5"/>
  <c r="I214" i="5"/>
  <c r="H214" i="5"/>
  <c r="G214" i="5"/>
  <c r="F214" i="5"/>
  <c r="E214" i="5"/>
  <c r="D214" i="5"/>
  <c r="B214" i="5"/>
  <c r="J213" i="5"/>
  <c r="I213" i="5"/>
  <c r="H213" i="5"/>
  <c r="G213" i="5"/>
  <c r="F213" i="5"/>
  <c r="E213" i="5"/>
  <c r="D213" i="5"/>
  <c r="B213" i="5"/>
  <c r="J212" i="5"/>
  <c r="I212" i="5"/>
  <c r="H212" i="5"/>
  <c r="G212" i="5"/>
  <c r="F212" i="5"/>
  <c r="E212" i="5"/>
  <c r="D212" i="5"/>
  <c r="B212" i="5"/>
  <c r="J211" i="5"/>
  <c r="I211" i="5"/>
  <c r="H211" i="5"/>
  <c r="G211" i="5"/>
  <c r="F211" i="5"/>
  <c r="E211" i="5"/>
  <c r="D211" i="5"/>
  <c r="B211" i="5"/>
  <c r="J210" i="5"/>
  <c r="I210" i="5"/>
  <c r="H210" i="5"/>
  <c r="G210" i="5"/>
  <c r="F210" i="5"/>
  <c r="E210" i="5"/>
  <c r="D210" i="5"/>
  <c r="B210" i="5"/>
  <c r="J209" i="5"/>
  <c r="I209" i="5"/>
  <c r="H209" i="5"/>
  <c r="G209" i="5"/>
  <c r="F209" i="5"/>
  <c r="E209" i="5"/>
  <c r="D209" i="5"/>
  <c r="B209" i="5"/>
  <c r="J208" i="5"/>
  <c r="I208" i="5"/>
  <c r="H208" i="5"/>
  <c r="G208" i="5"/>
  <c r="F208" i="5"/>
  <c r="E208" i="5"/>
  <c r="D208" i="5"/>
  <c r="B208" i="5"/>
  <c r="J207" i="5"/>
  <c r="I207" i="5"/>
  <c r="H207" i="5"/>
  <c r="G207" i="5"/>
  <c r="F207" i="5"/>
  <c r="E207" i="5"/>
  <c r="D207" i="5"/>
  <c r="B207" i="5"/>
  <c r="J206" i="5"/>
  <c r="I206" i="5"/>
  <c r="H206" i="5"/>
  <c r="G206" i="5"/>
  <c r="F206" i="5"/>
  <c r="E206" i="5"/>
  <c r="D206" i="5"/>
  <c r="B206" i="5"/>
  <c r="J205" i="5"/>
  <c r="I205" i="5"/>
  <c r="H205" i="5"/>
  <c r="G205" i="5"/>
  <c r="F205" i="5"/>
  <c r="E205" i="5"/>
  <c r="D205" i="5"/>
  <c r="B205" i="5"/>
  <c r="J204" i="5"/>
  <c r="I204" i="5"/>
  <c r="H204" i="5"/>
  <c r="G204" i="5"/>
  <c r="F204" i="5"/>
  <c r="E204" i="5"/>
  <c r="D204" i="5"/>
  <c r="B204" i="5"/>
  <c r="J203" i="5"/>
  <c r="I203" i="5"/>
  <c r="H203" i="5"/>
  <c r="G203" i="5"/>
  <c r="F203" i="5"/>
  <c r="E203" i="5"/>
  <c r="D203" i="5"/>
  <c r="B203" i="5"/>
  <c r="J202" i="5"/>
  <c r="I202" i="5"/>
  <c r="H202" i="5"/>
  <c r="G202" i="5"/>
  <c r="F202" i="5"/>
  <c r="E202" i="5"/>
  <c r="D202" i="5"/>
  <c r="B202" i="5"/>
  <c r="J201" i="5"/>
  <c r="I201" i="5"/>
  <c r="H201" i="5"/>
  <c r="G201" i="5"/>
  <c r="F201" i="5"/>
  <c r="E201" i="5"/>
  <c r="D201" i="5"/>
  <c r="B201" i="5"/>
  <c r="J200" i="5"/>
  <c r="I200" i="5"/>
  <c r="H200" i="5"/>
  <c r="G200" i="5"/>
  <c r="F200" i="5"/>
  <c r="E200" i="5"/>
  <c r="D200" i="5"/>
  <c r="B200" i="5"/>
  <c r="J199" i="5"/>
  <c r="I199" i="5"/>
  <c r="H199" i="5"/>
  <c r="G199" i="5"/>
  <c r="F199" i="5"/>
  <c r="E199" i="5"/>
  <c r="D199" i="5"/>
  <c r="B199" i="5"/>
  <c r="J198" i="5"/>
  <c r="I198" i="5"/>
  <c r="H198" i="5"/>
  <c r="G198" i="5"/>
  <c r="F198" i="5"/>
  <c r="E198" i="5"/>
  <c r="D198" i="5"/>
  <c r="B198" i="5"/>
  <c r="J197" i="5"/>
  <c r="I197" i="5"/>
  <c r="H197" i="5"/>
  <c r="G197" i="5"/>
  <c r="F197" i="5"/>
  <c r="E197" i="5"/>
  <c r="D197" i="5"/>
  <c r="B197" i="5"/>
  <c r="J196" i="5"/>
  <c r="I196" i="5"/>
  <c r="H196" i="5"/>
  <c r="G196" i="5"/>
  <c r="F196" i="5"/>
  <c r="E196" i="5"/>
  <c r="D196" i="5"/>
  <c r="B196" i="5"/>
  <c r="J195" i="5"/>
  <c r="I195" i="5"/>
  <c r="H195" i="5"/>
  <c r="G195" i="5"/>
  <c r="F195" i="5"/>
  <c r="E195" i="5"/>
  <c r="D195" i="5"/>
  <c r="B195" i="5"/>
  <c r="J194" i="5"/>
  <c r="I194" i="5"/>
  <c r="H194" i="5"/>
  <c r="G194" i="5"/>
  <c r="F194" i="5"/>
  <c r="E194" i="5"/>
  <c r="D194" i="5"/>
  <c r="B194" i="5"/>
  <c r="J193" i="5"/>
  <c r="I193" i="5"/>
  <c r="H193" i="5"/>
  <c r="G193" i="5"/>
  <c r="F193" i="5"/>
  <c r="E193" i="5"/>
  <c r="D193" i="5"/>
  <c r="B193" i="5"/>
  <c r="J192" i="5"/>
  <c r="I192" i="5"/>
  <c r="H192" i="5"/>
  <c r="G192" i="5"/>
  <c r="F192" i="5"/>
  <c r="E192" i="5"/>
  <c r="D192" i="5"/>
  <c r="C192" i="5"/>
  <c r="B192" i="5"/>
  <c r="J191" i="5"/>
  <c r="I191" i="5"/>
  <c r="H191" i="5"/>
  <c r="G191" i="5"/>
  <c r="F191" i="5"/>
  <c r="E191" i="5"/>
  <c r="D191" i="5"/>
  <c r="C191" i="5"/>
  <c r="B191" i="5"/>
  <c r="J190" i="5"/>
  <c r="I190" i="5"/>
  <c r="H190" i="5"/>
  <c r="G190" i="5"/>
  <c r="F190" i="5"/>
  <c r="E190" i="5"/>
  <c r="D190" i="5"/>
  <c r="C190" i="5"/>
  <c r="B190" i="5"/>
  <c r="J189" i="5"/>
  <c r="I189" i="5"/>
  <c r="H189" i="5"/>
  <c r="G189" i="5"/>
  <c r="F189" i="5"/>
  <c r="E189" i="5"/>
  <c r="D189" i="5"/>
  <c r="C189" i="5"/>
  <c r="B189" i="5"/>
  <c r="J188" i="5"/>
  <c r="I188" i="5"/>
  <c r="H188" i="5"/>
  <c r="G188" i="5"/>
  <c r="F188" i="5"/>
  <c r="E188" i="5"/>
  <c r="D188" i="5"/>
  <c r="B188" i="5"/>
  <c r="J187" i="5"/>
  <c r="I187" i="5"/>
  <c r="H187" i="5"/>
  <c r="G187" i="5"/>
  <c r="F187" i="5"/>
  <c r="E187" i="5"/>
  <c r="D187" i="5"/>
  <c r="B187" i="5"/>
  <c r="J186" i="5"/>
  <c r="I186" i="5"/>
  <c r="H186" i="5"/>
  <c r="G186" i="5"/>
  <c r="F186" i="5"/>
  <c r="E186" i="5"/>
  <c r="D186" i="5"/>
  <c r="B186" i="5"/>
  <c r="J185" i="5"/>
  <c r="I185" i="5"/>
  <c r="H185" i="5"/>
  <c r="G185" i="5"/>
  <c r="F185" i="5"/>
  <c r="E185" i="5"/>
  <c r="D185" i="5"/>
  <c r="B185" i="5"/>
  <c r="J184" i="5"/>
  <c r="I184" i="5"/>
  <c r="H184" i="5"/>
  <c r="G184" i="5"/>
  <c r="F184" i="5"/>
  <c r="E184" i="5"/>
  <c r="D184" i="5"/>
  <c r="B184" i="5"/>
  <c r="J183" i="5"/>
  <c r="I183" i="5"/>
  <c r="H183" i="5"/>
  <c r="G183" i="5"/>
  <c r="F183" i="5"/>
  <c r="E183" i="5"/>
  <c r="D183" i="5"/>
  <c r="B183" i="5"/>
  <c r="J182" i="5"/>
  <c r="I182" i="5"/>
  <c r="H182" i="5"/>
  <c r="G182" i="5"/>
  <c r="F182" i="5"/>
  <c r="E182" i="5"/>
  <c r="D182" i="5"/>
  <c r="B182" i="5"/>
  <c r="J181" i="5"/>
  <c r="I181" i="5"/>
  <c r="H181" i="5"/>
  <c r="G181" i="5"/>
  <c r="F181" i="5"/>
  <c r="E181" i="5"/>
  <c r="D181" i="5"/>
  <c r="B181" i="5"/>
  <c r="J180" i="5"/>
  <c r="I180" i="5"/>
  <c r="H180" i="5"/>
  <c r="G180" i="5"/>
  <c r="F180" i="5"/>
  <c r="E180" i="5"/>
  <c r="D180" i="5"/>
  <c r="B180" i="5"/>
  <c r="J179" i="5"/>
  <c r="I179" i="5"/>
  <c r="H179" i="5"/>
  <c r="G179" i="5"/>
  <c r="F179" i="5"/>
  <c r="E179" i="5"/>
  <c r="D179" i="5"/>
  <c r="B179" i="5"/>
  <c r="J178" i="5"/>
  <c r="I178" i="5"/>
  <c r="H178" i="5"/>
  <c r="G178" i="5"/>
  <c r="F178" i="5"/>
  <c r="E178" i="5"/>
  <c r="D178" i="5"/>
  <c r="B178" i="5"/>
  <c r="J177" i="5"/>
  <c r="I177" i="5"/>
  <c r="H177" i="5"/>
  <c r="G177" i="5"/>
  <c r="F177" i="5"/>
  <c r="E177" i="5"/>
  <c r="D177" i="5"/>
  <c r="B177" i="5"/>
  <c r="J176" i="5"/>
  <c r="I176" i="5"/>
  <c r="H176" i="5"/>
  <c r="G176" i="5"/>
  <c r="F176" i="5"/>
  <c r="E176" i="5"/>
  <c r="D176" i="5"/>
  <c r="B176" i="5"/>
  <c r="J175" i="5"/>
  <c r="I175" i="5"/>
  <c r="H175" i="5"/>
  <c r="G175" i="5"/>
  <c r="F175" i="5"/>
  <c r="E175" i="5"/>
  <c r="D175" i="5"/>
  <c r="B175" i="5"/>
  <c r="J174" i="5"/>
  <c r="I174" i="5"/>
  <c r="H174" i="5"/>
  <c r="G174" i="5"/>
  <c r="F174" i="5"/>
  <c r="E174" i="5"/>
  <c r="D174" i="5"/>
  <c r="B174" i="5"/>
  <c r="J173" i="5"/>
  <c r="I173" i="5"/>
  <c r="H173" i="5"/>
  <c r="G173" i="5"/>
  <c r="F173" i="5"/>
  <c r="E173" i="5"/>
  <c r="D173" i="5"/>
  <c r="B173" i="5"/>
  <c r="J172" i="5"/>
  <c r="I172" i="5"/>
  <c r="H172" i="5"/>
  <c r="G172" i="5"/>
  <c r="F172" i="5"/>
  <c r="E172" i="5"/>
  <c r="D172" i="5"/>
  <c r="B172" i="5"/>
  <c r="J171" i="5"/>
  <c r="I171" i="5"/>
  <c r="H171" i="5"/>
  <c r="G171" i="5"/>
  <c r="F171" i="5"/>
  <c r="E171" i="5"/>
  <c r="D171" i="5"/>
  <c r="B171" i="5"/>
  <c r="J170" i="5"/>
  <c r="I170" i="5"/>
  <c r="H170" i="5"/>
  <c r="G170" i="5"/>
  <c r="F170" i="5"/>
  <c r="E170" i="5"/>
  <c r="D170" i="5"/>
  <c r="B170" i="5"/>
  <c r="J169" i="5"/>
  <c r="I169" i="5"/>
  <c r="H169" i="5"/>
  <c r="G169" i="5"/>
  <c r="F169" i="5"/>
  <c r="E169" i="5"/>
  <c r="D169" i="5"/>
  <c r="B169" i="5"/>
  <c r="J168" i="5"/>
  <c r="I168" i="5"/>
  <c r="H168" i="5"/>
  <c r="G168" i="5"/>
  <c r="F168" i="5"/>
  <c r="E168" i="5"/>
  <c r="D168" i="5"/>
  <c r="B168" i="5"/>
  <c r="J167" i="5"/>
  <c r="I167" i="5"/>
  <c r="H167" i="5"/>
  <c r="G167" i="5"/>
  <c r="F167" i="5"/>
  <c r="E167" i="5"/>
  <c r="D167" i="5"/>
  <c r="B167" i="5"/>
  <c r="J166" i="5"/>
  <c r="I166" i="5"/>
  <c r="H166" i="5"/>
  <c r="G166" i="5"/>
  <c r="F166" i="5"/>
  <c r="E166" i="5"/>
  <c r="D166" i="5"/>
  <c r="B166" i="5"/>
  <c r="J165" i="5"/>
  <c r="I165" i="5"/>
  <c r="H165" i="5"/>
  <c r="G165" i="5"/>
  <c r="F165" i="5"/>
  <c r="E165" i="5"/>
  <c r="D165" i="5"/>
  <c r="B165" i="5"/>
  <c r="J164" i="5"/>
  <c r="I164" i="5"/>
  <c r="H164" i="5"/>
  <c r="G164" i="5"/>
  <c r="F164" i="5"/>
  <c r="E164" i="5"/>
  <c r="D164" i="5"/>
  <c r="B164" i="5"/>
  <c r="J163" i="5"/>
  <c r="I163" i="5"/>
  <c r="H163" i="5"/>
  <c r="G163" i="5"/>
  <c r="F163" i="5"/>
  <c r="E163" i="5"/>
  <c r="D163" i="5"/>
  <c r="B163" i="5"/>
  <c r="J162" i="5"/>
  <c r="I162" i="5"/>
  <c r="H162" i="5"/>
  <c r="G162" i="5"/>
  <c r="F162" i="5"/>
  <c r="E162" i="5"/>
  <c r="D162" i="5"/>
  <c r="B162" i="5"/>
  <c r="J161" i="5"/>
  <c r="I161" i="5"/>
  <c r="H161" i="5"/>
  <c r="G161" i="5"/>
  <c r="F161" i="5"/>
  <c r="E161" i="5"/>
  <c r="D161" i="5"/>
  <c r="B161" i="5"/>
  <c r="J160" i="5"/>
  <c r="I160" i="5"/>
  <c r="H160" i="5"/>
  <c r="G160" i="5"/>
  <c r="F160" i="5"/>
  <c r="E160" i="5"/>
  <c r="D160" i="5"/>
  <c r="B160" i="5"/>
  <c r="J159" i="5"/>
  <c r="I159" i="5"/>
  <c r="H159" i="5"/>
  <c r="G159" i="5"/>
  <c r="F159" i="5"/>
  <c r="E159" i="5"/>
  <c r="D159" i="5"/>
  <c r="B159" i="5"/>
  <c r="J158" i="5"/>
  <c r="I158" i="5"/>
  <c r="H158" i="5"/>
  <c r="G158" i="5"/>
  <c r="F158" i="5"/>
  <c r="E158" i="5"/>
  <c r="D158" i="5"/>
  <c r="B158" i="5"/>
  <c r="J157" i="5"/>
  <c r="I157" i="5"/>
  <c r="H157" i="5"/>
  <c r="G157" i="5"/>
  <c r="F157" i="5"/>
  <c r="E157" i="5"/>
  <c r="D157" i="5"/>
  <c r="B157" i="5"/>
  <c r="J156" i="5"/>
  <c r="I156" i="5"/>
  <c r="H156" i="5"/>
  <c r="G156" i="5"/>
  <c r="F156" i="5"/>
  <c r="E156" i="5"/>
  <c r="D156" i="5"/>
  <c r="B156" i="5"/>
  <c r="J155" i="5"/>
  <c r="I155" i="5"/>
  <c r="H155" i="5"/>
  <c r="G155" i="5"/>
  <c r="F155" i="5"/>
  <c r="E155" i="5"/>
  <c r="D155" i="5"/>
  <c r="B155" i="5"/>
  <c r="J154" i="5"/>
  <c r="I154" i="5"/>
  <c r="H154" i="5"/>
  <c r="G154" i="5"/>
  <c r="F154" i="5"/>
  <c r="E154" i="5"/>
  <c r="D154" i="5"/>
  <c r="B154" i="5"/>
  <c r="J153" i="5"/>
  <c r="I153" i="5"/>
  <c r="H153" i="5"/>
  <c r="G153" i="5"/>
  <c r="F153" i="5"/>
  <c r="E153" i="5"/>
  <c r="D153" i="5"/>
  <c r="B153" i="5"/>
  <c r="J152" i="5"/>
  <c r="I152" i="5"/>
  <c r="H152" i="5"/>
  <c r="G152" i="5"/>
  <c r="F152" i="5"/>
  <c r="E152" i="5"/>
  <c r="D152" i="5"/>
  <c r="B152" i="5"/>
  <c r="J151" i="5"/>
  <c r="I151" i="5"/>
  <c r="H151" i="5"/>
  <c r="G151" i="5"/>
  <c r="F151" i="5"/>
  <c r="E151" i="5"/>
  <c r="D151" i="5"/>
  <c r="B151" i="5"/>
  <c r="J150" i="5"/>
  <c r="I150" i="5"/>
  <c r="H150" i="5"/>
  <c r="G150" i="5"/>
  <c r="F150" i="5"/>
  <c r="E150" i="5"/>
  <c r="D150" i="5"/>
  <c r="B150" i="5"/>
  <c r="J149" i="5"/>
  <c r="I149" i="5"/>
  <c r="H149" i="5"/>
  <c r="G149" i="5"/>
  <c r="F149" i="5"/>
  <c r="E149" i="5"/>
  <c r="D149" i="5"/>
  <c r="B149" i="5"/>
  <c r="J148" i="5"/>
  <c r="I148" i="5"/>
  <c r="H148" i="5"/>
  <c r="G148" i="5"/>
  <c r="F148" i="5"/>
  <c r="E148" i="5"/>
  <c r="D148" i="5"/>
  <c r="B148" i="5"/>
  <c r="J147" i="5"/>
  <c r="I147" i="5"/>
  <c r="H147" i="5"/>
  <c r="G147" i="5"/>
  <c r="F147" i="5"/>
  <c r="E147" i="5"/>
  <c r="D147" i="5"/>
  <c r="B147" i="5"/>
  <c r="J146" i="5"/>
  <c r="I146" i="5"/>
  <c r="H146" i="5"/>
  <c r="G146" i="5"/>
  <c r="F146" i="5"/>
  <c r="E146" i="5"/>
  <c r="D146" i="5"/>
  <c r="B146" i="5"/>
  <c r="J145" i="5"/>
  <c r="I145" i="5"/>
  <c r="H145" i="5"/>
  <c r="G145" i="5"/>
  <c r="F145" i="5"/>
  <c r="E145" i="5"/>
  <c r="D145" i="5"/>
  <c r="B145" i="5"/>
  <c r="J144" i="5"/>
  <c r="I144" i="5"/>
  <c r="H144" i="5"/>
  <c r="G144" i="5"/>
  <c r="F144" i="5"/>
  <c r="E144" i="5"/>
  <c r="D144" i="5"/>
  <c r="B144" i="5"/>
  <c r="J143" i="5"/>
  <c r="I143" i="5"/>
  <c r="H143" i="5"/>
  <c r="G143" i="5"/>
  <c r="F143" i="5"/>
  <c r="E143" i="5"/>
  <c r="D143" i="5"/>
  <c r="B143" i="5"/>
  <c r="J142" i="5"/>
  <c r="I142" i="5"/>
  <c r="H142" i="5"/>
  <c r="G142" i="5"/>
  <c r="F142" i="5"/>
  <c r="E142" i="5"/>
  <c r="D142" i="5"/>
  <c r="B142" i="5"/>
  <c r="J141" i="5"/>
  <c r="I141" i="5"/>
  <c r="H141" i="5"/>
  <c r="G141" i="5"/>
  <c r="F141" i="5"/>
  <c r="E141" i="5"/>
  <c r="D141" i="5"/>
  <c r="B141" i="5"/>
  <c r="J140" i="5"/>
  <c r="I140" i="5"/>
  <c r="H140" i="5"/>
  <c r="G140" i="5"/>
  <c r="F140" i="5"/>
  <c r="E140" i="5"/>
  <c r="D140" i="5"/>
  <c r="B140" i="5"/>
  <c r="J139" i="5"/>
  <c r="I139" i="5"/>
  <c r="H139" i="5"/>
  <c r="G139" i="5"/>
  <c r="F139" i="5"/>
  <c r="E139" i="5"/>
  <c r="D139" i="5"/>
  <c r="B139" i="5"/>
  <c r="J138" i="5"/>
  <c r="I138" i="5"/>
  <c r="H138" i="5"/>
  <c r="G138" i="5"/>
  <c r="F138" i="5"/>
  <c r="E138" i="5"/>
  <c r="D138" i="5"/>
  <c r="B138" i="5"/>
  <c r="J137" i="5"/>
  <c r="I137" i="5"/>
  <c r="H137" i="5"/>
  <c r="G137" i="5"/>
  <c r="F137" i="5"/>
  <c r="E137" i="5"/>
  <c r="D137" i="5"/>
  <c r="B137" i="5"/>
  <c r="J136" i="5"/>
  <c r="I136" i="5"/>
  <c r="H136" i="5"/>
  <c r="G136" i="5"/>
  <c r="F136" i="5"/>
  <c r="E136" i="5"/>
  <c r="D136" i="5"/>
  <c r="B136" i="5"/>
  <c r="J135" i="5"/>
  <c r="I135" i="5"/>
  <c r="H135" i="5"/>
  <c r="G135" i="5"/>
  <c r="F135" i="5"/>
  <c r="E135" i="5"/>
  <c r="D135" i="5"/>
  <c r="B135" i="5"/>
  <c r="J134" i="5"/>
  <c r="I134" i="5"/>
  <c r="H134" i="5"/>
  <c r="G134" i="5"/>
  <c r="F134" i="5"/>
  <c r="E134" i="5"/>
  <c r="D134" i="5"/>
  <c r="B134" i="5"/>
  <c r="J133" i="5"/>
  <c r="I133" i="5"/>
  <c r="H133" i="5"/>
  <c r="G133" i="5"/>
  <c r="F133" i="5"/>
  <c r="E133" i="5"/>
  <c r="D133" i="5"/>
  <c r="B133" i="5"/>
  <c r="J132" i="5"/>
  <c r="I132" i="5"/>
  <c r="H132" i="5"/>
  <c r="G132" i="5"/>
  <c r="F132" i="5"/>
  <c r="E132" i="5"/>
  <c r="D132" i="5"/>
  <c r="B132" i="5"/>
  <c r="J131" i="5"/>
  <c r="I131" i="5"/>
  <c r="H131" i="5"/>
  <c r="G131" i="5"/>
  <c r="F131" i="5"/>
  <c r="E131" i="5"/>
  <c r="D131" i="5"/>
  <c r="B131" i="5"/>
  <c r="J130" i="5"/>
  <c r="I130" i="5"/>
  <c r="H130" i="5"/>
  <c r="G130" i="5"/>
  <c r="F130" i="5"/>
  <c r="E130" i="5"/>
  <c r="D130" i="5"/>
  <c r="B130" i="5"/>
  <c r="J129" i="5"/>
  <c r="I129" i="5"/>
  <c r="H129" i="5"/>
  <c r="G129" i="5"/>
  <c r="F129" i="5"/>
  <c r="E129" i="5"/>
  <c r="D129" i="5"/>
  <c r="B129" i="5"/>
  <c r="J128" i="5"/>
  <c r="I128" i="5"/>
  <c r="H128" i="5"/>
  <c r="G128" i="5"/>
  <c r="F128" i="5"/>
  <c r="E128" i="5"/>
  <c r="D128" i="5"/>
  <c r="B128" i="5"/>
  <c r="J127" i="5"/>
  <c r="I127" i="5"/>
  <c r="H127" i="5"/>
  <c r="G127" i="5"/>
  <c r="F127" i="5"/>
  <c r="E127" i="5"/>
  <c r="D127" i="5"/>
  <c r="B127" i="5"/>
  <c r="J126" i="5"/>
  <c r="I126" i="5"/>
  <c r="H126" i="5"/>
  <c r="G126" i="5"/>
  <c r="F126" i="5"/>
  <c r="E126" i="5"/>
  <c r="D126" i="5"/>
  <c r="B126" i="5"/>
  <c r="J125" i="5"/>
  <c r="I125" i="5"/>
  <c r="H125" i="5"/>
  <c r="G125" i="5"/>
  <c r="F125" i="5"/>
  <c r="E125" i="5"/>
  <c r="D125" i="5"/>
  <c r="B125" i="5"/>
  <c r="J124" i="5"/>
  <c r="I124" i="5"/>
  <c r="H124" i="5"/>
  <c r="G124" i="5"/>
  <c r="F124" i="5"/>
  <c r="E124" i="5"/>
  <c r="D124" i="5"/>
  <c r="B124" i="5"/>
  <c r="J123" i="5"/>
  <c r="I123" i="5"/>
  <c r="H123" i="5"/>
  <c r="G123" i="5"/>
  <c r="F123" i="5"/>
  <c r="E123" i="5"/>
  <c r="D123" i="5"/>
  <c r="B123" i="5"/>
  <c r="J122" i="5"/>
  <c r="I122" i="5"/>
  <c r="H122" i="5"/>
  <c r="G122" i="5"/>
  <c r="F122" i="5"/>
  <c r="E122" i="5"/>
  <c r="D122" i="5"/>
  <c r="B122" i="5"/>
  <c r="J121" i="5"/>
  <c r="I121" i="5"/>
  <c r="H121" i="5"/>
  <c r="G121" i="5"/>
  <c r="F121" i="5"/>
  <c r="E121" i="5"/>
  <c r="D121" i="5"/>
  <c r="B121" i="5"/>
  <c r="J120" i="5"/>
  <c r="I120" i="5"/>
  <c r="H120" i="5"/>
  <c r="G120" i="5"/>
  <c r="F120" i="5"/>
  <c r="E120" i="5"/>
  <c r="D120" i="5"/>
  <c r="B120" i="5"/>
  <c r="J119" i="5"/>
  <c r="I119" i="5"/>
  <c r="H119" i="5"/>
  <c r="G119" i="5"/>
  <c r="F119" i="5"/>
  <c r="E119" i="5"/>
  <c r="D119" i="5"/>
  <c r="B119" i="5"/>
  <c r="J118" i="5"/>
  <c r="I118" i="5"/>
  <c r="H118" i="5"/>
  <c r="G118" i="5"/>
  <c r="F118" i="5"/>
  <c r="E118" i="5"/>
  <c r="D118" i="5"/>
  <c r="B118" i="5"/>
  <c r="J117" i="5"/>
  <c r="I117" i="5"/>
  <c r="H117" i="5"/>
  <c r="G117" i="5"/>
  <c r="F117" i="5"/>
  <c r="E117" i="5"/>
  <c r="D117" i="5"/>
  <c r="B117" i="5"/>
  <c r="J116" i="5"/>
  <c r="I116" i="5"/>
  <c r="H116" i="5"/>
  <c r="G116" i="5"/>
  <c r="F116" i="5"/>
  <c r="E116" i="5"/>
  <c r="D116" i="5"/>
  <c r="B116" i="5"/>
  <c r="J115" i="5"/>
  <c r="I115" i="5"/>
  <c r="H115" i="5"/>
  <c r="G115" i="5"/>
  <c r="F115" i="5"/>
  <c r="E115" i="5"/>
  <c r="D115" i="5"/>
  <c r="B115" i="5"/>
  <c r="J114" i="5"/>
  <c r="I114" i="5"/>
  <c r="H114" i="5"/>
  <c r="G114" i="5"/>
  <c r="F114" i="5"/>
  <c r="E114" i="5"/>
  <c r="D114" i="5"/>
  <c r="B114" i="5"/>
  <c r="J113" i="5"/>
  <c r="I113" i="5"/>
  <c r="H113" i="5"/>
  <c r="G113" i="5"/>
  <c r="F113" i="5"/>
  <c r="E113" i="5"/>
  <c r="D113" i="5"/>
  <c r="B113" i="5"/>
  <c r="J112" i="5"/>
  <c r="I112" i="5"/>
  <c r="H112" i="5"/>
  <c r="G112" i="5"/>
  <c r="F112" i="5"/>
  <c r="E112" i="5"/>
  <c r="D112" i="5"/>
  <c r="B112" i="5"/>
  <c r="J111" i="5"/>
  <c r="I111" i="5"/>
  <c r="H111" i="5"/>
  <c r="G111" i="5"/>
  <c r="F111" i="5"/>
  <c r="E111" i="5"/>
  <c r="D111" i="5"/>
  <c r="B111" i="5"/>
  <c r="J110" i="5"/>
  <c r="I110" i="5"/>
  <c r="H110" i="5"/>
  <c r="G110" i="5"/>
  <c r="F110" i="5"/>
  <c r="E110" i="5"/>
  <c r="D110" i="5"/>
  <c r="B110" i="5"/>
  <c r="J109" i="5"/>
  <c r="I109" i="5"/>
  <c r="H109" i="5"/>
  <c r="G109" i="5"/>
  <c r="F109" i="5"/>
  <c r="E109" i="5"/>
  <c r="D109" i="5"/>
  <c r="B109" i="5"/>
  <c r="J108" i="5"/>
  <c r="I108" i="5"/>
  <c r="H108" i="5"/>
  <c r="G108" i="5"/>
  <c r="F108" i="5"/>
  <c r="E108" i="5"/>
  <c r="D108" i="5"/>
  <c r="B108" i="5"/>
  <c r="J107" i="5"/>
  <c r="I107" i="5"/>
  <c r="H107" i="5"/>
  <c r="G107" i="5"/>
  <c r="F107" i="5"/>
  <c r="E107" i="5"/>
  <c r="D107" i="5"/>
  <c r="B107" i="5"/>
  <c r="J106" i="5"/>
  <c r="I106" i="5"/>
  <c r="H106" i="5"/>
  <c r="G106" i="5"/>
  <c r="F106" i="5"/>
  <c r="E106" i="5"/>
  <c r="D106" i="5"/>
  <c r="B106" i="5"/>
  <c r="J105" i="5"/>
  <c r="I105" i="5"/>
  <c r="H105" i="5"/>
  <c r="G105" i="5"/>
  <c r="F105" i="5"/>
  <c r="E105" i="5"/>
  <c r="D105" i="5"/>
  <c r="B105" i="5"/>
  <c r="J104" i="5"/>
  <c r="I104" i="5"/>
  <c r="H104" i="5"/>
  <c r="G104" i="5"/>
  <c r="F104" i="5"/>
  <c r="E104" i="5"/>
  <c r="D104" i="5"/>
  <c r="B104" i="5"/>
  <c r="J103" i="5"/>
  <c r="I103" i="5"/>
  <c r="H103" i="5"/>
  <c r="G103" i="5"/>
  <c r="F103" i="5"/>
  <c r="E103" i="5"/>
  <c r="D103" i="5"/>
  <c r="B103" i="5"/>
  <c r="J102" i="5"/>
  <c r="I102" i="5"/>
  <c r="H102" i="5"/>
  <c r="G102" i="5"/>
  <c r="F102" i="5"/>
  <c r="E102" i="5"/>
  <c r="D102" i="5"/>
  <c r="B102" i="5"/>
  <c r="J101" i="5"/>
  <c r="I101" i="5"/>
  <c r="H101" i="5"/>
  <c r="G101" i="5"/>
  <c r="F101" i="5"/>
  <c r="E101" i="5"/>
  <c r="D101" i="5"/>
  <c r="B101" i="5"/>
  <c r="J100" i="5"/>
  <c r="I100" i="5"/>
  <c r="H100" i="5"/>
  <c r="G100" i="5"/>
  <c r="F100" i="5"/>
  <c r="E100" i="5"/>
  <c r="D100" i="5"/>
  <c r="B100" i="5"/>
  <c r="J99" i="5"/>
  <c r="I99" i="5"/>
  <c r="H99" i="5"/>
  <c r="G99" i="5"/>
  <c r="F99" i="5"/>
  <c r="E99" i="5"/>
  <c r="D99" i="5"/>
  <c r="B99" i="5"/>
  <c r="J98" i="5"/>
  <c r="I98" i="5"/>
  <c r="H98" i="5"/>
  <c r="G98" i="5"/>
  <c r="F98" i="5"/>
  <c r="E98" i="5"/>
  <c r="D98" i="5"/>
  <c r="B98" i="5"/>
  <c r="J97" i="5"/>
  <c r="I97" i="5"/>
  <c r="H97" i="5"/>
  <c r="G97" i="5"/>
  <c r="F97" i="5"/>
  <c r="E97" i="5"/>
  <c r="D97" i="5"/>
  <c r="B97" i="5"/>
  <c r="J96" i="5"/>
  <c r="I96" i="5"/>
  <c r="H96" i="5"/>
  <c r="G96" i="5"/>
  <c r="F96" i="5"/>
  <c r="E96" i="5"/>
  <c r="D96" i="5"/>
  <c r="B96" i="5"/>
  <c r="J95" i="5"/>
  <c r="I95" i="5"/>
  <c r="H95" i="5"/>
  <c r="G95" i="5"/>
  <c r="F95" i="5"/>
  <c r="E95" i="5"/>
  <c r="D95" i="5"/>
  <c r="B95" i="5"/>
  <c r="J94" i="5"/>
  <c r="I94" i="5"/>
  <c r="H94" i="5"/>
  <c r="G94" i="5"/>
  <c r="F94" i="5"/>
  <c r="E94" i="5"/>
  <c r="D94" i="5"/>
  <c r="B94" i="5"/>
  <c r="J93" i="5"/>
  <c r="I93" i="5"/>
  <c r="H93" i="5"/>
  <c r="G93" i="5"/>
  <c r="F93" i="5"/>
  <c r="E93" i="5"/>
  <c r="D93" i="5"/>
  <c r="B93" i="5"/>
  <c r="J92" i="5"/>
  <c r="I92" i="5"/>
  <c r="H92" i="5"/>
  <c r="G92" i="5"/>
  <c r="F92" i="5"/>
  <c r="E92" i="5"/>
  <c r="D92" i="5"/>
  <c r="B92" i="5"/>
  <c r="J91" i="5"/>
  <c r="I91" i="5"/>
  <c r="H91" i="5"/>
  <c r="G91" i="5"/>
  <c r="F91" i="5"/>
  <c r="E91" i="5"/>
  <c r="D91" i="5"/>
  <c r="B91" i="5"/>
  <c r="J90" i="5"/>
  <c r="I90" i="5"/>
  <c r="H90" i="5"/>
  <c r="G90" i="5"/>
  <c r="F90" i="5"/>
  <c r="E90" i="5"/>
  <c r="D90" i="5"/>
  <c r="B90" i="5"/>
  <c r="J89" i="5"/>
  <c r="I89" i="5"/>
  <c r="H89" i="5"/>
  <c r="G89" i="5"/>
  <c r="F89" i="5"/>
  <c r="E89" i="5"/>
  <c r="D89" i="5"/>
  <c r="B89" i="5"/>
  <c r="J88" i="5"/>
  <c r="I88" i="5"/>
  <c r="H88" i="5"/>
  <c r="G88" i="5"/>
  <c r="F88" i="5"/>
  <c r="E88" i="5"/>
  <c r="D88" i="5"/>
  <c r="B88" i="5"/>
  <c r="J87" i="5"/>
  <c r="I87" i="5"/>
  <c r="H87" i="5"/>
  <c r="G87" i="5"/>
  <c r="F87" i="5"/>
  <c r="E87" i="5"/>
  <c r="D87" i="5"/>
  <c r="B87" i="5"/>
  <c r="J86" i="5"/>
  <c r="I86" i="5"/>
  <c r="H86" i="5"/>
  <c r="G86" i="5"/>
  <c r="F86" i="5"/>
  <c r="E86" i="5"/>
  <c r="D86" i="5"/>
  <c r="B86" i="5"/>
  <c r="J85" i="5"/>
  <c r="I85" i="5"/>
  <c r="H85" i="5"/>
  <c r="G85" i="5"/>
  <c r="F85" i="5"/>
  <c r="E85" i="5"/>
  <c r="D85" i="5"/>
  <c r="B85" i="5"/>
  <c r="J84" i="5"/>
  <c r="I84" i="5"/>
  <c r="H84" i="5"/>
  <c r="G84" i="5"/>
  <c r="F84" i="5"/>
  <c r="E84" i="5"/>
  <c r="D84" i="5"/>
  <c r="B84" i="5"/>
  <c r="J83" i="5"/>
  <c r="I83" i="5"/>
  <c r="H83" i="5"/>
  <c r="G83" i="5"/>
  <c r="F83" i="5"/>
  <c r="E83" i="5"/>
  <c r="D83" i="5"/>
  <c r="B83" i="5"/>
  <c r="J82" i="5"/>
  <c r="I82" i="5"/>
  <c r="H82" i="5"/>
  <c r="G82" i="5"/>
  <c r="F82" i="5"/>
  <c r="E82" i="5"/>
  <c r="D82" i="5"/>
  <c r="B82" i="5"/>
  <c r="J81" i="5"/>
  <c r="I81" i="5"/>
  <c r="H81" i="5"/>
  <c r="G81" i="5"/>
  <c r="F81" i="5"/>
  <c r="E81" i="5"/>
  <c r="D81" i="5"/>
  <c r="B81" i="5"/>
  <c r="J80" i="5"/>
  <c r="I80" i="5"/>
  <c r="H80" i="5"/>
  <c r="G80" i="5"/>
  <c r="F80" i="5"/>
  <c r="E80" i="5"/>
  <c r="D80" i="5"/>
  <c r="B80" i="5"/>
  <c r="J79" i="5"/>
  <c r="I79" i="5"/>
  <c r="H79" i="5"/>
  <c r="G79" i="5"/>
  <c r="F79" i="5"/>
  <c r="E79" i="5"/>
  <c r="D79" i="5"/>
  <c r="B79" i="5"/>
  <c r="J78" i="5"/>
  <c r="I78" i="5"/>
  <c r="H78" i="5"/>
  <c r="G78" i="5"/>
  <c r="F78" i="5"/>
  <c r="E78" i="5"/>
  <c r="D78" i="5"/>
  <c r="B78" i="5"/>
  <c r="J77" i="5"/>
  <c r="I77" i="5"/>
  <c r="H77" i="5"/>
  <c r="G77" i="5"/>
  <c r="F77" i="5"/>
  <c r="E77" i="5"/>
  <c r="D77" i="5"/>
  <c r="B77" i="5"/>
  <c r="J76" i="5"/>
  <c r="I76" i="5"/>
  <c r="H76" i="5"/>
  <c r="G76" i="5"/>
  <c r="F76" i="5"/>
  <c r="E76" i="5"/>
  <c r="D76" i="5"/>
  <c r="B76" i="5"/>
  <c r="J75" i="5"/>
  <c r="I75" i="5"/>
  <c r="H75" i="5"/>
  <c r="G75" i="5"/>
  <c r="F75" i="5"/>
  <c r="E75" i="5"/>
  <c r="D75" i="5"/>
  <c r="B75" i="5"/>
  <c r="J74" i="5"/>
  <c r="I74" i="5"/>
  <c r="H74" i="5"/>
  <c r="G74" i="5"/>
  <c r="F74" i="5"/>
  <c r="E74" i="5"/>
  <c r="D74" i="5"/>
  <c r="B74" i="5"/>
  <c r="J73" i="5"/>
  <c r="I73" i="5"/>
  <c r="H73" i="5"/>
  <c r="G73" i="5"/>
  <c r="F73" i="5"/>
  <c r="E73" i="5"/>
  <c r="D73" i="5"/>
  <c r="B73" i="5"/>
  <c r="J72" i="5"/>
  <c r="I72" i="5"/>
  <c r="H72" i="5"/>
  <c r="G72" i="5"/>
  <c r="F72" i="5"/>
  <c r="E72" i="5"/>
  <c r="D72" i="5"/>
  <c r="B72" i="5"/>
  <c r="J71" i="5"/>
  <c r="I71" i="5"/>
  <c r="H71" i="5"/>
  <c r="G71" i="5"/>
  <c r="F71" i="5"/>
  <c r="E71" i="5"/>
  <c r="D71" i="5"/>
  <c r="B71" i="5"/>
  <c r="J70" i="5"/>
  <c r="I70" i="5"/>
  <c r="H70" i="5"/>
  <c r="G70" i="5"/>
  <c r="F70" i="5"/>
  <c r="E70" i="5"/>
  <c r="D70" i="5"/>
  <c r="B70" i="5"/>
  <c r="J69" i="5"/>
  <c r="I69" i="5"/>
  <c r="H69" i="5"/>
  <c r="G69" i="5"/>
  <c r="F69" i="5"/>
  <c r="E69" i="5"/>
  <c r="D69" i="5"/>
  <c r="B69" i="5"/>
  <c r="J68" i="5"/>
  <c r="I68" i="5"/>
  <c r="H68" i="5"/>
  <c r="G68" i="5"/>
  <c r="F68" i="5"/>
  <c r="E68" i="5"/>
  <c r="D68" i="5"/>
  <c r="B68" i="5"/>
  <c r="J67" i="5"/>
  <c r="I67" i="5"/>
  <c r="H67" i="5"/>
  <c r="G67" i="5"/>
  <c r="F67" i="5"/>
  <c r="E67" i="5"/>
  <c r="D67" i="5"/>
  <c r="B67" i="5"/>
  <c r="J66" i="5"/>
  <c r="I66" i="5"/>
  <c r="H66" i="5"/>
  <c r="G66" i="5"/>
  <c r="F66" i="5"/>
  <c r="E66" i="5"/>
  <c r="D66" i="5"/>
  <c r="B66" i="5"/>
  <c r="J65" i="5"/>
  <c r="I65" i="5"/>
  <c r="H65" i="5"/>
  <c r="G65" i="5"/>
  <c r="F65" i="5"/>
  <c r="E65" i="5"/>
  <c r="D65" i="5"/>
  <c r="B65" i="5"/>
  <c r="J64" i="5"/>
  <c r="I64" i="5"/>
  <c r="H64" i="5"/>
  <c r="G64" i="5"/>
  <c r="F64" i="5"/>
  <c r="E64" i="5"/>
  <c r="D64" i="5"/>
  <c r="B64" i="5"/>
  <c r="J63" i="5"/>
  <c r="I63" i="5"/>
  <c r="H63" i="5"/>
  <c r="G63" i="5"/>
  <c r="F63" i="5"/>
  <c r="E63" i="5"/>
  <c r="D63" i="5"/>
  <c r="B63" i="5"/>
  <c r="J62" i="5"/>
  <c r="I62" i="5"/>
  <c r="H62" i="5"/>
  <c r="G62" i="5"/>
  <c r="F62" i="5"/>
  <c r="E62" i="5"/>
  <c r="D62" i="5"/>
  <c r="B62" i="5"/>
  <c r="J61" i="5"/>
  <c r="I61" i="5"/>
  <c r="H61" i="5"/>
  <c r="G61" i="5"/>
  <c r="F61" i="5"/>
  <c r="E61" i="5"/>
  <c r="D61" i="5"/>
  <c r="B61" i="5"/>
  <c r="J60" i="5"/>
  <c r="I60" i="5"/>
  <c r="H60" i="5"/>
  <c r="G60" i="5"/>
  <c r="F60" i="5"/>
  <c r="E60" i="5"/>
  <c r="D60" i="5"/>
  <c r="B60" i="5"/>
  <c r="J59" i="5"/>
  <c r="I59" i="5"/>
  <c r="H59" i="5"/>
  <c r="G59" i="5"/>
  <c r="F59" i="5"/>
  <c r="E59" i="5"/>
  <c r="D59" i="5"/>
  <c r="B59" i="5"/>
  <c r="J58" i="5"/>
  <c r="I58" i="5"/>
  <c r="H58" i="5"/>
  <c r="G58" i="5"/>
  <c r="F58" i="5"/>
  <c r="E58" i="5"/>
  <c r="D58" i="5"/>
  <c r="B58" i="5"/>
  <c r="J57" i="5"/>
  <c r="I57" i="5"/>
  <c r="H57" i="5"/>
  <c r="G57" i="5"/>
  <c r="F57" i="5"/>
  <c r="E57" i="5"/>
  <c r="D57" i="5"/>
  <c r="B57" i="5"/>
  <c r="J56" i="5"/>
  <c r="I56" i="5"/>
  <c r="H56" i="5"/>
  <c r="G56" i="5"/>
  <c r="F56" i="5"/>
  <c r="E56" i="5"/>
  <c r="D56" i="5"/>
  <c r="B56" i="5"/>
  <c r="J55" i="5"/>
  <c r="I55" i="5"/>
  <c r="H55" i="5"/>
  <c r="G55" i="5"/>
  <c r="F55" i="5"/>
  <c r="E55" i="5"/>
  <c r="D55" i="5"/>
  <c r="B55" i="5"/>
  <c r="J54" i="5"/>
  <c r="I54" i="5"/>
  <c r="H54" i="5"/>
  <c r="G54" i="5"/>
  <c r="F54" i="5"/>
  <c r="E54" i="5"/>
  <c r="D54" i="5"/>
  <c r="B54" i="5"/>
  <c r="J53" i="5"/>
  <c r="I53" i="5"/>
  <c r="H53" i="5"/>
  <c r="G53" i="5"/>
  <c r="F53" i="5"/>
  <c r="E53" i="5"/>
  <c r="D53" i="5"/>
  <c r="B53" i="5"/>
  <c r="J52" i="5"/>
  <c r="I52" i="5"/>
  <c r="H52" i="5"/>
  <c r="G52" i="5"/>
  <c r="F52" i="5"/>
  <c r="E52" i="5"/>
  <c r="D52" i="5"/>
  <c r="B52" i="5"/>
  <c r="J51" i="5"/>
  <c r="I51" i="5"/>
  <c r="H51" i="5"/>
  <c r="G51" i="5"/>
  <c r="F51" i="5"/>
  <c r="E51" i="5"/>
  <c r="D51" i="5"/>
  <c r="B51" i="5"/>
  <c r="J50" i="5"/>
  <c r="I50" i="5"/>
  <c r="H50" i="5"/>
  <c r="G50" i="5"/>
  <c r="F50" i="5"/>
  <c r="E50" i="5"/>
  <c r="D50" i="5"/>
  <c r="B50" i="5"/>
  <c r="J49" i="5"/>
  <c r="I49" i="5"/>
  <c r="H49" i="5"/>
  <c r="G49" i="5"/>
  <c r="F49" i="5"/>
  <c r="E49" i="5"/>
  <c r="D49" i="5"/>
  <c r="B49" i="5"/>
  <c r="J48" i="5"/>
  <c r="I48" i="5"/>
  <c r="H48" i="5"/>
  <c r="G48" i="5"/>
  <c r="F48" i="5"/>
  <c r="E48" i="5"/>
  <c r="D48" i="5"/>
  <c r="B48" i="5"/>
  <c r="J47" i="5"/>
  <c r="I47" i="5"/>
  <c r="H47" i="5"/>
  <c r="G47" i="5"/>
  <c r="F47" i="5"/>
  <c r="E47" i="5"/>
  <c r="D47" i="5"/>
  <c r="B47" i="5"/>
  <c r="J46" i="5"/>
  <c r="I46" i="5"/>
  <c r="H46" i="5"/>
  <c r="G46" i="5"/>
  <c r="F46" i="5"/>
  <c r="E46" i="5"/>
  <c r="D46" i="5"/>
  <c r="B46" i="5"/>
  <c r="J45" i="5"/>
  <c r="I45" i="5"/>
  <c r="H45" i="5"/>
  <c r="G45" i="5"/>
  <c r="F45" i="5"/>
  <c r="E45" i="5"/>
  <c r="D45" i="5"/>
  <c r="B45" i="5"/>
  <c r="J44" i="5"/>
  <c r="I44" i="5"/>
  <c r="H44" i="5"/>
  <c r="G44" i="5"/>
  <c r="F44" i="5"/>
  <c r="E44" i="5"/>
  <c r="D44" i="5"/>
  <c r="B44" i="5"/>
  <c r="J43" i="5"/>
  <c r="I43" i="5"/>
  <c r="H43" i="5"/>
  <c r="G43" i="5"/>
  <c r="F43" i="5"/>
  <c r="E43" i="5"/>
  <c r="D43" i="5"/>
  <c r="B43" i="5"/>
  <c r="J42" i="5"/>
  <c r="I42" i="5"/>
  <c r="H42" i="5"/>
  <c r="G42" i="5"/>
  <c r="F42" i="5"/>
  <c r="E42" i="5"/>
  <c r="D42" i="5"/>
  <c r="B42" i="5"/>
  <c r="J41" i="5"/>
  <c r="I41" i="5"/>
  <c r="H41" i="5"/>
  <c r="G41" i="5"/>
  <c r="F41" i="5"/>
  <c r="E41" i="5"/>
  <c r="D41" i="5"/>
  <c r="B41" i="5"/>
  <c r="J40" i="5"/>
  <c r="I40" i="5"/>
  <c r="H40" i="5"/>
  <c r="G40" i="5"/>
  <c r="F40" i="5"/>
  <c r="E40" i="5"/>
  <c r="D40" i="5"/>
  <c r="B40" i="5"/>
  <c r="J39" i="5"/>
  <c r="I39" i="5"/>
  <c r="H39" i="5"/>
  <c r="G39" i="5"/>
  <c r="F39" i="5"/>
  <c r="E39" i="5"/>
  <c r="D39" i="5"/>
  <c r="B39" i="5"/>
  <c r="J38" i="5"/>
  <c r="I38" i="5"/>
  <c r="H38" i="5"/>
  <c r="G38" i="5"/>
  <c r="F38" i="5"/>
  <c r="E38" i="5"/>
  <c r="D38" i="5"/>
  <c r="B38" i="5"/>
  <c r="J37" i="5"/>
  <c r="I37" i="5"/>
  <c r="H37" i="5"/>
  <c r="G37" i="5"/>
  <c r="F37" i="5"/>
  <c r="E37" i="5"/>
  <c r="D37" i="5"/>
  <c r="B37" i="5"/>
  <c r="J36" i="5"/>
  <c r="I36" i="5"/>
  <c r="H36" i="5"/>
  <c r="G36" i="5"/>
  <c r="F36" i="5"/>
  <c r="E36" i="5"/>
  <c r="D36" i="5"/>
  <c r="B36" i="5"/>
  <c r="J35" i="5"/>
  <c r="I35" i="5"/>
  <c r="H35" i="5"/>
  <c r="G35" i="5"/>
  <c r="F35" i="5"/>
  <c r="E35" i="5"/>
  <c r="D35" i="5"/>
  <c r="B35" i="5"/>
  <c r="J34" i="5"/>
  <c r="I34" i="5"/>
  <c r="H34" i="5"/>
  <c r="G34" i="5"/>
  <c r="F34" i="5"/>
  <c r="E34" i="5"/>
  <c r="D34" i="5"/>
  <c r="B34" i="5"/>
  <c r="J33" i="5"/>
  <c r="I33" i="5"/>
  <c r="H33" i="5"/>
  <c r="G33" i="5"/>
  <c r="F33" i="5"/>
  <c r="E33" i="5"/>
  <c r="D33" i="5"/>
  <c r="B33" i="5"/>
  <c r="J32" i="5"/>
  <c r="I32" i="5"/>
  <c r="H32" i="5"/>
  <c r="G32" i="5"/>
  <c r="F32" i="5"/>
  <c r="E32" i="5"/>
  <c r="D32" i="5"/>
  <c r="B32" i="5"/>
  <c r="J31" i="5"/>
  <c r="I31" i="5"/>
  <c r="H31" i="5"/>
  <c r="G31" i="5"/>
  <c r="F31" i="5"/>
  <c r="E31" i="5"/>
  <c r="D31" i="5"/>
  <c r="B31" i="5"/>
  <c r="J30" i="5"/>
  <c r="I30" i="5"/>
  <c r="H30" i="5"/>
  <c r="G30" i="5"/>
  <c r="F30" i="5"/>
  <c r="E30" i="5"/>
  <c r="D30" i="5"/>
  <c r="B30" i="5"/>
  <c r="J29" i="5"/>
  <c r="I29" i="5"/>
  <c r="H29" i="5"/>
  <c r="G29" i="5"/>
  <c r="F29" i="5"/>
  <c r="E29" i="5"/>
  <c r="D29" i="5"/>
  <c r="B29" i="5"/>
  <c r="J28" i="5"/>
  <c r="I28" i="5"/>
  <c r="H28" i="5"/>
  <c r="G28" i="5"/>
  <c r="F28" i="5"/>
  <c r="E28" i="5"/>
  <c r="D28" i="5"/>
  <c r="B28" i="5"/>
  <c r="J27" i="5"/>
  <c r="I27" i="5"/>
  <c r="H27" i="5"/>
  <c r="G27" i="5"/>
  <c r="F27" i="5"/>
  <c r="E27" i="5"/>
  <c r="D27" i="5"/>
  <c r="B27" i="5"/>
  <c r="J26" i="5"/>
  <c r="I26" i="5"/>
  <c r="H26" i="5"/>
  <c r="G26" i="5"/>
  <c r="F26" i="5"/>
  <c r="E26" i="5"/>
  <c r="D26" i="5"/>
  <c r="B26" i="5"/>
  <c r="J25" i="5"/>
  <c r="I25" i="5"/>
  <c r="H25" i="5"/>
  <c r="G25" i="5"/>
  <c r="F25" i="5"/>
  <c r="E25" i="5"/>
  <c r="D25" i="5"/>
  <c r="B25" i="5"/>
  <c r="J24" i="5"/>
  <c r="I24" i="5"/>
  <c r="H24" i="5"/>
  <c r="G24" i="5"/>
  <c r="F24" i="5"/>
  <c r="E24" i="5"/>
  <c r="D24" i="5"/>
  <c r="B24" i="5"/>
  <c r="J23" i="5"/>
  <c r="I23" i="5"/>
  <c r="H23" i="5"/>
  <c r="G23" i="5"/>
  <c r="F23" i="5"/>
  <c r="E23" i="5"/>
  <c r="D23" i="5"/>
  <c r="B23" i="5"/>
  <c r="J22" i="5"/>
  <c r="I22" i="5"/>
  <c r="H22" i="5"/>
  <c r="G22" i="5"/>
  <c r="F22" i="5"/>
  <c r="E22" i="5"/>
  <c r="D22" i="5"/>
  <c r="C22" i="5"/>
  <c r="B22" i="5"/>
  <c r="J21" i="5"/>
  <c r="I21" i="5"/>
  <c r="H21" i="5"/>
  <c r="G21" i="5"/>
  <c r="F21" i="5"/>
  <c r="E21" i="5"/>
  <c r="D21" i="5"/>
  <c r="B21" i="5"/>
  <c r="J20" i="5"/>
  <c r="I20" i="5"/>
  <c r="H20" i="5"/>
  <c r="G20" i="5"/>
  <c r="F20" i="5"/>
  <c r="E20" i="5"/>
  <c r="D20" i="5"/>
  <c r="B20" i="5"/>
  <c r="J19" i="5"/>
  <c r="I19" i="5"/>
  <c r="H19" i="5"/>
  <c r="G19" i="5"/>
  <c r="F19" i="5"/>
  <c r="E19" i="5"/>
  <c r="D19" i="5"/>
  <c r="B19" i="5"/>
  <c r="J18" i="5"/>
  <c r="I18" i="5"/>
  <c r="H18" i="5"/>
  <c r="G18" i="5"/>
  <c r="F18" i="5"/>
  <c r="E18" i="5"/>
  <c r="D18" i="5"/>
  <c r="B18" i="5"/>
  <c r="J17" i="5"/>
  <c r="I17" i="5"/>
  <c r="H17" i="5"/>
  <c r="G17" i="5"/>
  <c r="F17" i="5"/>
  <c r="E17" i="5"/>
  <c r="D17" i="5"/>
  <c r="B17" i="5"/>
  <c r="J16" i="5"/>
  <c r="I16" i="5"/>
  <c r="H16" i="5"/>
  <c r="G16" i="5"/>
  <c r="F16" i="5"/>
  <c r="E16" i="5"/>
  <c r="D16" i="5"/>
  <c r="B16" i="5"/>
  <c r="J15" i="5"/>
  <c r="I15" i="5"/>
  <c r="H15" i="5"/>
  <c r="G15" i="5"/>
  <c r="F15" i="5"/>
  <c r="E15" i="5"/>
  <c r="D15" i="5"/>
  <c r="B15" i="5"/>
  <c r="J14" i="5"/>
  <c r="I14" i="5"/>
  <c r="H14" i="5"/>
  <c r="G14" i="5"/>
  <c r="F14" i="5"/>
  <c r="E14" i="5"/>
  <c r="D14" i="5"/>
  <c r="B14" i="5"/>
  <c r="J13" i="5"/>
  <c r="I13" i="5"/>
  <c r="H13" i="5"/>
  <c r="G13" i="5"/>
  <c r="F13" i="5"/>
  <c r="E13" i="5"/>
  <c r="D13" i="5"/>
  <c r="B13" i="5"/>
  <c r="J12" i="5"/>
  <c r="I12" i="5"/>
  <c r="H12" i="5"/>
  <c r="G12" i="5"/>
  <c r="F12" i="5"/>
  <c r="E12" i="5"/>
  <c r="D12" i="5"/>
  <c r="B12" i="5"/>
  <c r="J11" i="5"/>
  <c r="I11" i="5"/>
  <c r="H11" i="5"/>
  <c r="G11" i="5"/>
  <c r="F11" i="5"/>
  <c r="E11" i="5"/>
  <c r="D11" i="5"/>
  <c r="B11" i="5"/>
  <c r="J10" i="5"/>
  <c r="I10" i="5"/>
  <c r="H10" i="5"/>
  <c r="G10" i="5"/>
  <c r="F10" i="5"/>
  <c r="E10" i="5"/>
  <c r="D10" i="5"/>
  <c r="B10" i="5"/>
  <c r="J9" i="5"/>
  <c r="I9" i="5"/>
  <c r="H9" i="5"/>
  <c r="G9" i="5"/>
  <c r="F9" i="5"/>
  <c r="E9" i="5"/>
  <c r="D9" i="5"/>
  <c r="B9" i="5"/>
  <c r="J8" i="5"/>
  <c r="I8" i="5"/>
  <c r="H8" i="5"/>
  <c r="G8" i="5"/>
  <c r="F8" i="5"/>
  <c r="E8" i="5"/>
  <c r="D8" i="5"/>
  <c r="B8" i="5"/>
  <c r="J7" i="5"/>
  <c r="I7" i="5"/>
  <c r="H7" i="5"/>
  <c r="G7" i="5"/>
  <c r="F7" i="5"/>
  <c r="E7" i="5"/>
  <c r="D7" i="5"/>
  <c r="B7" i="5"/>
  <c r="J6" i="5"/>
  <c r="I6" i="5"/>
  <c r="H6" i="5"/>
  <c r="G6" i="5"/>
  <c r="F6" i="5"/>
  <c r="E6" i="5"/>
  <c r="D6" i="5"/>
  <c r="B6" i="5"/>
  <c r="J5" i="5"/>
  <c r="I5" i="5"/>
  <c r="H5" i="5"/>
  <c r="G5" i="5"/>
  <c r="F5" i="5"/>
  <c r="E5" i="5"/>
  <c r="D5" i="5"/>
  <c r="B5" i="5"/>
  <c r="J4" i="5"/>
  <c r="I4" i="5"/>
  <c r="H4" i="5"/>
  <c r="G4" i="5"/>
  <c r="F4" i="5"/>
  <c r="E4" i="5"/>
  <c r="D4" i="5"/>
  <c r="B4" i="5"/>
  <c r="J3" i="5"/>
  <c r="I3" i="5"/>
  <c r="H3" i="5"/>
  <c r="G3" i="5"/>
  <c r="F3" i="5"/>
  <c r="E3" i="5"/>
  <c r="D3" i="5"/>
  <c r="B3" i="5"/>
  <c r="J2" i="5"/>
  <c r="I2" i="5"/>
  <c r="H2" i="5"/>
  <c r="G2" i="5"/>
  <c r="F2" i="5"/>
  <c r="E2" i="5"/>
  <c r="D2" i="5"/>
  <c r="B2" i="5"/>
  <c r="A2" i="5"/>
  <c r="K835" i="2"/>
  <c r="M305" i="9" s="1"/>
  <c r="G835" i="2"/>
  <c r="K834" i="2"/>
  <c r="G834" i="2"/>
  <c r="K833" i="2"/>
  <c r="M303" i="5" s="1"/>
  <c r="K832" i="2"/>
  <c r="M302" i="9" s="1"/>
  <c r="G832" i="2"/>
  <c r="K831" i="2"/>
  <c r="M301" i="9" s="1"/>
  <c r="K830" i="2"/>
  <c r="M300" i="9" s="1"/>
  <c r="K829" i="2"/>
  <c r="M299" i="9" s="1"/>
  <c r="G829" i="2"/>
  <c r="K828" i="2"/>
  <c r="M298" i="9" s="1"/>
  <c r="G828" i="2"/>
  <c r="K827" i="2"/>
  <c r="M297" i="9" s="1"/>
  <c r="K826" i="2"/>
  <c r="M296" i="9" s="1"/>
  <c r="K825" i="2"/>
  <c r="M295" i="5" s="1"/>
  <c r="G825" i="2"/>
  <c r="K824" i="2"/>
  <c r="M294" i="9" s="1"/>
  <c r="K823" i="2"/>
  <c r="G823" i="2"/>
  <c r="K822" i="2"/>
  <c r="M292" i="9" s="1"/>
  <c r="G822" i="2"/>
  <c r="K821" i="2"/>
  <c r="M291" i="9" s="1"/>
  <c r="K820" i="2"/>
  <c r="M290" i="9" s="1"/>
  <c r="G820" i="2"/>
  <c r="K819" i="2"/>
  <c r="M289" i="9" s="1"/>
  <c r="G819" i="2"/>
  <c r="K818" i="2"/>
  <c r="M288" i="5" s="1"/>
  <c r="K817" i="2"/>
  <c r="M287" i="5" s="1"/>
  <c r="K816" i="2"/>
  <c r="M286" i="9" s="1"/>
  <c r="G816" i="2"/>
  <c r="K811" i="2"/>
  <c r="M281" i="9" s="1"/>
  <c r="G811" i="2"/>
  <c r="K810" i="2"/>
  <c r="G810" i="2"/>
  <c r="K809" i="2"/>
  <c r="M279" i="5" s="1"/>
  <c r="G809" i="2"/>
  <c r="K808" i="2"/>
  <c r="M278" i="9" s="1"/>
  <c r="G808" i="2"/>
  <c r="K807" i="2"/>
  <c r="M277" i="9" s="1"/>
  <c r="G807" i="2"/>
  <c r="K806" i="2"/>
  <c r="G806" i="2"/>
  <c r="K805" i="2"/>
  <c r="M275" i="9" s="1"/>
  <c r="G805" i="2"/>
  <c r="K804" i="2"/>
  <c r="M274" i="9" s="1"/>
  <c r="G804" i="2"/>
  <c r="K803" i="2"/>
  <c r="M273" i="9" s="1"/>
  <c r="G803" i="2"/>
  <c r="K802" i="2"/>
  <c r="G802" i="2"/>
  <c r="K801" i="2"/>
  <c r="M271" i="5" s="1"/>
  <c r="G801" i="2"/>
  <c r="K800" i="2"/>
  <c r="M270" i="9" s="1"/>
  <c r="G800" i="2"/>
  <c r="K799" i="2"/>
  <c r="M269" i="9" s="1"/>
  <c r="G799" i="2"/>
  <c r="K798" i="2"/>
  <c r="G798" i="2"/>
  <c r="K797" i="2"/>
  <c r="M267" i="9" s="1"/>
  <c r="G797" i="2"/>
  <c r="K796" i="2"/>
  <c r="M266" i="9" s="1"/>
  <c r="K795" i="2"/>
  <c r="M265" i="9" s="1"/>
  <c r="G795" i="2"/>
  <c r="K794" i="2"/>
  <c r="M264" i="9" s="1"/>
  <c r="K793" i="2"/>
  <c r="K792" i="2"/>
  <c r="K791" i="2"/>
  <c r="M261" i="9" s="1"/>
  <c r="G791" i="2"/>
  <c r="K790" i="2"/>
  <c r="M260" i="5" s="1"/>
  <c r="G790" i="2"/>
  <c r="K789" i="2"/>
  <c r="M259" i="9" s="1"/>
  <c r="G789" i="2"/>
  <c r="K788" i="2"/>
  <c r="G788" i="2"/>
  <c r="K783" i="2"/>
  <c r="M253" i="9" s="1"/>
  <c r="K782" i="2"/>
  <c r="M252" i="9" s="1"/>
  <c r="G782" i="2"/>
  <c r="K781" i="2"/>
  <c r="M251" i="9" s="1"/>
  <c r="K780" i="2"/>
  <c r="M250" i="9" s="1"/>
  <c r="G780" i="2"/>
  <c r="K779" i="2"/>
  <c r="G779" i="2"/>
  <c r="K778" i="2"/>
  <c r="M248" i="9" s="1"/>
  <c r="G778" i="2"/>
  <c r="K777" i="2"/>
  <c r="M247" i="9" s="1"/>
  <c r="G777" i="2"/>
  <c r="K776" i="2"/>
  <c r="M246" i="9" s="1"/>
  <c r="G776" i="2"/>
  <c r="K775" i="2"/>
  <c r="G775" i="2"/>
  <c r="K774" i="2"/>
  <c r="M244" i="5" s="1"/>
  <c r="G774" i="2"/>
  <c r="K773" i="2"/>
  <c r="M243" i="9" s="1"/>
  <c r="G773" i="2"/>
  <c r="K772" i="2"/>
  <c r="M242" i="9" s="1"/>
  <c r="G772" i="2"/>
  <c r="K771" i="2"/>
  <c r="G771" i="2"/>
  <c r="K770" i="2"/>
  <c r="M240" i="5" s="1"/>
  <c r="K769" i="2"/>
  <c r="M239" i="5" s="1"/>
  <c r="K768" i="2"/>
  <c r="M238" i="9" s="1"/>
  <c r="G768" i="2"/>
  <c r="K767" i="2"/>
  <c r="G767" i="2"/>
  <c r="K766" i="2"/>
  <c r="G766" i="2"/>
  <c r="K765" i="2"/>
  <c r="M235" i="9" s="1"/>
  <c r="K764" i="2"/>
  <c r="M234" i="9" s="1"/>
  <c r="G764" i="2"/>
  <c r="K763" i="2"/>
  <c r="M233" i="9" s="1"/>
  <c r="G763" i="2"/>
  <c r="K762" i="2"/>
  <c r="M232" i="5" s="1"/>
  <c r="G762" i="2"/>
  <c r="K761" i="2"/>
  <c r="K760" i="2"/>
  <c r="M230" i="9" s="1"/>
  <c r="K759" i="2"/>
  <c r="M229" i="9" s="1"/>
  <c r="G759" i="2"/>
  <c r="K758" i="2"/>
  <c r="M228" i="9" s="1"/>
  <c r="G758" i="2"/>
  <c r="K757" i="2"/>
  <c r="M227" i="9" s="1"/>
  <c r="G757" i="2"/>
  <c r="K756" i="2"/>
  <c r="G756" i="2"/>
  <c r="K755" i="2"/>
  <c r="M225" i="9" s="1"/>
  <c r="G755" i="2"/>
  <c r="K750" i="2"/>
  <c r="M220" i="9" s="1"/>
  <c r="G750" i="2"/>
  <c r="K749" i="2"/>
  <c r="M219" i="9" s="1"/>
  <c r="G749" i="2"/>
  <c r="K748" i="2"/>
  <c r="G748" i="2"/>
  <c r="K747" i="2"/>
  <c r="M217" i="9" s="1"/>
  <c r="G747" i="2"/>
  <c r="K746" i="2"/>
  <c r="M216" i="5" s="1"/>
  <c r="G746" i="2"/>
  <c r="K745" i="2"/>
  <c r="M215" i="5" s="1"/>
  <c r="G745" i="2"/>
  <c r="K744" i="2"/>
  <c r="K743" i="2"/>
  <c r="M213" i="9" s="1"/>
  <c r="K742" i="2"/>
  <c r="M212" i="9" s="1"/>
  <c r="K741" i="2"/>
  <c r="M211" i="9" s="1"/>
  <c r="G741" i="2"/>
  <c r="K740" i="2"/>
  <c r="G740" i="2"/>
  <c r="K739" i="2"/>
  <c r="K738" i="2"/>
  <c r="K737" i="2"/>
  <c r="M207" i="5" s="1"/>
  <c r="G737" i="2"/>
  <c r="K736" i="2"/>
  <c r="M206" i="9" s="1"/>
  <c r="K735" i="2"/>
  <c r="M205" i="9" s="1"/>
  <c r="K734" i="2"/>
  <c r="K733" i="2"/>
  <c r="M203" i="9" s="1"/>
  <c r="G733" i="2"/>
  <c r="K732" i="2"/>
  <c r="G732" i="2"/>
  <c r="K731" i="2"/>
  <c r="M201" i="9" s="1"/>
  <c r="K730" i="2"/>
  <c r="M200" i="5" s="1"/>
  <c r="G730" i="2"/>
  <c r="K729" i="2"/>
  <c r="K728" i="2"/>
  <c r="M198" i="9" s="1"/>
  <c r="G728" i="2"/>
  <c r="K727" i="2"/>
  <c r="G727" i="2"/>
  <c r="K726" i="2"/>
  <c r="M196" i="9" s="1"/>
  <c r="K725" i="2"/>
  <c r="M195" i="9" s="1"/>
  <c r="G725" i="2"/>
  <c r="K724" i="2"/>
  <c r="G724" i="2"/>
  <c r="K723" i="2"/>
  <c r="G723" i="2"/>
  <c r="K722" i="2"/>
  <c r="M192" i="9" s="1"/>
  <c r="G722" i="2"/>
  <c r="K717" i="2"/>
  <c r="M187" i="9" s="1"/>
  <c r="G717" i="2"/>
  <c r="K716" i="2"/>
  <c r="G716" i="2"/>
  <c r="K715" i="2"/>
  <c r="G715" i="2"/>
  <c r="K714" i="2"/>
  <c r="M184" i="5" s="1"/>
  <c r="G714" i="2"/>
  <c r="K713" i="2"/>
  <c r="M183" i="5" s="1"/>
  <c r="G713" i="2"/>
  <c r="K712" i="2"/>
  <c r="K711" i="2"/>
  <c r="M181" i="9" s="1"/>
  <c r="K710" i="2"/>
  <c r="G710" i="2"/>
  <c r="K709" i="2"/>
  <c r="M179" i="9" s="1"/>
  <c r="G709" i="2"/>
  <c r="K708" i="2"/>
  <c r="M178" i="9" s="1"/>
  <c r="K707" i="2"/>
  <c r="M177" i="9" s="1"/>
  <c r="K706" i="2"/>
  <c r="G706" i="2"/>
  <c r="K705" i="2"/>
  <c r="K704" i="2"/>
  <c r="K703" i="2"/>
  <c r="M173" i="9" s="1"/>
  <c r="K702" i="2"/>
  <c r="M172" i="9" s="1"/>
  <c r="G702" i="2"/>
  <c r="K701" i="2"/>
  <c r="M171" i="9" s="1"/>
  <c r="G701" i="2"/>
  <c r="K700" i="2"/>
  <c r="M170" i="9" s="1"/>
  <c r="G700" i="2"/>
  <c r="K699" i="2"/>
  <c r="G699" i="2"/>
  <c r="K698" i="2"/>
  <c r="M168" i="5" s="1"/>
  <c r="G698" i="2"/>
  <c r="K76" i="2"/>
  <c r="G76" i="2"/>
  <c r="K697" i="2"/>
  <c r="M167" i="5" s="1"/>
  <c r="K696" i="2"/>
  <c r="K695" i="2"/>
  <c r="K694" i="2"/>
  <c r="M164" i="9" s="1"/>
  <c r="K693" i="2"/>
  <c r="M163" i="9" s="1"/>
  <c r="G693" i="2"/>
  <c r="K692" i="2"/>
  <c r="M162" i="9" s="1"/>
  <c r="K691" i="2"/>
  <c r="G691" i="2"/>
  <c r="K690" i="2"/>
  <c r="K689" i="2"/>
  <c r="K688" i="2"/>
  <c r="M158" i="9" s="1"/>
  <c r="G688" i="2"/>
  <c r="K687" i="2"/>
  <c r="M157" i="9" s="1"/>
  <c r="G687" i="2"/>
  <c r="K686" i="2"/>
  <c r="G686" i="2"/>
  <c r="K685" i="2"/>
  <c r="G685" i="2"/>
  <c r="K684" i="2"/>
  <c r="M154" i="9" s="1"/>
  <c r="G684" i="2"/>
  <c r="K683" i="2"/>
  <c r="M153" i="9" s="1"/>
  <c r="G683" i="2"/>
  <c r="K682" i="2"/>
  <c r="G682" i="2"/>
  <c r="K675" i="2"/>
  <c r="G675" i="2"/>
  <c r="K674" i="2"/>
  <c r="M144" i="9" s="1"/>
  <c r="K673" i="2"/>
  <c r="M143" i="9" s="1"/>
  <c r="K672" i="2"/>
  <c r="M142" i="9" s="1"/>
  <c r="G672" i="2"/>
  <c r="K671" i="2"/>
  <c r="G671" i="2"/>
  <c r="K670" i="2"/>
  <c r="G670" i="2"/>
  <c r="K669" i="2"/>
  <c r="M139" i="9" s="1"/>
  <c r="K668" i="2"/>
  <c r="M138" i="9" s="1"/>
  <c r="G668" i="2"/>
  <c r="K667" i="2"/>
  <c r="M137" i="9" s="1"/>
  <c r="K666" i="2"/>
  <c r="G666" i="2"/>
  <c r="K665" i="2"/>
  <c r="G665" i="2"/>
  <c r="K664" i="2"/>
  <c r="M134" i="9" s="1"/>
  <c r="K663" i="2"/>
  <c r="M133" i="9" s="1"/>
  <c r="K662" i="2"/>
  <c r="M132" i="9" s="1"/>
  <c r="K661" i="2"/>
  <c r="M131" i="9" s="1"/>
  <c r="K660" i="2"/>
  <c r="G660" i="2"/>
  <c r="K659" i="2"/>
  <c r="K658" i="2"/>
  <c r="K657" i="2"/>
  <c r="M127" i="5" s="1"/>
  <c r="K656" i="2"/>
  <c r="M126" i="9" s="1"/>
  <c r="K655" i="2"/>
  <c r="M125" i="9" s="1"/>
  <c r="K654" i="2"/>
  <c r="M124" i="9" s="1"/>
  <c r="G654" i="2"/>
  <c r="K653" i="2"/>
  <c r="M123" i="9" s="1"/>
  <c r="K652" i="2"/>
  <c r="G652" i="2"/>
  <c r="K651" i="2"/>
  <c r="M121" i="9" s="1"/>
  <c r="K650" i="2"/>
  <c r="M120" i="9" s="1"/>
  <c r="K649" i="2"/>
  <c r="M119" i="9" s="1"/>
  <c r="G649" i="2"/>
  <c r="K648" i="2"/>
  <c r="G648" i="2"/>
  <c r="K647" i="2"/>
  <c r="G647" i="2"/>
  <c r="K646" i="2"/>
  <c r="M116" i="5" s="1"/>
  <c r="K645" i="2"/>
  <c r="M115" i="9" s="1"/>
  <c r="G645" i="2"/>
  <c r="K644" i="2"/>
  <c r="M114" i="9" s="1"/>
  <c r="K643" i="2"/>
  <c r="K642" i="2"/>
  <c r="M112" i="5" s="1"/>
  <c r="G642" i="2"/>
  <c r="K641" i="2"/>
  <c r="K640" i="2"/>
  <c r="M110" i="9" s="1"/>
  <c r="K639" i="2"/>
  <c r="M109" i="9" s="1"/>
  <c r="K638" i="2"/>
  <c r="M108" i="9" s="1"/>
  <c r="K637" i="2"/>
  <c r="M107" i="9" s="1"/>
  <c r="G637" i="2"/>
  <c r="K636" i="2"/>
  <c r="M106" i="9" s="1"/>
  <c r="G636" i="2"/>
  <c r="K635" i="2"/>
  <c r="G635" i="2"/>
  <c r="K634" i="2"/>
  <c r="M104" i="5" s="1"/>
  <c r="K633" i="2"/>
  <c r="M103" i="5" s="1"/>
  <c r="G633" i="2"/>
  <c r="K632" i="2"/>
  <c r="K631" i="2"/>
  <c r="M101" i="9" s="1"/>
  <c r="G631" i="2"/>
  <c r="K630" i="2"/>
  <c r="G630" i="2"/>
  <c r="K629" i="2"/>
  <c r="M99" i="9" s="1"/>
  <c r="G629" i="2"/>
  <c r="K628" i="2"/>
  <c r="M98" i="9" s="1"/>
  <c r="G628" i="2"/>
  <c r="K627" i="2"/>
  <c r="M97" i="9" s="1"/>
  <c r="K626" i="2"/>
  <c r="K625" i="2"/>
  <c r="K624" i="2"/>
  <c r="M94" i="9" s="1"/>
  <c r="G624" i="2"/>
  <c r="K623" i="2"/>
  <c r="M93" i="9" s="1"/>
  <c r="K622" i="2"/>
  <c r="M92" i="9" s="1"/>
  <c r="G622" i="2"/>
  <c r="K621" i="2"/>
  <c r="M91" i="9" s="1"/>
  <c r="K620" i="2"/>
  <c r="G620" i="2"/>
  <c r="K619" i="2"/>
  <c r="M89" i="9" s="1"/>
  <c r="G619" i="2"/>
  <c r="K618" i="2"/>
  <c r="M88" i="5" s="1"/>
  <c r="G618" i="2"/>
  <c r="K617" i="2"/>
  <c r="G617" i="2"/>
  <c r="K616" i="2"/>
  <c r="K615" i="2"/>
  <c r="K614" i="2"/>
  <c r="M84" i="9" s="1"/>
  <c r="K613" i="2"/>
  <c r="M83" i="9" s="1"/>
  <c r="G613" i="2"/>
  <c r="K612" i="2"/>
  <c r="M82" i="9" s="1"/>
  <c r="G612" i="2"/>
  <c r="K611" i="2"/>
  <c r="M81" i="9" s="1"/>
  <c r="K610" i="2"/>
  <c r="G610" i="2"/>
  <c r="K609" i="2"/>
  <c r="M79" i="9" s="1"/>
  <c r="G609" i="2"/>
  <c r="K608" i="2"/>
  <c r="M78" i="9" s="1"/>
  <c r="K607" i="2"/>
  <c r="M77" i="9" s="1"/>
  <c r="G607" i="2"/>
  <c r="K606" i="2"/>
  <c r="M76" i="9" s="1"/>
  <c r="G606" i="2"/>
  <c r="K605" i="2"/>
  <c r="K604" i="2"/>
  <c r="M74" i="9" s="1"/>
  <c r="K603" i="2"/>
  <c r="M73" i="9" s="1"/>
  <c r="G603" i="2"/>
  <c r="K602" i="2"/>
  <c r="M72" i="5" s="1"/>
  <c r="K601" i="2"/>
  <c r="K600" i="2"/>
  <c r="M70" i="9" s="1"/>
  <c r="K599" i="2"/>
  <c r="K598" i="2"/>
  <c r="G598" i="2"/>
  <c r="K597" i="2"/>
  <c r="M67" i="9" s="1"/>
  <c r="K596" i="2"/>
  <c r="M66" i="9" s="1"/>
  <c r="K595" i="2"/>
  <c r="G595" i="2"/>
  <c r="K594" i="2"/>
  <c r="M64" i="5" s="1"/>
  <c r="K593" i="2"/>
  <c r="G593" i="2"/>
  <c r="K592" i="2"/>
  <c r="M62" i="9" s="1"/>
  <c r="K591" i="2"/>
  <c r="M61" i="9" s="1"/>
  <c r="G591" i="2"/>
  <c r="K590" i="2"/>
  <c r="G590" i="2"/>
  <c r="K589" i="2"/>
  <c r="M59" i="9" s="1"/>
  <c r="G589" i="2"/>
  <c r="K588" i="2"/>
  <c r="G588" i="2"/>
  <c r="K587" i="2"/>
  <c r="M57" i="9" s="1"/>
  <c r="G587" i="2"/>
  <c r="K586" i="2"/>
  <c r="G586" i="2"/>
  <c r="K585" i="2"/>
  <c r="M55" i="9" s="1"/>
  <c r="G585" i="2"/>
  <c r="K584" i="2"/>
  <c r="K583" i="2"/>
  <c r="M53" i="9" s="1"/>
  <c r="G583" i="2"/>
  <c r="K582" i="2"/>
  <c r="M52" i="5" s="1"/>
  <c r="G582" i="2"/>
  <c r="K581" i="2"/>
  <c r="K580" i="2"/>
  <c r="M50" i="9" s="1"/>
  <c r="G580" i="2"/>
  <c r="K579" i="2"/>
  <c r="K578" i="2"/>
  <c r="M48" i="5" s="1"/>
  <c r="K577" i="2"/>
  <c r="M47" i="5" s="1"/>
  <c r="K576" i="2"/>
  <c r="M46" i="9" s="1"/>
  <c r="K575" i="2"/>
  <c r="K574" i="2"/>
  <c r="G574" i="2"/>
  <c r="K573" i="2"/>
  <c r="G573" i="2"/>
  <c r="K572" i="2"/>
  <c r="M42" i="9" s="1"/>
  <c r="G572" i="2"/>
  <c r="K571" i="2"/>
  <c r="M41" i="9" s="1"/>
  <c r="G571" i="2"/>
  <c r="K570" i="2"/>
  <c r="K569" i="2"/>
  <c r="M39" i="5" s="1"/>
  <c r="G569" i="2"/>
  <c r="K568" i="2"/>
  <c r="K567" i="2"/>
  <c r="M37" i="9" s="1"/>
  <c r="G567" i="2"/>
  <c r="K566" i="2"/>
  <c r="M36" i="9" s="1"/>
  <c r="G566" i="2"/>
  <c r="K565" i="2"/>
  <c r="K564" i="2"/>
  <c r="M34" i="9" s="1"/>
  <c r="K563" i="2"/>
  <c r="G563" i="2"/>
  <c r="K562" i="2"/>
  <c r="M32" i="9" s="1"/>
  <c r="G562" i="2"/>
  <c r="K561" i="2"/>
  <c r="M31" i="9" s="1"/>
  <c r="K560" i="2"/>
  <c r="G560" i="2"/>
  <c r="K559" i="2"/>
  <c r="M29" i="9" s="1"/>
  <c r="G559" i="2"/>
  <c r="K558" i="2"/>
  <c r="K557" i="2"/>
  <c r="M27" i="9" s="1"/>
  <c r="G557" i="2"/>
  <c r="K556" i="2"/>
  <c r="M26" i="9" s="1"/>
  <c r="G556" i="2"/>
  <c r="K555" i="2"/>
  <c r="G555" i="2"/>
  <c r="K554" i="2"/>
  <c r="G554" i="2"/>
  <c r="K553" i="2"/>
  <c r="M23" i="5" s="1"/>
  <c r="G553" i="2"/>
  <c r="K552" i="2"/>
  <c r="M22" i="9" s="1"/>
  <c r="K551" i="2"/>
  <c r="G551" i="2"/>
  <c r="K550" i="2"/>
  <c r="M20" i="9" s="1"/>
  <c r="G550" i="2"/>
  <c r="K549" i="2"/>
  <c r="K548" i="2"/>
  <c r="M18" i="9" s="1"/>
  <c r="G548" i="2"/>
  <c r="K547" i="2"/>
  <c r="M17" i="9" s="1"/>
  <c r="G547" i="2"/>
  <c r="K546" i="2"/>
  <c r="G546" i="2"/>
  <c r="K545" i="2"/>
  <c r="G545" i="2"/>
  <c r="K544" i="2"/>
  <c r="M14" i="9" s="1"/>
  <c r="G544" i="2"/>
  <c r="K543" i="2"/>
  <c r="M13" i="9" s="1"/>
  <c r="G543" i="2"/>
  <c r="K542" i="2"/>
  <c r="G542" i="2"/>
  <c r="K541" i="2"/>
  <c r="G541" i="2"/>
  <c r="K540" i="2"/>
  <c r="M10" i="9" s="1"/>
  <c r="G540" i="2"/>
  <c r="K539" i="2"/>
  <c r="M9" i="9" s="1"/>
  <c r="G539" i="2"/>
  <c r="K538" i="2"/>
  <c r="G538" i="2"/>
  <c r="K537" i="2"/>
  <c r="G537" i="2"/>
  <c r="K536" i="2"/>
  <c r="M6" i="9" s="1"/>
  <c r="G536" i="2"/>
  <c r="K535" i="2"/>
  <c r="M5" i="9" s="1"/>
  <c r="G535" i="2"/>
  <c r="K534" i="2"/>
  <c r="G534" i="2"/>
  <c r="K533" i="2"/>
  <c r="G533" i="2"/>
  <c r="K532" i="2"/>
  <c r="M2" i="9" s="1"/>
  <c r="G532" i="2"/>
  <c r="K530" i="2"/>
  <c r="C530" i="5" s="1"/>
  <c r="G530" i="2"/>
  <c r="K529" i="2"/>
  <c r="G529" i="2"/>
  <c r="K528" i="2"/>
  <c r="G528" i="2"/>
  <c r="K527" i="2"/>
  <c r="G527" i="2"/>
  <c r="K526" i="2"/>
  <c r="G526" i="2"/>
  <c r="K525" i="2"/>
  <c r="G525" i="2"/>
  <c r="K524" i="2"/>
  <c r="G524" i="2"/>
  <c r="K523" i="2"/>
  <c r="G523" i="2"/>
  <c r="K522" i="2"/>
  <c r="G522" i="2"/>
  <c r="K521" i="2"/>
  <c r="G521" i="2"/>
  <c r="K520" i="2"/>
  <c r="G520" i="2"/>
  <c r="K519" i="2"/>
  <c r="G519" i="2"/>
  <c r="K518" i="2"/>
  <c r="G518" i="2"/>
  <c r="K517" i="2"/>
  <c r="G517" i="2"/>
  <c r="K516" i="2"/>
  <c r="G516" i="2"/>
  <c r="K515" i="2"/>
  <c r="G515" i="2"/>
  <c r="K514" i="2"/>
  <c r="G514" i="2"/>
  <c r="K513" i="2"/>
  <c r="G513" i="2"/>
  <c r="K512" i="2"/>
  <c r="G512" i="2"/>
  <c r="K511" i="2"/>
  <c r="G511" i="2"/>
  <c r="K510" i="2"/>
  <c r="G510" i="2"/>
  <c r="K509" i="2"/>
  <c r="G509" i="2"/>
  <c r="K508" i="2"/>
  <c r="G508" i="2"/>
  <c r="K507" i="2"/>
  <c r="G507" i="2"/>
  <c r="K506" i="2"/>
  <c r="G506" i="2"/>
  <c r="K505" i="2"/>
  <c r="G505" i="2"/>
  <c r="K504" i="2"/>
  <c r="G504" i="2"/>
  <c r="K503" i="2"/>
  <c r="G503" i="2"/>
  <c r="K502" i="2"/>
  <c r="K501" i="2"/>
  <c r="G501" i="2"/>
  <c r="K500" i="2"/>
  <c r="K499" i="2"/>
  <c r="G499" i="2"/>
  <c r="K494" i="2"/>
  <c r="C494" i="9" s="1"/>
  <c r="G494" i="2"/>
  <c r="K493" i="2"/>
  <c r="G493" i="2"/>
  <c r="K492" i="2"/>
  <c r="G492" i="2"/>
  <c r="K491" i="2"/>
  <c r="G491" i="2"/>
  <c r="K490" i="2"/>
  <c r="G490" i="2"/>
  <c r="K489" i="2"/>
  <c r="G489" i="2"/>
  <c r="K488" i="2"/>
  <c r="G488" i="2"/>
  <c r="K487" i="2"/>
  <c r="G487" i="2"/>
  <c r="K486" i="2"/>
  <c r="G486" i="2"/>
  <c r="K485" i="2"/>
  <c r="G485" i="2"/>
  <c r="K484" i="2"/>
  <c r="G484" i="2"/>
  <c r="K483" i="2"/>
  <c r="G483" i="2"/>
  <c r="K482" i="2"/>
  <c r="G482" i="2"/>
  <c r="K481" i="2"/>
  <c r="G481" i="2"/>
  <c r="K480" i="2"/>
  <c r="G480" i="2"/>
  <c r="K479" i="2"/>
  <c r="G479" i="2"/>
  <c r="K478" i="2"/>
  <c r="G478" i="2"/>
  <c r="K477" i="2"/>
  <c r="G477" i="2"/>
  <c r="K476" i="2"/>
  <c r="G476" i="2"/>
  <c r="K463" i="2"/>
  <c r="C463" i="5" s="1"/>
  <c r="K462" i="2"/>
  <c r="G462" i="2"/>
  <c r="K461" i="2"/>
  <c r="G461" i="2"/>
  <c r="K460" i="2"/>
  <c r="G460" i="2"/>
  <c r="K459" i="2"/>
  <c r="G459" i="2"/>
  <c r="K458" i="2"/>
  <c r="G458" i="2"/>
  <c r="K457" i="2"/>
  <c r="G457" i="2"/>
  <c r="K456" i="2"/>
  <c r="G456" i="2"/>
  <c r="K455" i="2"/>
  <c r="K454" i="2"/>
  <c r="G454" i="2"/>
  <c r="K453" i="2"/>
  <c r="G453" i="2"/>
  <c r="K452" i="2"/>
  <c r="G452" i="2"/>
  <c r="K451" i="2"/>
  <c r="G451" i="2"/>
  <c r="K450" i="2"/>
  <c r="G450" i="2"/>
  <c r="K449" i="2"/>
  <c r="G449" i="2"/>
  <c r="K448" i="2"/>
  <c r="G448" i="2"/>
  <c r="K447" i="2"/>
  <c r="G447" i="2"/>
  <c r="K446" i="2"/>
  <c r="G446" i="2"/>
  <c r="K445" i="2"/>
  <c r="G445" i="2"/>
  <c r="K444" i="2"/>
  <c r="G444" i="2"/>
  <c r="K443" i="2"/>
  <c r="G443" i="2"/>
  <c r="K442" i="2"/>
  <c r="G442" i="2"/>
  <c r="K441" i="2"/>
  <c r="G441" i="2"/>
  <c r="K440" i="2"/>
  <c r="G440" i="2"/>
  <c r="K439" i="2"/>
  <c r="G439" i="2"/>
  <c r="K438" i="2"/>
  <c r="G438" i="2"/>
  <c r="K437" i="2"/>
  <c r="G437" i="2"/>
  <c r="K436" i="2"/>
  <c r="G436" i="2"/>
  <c r="K435" i="2"/>
  <c r="G435" i="2"/>
  <c r="K434" i="2"/>
  <c r="G434" i="2"/>
  <c r="K433" i="2"/>
  <c r="G433" i="2"/>
  <c r="K432" i="2"/>
  <c r="G432" i="2"/>
  <c r="K431" i="2"/>
  <c r="K430" i="2"/>
  <c r="G430" i="2"/>
  <c r="K429" i="2"/>
  <c r="G429" i="2"/>
  <c r="K428" i="2"/>
  <c r="G428" i="2"/>
  <c r="K427" i="2"/>
  <c r="G427" i="2"/>
  <c r="K426" i="2"/>
  <c r="G426" i="2"/>
  <c r="K425" i="2"/>
  <c r="G425" i="2"/>
  <c r="K424" i="2"/>
  <c r="G424" i="2"/>
  <c r="K423" i="2"/>
  <c r="G423" i="2"/>
  <c r="K422" i="2"/>
  <c r="G422" i="2"/>
  <c r="K421" i="2"/>
  <c r="G421" i="2"/>
  <c r="K420" i="2"/>
  <c r="G420" i="2"/>
  <c r="K419" i="2"/>
  <c r="G419" i="2"/>
  <c r="K418" i="2"/>
  <c r="G418" i="2"/>
  <c r="K417" i="2"/>
  <c r="G417" i="2"/>
  <c r="K416" i="2"/>
  <c r="G416" i="2"/>
  <c r="K415" i="2"/>
  <c r="G415" i="2"/>
  <c r="K414" i="2"/>
  <c r="G414" i="2"/>
  <c r="K413" i="2"/>
  <c r="G413" i="2"/>
  <c r="K412" i="2"/>
  <c r="G412" i="2"/>
  <c r="K411" i="2"/>
  <c r="G411" i="2"/>
  <c r="K410" i="2"/>
  <c r="G410" i="2"/>
  <c r="K409" i="2"/>
  <c r="G409" i="2"/>
  <c r="K408" i="2"/>
  <c r="G408" i="2"/>
  <c r="K407" i="2"/>
  <c r="G407" i="2"/>
  <c r="K406" i="2"/>
  <c r="G406" i="2"/>
  <c r="K405" i="2"/>
  <c r="G405" i="2"/>
  <c r="K404" i="2"/>
  <c r="G404" i="2"/>
  <c r="K403" i="2"/>
  <c r="G403" i="2"/>
  <c r="K402" i="2"/>
  <c r="G402" i="2"/>
  <c r="K401" i="2"/>
  <c r="G401" i="2"/>
  <c r="K400" i="2"/>
  <c r="G400" i="2"/>
  <c r="K399" i="2"/>
  <c r="G399" i="2"/>
  <c r="K398" i="2"/>
  <c r="G398" i="2"/>
  <c r="K397" i="2"/>
  <c r="G397" i="2"/>
  <c r="K396" i="2"/>
  <c r="G396" i="2"/>
  <c r="K395" i="2"/>
  <c r="G395" i="2"/>
  <c r="K394" i="2"/>
  <c r="G394" i="2"/>
  <c r="K393" i="2"/>
  <c r="G393" i="2"/>
  <c r="K392" i="2"/>
  <c r="G392" i="2"/>
  <c r="K391" i="2"/>
  <c r="G391" i="2"/>
  <c r="K390" i="2"/>
  <c r="G390" i="2"/>
  <c r="K389" i="2"/>
  <c r="G389" i="2"/>
  <c r="K388" i="2"/>
  <c r="G388" i="2"/>
  <c r="K387" i="2"/>
  <c r="G387" i="2"/>
  <c r="K386" i="2"/>
  <c r="G386" i="2"/>
  <c r="K385" i="2"/>
  <c r="G385" i="2"/>
  <c r="K384" i="2"/>
  <c r="G384" i="2"/>
  <c r="K383" i="2"/>
  <c r="G383" i="2"/>
  <c r="K382" i="2"/>
  <c r="G382" i="2"/>
  <c r="K381" i="2"/>
  <c r="G381" i="2"/>
  <c r="K380" i="2"/>
  <c r="G380" i="2"/>
  <c r="K379" i="2"/>
  <c r="K378" i="2"/>
  <c r="G378" i="2"/>
  <c r="K377" i="2"/>
  <c r="G377" i="2"/>
  <c r="K376" i="2"/>
  <c r="G376" i="2"/>
  <c r="K375" i="2"/>
  <c r="G375" i="2"/>
  <c r="K374" i="2"/>
  <c r="G374" i="2"/>
  <c r="K373" i="2"/>
  <c r="G373" i="2"/>
  <c r="K372" i="2"/>
  <c r="G372" i="2"/>
  <c r="K371" i="2"/>
  <c r="G371" i="2"/>
  <c r="K370" i="2"/>
  <c r="G370" i="2"/>
  <c r="K369" i="2"/>
  <c r="G369" i="2"/>
  <c r="K368" i="2"/>
  <c r="G368" i="2"/>
  <c r="K367" i="2"/>
  <c r="G367" i="2"/>
  <c r="K366" i="2"/>
  <c r="G366" i="2"/>
  <c r="K365" i="2"/>
  <c r="G365" i="2"/>
  <c r="K364" i="2"/>
  <c r="G364" i="2"/>
  <c r="K363" i="2"/>
  <c r="G363" i="2"/>
  <c r="K362" i="2"/>
  <c r="G362" i="2"/>
  <c r="K361" i="2"/>
  <c r="G361" i="2"/>
  <c r="K360" i="2"/>
  <c r="G360" i="2"/>
  <c r="K359" i="2"/>
  <c r="G359" i="2"/>
  <c r="K358" i="2"/>
  <c r="G358" i="2"/>
  <c r="K357" i="2"/>
  <c r="G357" i="2"/>
  <c r="K356" i="2"/>
  <c r="G356" i="2"/>
  <c r="K355" i="2"/>
  <c r="G355" i="2"/>
  <c r="K354" i="2"/>
  <c r="G354" i="2"/>
  <c r="K353" i="2"/>
  <c r="G353" i="2"/>
  <c r="K352" i="2"/>
  <c r="G352" i="2"/>
  <c r="K351" i="2"/>
  <c r="G351" i="2"/>
  <c r="K350" i="2"/>
  <c r="G350" i="2"/>
  <c r="K349" i="2"/>
  <c r="G349" i="2"/>
  <c r="K348" i="2"/>
  <c r="G348" i="2"/>
  <c r="K347" i="2"/>
  <c r="G347" i="2"/>
  <c r="K346" i="2"/>
  <c r="G346" i="2"/>
  <c r="K345" i="2"/>
  <c r="G345" i="2"/>
  <c r="K344" i="2"/>
  <c r="G344" i="2"/>
  <c r="K343" i="2"/>
  <c r="G343" i="2"/>
  <c r="K342" i="2"/>
  <c r="G342" i="2"/>
  <c r="K341" i="2"/>
  <c r="G341" i="2"/>
  <c r="K340" i="2"/>
  <c r="G340" i="2"/>
  <c r="K339" i="2"/>
  <c r="G339" i="2"/>
  <c r="K338" i="2"/>
  <c r="G338" i="2"/>
  <c r="K337" i="2"/>
  <c r="G337" i="2"/>
  <c r="K336" i="2"/>
  <c r="G336" i="2"/>
  <c r="K335" i="2"/>
  <c r="G335" i="2"/>
  <c r="K334" i="2"/>
  <c r="G334" i="2"/>
  <c r="K333" i="2"/>
  <c r="G333" i="2"/>
  <c r="K332" i="2"/>
  <c r="G332" i="2"/>
  <c r="K331" i="2"/>
  <c r="G331" i="2"/>
  <c r="K330" i="2"/>
  <c r="G330" i="2"/>
  <c r="K329" i="2"/>
  <c r="G329" i="2"/>
  <c r="K328" i="2"/>
  <c r="G328" i="2"/>
  <c r="K327" i="2"/>
  <c r="G327" i="2"/>
  <c r="P317" i="2"/>
  <c r="K317" i="2" s="1"/>
  <c r="C317" i="5" s="1"/>
  <c r="G317" i="2"/>
  <c r="K316" i="2"/>
  <c r="G316" i="2"/>
  <c r="K315" i="2"/>
  <c r="G315" i="2"/>
  <c r="K314" i="2"/>
  <c r="G314" i="2"/>
  <c r="K313" i="2"/>
  <c r="G313" i="2"/>
  <c r="K312" i="2"/>
  <c r="G312" i="2"/>
  <c r="K311" i="2"/>
  <c r="G311" i="2"/>
  <c r="K310" i="2"/>
  <c r="G310" i="2"/>
  <c r="K309" i="2"/>
  <c r="G309" i="2"/>
  <c r="K308" i="2"/>
  <c r="G308" i="2"/>
  <c r="K307" i="2"/>
  <c r="G307" i="2"/>
  <c r="K306" i="2"/>
  <c r="G306" i="2"/>
  <c r="K305" i="2"/>
  <c r="G305" i="2"/>
  <c r="K304" i="2"/>
  <c r="G304" i="2"/>
  <c r="K303" i="2"/>
  <c r="G303" i="2"/>
  <c r="K302" i="2"/>
  <c r="G302" i="2"/>
  <c r="K301" i="2"/>
  <c r="G301" i="2"/>
  <c r="K300" i="2"/>
  <c r="G300" i="2"/>
  <c r="K299" i="2"/>
  <c r="G299" i="2"/>
  <c r="K298" i="2"/>
  <c r="G298" i="2"/>
  <c r="K297" i="2"/>
  <c r="G297" i="2"/>
  <c r="K296" i="2"/>
  <c r="G296" i="2"/>
  <c r="K295" i="2"/>
  <c r="G295" i="2"/>
  <c r="K294" i="2"/>
  <c r="G294" i="2"/>
  <c r="K293" i="2"/>
  <c r="G293" i="2"/>
  <c r="K292" i="2"/>
  <c r="G292" i="2"/>
  <c r="K291" i="2"/>
  <c r="G291" i="2"/>
  <c r="K290" i="2"/>
  <c r="G290" i="2"/>
  <c r="K289" i="2"/>
  <c r="G289" i="2"/>
  <c r="K288" i="2"/>
  <c r="G288" i="2"/>
  <c r="K287" i="2"/>
  <c r="G287" i="2"/>
  <c r="K286" i="2"/>
  <c r="G286" i="2"/>
  <c r="K285" i="2"/>
  <c r="G285" i="2"/>
  <c r="K284" i="2"/>
  <c r="G284" i="2"/>
  <c r="K283" i="2"/>
  <c r="G283" i="2"/>
  <c r="K282" i="2"/>
  <c r="G282" i="2"/>
  <c r="K281" i="2"/>
  <c r="G281" i="2"/>
  <c r="K280" i="2"/>
  <c r="G280" i="2"/>
  <c r="K279" i="2"/>
  <c r="G279" i="2"/>
  <c r="K278" i="2"/>
  <c r="G278" i="2"/>
  <c r="K277" i="2"/>
  <c r="G277" i="2"/>
  <c r="K276" i="2"/>
  <c r="G276" i="2"/>
  <c r="K275" i="2"/>
  <c r="G275" i="2"/>
  <c r="K274" i="2"/>
  <c r="G274" i="2"/>
  <c r="K273" i="2"/>
  <c r="G273" i="2"/>
  <c r="K272" i="2"/>
  <c r="G272" i="2"/>
  <c r="K271" i="2"/>
  <c r="G271" i="2"/>
  <c r="K270" i="2"/>
  <c r="G270" i="2"/>
  <c r="K269" i="2"/>
  <c r="G269" i="2"/>
  <c r="K268" i="2"/>
  <c r="G268" i="2"/>
  <c r="K267" i="2"/>
  <c r="G267" i="2"/>
  <c r="K266" i="2"/>
  <c r="G266" i="2"/>
  <c r="K265" i="2"/>
  <c r="G265" i="2"/>
  <c r="K264" i="2"/>
  <c r="G264" i="2"/>
  <c r="K263" i="2"/>
  <c r="G263" i="2"/>
  <c r="K262" i="2"/>
  <c r="G262" i="2"/>
  <c r="K261" i="2"/>
  <c r="G261" i="2"/>
  <c r="K260" i="2"/>
  <c r="G260" i="2"/>
  <c r="K259" i="2"/>
  <c r="G259" i="2"/>
  <c r="K258" i="2"/>
  <c r="G258" i="2"/>
  <c r="K257" i="2"/>
  <c r="G257" i="2"/>
  <c r="K256" i="2"/>
  <c r="G256" i="2"/>
  <c r="K255" i="2"/>
  <c r="G255" i="2"/>
  <c r="K254" i="2"/>
  <c r="G254" i="2"/>
  <c r="K253" i="2"/>
  <c r="G253" i="2"/>
  <c r="K252" i="2"/>
  <c r="G252" i="2"/>
  <c r="K251" i="2"/>
  <c r="G251" i="2"/>
  <c r="K250" i="2"/>
  <c r="G250" i="2"/>
  <c r="K249" i="2"/>
  <c r="G249" i="2"/>
  <c r="K248" i="2"/>
  <c r="G248" i="2"/>
  <c r="K247" i="2"/>
  <c r="G247" i="2"/>
  <c r="K246" i="2"/>
  <c r="G246" i="2"/>
  <c r="K245" i="2"/>
  <c r="G245" i="2"/>
  <c r="K244" i="2"/>
  <c r="G244" i="2"/>
  <c r="K243" i="2"/>
  <c r="G243" i="2"/>
  <c r="K242" i="2"/>
  <c r="G242" i="2"/>
  <c r="K241" i="2"/>
  <c r="G241" i="2"/>
  <c r="K240" i="2"/>
  <c r="G240" i="2"/>
  <c r="K239" i="2"/>
  <c r="G239" i="2"/>
  <c r="K238" i="2"/>
  <c r="G238" i="2"/>
  <c r="K237" i="2"/>
  <c r="G237" i="2"/>
  <c r="K236" i="2"/>
  <c r="G236" i="2"/>
  <c r="K235" i="2"/>
  <c r="G235" i="2"/>
  <c r="K234" i="2"/>
  <c r="G234" i="2"/>
  <c r="K233" i="2"/>
  <c r="G233" i="2"/>
  <c r="K232" i="2"/>
  <c r="G232" i="2"/>
  <c r="K231" i="2"/>
  <c r="K230" i="2"/>
  <c r="G230" i="2"/>
  <c r="K229" i="2"/>
  <c r="G229" i="2"/>
  <c r="K228" i="2"/>
  <c r="K227" i="2"/>
  <c r="G227" i="2"/>
  <c r="K226" i="2"/>
  <c r="G226" i="2"/>
  <c r="K225" i="2"/>
  <c r="G225" i="2"/>
  <c r="K224" i="2"/>
  <c r="G224" i="2"/>
  <c r="K223" i="2"/>
  <c r="G223" i="2"/>
  <c r="K222" i="2"/>
  <c r="G222" i="2"/>
  <c r="K221" i="2"/>
  <c r="G221" i="2"/>
  <c r="K220" i="2"/>
  <c r="G220" i="2"/>
  <c r="K219" i="2"/>
  <c r="G219" i="2"/>
  <c r="K218" i="2"/>
  <c r="G218" i="2"/>
  <c r="K217" i="2"/>
  <c r="G217" i="2"/>
  <c r="K216" i="2"/>
  <c r="G216" i="2"/>
  <c r="K215" i="2"/>
  <c r="G215" i="2"/>
  <c r="K214" i="2"/>
  <c r="G214" i="2"/>
  <c r="K213" i="2"/>
  <c r="G213" i="2"/>
  <c r="K212" i="2"/>
  <c r="G212" i="2"/>
  <c r="K211" i="2"/>
  <c r="G211" i="2"/>
  <c r="K210" i="2"/>
  <c r="G210" i="2"/>
  <c r="K209" i="2"/>
  <c r="G209" i="2"/>
  <c r="K208" i="2"/>
  <c r="G208" i="2"/>
  <c r="K207" i="2"/>
  <c r="G207" i="2"/>
  <c r="K206" i="2"/>
  <c r="G206" i="2"/>
  <c r="K205" i="2"/>
  <c r="G205" i="2"/>
  <c r="K204" i="2"/>
  <c r="G204" i="2"/>
  <c r="K203" i="2"/>
  <c r="K202" i="2"/>
  <c r="G202" i="2"/>
  <c r="K201" i="2"/>
  <c r="G201" i="2"/>
  <c r="K200" i="2"/>
  <c r="G200" i="2"/>
  <c r="K199" i="2"/>
  <c r="G199" i="2"/>
  <c r="K198" i="2"/>
  <c r="G198" i="2"/>
  <c r="K197" i="2"/>
  <c r="G197" i="2"/>
  <c r="K196" i="2"/>
  <c r="G196" i="2"/>
  <c r="K195" i="2"/>
  <c r="G195" i="2"/>
  <c r="K194" i="2"/>
  <c r="G194" i="2"/>
  <c r="K188" i="2"/>
  <c r="C188" i="5" s="1"/>
  <c r="G188" i="2"/>
  <c r="K187" i="2"/>
  <c r="G187" i="2"/>
  <c r="K186" i="2"/>
  <c r="G186" i="2"/>
  <c r="K185" i="2"/>
  <c r="G185" i="2"/>
  <c r="K184" i="2"/>
  <c r="G184" i="2"/>
  <c r="K183" i="2"/>
  <c r="G183" i="2"/>
  <c r="K182" i="2"/>
  <c r="G182" i="2"/>
  <c r="K181" i="2"/>
  <c r="G181" i="2"/>
  <c r="K180" i="2"/>
  <c r="K179" i="2"/>
  <c r="G179" i="2"/>
  <c r="K178" i="2"/>
  <c r="G178" i="2"/>
  <c r="K177" i="2"/>
  <c r="G177" i="2"/>
  <c r="K176" i="2"/>
  <c r="G176" i="2"/>
  <c r="K175" i="2"/>
  <c r="G175" i="2"/>
  <c r="K174" i="2"/>
  <c r="G174" i="2"/>
  <c r="K173" i="2"/>
  <c r="G173" i="2"/>
  <c r="K172" i="2"/>
  <c r="G172" i="2"/>
  <c r="K171" i="2"/>
  <c r="G171" i="2"/>
  <c r="K170" i="2"/>
  <c r="G170" i="2"/>
  <c r="K169" i="2"/>
  <c r="G169" i="2"/>
  <c r="K168" i="2"/>
  <c r="G168" i="2"/>
  <c r="K167" i="2"/>
  <c r="G167" i="2"/>
  <c r="K166" i="2"/>
  <c r="G166" i="2"/>
  <c r="K165" i="2"/>
  <c r="G165" i="2"/>
  <c r="K164" i="2"/>
  <c r="G164" i="2"/>
  <c r="K163" i="2"/>
  <c r="G163" i="2"/>
  <c r="K162" i="2"/>
  <c r="G162" i="2"/>
  <c r="K161" i="2"/>
  <c r="G161" i="2"/>
  <c r="K160" i="2"/>
  <c r="G160" i="2"/>
  <c r="K159" i="2"/>
  <c r="G159" i="2"/>
  <c r="K158" i="2"/>
  <c r="G158" i="2"/>
  <c r="K157" i="2"/>
  <c r="G157" i="2"/>
  <c r="K156" i="2"/>
  <c r="G156" i="2"/>
  <c r="K155" i="2"/>
  <c r="G155" i="2"/>
  <c r="K154" i="2"/>
  <c r="G154" i="2"/>
  <c r="K153" i="2"/>
  <c r="G153" i="2"/>
  <c r="K152" i="2"/>
  <c r="G152" i="2"/>
  <c r="K151" i="2"/>
  <c r="G151" i="2"/>
  <c r="K150" i="2"/>
  <c r="K149" i="2"/>
  <c r="G149" i="2"/>
  <c r="K148" i="2"/>
  <c r="G148" i="2"/>
  <c r="K147" i="2"/>
  <c r="G147" i="2"/>
  <c r="K146" i="2"/>
  <c r="G146" i="2"/>
  <c r="K145" i="2"/>
  <c r="G145" i="2"/>
  <c r="K144" i="2"/>
  <c r="G144" i="2"/>
  <c r="K143" i="2"/>
  <c r="G143" i="2"/>
  <c r="K142" i="2"/>
  <c r="G142" i="2"/>
  <c r="K141" i="2"/>
  <c r="G141" i="2"/>
  <c r="K140" i="2"/>
  <c r="G140" i="2"/>
  <c r="K139" i="2"/>
  <c r="G139" i="2"/>
  <c r="K138" i="2"/>
  <c r="G138" i="2"/>
  <c r="K137" i="2"/>
  <c r="G137" i="2"/>
  <c r="K136" i="2"/>
  <c r="G136" i="2"/>
  <c r="K135" i="2"/>
  <c r="G135" i="2"/>
  <c r="K134" i="2"/>
  <c r="G134" i="2"/>
  <c r="K133" i="2"/>
  <c r="G133" i="2"/>
  <c r="K132" i="2"/>
  <c r="G132" i="2"/>
  <c r="K131" i="2"/>
  <c r="G131" i="2"/>
  <c r="K130" i="2"/>
  <c r="G130" i="2"/>
  <c r="K129" i="2"/>
  <c r="G129" i="2"/>
  <c r="K128" i="2"/>
  <c r="G128" i="2"/>
  <c r="K127" i="2"/>
  <c r="G127" i="2"/>
  <c r="K126" i="2"/>
  <c r="G126" i="2"/>
  <c r="K125" i="2"/>
  <c r="G125" i="2"/>
  <c r="K124" i="2"/>
  <c r="G124" i="2"/>
  <c r="K123" i="2"/>
  <c r="G123" i="2"/>
  <c r="K122" i="2"/>
  <c r="G122" i="2"/>
  <c r="K121" i="2"/>
  <c r="G121" i="2"/>
  <c r="K120" i="2"/>
  <c r="G120" i="2"/>
  <c r="K119" i="2"/>
  <c r="G119" i="2"/>
  <c r="K118" i="2"/>
  <c r="G118" i="2"/>
  <c r="K117" i="2"/>
  <c r="G117" i="2"/>
  <c r="K116" i="2"/>
  <c r="G116" i="2"/>
  <c r="K115" i="2"/>
  <c r="G115" i="2"/>
  <c r="K114" i="2"/>
  <c r="G114" i="2"/>
  <c r="K113" i="2"/>
  <c r="G113" i="2"/>
  <c r="K112" i="2"/>
  <c r="G112" i="2"/>
  <c r="K111" i="2"/>
  <c r="G111" i="2"/>
  <c r="K110" i="2"/>
  <c r="G110" i="2"/>
  <c r="K109" i="2"/>
  <c r="G109" i="2"/>
  <c r="K108" i="2"/>
  <c r="G108" i="2"/>
  <c r="K107" i="2"/>
  <c r="G107" i="2"/>
  <c r="K106" i="2"/>
  <c r="G106" i="2"/>
  <c r="K105" i="2"/>
  <c r="G105" i="2"/>
  <c r="K104" i="2"/>
  <c r="G104" i="2"/>
  <c r="K103" i="2"/>
  <c r="G103" i="2"/>
  <c r="K102" i="2"/>
  <c r="G102" i="2"/>
  <c r="K101" i="2"/>
  <c r="G101" i="2"/>
  <c r="K100" i="2"/>
  <c r="G100" i="2"/>
  <c r="K99" i="2"/>
  <c r="G99" i="2"/>
  <c r="K98" i="2"/>
  <c r="G98" i="2"/>
  <c r="K97" i="2"/>
  <c r="G97" i="2"/>
  <c r="K96" i="2"/>
  <c r="G96" i="2"/>
  <c r="K95" i="2"/>
  <c r="G95" i="2"/>
  <c r="K94" i="2"/>
  <c r="G94" i="2"/>
  <c r="K93" i="2"/>
  <c r="G93" i="2"/>
  <c r="K92" i="2"/>
  <c r="G92" i="2"/>
  <c r="K91" i="2"/>
  <c r="G91" i="2"/>
  <c r="K90" i="2"/>
  <c r="G90" i="2"/>
  <c r="K89" i="2"/>
  <c r="G89" i="2"/>
  <c r="K88" i="2"/>
  <c r="G88" i="2"/>
  <c r="K87" i="2"/>
  <c r="G87" i="2"/>
  <c r="K86" i="2"/>
  <c r="G86" i="2"/>
  <c r="K85" i="2"/>
  <c r="G85" i="2"/>
  <c r="K84" i="2"/>
  <c r="G84" i="2"/>
  <c r="K83" i="2"/>
  <c r="G83" i="2"/>
  <c r="K82" i="2"/>
  <c r="G82" i="2"/>
  <c r="K81" i="2"/>
  <c r="G81" i="2"/>
  <c r="K80" i="2"/>
  <c r="G80" i="2"/>
  <c r="K79" i="2"/>
  <c r="G79" i="2"/>
  <c r="K78" i="2"/>
  <c r="G78" i="2"/>
  <c r="K77" i="2"/>
  <c r="G77" i="2"/>
  <c r="K75" i="2"/>
  <c r="G75" i="2"/>
  <c r="K74" i="2"/>
  <c r="C74" i="9" s="1"/>
  <c r="G74" i="2"/>
  <c r="K73" i="2"/>
  <c r="G73" i="2"/>
  <c r="K72" i="2"/>
  <c r="C72" i="9" s="1"/>
  <c r="G72" i="2"/>
  <c r="K71" i="2"/>
  <c r="G71" i="2"/>
  <c r="K70" i="2"/>
  <c r="C70" i="9" s="1"/>
  <c r="G70" i="2"/>
  <c r="K69" i="2"/>
  <c r="G69" i="2"/>
  <c r="K68" i="2"/>
  <c r="C68" i="9" s="1"/>
  <c r="G68" i="2"/>
  <c r="K67" i="2"/>
  <c r="G67" i="2"/>
  <c r="K66" i="2"/>
  <c r="C66" i="9" s="1"/>
  <c r="G66" i="2"/>
  <c r="K65" i="2"/>
  <c r="G65" i="2"/>
  <c r="K64" i="2"/>
  <c r="C64" i="9" s="1"/>
  <c r="G64" i="2"/>
  <c r="K63" i="2"/>
  <c r="G63" i="2"/>
  <c r="K62" i="2"/>
  <c r="C62" i="9" s="1"/>
  <c r="G62" i="2"/>
  <c r="K61" i="2"/>
  <c r="G61" i="2"/>
  <c r="K60" i="2"/>
  <c r="C60" i="9" s="1"/>
  <c r="G60" i="2"/>
  <c r="K59" i="2"/>
  <c r="G59" i="2"/>
  <c r="K58" i="2"/>
  <c r="C58" i="9" s="1"/>
  <c r="G58" i="2"/>
  <c r="K57" i="2"/>
  <c r="G57" i="2"/>
  <c r="K56" i="2"/>
  <c r="C56" i="9" s="1"/>
  <c r="G56" i="2"/>
  <c r="K55" i="2"/>
  <c r="C55" i="9" s="1"/>
  <c r="G55" i="2"/>
  <c r="K54" i="2"/>
  <c r="C54" i="9" s="1"/>
  <c r="G54" i="2"/>
  <c r="K53" i="2"/>
  <c r="C53" i="9" s="1"/>
  <c r="G53" i="2"/>
  <c r="K52" i="2"/>
  <c r="C52" i="9" s="1"/>
  <c r="G52" i="2"/>
  <c r="K51" i="2"/>
  <c r="C51" i="9" s="1"/>
  <c r="G51" i="2"/>
  <c r="K50" i="2"/>
  <c r="C50" i="9" s="1"/>
  <c r="G50" i="2"/>
  <c r="K49" i="2"/>
  <c r="C49" i="9" s="1"/>
  <c r="G49" i="2"/>
  <c r="K48" i="2"/>
  <c r="C48" i="9" s="1"/>
  <c r="G48" i="2"/>
  <c r="K47" i="2"/>
  <c r="C47" i="5" s="1"/>
  <c r="G47" i="2"/>
  <c r="K46" i="2"/>
  <c r="C46" i="9" s="1"/>
  <c r="G46" i="2"/>
  <c r="K45" i="2"/>
  <c r="C45" i="9" s="1"/>
  <c r="G45" i="2"/>
  <c r="K44" i="2"/>
  <c r="C44" i="9" s="1"/>
  <c r="G44" i="2"/>
  <c r="K43" i="2"/>
  <c r="C43" i="9" s="1"/>
  <c r="G43" i="2"/>
  <c r="K42" i="2"/>
  <c r="C42" i="9" s="1"/>
  <c r="G42" i="2"/>
  <c r="K41" i="2"/>
  <c r="C41" i="9" s="1"/>
  <c r="G41" i="2"/>
  <c r="K40" i="2"/>
  <c r="C40" i="9" s="1"/>
  <c r="G40" i="2"/>
  <c r="K39" i="2"/>
  <c r="C39" i="9" s="1"/>
  <c r="G39" i="2"/>
  <c r="K38" i="2"/>
  <c r="C38" i="9" s="1"/>
  <c r="G38" i="2"/>
  <c r="K37" i="2"/>
  <c r="C37" i="9" s="1"/>
  <c r="G37" i="2"/>
  <c r="K36" i="2"/>
  <c r="C36" i="9" s="1"/>
  <c r="G36" i="2"/>
  <c r="K35" i="2"/>
  <c r="C35" i="9" s="1"/>
  <c r="G35" i="2"/>
  <c r="K34" i="2"/>
  <c r="C34" i="9" s="1"/>
  <c r="G34" i="2"/>
  <c r="K33" i="2"/>
  <c r="C33" i="9" s="1"/>
  <c r="G33" i="2"/>
  <c r="K32" i="2"/>
  <c r="C32" i="9" s="1"/>
  <c r="G32" i="2"/>
  <c r="K31" i="2"/>
  <c r="C31" i="9" s="1"/>
  <c r="G31" i="2"/>
  <c r="K30" i="2"/>
  <c r="C30" i="9" s="1"/>
  <c r="G30" i="2"/>
  <c r="K29" i="2"/>
  <c r="C29" i="9" s="1"/>
  <c r="G29" i="2"/>
  <c r="K28" i="2"/>
  <c r="C28" i="9" s="1"/>
  <c r="G28" i="2"/>
  <c r="K27" i="2"/>
  <c r="C27" i="9" s="1"/>
  <c r="G27" i="2"/>
  <c r="K26" i="2"/>
  <c r="C26" i="9" s="1"/>
  <c r="G26" i="2"/>
  <c r="K25" i="2"/>
  <c r="C25" i="9" s="1"/>
  <c r="G25" i="2"/>
  <c r="K24" i="2"/>
  <c r="C24" i="9" s="1"/>
  <c r="G24" i="2"/>
  <c r="K23" i="2"/>
  <c r="C23" i="9" s="1"/>
  <c r="G23" i="2"/>
  <c r="K21" i="2"/>
  <c r="C21" i="9" s="1"/>
  <c r="G21" i="2"/>
  <c r="K20" i="2"/>
  <c r="C20" i="9" s="1"/>
  <c r="G20" i="2"/>
  <c r="K19" i="2"/>
  <c r="C19" i="9" s="1"/>
  <c r="G19" i="2"/>
  <c r="K18" i="2"/>
  <c r="C18" i="9" s="1"/>
  <c r="G18" i="2"/>
  <c r="K17" i="2"/>
  <c r="C17" i="9" s="1"/>
  <c r="G17" i="2"/>
  <c r="K16" i="2"/>
  <c r="C16" i="9" s="1"/>
  <c r="G16" i="2"/>
  <c r="K15" i="2"/>
  <c r="G15" i="2"/>
  <c r="K14" i="2"/>
  <c r="C14" i="9" s="1"/>
  <c r="G14" i="2"/>
  <c r="K13" i="2"/>
  <c r="G13" i="2"/>
  <c r="K12" i="2"/>
  <c r="C12" i="9" s="1"/>
  <c r="G12" i="2"/>
  <c r="K11" i="2"/>
  <c r="G11" i="2"/>
  <c r="K10" i="2"/>
  <c r="C10" i="9" s="1"/>
  <c r="G10" i="2"/>
  <c r="K9" i="2"/>
  <c r="G9" i="2"/>
  <c r="K8" i="2"/>
  <c r="C8" i="9" s="1"/>
  <c r="G8" i="2"/>
  <c r="K7" i="2"/>
  <c r="G7" i="2"/>
  <c r="K6" i="2"/>
  <c r="C6" i="5" s="1"/>
  <c r="G6" i="2"/>
  <c r="K5" i="2"/>
  <c r="G5" i="2"/>
  <c r="K4" i="2"/>
  <c r="C4" i="9" s="1"/>
  <c r="G4" i="2"/>
  <c r="K3" i="2"/>
  <c r="G3" i="2"/>
  <c r="K2" i="2"/>
  <c r="G2" i="2"/>
  <c r="Z8" i="5" l="1"/>
  <c r="B146" i="14"/>
  <c r="AJ531" i="9"/>
  <c r="C230" i="9"/>
  <c r="BJ230" i="9" s="1"/>
  <c r="C236" i="9"/>
  <c r="DA236" i="9" s="1"/>
  <c r="C244" i="9"/>
  <c r="C252" i="9"/>
  <c r="CX252" i="9" s="1"/>
  <c r="C260" i="9"/>
  <c r="CD260" i="9" s="1"/>
  <c r="C264" i="9"/>
  <c r="AA264" i="9" s="1"/>
  <c r="C272" i="9"/>
  <c r="C280" i="9"/>
  <c r="CV280" i="9" s="1"/>
  <c r="C284" i="9"/>
  <c r="AF284" i="9" s="1"/>
  <c r="C288" i="9"/>
  <c r="BR288" i="9" s="1"/>
  <c r="C292" i="9"/>
  <c r="C296" i="9"/>
  <c r="BB296" i="9" s="1"/>
  <c r="C300" i="9"/>
  <c r="AP300" i="9" s="1"/>
  <c r="C304" i="9"/>
  <c r="BS304" i="9" s="1"/>
  <c r="C329" i="9"/>
  <c r="CE329" i="9" s="1"/>
  <c r="C333" i="9"/>
  <c r="BC333" i="9" s="1"/>
  <c r="C337" i="9"/>
  <c r="BW337" i="9" s="1"/>
  <c r="C341" i="9"/>
  <c r="CQ341" i="9" s="1"/>
  <c r="C345" i="9"/>
  <c r="C349" i="9"/>
  <c r="BX349" i="9" s="1"/>
  <c r="C353" i="9"/>
  <c r="BD353" i="9" s="1"/>
  <c r="C357" i="9"/>
  <c r="CS357" i="9" s="1"/>
  <c r="C361" i="9"/>
  <c r="CJ361" i="9" s="1"/>
  <c r="C365" i="9"/>
  <c r="BX365" i="9" s="1"/>
  <c r="C369" i="9"/>
  <c r="BA369" i="9" s="1"/>
  <c r="C373" i="9"/>
  <c r="CM373" i="9" s="1"/>
  <c r="C377" i="9"/>
  <c r="C232" i="9"/>
  <c r="BI232" i="9" s="1"/>
  <c r="C240" i="9"/>
  <c r="AA240" i="9" s="1"/>
  <c r="C248" i="9"/>
  <c r="AM248" i="9" s="1"/>
  <c r="C256" i="9"/>
  <c r="CG256" i="9" s="1"/>
  <c r="C268" i="9"/>
  <c r="BN268" i="9" s="1"/>
  <c r="C276" i="9"/>
  <c r="CZ276" i="9" s="1"/>
  <c r="AC14" i="5"/>
  <c r="E11" i="10"/>
  <c r="AD14" i="5"/>
  <c r="E12" i="10"/>
  <c r="E19" i="10" s="1"/>
  <c r="E6" i="10"/>
  <c r="D19" i="10" s="1"/>
  <c r="CV531" i="9"/>
  <c r="C433" i="9"/>
  <c r="BL433" i="9" s="1"/>
  <c r="C437" i="9"/>
  <c r="CM437" i="9" s="1"/>
  <c r="C441" i="9"/>
  <c r="CX441" i="9" s="1"/>
  <c r="C445" i="9"/>
  <c r="L12" i="12"/>
  <c r="BP531" i="9"/>
  <c r="C76" i="9"/>
  <c r="AM76" i="9" s="1"/>
  <c r="M45" i="9"/>
  <c r="M45" i="5"/>
  <c r="M4" i="9"/>
  <c r="M4" i="5"/>
  <c r="M25" i="9"/>
  <c r="M25" i="5"/>
  <c r="M71" i="5"/>
  <c r="M71" i="9"/>
  <c r="M113" i="9"/>
  <c r="M113" i="5"/>
  <c r="M141" i="9"/>
  <c r="M141" i="5"/>
  <c r="M182" i="9"/>
  <c r="M182" i="5"/>
  <c r="M204" i="9"/>
  <c r="M204" i="5"/>
  <c r="M237" i="9"/>
  <c r="M237" i="5"/>
  <c r="M12" i="9"/>
  <c r="M12" i="5"/>
  <c r="M35" i="9"/>
  <c r="M35" i="5"/>
  <c r="M136" i="5"/>
  <c r="M136" i="9"/>
  <c r="M186" i="9"/>
  <c r="M186" i="5"/>
  <c r="C170" i="9"/>
  <c r="CD170" i="9" s="1"/>
  <c r="C178" i="9"/>
  <c r="CP178" i="9" s="1"/>
  <c r="C208" i="9"/>
  <c r="C216" i="9"/>
  <c r="C224" i="9"/>
  <c r="CQ224" i="9" s="1"/>
  <c r="C313" i="9"/>
  <c r="AZ313" i="9" s="1"/>
  <c r="C78" i="9"/>
  <c r="AF78" i="9" s="1"/>
  <c r="C82" i="9"/>
  <c r="BJ82" i="9" s="1"/>
  <c r="C86" i="9"/>
  <c r="AK86" i="9" s="1"/>
  <c r="C90" i="9"/>
  <c r="C94" i="9"/>
  <c r="C98" i="9"/>
  <c r="C102" i="9"/>
  <c r="C106" i="9"/>
  <c r="CI106" i="9" s="1"/>
  <c r="M16" i="9"/>
  <c r="M16" i="5"/>
  <c r="M44" i="9"/>
  <c r="M44" i="5"/>
  <c r="M118" i="9"/>
  <c r="M118" i="5"/>
  <c r="M152" i="9"/>
  <c r="M152" i="5"/>
  <c r="M199" i="5"/>
  <c r="M199" i="9"/>
  <c r="M19" i="9"/>
  <c r="M19" i="5"/>
  <c r="M49" i="9"/>
  <c r="M49" i="5"/>
  <c r="M58" i="9"/>
  <c r="M58" i="5"/>
  <c r="M68" i="9"/>
  <c r="M68" i="5"/>
  <c r="M100" i="9"/>
  <c r="M100" i="5"/>
  <c r="M111" i="5"/>
  <c r="M111" i="9"/>
  <c r="M159" i="5"/>
  <c r="M159" i="9"/>
  <c r="M169" i="9"/>
  <c r="M169" i="5"/>
  <c r="M197" i="9"/>
  <c r="M197" i="5"/>
  <c r="M208" i="9"/>
  <c r="M208" i="5"/>
  <c r="M218" i="9"/>
  <c r="M218" i="5"/>
  <c r="M262" i="9"/>
  <c r="M262" i="5"/>
  <c r="M304" i="5"/>
  <c r="M304" i="9"/>
  <c r="EV304" i="9" s="1"/>
  <c r="M8" i="9"/>
  <c r="M8" i="5"/>
  <c r="M51" i="9"/>
  <c r="M51" i="5"/>
  <c r="M102" i="9"/>
  <c r="M102" i="5"/>
  <c r="M130" i="9"/>
  <c r="M130" i="5"/>
  <c r="M161" i="9"/>
  <c r="M161" i="5"/>
  <c r="M210" i="9"/>
  <c r="M210" i="5"/>
  <c r="M3" i="9"/>
  <c r="FV3" i="9" s="1"/>
  <c r="M3" i="5"/>
  <c r="M7" i="5"/>
  <c r="M7" i="9"/>
  <c r="EA7" i="9" s="1"/>
  <c r="M11" i="9"/>
  <c r="M11" i="5"/>
  <c r="M15" i="5"/>
  <c r="M15" i="9"/>
  <c r="M24" i="9"/>
  <c r="M24" i="5"/>
  <c r="M33" i="9"/>
  <c r="M33" i="5"/>
  <c r="M43" i="9"/>
  <c r="M43" i="5"/>
  <c r="M63" i="5"/>
  <c r="M63" i="9"/>
  <c r="M69" i="9"/>
  <c r="M69" i="5"/>
  <c r="M80" i="9"/>
  <c r="M80" i="5"/>
  <c r="M86" i="9"/>
  <c r="M86" i="5"/>
  <c r="M90" i="9"/>
  <c r="M90" i="5"/>
  <c r="M96" i="9"/>
  <c r="M96" i="5"/>
  <c r="M117" i="9"/>
  <c r="M117" i="5"/>
  <c r="M122" i="9"/>
  <c r="M122" i="5"/>
  <c r="M129" i="9"/>
  <c r="M129" i="5"/>
  <c r="M135" i="5"/>
  <c r="M135" i="9"/>
  <c r="M140" i="9"/>
  <c r="M140" i="5"/>
  <c r="M145" i="9"/>
  <c r="M145" i="5"/>
  <c r="M155" i="9"/>
  <c r="M155" i="5"/>
  <c r="M160" i="5"/>
  <c r="M160" i="9"/>
  <c r="M166" i="9"/>
  <c r="M166" i="5"/>
  <c r="M175" i="9"/>
  <c r="M175" i="5"/>
  <c r="M180" i="9"/>
  <c r="M180" i="5"/>
  <c r="M185" i="9"/>
  <c r="M185" i="5"/>
  <c r="M193" i="9"/>
  <c r="M193" i="5"/>
  <c r="M209" i="9"/>
  <c r="M209" i="5"/>
  <c r="M236" i="9"/>
  <c r="M236" i="5"/>
  <c r="M241" i="9"/>
  <c r="M241" i="5"/>
  <c r="M245" i="9"/>
  <c r="M245" i="5"/>
  <c r="M249" i="9"/>
  <c r="M249" i="5"/>
  <c r="M258" i="9"/>
  <c r="FS258" i="9" s="1"/>
  <c r="M258" i="5"/>
  <c r="M263" i="9"/>
  <c r="M263" i="5"/>
  <c r="M268" i="9"/>
  <c r="M268" i="5"/>
  <c r="M272" i="5"/>
  <c r="M272" i="9"/>
  <c r="M276" i="9"/>
  <c r="M276" i="5"/>
  <c r="M280" i="5"/>
  <c r="M280" i="9"/>
  <c r="M40" i="5"/>
  <c r="M40" i="9"/>
  <c r="FZ40" i="9" s="1"/>
  <c r="M87" i="5"/>
  <c r="M87" i="9"/>
  <c r="M156" i="9"/>
  <c r="M156" i="5"/>
  <c r="M176" i="9"/>
  <c r="M176" i="5"/>
  <c r="M194" i="9"/>
  <c r="M194" i="5"/>
  <c r="M21" i="9"/>
  <c r="M21" i="5"/>
  <c r="M30" i="9"/>
  <c r="M30" i="5"/>
  <c r="M56" i="9"/>
  <c r="M56" i="5"/>
  <c r="M60" i="9"/>
  <c r="M60" i="5"/>
  <c r="M65" i="9"/>
  <c r="M65" i="5"/>
  <c r="C150" i="9"/>
  <c r="AW150" i="9" s="1"/>
  <c r="C154" i="9"/>
  <c r="CJ154" i="9" s="1"/>
  <c r="C158" i="9"/>
  <c r="Y158" i="9" s="1"/>
  <c r="C162" i="9"/>
  <c r="AS162" i="9" s="1"/>
  <c r="C166" i="9"/>
  <c r="C174" i="9"/>
  <c r="CR174" i="9" s="1"/>
  <c r="C204" i="9"/>
  <c r="C212" i="9"/>
  <c r="CZ212" i="9" s="1"/>
  <c r="C220" i="9"/>
  <c r="AF220" i="9" s="1"/>
  <c r="C309" i="9"/>
  <c r="M28" i="5"/>
  <c r="M28" i="9"/>
  <c r="M38" i="9"/>
  <c r="M38" i="5"/>
  <c r="M54" i="9"/>
  <c r="M54" i="5"/>
  <c r="M75" i="9"/>
  <c r="M75" i="5"/>
  <c r="M85" i="9"/>
  <c r="M85" i="5"/>
  <c r="M95" i="5"/>
  <c r="M95" i="9"/>
  <c r="M105" i="9"/>
  <c r="M105" i="5"/>
  <c r="M128" i="5"/>
  <c r="M128" i="9"/>
  <c r="M165" i="9"/>
  <c r="M165" i="5"/>
  <c r="M174" i="9"/>
  <c r="M174" i="5"/>
  <c r="M202" i="9"/>
  <c r="M202" i="5"/>
  <c r="M214" i="9"/>
  <c r="M214" i="5"/>
  <c r="M226" i="9"/>
  <c r="M226" i="5"/>
  <c r="M231" i="5"/>
  <c r="M231" i="9"/>
  <c r="M293" i="9"/>
  <c r="M293" i="5"/>
  <c r="C202" i="9"/>
  <c r="BB202" i="9" s="1"/>
  <c r="C80" i="9"/>
  <c r="C84" i="9"/>
  <c r="C88" i="9"/>
  <c r="AP88" i="9" s="1"/>
  <c r="C92" i="9"/>
  <c r="C96" i="9"/>
  <c r="BB96" i="9" s="1"/>
  <c r="C100" i="9"/>
  <c r="C104" i="9"/>
  <c r="CE104" i="9" s="1"/>
  <c r="C108" i="9"/>
  <c r="BT108" i="9" s="1"/>
  <c r="C112" i="9"/>
  <c r="CO112" i="9" s="1"/>
  <c r="C116" i="9"/>
  <c r="CY116" i="9" s="1"/>
  <c r="C120" i="9"/>
  <c r="BB120" i="9" s="1"/>
  <c r="C124" i="9"/>
  <c r="CK124" i="9" s="1"/>
  <c r="C128" i="9"/>
  <c r="BN128" i="9" s="1"/>
  <c r="C132" i="9"/>
  <c r="C136" i="9"/>
  <c r="BR136" i="9" s="1"/>
  <c r="C140" i="9"/>
  <c r="DA140" i="9" s="1"/>
  <c r="C144" i="9"/>
  <c r="CQ144" i="9" s="1"/>
  <c r="C148" i="9"/>
  <c r="BS148" i="9" s="1"/>
  <c r="C194" i="9"/>
  <c r="BM194" i="9" s="1"/>
  <c r="C198" i="9"/>
  <c r="AX198" i="9" s="1"/>
  <c r="C381" i="9"/>
  <c r="Y381" i="9" s="1"/>
  <c r="E5" i="10"/>
  <c r="M301" i="5"/>
  <c r="M277" i="5"/>
  <c r="M269" i="5"/>
  <c r="M261" i="5"/>
  <c r="M253" i="5"/>
  <c r="M229" i="5"/>
  <c r="M213" i="5"/>
  <c r="M205" i="5"/>
  <c r="M181" i="5"/>
  <c r="M173" i="5"/>
  <c r="M157" i="5"/>
  <c r="M133" i="5"/>
  <c r="M125" i="5"/>
  <c r="M109" i="5"/>
  <c r="M101" i="5"/>
  <c r="M93" i="5"/>
  <c r="M77" i="5"/>
  <c r="M61" i="5"/>
  <c r="M53" i="5"/>
  <c r="M37" i="5"/>
  <c r="M29" i="5"/>
  <c r="M13" i="5"/>
  <c r="M5" i="5"/>
  <c r="AB3" i="5"/>
  <c r="X5" i="5"/>
  <c r="Z6" i="5"/>
  <c r="AB7" i="5"/>
  <c r="X9" i="5"/>
  <c r="Z10" i="5"/>
  <c r="AB11" i="5"/>
  <c r="X13" i="5"/>
  <c r="Z14" i="5"/>
  <c r="AH3" i="5"/>
  <c r="AF5" i="5"/>
  <c r="AE8" i="5"/>
  <c r="AD12" i="5"/>
  <c r="AK5" i="5"/>
  <c r="AJ14" i="5"/>
  <c r="M295" i="9"/>
  <c r="M260" i="9"/>
  <c r="M244" i="9"/>
  <c r="M207" i="9"/>
  <c r="M168" i="9"/>
  <c r="M116" i="9"/>
  <c r="M72" i="9"/>
  <c r="M52" i="9"/>
  <c r="K3" i="12"/>
  <c r="M300" i="5"/>
  <c r="M292" i="5"/>
  <c r="M252" i="5"/>
  <c r="M228" i="5"/>
  <c r="M220" i="5"/>
  <c r="M212" i="5"/>
  <c r="M196" i="5"/>
  <c r="M172" i="5"/>
  <c r="M164" i="5"/>
  <c r="M132" i="5"/>
  <c r="M124" i="5"/>
  <c r="M108" i="5"/>
  <c r="M92" i="5"/>
  <c r="M84" i="5"/>
  <c r="M76" i="5"/>
  <c r="M36" i="5"/>
  <c r="M20" i="5"/>
  <c r="AC3" i="5"/>
  <c r="Y5" i="5"/>
  <c r="AA6" i="5"/>
  <c r="AC7" i="5"/>
  <c r="Y9" i="5"/>
  <c r="AA10" i="5"/>
  <c r="AC11" i="5"/>
  <c r="Y13" i="5"/>
  <c r="AA14" i="5"/>
  <c r="AI3" i="5"/>
  <c r="AG5" i="5"/>
  <c r="AH8" i="5"/>
  <c r="AE12" i="5"/>
  <c r="AK9" i="5"/>
  <c r="X531" i="9"/>
  <c r="AF531" i="9"/>
  <c r="AN531" i="9"/>
  <c r="AV531" i="9"/>
  <c r="BD531" i="9"/>
  <c r="BL531" i="9"/>
  <c r="BT531" i="9"/>
  <c r="CB531" i="9"/>
  <c r="CJ531" i="9"/>
  <c r="CR531" i="9"/>
  <c r="CZ531" i="9"/>
  <c r="Y531" i="9"/>
  <c r="AG531" i="9"/>
  <c r="AO531" i="9"/>
  <c r="AW531" i="9"/>
  <c r="BE531" i="9"/>
  <c r="BM531" i="9"/>
  <c r="BU531" i="9"/>
  <c r="CC531" i="9"/>
  <c r="CK531" i="9"/>
  <c r="CS531" i="9"/>
  <c r="DA531" i="9"/>
  <c r="Z531" i="9"/>
  <c r="AH531" i="9"/>
  <c r="AP531" i="9"/>
  <c r="AX531" i="9"/>
  <c r="BF531" i="9"/>
  <c r="BN531" i="9"/>
  <c r="BV531" i="9"/>
  <c r="CD531" i="9"/>
  <c r="CL531" i="9"/>
  <c r="CT531" i="9"/>
  <c r="AA531" i="9"/>
  <c r="AI531" i="9"/>
  <c r="AQ531" i="9"/>
  <c r="AY531" i="9"/>
  <c r="BG531" i="9"/>
  <c r="BO531" i="9"/>
  <c r="BW531" i="9"/>
  <c r="CE531" i="9"/>
  <c r="CM531" i="9"/>
  <c r="CU531" i="9"/>
  <c r="AC531" i="9"/>
  <c r="AK531" i="9"/>
  <c r="AS531" i="9"/>
  <c r="BA531" i="9"/>
  <c r="BI531" i="9"/>
  <c r="BQ531" i="9"/>
  <c r="BY531" i="9"/>
  <c r="CG531" i="9"/>
  <c r="CO531" i="9"/>
  <c r="CW531" i="9"/>
  <c r="V531" i="9"/>
  <c r="AD531" i="9"/>
  <c r="AL531" i="9"/>
  <c r="AT531" i="9"/>
  <c r="BB531" i="9"/>
  <c r="BJ531" i="9"/>
  <c r="BR531" i="9"/>
  <c r="BZ531" i="9"/>
  <c r="CH531" i="9"/>
  <c r="CP531" i="9"/>
  <c r="CX531" i="9"/>
  <c r="M279" i="9"/>
  <c r="M240" i="9"/>
  <c r="M167" i="9"/>
  <c r="M112" i="9"/>
  <c r="M48" i="9"/>
  <c r="M23" i="9"/>
  <c r="CQ531" i="9"/>
  <c r="BK531" i="9"/>
  <c r="AE531" i="9"/>
  <c r="D12" i="12"/>
  <c r="E13" i="10"/>
  <c r="M299" i="5"/>
  <c r="M291" i="5"/>
  <c r="M275" i="5"/>
  <c r="M267" i="5"/>
  <c r="M259" i="5"/>
  <c r="M251" i="5"/>
  <c r="M243" i="5"/>
  <c r="M235" i="5"/>
  <c r="M227" i="5"/>
  <c r="M219" i="5"/>
  <c r="M211" i="5"/>
  <c r="M203" i="5"/>
  <c r="M195" i="5"/>
  <c r="M187" i="5"/>
  <c r="M179" i="5"/>
  <c r="M171" i="5"/>
  <c r="M163" i="5"/>
  <c r="M139" i="5"/>
  <c r="M131" i="5"/>
  <c r="M123" i="5"/>
  <c r="M115" i="5"/>
  <c r="M107" i="5"/>
  <c r="M99" i="5"/>
  <c r="M91" i="5"/>
  <c r="M83" i="5"/>
  <c r="M67" i="5"/>
  <c r="M59" i="5"/>
  <c r="M27" i="5"/>
  <c r="X4" i="5"/>
  <c r="Z5" i="5"/>
  <c r="AB6" i="5"/>
  <c r="X8" i="5"/>
  <c r="Z9" i="5"/>
  <c r="AB10" i="5"/>
  <c r="X12" i="5"/>
  <c r="Z13" i="5"/>
  <c r="AB14" i="5"/>
  <c r="AD4" i="5"/>
  <c r="AD6" i="5"/>
  <c r="AF9" i="5"/>
  <c r="AH12" i="5"/>
  <c r="AK10" i="5"/>
  <c r="M288" i="9"/>
  <c r="M239" i="9"/>
  <c r="M200" i="9"/>
  <c r="M184" i="9"/>
  <c r="M88" i="9"/>
  <c r="M47" i="9"/>
  <c r="CN531" i="9"/>
  <c r="BH531" i="9"/>
  <c r="AB531" i="9"/>
  <c r="G12" i="12"/>
  <c r="C385" i="9"/>
  <c r="CH385" i="9" s="1"/>
  <c r="C389" i="9"/>
  <c r="BW389" i="9" s="1"/>
  <c r="C393" i="9"/>
  <c r="BB393" i="9" s="1"/>
  <c r="C397" i="9"/>
  <c r="C401" i="9"/>
  <c r="C405" i="9"/>
  <c r="BV405" i="9" s="1"/>
  <c r="C409" i="9"/>
  <c r="AE409" i="9" s="1"/>
  <c r="C413" i="9"/>
  <c r="CG413" i="9" s="1"/>
  <c r="C417" i="9"/>
  <c r="AP417" i="9" s="1"/>
  <c r="C421" i="9"/>
  <c r="CY421" i="9" s="1"/>
  <c r="C425" i="9"/>
  <c r="BJ425" i="9" s="1"/>
  <c r="C429" i="9"/>
  <c r="E8" i="10"/>
  <c r="D21" i="10" s="1"/>
  <c r="E14" i="10"/>
  <c r="E21" i="10" s="1"/>
  <c r="M298" i="5"/>
  <c r="M290" i="5"/>
  <c r="M274" i="5"/>
  <c r="M266" i="5"/>
  <c r="M250" i="5"/>
  <c r="M242" i="5"/>
  <c r="M234" i="5"/>
  <c r="M178" i="5"/>
  <c r="M170" i="5"/>
  <c r="M162" i="5"/>
  <c r="M154" i="5"/>
  <c r="M138" i="5"/>
  <c r="M114" i="5"/>
  <c r="M106" i="5"/>
  <c r="M98" i="5"/>
  <c r="M82" i="5"/>
  <c r="M74" i="5"/>
  <c r="M66" i="5"/>
  <c r="M50" i="5"/>
  <c r="M42" i="5"/>
  <c r="M34" i="5"/>
  <c r="M26" i="5"/>
  <c r="M18" i="5"/>
  <c r="M10" i="5"/>
  <c r="Y4" i="5"/>
  <c r="AA5" i="5"/>
  <c r="AC6" i="5"/>
  <c r="Y8" i="5"/>
  <c r="AA9" i="5"/>
  <c r="Y12" i="5"/>
  <c r="AA13" i="5"/>
  <c r="AE4" i="5"/>
  <c r="AG6" i="5"/>
  <c r="AG9" i="5"/>
  <c r="AF13" i="5"/>
  <c r="AK13" i="5"/>
  <c r="M287" i="9"/>
  <c r="M183" i="9"/>
  <c r="M64" i="9"/>
  <c r="CI531" i="9"/>
  <c r="BC531" i="9"/>
  <c r="W531" i="9"/>
  <c r="G3" i="12"/>
  <c r="N3" i="12"/>
  <c r="F3" i="12"/>
  <c r="AJ12" i="5"/>
  <c r="AJ4" i="5"/>
  <c r="M3" i="12"/>
  <c r="E3" i="12"/>
  <c r="AJ11" i="5"/>
  <c r="AJ3" i="5"/>
  <c r="L3" i="12"/>
  <c r="D3" i="12"/>
  <c r="AJ10" i="5"/>
  <c r="J3" i="12"/>
  <c r="AJ8" i="5"/>
  <c r="I3" i="12"/>
  <c r="AJ7" i="5"/>
  <c r="C494" i="5"/>
  <c r="K12" i="12"/>
  <c r="C12" i="12"/>
  <c r="J12" i="12"/>
  <c r="AK8" i="5"/>
  <c r="AG14" i="5"/>
  <c r="AE13" i="5"/>
  <c r="AI11" i="5"/>
  <c r="AG10" i="5"/>
  <c r="AE9" i="5"/>
  <c r="AI7" i="5"/>
  <c r="I12" i="12"/>
  <c r="AK7" i="5"/>
  <c r="AF14" i="5"/>
  <c r="AD13" i="5"/>
  <c r="AH11" i="5"/>
  <c r="AF10" i="5"/>
  <c r="AD9" i="5"/>
  <c r="AH7" i="5"/>
  <c r="AF6" i="5"/>
  <c r="H12" i="12"/>
  <c r="AK14" i="5"/>
  <c r="AK6" i="5"/>
  <c r="AE14" i="5"/>
  <c r="AI12" i="5"/>
  <c r="AG11" i="5"/>
  <c r="AE10" i="5"/>
  <c r="AI8" i="5"/>
  <c r="AG7" i="5"/>
  <c r="AE6" i="5"/>
  <c r="AI4" i="5"/>
  <c r="N12" i="12"/>
  <c r="F12" i="12"/>
  <c r="AK12" i="5"/>
  <c r="AK4" i="5"/>
  <c r="AI13" i="5"/>
  <c r="AG12" i="5"/>
  <c r="AE11" i="5"/>
  <c r="AI9" i="5"/>
  <c r="AG8" i="5"/>
  <c r="AE7" i="5"/>
  <c r="AI5" i="5"/>
  <c r="M12" i="12"/>
  <c r="E12" i="12"/>
  <c r="AK11" i="5"/>
  <c r="AK3" i="5"/>
  <c r="AH13" i="5"/>
  <c r="AF12" i="5"/>
  <c r="AD11" i="5"/>
  <c r="AH9" i="5"/>
  <c r="AF8" i="5"/>
  <c r="AD7" i="5"/>
  <c r="AH5" i="5"/>
  <c r="AF4" i="5"/>
  <c r="M305" i="5"/>
  <c r="M297" i="5"/>
  <c r="M289" i="5"/>
  <c r="M281" i="5"/>
  <c r="M273" i="5"/>
  <c r="M265" i="5"/>
  <c r="M233" i="5"/>
  <c r="M225" i="5"/>
  <c r="M217" i="5"/>
  <c r="M201" i="5"/>
  <c r="M177" i="5"/>
  <c r="M153" i="5"/>
  <c r="M137" i="5"/>
  <c r="M121" i="5"/>
  <c r="M97" i="5"/>
  <c r="M89" i="5"/>
  <c r="M81" i="5"/>
  <c r="M73" i="5"/>
  <c r="M57" i="5"/>
  <c r="M41" i="5"/>
  <c r="M17" i="5"/>
  <c r="M9" i="5"/>
  <c r="X3" i="5"/>
  <c r="Z4" i="5"/>
  <c r="AB5" i="5"/>
  <c r="X7" i="5"/>
  <c r="AB9" i="5"/>
  <c r="X11" i="5"/>
  <c r="Z12" i="5"/>
  <c r="AB13" i="5"/>
  <c r="AD3" i="5"/>
  <c r="AG4" i="5"/>
  <c r="AH6" i="5"/>
  <c r="AD10" i="5"/>
  <c r="AG13" i="5"/>
  <c r="AJ5" i="5"/>
  <c r="M271" i="9"/>
  <c r="M232" i="9"/>
  <c r="M216" i="9"/>
  <c r="M127" i="9"/>
  <c r="M104" i="9"/>
  <c r="CF531" i="9"/>
  <c r="AZ531" i="9"/>
  <c r="M2" i="5"/>
  <c r="M296" i="5"/>
  <c r="M264" i="5"/>
  <c r="M248" i="5"/>
  <c r="M192" i="5"/>
  <c r="M144" i="5"/>
  <c r="M120" i="5"/>
  <c r="M32" i="5"/>
  <c r="Y3" i="5"/>
  <c r="AA4" i="5"/>
  <c r="AC5" i="5"/>
  <c r="Y7" i="5"/>
  <c r="AA8" i="5"/>
  <c r="AC9" i="5"/>
  <c r="Y11" i="5"/>
  <c r="AA12" i="5"/>
  <c r="AE3" i="5"/>
  <c r="AH4" i="5"/>
  <c r="AI6" i="5"/>
  <c r="AH10" i="5"/>
  <c r="AJ6" i="5"/>
  <c r="M303" i="9"/>
  <c r="EO303" i="9" s="1"/>
  <c r="M215" i="9"/>
  <c r="M103" i="9"/>
  <c r="M39" i="9"/>
  <c r="CA531" i="9"/>
  <c r="AU531" i="9"/>
  <c r="C501" i="9"/>
  <c r="C505" i="9"/>
  <c r="BK505" i="9" s="1"/>
  <c r="C509" i="9"/>
  <c r="C513" i="9"/>
  <c r="C517" i="9"/>
  <c r="C521" i="9"/>
  <c r="AU521" i="9" s="1"/>
  <c r="C525" i="9"/>
  <c r="CC525" i="9" s="1"/>
  <c r="C529" i="9"/>
  <c r="AY529" i="9" s="1"/>
  <c r="E3" i="10"/>
  <c r="E9" i="10"/>
  <c r="M247" i="5"/>
  <c r="M143" i="5"/>
  <c r="M119" i="5"/>
  <c r="M79" i="5"/>
  <c r="M55" i="5"/>
  <c r="M31" i="5"/>
  <c r="Z3" i="5"/>
  <c r="AB4" i="5"/>
  <c r="X6" i="5"/>
  <c r="Z7" i="5"/>
  <c r="AB8" i="5"/>
  <c r="X10" i="5"/>
  <c r="Z11" i="5"/>
  <c r="AB12" i="5"/>
  <c r="X14" i="5"/>
  <c r="AF3" i="5"/>
  <c r="AD5" i="5"/>
  <c r="AF7" i="5"/>
  <c r="AI10" i="5"/>
  <c r="AH14" i="5"/>
  <c r="AJ9" i="5"/>
  <c r="BX531" i="9"/>
  <c r="AR531" i="9"/>
  <c r="C3" i="12"/>
  <c r="C110" i="9"/>
  <c r="X110" i="9" s="1"/>
  <c r="C114" i="9"/>
  <c r="C118" i="9"/>
  <c r="CX118" i="9" s="1"/>
  <c r="C122" i="9"/>
  <c r="C126" i="9"/>
  <c r="C130" i="9"/>
  <c r="AT130" i="9" s="1"/>
  <c r="C134" i="9"/>
  <c r="E4" i="10"/>
  <c r="D20" i="10" s="1"/>
  <c r="E10" i="10"/>
  <c r="E20" i="10" s="1"/>
  <c r="M302" i="5"/>
  <c r="M294" i="5"/>
  <c r="M286" i="5"/>
  <c r="M278" i="5"/>
  <c r="M270" i="5"/>
  <c r="M246" i="5"/>
  <c r="M238" i="5"/>
  <c r="M230" i="5"/>
  <c r="M206" i="5"/>
  <c r="M198" i="5"/>
  <c r="M158" i="5"/>
  <c r="M142" i="5"/>
  <c r="M134" i="5"/>
  <c r="M126" i="5"/>
  <c r="M110" i="5"/>
  <c r="M94" i="5"/>
  <c r="M78" i="5"/>
  <c r="M70" i="5"/>
  <c r="M62" i="5"/>
  <c r="M46" i="5"/>
  <c r="M22" i="5"/>
  <c r="M14" i="5"/>
  <c r="M6" i="5"/>
  <c r="AA3" i="5"/>
  <c r="AC4" i="5"/>
  <c r="Y6" i="5"/>
  <c r="AA7" i="5"/>
  <c r="AC8" i="5"/>
  <c r="Y10" i="5"/>
  <c r="AA11" i="5"/>
  <c r="AC12" i="5"/>
  <c r="Y14" i="5"/>
  <c r="AG3" i="5"/>
  <c r="AE5" i="5"/>
  <c r="AD8" i="5"/>
  <c r="AF11" i="5"/>
  <c r="AI14" i="5"/>
  <c r="AJ13" i="5"/>
  <c r="CY531" i="9"/>
  <c r="BS531" i="9"/>
  <c r="AM531" i="9"/>
  <c r="H3" i="12"/>
  <c r="C152" i="9"/>
  <c r="BB152" i="9" s="1"/>
  <c r="C156" i="9"/>
  <c r="CM156" i="9" s="1"/>
  <c r="C160" i="9"/>
  <c r="BN160" i="9" s="1"/>
  <c r="C164" i="9"/>
  <c r="Y164" i="9" s="1"/>
  <c r="C168" i="9"/>
  <c r="BD168" i="9" s="1"/>
  <c r="C172" i="9"/>
  <c r="BH172" i="9" s="1"/>
  <c r="C176" i="9"/>
  <c r="CD176" i="9" s="1"/>
  <c r="C206" i="9"/>
  <c r="BL206" i="9" s="1"/>
  <c r="C210" i="9"/>
  <c r="BE210" i="9" s="1"/>
  <c r="C214" i="9"/>
  <c r="CX214" i="9" s="1"/>
  <c r="C218" i="9"/>
  <c r="AE218" i="9" s="1"/>
  <c r="C222" i="9"/>
  <c r="C226" i="9"/>
  <c r="BU226" i="9" s="1"/>
  <c r="C449" i="9"/>
  <c r="BW449" i="9" s="1"/>
  <c r="C453" i="9"/>
  <c r="H317" i="5"/>
  <c r="AC13" i="5" s="1"/>
  <c r="C530" i="9"/>
  <c r="AI530" i="9" s="1"/>
  <c r="C317" i="9"/>
  <c r="BE317" i="9" s="1"/>
  <c r="C182" i="9"/>
  <c r="AB182" i="9" s="1"/>
  <c r="C186" i="9"/>
  <c r="CZ186" i="9" s="1"/>
  <c r="C228" i="9"/>
  <c r="BG228" i="9" s="1"/>
  <c r="C138" i="9"/>
  <c r="C142" i="9"/>
  <c r="BJ142" i="9" s="1"/>
  <c r="C146" i="9"/>
  <c r="AW146" i="9" s="1"/>
  <c r="C196" i="9"/>
  <c r="C200" i="9"/>
  <c r="AI200" i="9" s="1"/>
  <c r="C463" i="9"/>
  <c r="BN463" i="9" s="1"/>
  <c r="C234" i="9"/>
  <c r="C238" i="9"/>
  <c r="C242" i="9"/>
  <c r="CO242" i="9" s="1"/>
  <c r="C246" i="9"/>
  <c r="CS246" i="9" s="1"/>
  <c r="C250" i="9"/>
  <c r="C254" i="9"/>
  <c r="C258" i="9"/>
  <c r="Z258" i="9" s="1"/>
  <c r="C262" i="9"/>
  <c r="BF262" i="9" s="1"/>
  <c r="C266" i="9"/>
  <c r="C270" i="9"/>
  <c r="AU270" i="9" s="1"/>
  <c r="C274" i="9"/>
  <c r="CY274" i="9" s="1"/>
  <c r="C278" i="9"/>
  <c r="BJ278" i="9" s="1"/>
  <c r="C282" i="9"/>
  <c r="C286" i="9"/>
  <c r="BR286" i="9" s="1"/>
  <c r="C290" i="9"/>
  <c r="BX290" i="9" s="1"/>
  <c r="C294" i="9"/>
  <c r="CS294" i="9" s="1"/>
  <c r="C298" i="9"/>
  <c r="C302" i="9"/>
  <c r="CZ302" i="9" s="1"/>
  <c r="C306" i="9"/>
  <c r="C477" i="9"/>
  <c r="CF477" i="9" s="1"/>
  <c r="C481" i="9"/>
  <c r="C485" i="9"/>
  <c r="CX485" i="9" s="1"/>
  <c r="C489" i="9"/>
  <c r="BW489" i="9" s="1"/>
  <c r="C493" i="9"/>
  <c r="C188" i="9"/>
  <c r="BC188" i="9" s="1"/>
  <c r="C180" i="9"/>
  <c r="AN180" i="9" s="1"/>
  <c r="C184" i="9"/>
  <c r="C457" i="9"/>
  <c r="BS457" i="9" s="1"/>
  <c r="C461" i="9"/>
  <c r="V461" i="9" s="1"/>
  <c r="H317" i="9"/>
  <c r="CA19" i="9"/>
  <c r="AT32" i="9"/>
  <c r="AQ44" i="9"/>
  <c r="AY52" i="9"/>
  <c r="CP48" i="9"/>
  <c r="CA40" i="9"/>
  <c r="BV36" i="9"/>
  <c r="DB223" i="9"/>
  <c r="CO26" i="9"/>
  <c r="BD30" i="9"/>
  <c r="BX34" i="9"/>
  <c r="CK38" i="9"/>
  <c r="CF42" i="9"/>
  <c r="CZ46" i="9"/>
  <c r="AO58" i="9"/>
  <c r="BA62" i="9"/>
  <c r="GB2" i="9"/>
  <c r="CF319" i="9"/>
  <c r="CY22" i="9"/>
  <c r="FJ149" i="9"/>
  <c r="CG4" i="9"/>
  <c r="CT20" i="9"/>
  <c r="FL11" i="9"/>
  <c r="DO224" i="9"/>
  <c r="CY495" i="9"/>
  <c r="CY190" i="9"/>
  <c r="BI192" i="9"/>
  <c r="CH497" i="9"/>
  <c r="FJ285" i="9"/>
  <c r="BX318" i="9"/>
  <c r="EK189" i="9"/>
  <c r="FV255" i="9"/>
  <c r="CF321" i="9"/>
  <c r="FS151" i="9"/>
  <c r="GD222" i="9"/>
  <c r="BY21" i="9"/>
  <c r="EF147" i="9"/>
  <c r="AZ495" i="9"/>
  <c r="BL496" i="9"/>
  <c r="DJ150" i="9"/>
  <c r="CO189" i="9"/>
  <c r="BF191" i="9"/>
  <c r="CX324" i="9"/>
  <c r="GE284" i="9"/>
  <c r="CJ465" i="9"/>
  <c r="CW469" i="9"/>
  <c r="CW473" i="9"/>
  <c r="CC25" i="9"/>
  <c r="AL29" i="9"/>
  <c r="CG37" i="9"/>
  <c r="EI148" i="9"/>
  <c r="FE222" i="9"/>
  <c r="FI13" i="9"/>
  <c r="FT222" i="9"/>
  <c r="CO10" i="9"/>
  <c r="AJ18" i="9"/>
  <c r="GB286" i="9"/>
  <c r="Z12" i="9"/>
  <c r="GC189" i="9"/>
  <c r="BF12" i="9"/>
  <c r="EL149" i="9"/>
  <c r="DP191" i="9"/>
  <c r="CU322" i="9"/>
  <c r="CX474" i="9"/>
  <c r="FB285" i="9"/>
  <c r="CX325" i="9"/>
  <c r="CE495" i="9"/>
  <c r="C244" i="5"/>
  <c r="C288" i="5"/>
  <c r="DX2" i="9"/>
  <c r="BL323" i="9"/>
  <c r="CN471" i="9"/>
  <c r="CZ318" i="9"/>
  <c r="AA23" i="9"/>
  <c r="CZ27" i="9"/>
  <c r="BO31" i="9"/>
  <c r="W35" i="9"/>
  <c r="AR39" i="9"/>
  <c r="CJ43" i="9"/>
  <c r="BL51" i="9"/>
  <c r="CZ55" i="9"/>
  <c r="C6" i="9"/>
  <c r="CM6" i="9" s="1"/>
  <c r="DP222" i="9"/>
  <c r="BV8" i="9"/>
  <c r="DY222" i="9"/>
  <c r="AW324" i="9"/>
  <c r="BQ497" i="9"/>
  <c r="CM191" i="9"/>
  <c r="CO192" i="9"/>
  <c r="FF222" i="9"/>
  <c r="AQ465" i="9"/>
  <c r="DM146" i="9"/>
  <c r="BG191" i="9"/>
  <c r="DS222" i="9"/>
  <c r="FO222" i="9"/>
  <c r="EE286" i="9"/>
  <c r="CL324" i="9"/>
  <c r="CO465" i="9"/>
  <c r="CQ468" i="9"/>
  <c r="CO472" i="9"/>
  <c r="CM496" i="9"/>
  <c r="FG148" i="9"/>
  <c r="FI151" i="9"/>
  <c r="EA191" i="9"/>
  <c r="CQ322" i="9"/>
  <c r="AM469" i="9"/>
  <c r="CN473" i="9"/>
  <c r="BT494" i="9"/>
  <c r="AB10" i="9"/>
  <c r="GB151" i="9"/>
  <c r="EE222" i="9"/>
  <c r="FU222" i="9"/>
  <c r="EM224" i="9"/>
  <c r="CD319" i="9"/>
  <c r="BV319" i="9"/>
  <c r="AS497" i="9"/>
  <c r="BN28" i="9"/>
  <c r="DE189" i="9"/>
  <c r="EM222" i="9"/>
  <c r="AA325" i="9"/>
  <c r="CO466" i="9"/>
  <c r="BN474" i="9"/>
  <c r="AW495" i="9"/>
  <c r="AT497" i="9"/>
  <c r="FN9" i="9"/>
  <c r="CP4" i="9"/>
  <c r="EN222" i="9"/>
  <c r="BC325" i="9"/>
  <c r="FQ189" i="9"/>
  <c r="CE191" i="9"/>
  <c r="FZ222" i="9"/>
  <c r="DD222" i="9"/>
  <c r="EW222" i="9"/>
  <c r="FF225" i="9"/>
  <c r="BV325" i="9"/>
  <c r="CU467" i="9"/>
  <c r="CL467" i="9"/>
  <c r="CK497" i="9"/>
  <c r="CV31" i="9"/>
  <c r="BE38" i="9"/>
  <c r="FX189" i="9"/>
  <c r="FW191" i="9"/>
  <c r="BZ192" i="9"/>
  <c r="DG222" i="9"/>
  <c r="GB283" i="9"/>
  <c r="EN283" i="9"/>
  <c r="AQ318" i="9"/>
  <c r="CM325" i="9"/>
  <c r="CG465" i="9"/>
  <c r="AG22" i="9"/>
  <c r="BH189" i="9"/>
  <c r="CW189" i="9"/>
  <c r="BL190" i="9"/>
  <c r="FU191" i="9"/>
  <c r="BA50" i="9"/>
  <c r="AW14" i="9"/>
  <c r="C18" i="5"/>
  <c r="C52" i="5"/>
  <c r="C268" i="5"/>
  <c r="BD22" i="9"/>
  <c r="V40" i="9"/>
  <c r="BW44" i="9"/>
  <c r="EB148" i="9"/>
  <c r="EC151" i="9"/>
  <c r="AJ189" i="9"/>
  <c r="BY189" i="9"/>
  <c r="EH189" i="9"/>
  <c r="CT191" i="9"/>
  <c r="DI222" i="9"/>
  <c r="EA222" i="9"/>
  <c r="EU222" i="9"/>
  <c r="FH222" i="9"/>
  <c r="GB222" i="9"/>
  <c r="GF283" i="9"/>
  <c r="EA286" i="9"/>
  <c r="BD318" i="9"/>
  <c r="AX319" i="9"/>
  <c r="AT321" i="9"/>
  <c r="AH324" i="9"/>
  <c r="CA324" i="9"/>
  <c r="X325" i="9"/>
  <c r="BG325" i="9"/>
  <c r="AG465" i="9"/>
  <c r="AZ466" i="9"/>
  <c r="CB466" i="9"/>
  <c r="BB468" i="9"/>
  <c r="CZ474" i="9"/>
  <c r="CZ495" i="9"/>
  <c r="AA495" i="9"/>
  <c r="DA495" i="9"/>
  <c r="BW496" i="9"/>
  <c r="BN497" i="9"/>
  <c r="C417" i="5"/>
  <c r="CR22" i="9"/>
  <c r="CD17" i="9"/>
  <c r="C84" i="5"/>
  <c r="C240" i="5"/>
  <c r="BP18" i="9"/>
  <c r="BT22" i="9"/>
  <c r="BG23" i="9"/>
  <c r="BB40" i="9"/>
  <c r="GE150" i="9"/>
  <c r="EL151" i="9"/>
  <c r="AX189" i="9"/>
  <c r="CD189" i="9"/>
  <c r="EJ189" i="9"/>
  <c r="DO222" i="9"/>
  <c r="EB222" i="9"/>
  <c r="EV222" i="9"/>
  <c r="FK222" i="9"/>
  <c r="GC222" i="9"/>
  <c r="GD225" i="9"/>
  <c r="FO256" i="9"/>
  <c r="BW318" i="9"/>
  <c r="AZ319" i="9"/>
  <c r="BH321" i="9"/>
  <c r="CB323" i="9"/>
  <c r="BD323" i="9"/>
  <c r="AM324" i="9"/>
  <c r="CC324" i="9"/>
  <c r="Z325" i="9"/>
  <c r="BS325" i="9"/>
  <c r="AN465" i="9"/>
  <c r="CS466" i="9"/>
  <c r="BB466" i="9"/>
  <c r="CJ466" i="9"/>
  <c r="BM467" i="9"/>
  <c r="CY468" i="9"/>
  <c r="AI471" i="9"/>
  <c r="AE495" i="9"/>
  <c r="BP497" i="9"/>
  <c r="C92" i="5"/>
  <c r="BU22" i="9"/>
  <c r="CI48" i="9"/>
  <c r="AZ189" i="9"/>
  <c r="DZ225" i="9"/>
  <c r="DX255" i="9"/>
  <c r="Z466" i="9"/>
  <c r="CL466" i="9"/>
  <c r="CZ496" i="9"/>
  <c r="C38" i="5"/>
  <c r="C128" i="5"/>
  <c r="C329" i="5"/>
  <c r="EK2" i="9"/>
  <c r="AA4" i="9"/>
  <c r="AC22" i="9"/>
  <c r="BY22" i="9"/>
  <c r="FR151" i="9"/>
  <c r="BA189" i="9"/>
  <c r="CT189" i="9"/>
  <c r="EP189" i="9"/>
  <c r="EV191" i="9"/>
  <c r="Z191" i="9"/>
  <c r="EF191" i="9"/>
  <c r="AC192" i="9"/>
  <c r="DQ222" i="9"/>
  <c r="EI222" i="9"/>
  <c r="EX222" i="9"/>
  <c r="FP222" i="9"/>
  <c r="GE222" i="9"/>
  <c r="DG224" i="9"/>
  <c r="EX225" i="9"/>
  <c r="DZ255" i="9"/>
  <c r="FG283" i="9"/>
  <c r="FG286" i="9"/>
  <c r="DG286" i="9"/>
  <c r="EM286" i="9"/>
  <c r="CJ318" i="9"/>
  <c r="CR323" i="9"/>
  <c r="AX324" i="9"/>
  <c r="CQ324" i="9"/>
  <c r="AM325" i="9"/>
  <c r="BW325" i="9"/>
  <c r="BI465" i="9"/>
  <c r="AC466" i="9"/>
  <c r="BK466" i="9"/>
  <c r="CN466" i="9"/>
  <c r="CQ467" i="9"/>
  <c r="BU471" i="9"/>
  <c r="CM473" i="9"/>
  <c r="AQ473" i="9"/>
  <c r="AV474" i="9"/>
  <c r="CL496" i="9"/>
  <c r="AI496" i="9"/>
  <c r="CG189" i="9"/>
  <c r="EI286" i="9"/>
  <c r="BC466" i="9"/>
  <c r="AM471" i="9"/>
  <c r="CL8" i="9"/>
  <c r="CY16" i="9"/>
  <c r="CL33" i="9"/>
  <c r="AH41" i="9"/>
  <c r="CO45" i="9"/>
  <c r="C132" i="5"/>
  <c r="C196" i="5"/>
  <c r="C337" i="5"/>
  <c r="GG2" i="9"/>
  <c r="CM4" i="9"/>
  <c r="AM16" i="9"/>
  <c r="AF22" i="9"/>
  <c r="CO22" i="9"/>
  <c r="Z189" i="9"/>
  <c r="BF189" i="9"/>
  <c r="CV189" i="9"/>
  <c r="FI189" i="9"/>
  <c r="V190" i="9"/>
  <c r="AX191" i="9"/>
  <c r="FG191" i="9"/>
  <c r="AT192" i="9"/>
  <c r="DC222" i="9"/>
  <c r="DR222" i="9"/>
  <c r="EJ222" i="9"/>
  <c r="EY222" i="9"/>
  <c r="FS222" i="9"/>
  <c r="EI255" i="9"/>
  <c r="FO257" i="9"/>
  <c r="DS283" i="9"/>
  <c r="DH286" i="9"/>
  <c r="EW286" i="9"/>
  <c r="AB318" i="9"/>
  <c r="CM318" i="9"/>
  <c r="BC322" i="9"/>
  <c r="BE324" i="9"/>
  <c r="CT324" i="9"/>
  <c r="AP325" i="9"/>
  <c r="CI325" i="9"/>
  <c r="BP465" i="9"/>
  <c r="AF466" i="9"/>
  <c r="BM466" i="9"/>
  <c r="CV466" i="9"/>
  <c r="AW469" i="9"/>
  <c r="CC471" i="9"/>
  <c r="BB473" i="9"/>
  <c r="AX474" i="9"/>
  <c r="BG495" i="9"/>
  <c r="AS496" i="9"/>
  <c r="CV497" i="9"/>
  <c r="FI224" i="9"/>
  <c r="EN255" i="9"/>
  <c r="EL283" i="9"/>
  <c r="DI286" i="9"/>
  <c r="GC286" i="9"/>
  <c r="AN318" i="9"/>
  <c r="BK322" i="9"/>
  <c r="BF324" i="9"/>
  <c r="CY324" i="9"/>
  <c r="AQ325" i="9"/>
  <c r="CL325" i="9"/>
  <c r="AA464" i="9"/>
  <c r="BX465" i="9"/>
  <c r="AL466" i="9"/>
  <c r="BQ466" i="9"/>
  <c r="CX466" i="9"/>
  <c r="BD473" i="9"/>
  <c r="BJ474" i="9"/>
  <c r="BV495" i="9"/>
  <c r="AV496" i="9"/>
  <c r="AI497" i="9"/>
  <c r="CW497" i="9"/>
  <c r="BO36" i="9"/>
  <c r="CB54" i="9"/>
  <c r="C28" i="5"/>
  <c r="C292" i="5"/>
  <c r="C425" i="5"/>
  <c r="AW22" i="9"/>
  <c r="CS22" i="9"/>
  <c r="FY151" i="9"/>
  <c r="DR151" i="9"/>
  <c r="AC189" i="9"/>
  <c r="BV189" i="9"/>
  <c r="GG224" i="9"/>
  <c r="FZ255" i="9"/>
  <c r="DK286" i="9"/>
  <c r="GE286" i="9"/>
  <c r="Z324" i="9"/>
  <c r="BS324" i="9"/>
  <c r="AP466" i="9"/>
  <c r="BV466" i="9"/>
  <c r="DA466" i="9"/>
  <c r="AE468" i="9"/>
  <c r="BJ473" i="9"/>
  <c r="AB189" i="9"/>
  <c r="C264" i="5"/>
  <c r="BN8" i="9"/>
  <c r="AV14" i="9"/>
  <c r="BA22" i="9"/>
  <c r="EA151" i="9"/>
  <c r="AH189" i="9"/>
  <c r="BX189" i="9"/>
  <c r="DL189" i="9"/>
  <c r="FY189" i="9"/>
  <c r="DH222" i="9"/>
  <c r="DZ222" i="9"/>
  <c r="EO222" i="9"/>
  <c r="FG222" i="9"/>
  <c r="GA222" i="9"/>
  <c r="DO286" i="9"/>
  <c r="AR318" i="9"/>
  <c r="BX319" i="9"/>
  <c r="AP319" i="9"/>
  <c r="AE324" i="9"/>
  <c r="BU324" i="9"/>
  <c r="BF325" i="9"/>
  <c r="CY325" i="9"/>
  <c r="CW465" i="9"/>
  <c r="AR466" i="9"/>
  <c r="CA466" i="9"/>
  <c r="AW468" i="9"/>
  <c r="CU473" i="9"/>
  <c r="CF495" i="9"/>
  <c r="BV496" i="9"/>
  <c r="C42" i="5"/>
  <c r="C200" i="5"/>
  <c r="GC223" i="9"/>
  <c r="FH223" i="9"/>
  <c r="EB223" i="9"/>
  <c r="FF223" i="9"/>
  <c r="DZ223" i="9"/>
  <c r="GF223" i="9"/>
  <c r="EZ223" i="9"/>
  <c r="DT223" i="9"/>
  <c r="GD223" i="9"/>
  <c r="EX223" i="9"/>
  <c r="DR223" i="9"/>
  <c r="FP223" i="9"/>
  <c r="EJ223" i="9"/>
  <c r="DD223" i="9"/>
  <c r="BR24" i="9"/>
  <c r="BU49" i="9"/>
  <c r="BY53" i="9"/>
  <c r="C80" i="5"/>
  <c r="C124" i="5"/>
  <c r="C236" i="5"/>
  <c r="C260" i="5"/>
  <c r="C401" i="5"/>
  <c r="C505" i="5"/>
  <c r="DU2" i="9"/>
  <c r="GA2" i="9"/>
  <c r="CW4" i="9"/>
  <c r="BZ4" i="9"/>
  <c r="AP8" i="9"/>
  <c r="CA27" i="9"/>
  <c r="CX29" i="9"/>
  <c r="BP31" i="9"/>
  <c r="BF33" i="9"/>
  <c r="CT41" i="9"/>
  <c r="CQ43" i="9"/>
  <c r="BC48" i="9"/>
  <c r="BF52" i="9"/>
  <c r="GA147" i="9"/>
  <c r="FD147" i="9"/>
  <c r="DX147" i="9"/>
  <c r="GC147" i="9"/>
  <c r="EW147" i="9"/>
  <c r="DQ147" i="9"/>
  <c r="GB147" i="9"/>
  <c r="EV147" i="9"/>
  <c r="DP147" i="9"/>
  <c r="FU147" i="9"/>
  <c r="EO147" i="9"/>
  <c r="DI147" i="9"/>
  <c r="DH147" i="9"/>
  <c r="FT147" i="9"/>
  <c r="GF150" i="9"/>
  <c r="CV190" i="9"/>
  <c r="CQ190" i="9"/>
  <c r="CA190" i="9"/>
  <c r="BK190" i="9"/>
  <c r="AU190" i="9"/>
  <c r="AE190" i="9"/>
  <c r="CP190" i="9"/>
  <c r="BZ190" i="9"/>
  <c r="BJ190" i="9"/>
  <c r="AT190" i="9"/>
  <c r="AD190" i="9"/>
  <c r="CO190" i="9"/>
  <c r="BY190" i="9"/>
  <c r="BI190" i="9"/>
  <c r="AS190" i="9"/>
  <c r="AC190" i="9"/>
  <c r="CZ190" i="9"/>
  <c r="CJ190" i="9"/>
  <c r="BT190" i="9"/>
  <c r="BD190" i="9"/>
  <c r="AN190" i="9"/>
  <c r="X190" i="9"/>
  <c r="CW190" i="9"/>
  <c r="CG190" i="9"/>
  <c r="BQ190" i="9"/>
  <c r="BA190" i="9"/>
  <c r="AK190" i="9"/>
  <c r="BB190" i="9"/>
  <c r="CR190" i="9"/>
  <c r="FN223" i="9"/>
  <c r="EZ256" i="9"/>
  <c r="CZ464" i="9"/>
  <c r="DY147" i="9"/>
  <c r="EJ148" i="9"/>
  <c r="FS149" i="9"/>
  <c r="EE149" i="9"/>
  <c r="GA149" i="9"/>
  <c r="ED149" i="9"/>
  <c r="FR149" i="9"/>
  <c r="DW149" i="9"/>
  <c r="FK149" i="9"/>
  <c r="DO149" i="9"/>
  <c r="DF149" i="9"/>
  <c r="FY150" i="9"/>
  <c r="FV150" i="9"/>
  <c r="EE150" i="9"/>
  <c r="FT150" i="9"/>
  <c r="EC150" i="9"/>
  <c r="FK150" i="9"/>
  <c r="DT150" i="9"/>
  <c r="FI150" i="9"/>
  <c r="DS150" i="9"/>
  <c r="DH150" i="9"/>
  <c r="BC190" i="9"/>
  <c r="CX190" i="9"/>
  <c r="DY191" i="9"/>
  <c r="FL191" i="9"/>
  <c r="FY192" i="9"/>
  <c r="EC192" i="9"/>
  <c r="V192" i="9"/>
  <c r="FI192" i="9"/>
  <c r="FV223" i="9"/>
  <c r="FA224" i="9"/>
  <c r="EF225" i="9"/>
  <c r="DT283" i="9"/>
  <c r="GE283" i="9"/>
  <c r="FT285" i="9"/>
  <c r="EV285" i="9"/>
  <c r="ED285" i="9"/>
  <c r="DX285" i="9"/>
  <c r="DV285" i="9"/>
  <c r="FD285" i="9"/>
  <c r="DP285" i="9"/>
  <c r="C513" i="5"/>
  <c r="BT46" i="9"/>
  <c r="FY256" i="9"/>
  <c r="FP256" i="9"/>
  <c r="EQ256" i="9"/>
  <c r="DQ256" i="9"/>
  <c r="C96" i="5"/>
  <c r="C140" i="5"/>
  <c r="C160" i="5"/>
  <c r="C252" i="5"/>
  <c r="C276" i="5"/>
  <c r="C300" i="5"/>
  <c r="C353" i="5"/>
  <c r="C433" i="5"/>
  <c r="EN2" i="9"/>
  <c r="AD4" i="9"/>
  <c r="CT8" i="9"/>
  <c r="CN10" i="9"/>
  <c r="CL12" i="9"/>
  <c r="CB14" i="9"/>
  <c r="AK22" i="9"/>
  <c r="BE22" i="9"/>
  <c r="CB22" i="9"/>
  <c r="CW22" i="9"/>
  <c r="AC26" i="9"/>
  <c r="AH28" i="9"/>
  <c r="X30" i="9"/>
  <c r="CU36" i="9"/>
  <c r="CH40" i="9"/>
  <c r="AZ42" i="9"/>
  <c r="AK53" i="9"/>
  <c r="EG147" i="9"/>
  <c r="FH148" i="9"/>
  <c r="EU149" i="9"/>
  <c r="EN150" i="9"/>
  <c r="W190" i="9"/>
  <c r="BR190" i="9"/>
  <c r="DJ223" i="9"/>
  <c r="FM256" i="9"/>
  <c r="DN256" i="9"/>
  <c r="FZ256" i="9"/>
  <c r="CV464" i="9"/>
  <c r="CZ470" i="9"/>
  <c r="BR470" i="9"/>
  <c r="BG470" i="9"/>
  <c r="FC190" i="9"/>
  <c r="DW190" i="9"/>
  <c r="FX223" i="9"/>
  <c r="FQ256" i="9"/>
  <c r="CT464" i="9"/>
  <c r="CD464" i="9"/>
  <c r="BN464" i="9"/>
  <c r="AX464" i="9"/>
  <c r="AF464" i="9"/>
  <c r="CO464" i="9"/>
  <c r="BY464" i="9"/>
  <c r="BI464" i="9"/>
  <c r="AS464" i="9"/>
  <c r="AC464" i="9"/>
  <c r="CL464" i="9"/>
  <c r="AQ464" i="9"/>
  <c r="CF464" i="9"/>
  <c r="AP464" i="9"/>
  <c r="BV464" i="9"/>
  <c r="AL464" i="9"/>
  <c r="BT464" i="9"/>
  <c r="AB464" i="9"/>
  <c r="CW464" i="9"/>
  <c r="BG464" i="9"/>
  <c r="BS51" i="9"/>
  <c r="C26" i="5"/>
  <c r="C36" i="5"/>
  <c r="C46" i="5"/>
  <c r="C60" i="5"/>
  <c r="C100" i="5"/>
  <c r="C144" i="5"/>
  <c r="C164" i="5"/>
  <c r="C280" i="5"/>
  <c r="C304" i="5"/>
  <c r="C361" i="5"/>
  <c r="C449" i="5"/>
  <c r="EU2" i="9"/>
  <c r="AT4" i="9"/>
  <c r="AN22" i="9"/>
  <c r="BI22" i="9"/>
  <c r="CC22" i="9"/>
  <c r="CZ22" i="9"/>
  <c r="AE24" i="9"/>
  <c r="BI26" i="9"/>
  <c r="DA49" i="9"/>
  <c r="CR51" i="9"/>
  <c r="CG53" i="9"/>
  <c r="EN147" i="9"/>
  <c r="GD148" i="9"/>
  <c r="GF148" i="9"/>
  <c r="EZ148" i="9"/>
  <c r="DT148" i="9"/>
  <c r="GE148" i="9"/>
  <c r="EY148" i="9"/>
  <c r="DS148" i="9"/>
  <c r="FX148" i="9"/>
  <c r="ER148" i="9"/>
  <c r="DL148" i="9"/>
  <c r="FW148" i="9"/>
  <c r="EQ148" i="9"/>
  <c r="DK148" i="9"/>
  <c r="DC148" i="9"/>
  <c r="FO148" i="9"/>
  <c r="FC149" i="9"/>
  <c r="EP150" i="9"/>
  <c r="AF190" i="9"/>
  <c r="BS190" i="9"/>
  <c r="EO191" i="9"/>
  <c r="GB191" i="9"/>
  <c r="BB192" i="9"/>
  <c r="DL223" i="9"/>
  <c r="FL225" i="9"/>
  <c r="DS256" i="9"/>
  <c r="EP283" i="9"/>
  <c r="GB285" i="9"/>
  <c r="BA464" i="9"/>
  <c r="CL470" i="9"/>
  <c r="AV470" i="9"/>
  <c r="C50" i="5"/>
  <c r="C64" i="5"/>
  <c r="C108" i="5"/>
  <c r="C176" i="5"/>
  <c r="C369" i="5"/>
  <c r="C457" i="5"/>
  <c r="FD2" i="9"/>
  <c r="BA4" i="9"/>
  <c r="AO22" i="9"/>
  <c r="BL22" i="9"/>
  <c r="CG22" i="9"/>
  <c r="DA22" i="9"/>
  <c r="BK24" i="9"/>
  <c r="FE147" i="9"/>
  <c r="DD148" i="9"/>
  <c r="FP148" i="9"/>
  <c r="EY150" i="9"/>
  <c r="AL190" i="9"/>
  <c r="CB190" i="9"/>
  <c r="EQ191" i="9"/>
  <c r="EH223" i="9"/>
  <c r="EA256" i="9"/>
  <c r="BH464" i="9"/>
  <c r="C529" i="5"/>
  <c r="AM32" i="9"/>
  <c r="C20" i="5"/>
  <c r="C30" i="5"/>
  <c r="C68" i="5"/>
  <c r="C112" i="5"/>
  <c r="C180" i="5"/>
  <c r="C385" i="5"/>
  <c r="C477" i="5"/>
  <c r="DE2" i="9"/>
  <c r="FK2" i="9"/>
  <c r="BQ4" i="9"/>
  <c r="DQ5" i="9"/>
  <c r="DB9" i="9"/>
  <c r="EE11" i="9"/>
  <c r="EC13" i="9"/>
  <c r="X22" i="9"/>
  <c r="AS22" i="9"/>
  <c r="BM22" i="9"/>
  <c r="CJ22" i="9"/>
  <c r="CQ24" i="9"/>
  <c r="AV35" i="9"/>
  <c r="AT37" i="9"/>
  <c r="AC45" i="9"/>
  <c r="FL147" i="9"/>
  <c r="EA148" i="9"/>
  <c r="EZ150" i="9"/>
  <c r="AM190" i="9"/>
  <c r="CH190" i="9"/>
  <c r="DI191" i="9"/>
  <c r="EP223" i="9"/>
  <c r="GG225" i="9"/>
  <c r="GB225" i="9"/>
  <c r="EV225" i="9"/>
  <c r="DP225" i="9"/>
  <c r="FV225" i="9"/>
  <c r="EP225" i="9"/>
  <c r="DJ225" i="9"/>
  <c r="FD225" i="9"/>
  <c r="DX225" i="9"/>
  <c r="EO256" i="9"/>
  <c r="GD283" i="9"/>
  <c r="FH283" i="9"/>
  <c r="EM283" i="9"/>
  <c r="DR283" i="9"/>
  <c r="FJ283" i="9"/>
  <c r="BR464" i="9"/>
  <c r="CU472" i="9"/>
  <c r="CF472" i="9"/>
  <c r="BX472" i="9"/>
  <c r="BQ472" i="9"/>
  <c r="BA472" i="9"/>
  <c r="CY472" i="9"/>
  <c r="AH472" i="9"/>
  <c r="AI472" i="9"/>
  <c r="Z472" i="9"/>
  <c r="CB19" i="9"/>
  <c r="BG28" i="9"/>
  <c r="AX44" i="9"/>
  <c r="C34" i="5"/>
  <c r="C44" i="5"/>
  <c r="C54" i="5"/>
  <c r="C76" i="5"/>
  <c r="C116" i="5"/>
  <c r="C184" i="5"/>
  <c r="C228" i="5"/>
  <c r="C393" i="5"/>
  <c r="C493" i="5"/>
  <c r="DO2" i="9"/>
  <c r="FQ2" i="9"/>
  <c r="BW4" i="9"/>
  <c r="AH8" i="9"/>
  <c r="FK11" i="9"/>
  <c r="AH20" i="9"/>
  <c r="Y22" i="9"/>
  <c r="AV22" i="9"/>
  <c r="BQ22" i="9"/>
  <c r="CK22" i="9"/>
  <c r="BR29" i="9"/>
  <c r="AJ31" i="9"/>
  <c r="Z33" i="9"/>
  <c r="CB35" i="9"/>
  <c r="BN41" i="9"/>
  <c r="BK43" i="9"/>
  <c r="BI45" i="9"/>
  <c r="Z52" i="9"/>
  <c r="FM147" i="9"/>
  <c r="AV190" i="9"/>
  <c r="CI190" i="9"/>
  <c r="GC191" i="9"/>
  <c r="FT191" i="9"/>
  <c r="FD191" i="9"/>
  <c r="EN191" i="9"/>
  <c r="DX191" i="9"/>
  <c r="DH191" i="9"/>
  <c r="FO191" i="9"/>
  <c r="EY191" i="9"/>
  <c r="EI191" i="9"/>
  <c r="DS191" i="9"/>
  <c r="DC191" i="9"/>
  <c r="GE191" i="9"/>
  <c r="FN191" i="9"/>
  <c r="EX191" i="9"/>
  <c r="EH191" i="9"/>
  <c r="DR191" i="9"/>
  <c r="DB191" i="9"/>
  <c r="GD191" i="9"/>
  <c r="FM191" i="9"/>
  <c r="EW191" i="9"/>
  <c r="EG191" i="9"/>
  <c r="DQ191" i="9"/>
  <c r="FV191" i="9"/>
  <c r="FF191" i="9"/>
  <c r="EP191" i="9"/>
  <c r="DZ191" i="9"/>
  <c r="DJ191" i="9"/>
  <c r="DK191" i="9"/>
  <c r="FE191" i="9"/>
  <c r="CV192" i="9"/>
  <c r="BY192" i="9"/>
  <c r="AS192" i="9"/>
  <c r="CX192" i="9"/>
  <c r="BR192" i="9"/>
  <c r="AL192" i="9"/>
  <c r="CW192" i="9"/>
  <c r="BQ192" i="9"/>
  <c r="AK192" i="9"/>
  <c r="CP192" i="9"/>
  <c r="BJ192" i="9"/>
  <c r="AD192" i="9"/>
  <c r="CG192" i="9"/>
  <c r="BA192" i="9"/>
  <c r="CH192" i="9"/>
  <c r="ER223" i="9"/>
  <c r="DR225" i="9"/>
  <c r="ER256" i="9"/>
  <c r="DP283" i="9"/>
  <c r="FK283" i="9"/>
  <c r="CM464" i="9"/>
  <c r="AY472" i="9"/>
  <c r="FS190" i="9"/>
  <c r="CY191" i="9"/>
  <c r="AY191" i="9"/>
  <c r="CL191" i="9"/>
  <c r="GF224" i="9"/>
  <c r="DE224" i="9"/>
  <c r="EU224" i="9"/>
  <c r="EW257" i="9"/>
  <c r="ES257" i="9"/>
  <c r="AR321" i="9"/>
  <c r="BX321" i="9"/>
  <c r="AD321" i="9"/>
  <c r="CT469" i="9"/>
  <c r="BM469" i="9"/>
  <c r="AK469" i="9"/>
  <c r="CQ469" i="9"/>
  <c r="BL469" i="9"/>
  <c r="AI469" i="9"/>
  <c r="CK469" i="9"/>
  <c r="BK469" i="9"/>
  <c r="AE469" i="9"/>
  <c r="CG469" i="9"/>
  <c r="BD469" i="9"/>
  <c r="AB469" i="9"/>
  <c r="CZ469" i="9"/>
  <c r="BX469" i="9"/>
  <c r="AU469" i="9"/>
  <c r="Y469" i="9"/>
  <c r="CL471" i="9"/>
  <c r="BR471" i="9"/>
  <c r="AW471" i="9"/>
  <c r="AH471" i="9"/>
  <c r="CF471" i="9"/>
  <c r="BO471" i="9"/>
  <c r="AU471" i="9"/>
  <c r="AD471" i="9"/>
  <c r="CW471" i="9"/>
  <c r="CE471" i="9"/>
  <c r="BM471" i="9"/>
  <c r="AT471" i="9"/>
  <c r="AB471" i="9"/>
  <c r="CU471" i="9"/>
  <c r="CD471" i="9"/>
  <c r="BJ471" i="9"/>
  <c r="AS471" i="9"/>
  <c r="Z471" i="9"/>
  <c r="CO471" i="9"/>
  <c r="BV471" i="9"/>
  <c r="BE471" i="9"/>
  <c r="AJ471" i="9"/>
  <c r="Y471" i="9"/>
  <c r="BX471" i="9"/>
  <c r="AY495" i="9"/>
  <c r="CC495" i="9"/>
  <c r="EM151" i="9"/>
  <c r="GD151" i="9"/>
  <c r="AK189" i="9"/>
  <c r="BN189" i="9"/>
  <c r="CL189" i="9"/>
  <c r="DM189" i="9"/>
  <c r="EX189" i="9"/>
  <c r="GD189" i="9"/>
  <c r="AA191" i="9"/>
  <c r="BN191" i="9"/>
  <c r="CU191" i="9"/>
  <c r="DJ222" i="9"/>
  <c r="DT222" i="9"/>
  <c r="EF222" i="9"/>
  <c r="EP222" i="9"/>
  <c r="EZ222" i="9"/>
  <c r="FL222" i="9"/>
  <c r="FV222" i="9"/>
  <c r="GF222" i="9"/>
  <c r="DU224" i="9"/>
  <c r="FK224" i="9"/>
  <c r="GA225" i="9"/>
  <c r="DB225" i="9"/>
  <c r="EH225" i="9"/>
  <c r="FN225" i="9"/>
  <c r="EW255" i="9"/>
  <c r="DC256" i="9"/>
  <c r="EB256" i="9"/>
  <c r="FA256" i="9"/>
  <c r="GC256" i="9"/>
  <c r="FX283" i="9"/>
  <c r="DF283" i="9"/>
  <c r="EA283" i="9"/>
  <c r="EV283" i="9"/>
  <c r="FR283" i="9"/>
  <c r="CN318" i="9"/>
  <c r="BJ321" i="9"/>
  <c r="BA469" i="9"/>
  <c r="AR471" i="9"/>
  <c r="CP471" i="9"/>
  <c r="BU473" i="9"/>
  <c r="CT474" i="9"/>
  <c r="BZ474" i="9"/>
  <c r="BH474" i="9"/>
  <c r="AN474" i="9"/>
  <c r="CR474" i="9"/>
  <c r="BY474" i="9"/>
  <c r="BD474" i="9"/>
  <c r="AM474" i="9"/>
  <c r="CO474" i="9"/>
  <c r="BX474" i="9"/>
  <c r="BA474" i="9"/>
  <c r="AH474" i="9"/>
  <c r="CK474" i="9"/>
  <c r="BS474" i="9"/>
  <c r="AZ474" i="9"/>
  <c r="AE474" i="9"/>
  <c r="CY474" i="9"/>
  <c r="CG474" i="9"/>
  <c r="BM474" i="9"/>
  <c r="AP474" i="9"/>
  <c r="Y474" i="9"/>
  <c r="W474" i="9"/>
  <c r="BP474" i="9"/>
  <c r="AF495" i="9"/>
  <c r="BK495" i="9"/>
  <c r="CM495" i="9"/>
  <c r="DF151" i="9"/>
  <c r="EV151" i="9"/>
  <c r="AR189" i="9"/>
  <c r="BP189" i="9"/>
  <c r="CN189" i="9"/>
  <c r="DR189" i="9"/>
  <c r="FA189" i="9"/>
  <c r="GF189" i="9"/>
  <c r="AH191" i="9"/>
  <c r="BO191" i="9"/>
  <c r="DK222" i="9"/>
  <c r="DW222" i="9"/>
  <c r="EG222" i="9"/>
  <c r="EQ222" i="9"/>
  <c r="FC222" i="9"/>
  <c r="FM222" i="9"/>
  <c r="FW222" i="9"/>
  <c r="EC224" i="9"/>
  <c r="FQ224" i="9"/>
  <c r="DH225" i="9"/>
  <c r="EN225" i="9"/>
  <c r="FT225" i="9"/>
  <c r="FJ255" i="9"/>
  <c r="DD256" i="9"/>
  <c r="EC256" i="9"/>
  <c r="FB256" i="9"/>
  <c r="GE256" i="9"/>
  <c r="DG283" i="9"/>
  <c r="EB283" i="9"/>
  <c r="EX283" i="9"/>
  <c r="FS283" i="9"/>
  <c r="DQ286" i="9"/>
  <c r="EY286" i="9"/>
  <c r="BG318" i="9"/>
  <c r="CN321" i="9"/>
  <c r="BT469" i="9"/>
  <c r="BA471" i="9"/>
  <c r="CT471" i="9"/>
  <c r="CA473" i="9"/>
  <c r="AC474" i="9"/>
  <c r="CA474" i="9"/>
  <c r="AM495" i="9"/>
  <c r="BL495" i="9"/>
  <c r="CQ495" i="9"/>
  <c r="FY146" i="9"/>
  <c r="DG151" i="9"/>
  <c r="EX151" i="9"/>
  <c r="GG189" i="9"/>
  <c r="AS189" i="9"/>
  <c r="BQ189" i="9"/>
  <c r="DT189" i="9"/>
  <c r="FF189" i="9"/>
  <c r="AI191" i="9"/>
  <c r="BV191" i="9"/>
  <c r="DB222" i="9"/>
  <c r="DL222" i="9"/>
  <c r="DX222" i="9"/>
  <c r="EH222" i="9"/>
  <c r="ER222" i="9"/>
  <c r="FD222" i="9"/>
  <c r="FN222" i="9"/>
  <c r="FX222" i="9"/>
  <c r="EE224" i="9"/>
  <c r="FS224" i="9"/>
  <c r="DJ255" i="9"/>
  <c r="FM255" i="9"/>
  <c r="DE256" i="9"/>
  <c r="ED256" i="9"/>
  <c r="FE256" i="9"/>
  <c r="DH283" i="9"/>
  <c r="ED283" i="9"/>
  <c r="EY283" i="9"/>
  <c r="FT283" i="9"/>
  <c r="DS286" i="9"/>
  <c r="CY318" i="9"/>
  <c r="CV318" i="9"/>
  <c r="CF318" i="9"/>
  <c r="BP318" i="9"/>
  <c r="AZ318" i="9"/>
  <c r="AJ318" i="9"/>
  <c r="CU318" i="9"/>
  <c r="CE318" i="9"/>
  <c r="BO318" i="9"/>
  <c r="AY318" i="9"/>
  <c r="AI318" i="9"/>
  <c r="CS318" i="9"/>
  <c r="CC318" i="9"/>
  <c r="BM318" i="9"/>
  <c r="AW318" i="9"/>
  <c r="AG318" i="9"/>
  <c r="CR318" i="9"/>
  <c r="CB318" i="9"/>
  <c r="BL318" i="9"/>
  <c r="AV318" i="9"/>
  <c r="AF318" i="9"/>
  <c r="DA318" i="9"/>
  <c r="CK318" i="9"/>
  <c r="BU318" i="9"/>
  <c r="BE318" i="9"/>
  <c r="AO318" i="9"/>
  <c r="Y318" i="9"/>
  <c r="X318" i="9"/>
  <c r="BH318" i="9"/>
  <c r="CV321" i="9"/>
  <c r="CC469" i="9"/>
  <c r="BF471" i="9"/>
  <c r="AG473" i="9"/>
  <c r="CB473" i="9"/>
  <c r="AD474" i="9"/>
  <c r="CI474" i="9"/>
  <c r="AO495" i="9"/>
  <c r="BS495" i="9"/>
  <c r="CR495" i="9"/>
  <c r="DP151" i="9"/>
  <c r="FG151" i="9"/>
  <c r="EB189" i="9"/>
  <c r="FH189" i="9"/>
  <c r="CU190" i="9"/>
  <c r="AP191" i="9"/>
  <c r="CD191" i="9"/>
  <c r="CU192" i="9"/>
  <c r="GA223" i="9"/>
  <c r="EK224" i="9"/>
  <c r="GA224" i="9"/>
  <c r="DN255" i="9"/>
  <c r="DM256" i="9"/>
  <c r="EL256" i="9"/>
  <c r="DJ283" i="9"/>
  <c r="EE283" i="9"/>
  <c r="EZ283" i="9"/>
  <c r="FV283" i="9"/>
  <c r="EO284" i="9"/>
  <c r="FZ286" i="9"/>
  <c r="FW286" i="9"/>
  <c r="EU286" i="9"/>
  <c r="DY286" i="9"/>
  <c r="FU286" i="9"/>
  <c r="EQ286" i="9"/>
  <c r="FO286" i="9"/>
  <c r="EO286" i="9"/>
  <c r="FE286" i="9"/>
  <c r="EG286" i="9"/>
  <c r="DC286" i="9"/>
  <c r="DW286" i="9"/>
  <c r="FM286" i="9"/>
  <c r="AA318" i="9"/>
  <c r="BT318" i="9"/>
  <c r="DA319" i="9"/>
  <c r="CN319" i="9"/>
  <c r="BH319" i="9"/>
  <c r="AB319" i="9"/>
  <c r="CE469" i="9"/>
  <c r="BI471" i="9"/>
  <c r="AM473" i="9"/>
  <c r="AO474" i="9"/>
  <c r="CJ474" i="9"/>
  <c r="AE494" i="9"/>
  <c r="AP495" i="9"/>
  <c r="BU495" i="9"/>
  <c r="AR319" i="9"/>
  <c r="AZ321" i="9"/>
  <c r="CP321" i="9"/>
  <c r="CI322" i="9"/>
  <c r="CJ323" i="9"/>
  <c r="AG324" i="9"/>
  <c r="BC324" i="9"/>
  <c r="BV324" i="9"/>
  <c r="CS324" i="9"/>
  <c r="Y325" i="9"/>
  <c r="AN325" i="9"/>
  <c r="BD325" i="9"/>
  <c r="BT325" i="9"/>
  <c r="CJ325" i="9"/>
  <c r="CZ325" i="9"/>
  <c r="X464" i="9"/>
  <c r="AN464" i="9"/>
  <c r="BC464" i="9"/>
  <c r="BS464" i="9"/>
  <c r="CI464" i="9"/>
  <c r="CX464" i="9"/>
  <c r="AK465" i="9"/>
  <c r="BM465" i="9"/>
  <c r="CQ465" i="9"/>
  <c r="AB466" i="9"/>
  <c r="AO466" i="9"/>
  <c r="BA466" i="9"/>
  <c r="BL466" i="9"/>
  <c r="BZ466" i="9"/>
  <c r="CK466" i="9"/>
  <c r="CW466" i="9"/>
  <c r="BO467" i="9"/>
  <c r="AO468" i="9"/>
  <c r="BA470" i="9"/>
  <c r="AK473" i="9"/>
  <c r="BC473" i="9"/>
  <c r="BX473" i="9"/>
  <c r="CO473" i="9"/>
  <c r="AB495" i="9"/>
  <c r="AN495" i="9"/>
  <c r="AX495" i="9"/>
  <c r="BH495" i="9"/>
  <c r="BT495" i="9"/>
  <c r="CD495" i="9"/>
  <c r="CN495" i="9"/>
  <c r="AQ496" i="9"/>
  <c r="BT496" i="9"/>
  <c r="CW496" i="9"/>
  <c r="AJ497" i="9"/>
  <c r="BO497" i="9"/>
  <c r="CU497" i="9"/>
  <c r="CZ319" i="9"/>
  <c r="Z319" i="9"/>
  <c r="BF319" i="9"/>
  <c r="CL319" i="9"/>
  <c r="AB321" i="9"/>
  <c r="BP321" i="9"/>
  <c r="CA322" i="9"/>
  <c r="AO324" i="9"/>
  <c r="BK324" i="9"/>
  <c r="CD324" i="9"/>
  <c r="DA324" i="9"/>
  <c r="AE325" i="9"/>
  <c r="AU325" i="9"/>
  <c r="BK325" i="9"/>
  <c r="CA325" i="9"/>
  <c r="CQ325" i="9"/>
  <c r="AW465" i="9"/>
  <c r="BY465" i="9"/>
  <c r="AG466" i="9"/>
  <c r="AS466" i="9"/>
  <c r="BD466" i="9"/>
  <c r="BR466" i="9"/>
  <c r="CC466" i="9"/>
  <c r="BR468" i="9"/>
  <c r="X470" i="9"/>
  <c r="BW470" i="9"/>
  <c r="Y473" i="9"/>
  <c r="AR473" i="9"/>
  <c r="BL473" i="9"/>
  <c r="CC473" i="9"/>
  <c r="CX473" i="9"/>
  <c r="CX495" i="9"/>
  <c r="W495" i="9"/>
  <c r="AG495" i="9"/>
  <c r="AQ495" i="9"/>
  <c r="BC495" i="9"/>
  <c r="BM495" i="9"/>
  <c r="BW495" i="9"/>
  <c r="CI495" i="9"/>
  <c r="CS495" i="9"/>
  <c r="AW496" i="9"/>
  <c r="BY496" i="9"/>
  <c r="AW497" i="9"/>
  <c r="BZ497" i="9"/>
  <c r="W322" i="9"/>
  <c r="X323" i="9"/>
  <c r="W324" i="9"/>
  <c r="AP324" i="9"/>
  <c r="BM324" i="9"/>
  <c r="CI324" i="9"/>
  <c r="AF325" i="9"/>
  <c r="AV325" i="9"/>
  <c r="BL325" i="9"/>
  <c r="CB325" i="9"/>
  <c r="CR325" i="9"/>
  <c r="AE464" i="9"/>
  <c r="AU464" i="9"/>
  <c r="BJ464" i="9"/>
  <c r="CB464" i="9"/>
  <c r="CQ464" i="9"/>
  <c r="AA465" i="9"/>
  <c r="AY465" i="9"/>
  <c r="CF465" i="9"/>
  <c r="CY466" i="9"/>
  <c r="W466" i="9"/>
  <c r="AH466" i="9"/>
  <c r="AT466" i="9"/>
  <c r="BH466" i="9"/>
  <c r="BS466" i="9"/>
  <c r="CD466" i="9"/>
  <c r="CR466" i="9"/>
  <c r="BW468" i="9"/>
  <c r="Y470" i="9"/>
  <c r="BZ470" i="9"/>
  <c r="AB473" i="9"/>
  <c r="AS473" i="9"/>
  <c r="BM473" i="9"/>
  <c r="CG473" i="9"/>
  <c r="CY473" i="9"/>
  <c r="X495" i="9"/>
  <c r="AH495" i="9"/>
  <c r="AR495" i="9"/>
  <c r="BD495" i="9"/>
  <c r="BN495" i="9"/>
  <c r="BX495" i="9"/>
  <c r="CJ495" i="9"/>
  <c r="CT495" i="9"/>
  <c r="AB496" i="9"/>
  <c r="BF496" i="9"/>
  <c r="CG496" i="9"/>
  <c r="AA497" i="9"/>
  <c r="AY497" i="9"/>
  <c r="CC497" i="9"/>
  <c r="AH319" i="9"/>
  <c r="BN319" i="9"/>
  <c r="CT319" i="9"/>
  <c r="AJ321" i="9"/>
  <c r="BZ321" i="9"/>
  <c r="AE322" i="9"/>
  <c r="AF323" i="9"/>
  <c r="Y324" i="9"/>
  <c r="AU324" i="9"/>
  <c r="BN324" i="9"/>
  <c r="CK324" i="9"/>
  <c r="AH325" i="9"/>
  <c r="AX325" i="9"/>
  <c r="BN325" i="9"/>
  <c r="CD325" i="9"/>
  <c r="CT325" i="9"/>
  <c r="AB465" i="9"/>
  <c r="BG465" i="9"/>
  <c r="X466" i="9"/>
  <c r="AJ466" i="9"/>
  <c r="AU466" i="9"/>
  <c r="BI466" i="9"/>
  <c r="BT466" i="9"/>
  <c r="CF466" i="9"/>
  <c r="AI467" i="9"/>
  <c r="X468" i="9"/>
  <c r="CA468" i="9"/>
  <c r="AL470" i="9"/>
  <c r="CH470" i="9"/>
  <c r="AC473" i="9"/>
  <c r="AV473" i="9"/>
  <c r="BO473" i="9"/>
  <c r="CK473" i="9"/>
  <c r="Y495" i="9"/>
  <c r="AI495" i="9"/>
  <c r="AU495" i="9"/>
  <c r="BE495" i="9"/>
  <c r="BO495" i="9"/>
  <c r="CA495" i="9"/>
  <c r="CK495" i="9"/>
  <c r="CU495" i="9"/>
  <c r="AF496" i="9"/>
  <c r="BG496" i="9"/>
  <c r="CK496" i="9"/>
  <c r="AC497" i="9"/>
  <c r="BB497" i="9"/>
  <c r="CE497" i="9"/>
  <c r="BS318" i="9"/>
  <c r="AJ319" i="9"/>
  <c r="BP319" i="9"/>
  <c r="CV319" i="9"/>
  <c r="W325" i="9"/>
  <c r="AI325" i="9"/>
  <c r="AY325" i="9"/>
  <c r="BO325" i="9"/>
  <c r="CE325" i="9"/>
  <c r="CU325" i="9"/>
  <c r="AI464" i="9"/>
  <c r="AZ464" i="9"/>
  <c r="BQ464" i="9"/>
  <c r="CE464" i="9"/>
  <c r="AC465" i="9"/>
  <c r="BH465" i="9"/>
  <c r="Y466" i="9"/>
  <c r="AK466" i="9"/>
  <c r="AX466" i="9"/>
  <c r="BJ466" i="9"/>
  <c r="BU466" i="9"/>
  <c r="CI466" i="9"/>
  <c r="CT466" i="9"/>
  <c r="AO467" i="9"/>
  <c r="AD468" i="9"/>
  <c r="AP470" i="9"/>
  <c r="CZ472" i="9"/>
  <c r="AD473" i="9"/>
  <c r="BA473" i="9"/>
  <c r="BR473" i="9"/>
  <c r="CS474" i="9"/>
  <c r="Z495" i="9"/>
  <c r="AJ495" i="9"/>
  <c r="AV495" i="9"/>
  <c r="BF495" i="9"/>
  <c r="BP495" i="9"/>
  <c r="CB495" i="9"/>
  <c r="CL495" i="9"/>
  <c r="CV495" i="9"/>
  <c r="AG496" i="9"/>
  <c r="BH496" i="9"/>
  <c r="AH497" i="9"/>
  <c r="BI497" i="9"/>
  <c r="C316" i="9"/>
  <c r="C316" i="5"/>
  <c r="C233" i="9"/>
  <c r="C233" i="5"/>
  <c r="C249" i="9"/>
  <c r="C249" i="5"/>
  <c r="C265" i="9"/>
  <c r="C265" i="5"/>
  <c r="C293" i="9"/>
  <c r="C293" i="5"/>
  <c r="C212" i="5"/>
  <c r="C224" i="5"/>
  <c r="CU50" i="9"/>
  <c r="CM50" i="9"/>
  <c r="CE50" i="9"/>
  <c r="BW50" i="9"/>
  <c r="BO50" i="9"/>
  <c r="BG50" i="9"/>
  <c r="AY50" i="9"/>
  <c r="AQ50" i="9"/>
  <c r="AI50" i="9"/>
  <c r="AA50" i="9"/>
  <c r="CT50" i="9"/>
  <c r="CL50" i="9"/>
  <c r="CD50" i="9"/>
  <c r="BV50" i="9"/>
  <c r="BN50" i="9"/>
  <c r="BF50" i="9"/>
  <c r="AX50" i="9"/>
  <c r="AP50" i="9"/>
  <c r="AH50" i="9"/>
  <c r="Z50" i="9"/>
  <c r="DA50" i="9"/>
  <c r="CS50" i="9"/>
  <c r="CK50" i="9"/>
  <c r="CC50" i="9"/>
  <c r="BU50" i="9"/>
  <c r="BM50" i="9"/>
  <c r="BE50" i="9"/>
  <c r="AW50" i="9"/>
  <c r="AO50" i="9"/>
  <c r="AG50" i="9"/>
  <c r="Y50" i="9"/>
  <c r="CZ50" i="9"/>
  <c r="CR50" i="9"/>
  <c r="CJ50" i="9"/>
  <c r="CB50" i="9"/>
  <c r="BT50" i="9"/>
  <c r="BL50" i="9"/>
  <c r="BD50" i="9"/>
  <c r="AV50" i="9"/>
  <c r="AN50" i="9"/>
  <c r="AF50" i="9"/>
  <c r="X50" i="9"/>
  <c r="CY50" i="9"/>
  <c r="CQ50" i="9"/>
  <c r="CI50" i="9"/>
  <c r="CA50" i="9"/>
  <c r="BS50" i="9"/>
  <c r="BK50" i="9"/>
  <c r="BC50" i="9"/>
  <c r="AU50" i="9"/>
  <c r="AM50" i="9"/>
  <c r="AE50" i="9"/>
  <c r="W50" i="9"/>
  <c r="CX50" i="9"/>
  <c r="CP50" i="9"/>
  <c r="CH50" i="9"/>
  <c r="BZ50" i="9"/>
  <c r="BR50" i="9"/>
  <c r="BJ50" i="9"/>
  <c r="BB50" i="9"/>
  <c r="AT50" i="9"/>
  <c r="AL50" i="9"/>
  <c r="AD50" i="9"/>
  <c r="V50" i="9"/>
  <c r="BX50" i="9"/>
  <c r="AR50" i="9"/>
  <c r="CW50" i="9"/>
  <c r="BQ50" i="9"/>
  <c r="AK50" i="9"/>
  <c r="CV50" i="9"/>
  <c r="BP50" i="9"/>
  <c r="AJ50" i="9"/>
  <c r="CO50" i="9"/>
  <c r="BI50" i="9"/>
  <c r="AC50" i="9"/>
  <c r="CF50" i="9"/>
  <c r="AZ50" i="9"/>
  <c r="BY50" i="9"/>
  <c r="AS50" i="9"/>
  <c r="C5" i="9"/>
  <c r="C5" i="5"/>
  <c r="C9" i="9"/>
  <c r="C9" i="5"/>
  <c r="C13" i="9"/>
  <c r="C13" i="5"/>
  <c r="CZ17" i="9"/>
  <c r="CR17" i="9"/>
  <c r="CJ17" i="9"/>
  <c r="CB17" i="9"/>
  <c r="BT17" i="9"/>
  <c r="BL17" i="9"/>
  <c r="BD17" i="9"/>
  <c r="AV17" i="9"/>
  <c r="AN17" i="9"/>
  <c r="AF17" i="9"/>
  <c r="X17" i="9"/>
  <c r="CY17" i="9"/>
  <c r="CQ17" i="9"/>
  <c r="CI17" i="9"/>
  <c r="CA17" i="9"/>
  <c r="BS17" i="9"/>
  <c r="BK17" i="9"/>
  <c r="BC17" i="9"/>
  <c r="AU17" i="9"/>
  <c r="AM17" i="9"/>
  <c r="AE17" i="9"/>
  <c r="W17" i="9"/>
  <c r="CX17" i="9"/>
  <c r="CP17" i="9"/>
  <c r="CH17" i="9"/>
  <c r="BZ17" i="9"/>
  <c r="BR17" i="9"/>
  <c r="BJ17" i="9"/>
  <c r="BB17" i="9"/>
  <c r="AT17" i="9"/>
  <c r="AL17" i="9"/>
  <c r="AD17" i="9"/>
  <c r="V17" i="9"/>
  <c r="CW17" i="9"/>
  <c r="CO17" i="9"/>
  <c r="CG17" i="9"/>
  <c r="BY17" i="9"/>
  <c r="BQ17" i="9"/>
  <c r="BI17" i="9"/>
  <c r="BA17" i="9"/>
  <c r="AS17" i="9"/>
  <c r="AK17" i="9"/>
  <c r="AC17" i="9"/>
  <c r="CV17" i="9"/>
  <c r="CN17" i="9"/>
  <c r="CF17" i="9"/>
  <c r="BX17" i="9"/>
  <c r="BP17" i="9"/>
  <c r="BH17" i="9"/>
  <c r="AZ17" i="9"/>
  <c r="AR17" i="9"/>
  <c r="AJ17" i="9"/>
  <c r="AB17" i="9"/>
  <c r="CU17" i="9"/>
  <c r="CM17" i="9"/>
  <c r="CE17" i="9"/>
  <c r="BW17" i="9"/>
  <c r="BO17" i="9"/>
  <c r="BG17" i="9"/>
  <c r="AY17" i="9"/>
  <c r="AQ17" i="9"/>
  <c r="AI17" i="9"/>
  <c r="AA17" i="9"/>
  <c r="DA17" i="9"/>
  <c r="BU17" i="9"/>
  <c r="AO17" i="9"/>
  <c r="CT17" i="9"/>
  <c r="BN17" i="9"/>
  <c r="AH17" i="9"/>
  <c r="CS17" i="9"/>
  <c r="BM17" i="9"/>
  <c r="AG17" i="9"/>
  <c r="CL17" i="9"/>
  <c r="BF17" i="9"/>
  <c r="Z17" i="9"/>
  <c r="CC17" i="9"/>
  <c r="AW17" i="9"/>
  <c r="BV17" i="9"/>
  <c r="AP17" i="9"/>
  <c r="CV21" i="9"/>
  <c r="CN21" i="9"/>
  <c r="CF21" i="9"/>
  <c r="BX21" i="9"/>
  <c r="BP21" i="9"/>
  <c r="BH21" i="9"/>
  <c r="AZ21" i="9"/>
  <c r="AR21" i="9"/>
  <c r="AJ21" i="9"/>
  <c r="AB21" i="9"/>
  <c r="CU21" i="9"/>
  <c r="CM21" i="9"/>
  <c r="CE21" i="9"/>
  <c r="BW21" i="9"/>
  <c r="BO21" i="9"/>
  <c r="BG21" i="9"/>
  <c r="AY21" i="9"/>
  <c r="AQ21" i="9"/>
  <c r="AI21" i="9"/>
  <c r="AA21" i="9"/>
  <c r="CT21" i="9"/>
  <c r="CL21" i="9"/>
  <c r="CD21" i="9"/>
  <c r="BV21" i="9"/>
  <c r="BN21" i="9"/>
  <c r="BF21" i="9"/>
  <c r="AX21" i="9"/>
  <c r="AP21" i="9"/>
  <c r="AH21" i="9"/>
  <c r="Z21" i="9"/>
  <c r="DA21" i="9"/>
  <c r="CS21" i="9"/>
  <c r="CK21" i="9"/>
  <c r="CC21" i="9"/>
  <c r="BU21" i="9"/>
  <c r="BM21" i="9"/>
  <c r="BE21" i="9"/>
  <c r="AW21" i="9"/>
  <c r="AO21" i="9"/>
  <c r="AG21" i="9"/>
  <c r="Y21" i="9"/>
  <c r="CZ21" i="9"/>
  <c r="CR21" i="9"/>
  <c r="CJ21" i="9"/>
  <c r="CB21" i="9"/>
  <c r="BT21" i="9"/>
  <c r="BL21" i="9"/>
  <c r="BD21" i="9"/>
  <c r="AV21" i="9"/>
  <c r="AN21" i="9"/>
  <c r="AF21" i="9"/>
  <c r="X21" i="9"/>
  <c r="CY21" i="9"/>
  <c r="CQ21" i="9"/>
  <c r="CI21" i="9"/>
  <c r="CA21" i="9"/>
  <c r="BS21" i="9"/>
  <c r="BK21" i="9"/>
  <c r="BC21" i="9"/>
  <c r="AU21" i="9"/>
  <c r="AM21" i="9"/>
  <c r="AE21" i="9"/>
  <c r="W21" i="9"/>
  <c r="CP21" i="9"/>
  <c r="BJ21" i="9"/>
  <c r="AD21" i="9"/>
  <c r="CO21" i="9"/>
  <c r="BI21" i="9"/>
  <c r="AC21" i="9"/>
  <c r="CH21" i="9"/>
  <c r="BB21" i="9"/>
  <c r="V21" i="9"/>
  <c r="CG21" i="9"/>
  <c r="BA21" i="9"/>
  <c r="CX21" i="9"/>
  <c r="BR21" i="9"/>
  <c r="AL21" i="9"/>
  <c r="CW21" i="9"/>
  <c r="BQ21" i="9"/>
  <c r="AK21" i="9"/>
  <c r="CU26" i="9"/>
  <c r="CM26" i="9"/>
  <c r="CE26" i="9"/>
  <c r="BW26" i="9"/>
  <c r="BO26" i="9"/>
  <c r="BG26" i="9"/>
  <c r="AY26" i="9"/>
  <c r="AQ26" i="9"/>
  <c r="AI26" i="9"/>
  <c r="AA26" i="9"/>
  <c r="CT26" i="9"/>
  <c r="CL26" i="9"/>
  <c r="CD26" i="9"/>
  <c r="BV26" i="9"/>
  <c r="BN26" i="9"/>
  <c r="BF26" i="9"/>
  <c r="AX26" i="9"/>
  <c r="AP26" i="9"/>
  <c r="AH26" i="9"/>
  <c r="Z26" i="9"/>
  <c r="DA26" i="9"/>
  <c r="CS26" i="9"/>
  <c r="CK26" i="9"/>
  <c r="CC26" i="9"/>
  <c r="BU26" i="9"/>
  <c r="BM26" i="9"/>
  <c r="BE26" i="9"/>
  <c r="AW26" i="9"/>
  <c r="AO26" i="9"/>
  <c r="AG26" i="9"/>
  <c r="Y26" i="9"/>
  <c r="CZ26" i="9"/>
  <c r="CR26" i="9"/>
  <c r="CJ26" i="9"/>
  <c r="CB26" i="9"/>
  <c r="BT26" i="9"/>
  <c r="BL26" i="9"/>
  <c r="BD26" i="9"/>
  <c r="AV26" i="9"/>
  <c r="AN26" i="9"/>
  <c r="AF26" i="9"/>
  <c r="X26" i="9"/>
  <c r="CY26" i="9"/>
  <c r="CQ26" i="9"/>
  <c r="CI26" i="9"/>
  <c r="CA26" i="9"/>
  <c r="BS26" i="9"/>
  <c r="BK26" i="9"/>
  <c r="BC26" i="9"/>
  <c r="AU26" i="9"/>
  <c r="AM26" i="9"/>
  <c r="AE26" i="9"/>
  <c r="W26" i="9"/>
  <c r="CX26" i="9"/>
  <c r="CP26" i="9"/>
  <c r="CH26" i="9"/>
  <c r="BZ26" i="9"/>
  <c r="BR26" i="9"/>
  <c r="BJ26" i="9"/>
  <c r="BB26" i="9"/>
  <c r="AT26" i="9"/>
  <c r="AL26" i="9"/>
  <c r="AD26" i="9"/>
  <c r="V26" i="9"/>
  <c r="CF26" i="9"/>
  <c r="AZ26" i="9"/>
  <c r="BY26" i="9"/>
  <c r="AS26" i="9"/>
  <c r="BX26" i="9"/>
  <c r="AR26" i="9"/>
  <c r="CW26" i="9"/>
  <c r="BQ26" i="9"/>
  <c r="AK26" i="9"/>
  <c r="CN26" i="9"/>
  <c r="BH26" i="9"/>
  <c r="AB26" i="9"/>
  <c r="CG26" i="9"/>
  <c r="BA26" i="9"/>
  <c r="CY30" i="9"/>
  <c r="CQ30" i="9"/>
  <c r="CI30" i="9"/>
  <c r="CA30" i="9"/>
  <c r="BS30" i="9"/>
  <c r="BK30" i="9"/>
  <c r="BC30" i="9"/>
  <c r="AU30" i="9"/>
  <c r="AM30" i="9"/>
  <c r="AE30" i="9"/>
  <c r="W30" i="9"/>
  <c r="CX30" i="9"/>
  <c r="CP30" i="9"/>
  <c r="CH30" i="9"/>
  <c r="BZ30" i="9"/>
  <c r="BR30" i="9"/>
  <c r="BJ30" i="9"/>
  <c r="BB30" i="9"/>
  <c r="AT30" i="9"/>
  <c r="AL30" i="9"/>
  <c r="AD30" i="9"/>
  <c r="V30" i="9"/>
  <c r="CW30" i="9"/>
  <c r="CO30" i="9"/>
  <c r="CG30" i="9"/>
  <c r="BY30" i="9"/>
  <c r="BQ30" i="9"/>
  <c r="BI30" i="9"/>
  <c r="BA30" i="9"/>
  <c r="AS30" i="9"/>
  <c r="AK30" i="9"/>
  <c r="AC30" i="9"/>
  <c r="CV30" i="9"/>
  <c r="CN30" i="9"/>
  <c r="CF30" i="9"/>
  <c r="BX30" i="9"/>
  <c r="BP30" i="9"/>
  <c r="BH30" i="9"/>
  <c r="AZ30" i="9"/>
  <c r="AR30" i="9"/>
  <c r="AJ30" i="9"/>
  <c r="AB30" i="9"/>
  <c r="CU30" i="9"/>
  <c r="CM30" i="9"/>
  <c r="CE30" i="9"/>
  <c r="BW30" i="9"/>
  <c r="BO30" i="9"/>
  <c r="BG30" i="9"/>
  <c r="AY30" i="9"/>
  <c r="AQ30" i="9"/>
  <c r="AI30" i="9"/>
  <c r="AA30" i="9"/>
  <c r="CT30" i="9"/>
  <c r="CL30" i="9"/>
  <c r="CD30" i="9"/>
  <c r="BV30" i="9"/>
  <c r="BN30" i="9"/>
  <c r="BF30" i="9"/>
  <c r="AX30" i="9"/>
  <c r="AP30" i="9"/>
  <c r="AH30" i="9"/>
  <c r="Z30" i="9"/>
  <c r="CZ30" i="9"/>
  <c r="BT30" i="9"/>
  <c r="AN30" i="9"/>
  <c r="CS30" i="9"/>
  <c r="BM30" i="9"/>
  <c r="AG30" i="9"/>
  <c r="CR30" i="9"/>
  <c r="BL30" i="9"/>
  <c r="AF30" i="9"/>
  <c r="CK30" i="9"/>
  <c r="BE30" i="9"/>
  <c r="Y30" i="9"/>
  <c r="CB30" i="9"/>
  <c r="AV30" i="9"/>
  <c r="DA30" i="9"/>
  <c r="BU30" i="9"/>
  <c r="AO30" i="9"/>
  <c r="CU34" i="9"/>
  <c r="CM34" i="9"/>
  <c r="CE34" i="9"/>
  <c r="BW34" i="9"/>
  <c r="BO34" i="9"/>
  <c r="BG34" i="9"/>
  <c r="AY34" i="9"/>
  <c r="AQ34" i="9"/>
  <c r="AI34" i="9"/>
  <c r="AA34" i="9"/>
  <c r="CT34" i="9"/>
  <c r="CL34" i="9"/>
  <c r="CD34" i="9"/>
  <c r="BV34" i="9"/>
  <c r="BN34" i="9"/>
  <c r="BF34" i="9"/>
  <c r="AX34" i="9"/>
  <c r="AP34" i="9"/>
  <c r="AH34" i="9"/>
  <c r="Z34" i="9"/>
  <c r="DA34" i="9"/>
  <c r="CS34" i="9"/>
  <c r="CK34" i="9"/>
  <c r="CC34" i="9"/>
  <c r="BU34" i="9"/>
  <c r="BM34" i="9"/>
  <c r="BE34" i="9"/>
  <c r="AW34" i="9"/>
  <c r="AO34" i="9"/>
  <c r="AG34" i="9"/>
  <c r="Y34" i="9"/>
  <c r="CZ34" i="9"/>
  <c r="CR34" i="9"/>
  <c r="CJ34" i="9"/>
  <c r="CB34" i="9"/>
  <c r="BT34" i="9"/>
  <c r="BL34" i="9"/>
  <c r="BD34" i="9"/>
  <c r="AV34" i="9"/>
  <c r="AN34" i="9"/>
  <c r="AF34" i="9"/>
  <c r="X34" i="9"/>
  <c r="CY34" i="9"/>
  <c r="CQ34" i="9"/>
  <c r="CI34" i="9"/>
  <c r="CA34" i="9"/>
  <c r="BS34" i="9"/>
  <c r="BK34" i="9"/>
  <c r="BC34" i="9"/>
  <c r="AU34" i="9"/>
  <c r="AM34" i="9"/>
  <c r="AE34" i="9"/>
  <c r="W34" i="9"/>
  <c r="CX34" i="9"/>
  <c r="CP34" i="9"/>
  <c r="CH34" i="9"/>
  <c r="BZ34" i="9"/>
  <c r="BR34" i="9"/>
  <c r="BJ34" i="9"/>
  <c r="BB34" i="9"/>
  <c r="AT34" i="9"/>
  <c r="AL34" i="9"/>
  <c r="AD34" i="9"/>
  <c r="V34" i="9"/>
  <c r="CN34" i="9"/>
  <c r="BH34" i="9"/>
  <c r="AB34" i="9"/>
  <c r="CG34" i="9"/>
  <c r="BA34" i="9"/>
  <c r="CF34" i="9"/>
  <c r="AZ34" i="9"/>
  <c r="BY34" i="9"/>
  <c r="AS34" i="9"/>
  <c r="CV34" i="9"/>
  <c r="BP34" i="9"/>
  <c r="AJ34" i="9"/>
  <c r="CO34" i="9"/>
  <c r="BI34" i="9"/>
  <c r="AC34" i="9"/>
  <c r="CY38" i="9"/>
  <c r="CQ38" i="9"/>
  <c r="CI38" i="9"/>
  <c r="CA38" i="9"/>
  <c r="BS38" i="9"/>
  <c r="BK38" i="9"/>
  <c r="BC38" i="9"/>
  <c r="AU38" i="9"/>
  <c r="AM38" i="9"/>
  <c r="AE38" i="9"/>
  <c r="W38" i="9"/>
  <c r="CX38" i="9"/>
  <c r="CP38" i="9"/>
  <c r="CH38" i="9"/>
  <c r="BZ38" i="9"/>
  <c r="BR38" i="9"/>
  <c r="BJ38" i="9"/>
  <c r="BB38" i="9"/>
  <c r="AT38" i="9"/>
  <c r="AL38" i="9"/>
  <c r="AD38" i="9"/>
  <c r="V38" i="9"/>
  <c r="CW38" i="9"/>
  <c r="CO38" i="9"/>
  <c r="CG38" i="9"/>
  <c r="BY38" i="9"/>
  <c r="BQ38" i="9"/>
  <c r="BI38" i="9"/>
  <c r="BA38" i="9"/>
  <c r="AS38" i="9"/>
  <c r="AK38" i="9"/>
  <c r="AC38" i="9"/>
  <c r="CV38" i="9"/>
  <c r="CN38" i="9"/>
  <c r="CF38" i="9"/>
  <c r="BX38" i="9"/>
  <c r="BP38" i="9"/>
  <c r="BH38" i="9"/>
  <c r="AZ38" i="9"/>
  <c r="AR38" i="9"/>
  <c r="AJ38" i="9"/>
  <c r="AB38" i="9"/>
  <c r="CU38" i="9"/>
  <c r="CM38" i="9"/>
  <c r="CE38" i="9"/>
  <c r="BW38" i="9"/>
  <c r="BO38" i="9"/>
  <c r="BG38" i="9"/>
  <c r="AY38" i="9"/>
  <c r="AQ38" i="9"/>
  <c r="AI38" i="9"/>
  <c r="AA38" i="9"/>
  <c r="CT38" i="9"/>
  <c r="CL38" i="9"/>
  <c r="CD38" i="9"/>
  <c r="BV38" i="9"/>
  <c r="BN38" i="9"/>
  <c r="BF38" i="9"/>
  <c r="AX38" i="9"/>
  <c r="AP38" i="9"/>
  <c r="AH38" i="9"/>
  <c r="Z38" i="9"/>
  <c r="CB38" i="9"/>
  <c r="AV38" i="9"/>
  <c r="DA38" i="9"/>
  <c r="BU38" i="9"/>
  <c r="AO38" i="9"/>
  <c r="CZ38" i="9"/>
  <c r="BT38" i="9"/>
  <c r="AN38" i="9"/>
  <c r="CS38" i="9"/>
  <c r="BM38" i="9"/>
  <c r="AG38" i="9"/>
  <c r="CJ38" i="9"/>
  <c r="BD38" i="9"/>
  <c r="X38" i="9"/>
  <c r="CC38" i="9"/>
  <c r="AW38" i="9"/>
  <c r="CU42" i="9"/>
  <c r="CM42" i="9"/>
  <c r="CE42" i="9"/>
  <c r="BW42" i="9"/>
  <c r="BO42" i="9"/>
  <c r="BG42" i="9"/>
  <c r="AY42" i="9"/>
  <c r="AQ42" i="9"/>
  <c r="AI42" i="9"/>
  <c r="AA42" i="9"/>
  <c r="CT42" i="9"/>
  <c r="CL42" i="9"/>
  <c r="CD42" i="9"/>
  <c r="BV42" i="9"/>
  <c r="BN42" i="9"/>
  <c r="BF42" i="9"/>
  <c r="AX42" i="9"/>
  <c r="AP42" i="9"/>
  <c r="AH42" i="9"/>
  <c r="Z42" i="9"/>
  <c r="DA42" i="9"/>
  <c r="CS42" i="9"/>
  <c r="CK42" i="9"/>
  <c r="CC42" i="9"/>
  <c r="BU42" i="9"/>
  <c r="BM42" i="9"/>
  <c r="BE42" i="9"/>
  <c r="AW42" i="9"/>
  <c r="AO42" i="9"/>
  <c r="AG42" i="9"/>
  <c r="Y42" i="9"/>
  <c r="CZ42" i="9"/>
  <c r="CR42" i="9"/>
  <c r="CJ42" i="9"/>
  <c r="CB42" i="9"/>
  <c r="BT42" i="9"/>
  <c r="BL42" i="9"/>
  <c r="BD42" i="9"/>
  <c r="AV42" i="9"/>
  <c r="AN42" i="9"/>
  <c r="AF42" i="9"/>
  <c r="X42" i="9"/>
  <c r="CY42" i="9"/>
  <c r="CQ42" i="9"/>
  <c r="CI42" i="9"/>
  <c r="CA42" i="9"/>
  <c r="BS42" i="9"/>
  <c r="BK42" i="9"/>
  <c r="BC42" i="9"/>
  <c r="AU42" i="9"/>
  <c r="AM42" i="9"/>
  <c r="AE42" i="9"/>
  <c r="W42" i="9"/>
  <c r="CX42" i="9"/>
  <c r="CP42" i="9"/>
  <c r="CH42" i="9"/>
  <c r="BZ42" i="9"/>
  <c r="BR42" i="9"/>
  <c r="BJ42" i="9"/>
  <c r="BB42" i="9"/>
  <c r="AT42" i="9"/>
  <c r="AL42" i="9"/>
  <c r="AD42" i="9"/>
  <c r="V42" i="9"/>
  <c r="CV42" i="9"/>
  <c r="BP42" i="9"/>
  <c r="AJ42" i="9"/>
  <c r="CO42" i="9"/>
  <c r="BI42" i="9"/>
  <c r="AC42" i="9"/>
  <c r="CN42" i="9"/>
  <c r="BH42" i="9"/>
  <c r="AB42" i="9"/>
  <c r="CG42" i="9"/>
  <c r="BA42" i="9"/>
  <c r="BX42" i="9"/>
  <c r="AR42" i="9"/>
  <c r="CW42" i="9"/>
  <c r="BQ42" i="9"/>
  <c r="AK42" i="9"/>
  <c r="CY46" i="9"/>
  <c r="CQ46" i="9"/>
  <c r="CI46" i="9"/>
  <c r="CA46" i="9"/>
  <c r="BS46" i="9"/>
  <c r="BK46" i="9"/>
  <c r="BC46" i="9"/>
  <c r="AU46" i="9"/>
  <c r="AM46" i="9"/>
  <c r="AE46" i="9"/>
  <c r="W46" i="9"/>
  <c r="CX46" i="9"/>
  <c r="CP46" i="9"/>
  <c r="CH46" i="9"/>
  <c r="BZ46" i="9"/>
  <c r="BR46" i="9"/>
  <c r="BJ46" i="9"/>
  <c r="BB46" i="9"/>
  <c r="AT46" i="9"/>
  <c r="AL46" i="9"/>
  <c r="AD46" i="9"/>
  <c r="V46" i="9"/>
  <c r="CW46" i="9"/>
  <c r="CO46" i="9"/>
  <c r="CG46" i="9"/>
  <c r="BY46" i="9"/>
  <c r="BQ46" i="9"/>
  <c r="BI46" i="9"/>
  <c r="BA46" i="9"/>
  <c r="AS46" i="9"/>
  <c r="AK46" i="9"/>
  <c r="AC46" i="9"/>
  <c r="CV46" i="9"/>
  <c r="CN46" i="9"/>
  <c r="CF46" i="9"/>
  <c r="BX46" i="9"/>
  <c r="BP46" i="9"/>
  <c r="BH46" i="9"/>
  <c r="AZ46" i="9"/>
  <c r="AR46" i="9"/>
  <c r="AJ46" i="9"/>
  <c r="AB46" i="9"/>
  <c r="CU46" i="9"/>
  <c r="CM46" i="9"/>
  <c r="CE46" i="9"/>
  <c r="BW46" i="9"/>
  <c r="BO46" i="9"/>
  <c r="BG46" i="9"/>
  <c r="AY46" i="9"/>
  <c r="AQ46" i="9"/>
  <c r="AI46" i="9"/>
  <c r="AA46" i="9"/>
  <c r="CT46" i="9"/>
  <c r="CL46" i="9"/>
  <c r="CD46" i="9"/>
  <c r="BV46" i="9"/>
  <c r="BN46" i="9"/>
  <c r="BF46" i="9"/>
  <c r="AX46" i="9"/>
  <c r="AP46" i="9"/>
  <c r="AH46" i="9"/>
  <c r="Z46" i="9"/>
  <c r="CJ46" i="9"/>
  <c r="BD46" i="9"/>
  <c r="X46" i="9"/>
  <c r="CC46" i="9"/>
  <c r="AW46" i="9"/>
  <c r="CB46" i="9"/>
  <c r="AV46" i="9"/>
  <c r="DA46" i="9"/>
  <c r="BU46" i="9"/>
  <c r="AO46" i="9"/>
  <c r="CR46" i="9"/>
  <c r="BL46" i="9"/>
  <c r="AF46" i="9"/>
  <c r="CK46" i="9"/>
  <c r="BE46" i="9"/>
  <c r="Y46" i="9"/>
  <c r="CY54" i="9"/>
  <c r="CQ54" i="9"/>
  <c r="CI54" i="9"/>
  <c r="CA54" i="9"/>
  <c r="BS54" i="9"/>
  <c r="BK54" i="9"/>
  <c r="BC54" i="9"/>
  <c r="AU54" i="9"/>
  <c r="AM54" i="9"/>
  <c r="AE54" i="9"/>
  <c r="W54" i="9"/>
  <c r="CX54" i="9"/>
  <c r="CP54" i="9"/>
  <c r="CH54" i="9"/>
  <c r="BZ54" i="9"/>
  <c r="BR54" i="9"/>
  <c r="BJ54" i="9"/>
  <c r="BB54" i="9"/>
  <c r="AT54" i="9"/>
  <c r="AL54" i="9"/>
  <c r="AD54" i="9"/>
  <c r="V54" i="9"/>
  <c r="CW54" i="9"/>
  <c r="CO54" i="9"/>
  <c r="CG54" i="9"/>
  <c r="BY54" i="9"/>
  <c r="BQ54" i="9"/>
  <c r="BI54" i="9"/>
  <c r="BA54" i="9"/>
  <c r="AS54" i="9"/>
  <c r="AK54" i="9"/>
  <c r="AC54" i="9"/>
  <c r="CV54" i="9"/>
  <c r="CN54" i="9"/>
  <c r="CF54" i="9"/>
  <c r="BX54" i="9"/>
  <c r="BP54" i="9"/>
  <c r="BH54" i="9"/>
  <c r="AZ54" i="9"/>
  <c r="AR54" i="9"/>
  <c r="AJ54" i="9"/>
  <c r="AB54" i="9"/>
  <c r="CU54" i="9"/>
  <c r="CM54" i="9"/>
  <c r="CE54" i="9"/>
  <c r="BW54" i="9"/>
  <c r="BO54" i="9"/>
  <c r="BG54" i="9"/>
  <c r="AY54" i="9"/>
  <c r="AQ54" i="9"/>
  <c r="AI54" i="9"/>
  <c r="AA54" i="9"/>
  <c r="CT54" i="9"/>
  <c r="CL54" i="9"/>
  <c r="CD54" i="9"/>
  <c r="BV54" i="9"/>
  <c r="BN54" i="9"/>
  <c r="BF54" i="9"/>
  <c r="AX54" i="9"/>
  <c r="AP54" i="9"/>
  <c r="AH54" i="9"/>
  <c r="Z54" i="9"/>
  <c r="DA54" i="9"/>
  <c r="CS54" i="9"/>
  <c r="CK54" i="9"/>
  <c r="CC54" i="9"/>
  <c r="BU54" i="9"/>
  <c r="BM54" i="9"/>
  <c r="BE54" i="9"/>
  <c r="AW54" i="9"/>
  <c r="AO54" i="9"/>
  <c r="AG54" i="9"/>
  <c r="Y54" i="9"/>
  <c r="BD54" i="9"/>
  <c r="AV54" i="9"/>
  <c r="CZ54" i="9"/>
  <c r="AN54" i="9"/>
  <c r="CR54" i="9"/>
  <c r="AF54" i="9"/>
  <c r="BT54" i="9"/>
  <c r="BL54" i="9"/>
  <c r="CX58" i="9"/>
  <c r="CP58" i="9"/>
  <c r="CH58" i="9"/>
  <c r="BZ58" i="9"/>
  <c r="BR58" i="9"/>
  <c r="BJ58" i="9"/>
  <c r="BB58" i="9"/>
  <c r="AT58" i="9"/>
  <c r="AL58" i="9"/>
  <c r="AD58" i="9"/>
  <c r="V58" i="9"/>
  <c r="CU58" i="9"/>
  <c r="CM58" i="9"/>
  <c r="CE58" i="9"/>
  <c r="BW58" i="9"/>
  <c r="BO58" i="9"/>
  <c r="BG58" i="9"/>
  <c r="AY58" i="9"/>
  <c r="AQ58" i="9"/>
  <c r="AI58" i="9"/>
  <c r="AA58" i="9"/>
  <c r="CZ58" i="9"/>
  <c r="CO58" i="9"/>
  <c r="CD58" i="9"/>
  <c r="BT58" i="9"/>
  <c r="BI58" i="9"/>
  <c r="AX58" i="9"/>
  <c r="AN58" i="9"/>
  <c r="AC58" i="9"/>
  <c r="CY58" i="9"/>
  <c r="CN58" i="9"/>
  <c r="CC58" i="9"/>
  <c r="BS58" i="9"/>
  <c r="BH58" i="9"/>
  <c r="AW58" i="9"/>
  <c r="AM58" i="9"/>
  <c r="AB58" i="9"/>
  <c r="CW58" i="9"/>
  <c r="CL58" i="9"/>
  <c r="CB58" i="9"/>
  <c r="BQ58" i="9"/>
  <c r="BF58" i="9"/>
  <c r="AV58" i="9"/>
  <c r="AK58" i="9"/>
  <c r="Z58" i="9"/>
  <c r="CV58" i="9"/>
  <c r="CK58" i="9"/>
  <c r="CA58" i="9"/>
  <c r="BP58" i="9"/>
  <c r="BE58" i="9"/>
  <c r="AU58" i="9"/>
  <c r="AJ58" i="9"/>
  <c r="Y58" i="9"/>
  <c r="CT58" i="9"/>
  <c r="CJ58" i="9"/>
  <c r="BY58" i="9"/>
  <c r="BN58" i="9"/>
  <c r="BD58" i="9"/>
  <c r="AS58" i="9"/>
  <c r="AH58" i="9"/>
  <c r="X58" i="9"/>
  <c r="CS58" i="9"/>
  <c r="CI58" i="9"/>
  <c r="BX58" i="9"/>
  <c r="BM58" i="9"/>
  <c r="BC58" i="9"/>
  <c r="AR58" i="9"/>
  <c r="AG58" i="9"/>
  <c r="W58" i="9"/>
  <c r="CR58" i="9"/>
  <c r="CG58" i="9"/>
  <c r="BV58" i="9"/>
  <c r="BL58" i="9"/>
  <c r="BA58" i="9"/>
  <c r="AP58" i="9"/>
  <c r="AF58" i="9"/>
  <c r="CF58" i="9"/>
  <c r="BU58" i="9"/>
  <c r="BK58" i="9"/>
  <c r="AZ58" i="9"/>
  <c r="DA58" i="9"/>
  <c r="CQ58" i="9"/>
  <c r="CT62" i="9"/>
  <c r="CL62" i="9"/>
  <c r="CD62" i="9"/>
  <c r="BV62" i="9"/>
  <c r="BN62" i="9"/>
  <c r="BF62" i="9"/>
  <c r="AX62" i="9"/>
  <c r="AP62" i="9"/>
  <c r="AH62" i="9"/>
  <c r="Z62" i="9"/>
  <c r="CY62" i="9"/>
  <c r="CQ62" i="9"/>
  <c r="CI62" i="9"/>
  <c r="CA62" i="9"/>
  <c r="BS62" i="9"/>
  <c r="BK62" i="9"/>
  <c r="BC62" i="9"/>
  <c r="AU62" i="9"/>
  <c r="AM62" i="9"/>
  <c r="AE62" i="9"/>
  <c r="W62" i="9"/>
  <c r="DA62" i="9"/>
  <c r="CP62" i="9"/>
  <c r="CF62" i="9"/>
  <c r="BU62" i="9"/>
  <c r="BJ62" i="9"/>
  <c r="AZ62" i="9"/>
  <c r="AO62" i="9"/>
  <c r="AD62" i="9"/>
  <c r="CZ62" i="9"/>
  <c r="CO62" i="9"/>
  <c r="CE62" i="9"/>
  <c r="BT62" i="9"/>
  <c r="BI62" i="9"/>
  <c r="AY62" i="9"/>
  <c r="AN62" i="9"/>
  <c r="AC62" i="9"/>
  <c r="CX62" i="9"/>
  <c r="CN62" i="9"/>
  <c r="CC62" i="9"/>
  <c r="BR62" i="9"/>
  <c r="BH62" i="9"/>
  <c r="AW62" i="9"/>
  <c r="AL62" i="9"/>
  <c r="AB62" i="9"/>
  <c r="CW62" i="9"/>
  <c r="CM62" i="9"/>
  <c r="CB62" i="9"/>
  <c r="BQ62" i="9"/>
  <c r="BG62" i="9"/>
  <c r="AV62" i="9"/>
  <c r="AK62" i="9"/>
  <c r="AA62" i="9"/>
  <c r="CV62" i="9"/>
  <c r="CK62" i="9"/>
  <c r="BZ62" i="9"/>
  <c r="BP62" i="9"/>
  <c r="BE62" i="9"/>
  <c r="AT62" i="9"/>
  <c r="AJ62" i="9"/>
  <c r="Y62" i="9"/>
  <c r="CU62" i="9"/>
  <c r="CJ62" i="9"/>
  <c r="BY62" i="9"/>
  <c r="BO62" i="9"/>
  <c r="BD62" i="9"/>
  <c r="AS62" i="9"/>
  <c r="AI62" i="9"/>
  <c r="X62" i="9"/>
  <c r="CS62" i="9"/>
  <c r="CH62" i="9"/>
  <c r="BX62" i="9"/>
  <c r="BM62" i="9"/>
  <c r="BB62" i="9"/>
  <c r="AR62" i="9"/>
  <c r="AG62" i="9"/>
  <c r="V62" i="9"/>
  <c r="CR62" i="9"/>
  <c r="CG62" i="9"/>
  <c r="BW62" i="9"/>
  <c r="BL62" i="9"/>
  <c r="AF62" i="9"/>
  <c r="DA66" i="9"/>
  <c r="CS66" i="9"/>
  <c r="CK66" i="9"/>
  <c r="CC66" i="9"/>
  <c r="BU66" i="9"/>
  <c r="BM66" i="9"/>
  <c r="BE66" i="9"/>
  <c r="AW66" i="9"/>
  <c r="AO66" i="9"/>
  <c r="AG66" i="9"/>
  <c r="Y66" i="9"/>
  <c r="CX66" i="9"/>
  <c r="CP66" i="9"/>
  <c r="CH66" i="9"/>
  <c r="BZ66" i="9"/>
  <c r="BR66" i="9"/>
  <c r="BJ66" i="9"/>
  <c r="BB66" i="9"/>
  <c r="AT66" i="9"/>
  <c r="AL66" i="9"/>
  <c r="AD66" i="9"/>
  <c r="V66" i="9"/>
  <c r="CW66" i="9"/>
  <c r="CO66" i="9"/>
  <c r="CG66" i="9"/>
  <c r="BY66" i="9"/>
  <c r="BQ66" i="9"/>
  <c r="BI66" i="9"/>
  <c r="BA66" i="9"/>
  <c r="AS66" i="9"/>
  <c r="AK66" i="9"/>
  <c r="AC66" i="9"/>
  <c r="CV66" i="9"/>
  <c r="CN66" i="9"/>
  <c r="CF66" i="9"/>
  <c r="BX66" i="9"/>
  <c r="BP66" i="9"/>
  <c r="BH66" i="9"/>
  <c r="AZ66" i="9"/>
  <c r="AR66" i="9"/>
  <c r="AJ66" i="9"/>
  <c r="AB66" i="9"/>
  <c r="CU66" i="9"/>
  <c r="CM66" i="9"/>
  <c r="CE66" i="9"/>
  <c r="BW66" i="9"/>
  <c r="BO66" i="9"/>
  <c r="BG66" i="9"/>
  <c r="AY66" i="9"/>
  <c r="AQ66" i="9"/>
  <c r="AI66" i="9"/>
  <c r="AA66" i="9"/>
  <c r="CJ66" i="9"/>
  <c r="BN66" i="9"/>
  <c r="AU66" i="9"/>
  <c r="X66" i="9"/>
  <c r="CI66" i="9"/>
  <c r="BL66" i="9"/>
  <c r="AP66" i="9"/>
  <c r="W66" i="9"/>
  <c r="CZ66" i="9"/>
  <c r="CD66" i="9"/>
  <c r="BK66" i="9"/>
  <c r="AN66" i="9"/>
  <c r="CY66" i="9"/>
  <c r="CB66" i="9"/>
  <c r="BF66" i="9"/>
  <c r="AM66" i="9"/>
  <c r="CT66" i="9"/>
  <c r="CA66" i="9"/>
  <c r="BD66" i="9"/>
  <c r="AH66" i="9"/>
  <c r="CR66" i="9"/>
  <c r="BV66" i="9"/>
  <c r="BC66" i="9"/>
  <c r="AF66" i="9"/>
  <c r="CQ66" i="9"/>
  <c r="BT66" i="9"/>
  <c r="AX66" i="9"/>
  <c r="AE66" i="9"/>
  <c r="CL66" i="9"/>
  <c r="BS66" i="9"/>
  <c r="AV66" i="9"/>
  <c r="CW70" i="9"/>
  <c r="CO70" i="9"/>
  <c r="CG70" i="9"/>
  <c r="BY70" i="9"/>
  <c r="BQ70" i="9"/>
  <c r="BI70" i="9"/>
  <c r="BA70" i="9"/>
  <c r="AS70" i="9"/>
  <c r="AK70" i="9"/>
  <c r="AC70" i="9"/>
  <c r="CT70" i="9"/>
  <c r="CL70" i="9"/>
  <c r="CD70" i="9"/>
  <c r="BV70" i="9"/>
  <c r="BN70" i="9"/>
  <c r="BF70" i="9"/>
  <c r="AX70" i="9"/>
  <c r="AP70" i="9"/>
  <c r="AH70" i="9"/>
  <c r="Z70" i="9"/>
  <c r="DA70" i="9"/>
  <c r="CS70" i="9"/>
  <c r="CK70" i="9"/>
  <c r="CC70" i="9"/>
  <c r="BU70" i="9"/>
  <c r="BM70" i="9"/>
  <c r="BE70" i="9"/>
  <c r="AW70" i="9"/>
  <c r="AO70" i="9"/>
  <c r="AG70" i="9"/>
  <c r="Y70" i="9"/>
  <c r="CZ70" i="9"/>
  <c r="CR70" i="9"/>
  <c r="CJ70" i="9"/>
  <c r="CB70" i="9"/>
  <c r="BT70" i="9"/>
  <c r="BL70" i="9"/>
  <c r="BD70" i="9"/>
  <c r="AV70" i="9"/>
  <c r="AN70" i="9"/>
  <c r="AF70" i="9"/>
  <c r="X70" i="9"/>
  <c r="CY70" i="9"/>
  <c r="CQ70" i="9"/>
  <c r="CI70" i="9"/>
  <c r="CA70" i="9"/>
  <c r="BS70" i="9"/>
  <c r="BK70" i="9"/>
  <c r="BC70" i="9"/>
  <c r="AU70" i="9"/>
  <c r="AM70" i="9"/>
  <c r="AE70" i="9"/>
  <c r="W70" i="9"/>
  <c r="CM70" i="9"/>
  <c r="BP70" i="9"/>
  <c r="AT70" i="9"/>
  <c r="AA70" i="9"/>
  <c r="CH70" i="9"/>
  <c r="BO70" i="9"/>
  <c r="AR70" i="9"/>
  <c r="V70" i="9"/>
  <c r="CF70" i="9"/>
  <c r="BJ70" i="9"/>
  <c r="AQ70" i="9"/>
  <c r="CX70" i="9"/>
  <c r="CE70" i="9"/>
  <c r="BH70" i="9"/>
  <c r="AL70" i="9"/>
  <c r="CV70" i="9"/>
  <c r="BZ70" i="9"/>
  <c r="BG70" i="9"/>
  <c r="AJ70" i="9"/>
  <c r="CU70" i="9"/>
  <c r="BX70" i="9"/>
  <c r="BB70" i="9"/>
  <c r="AI70" i="9"/>
  <c r="CP70" i="9"/>
  <c r="BW70" i="9"/>
  <c r="AZ70" i="9"/>
  <c r="AD70" i="9"/>
  <c r="CN70" i="9"/>
  <c r="BR70" i="9"/>
  <c r="AY70" i="9"/>
  <c r="DA74" i="9"/>
  <c r="CS74" i="9"/>
  <c r="CK74" i="9"/>
  <c r="CC74" i="9"/>
  <c r="BU74" i="9"/>
  <c r="BM74" i="9"/>
  <c r="BE74" i="9"/>
  <c r="AW74" i="9"/>
  <c r="AO74" i="9"/>
  <c r="AG74" i="9"/>
  <c r="Y74" i="9"/>
  <c r="CZ74" i="9"/>
  <c r="CR74" i="9"/>
  <c r="CJ74" i="9"/>
  <c r="CB74" i="9"/>
  <c r="BT74" i="9"/>
  <c r="BL74" i="9"/>
  <c r="BD74" i="9"/>
  <c r="AV74" i="9"/>
  <c r="AN74" i="9"/>
  <c r="AF74" i="9"/>
  <c r="X74" i="9"/>
  <c r="CX74" i="9"/>
  <c r="CP74" i="9"/>
  <c r="CH74" i="9"/>
  <c r="BZ74" i="9"/>
  <c r="BR74" i="9"/>
  <c r="BJ74" i="9"/>
  <c r="BB74" i="9"/>
  <c r="AT74" i="9"/>
  <c r="AL74" i="9"/>
  <c r="AD74" i="9"/>
  <c r="V74" i="9"/>
  <c r="CW74" i="9"/>
  <c r="CO74" i="9"/>
  <c r="CG74" i="9"/>
  <c r="BY74" i="9"/>
  <c r="BQ74" i="9"/>
  <c r="BI74" i="9"/>
  <c r="BA74" i="9"/>
  <c r="AS74" i="9"/>
  <c r="AK74" i="9"/>
  <c r="AC74" i="9"/>
  <c r="CV74" i="9"/>
  <c r="CN74" i="9"/>
  <c r="CF74" i="9"/>
  <c r="BX74" i="9"/>
  <c r="BP74" i="9"/>
  <c r="BH74" i="9"/>
  <c r="AZ74" i="9"/>
  <c r="AR74" i="9"/>
  <c r="AJ74" i="9"/>
  <c r="AB74" i="9"/>
  <c r="CU74" i="9"/>
  <c r="CM74" i="9"/>
  <c r="CE74" i="9"/>
  <c r="BW74" i="9"/>
  <c r="BO74" i="9"/>
  <c r="BG74" i="9"/>
  <c r="AY74" i="9"/>
  <c r="AQ74" i="9"/>
  <c r="AI74" i="9"/>
  <c r="AA74" i="9"/>
  <c r="CQ74" i="9"/>
  <c r="BK74" i="9"/>
  <c r="AE74" i="9"/>
  <c r="CL74" i="9"/>
  <c r="BF74" i="9"/>
  <c r="Z74" i="9"/>
  <c r="CI74" i="9"/>
  <c r="BC74" i="9"/>
  <c r="W74" i="9"/>
  <c r="CD74" i="9"/>
  <c r="AX74" i="9"/>
  <c r="CA74" i="9"/>
  <c r="AU74" i="9"/>
  <c r="BV74" i="9"/>
  <c r="AP74" i="9"/>
  <c r="CY74" i="9"/>
  <c r="BS74" i="9"/>
  <c r="AM74" i="9"/>
  <c r="CT74" i="9"/>
  <c r="BN74" i="9"/>
  <c r="CW94" i="9"/>
  <c r="CO94" i="9"/>
  <c r="CG94" i="9"/>
  <c r="BY94" i="9"/>
  <c r="BQ94" i="9"/>
  <c r="BI94" i="9"/>
  <c r="BA94" i="9"/>
  <c r="AS94" i="9"/>
  <c r="AK94" i="9"/>
  <c r="AC94" i="9"/>
  <c r="CV94" i="9"/>
  <c r="CN94" i="9"/>
  <c r="CF94" i="9"/>
  <c r="BX94" i="9"/>
  <c r="BP94" i="9"/>
  <c r="BH94" i="9"/>
  <c r="AZ94" i="9"/>
  <c r="AR94" i="9"/>
  <c r="AJ94" i="9"/>
  <c r="AB94" i="9"/>
  <c r="CU94" i="9"/>
  <c r="CM94" i="9"/>
  <c r="CE94" i="9"/>
  <c r="BW94" i="9"/>
  <c r="BO94" i="9"/>
  <c r="BG94" i="9"/>
  <c r="AY94" i="9"/>
  <c r="AQ94" i="9"/>
  <c r="AI94" i="9"/>
  <c r="AA94" i="9"/>
  <c r="CT94" i="9"/>
  <c r="CL94" i="9"/>
  <c r="CD94" i="9"/>
  <c r="BV94" i="9"/>
  <c r="BN94" i="9"/>
  <c r="BF94" i="9"/>
  <c r="AX94" i="9"/>
  <c r="AP94" i="9"/>
  <c r="AH94" i="9"/>
  <c r="Z94" i="9"/>
  <c r="DA94" i="9"/>
  <c r="CS94" i="9"/>
  <c r="CK94" i="9"/>
  <c r="CC94" i="9"/>
  <c r="BU94" i="9"/>
  <c r="BM94" i="9"/>
  <c r="BE94" i="9"/>
  <c r="AW94" i="9"/>
  <c r="AO94" i="9"/>
  <c r="AG94" i="9"/>
  <c r="Y94" i="9"/>
  <c r="CZ94" i="9"/>
  <c r="CR94" i="9"/>
  <c r="CJ94" i="9"/>
  <c r="CB94" i="9"/>
  <c r="BT94" i="9"/>
  <c r="BL94" i="9"/>
  <c r="BD94" i="9"/>
  <c r="AV94" i="9"/>
  <c r="AN94" i="9"/>
  <c r="AF94" i="9"/>
  <c r="X94" i="9"/>
  <c r="CY94" i="9"/>
  <c r="CQ94" i="9"/>
  <c r="CI94" i="9"/>
  <c r="CA94" i="9"/>
  <c r="BS94" i="9"/>
  <c r="BK94" i="9"/>
  <c r="BC94" i="9"/>
  <c r="AU94" i="9"/>
  <c r="AM94" i="9"/>
  <c r="AE94" i="9"/>
  <c r="W94" i="9"/>
  <c r="CX94" i="9"/>
  <c r="AL94" i="9"/>
  <c r="CP94" i="9"/>
  <c r="AD94" i="9"/>
  <c r="CH94" i="9"/>
  <c r="V94" i="9"/>
  <c r="BZ94" i="9"/>
  <c r="BR94" i="9"/>
  <c r="BJ94" i="9"/>
  <c r="BB94" i="9"/>
  <c r="AT94" i="9"/>
  <c r="C179" i="9"/>
  <c r="C179" i="5"/>
  <c r="C183" i="9"/>
  <c r="C183" i="5"/>
  <c r="C187" i="9"/>
  <c r="C187" i="5"/>
  <c r="C229" i="9"/>
  <c r="C229" i="5"/>
  <c r="C326" i="9"/>
  <c r="C326" i="5"/>
  <c r="C330" i="9"/>
  <c r="C330" i="5"/>
  <c r="C334" i="9"/>
  <c r="C334" i="5"/>
  <c r="C338" i="9"/>
  <c r="C338" i="5"/>
  <c r="C342" i="9"/>
  <c r="C342" i="5"/>
  <c r="C346" i="9"/>
  <c r="C346" i="5"/>
  <c r="C350" i="9"/>
  <c r="C350" i="5"/>
  <c r="C354" i="9"/>
  <c r="C354" i="5"/>
  <c r="C358" i="9"/>
  <c r="C358" i="5"/>
  <c r="C362" i="9"/>
  <c r="C362" i="5"/>
  <c r="C366" i="9"/>
  <c r="C366" i="5"/>
  <c r="C370" i="9"/>
  <c r="C370" i="5"/>
  <c r="C374" i="9"/>
  <c r="C374" i="5"/>
  <c r="C431" i="9"/>
  <c r="C431" i="5"/>
  <c r="C435" i="9"/>
  <c r="C435" i="5"/>
  <c r="C439" i="9"/>
  <c r="C439" i="5"/>
  <c r="C443" i="9"/>
  <c r="C443" i="5"/>
  <c r="C447" i="9"/>
  <c r="C447" i="5"/>
  <c r="C451" i="9"/>
  <c r="C451" i="5"/>
  <c r="C476" i="9"/>
  <c r="C476" i="5"/>
  <c r="C480" i="9"/>
  <c r="C480" i="5"/>
  <c r="C484" i="9"/>
  <c r="C484" i="5"/>
  <c r="C488" i="9"/>
  <c r="C488" i="5"/>
  <c r="C492" i="9"/>
  <c r="C492" i="5"/>
  <c r="GB9" i="9"/>
  <c r="FT9" i="9"/>
  <c r="FL9" i="9"/>
  <c r="FD9" i="9"/>
  <c r="EV9" i="9"/>
  <c r="EN9" i="9"/>
  <c r="EF9" i="9"/>
  <c r="DX9" i="9"/>
  <c r="DP9" i="9"/>
  <c r="DH9" i="9"/>
  <c r="GA9" i="9"/>
  <c r="FS9" i="9"/>
  <c r="FK9" i="9"/>
  <c r="FC9" i="9"/>
  <c r="EU9" i="9"/>
  <c r="EM9" i="9"/>
  <c r="EE9" i="9"/>
  <c r="DW9" i="9"/>
  <c r="DO9" i="9"/>
  <c r="DG9" i="9"/>
  <c r="FZ9" i="9"/>
  <c r="FR9" i="9"/>
  <c r="FJ9" i="9"/>
  <c r="FB9" i="9"/>
  <c r="ET9" i="9"/>
  <c r="EL9" i="9"/>
  <c r="ED9" i="9"/>
  <c r="DV9" i="9"/>
  <c r="DN9" i="9"/>
  <c r="DF9" i="9"/>
  <c r="GG9" i="9"/>
  <c r="FY9" i="9"/>
  <c r="FQ9" i="9"/>
  <c r="FI9" i="9"/>
  <c r="FA9" i="9"/>
  <c r="ES9" i="9"/>
  <c r="EK9" i="9"/>
  <c r="EC9" i="9"/>
  <c r="DU9" i="9"/>
  <c r="DM9" i="9"/>
  <c r="DE9" i="9"/>
  <c r="GF9" i="9"/>
  <c r="FX9" i="9"/>
  <c r="FP9" i="9"/>
  <c r="FH9" i="9"/>
  <c r="EZ9" i="9"/>
  <c r="ER9" i="9"/>
  <c r="EJ9" i="9"/>
  <c r="EB9" i="9"/>
  <c r="DT9" i="9"/>
  <c r="DL9" i="9"/>
  <c r="DD9" i="9"/>
  <c r="GE9" i="9"/>
  <c r="FW9" i="9"/>
  <c r="FO9" i="9"/>
  <c r="FG9" i="9"/>
  <c r="EY9" i="9"/>
  <c r="EQ9" i="9"/>
  <c r="EI9" i="9"/>
  <c r="EA9" i="9"/>
  <c r="DS9" i="9"/>
  <c r="DK9" i="9"/>
  <c r="DC9" i="9"/>
  <c r="FE9" i="9"/>
  <c r="DY9" i="9"/>
  <c r="GD9" i="9"/>
  <c r="EX9" i="9"/>
  <c r="DR9" i="9"/>
  <c r="GC9" i="9"/>
  <c r="EW9" i="9"/>
  <c r="DQ9" i="9"/>
  <c r="FV9" i="9"/>
  <c r="EP9" i="9"/>
  <c r="DJ9" i="9"/>
  <c r="FM9" i="9"/>
  <c r="EG9" i="9"/>
  <c r="FF9" i="9"/>
  <c r="DZ9" i="9"/>
  <c r="GF13" i="9"/>
  <c r="FX13" i="9"/>
  <c r="FP13" i="9"/>
  <c r="FH13" i="9"/>
  <c r="EZ13" i="9"/>
  <c r="ER13" i="9"/>
  <c r="EJ13" i="9"/>
  <c r="EB13" i="9"/>
  <c r="DT13" i="9"/>
  <c r="DL13" i="9"/>
  <c r="DD13" i="9"/>
  <c r="GE13" i="9"/>
  <c r="FW13" i="9"/>
  <c r="FO13" i="9"/>
  <c r="FG13" i="9"/>
  <c r="EY13" i="9"/>
  <c r="EQ13" i="9"/>
  <c r="EI13" i="9"/>
  <c r="EA13" i="9"/>
  <c r="DS13" i="9"/>
  <c r="DK13" i="9"/>
  <c r="DC13" i="9"/>
  <c r="GD13" i="9"/>
  <c r="FV13" i="9"/>
  <c r="FN13" i="9"/>
  <c r="FF13" i="9"/>
  <c r="EX13" i="9"/>
  <c r="EP13" i="9"/>
  <c r="EH13" i="9"/>
  <c r="DZ13" i="9"/>
  <c r="DR13" i="9"/>
  <c r="DJ13" i="9"/>
  <c r="DB13" i="9"/>
  <c r="GC13" i="9"/>
  <c r="FU13" i="9"/>
  <c r="FM13" i="9"/>
  <c r="FE13" i="9"/>
  <c r="EW13" i="9"/>
  <c r="EO13" i="9"/>
  <c r="EG13" i="9"/>
  <c r="DY13" i="9"/>
  <c r="DQ13" i="9"/>
  <c r="DI13" i="9"/>
  <c r="GB13" i="9"/>
  <c r="FT13" i="9"/>
  <c r="FL13" i="9"/>
  <c r="FD13" i="9"/>
  <c r="EV13" i="9"/>
  <c r="EN13" i="9"/>
  <c r="EF13" i="9"/>
  <c r="DX13" i="9"/>
  <c r="DP13" i="9"/>
  <c r="DH13" i="9"/>
  <c r="GA13" i="9"/>
  <c r="FS13" i="9"/>
  <c r="FK13" i="9"/>
  <c r="FC13" i="9"/>
  <c r="EU13" i="9"/>
  <c r="EM13" i="9"/>
  <c r="EE13" i="9"/>
  <c r="DW13" i="9"/>
  <c r="DO13" i="9"/>
  <c r="DG13" i="9"/>
  <c r="FZ13" i="9"/>
  <c r="ET13" i="9"/>
  <c r="DN13" i="9"/>
  <c r="FY13" i="9"/>
  <c r="ES13" i="9"/>
  <c r="DM13" i="9"/>
  <c r="FR13" i="9"/>
  <c r="EL13" i="9"/>
  <c r="DF13" i="9"/>
  <c r="FQ13" i="9"/>
  <c r="EK13" i="9"/>
  <c r="DE13" i="9"/>
  <c r="FB13" i="9"/>
  <c r="DV13" i="9"/>
  <c r="GG13" i="9"/>
  <c r="FA13" i="9"/>
  <c r="DU13" i="9"/>
  <c r="C17" i="5"/>
  <c r="C25" i="5"/>
  <c r="C33" i="5"/>
  <c r="C41" i="5"/>
  <c r="C49" i="5"/>
  <c r="C70" i="5"/>
  <c r="C86" i="5"/>
  <c r="C102" i="5"/>
  <c r="C118" i="5"/>
  <c r="C134" i="5"/>
  <c r="C154" i="5"/>
  <c r="C170" i="5"/>
  <c r="C186" i="5"/>
  <c r="C206" i="5"/>
  <c r="C222" i="5"/>
  <c r="C230" i="5"/>
  <c r="C246" i="5"/>
  <c r="C270" i="5"/>
  <c r="C294" i="5"/>
  <c r="C313" i="5"/>
  <c r="C341" i="5"/>
  <c r="C373" i="5"/>
  <c r="C405" i="5"/>
  <c r="C437" i="5"/>
  <c r="C481" i="5"/>
  <c r="C517" i="5"/>
  <c r="DP2" i="9"/>
  <c r="EM2" i="9"/>
  <c r="FI2" i="9"/>
  <c r="AC4" i="9"/>
  <c r="AY4" i="9"/>
  <c r="BR4" i="9"/>
  <c r="CO4" i="9"/>
  <c r="AO8" i="9"/>
  <c r="BU8" i="9"/>
  <c r="DA8" i="9"/>
  <c r="FU9" i="9"/>
  <c r="EF11" i="9"/>
  <c r="BG12" i="9"/>
  <c r="AL16" i="9"/>
  <c r="CK17" i="9"/>
  <c r="BZ21" i="9"/>
  <c r="AL24" i="9"/>
  <c r="AJ26" i="9"/>
  <c r="AA28" i="9"/>
  <c r="BY29" i="9"/>
  <c r="BE33" i="9"/>
  <c r="CW34" i="9"/>
  <c r="BL38" i="9"/>
  <c r="AU40" i="9"/>
  <c r="CS41" i="9"/>
  <c r="AS42" i="9"/>
  <c r="BB45" i="9"/>
  <c r="CS46" i="9"/>
  <c r="C47" i="9"/>
  <c r="BJ48" i="9"/>
  <c r="AB50" i="9"/>
  <c r="CJ54" i="9"/>
  <c r="AE58" i="9"/>
  <c r="AQ62" i="9"/>
  <c r="C155" i="9"/>
  <c r="C155" i="5"/>
  <c r="C167" i="9"/>
  <c r="C167" i="5"/>
  <c r="C217" i="9"/>
  <c r="C217" i="5"/>
  <c r="C314" i="9"/>
  <c r="C314" i="5"/>
  <c r="C379" i="9"/>
  <c r="C379" i="5"/>
  <c r="C391" i="9"/>
  <c r="C391" i="5"/>
  <c r="C403" i="9"/>
  <c r="C403" i="5"/>
  <c r="C411" i="9"/>
  <c r="C411" i="5"/>
  <c r="C423" i="9"/>
  <c r="C423" i="5"/>
  <c r="C427" i="9"/>
  <c r="C427" i="5"/>
  <c r="C460" i="9"/>
  <c r="C460" i="5"/>
  <c r="C216" i="5"/>
  <c r="C2" i="9"/>
  <c r="V2" i="9" s="1"/>
  <c r="C2" i="5"/>
  <c r="CU10" i="9"/>
  <c r="CM10" i="9"/>
  <c r="CE10" i="9"/>
  <c r="BW10" i="9"/>
  <c r="BO10" i="9"/>
  <c r="BG10" i="9"/>
  <c r="AY10" i="9"/>
  <c r="AQ10" i="9"/>
  <c r="AI10" i="9"/>
  <c r="AA10" i="9"/>
  <c r="CT10" i="9"/>
  <c r="CL10" i="9"/>
  <c r="CD10" i="9"/>
  <c r="BV10" i="9"/>
  <c r="BN10" i="9"/>
  <c r="BF10" i="9"/>
  <c r="AX10" i="9"/>
  <c r="AP10" i="9"/>
  <c r="AH10" i="9"/>
  <c r="Z10" i="9"/>
  <c r="DA10" i="9"/>
  <c r="CS10" i="9"/>
  <c r="CK10" i="9"/>
  <c r="CC10" i="9"/>
  <c r="BU10" i="9"/>
  <c r="BM10" i="9"/>
  <c r="BE10" i="9"/>
  <c r="AW10" i="9"/>
  <c r="AO10" i="9"/>
  <c r="AG10" i="9"/>
  <c r="Y10" i="9"/>
  <c r="CZ10" i="9"/>
  <c r="CR10" i="9"/>
  <c r="CJ10" i="9"/>
  <c r="CB10" i="9"/>
  <c r="BT10" i="9"/>
  <c r="BL10" i="9"/>
  <c r="BD10" i="9"/>
  <c r="AV10" i="9"/>
  <c r="AN10" i="9"/>
  <c r="AF10" i="9"/>
  <c r="X10" i="9"/>
  <c r="CY10" i="9"/>
  <c r="CQ10" i="9"/>
  <c r="CI10" i="9"/>
  <c r="CA10" i="9"/>
  <c r="BS10" i="9"/>
  <c r="BK10" i="9"/>
  <c r="BC10" i="9"/>
  <c r="AU10" i="9"/>
  <c r="AM10" i="9"/>
  <c r="AE10" i="9"/>
  <c r="W10" i="9"/>
  <c r="CX10" i="9"/>
  <c r="CP10" i="9"/>
  <c r="CH10" i="9"/>
  <c r="BZ10" i="9"/>
  <c r="BR10" i="9"/>
  <c r="BJ10" i="9"/>
  <c r="BB10" i="9"/>
  <c r="AT10" i="9"/>
  <c r="AL10" i="9"/>
  <c r="AD10" i="9"/>
  <c r="V10" i="9"/>
  <c r="BY10" i="9"/>
  <c r="AS10" i="9"/>
  <c r="BX10" i="9"/>
  <c r="AR10" i="9"/>
  <c r="CW10" i="9"/>
  <c r="BQ10" i="9"/>
  <c r="AK10" i="9"/>
  <c r="CV10" i="9"/>
  <c r="BP10" i="9"/>
  <c r="AJ10" i="9"/>
  <c r="CG10" i="9"/>
  <c r="BA10" i="9"/>
  <c r="CF10" i="9"/>
  <c r="AZ10" i="9"/>
  <c r="CY14" i="9"/>
  <c r="CQ14" i="9"/>
  <c r="CI14" i="9"/>
  <c r="CA14" i="9"/>
  <c r="BS14" i="9"/>
  <c r="BK14" i="9"/>
  <c r="BC14" i="9"/>
  <c r="AU14" i="9"/>
  <c r="AM14" i="9"/>
  <c r="AE14" i="9"/>
  <c r="W14" i="9"/>
  <c r="CX14" i="9"/>
  <c r="CP14" i="9"/>
  <c r="CH14" i="9"/>
  <c r="BZ14" i="9"/>
  <c r="BR14" i="9"/>
  <c r="BJ14" i="9"/>
  <c r="BB14" i="9"/>
  <c r="AT14" i="9"/>
  <c r="AL14" i="9"/>
  <c r="AD14" i="9"/>
  <c r="V14" i="9"/>
  <c r="CW14" i="9"/>
  <c r="CO14" i="9"/>
  <c r="CG14" i="9"/>
  <c r="BY14" i="9"/>
  <c r="BQ14" i="9"/>
  <c r="BI14" i="9"/>
  <c r="BA14" i="9"/>
  <c r="AS14" i="9"/>
  <c r="AK14" i="9"/>
  <c r="AC14" i="9"/>
  <c r="CV14" i="9"/>
  <c r="CN14" i="9"/>
  <c r="CF14" i="9"/>
  <c r="BX14" i="9"/>
  <c r="BP14" i="9"/>
  <c r="BH14" i="9"/>
  <c r="AZ14" i="9"/>
  <c r="AR14" i="9"/>
  <c r="AJ14" i="9"/>
  <c r="AB14" i="9"/>
  <c r="CU14" i="9"/>
  <c r="CM14" i="9"/>
  <c r="CE14" i="9"/>
  <c r="BW14" i="9"/>
  <c r="BO14" i="9"/>
  <c r="BG14" i="9"/>
  <c r="AY14" i="9"/>
  <c r="AQ14" i="9"/>
  <c r="AI14" i="9"/>
  <c r="AA14" i="9"/>
  <c r="CT14" i="9"/>
  <c r="CL14" i="9"/>
  <c r="CD14" i="9"/>
  <c r="BV14" i="9"/>
  <c r="BN14" i="9"/>
  <c r="BF14" i="9"/>
  <c r="AX14" i="9"/>
  <c r="AP14" i="9"/>
  <c r="AH14" i="9"/>
  <c r="Z14" i="9"/>
  <c r="CS14" i="9"/>
  <c r="BM14" i="9"/>
  <c r="AG14" i="9"/>
  <c r="CR14" i="9"/>
  <c r="BL14" i="9"/>
  <c r="AF14" i="9"/>
  <c r="CK14" i="9"/>
  <c r="BE14" i="9"/>
  <c r="Y14" i="9"/>
  <c r="CJ14" i="9"/>
  <c r="BD14" i="9"/>
  <c r="X14" i="9"/>
  <c r="DA14" i="9"/>
  <c r="BU14" i="9"/>
  <c r="AO14" i="9"/>
  <c r="CZ14" i="9"/>
  <c r="BT14" i="9"/>
  <c r="AN14" i="9"/>
  <c r="CU18" i="9"/>
  <c r="CM18" i="9"/>
  <c r="CE18" i="9"/>
  <c r="BW18" i="9"/>
  <c r="BO18" i="9"/>
  <c r="BG18" i="9"/>
  <c r="AY18" i="9"/>
  <c r="AQ18" i="9"/>
  <c r="AI18" i="9"/>
  <c r="AA18" i="9"/>
  <c r="CT18" i="9"/>
  <c r="CL18" i="9"/>
  <c r="CD18" i="9"/>
  <c r="BV18" i="9"/>
  <c r="BN18" i="9"/>
  <c r="BF18" i="9"/>
  <c r="AX18" i="9"/>
  <c r="AP18" i="9"/>
  <c r="AH18" i="9"/>
  <c r="Z18" i="9"/>
  <c r="DA18" i="9"/>
  <c r="CS18" i="9"/>
  <c r="CK18" i="9"/>
  <c r="CC18" i="9"/>
  <c r="BU18" i="9"/>
  <c r="BM18" i="9"/>
  <c r="BE18" i="9"/>
  <c r="AW18" i="9"/>
  <c r="AO18" i="9"/>
  <c r="AG18" i="9"/>
  <c r="Y18" i="9"/>
  <c r="CZ18" i="9"/>
  <c r="CR18" i="9"/>
  <c r="CJ18" i="9"/>
  <c r="CB18" i="9"/>
  <c r="BT18" i="9"/>
  <c r="BL18" i="9"/>
  <c r="BD18" i="9"/>
  <c r="AV18" i="9"/>
  <c r="AN18" i="9"/>
  <c r="AF18" i="9"/>
  <c r="X18" i="9"/>
  <c r="CY18" i="9"/>
  <c r="CQ18" i="9"/>
  <c r="CI18" i="9"/>
  <c r="CA18" i="9"/>
  <c r="BS18" i="9"/>
  <c r="BK18" i="9"/>
  <c r="BC18" i="9"/>
  <c r="AU18" i="9"/>
  <c r="AM18" i="9"/>
  <c r="AE18" i="9"/>
  <c r="W18" i="9"/>
  <c r="CX18" i="9"/>
  <c r="CP18" i="9"/>
  <c r="CH18" i="9"/>
  <c r="BZ18" i="9"/>
  <c r="BR18" i="9"/>
  <c r="BJ18" i="9"/>
  <c r="BB18" i="9"/>
  <c r="AT18" i="9"/>
  <c r="AL18" i="9"/>
  <c r="AD18" i="9"/>
  <c r="V18" i="9"/>
  <c r="CG18" i="9"/>
  <c r="BA18" i="9"/>
  <c r="CF18" i="9"/>
  <c r="AZ18" i="9"/>
  <c r="BY18" i="9"/>
  <c r="AS18" i="9"/>
  <c r="BX18" i="9"/>
  <c r="AR18" i="9"/>
  <c r="CO18" i="9"/>
  <c r="BI18" i="9"/>
  <c r="AC18" i="9"/>
  <c r="CN18" i="9"/>
  <c r="BH18" i="9"/>
  <c r="AB18" i="9"/>
  <c r="CT23" i="9"/>
  <c r="CL23" i="9"/>
  <c r="CD23" i="9"/>
  <c r="BV23" i="9"/>
  <c r="BN23" i="9"/>
  <c r="BF23" i="9"/>
  <c r="AX23" i="9"/>
  <c r="AP23" i="9"/>
  <c r="AH23" i="9"/>
  <c r="Z23" i="9"/>
  <c r="DA23" i="9"/>
  <c r="CS23" i="9"/>
  <c r="CK23" i="9"/>
  <c r="CC23" i="9"/>
  <c r="BU23" i="9"/>
  <c r="BM23" i="9"/>
  <c r="BE23" i="9"/>
  <c r="AW23" i="9"/>
  <c r="AO23" i="9"/>
  <c r="AG23" i="9"/>
  <c r="Y23" i="9"/>
  <c r="CZ23" i="9"/>
  <c r="CR23" i="9"/>
  <c r="CJ23" i="9"/>
  <c r="CB23" i="9"/>
  <c r="BT23" i="9"/>
  <c r="BL23" i="9"/>
  <c r="BD23" i="9"/>
  <c r="AV23" i="9"/>
  <c r="AN23" i="9"/>
  <c r="AF23" i="9"/>
  <c r="X23" i="9"/>
  <c r="CY23" i="9"/>
  <c r="CQ23" i="9"/>
  <c r="CI23" i="9"/>
  <c r="CA23" i="9"/>
  <c r="BS23" i="9"/>
  <c r="BK23" i="9"/>
  <c r="BC23" i="9"/>
  <c r="AU23" i="9"/>
  <c r="AM23" i="9"/>
  <c r="AE23" i="9"/>
  <c r="W23" i="9"/>
  <c r="CX23" i="9"/>
  <c r="CP23" i="9"/>
  <c r="CH23" i="9"/>
  <c r="BZ23" i="9"/>
  <c r="BR23" i="9"/>
  <c r="BJ23" i="9"/>
  <c r="BB23" i="9"/>
  <c r="AT23" i="9"/>
  <c r="AL23" i="9"/>
  <c r="AD23" i="9"/>
  <c r="V23" i="9"/>
  <c r="CW23" i="9"/>
  <c r="CO23" i="9"/>
  <c r="CG23" i="9"/>
  <c r="BY23" i="9"/>
  <c r="BQ23" i="9"/>
  <c r="BI23" i="9"/>
  <c r="BA23" i="9"/>
  <c r="AS23" i="9"/>
  <c r="AK23" i="9"/>
  <c r="AC23" i="9"/>
  <c r="BX23" i="9"/>
  <c r="AR23" i="9"/>
  <c r="BW23" i="9"/>
  <c r="AQ23" i="9"/>
  <c r="CV23" i="9"/>
  <c r="BP23" i="9"/>
  <c r="AJ23" i="9"/>
  <c r="CU23" i="9"/>
  <c r="BO23" i="9"/>
  <c r="AI23" i="9"/>
  <c r="CF23" i="9"/>
  <c r="AZ23" i="9"/>
  <c r="CE23" i="9"/>
  <c r="AY23" i="9"/>
  <c r="CX27" i="9"/>
  <c r="CP27" i="9"/>
  <c r="CH27" i="9"/>
  <c r="BZ27" i="9"/>
  <c r="BR27" i="9"/>
  <c r="BJ27" i="9"/>
  <c r="BB27" i="9"/>
  <c r="AT27" i="9"/>
  <c r="AL27" i="9"/>
  <c r="AD27" i="9"/>
  <c r="V27" i="9"/>
  <c r="CW27" i="9"/>
  <c r="CO27" i="9"/>
  <c r="CG27" i="9"/>
  <c r="BY27" i="9"/>
  <c r="BQ27" i="9"/>
  <c r="BI27" i="9"/>
  <c r="BA27" i="9"/>
  <c r="AS27" i="9"/>
  <c r="AK27" i="9"/>
  <c r="AC27" i="9"/>
  <c r="CV27" i="9"/>
  <c r="CN27" i="9"/>
  <c r="CF27" i="9"/>
  <c r="BX27" i="9"/>
  <c r="BP27" i="9"/>
  <c r="BH27" i="9"/>
  <c r="AZ27" i="9"/>
  <c r="AR27" i="9"/>
  <c r="AJ27" i="9"/>
  <c r="AB27" i="9"/>
  <c r="CU27" i="9"/>
  <c r="CM27" i="9"/>
  <c r="CE27" i="9"/>
  <c r="BW27" i="9"/>
  <c r="BO27" i="9"/>
  <c r="BG27" i="9"/>
  <c r="AY27" i="9"/>
  <c r="AQ27" i="9"/>
  <c r="AI27" i="9"/>
  <c r="AA27" i="9"/>
  <c r="CT27" i="9"/>
  <c r="CL27" i="9"/>
  <c r="CD27" i="9"/>
  <c r="BV27" i="9"/>
  <c r="BN27" i="9"/>
  <c r="BF27" i="9"/>
  <c r="AX27" i="9"/>
  <c r="AP27" i="9"/>
  <c r="AH27" i="9"/>
  <c r="Z27" i="9"/>
  <c r="DA27" i="9"/>
  <c r="CS27" i="9"/>
  <c r="CK27" i="9"/>
  <c r="CC27" i="9"/>
  <c r="BU27" i="9"/>
  <c r="BM27" i="9"/>
  <c r="BE27" i="9"/>
  <c r="AW27" i="9"/>
  <c r="AO27" i="9"/>
  <c r="AG27" i="9"/>
  <c r="Y27" i="9"/>
  <c r="CQ27" i="9"/>
  <c r="BK27" i="9"/>
  <c r="AE27" i="9"/>
  <c r="CJ27" i="9"/>
  <c r="BD27" i="9"/>
  <c r="X27" i="9"/>
  <c r="CI27" i="9"/>
  <c r="BC27" i="9"/>
  <c r="W27" i="9"/>
  <c r="CB27" i="9"/>
  <c r="AV27" i="9"/>
  <c r="CY27" i="9"/>
  <c r="BS27" i="9"/>
  <c r="AM27" i="9"/>
  <c r="CR27" i="9"/>
  <c r="BL27" i="9"/>
  <c r="AF27" i="9"/>
  <c r="CT31" i="9"/>
  <c r="CL31" i="9"/>
  <c r="CD31" i="9"/>
  <c r="BV31" i="9"/>
  <c r="BN31" i="9"/>
  <c r="BF31" i="9"/>
  <c r="AX31" i="9"/>
  <c r="AP31" i="9"/>
  <c r="AH31" i="9"/>
  <c r="Z31" i="9"/>
  <c r="DA31" i="9"/>
  <c r="CS31" i="9"/>
  <c r="CK31" i="9"/>
  <c r="CC31" i="9"/>
  <c r="BU31" i="9"/>
  <c r="BM31" i="9"/>
  <c r="BE31" i="9"/>
  <c r="AW31" i="9"/>
  <c r="AO31" i="9"/>
  <c r="AG31" i="9"/>
  <c r="Y31" i="9"/>
  <c r="CZ31" i="9"/>
  <c r="CR31" i="9"/>
  <c r="CJ31" i="9"/>
  <c r="CB31" i="9"/>
  <c r="BT31" i="9"/>
  <c r="BL31" i="9"/>
  <c r="BD31" i="9"/>
  <c r="AV31" i="9"/>
  <c r="AN31" i="9"/>
  <c r="AF31" i="9"/>
  <c r="X31" i="9"/>
  <c r="CY31" i="9"/>
  <c r="CQ31" i="9"/>
  <c r="CI31" i="9"/>
  <c r="CA31" i="9"/>
  <c r="BS31" i="9"/>
  <c r="BK31" i="9"/>
  <c r="BC31" i="9"/>
  <c r="AU31" i="9"/>
  <c r="AM31" i="9"/>
  <c r="AE31" i="9"/>
  <c r="W31" i="9"/>
  <c r="CX31" i="9"/>
  <c r="CP31" i="9"/>
  <c r="CH31" i="9"/>
  <c r="BZ31" i="9"/>
  <c r="BR31" i="9"/>
  <c r="BJ31" i="9"/>
  <c r="BB31" i="9"/>
  <c r="AT31" i="9"/>
  <c r="AL31" i="9"/>
  <c r="AD31" i="9"/>
  <c r="V31" i="9"/>
  <c r="CW31" i="9"/>
  <c r="CO31" i="9"/>
  <c r="CG31" i="9"/>
  <c r="BY31" i="9"/>
  <c r="BQ31" i="9"/>
  <c r="BI31" i="9"/>
  <c r="BA31" i="9"/>
  <c r="AS31" i="9"/>
  <c r="AK31" i="9"/>
  <c r="AC31" i="9"/>
  <c r="CF31" i="9"/>
  <c r="AZ31" i="9"/>
  <c r="CE31" i="9"/>
  <c r="AY31" i="9"/>
  <c r="BX31" i="9"/>
  <c r="AR31" i="9"/>
  <c r="BW31" i="9"/>
  <c r="AQ31" i="9"/>
  <c r="CN31" i="9"/>
  <c r="BH31" i="9"/>
  <c r="AB31" i="9"/>
  <c r="CM31" i="9"/>
  <c r="BG31" i="9"/>
  <c r="AA31" i="9"/>
  <c r="CX35" i="9"/>
  <c r="CP35" i="9"/>
  <c r="CH35" i="9"/>
  <c r="BZ35" i="9"/>
  <c r="BR35" i="9"/>
  <c r="BJ35" i="9"/>
  <c r="BB35" i="9"/>
  <c r="AT35" i="9"/>
  <c r="AL35" i="9"/>
  <c r="AD35" i="9"/>
  <c r="V35" i="9"/>
  <c r="CW35" i="9"/>
  <c r="CO35" i="9"/>
  <c r="CG35" i="9"/>
  <c r="BY35" i="9"/>
  <c r="BQ35" i="9"/>
  <c r="BI35" i="9"/>
  <c r="BA35" i="9"/>
  <c r="AS35" i="9"/>
  <c r="AK35" i="9"/>
  <c r="AC35" i="9"/>
  <c r="CV35" i="9"/>
  <c r="CN35" i="9"/>
  <c r="CF35" i="9"/>
  <c r="BX35" i="9"/>
  <c r="BP35" i="9"/>
  <c r="BH35" i="9"/>
  <c r="AZ35" i="9"/>
  <c r="AR35" i="9"/>
  <c r="AJ35" i="9"/>
  <c r="AB35" i="9"/>
  <c r="CU35" i="9"/>
  <c r="CM35" i="9"/>
  <c r="CE35" i="9"/>
  <c r="BW35" i="9"/>
  <c r="BO35" i="9"/>
  <c r="BG35" i="9"/>
  <c r="AY35" i="9"/>
  <c r="AQ35" i="9"/>
  <c r="AI35" i="9"/>
  <c r="AA35" i="9"/>
  <c r="CT35" i="9"/>
  <c r="CL35" i="9"/>
  <c r="CD35" i="9"/>
  <c r="BV35" i="9"/>
  <c r="BN35" i="9"/>
  <c r="BF35" i="9"/>
  <c r="AX35" i="9"/>
  <c r="AP35" i="9"/>
  <c r="AH35" i="9"/>
  <c r="Z35" i="9"/>
  <c r="DA35" i="9"/>
  <c r="CS35" i="9"/>
  <c r="CK35" i="9"/>
  <c r="CC35" i="9"/>
  <c r="BU35" i="9"/>
  <c r="BM35" i="9"/>
  <c r="BE35" i="9"/>
  <c r="AW35" i="9"/>
  <c r="AO35" i="9"/>
  <c r="AG35" i="9"/>
  <c r="Y35" i="9"/>
  <c r="CY35" i="9"/>
  <c r="BS35" i="9"/>
  <c r="AM35" i="9"/>
  <c r="CR35" i="9"/>
  <c r="BL35" i="9"/>
  <c r="AF35" i="9"/>
  <c r="CQ35" i="9"/>
  <c r="BK35" i="9"/>
  <c r="AE35" i="9"/>
  <c r="CJ35" i="9"/>
  <c r="BD35" i="9"/>
  <c r="X35" i="9"/>
  <c r="CA35" i="9"/>
  <c r="AU35" i="9"/>
  <c r="CZ35" i="9"/>
  <c r="BT35" i="9"/>
  <c r="AN35" i="9"/>
  <c r="CT39" i="9"/>
  <c r="CL39" i="9"/>
  <c r="CD39" i="9"/>
  <c r="BV39" i="9"/>
  <c r="BN39" i="9"/>
  <c r="BF39" i="9"/>
  <c r="AX39" i="9"/>
  <c r="AP39" i="9"/>
  <c r="AH39" i="9"/>
  <c r="Z39" i="9"/>
  <c r="DA39" i="9"/>
  <c r="CS39" i="9"/>
  <c r="CK39" i="9"/>
  <c r="CC39" i="9"/>
  <c r="BU39" i="9"/>
  <c r="BM39" i="9"/>
  <c r="BE39" i="9"/>
  <c r="AW39" i="9"/>
  <c r="AO39" i="9"/>
  <c r="AG39" i="9"/>
  <c r="Y39" i="9"/>
  <c r="CZ39" i="9"/>
  <c r="CR39" i="9"/>
  <c r="CJ39" i="9"/>
  <c r="CB39" i="9"/>
  <c r="BT39" i="9"/>
  <c r="BL39" i="9"/>
  <c r="BD39" i="9"/>
  <c r="AV39" i="9"/>
  <c r="AN39" i="9"/>
  <c r="AF39" i="9"/>
  <c r="X39" i="9"/>
  <c r="CY39" i="9"/>
  <c r="CQ39" i="9"/>
  <c r="CI39" i="9"/>
  <c r="CA39" i="9"/>
  <c r="BS39" i="9"/>
  <c r="BK39" i="9"/>
  <c r="BC39" i="9"/>
  <c r="AU39" i="9"/>
  <c r="AM39" i="9"/>
  <c r="AE39" i="9"/>
  <c r="W39" i="9"/>
  <c r="CX39" i="9"/>
  <c r="CP39" i="9"/>
  <c r="CH39" i="9"/>
  <c r="BZ39" i="9"/>
  <c r="BR39" i="9"/>
  <c r="BJ39" i="9"/>
  <c r="BB39" i="9"/>
  <c r="AT39" i="9"/>
  <c r="AL39" i="9"/>
  <c r="AD39" i="9"/>
  <c r="V39" i="9"/>
  <c r="CW39" i="9"/>
  <c r="CO39" i="9"/>
  <c r="CG39" i="9"/>
  <c r="BY39" i="9"/>
  <c r="BQ39" i="9"/>
  <c r="BI39" i="9"/>
  <c r="BA39" i="9"/>
  <c r="AS39" i="9"/>
  <c r="AK39" i="9"/>
  <c r="AC39" i="9"/>
  <c r="CN39" i="9"/>
  <c r="BH39" i="9"/>
  <c r="AB39" i="9"/>
  <c r="CM39" i="9"/>
  <c r="BG39" i="9"/>
  <c r="AA39" i="9"/>
  <c r="CF39" i="9"/>
  <c r="AZ39" i="9"/>
  <c r="CE39" i="9"/>
  <c r="AY39" i="9"/>
  <c r="CV39" i="9"/>
  <c r="BP39" i="9"/>
  <c r="AJ39" i="9"/>
  <c r="CU39" i="9"/>
  <c r="BO39" i="9"/>
  <c r="AI39" i="9"/>
  <c r="CX43" i="9"/>
  <c r="CP43" i="9"/>
  <c r="CH43" i="9"/>
  <c r="BZ43" i="9"/>
  <c r="BR43" i="9"/>
  <c r="BJ43" i="9"/>
  <c r="BB43" i="9"/>
  <c r="AT43" i="9"/>
  <c r="AL43" i="9"/>
  <c r="AD43" i="9"/>
  <c r="V43" i="9"/>
  <c r="CW43" i="9"/>
  <c r="CO43" i="9"/>
  <c r="CG43" i="9"/>
  <c r="BY43" i="9"/>
  <c r="BQ43" i="9"/>
  <c r="BI43" i="9"/>
  <c r="BA43" i="9"/>
  <c r="AS43" i="9"/>
  <c r="AK43" i="9"/>
  <c r="AC43" i="9"/>
  <c r="CV43" i="9"/>
  <c r="CN43" i="9"/>
  <c r="CF43" i="9"/>
  <c r="BX43" i="9"/>
  <c r="BP43" i="9"/>
  <c r="BH43" i="9"/>
  <c r="AZ43" i="9"/>
  <c r="AR43" i="9"/>
  <c r="AJ43" i="9"/>
  <c r="AB43" i="9"/>
  <c r="CU43" i="9"/>
  <c r="CM43" i="9"/>
  <c r="CE43" i="9"/>
  <c r="BW43" i="9"/>
  <c r="BO43" i="9"/>
  <c r="BG43" i="9"/>
  <c r="AY43" i="9"/>
  <c r="AQ43" i="9"/>
  <c r="AI43" i="9"/>
  <c r="AA43" i="9"/>
  <c r="CT43" i="9"/>
  <c r="CL43" i="9"/>
  <c r="CD43" i="9"/>
  <c r="BV43" i="9"/>
  <c r="BN43" i="9"/>
  <c r="BF43" i="9"/>
  <c r="AX43" i="9"/>
  <c r="AP43" i="9"/>
  <c r="AH43" i="9"/>
  <c r="Z43" i="9"/>
  <c r="DA43" i="9"/>
  <c r="CS43" i="9"/>
  <c r="CK43" i="9"/>
  <c r="CC43" i="9"/>
  <c r="BU43" i="9"/>
  <c r="BM43" i="9"/>
  <c r="BE43" i="9"/>
  <c r="AW43" i="9"/>
  <c r="AO43" i="9"/>
  <c r="AG43" i="9"/>
  <c r="Y43" i="9"/>
  <c r="CA43" i="9"/>
  <c r="AU43" i="9"/>
  <c r="CZ43" i="9"/>
  <c r="BT43" i="9"/>
  <c r="AN43" i="9"/>
  <c r="CY43" i="9"/>
  <c r="BS43" i="9"/>
  <c r="AM43" i="9"/>
  <c r="CR43" i="9"/>
  <c r="BL43" i="9"/>
  <c r="AF43" i="9"/>
  <c r="CI43" i="9"/>
  <c r="BC43" i="9"/>
  <c r="W43" i="9"/>
  <c r="CB43" i="9"/>
  <c r="AV43" i="9"/>
  <c r="CX51" i="9"/>
  <c r="CP51" i="9"/>
  <c r="CH51" i="9"/>
  <c r="BZ51" i="9"/>
  <c r="BR51" i="9"/>
  <c r="BJ51" i="9"/>
  <c r="BB51" i="9"/>
  <c r="AT51" i="9"/>
  <c r="AL51" i="9"/>
  <c r="AD51" i="9"/>
  <c r="V51" i="9"/>
  <c r="CW51" i="9"/>
  <c r="CO51" i="9"/>
  <c r="CG51" i="9"/>
  <c r="BY51" i="9"/>
  <c r="BQ51" i="9"/>
  <c r="BI51" i="9"/>
  <c r="BA51" i="9"/>
  <c r="AS51" i="9"/>
  <c r="AK51" i="9"/>
  <c r="AC51" i="9"/>
  <c r="CV51" i="9"/>
  <c r="CN51" i="9"/>
  <c r="CF51" i="9"/>
  <c r="BX51" i="9"/>
  <c r="BP51" i="9"/>
  <c r="BH51" i="9"/>
  <c r="AZ51" i="9"/>
  <c r="AR51" i="9"/>
  <c r="AJ51" i="9"/>
  <c r="AB51" i="9"/>
  <c r="CU51" i="9"/>
  <c r="CM51" i="9"/>
  <c r="CE51" i="9"/>
  <c r="BW51" i="9"/>
  <c r="BO51" i="9"/>
  <c r="BG51" i="9"/>
  <c r="AY51" i="9"/>
  <c r="AQ51" i="9"/>
  <c r="AI51" i="9"/>
  <c r="AA51" i="9"/>
  <c r="CT51" i="9"/>
  <c r="CL51" i="9"/>
  <c r="CD51" i="9"/>
  <c r="BV51" i="9"/>
  <c r="BN51" i="9"/>
  <c r="BF51" i="9"/>
  <c r="AX51" i="9"/>
  <c r="AP51" i="9"/>
  <c r="AH51" i="9"/>
  <c r="Z51" i="9"/>
  <c r="DA51" i="9"/>
  <c r="CS51" i="9"/>
  <c r="CK51" i="9"/>
  <c r="CC51" i="9"/>
  <c r="BU51" i="9"/>
  <c r="BM51" i="9"/>
  <c r="BE51" i="9"/>
  <c r="AW51" i="9"/>
  <c r="AO51" i="9"/>
  <c r="AG51" i="9"/>
  <c r="Y51" i="9"/>
  <c r="CI51" i="9"/>
  <c r="BC51" i="9"/>
  <c r="W51" i="9"/>
  <c r="CB51" i="9"/>
  <c r="AV51" i="9"/>
  <c r="CA51" i="9"/>
  <c r="AU51" i="9"/>
  <c r="CZ51" i="9"/>
  <c r="BT51" i="9"/>
  <c r="AN51" i="9"/>
  <c r="CQ51" i="9"/>
  <c r="BK51" i="9"/>
  <c r="AE51" i="9"/>
  <c r="CJ51" i="9"/>
  <c r="BD51" i="9"/>
  <c r="X51" i="9"/>
  <c r="CW55" i="9"/>
  <c r="CO55" i="9"/>
  <c r="CG55" i="9"/>
  <c r="BY55" i="9"/>
  <c r="BQ55" i="9"/>
  <c r="BI55" i="9"/>
  <c r="CT55" i="9"/>
  <c r="CL55" i="9"/>
  <c r="CD55" i="9"/>
  <c r="BV55" i="9"/>
  <c r="BN55" i="9"/>
  <c r="BF55" i="9"/>
  <c r="AX55" i="9"/>
  <c r="CY55" i="9"/>
  <c r="CN55" i="9"/>
  <c r="CC55" i="9"/>
  <c r="BS55" i="9"/>
  <c r="BH55" i="9"/>
  <c r="AY55" i="9"/>
  <c r="AP55" i="9"/>
  <c r="AH55" i="9"/>
  <c r="Z55" i="9"/>
  <c r="CX55" i="9"/>
  <c r="CM55" i="9"/>
  <c r="CB55" i="9"/>
  <c r="BR55" i="9"/>
  <c r="BG55" i="9"/>
  <c r="AW55" i="9"/>
  <c r="AO55" i="9"/>
  <c r="AG55" i="9"/>
  <c r="Y55" i="9"/>
  <c r="CV55" i="9"/>
  <c r="CK55" i="9"/>
  <c r="CA55" i="9"/>
  <c r="BP55" i="9"/>
  <c r="BE55" i="9"/>
  <c r="AV55" i="9"/>
  <c r="AN55" i="9"/>
  <c r="AF55" i="9"/>
  <c r="X55" i="9"/>
  <c r="CU55" i="9"/>
  <c r="CJ55" i="9"/>
  <c r="BZ55" i="9"/>
  <c r="BO55" i="9"/>
  <c r="BD55" i="9"/>
  <c r="AU55" i="9"/>
  <c r="AM55" i="9"/>
  <c r="AE55" i="9"/>
  <c r="W55" i="9"/>
  <c r="CS55" i="9"/>
  <c r="CI55" i="9"/>
  <c r="BX55" i="9"/>
  <c r="BM55" i="9"/>
  <c r="BC55" i="9"/>
  <c r="AT55" i="9"/>
  <c r="AL55" i="9"/>
  <c r="AD55" i="9"/>
  <c r="V55" i="9"/>
  <c r="CR55" i="9"/>
  <c r="CH55" i="9"/>
  <c r="BW55" i="9"/>
  <c r="BL55" i="9"/>
  <c r="BB55" i="9"/>
  <c r="AS55" i="9"/>
  <c r="AK55" i="9"/>
  <c r="AC55" i="9"/>
  <c r="DA55" i="9"/>
  <c r="CQ55" i="9"/>
  <c r="CF55" i="9"/>
  <c r="BU55" i="9"/>
  <c r="BK55" i="9"/>
  <c r="BA55" i="9"/>
  <c r="AR55" i="9"/>
  <c r="AJ55" i="9"/>
  <c r="AB55" i="9"/>
  <c r="BT55" i="9"/>
  <c r="BJ55" i="9"/>
  <c r="AZ55" i="9"/>
  <c r="AQ55" i="9"/>
  <c r="CP55" i="9"/>
  <c r="CE55" i="9"/>
  <c r="C59" i="9"/>
  <c r="C59" i="5"/>
  <c r="C63" i="9"/>
  <c r="C63" i="5"/>
  <c r="C67" i="9"/>
  <c r="C67" i="5"/>
  <c r="C71" i="9"/>
  <c r="C71" i="5"/>
  <c r="C75" i="9"/>
  <c r="C75" i="5"/>
  <c r="C79" i="9"/>
  <c r="C79" i="5"/>
  <c r="C83" i="9"/>
  <c r="C83" i="5"/>
  <c r="C87" i="9"/>
  <c r="C87" i="5"/>
  <c r="C91" i="9"/>
  <c r="C91" i="5"/>
  <c r="C95" i="9"/>
  <c r="C95" i="5"/>
  <c r="C99" i="9"/>
  <c r="C99" i="5"/>
  <c r="C103" i="9"/>
  <c r="C103" i="5"/>
  <c r="C107" i="9"/>
  <c r="C107" i="5"/>
  <c r="C111" i="9"/>
  <c r="C111" i="5"/>
  <c r="C115" i="9"/>
  <c r="C115" i="5"/>
  <c r="C119" i="9"/>
  <c r="C119" i="5"/>
  <c r="C123" i="9"/>
  <c r="C123" i="5"/>
  <c r="C127" i="9"/>
  <c r="C127" i="5"/>
  <c r="C131" i="9"/>
  <c r="C131" i="5"/>
  <c r="C135" i="9"/>
  <c r="C135" i="5"/>
  <c r="C139" i="9"/>
  <c r="C139" i="5"/>
  <c r="C143" i="9"/>
  <c r="C143" i="5"/>
  <c r="C147" i="9"/>
  <c r="C147" i="5"/>
  <c r="C193" i="9"/>
  <c r="C193" i="5"/>
  <c r="C197" i="9"/>
  <c r="C197" i="5"/>
  <c r="C201" i="9"/>
  <c r="C201" i="5"/>
  <c r="C327" i="9"/>
  <c r="C327" i="5"/>
  <c r="C331" i="9"/>
  <c r="C331" i="5"/>
  <c r="C335" i="9"/>
  <c r="C335" i="5"/>
  <c r="C339" i="9"/>
  <c r="C339" i="5"/>
  <c r="C343" i="9"/>
  <c r="C343" i="5"/>
  <c r="C347" i="9"/>
  <c r="C347" i="5"/>
  <c r="C351" i="9"/>
  <c r="C351" i="5"/>
  <c r="C355" i="9"/>
  <c r="C355" i="5"/>
  <c r="C359" i="9"/>
  <c r="C359" i="5"/>
  <c r="C363" i="9"/>
  <c r="C363" i="5"/>
  <c r="C367" i="9"/>
  <c r="C367" i="5"/>
  <c r="C371" i="9"/>
  <c r="C371" i="5"/>
  <c r="C375" i="9"/>
  <c r="C375" i="5"/>
  <c r="C432" i="9"/>
  <c r="C432" i="5"/>
  <c r="C436" i="9"/>
  <c r="C436" i="5"/>
  <c r="C440" i="9"/>
  <c r="C440" i="5"/>
  <c r="C444" i="9"/>
  <c r="C444" i="5"/>
  <c r="C448" i="9"/>
  <c r="C448" i="5"/>
  <c r="C452" i="9"/>
  <c r="C452" i="5"/>
  <c r="C502" i="9"/>
  <c r="C502" i="5"/>
  <c r="C506" i="9"/>
  <c r="C506" i="5"/>
  <c r="C510" i="9"/>
  <c r="C510" i="5"/>
  <c r="C514" i="9"/>
  <c r="C514" i="5"/>
  <c r="C518" i="9"/>
  <c r="C518" i="5"/>
  <c r="C522" i="9"/>
  <c r="C522" i="5"/>
  <c r="C526" i="9"/>
  <c r="C526" i="5"/>
  <c r="GF2" i="9"/>
  <c r="FX2" i="9"/>
  <c r="FP2" i="9"/>
  <c r="FH2" i="9"/>
  <c r="EZ2" i="9"/>
  <c r="ER2" i="9"/>
  <c r="EJ2" i="9"/>
  <c r="EB2" i="9"/>
  <c r="DT2" i="9"/>
  <c r="DL2" i="9"/>
  <c r="DD2" i="9"/>
  <c r="GE2" i="9"/>
  <c r="FW2" i="9"/>
  <c r="FO2" i="9"/>
  <c r="FG2" i="9"/>
  <c r="EY2" i="9"/>
  <c r="EQ2" i="9"/>
  <c r="EI2" i="9"/>
  <c r="EA2" i="9"/>
  <c r="DS2" i="9"/>
  <c r="DK2" i="9"/>
  <c r="DC2" i="9"/>
  <c r="GD2" i="9"/>
  <c r="FV2" i="9"/>
  <c r="FN2" i="9"/>
  <c r="FF2" i="9"/>
  <c r="EX2" i="9"/>
  <c r="EP2" i="9"/>
  <c r="EH2" i="9"/>
  <c r="DZ2" i="9"/>
  <c r="DR2" i="9"/>
  <c r="DJ2" i="9"/>
  <c r="DB2" i="9"/>
  <c r="GC2" i="9"/>
  <c r="FU2" i="9"/>
  <c r="FM2" i="9"/>
  <c r="FE2" i="9"/>
  <c r="EW2" i="9"/>
  <c r="EO2" i="9"/>
  <c r="EG2" i="9"/>
  <c r="DY2" i="9"/>
  <c r="DQ2" i="9"/>
  <c r="DI2" i="9"/>
  <c r="FZ2" i="9"/>
  <c r="FR2" i="9"/>
  <c r="FJ2" i="9"/>
  <c r="FB2" i="9"/>
  <c r="ET2" i="9"/>
  <c r="EL2" i="9"/>
  <c r="ED2" i="9"/>
  <c r="DV2" i="9"/>
  <c r="DN2" i="9"/>
  <c r="DF2" i="9"/>
  <c r="D22" i="10"/>
  <c r="C10" i="5"/>
  <c r="C14" i="5"/>
  <c r="C23" i="5"/>
  <c r="C31" i="5"/>
  <c r="C39" i="5"/>
  <c r="C55" i="5"/>
  <c r="C58" i="5"/>
  <c r="C74" i="5"/>
  <c r="C90" i="5"/>
  <c r="C106" i="5"/>
  <c r="C122" i="5"/>
  <c r="C138" i="5"/>
  <c r="C158" i="5"/>
  <c r="C174" i="5"/>
  <c r="C194" i="5"/>
  <c r="C210" i="5"/>
  <c r="C234" i="5"/>
  <c r="C250" i="5"/>
  <c r="C256" i="5"/>
  <c r="C274" i="5"/>
  <c r="C298" i="5"/>
  <c r="C349" i="5"/>
  <c r="C381" i="5"/>
  <c r="C413" i="5"/>
  <c r="C445" i="5"/>
  <c r="C489" i="5"/>
  <c r="C525" i="5"/>
  <c r="DW2" i="9"/>
  <c r="ES2" i="9"/>
  <c r="FL2" i="9"/>
  <c r="AI4" i="9"/>
  <c r="BB4" i="9"/>
  <c r="BY4" i="9"/>
  <c r="CU4" i="9"/>
  <c r="AW8" i="9"/>
  <c r="CC8" i="9"/>
  <c r="CM12" i="9"/>
  <c r="ED13" i="9"/>
  <c r="CC14" i="9"/>
  <c r="BR16" i="9"/>
  <c r="AK18" i="9"/>
  <c r="AI20" i="9"/>
  <c r="AB23" i="9"/>
  <c r="BP26" i="9"/>
  <c r="AW30" i="9"/>
  <c r="CU31" i="9"/>
  <c r="CK33" i="9"/>
  <c r="BC35" i="9"/>
  <c r="BA37" i="9"/>
  <c r="CR38" i="9"/>
  <c r="AQ39" i="9"/>
  <c r="BY42" i="9"/>
  <c r="CH45" i="9"/>
  <c r="BH50" i="9"/>
  <c r="CY51" i="9"/>
  <c r="CV208" i="9"/>
  <c r="CN208" i="9"/>
  <c r="CF208" i="9"/>
  <c r="BX208" i="9"/>
  <c r="BP208" i="9"/>
  <c r="BH208" i="9"/>
  <c r="AZ208" i="9"/>
  <c r="AR208" i="9"/>
  <c r="AJ208" i="9"/>
  <c r="AB208" i="9"/>
  <c r="CU208" i="9"/>
  <c r="CM208" i="9"/>
  <c r="CE208" i="9"/>
  <c r="BW208" i="9"/>
  <c r="BO208" i="9"/>
  <c r="BG208" i="9"/>
  <c r="AY208" i="9"/>
  <c r="AQ208" i="9"/>
  <c r="AI208" i="9"/>
  <c r="AA208" i="9"/>
  <c r="DA208" i="9"/>
  <c r="CS208" i="9"/>
  <c r="CK208" i="9"/>
  <c r="CC208" i="9"/>
  <c r="BU208" i="9"/>
  <c r="BM208" i="9"/>
  <c r="BE208" i="9"/>
  <c r="AW208" i="9"/>
  <c r="AO208" i="9"/>
  <c r="AG208" i="9"/>
  <c r="Y208" i="9"/>
  <c r="CX208" i="9"/>
  <c r="CP208" i="9"/>
  <c r="CH208" i="9"/>
  <c r="BZ208" i="9"/>
  <c r="BR208" i="9"/>
  <c r="BJ208" i="9"/>
  <c r="BB208" i="9"/>
  <c r="AT208" i="9"/>
  <c r="AL208" i="9"/>
  <c r="AD208" i="9"/>
  <c r="V208" i="9"/>
  <c r="CT208" i="9"/>
  <c r="CD208" i="9"/>
  <c r="BN208" i="9"/>
  <c r="AX208" i="9"/>
  <c r="AH208" i="9"/>
  <c r="CR208" i="9"/>
  <c r="CB208" i="9"/>
  <c r="BL208" i="9"/>
  <c r="AV208" i="9"/>
  <c r="AF208" i="9"/>
  <c r="CQ208" i="9"/>
  <c r="CA208" i="9"/>
  <c r="BK208" i="9"/>
  <c r="AU208" i="9"/>
  <c r="AE208" i="9"/>
  <c r="CO208" i="9"/>
  <c r="BY208" i="9"/>
  <c r="BI208" i="9"/>
  <c r="AS208" i="9"/>
  <c r="AC208" i="9"/>
  <c r="CL208" i="9"/>
  <c r="BV208" i="9"/>
  <c r="BF208" i="9"/>
  <c r="AP208" i="9"/>
  <c r="Z208" i="9"/>
  <c r="CZ208" i="9"/>
  <c r="CJ208" i="9"/>
  <c r="BT208" i="9"/>
  <c r="BD208" i="9"/>
  <c r="AN208" i="9"/>
  <c r="X208" i="9"/>
  <c r="BS208" i="9"/>
  <c r="BQ208" i="9"/>
  <c r="BC208" i="9"/>
  <c r="BA208" i="9"/>
  <c r="CY208" i="9"/>
  <c r="AM208" i="9"/>
  <c r="CW208" i="9"/>
  <c r="AK208" i="9"/>
  <c r="CI208" i="9"/>
  <c r="W208" i="9"/>
  <c r="CG208" i="9"/>
  <c r="C241" i="9"/>
  <c r="C241" i="5"/>
  <c r="C257" i="9"/>
  <c r="C257" i="5"/>
  <c r="C273" i="9"/>
  <c r="C273" i="5"/>
  <c r="C281" i="9"/>
  <c r="C281" i="5"/>
  <c r="C297" i="9"/>
  <c r="C297" i="5"/>
  <c r="C382" i="9"/>
  <c r="C382" i="5"/>
  <c r="C390" i="9"/>
  <c r="C390" i="5"/>
  <c r="C398" i="9"/>
  <c r="C398" i="5"/>
  <c r="C406" i="9"/>
  <c r="C406" i="5"/>
  <c r="C410" i="9"/>
  <c r="C410" i="5"/>
  <c r="C418" i="9"/>
  <c r="C418" i="5"/>
  <c r="C426" i="9"/>
  <c r="C426" i="5"/>
  <c r="C455" i="9"/>
  <c r="C455" i="5"/>
  <c r="C151" i="9"/>
  <c r="C151" i="5"/>
  <c r="C163" i="9"/>
  <c r="C163" i="5"/>
  <c r="C175" i="9"/>
  <c r="C175" i="5"/>
  <c r="C221" i="9"/>
  <c r="C221" i="5"/>
  <c r="CP230" i="9"/>
  <c r="BR230" i="9"/>
  <c r="AD230" i="9"/>
  <c r="CO230" i="9"/>
  <c r="BA230" i="9"/>
  <c r="AC230" i="9"/>
  <c r="BP230" i="9"/>
  <c r="AR230" i="9"/>
  <c r="BO230" i="9"/>
  <c r="AE230" i="9"/>
  <c r="BC230" i="9"/>
  <c r="CZ230" i="9"/>
  <c r="AN230" i="9"/>
  <c r="CK230" i="9"/>
  <c r="Y230" i="9"/>
  <c r="BV230" i="9"/>
  <c r="CS230" i="9"/>
  <c r="BF230" i="9"/>
  <c r="CR230" i="9"/>
  <c r="AH230" i="9"/>
  <c r="BS230" i="9"/>
  <c r="CW254" i="9"/>
  <c r="AC262" i="9"/>
  <c r="AI262" i="9"/>
  <c r="CV294" i="9"/>
  <c r="Z294" i="9"/>
  <c r="C310" i="9"/>
  <c r="C310" i="5"/>
  <c r="C383" i="9"/>
  <c r="C383" i="5"/>
  <c r="C395" i="9"/>
  <c r="C395" i="5"/>
  <c r="C415" i="9"/>
  <c r="C415" i="5"/>
  <c r="C258" i="5"/>
  <c r="C235" i="9"/>
  <c r="C235" i="5"/>
  <c r="C247" i="9"/>
  <c r="C247" i="5"/>
  <c r="C259" i="9"/>
  <c r="C259" i="5"/>
  <c r="C271" i="9"/>
  <c r="C271" i="5"/>
  <c r="C283" i="9"/>
  <c r="C283" i="5"/>
  <c r="C295" i="9"/>
  <c r="C295" i="5"/>
  <c r="C303" i="9"/>
  <c r="C303" i="5"/>
  <c r="C315" i="9"/>
  <c r="C315" i="5"/>
  <c r="C380" i="9"/>
  <c r="C380" i="5"/>
  <c r="C392" i="9"/>
  <c r="C392" i="5"/>
  <c r="C404" i="9"/>
  <c r="C404" i="5"/>
  <c r="C412" i="9"/>
  <c r="C412" i="5"/>
  <c r="C424" i="9"/>
  <c r="C424" i="5"/>
  <c r="C220" i="5"/>
  <c r="C286" i="5"/>
  <c r="C309" i="5"/>
  <c r="AK4" i="9"/>
  <c r="BG4" i="9"/>
  <c r="AX8" i="9"/>
  <c r="CD8" i="9"/>
  <c r="BS16" i="9"/>
  <c r="BN20" i="9"/>
  <c r="AW25" i="9"/>
  <c r="BZ37" i="9"/>
  <c r="AO49" i="9"/>
  <c r="CG50" i="9"/>
  <c r="C3" i="9"/>
  <c r="C3" i="5"/>
  <c r="C7" i="5"/>
  <c r="C7" i="9"/>
  <c r="C11" i="9"/>
  <c r="C11" i="5"/>
  <c r="C15" i="5"/>
  <c r="C15" i="9"/>
  <c r="CX19" i="9"/>
  <c r="CP19" i="9"/>
  <c r="CH19" i="9"/>
  <c r="BZ19" i="9"/>
  <c r="BR19" i="9"/>
  <c r="BJ19" i="9"/>
  <c r="BB19" i="9"/>
  <c r="AT19" i="9"/>
  <c r="AL19" i="9"/>
  <c r="AD19" i="9"/>
  <c r="V19" i="9"/>
  <c r="CW19" i="9"/>
  <c r="CO19" i="9"/>
  <c r="CG19" i="9"/>
  <c r="BY19" i="9"/>
  <c r="BQ19" i="9"/>
  <c r="BI19" i="9"/>
  <c r="BA19" i="9"/>
  <c r="AS19" i="9"/>
  <c r="AK19" i="9"/>
  <c r="AC19" i="9"/>
  <c r="CV19" i="9"/>
  <c r="CN19" i="9"/>
  <c r="CF19" i="9"/>
  <c r="BX19" i="9"/>
  <c r="BP19" i="9"/>
  <c r="BH19" i="9"/>
  <c r="AZ19" i="9"/>
  <c r="AR19" i="9"/>
  <c r="AJ19" i="9"/>
  <c r="AB19" i="9"/>
  <c r="CU19" i="9"/>
  <c r="CM19" i="9"/>
  <c r="CE19" i="9"/>
  <c r="BW19" i="9"/>
  <c r="BO19" i="9"/>
  <c r="BG19" i="9"/>
  <c r="AY19" i="9"/>
  <c r="AQ19" i="9"/>
  <c r="AI19" i="9"/>
  <c r="AA19" i="9"/>
  <c r="CT19" i="9"/>
  <c r="CL19" i="9"/>
  <c r="CD19" i="9"/>
  <c r="BV19" i="9"/>
  <c r="BN19" i="9"/>
  <c r="BF19" i="9"/>
  <c r="AX19" i="9"/>
  <c r="AP19" i="9"/>
  <c r="AH19" i="9"/>
  <c r="Z19" i="9"/>
  <c r="DA19" i="9"/>
  <c r="CS19" i="9"/>
  <c r="CK19" i="9"/>
  <c r="CC19" i="9"/>
  <c r="BU19" i="9"/>
  <c r="BM19" i="9"/>
  <c r="BE19" i="9"/>
  <c r="AW19" i="9"/>
  <c r="AO19" i="9"/>
  <c r="AG19" i="9"/>
  <c r="Y19" i="9"/>
  <c r="CR19" i="9"/>
  <c r="BL19" i="9"/>
  <c r="AF19" i="9"/>
  <c r="CQ19" i="9"/>
  <c r="BK19" i="9"/>
  <c r="AE19" i="9"/>
  <c r="CJ19" i="9"/>
  <c r="BD19" i="9"/>
  <c r="X19" i="9"/>
  <c r="CI19" i="9"/>
  <c r="BC19" i="9"/>
  <c r="W19" i="9"/>
  <c r="CZ19" i="9"/>
  <c r="BT19" i="9"/>
  <c r="AN19" i="9"/>
  <c r="CY19" i="9"/>
  <c r="BS19" i="9"/>
  <c r="AM19" i="9"/>
  <c r="CW24" i="9"/>
  <c r="CO24" i="9"/>
  <c r="CG24" i="9"/>
  <c r="BY24" i="9"/>
  <c r="BQ24" i="9"/>
  <c r="BI24" i="9"/>
  <c r="BA24" i="9"/>
  <c r="AS24" i="9"/>
  <c r="AK24" i="9"/>
  <c r="AC24" i="9"/>
  <c r="CV24" i="9"/>
  <c r="CN24" i="9"/>
  <c r="CF24" i="9"/>
  <c r="BX24" i="9"/>
  <c r="BP24" i="9"/>
  <c r="BH24" i="9"/>
  <c r="AZ24" i="9"/>
  <c r="AR24" i="9"/>
  <c r="AJ24" i="9"/>
  <c r="AB24" i="9"/>
  <c r="CU24" i="9"/>
  <c r="CM24" i="9"/>
  <c r="CE24" i="9"/>
  <c r="BW24" i="9"/>
  <c r="BO24" i="9"/>
  <c r="BG24" i="9"/>
  <c r="AY24" i="9"/>
  <c r="AQ24" i="9"/>
  <c r="AI24" i="9"/>
  <c r="AA24" i="9"/>
  <c r="CT24" i="9"/>
  <c r="CL24" i="9"/>
  <c r="CD24" i="9"/>
  <c r="BV24" i="9"/>
  <c r="BN24" i="9"/>
  <c r="BF24" i="9"/>
  <c r="AX24" i="9"/>
  <c r="AP24" i="9"/>
  <c r="AH24" i="9"/>
  <c r="Z24" i="9"/>
  <c r="DA24" i="9"/>
  <c r="CS24" i="9"/>
  <c r="CK24" i="9"/>
  <c r="CC24" i="9"/>
  <c r="BU24" i="9"/>
  <c r="BM24" i="9"/>
  <c r="BE24" i="9"/>
  <c r="AW24" i="9"/>
  <c r="AO24" i="9"/>
  <c r="AG24" i="9"/>
  <c r="Y24" i="9"/>
  <c r="CZ24" i="9"/>
  <c r="CR24" i="9"/>
  <c r="CJ24" i="9"/>
  <c r="CB24" i="9"/>
  <c r="BT24" i="9"/>
  <c r="BL24" i="9"/>
  <c r="BD24" i="9"/>
  <c r="AV24" i="9"/>
  <c r="AN24" i="9"/>
  <c r="AF24" i="9"/>
  <c r="X24" i="9"/>
  <c r="CH24" i="9"/>
  <c r="BB24" i="9"/>
  <c r="V24" i="9"/>
  <c r="CA24" i="9"/>
  <c r="AU24" i="9"/>
  <c r="BZ24" i="9"/>
  <c r="AT24" i="9"/>
  <c r="CY24" i="9"/>
  <c r="BS24" i="9"/>
  <c r="AM24" i="9"/>
  <c r="CP24" i="9"/>
  <c r="BJ24" i="9"/>
  <c r="AD24" i="9"/>
  <c r="CI24" i="9"/>
  <c r="BC24" i="9"/>
  <c r="W24" i="9"/>
  <c r="DA28" i="9"/>
  <c r="CS28" i="9"/>
  <c r="CK28" i="9"/>
  <c r="CC28" i="9"/>
  <c r="BU28" i="9"/>
  <c r="BM28" i="9"/>
  <c r="BE28" i="9"/>
  <c r="AW28" i="9"/>
  <c r="AO28" i="9"/>
  <c r="AG28" i="9"/>
  <c r="Y28" i="9"/>
  <c r="CZ28" i="9"/>
  <c r="CR28" i="9"/>
  <c r="CJ28" i="9"/>
  <c r="CB28" i="9"/>
  <c r="BT28" i="9"/>
  <c r="BL28" i="9"/>
  <c r="BD28" i="9"/>
  <c r="AV28" i="9"/>
  <c r="AN28" i="9"/>
  <c r="AF28" i="9"/>
  <c r="X28" i="9"/>
  <c r="CY28" i="9"/>
  <c r="CQ28" i="9"/>
  <c r="CI28" i="9"/>
  <c r="CA28" i="9"/>
  <c r="BS28" i="9"/>
  <c r="BK28" i="9"/>
  <c r="BC28" i="9"/>
  <c r="AU28" i="9"/>
  <c r="AM28" i="9"/>
  <c r="AE28" i="9"/>
  <c r="W28" i="9"/>
  <c r="CX28" i="9"/>
  <c r="CP28" i="9"/>
  <c r="CH28" i="9"/>
  <c r="BZ28" i="9"/>
  <c r="BR28" i="9"/>
  <c r="BJ28" i="9"/>
  <c r="BB28" i="9"/>
  <c r="AT28" i="9"/>
  <c r="AL28" i="9"/>
  <c r="AD28" i="9"/>
  <c r="V28" i="9"/>
  <c r="CW28" i="9"/>
  <c r="CO28" i="9"/>
  <c r="CG28" i="9"/>
  <c r="BY28" i="9"/>
  <c r="BQ28" i="9"/>
  <c r="BI28" i="9"/>
  <c r="BA28" i="9"/>
  <c r="AS28" i="9"/>
  <c r="AK28" i="9"/>
  <c r="AC28" i="9"/>
  <c r="CV28" i="9"/>
  <c r="CN28" i="9"/>
  <c r="CF28" i="9"/>
  <c r="BX28" i="9"/>
  <c r="BP28" i="9"/>
  <c r="BH28" i="9"/>
  <c r="AZ28" i="9"/>
  <c r="AR28" i="9"/>
  <c r="AJ28" i="9"/>
  <c r="AB28" i="9"/>
  <c r="CD28" i="9"/>
  <c r="AX28" i="9"/>
  <c r="BW28" i="9"/>
  <c r="AQ28" i="9"/>
  <c r="BV28" i="9"/>
  <c r="AP28" i="9"/>
  <c r="CU28" i="9"/>
  <c r="BO28" i="9"/>
  <c r="AI28" i="9"/>
  <c r="CL28" i="9"/>
  <c r="BF28" i="9"/>
  <c r="Z28" i="9"/>
  <c r="CE28" i="9"/>
  <c r="AY28" i="9"/>
  <c r="CW32" i="9"/>
  <c r="CO32" i="9"/>
  <c r="CG32" i="9"/>
  <c r="BY32" i="9"/>
  <c r="BQ32" i="9"/>
  <c r="BI32" i="9"/>
  <c r="BA32" i="9"/>
  <c r="AS32" i="9"/>
  <c r="AK32" i="9"/>
  <c r="AC32" i="9"/>
  <c r="CV32" i="9"/>
  <c r="CN32" i="9"/>
  <c r="CF32" i="9"/>
  <c r="BX32" i="9"/>
  <c r="BP32" i="9"/>
  <c r="BH32" i="9"/>
  <c r="AZ32" i="9"/>
  <c r="AR32" i="9"/>
  <c r="AJ32" i="9"/>
  <c r="AB32" i="9"/>
  <c r="CU32" i="9"/>
  <c r="CM32" i="9"/>
  <c r="CE32" i="9"/>
  <c r="BW32" i="9"/>
  <c r="BO32" i="9"/>
  <c r="BG32" i="9"/>
  <c r="AY32" i="9"/>
  <c r="AQ32" i="9"/>
  <c r="AI32" i="9"/>
  <c r="AA32" i="9"/>
  <c r="CT32" i="9"/>
  <c r="CL32" i="9"/>
  <c r="CD32" i="9"/>
  <c r="BV32" i="9"/>
  <c r="BN32" i="9"/>
  <c r="BF32" i="9"/>
  <c r="AX32" i="9"/>
  <c r="AP32" i="9"/>
  <c r="AH32" i="9"/>
  <c r="Z32" i="9"/>
  <c r="DA32" i="9"/>
  <c r="CS32" i="9"/>
  <c r="CK32" i="9"/>
  <c r="CC32" i="9"/>
  <c r="BU32" i="9"/>
  <c r="BM32" i="9"/>
  <c r="BE32" i="9"/>
  <c r="AW32" i="9"/>
  <c r="AO32" i="9"/>
  <c r="AG32" i="9"/>
  <c r="Y32" i="9"/>
  <c r="CZ32" i="9"/>
  <c r="CR32" i="9"/>
  <c r="CJ32" i="9"/>
  <c r="CB32" i="9"/>
  <c r="BT32" i="9"/>
  <c r="BL32" i="9"/>
  <c r="BD32" i="9"/>
  <c r="AV32" i="9"/>
  <c r="AN32" i="9"/>
  <c r="AF32" i="9"/>
  <c r="X32" i="9"/>
  <c r="CP32" i="9"/>
  <c r="BJ32" i="9"/>
  <c r="AD32" i="9"/>
  <c r="CI32" i="9"/>
  <c r="BC32" i="9"/>
  <c r="W32" i="9"/>
  <c r="CH32" i="9"/>
  <c r="BB32" i="9"/>
  <c r="V32" i="9"/>
  <c r="CA32" i="9"/>
  <c r="AU32" i="9"/>
  <c r="CX32" i="9"/>
  <c r="BR32" i="9"/>
  <c r="AL32" i="9"/>
  <c r="CQ32" i="9"/>
  <c r="BK32" i="9"/>
  <c r="AE32" i="9"/>
  <c r="DA36" i="9"/>
  <c r="CS36" i="9"/>
  <c r="CK36" i="9"/>
  <c r="CC36" i="9"/>
  <c r="BU36" i="9"/>
  <c r="BM36" i="9"/>
  <c r="BE36" i="9"/>
  <c r="AW36" i="9"/>
  <c r="AO36" i="9"/>
  <c r="AG36" i="9"/>
  <c r="Y36" i="9"/>
  <c r="CZ36" i="9"/>
  <c r="CR36" i="9"/>
  <c r="CJ36" i="9"/>
  <c r="CB36" i="9"/>
  <c r="BT36" i="9"/>
  <c r="BL36" i="9"/>
  <c r="BD36" i="9"/>
  <c r="AV36" i="9"/>
  <c r="AN36" i="9"/>
  <c r="AF36" i="9"/>
  <c r="X36" i="9"/>
  <c r="CY36" i="9"/>
  <c r="CQ36" i="9"/>
  <c r="CI36" i="9"/>
  <c r="CA36" i="9"/>
  <c r="BS36" i="9"/>
  <c r="BK36" i="9"/>
  <c r="BC36" i="9"/>
  <c r="AU36" i="9"/>
  <c r="AM36" i="9"/>
  <c r="AE36" i="9"/>
  <c r="W36" i="9"/>
  <c r="CX36" i="9"/>
  <c r="CP36" i="9"/>
  <c r="CH36" i="9"/>
  <c r="BZ36" i="9"/>
  <c r="BR36" i="9"/>
  <c r="BJ36" i="9"/>
  <c r="BB36" i="9"/>
  <c r="AT36" i="9"/>
  <c r="AL36" i="9"/>
  <c r="AD36" i="9"/>
  <c r="V36" i="9"/>
  <c r="CW36" i="9"/>
  <c r="CO36" i="9"/>
  <c r="CG36" i="9"/>
  <c r="BY36" i="9"/>
  <c r="BQ36" i="9"/>
  <c r="BI36" i="9"/>
  <c r="BA36" i="9"/>
  <c r="AS36" i="9"/>
  <c r="AK36" i="9"/>
  <c r="AC36" i="9"/>
  <c r="CV36" i="9"/>
  <c r="CN36" i="9"/>
  <c r="CF36" i="9"/>
  <c r="BX36" i="9"/>
  <c r="BP36" i="9"/>
  <c r="BH36" i="9"/>
  <c r="AZ36" i="9"/>
  <c r="AR36" i="9"/>
  <c r="AJ36" i="9"/>
  <c r="AB36" i="9"/>
  <c r="CL36" i="9"/>
  <c r="BF36" i="9"/>
  <c r="Z36" i="9"/>
  <c r="CE36" i="9"/>
  <c r="AY36" i="9"/>
  <c r="CD36" i="9"/>
  <c r="AX36" i="9"/>
  <c r="BW36" i="9"/>
  <c r="AQ36" i="9"/>
  <c r="CT36" i="9"/>
  <c r="BN36" i="9"/>
  <c r="AH36" i="9"/>
  <c r="CM36" i="9"/>
  <c r="BG36" i="9"/>
  <c r="AA36" i="9"/>
  <c r="CW40" i="9"/>
  <c r="CO40" i="9"/>
  <c r="CG40" i="9"/>
  <c r="BY40" i="9"/>
  <c r="BQ40" i="9"/>
  <c r="BI40" i="9"/>
  <c r="BA40" i="9"/>
  <c r="AS40" i="9"/>
  <c r="AK40" i="9"/>
  <c r="AC40" i="9"/>
  <c r="CV40" i="9"/>
  <c r="CN40" i="9"/>
  <c r="CF40" i="9"/>
  <c r="BX40" i="9"/>
  <c r="BP40" i="9"/>
  <c r="BH40" i="9"/>
  <c r="AZ40" i="9"/>
  <c r="AR40" i="9"/>
  <c r="AJ40" i="9"/>
  <c r="AB40" i="9"/>
  <c r="CU40" i="9"/>
  <c r="CM40" i="9"/>
  <c r="CE40" i="9"/>
  <c r="BW40" i="9"/>
  <c r="BO40" i="9"/>
  <c r="BG40" i="9"/>
  <c r="AY40" i="9"/>
  <c r="AQ40" i="9"/>
  <c r="AI40" i="9"/>
  <c r="AA40" i="9"/>
  <c r="CT40" i="9"/>
  <c r="CL40" i="9"/>
  <c r="CD40" i="9"/>
  <c r="BV40" i="9"/>
  <c r="BN40" i="9"/>
  <c r="BF40" i="9"/>
  <c r="AX40" i="9"/>
  <c r="AP40" i="9"/>
  <c r="AH40" i="9"/>
  <c r="Z40" i="9"/>
  <c r="DA40" i="9"/>
  <c r="CS40" i="9"/>
  <c r="CK40" i="9"/>
  <c r="CC40" i="9"/>
  <c r="BU40" i="9"/>
  <c r="BM40" i="9"/>
  <c r="BE40" i="9"/>
  <c r="AW40" i="9"/>
  <c r="AO40" i="9"/>
  <c r="AG40" i="9"/>
  <c r="Y40" i="9"/>
  <c r="CZ40" i="9"/>
  <c r="CR40" i="9"/>
  <c r="CJ40" i="9"/>
  <c r="CB40" i="9"/>
  <c r="BT40" i="9"/>
  <c r="BL40" i="9"/>
  <c r="BD40" i="9"/>
  <c r="AV40" i="9"/>
  <c r="AN40" i="9"/>
  <c r="AF40" i="9"/>
  <c r="X40" i="9"/>
  <c r="CX40" i="9"/>
  <c r="BR40" i="9"/>
  <c r="AL40" i="9"/>
  <c r="CQ40" i="9"/>
  <c r="BK40" i="9"/>
  <c r="AE40" i="9"/>
  <c r="CP40" i="9"/>
  <c r="BJ40" i="9"/>
  <c r="AD40" i="9"/>
  <c r="CI40" i="9"/>
  <c r="BC40" i="9"/>
  <c r="W40" i="9"/>
  <c r="BZ40" i="9"/>
  <c r="AT40" i="9"/>
  <c r="CY40" i="9"/>
  <c r="BS40" i="9"/>
  <c r="AM40" i="9"/>
  <c r="DA44" i="9"/>
  <c r="CS44" i="9"/>
  <c r="CK44" i="9"/>
  <c r="CC44" i="9"/>
  <c r="BU44" i="9"/>
  <c r="BM44" i="9"/>
  <c r="BE44" i="9"/>
  <c r="AW44" i="9"/>
  <c r="AO44" i="9"/>
  <c r="AG44" i="9"/>
  <c r="Y44" i="9"/>
  <c r="CZ44" i="9"/>
  <c r="CR44" i="9"/>
  <c r="CJ44" i="9"/>
  <c r="CB44" i="9"/>
  <c r="BT44" i="9"/>
  <c r="BL44" i="9"/>
  <c r="BD44" i="9"/>
  <c r="AV44" i="9"/>
  <c r="AN44" i="9"/>
  <c r="AF44" i="9"/>
  <c r="X44" i="9"/>
  <c r="CY44" i="9"/>
  <c r="CQ44" i="9"/>
  <c r="CI44" i="9"/>
  <c r="CA44" i="9"/>
  <c r="BS44" i="9"/>
  <c r="BK44" i="9"/>
  <c r="BC44" i="9"/>
  <c r="AU44" i="9"/>
  <c r="AM44" i="9"/>
  <c r="AE44" i="9"/>
  <c r="W44" i="9"/>
  <c r="CX44" i="9"/>
  <c r="CP44" i="9"/>
  <c r="CH44" i="9"/>
  <c r="BZ44" i="9"/>
  <c r="BR44" i="9"/>
  <c r="BJ44" i="9"/>
  <c r="BB44" i="9"/>
  <c r="AT44" i="9"/>
  <c r="AL44" i="9"/>
  <c r="AD44" i="9"/>
  <c r="V44" i="9"/>
  <c r="CW44" i="9"/>
  <c r="CO44" i="9"/>
  <c r="CG44" i="9"/>
  <c r="BY44" i="9"/>
  <c r="BQ44" i="9"/>
  <c r="BI44" i="9"/>
  <c r="BA44" i="9"/>
  <c r="AS44" i="9"/>
  <c r="AK44" i="9"/>
  <c r="AC44" i="9"/>
  <c r="CV44" i="9"/>
  <c r="CN44" i="9"/>
  <c r="CF44" i="9"/>
  <c r="BX44" i="9"/>
  <c r="BP44" i="9"/>
  <c r="BH44" i="9"/>
  <c r="AZ44" i="9"/>
  <c r="AR44" i="9"/>
  <c r="AJ44" i="9"/>
  <c r="AB44" i="9"/>
  <c r="CT44" i="9"/>
  <c r="BN44" i="9"/>
  <c r="AH44" i="9"/>
  <c r="CM44" i="9"/>
  <c r="BG44" i="9"/>
  <c r="AA44" i="9"/>
  <c r="CL44" i="9"/>
  <c r="BF44" i="9"/>
  <c r="Z44" i="9"/>
  <c r="CE44" i="9"/>
  <c r="AY44" i="9"/>
  <c r="BV44" i="9"/>
  <c r="AP44" i="9"/>
  <c r="CU44" i="9"/>
  <c r="BO44" i="9"/>
  <c r="AI44" i="9"/>
  <c r="CW48" i="9"/>
  <c r="CO48" i="9"/>
  <c r="CG48" i="9"/>
  <c r="BY48" i="9"/>
  <c r="BQ48" i="9"/>
  <c r="BI48" i="9"/>
  <c r="BA48" i="9"/>
  <c r="AS48" i="9"/>
  <c r="AK48" i="9"/>
  <c r="AC48" i="9"/>
  <c r="CV48" i="9"/>
  <c r="CN48" i="9"/>
  <c r="CF48" i="9"/>
  <c r="BX48" i="9"/>
  <c r="BP48" i="9"/>
  <c r="BH48" i="9"/>
  <c r="AZ48" i="9"/>
  <c r="AR48" i="9"/>
  <c r="AJ48" i="9"/>
  <c r="AB48" i="9"/>
  <c r="CU48" i="9"/>
  <c r="CM48" i="9"/>
  <c r="CE48" i="9"/>
  <c r="BW48" i="9"/>
  <c r="BO48" i="9"/>
  <c r="BG48" i="9"/>
  <c r="AY48" i="9"/>
  <c r="AQ48" i="9"/>
  <c r="AI48" i="9"/>
  <c r="AA48" i="9"/>
  <c r="CT48" i="9"/>
  <c r="CL48" i="9"/>
  <c r="CD48" i="9"/>
  <c r="BV48" i="9"/>
  <c r="BN48" i="9"/>
  <c r="BF48" i="9"/>
  <c r="AX48" i="9"/>
  <c r="AP48" i="9"/>
  <c r="AH48" i="9"/>
  <c r="Z48" i="9"/>
  <c r="DA48" i="9"/>
  <c r="CS48" i="9"/>
  <c r="CK48" i="9"/>
  <c r="CC48" i="9"/>
  <c r="BU48" i="9"/>
  <c r="BM48" i="9"/>
  <c r="BE48" i="9"/>
  <c r="AW48" i="9"/>
  <c r="AO48" i="9"/>
  <c r="AG48" i="9"/>
  <c r="Y48" i="9"/>
  <c r="CZ48" i="9"/>
  <c r="CR48" i="9"/>
  <c r="CJ48" i="9"/>
  <c r="CB48" i="9"/>
  <c r="BT48" i="9"/>
  <c r="BL48" i="9"/>
  <c r="BD48" i="9"/>
  <c r="AV48" i="9"/>
  <c r="AN48" i="9"/>
  <c r="AF48" i="9"/>
  <c r="X48" i="9"/>
  <c r="BZ48" i="9"/>
  <c r="AT48" i="9"/>
  <c r="CY48" i="9"/>
  <c r="BS48" i="9"/>
  <c r="AM48" i="9"/>
  <c r="CX48" i="9"/>
  <c r="BR48" i="9"/>
  <c r="AL48" i="9"/>
  <c r="CQ48" i="9"/>
  <c r="BK48" i="9"/>
  <c r="AE48" i="9"/>
  <c r="CH48" i="9"/>
  <c r="BB48" i="9"/>
  <c r="V48" i="9"/>
  <c r="CA48" i="9"/>
  <c r="AU48" i="9"/>
  <c r="DA52" i="9"/>
  <c r="CS52" i="9"/>
  <c r="CK52" i="9"/>
  <c r="CC52" i="9"/>
  <c r="BU52" i="9"/>
  <c r="BM52" i="9"/>
  <c r="BE52" i="9"/>
  <c r="AW52" i="9"/>
  <c r="AO52" i="9"/>
  <c r="AG52" i="9"/>
  <c r="Y52" i="9"/>
  <c r="CZ52" i="9"/>
  <c r="CR52" i="9"/>
  <c r="CJ52" i="9"/>
  <c r="CB52" i="9"/>
  <c r="BT52" i="9"/>
  <c r="BL52" i="9"/>
  <c r="BD52" i="9"/>
  <c r="AV52" i="9"/>
  <c r="AN52" i="9"/>
  <c r="AF52" i="9"/>
  <c r="X52" i="9"/>
  <c r="CY52" i="9"/>
  <c r="CQ52" i="9"/>
  <c r="CI52" i="9"/>
  <c r="CA52" i="9"/>
  <c r="BS52" i="9"/>
  <c r="BK52" i="9"/>
  <c r="BC52" i="9"/>
  <c r="AU52" i="9"/>
  <c r="AM52" i="9"/>
  <c r="AE52" i="9"/>
  <c r="W52" i="9"/>
  <c r="CX52" i="9"/>
  <c r="CP52" i="9"/>
  <c r="CH52" i="9"/>
  <c r="BZ52" i="9"/>
  <c r="BR52" i="9"/>
  <c r="BJ52" i="9"/>
  <c r="BB52" i="9"/>
  <c r="AT52" i="9"/>
  <c r="AL52" i="9"/>
  <c r="AD52" i="9"/>
  <c r="V52" i="9"/>
  <c r="CW52" i="9"/>
  <c r="CO52" i="9"/>
  <c r="CG52" i="9"/>
  <c r="BY52" i="9"/>
  <c r="BQ52" i="9"/>
  <c r="BI52" i="9"/>
  <c r="BA52" i="9"/>
  <c r="AS52" i="9"/>
  <c r="AK52" i="9"/>
  <c r="AC52" i="9"/>
  <c r="CV52" i="9"/>
  <c r="CN52" i="9"/>
  <c r="CF52" i="9"/>
  <c r="BX52" i="9"/>
  <c r="BP52" i="9"/>
  <c r="BH52" i="9"/>
  <c r="AZ52" i="9"/>
  <c r="AR52" i="9"/>
  <c r="AJ52" i="9"/>
  <c r="AB52" i="9"/>
  <c r="BV52" i="9"/>
  <c r="AP52" i="9"/>
  <c r="CU52" i="9"/>
  <c r="BO52" i="9"/>
  <c r="AI52" i="9"/>
  <c r="CT52" i="9"/>
  <c r="BN52" i="9"/>
  <c r="AH52" i="9"/>
  <c r="CM52" i="9"/>
  <c r="BG52" i="9"/>
  <c r="AA52" i="9"/>
  <c r="CD52" i="9"/>
  <c r="AX52" i="9"/>
  <c r="BW52" i="9"/>
  <c r="AQ52" i="9"/>
  <c r="CZ56" i="9"/>
  <c r="CR56" i="9"/>
  <c r="CJ56" i="9"/>
  <c r="CB56" i="9"/>
  <c r="BT56" i="9"/>
  <c r="BL56" i="9"/>
  <c r="BD56" i="9"/>
  <c r="AV56" i="9"/>
  <c r="AN56" i="9"/>
  <c r="AF56" i="9"/>
  <c r="X56" i="9"/>
  <c r="CW56" i="9"/>
  <c r="CO56" i="9"/>
  <c r="CG56" i="9"/>
  <c r="BY56" i="9"/>
  <c r="BQ56" i="9"/>
  <c r="BI56" i="9"/>
  <c r="BA56" i="9"/>
  <c r="AS56" i="9"/>
  <c r="AK56" i="9"/>
  <c r="AC56" i="9"/>
  <c r="CU56" i="9"/>
  <c r="CK56" i="9"/>
  <c r="BZ56" i="9"/>
  <c r="BO56" i="9"/>
  <c r="BE56" i="9"/>
  <c r="AT56" i="9"/>
  <c r="AI56" i="9"/>
  <c r="Y56" i="9"/>
  <c r="CT56" i="9"/>
  <c r="CI56" i="9"/>
  <c r="BX56" i="9"/>
  <c r="BN56" i="9"/>
  <c r="BC56" i="9"/>
  <c r="AR56" i="9"/>
  <c r="AH56" i="9"/>
  <c r="W56" i="9"/>
  <c r="CS56" i="9"/>
  <c r="CH56" i="9"/>
  <c r="BW56" i="9"/>
  <c r="BM56" i="9"/>
  <c r="BB56" i="9"/>
  <c r="AQ56" i="9"/>
  <c r="AG56" i="9"/>
  <c r="V56" i="9"/>
  <c r="CQ56" i="9"/>
  <c r="CF56" i="9"/>
  <c r="BV56" i="9"/>
  <c r="BK56" i="9"/>
  <c r="AZ56" i="9"/>
  <c r="AP56" i="9"/>
  <c r="AE56" i="9"/>
  <c r="DA56" i="9"/>
  <c r="CP56" i="9"/>
  <c r="CE56" i="9"/>
  <c r="BU56" i="9"/>
  <c r="BJ56" i="9"/>
  <c r="AY56" i="9"/>
  <c r="AO56" i="9"/>
  <c r="AD56" i="9"/>
  <c r="CY56" i="9"/>
  <c r="CN56" i="9"/>
  <c r="CD56" i="9"/>
  <c r="BS56" i="9"/>
  <c r="BH56" i="9"/>
  <c r="AX56" i="9"/>
  <c r="AM56" i="9"/>
  <c r="AB56" i="9"/>
  <c r="CX56" i="9"/>
  <c r="CM56" i="9"/>
  <c r="CC56" i="9"/>
  <c r="BR56" i="9"/>
  <c r="BG56" i="9"/>
  <c r="AW56" i="9"/>
  <c r="AL56" i="9"/>
  <c r="AA56" i="9"/>
  <c r="AU56" i="9"/>
  <c r="AJ56" i="9"/>
  <c r="Z56" i="9"/>
  <c r="CV56" i="9"/>
  <c r="BP56" i="9"/>
  <c r="BF56" i="9"/>
  <c r="CV60" i="9"/>
  <c r="CN60" i="9"/>
  <c r="CF60" i="9"/>
  <c r="BX60" i="9"/>
  <c r="BP60" i="9"/>
  <c r="BH60" i="9"/>
  <c r="AZ60" i="9"/>
  <c r="AR60" i="9"/>
  <c r="AJ60" i="9"/>
  <c r="AB60" i="9"/>
  <c r="DA60" i="9"/>
  <c r="CS60" i="9"/>
  <c r="CK60" i="9"/>
  <c r="CC60" i="9"/>
  <c r="BU60" i="9"/>
  <c r="BM60" i="9"/>
  <c r="BE60" i="9"/>
  <c r="AW60" i="9"/>
  <c r="AO60" i="9"/>
  <c r="AG60" i="9"/>
  <c r="Y60" i="9"/>
  <c r="CW60" i="9"/>
  <c r="CL60" i="9"/>
  <c r="CA60" i="9"/>
  <c r="BQ60" i="9"/>
  <c r="BF60" i="9"/>
  <c r="AU60" i="9"/>
  <c r="AK60" i="9"/>
  <c r="Z60" i="9"/>
  <c r="CU60" i="9"/>
  <c r="CJ60" i="9"/>
  <c r="BZ60" i="9"/>
  <c r="BO60" i="9"/>
  <c r="BD60" i="9"/>
  <c r="AT60" i="9"/>
  <c r="AI60" i="9"/>
  <c r="X60" i="9"/>
  <c r="CT60" i="9"/>
  <c r="CI60" i="9"/>
  <c r="BY60" i="9"/>
  <c r="BN60" i="9"/>
  <c r="BC60" i="9"/>
  <c r="AS60" i="9"/>
  <c r="AH60" i="9"/>
  <c r="W60" i="9"/>
  <c r="CR60" i="9"/>
  <c r="CH60" i="9"/>
  <c r="BW60" i="9"/>
  <c r="BL60" i="9"/>
  <c r="BB60" i="9"/>
  <c r="AQ60" i="9"/>
  <c r="AF60" i="9"/>
  <c r="V60" i="9"/>
  <c r="CQ60" i="9"/>
  <c r="CG60" i="9"/>
  <c r="BV60" i="9"/>
  <c r="BK60" i="9"/>
  <c r="BA60" i="9"/>
  <c r="AP60" i="9"/>
  <c r="AE60" i="9"/>
  <c r="CZ60" i="9"/>
  <c r="CP60" i="9"/>
  <c r="CE60" i="9"/>
  <c r="BT60" i="9"/>
  <c r="BJ60" i="9"/>
  <c r="AY60" i="9"/>
  <c r="AN60" i="9"/>
  <c r="AD60" i="9"/>
  <c r="CY60" i="9"/>
  <c r="CO60" i="9"/>
  <c r="CD60" i="9"/>
  <c r="BS60" i="9"/>
  <c r="BI60" i="9"/>
  <c r="AX60" i="9"/>
  <c r="AM60" i="9"/>
  <c r="AC60" i="9"/>
  <c r="AV60" i="9"/>
  <c r="AL60" i="9"/>
  <c r="AA60" i="9"/>
  <c r="CX60" i="9"/>
  <c r="BR60" i="9"/>
  <c r="BG60" i="9"/>
  <c r="CU64" i="9"/>
  <c r="CM64" i="9"/>
  <c r="CE64" i="9"/>
  <c r="BW64" i="9"/>
  <c r="BO64" i="9"/>
  <c r="BG64" i="9"/>
  <c r="AY64" i="9"/>
  <c r="AQ64" i="9"/>
  <c r="AI64" i="9"/>
  <c r="AA64" i="9"/>
  <c r="CZ64" i="9"/>
  <c r="CR64" i="9"/>
  <c r="CJ64" i="9"/>
  <c r="CB64" i="9"/>
  <c r="BT64" i="9"/>
  <c r="BL64" i="9"/>
  <c r="BD64" i="9"/>
  <c r="AV64" i="9"/>
  <c r="AN64" i="9"/>
  <c r="AF64" i="9"/>
  <c r="X64" i="9"/>
  <c r="CY64" i="9"/>
  <c r="CQ64" i="9"/>
  <c r="CI64" i="9"/>
  <c r="CA64" i="9"/>
  <c r="BS64" i="9"/>
  <c r="BK64" i="9"/>
  <c r="BC64" i="9"/>
  <c r="AU64" i="9"/>
  <c r="AM64" i="9"/>
  <c r="AE64" i="9"/>
  <c r="W64" i="9"/>
  <c r="CW64" i="9"/>
  <c r="CO64" i="9"/>
  <c r="CG64" i="9"/>
  <c r="BY64" i="9"/>
  <c r="BQ64" i="9"/>
  <c r="BI64" i="9"/>
  <c r="BA64" i="9"/>
  <c r="AS64" i="9"/>
  <c r="AK64" i="9"/>
  <c r="AC64" i="9"/>
  <c r="CV64" i="9"/>
  <c r="CF64" i="9"/>
  <c r="BP64" i="9"/>
  <c r="AZ64" i="9"/>
  <c r="AJ64" i="9"/>
  <c r="CT64" i="9"/>
  <c r="CD64" i="9"/>
  <c r="BN64" i="9"/>
  <c r="AX64" i="9"/>
  <c r="AH64" i="9"/>
  <c r="CS64" i="9"/>
  <c r="CC64" i="9"/>
  <c r="BM64" i="9"/>
  <c r="AW64" i="9"/>
  <c r="AG64" i="9"/>
  <c r="CP64" i="9"/>
  <c r="BZ64" i="9"/>
  <c r="BJ64" i="9"/>
  <c r="AT64" i="9"/>
  <c r="AD64" i="9"/>
  <c r="CN64" i="9"/>
  <c r="BX64" i="9"/>
  <c r="BH64" i="9"/>
  <c r="AR64" i="9"/>
  <c r="AB64" i="9"/>
  <c r="CL64" i="9"/>
  <c r="BV64" i="9"/>
  <c r="BF64" i="9"/>
  <c r="AP64" i="9"/>
  <c r="Z64" i="9"/>
  <c r="DA64" i="9"/>
  <c r="CK64" i="9"/>
  <c r="BU64" i="9"/>
  <c r="BE64" i="9"/>
  <c r="AO64" i="9"/>
  <c r="Y64" i="9"/>
  <c r="CX64" i="9"/>
  <c r="CH64" i="9"/>
  <c r="BR64" i="9"/>
  <c r="V64" i="9"/>
  <c r="CY68" i="9"/>
  <c r="CQ68" i="9"/>
  <c r="CI68" i="9"/>
  <c r="CA68" i="9"/>
  <c r="BS68" i="9"/>
  <c r="BK68" i="9"/>
  <c r="BC68" i="9"/>
  <c r="AU68" i="9"/>
  <c r="AM68" i="9"/>
  <c r="AE68" i="9"/>
  <c r="W68" i="9"/>
  <c r="CV68" i="9"/>
  <c r="CN68" i="9"/>
  <c r="CF68" i="9"/>
  <c r="BX68" i="9"/>
  <c r="BP68" i="9"/>
  <c r="BH68" i="9"/>
  <c r="AZ68" i="9"/>
  <c r="AR68" i="9"/>
  <c r="AJ68" i="9"/>
  <c r="AB68" i="9"/>
  <c r="CU68" i="9"/>
  <c r="CM68" i="9"/>
  <c r="CE68" i="9"/>
  <c r="BW68" i="9"/>
  <c r="BO68" i="9"/>
  <c r="BG68" i="9"/>
  <c r="AY68" i="9"/>
  <c r="AQ68" i="9"/>
  <c r="AI68" i="9"/>
  <c r="AA68" i="9"/>
  <c r="CT68" i="9"/>
  <c r="CL68" i="9"/>
  <c r="CD68" i="9"/>
  <c r="BV68" i="9"/>
  <c r="BN68" i="9"/>
  <c r="BF68" i="9"/>
  <c r="AX68" i="9"/>
  <c r="AP68" i="9"/>
  <c r="AH68" i="9"/>
  <c r="Z68" i="9"/>
  <c r="DA68" i="9"/>
  <c r="CS68" i="9"/>
  <c r="CK68" i="9"/>
  <c r="CC68" i="9"/>
  <c r="BU68" i="9"/>
  <c r="BM68" i="9"/>
  <c r="BE68" i="9"/>
  <c r="AW68" i="9"/>
  <c r="AO68" i="9"/>
  <c r="AG68" i="9"/>
  <c r="Y68" i="9"/>
  <c r="CX68" i="9"/>
  <c r="CB68" i="9"/>
  <c r="BI68" i="9"/>
  <c r="AL68" i="9"/>
  <c r="CW68" i="9"/>
  <c r="BZ68" i="9"/>
  <c r="BD68" i="9"/>
  <c r="AK68" i="9"/>
  <c r="CR68" i="9"/>
  <c r="BY68" i="9"/>
  <c r="BB68" i="9"/>
  <c r="AF68" i="9"/>
  <c r="CP68" i="9"/>
  <c r="BT68" i="9"/>
  <c r="BA68" i="9"/>
  <c r="AD68" i="9"/>
  <c r="CO68" i="9"/>
  <c r="BR68" i="9"/>
  <c r="AV68" i="9"/>
  <c r="AC68" i="9"/>
  <c r="CJ68" i="9"/>
  <c r="BQ68" i="9"/>
  <c r="AT68" i="9"/>
  <c r="X68" i="9"/>
  <c r="CH68" i="9"/>
  <c r="BL68" i="9"/>
  <c r="AS68" i="9"/>
  <c r="V68" i="9"/>
  <c r="AN68" i="9"/>
  <c r="CG68" i="9"/>
  <c r="BJ68" i="9"/>
  <c r="CU72" i="9"/>
  <c r="CM72" i="9"/>
  <c r="CE72" i="9"/>
  <c r="BW72" i="9"/>
  <c r="BO72" i="9"/>
  <c r="BG72" i="9"/>
  <c r="AY72" i="9"/>
  <c r="AQ72" i="9"/>
  <c r="AI72" i="9"/>
  <c r="AA72" i="9"/>
  <c r="CZ72" i="9"/>
  <c r="CR72" i="9"/>
  <c r="CJ72" i="9"/>
  <c r="CB72" i="9"/>
  <c r="BT72" i="9"/>
  <c r="BL72" i="9"/>
  <c r="BD72" i="9"/>
  <c r="AV72" i="9"/>
  <c r="AN72" i="9"/>
  <c r="AF72" i="9"/>
  <c r="X72" i="9"/>
  <c r="CY72" i="9"/>
  <c r="CQ72" i="9"/>
  <c r="CI72" i="9"/>
  <c r="CA72" i="9"/>
  <c r="BS72" i="9"/>
  <c r="BK72" i="9"/>
  <c r="BC72" i="9"/>
  <c r="AU72" i="9"/>
  <c r="AM72" i="9"/>
  <c r="AE72" i="9"/>
  <c r="W72" i="9"/>
  <c r="CX72" i="9"/>
  <c r="CP72" i="9"/>
  <c r="CH72" i="9"/>
  <c r="BZ72" i="9"/>
  <c r="BR72" i="9"/>
  <c r="BJ72" i="9"/>
  <c r="BB72" i="9"/>
  <c r="AT72" i="9"/>
  <c r="AL72" i="9"/>
  <c r="AD72" i="9"/>
  <c r="V72" i="9"/>
  <c r="CW72" i="9"/>
  <c r="CO72" i="9"/>
  <c r="CG72" i="9"/>
  <c r="BY72" i="9"/>
  <c r="BQ72" i="9"/>
  <c r="BI72" i="9"/>
  <c r="BA72" i="9"/>
  <c r="AS72" i="9"/>
  <c r="AK72" i="9"/>
  <c r="AC72" i="9"/>
  <c r="CS72" i="9"/>
  <c r="BV72" i="9"/>
  <c r="AZ72" i="9"/>
  <c r="AG72" i="9"/>
  <c r="CN72" i="9"/>
  <c r="BU72" i="9"/>
  <c r="AX72" i="9"/>
  <c r="AB72" i="9"/>
  <c r="CL72" i="9"/>
  <c r="BP72" i="9"/>
  <c r="AW72" i="9"/>
  <c r="Z72" i="9"/>
  <c r="CK72" i="9"/>
  <c r="BN72" i="9"/>
  <c r="AR72" i="9"/>
  <c r="Y72" i="9"/>
  <c r="CF72" i="9"/>
  <c r="BM72" i="9"/>
  <c r="AP72" i="9"/>
  <c r="DA72" i="9"/>
  <c r="CD72" i="9"/>
  <c r="BH72" i="9"/>
  <c r="AO72" i="9"/>
  <c r="CV72" i="9"/>
  <c r="CC72" i="9"/>
  <c r="BF72" i="9"/>
  <c r="AJ72" i="9"/>
  <c r="AH72" i="9"/>
  <c r="BX72" i="9"/>
  <c r="BE72" i="9"/>
  <c r="CY100" i="9"/>
  <c r="CZ100" i="9"/>
  <c r="CQ100" i="9"/>
  <c r="CI100" i="9"/>
  <c r="CA100" i="9"/>
  <c r="BS100" i="9"/>
  <c r="BK100" i="9"/>
  <c r="BC100" i="9"/>
  <c r="AU100" i="9"/>
  <c r="AM100" i="9"/>
  <c r="AE100" i="9"/>
  <c r="W100" i="9"/>
  <c r="CX100" i="9"/>
  <c r="CP100" i="9"/>
  <c r="CH100" i="9"/>
  <c r="BZ100" i="9"/>
  <c r="BR100" i="9"/>
  <c r="BJ100" i="9"/>
  <c r="BB100" i="9"/>
  <c r="AT100" i="9"/>
  <c r="AL100" i="9"/>
  <c r="AD100" i="9"/>
  <c r="V100" i="9"/>
  <c r="CW100" i="9"/>
  <c r="CO100" i="9"/>
  <c r="CG100" i="9"/>
  <c r="BY100" i="9"/>
  <c r="BQ100" i="9"/>
  <c r="BI100" i="9"/>
  <c r="BA100" i="9"/>
  <c r="AS100" i="9"/>
  <c r="AK100" i="9"/>
  <c r="AC100" i="9"/>
  <c r="CV100" i="9"/>
  <c r="CN100" i="9"/>
  <c r="CF100" i="9"/>
  <c r="BX100" i="9"/>
  <c r="BP100" i="9"/>
  <c r="BH100" i="9"/>
  <c r="AZ100" i="9"/>
  <c r="AR100" i="9"/>
  <c r="AJ100" i="9"/>
  <c r="AB100" i="9"/>
  <c r="CU100" i="9"/>
  <c r="CM100" i="9"/>
  <c r="CE100" i="9"/>
  <c r="BW100" i="9"/>
  <c r="BO100" i="9"/>
  <c r="BG100" i="9"/>
  <c r="AY100" i="9"/>
  <c r="AQ100" i="9"/>
  <c r="AI100" i="9"/>
  <c r="AA100" i="9"/>
  <c r="CT100" i="9"/>
  <c r="CL100" i="9"/>
  <c r="CD100" i="9"/>
  <c r="BV100" i="9"/>
  <c r="BN100" i="9"/>
  <c r="BF100" i="9"/>
  <c r="AX100" i="9"/>
  <c r="AP100" i="9"/>
  <c r="AH100" i="9"/>
  <c r="Z100" i="9"/>
  <c r="CS100" i="9"/>
  <c r="CK100" i="9"/>
  <c r="CC100" i="9"/>
  <c r="BU100" i="9"/>
  <c r="BM100" i="9"/>
  <c r="BE100" i="9"/>
  <c r="AW100" i="9"/>
  <c r="AO100" i="9"/>
  <c r="AG100" i="9"/>
  <c r="Y100" i="9"/>
  <c r="BT100" i="9"/>
  <c r="BL100" i="9"/>
  <c r="BD100" i="9"/>
  <c r="AV100" i="9"/>
  <c r="DA100" i="9"/>
  <c r="AN100" i="9"/>
  <c r="CR100" i="9"/>
  <c r="AF100" i="9"/>
  <c r="CJ100" i="9"/>
  <c r="X100" i="9"/>
  <c r="CB100" i="9"/>
  <c r="CM104" i="9"/>
  <c r="AG104" i="9"/>
  <c r="CA104" i="9"/>
  <c r="BC104" i="9"/>
  <c r="AH104" i="9"/>
  <c r="BT104" i="9"/>
  <c r="AZ104" i="9"/>
  <c r="BR104" i="9"/>
  <c r="CT132" i="9"/>
  <c r="CL132" i="9"/>
  <c r="CD132" i="9"/>
  <c r="BV132" i="9"/>
  <c r="BN132" i="9"/>
  <c r="BF132" i="9"/>
  <c r="AX132" i="9"/>
  <c r="AP132" i="9"/>
  <c r="AH132" i="9"/>
  <c r="Z132" i="9"/>
  <c r="DA132" i="9"/>
  <c r="CS132" i="9"/>
  <c r="CK132" i="9"/>
  <c r="CC132" i="9"/>
  <c r="BU132" i="9"/>
  <c r="BM132" i="9"/>
  <c r="BE132" i="9"/>
  <c r="AW132" i="9"/>
  <c r="AO132" i="9"/>
  <c r="AG132" i="9"/>
  <c r="Y132" i="9"/>
  <c r="CZ132" i="9"/>
  <c r="CR132" i="9"/>
  <c r="CJ132" i="9"/>
  <c r="CB132" i="9"/>
  <c r="BT132" i="9"/>
  <c r="BL132" i="9"/>
  <c r="BD132" i="9"/>
  <c r="AV132" i="9"/>
  <c r="AN132" i="9"/>
  <c r="AF132" i="9"/>
  <c r="X132" i="9"/>
  <c r="CY132" i="9"/>
  <c r="CQ132" i="9"/>
  <c r="CI132" i="9"/>
  <c r="CA132" i="9"/>
  <c r="BS132" i="9"/>
  <c r="BK132" i="9"/>
  <c r="BC132" i="9"/>
  <c r="AU132" i="9"/>
  <c r="AM132" i="9"/>
  <c r="AE132" i="9"/>
  <c r="W132" i="9"/>
  <c r="CX132" i="9"/>
  <c r="CP132" i="9"/>
  <c r="CH132" i="9"/>
  <c r="BZ132" i="9"/>
  <c r="BR132" i="9"/>
  <c r="BJ132" i="9"/>
  <c r="BB132" i="9"/>
  <c r="AT132" i="9"/>
  <c r="AL132" i="9"/>
  <c r="AD132" i="9"/>
  <c r="V132" i="9"/>
  <c r="CW132" i="9"/>
  <c r="CO132" i="9"/>
  <c r="CG132" i="9"/>
  <c r="BY132" i="9"/>
  <c r="BQ132" i="9"/>
  <c r="BI132" i="9"/>
  <c r="BA132" i="9"/>
  <c r="AS132" i="9"/>
  <c r="AK132" i="9"/>
  <c r="AC132" i="9"/>
  <c r="CM132" i="9"/>
  <c r="BG132" i="9"/>
  <c r="AA132" i="9"/>
  <c r="CF132" i="9"/>
  <c r="AZ132" i="9"/>
  <c r="CE132" i="9"/>
  <c r="AY132" i="9"/>
  <c r="BX132" i="9"/>
  <c r="AR132" i="9"/>
  <c r="BW132" i="9"/>
  <c r="AQ132" i="9"/>
  <c r="CV132" i="9"/>
  <c r="BP132" i="9"/>
  <c r="AJ132" i="9"/>
  <c r="CU132" i="9"/>
  <c r="BO132" i="9"/>
  <c r="AI132" i="9"/>
  <c r="CN132" i="9"/>
  <c r="BH132" i="9"/>
  <c r="AB132" i="9"/>
  <c r="V136" i="9"/>
  <c r="BY136" i="9"/>
  <c r="AB136" i="9"/>
  <c r="BG136" i="9"/>
  <c r="CS136" i="9"/>
  <c r="AW136" i="9"/>
  <c r="CJ136" i="9"/>
  <c r="BC136" i="9"/>
  <c r="C181" i="9"/>
  <c r="C181" i="5"/>
  <c r="C185" i="9"/>
  <c r="C185" i="5"/>
  <c r="C227" i="9"/>
  <c r="C227" i="5"/>
  <c r="C328" i="9"/>
  <c r="C328" i="5"/>
  <c r="C332" i="9"/>
  <c r="C332" i="5"/>
  <c r="C336" i="9"/>
  <c r="C336" i="5"/>
  <c r="C340" i="9"/>
  <c r="C340" i="5"/>
  <c r="C344" i="9"/>
  <c r="C344" i="5"/>
  <c r="C348" i="9"/>
  <c r="C348" i="5"/>
  <c r="C352" i="9"/>
  <c r="C352" i="5"/>
  <c r="C356" i="9"/>
  <c r="C356" i="5"/>
  <c r="C360" i="9"/>
  <c r="C360" i="5"/>
  <c r="C364" i="9"/>
  <c r="C364" i="5"/>
  <c r="C368" i="9"/>
  <c r="C368" i="5"/>
  <c r="C372" i="9"/>
  <c r="C372" i="5"/>
  <c r="C376" i="9"/>
  <c r="C376" i="5"/>
  <c r="BW441" i="9"/>
  <c r="CV445" i="9"/>
  <c r="CN445" i="9"/>
  <c r="CF445" i="9"/>
  <c r="BX445" i="9"/>
  <c r="BP445" i="9"/>
  <c r="BH445" i="9"/>
  <c r="AZ445" i="9"/>
  <c r="AR445" i="9"/>
  <c r="AJ445" i="9"/>
  <c r="AB445" i="9"/>
  <c r="CU445" i="9"/>
  <c r="CM445" i="9"/>
  <c r="CE445" i="9"/>
  <c r="BW445" i="9"/>
  <c r="BO445" i="9"/>
  <c r="BG445" i="9"/>
  <c r="AY445" i="9"/>
  <c r="AQ445" i="9"/>
  <c r="AI445" i="9"/>
  <c r="AA445" i="9"/>
  <c r="CT445" i="9"/>
  <c r="CL445" i="9"/>
  <c r="CD445" i="9"/>
  <c r="BV445" i="9"/>
  <c r="BN445" i="9"/>
  <c r="BF445" i="9"/>
  <c r="AX445" i="9"/>
  <c r="AP445" i="9"/>
  <c r="AH445" i="9"/>
  <c r="Z445" i="9"/>
  <c r="DA445" i="9"/>
  <c r="CS445" i="9"/>
  <c r="CK445" i="9"/>
  <c r="CC445" i="9"/>
  <c r="BU445" i="9"/>
  <c r="BM445" i="9"/>
  <c r="BE445" i="9"/>
  <c r="AW445" i="9"/>
  <c r="AO445" i="9"/>
  <c r="AG445" i="9"/>
  <c r="Y445" i="9"/>
  <c r="CZ445" i="9"/>
  <c r="CR445" i="9"/>
  <c r="CJ445" i="9"/>
  <c r="CB445" i="9"/>
  <c r="BT445" i="9"/>
  <c r="BL445" i="9"/>
  <c r="BD445" i="9"/>
  <c r="AV445" i="9"/>
  <c r="AN445" i="9"/>
  <c r="AF445" i="9"/>
  <c r="X445" i="9"/>
  <c r="CX445" i="9"/>
  <c r="CP445" i="9"/>
  <c r="CH445" i="9"/>
  <c r="BZ445" i="9"/>
  <c r="BR445" i="9"/>
  <c r="BJ445" i="9"/>
  <c r="BB445" i="9"/>
  <c r="AT445" i="9"/>
  <c r="AL445" i="9"/>
  <c r="AD445" i="9"/>
  <c r="V445" i="9"/>
  <c r="CQ445" i="9"/>
  <c r="BK445" i="9"/>
  <c r="AE445" i="9"/>
  <c r="CO445" i="9"/>
  <c r="BI445" i="9"/>
  <c r="AC445" i="9"/>
  <c r="CI445" i="9"/>
  <c r="BC445" i="9"/>
  <c r="W445" i="9"/>
  <c r="CG445" i="9"/>
  <c r="BA445" i="9"/>
  <c r="CA445" i="9"/>
  <c r="AU445" i="9"/>
  <c r="AK445" i="9"/>
  <c r="CY445" i="9"/>
  <c r="CW445" i="9"/>
  <c r="BY445" i="9"/>
  <c r="BS445" i="9"/>
  <c r="BQ445" i="9"/>
  <c r="AS445" i="9"/>
  <c r="AM445" i="9"/>
  <c r="C462" i="9"/>
  <c r="C462" i="5"/>
  <c r="C478" i="9"/>
  <c r="C478" i="5"/>
  <c r="C482" i="9"/>
  <c r="C482" i="5"/>
  <c r="C486" i="9"/>
  <c r="C486" i="5"/>
  <c r="C490" i="9"/>
  <c r="C490" i="5"/>
  <c r="C498" i="9"/>
  <c r="C498" i="5"/>
  <c r="C503" i="9"/>
  <c r="C503" i="5"/>
  <c r="C507" i="9"/>
  <c r="C507" i="5"/>
  <c r="C511" i="9"/>
  <c r="C511" i="5"/>
  <c r="C515" i="9"/>
  <c r="C515" i="5"/>
  <c r="C519" i="9"/>
  <c r="C519" i="5"/>
  <c r="C523" i="9"/>
  <c r="C523" i="5"/>
  <c r="C527" i="9"/>
  <c r="C527" i="5"/>
  <c r="FZ11" i="9"/>
  <c r="FR11" i="9"/>
  <c r="FJ11" i="9"/>
  <c r="FB11" i="9"/>
  <c r="ET11" i="9"/>
  <c r="EL11" i="9"/>
  <c r="ED11" i="9"/>
  <c r="DV11" i="9"/>
  <c r="DN11" i="9"/>
  <c r="DF11" i="9"/>
  <c r="GG11" i="9"/>
  <c r="FY11" i="9"/>
  <c r="FQ11" i="9"/>
  <c r="FI11" i="9"/>
  <c r="FA11" i="9"/>
  <c r="ES11" i="9"/>
  <c r="EK11" i="9"/>
  <c r="EC11" i="9"/>
  <c r="DU11" i="9"/>
  <c r="DM11" i="9"/>
  <c r="DE11" i="9"/>
  <c r="GF11" i="9"/>
  <c r="FX11" i="9"/>
  <c r="FP11" i="9"/>
  <c r="FH11" i="9"/>
  <c r="EZ11" i="9"/>
  <c r="ER11" i="9"/>
  <c r="EJ11" i="9"/>
  <c r="EB11" i="9"/>
  <c r="DT11" i="9"/>
  <c r="DL11" i="9"/>
  <c r="DD11" i="9"/>
  <c r="GE11" i="9"/>
  <c r="FW11" i="9"/>
  <c r="FO11" i="9"/>
  <c r="FG11" i="9"/>
  <c r="EY11" i="9"/>
  <c r="EQ11" i="9"/>
  <c r="EI11" i="9"/>
  <c r="EA11" i="9"/>
  <c r="DS11" i="9"/>
  <c r="DK11" i="9"/>
  <c r="DC11" i="9"/>
  <c r="GD11" i="9"/>
  <c r="FV11" i="9"/>
  <c r="FN11" i="9"/>
  <c r="FF11" i="9"/>
  <c r="EX11" i="9"/>
  <c r="EP11" i="9"/>
  <c r="EH11" i="9"/>
  <c r="DZ11" i="9"/>
  <c r="DR11" i="9"/>
  <c r="DJ11" i="9"/>
  <c r="DB11" i="9"/>
  <c r="GC11" i="9"/>
  <c r="FU11" i="9"/>
  <c r="FM11" i="9"/>
  <c r="FE11" i="9"/>
  <c r="EW11" i="9"/>
  <c r="EO11" i="9"/>
  <c r="EG11" i="9"/>
  <c r="DY11" i="9"/>
  <c r="DQ11" i="9"/>
  <c r="DI11" i="9"/>
  <c r="GB11" i="9"/>
  <c r="EV11" i="9"/>
  <c r="DP11" i="9"/>
  <c r="GA11" i="9"/>
  <c r="EU11" i="9"/>
  <c r="DO11" i="9"/>
  <c r="FT11" i="9"/>
  <c r="EN11" i="9"/>
  <c r="DH11" i="9"/>
  <c r="FS11" i="9"/>
  <c r="EM11" i="9"/>
  <c r="DG11" i="9"/>
  <c r="FD11" i="9"/>
  <c r="DX11" i="9"/>
  <c r="FC11" i="9"/>
  <c r="DW11" i="9"/>
  <c r="E22" i="10"/>
  <c r="C21" i="5"/>
  <c r="C29" i="5"/>
  <c r="C37" i="5"/>
  <c r="C45" i="5"/>
  <c r="C53" i="5"/>
  <c r="C62" i="5"/>
  <c r="C78" i="5"/>
  <c r="C94" i="5"/>
  <c r="C110" i="5"/>
  <c r="C126" i="5"/>
  <c r="C142" i="5"/>
  <c r="C150" i="5"/>
  <c r="C162" i="5"/>
  <c r="C178" i="5"/>
  <c r="C198" i="5"/>
  <c r="C214" i="5"/>
  <c r="C238" i="5"/>
  <c r="C254" i="5"/>
  <c r="C262" i="5"/>
  <c r="C278" i="5"/>
  <c r="C284" i="5"/>
  <c r="C302" i="5"/>
  <c r="C357" i="5"/>
  <c r="C389" i="5"/>
  <c r="C421" i="5"/>
  <c r="C453" i="5"/>
  <c r="C501" i="5"/>
  <c r="DG2" i="9"/>
  <c r="EC2" i="9"/>
  <c r="EV2" i="9"/>
  <c r="FS2" i="9"/>
  <c r="AL4" i="9"/>
  <c r="BI4" i="9"/>
  <c r="CE4" i="9"/>
  <c r="CX4" i="9"/>
  <c r="Y8" i="9"/>
  <c r="BE8" i="9"/>
  <c r="CK8" i="9"/>
  <c r="DI9" i="9"/>
  <c r="AC10" i="9"/>
  <c r="FJ13" i="9"/>
  <c r="CX16" i="9"/>
  <c r="Y17" i="9"/>
  <c r="BQ18" i="9"/>
  <c r="BO20" i="9"/>
  <c r="BH23" i="9"/>
  <c r="CX24" i="9"/>
  <c r="AX25" i="9"/>
  <c r="CV26" i="9"/>
  <c r="AN27" i="9"/>
  <c r="CM28" i="9"/>
  <c r="CC30" i="9"/>
  <c r="BS32" i="9"/>
  <c r="AK34" i="9"/>
  <c r="CI35" i="9"/>
  <c r="BW39" i="9"/>
  <c r="AG41" i="9"/>
  <c r="X43" i="9"/>
  <c r="CD44" i="9"/>
  <c r="AG46" i="9"/>
  <c r="AP49" i="9"/>
  <c r="CN50" i="9"/>
  <c r="CE52" i="9"/>
  <c r="CA56" i="9"/>
  <c r="CB60" i="9"/>
  <c r="AL64" i="9"/>
  <c r="CV174" i="9"/>
  <c r="CZ204" i="9"/>
  <c r="CR204" i="9"/>
  <c r="CJ204" i="9"/>
  <c r="CB204" i="9"/>
  <c r="BT204" i="9"/>
  <c r="BL204" i="9"/>
  <c r="BD204" i="9"/>
  <c r="AV204" i="9"/>
  <c r="AN204" i="9"/>
  <c r="AF204" i="9"/>
  <c r="X204" i="9"/>
  <c r="CY204" i="9"/>
  <c r="CQ204" i="9"/>
  <c r="CI204" i="9"/>
  <c r="CA204" i="9"/>
  <c r="BS204" i="9"/>
  <c r="BK204" i="9"/>
  <c r="BC204" i="9"/>
  <c r="AU204" i="9"/>
  <c r="AM204" i="9"/>
  <c r="AE204" i="9"/>
  <c r="W204" i="9"/>
  <c r="CT204" i="9"/>
  <c r="CL204" i="9"/>
  <c r="CD204" i="9"/>
  <c r="BV204" i="9"/>
  <c r="BN204" i="9"/>
  <c r="BF204" i="9"/>
  <c r="AX204" i="9"/>
  <c r="AP204" i="9"/>
  <c r="AH204" i="9"/>
  <c r="Z204" i="9"/>
  <c r="CW204" i="9"/>
  <c r="CK204" i="9"/>
  <c r="BX204" i="9"/>
  <c r="BJ204" i="9"/>
  <c r="AY204" i="9"/>
  <c r="AK204" i="9"/>
  <c r="Y204" i="9"/>
  <c r="CV204" i="9"/>
  <c r="CH204" i="9"/>
  <c r="BW204" i="9"/>
  <c r="BI204" i="9"/>
  <c r="AW204" i="9"/>
  <c r="AJ204" i="9"/>
  <c r="V204" i="9"/>
  <c r="CU204" i="9"/>
  <c r="CG204" i="9"/>
  <c r="BU204" i="9"/>
  <c r="BH204" i="9"/>
  <c r="AT204" i="9"/>
  <c r="AI204" i="9"/>
  <c r="CS204" i="9"/>
  <c r="CF204" i="9"/>
  <c r="BR204" i="9"/>
  <c r="BG204" i="9"/>
  <c r="AS204" i="9"/>
  <c r="AG204" i="9"/>
  <c r="CP204" i="9"/>
  <c r="CE204" i="9"/>
  <c r="BQ204" i="9"/>
  <c r="BE204" i="9"/>
  <c r="AR204" i="9"/>
  <c r="AD204" i="9"/>
  <c r="CO204" i="9"/>
  <c r="CC204" i="9"/>
  <c r="BP204" i="9"/>
  <c r="BB204" i="9"/>
  <c r="AQ204" i="9"/>
  <c r="AC204" i="9"/>
  <c r="DA204" i="9"/>
  <c r="BA204" i="9"/>
  <c r="CX204" i="9"/>
  <c r="AZ204" i="9"/>
  <c r="CN204" i="9"/>
  <c r="AO204" i="9"/>
  <c r="CM204" i="9"/>
  <c r="AL204" i="9"/>
  <c r="BZ204" i="9"/>
  <c r="AB204" i="9"/>
  <c r="BY204" i="9"/>
  <c r="AA204" i="9"/>
  <c r="BO204" i="9"/>
  <c r="BM204" i="9"/>
  <c r="C237" i="9"/>
  <c r="C237" i="5"/>
  <c r="C253" i="9"/>
  <c r="C253" i="5"/>
  <c r="C269" i="9"/>
  <c r="C269" i="5"/>
  <c r="C289" i="9"/>
  <c r="C289" i="5"/>
  <c r="C378" i="9"/>
  <c r="C378" i="5"/>
  <c r="C386" i="9"/>
  <c r="C386" i="5"/>
  <c r="C394" i="9"/>
  <c r="C394" i="5"/>
  <c r="C402" i="9"/>
  <c r="C402" i="5"/>
  <c r="C414" i="9"/>
  <c r="C414" i="5"/>
  <c r="C459" i="9"/>
  <c r="C459" i="5"/>
  <c r="C500" i="9"/>
  <c r="C500" i="5"/>
  <c r="C159" i="9"/>
  <c r="C159" i="5"/>
  <c r="C171" i="9"/>
  <c r="C171" i="5"/>
  <c r="C205" i="9"/>
  <c r="C205" i="5"/>
  <c r="C209" i="9"/>
  <c r="C209" i="5"/>
  <c r="C213" i="9"/>
  <c r="C213" i="5"/>
  <c r="C225" i="9"/>
  <c r="C225" i="5"/>
  <c r="CT290" i="9"/>
  <c r="C387" i="9"/>
  <c r="C387" i="5"/>
  <c r="C399" i="9"/>
  <c r="C399" i="5"/>
  <c r="C407" i="9"/>
  <c r="C407" i="5"/>
  <c r="C419" i="9"/>
  <c r="C419" i="5"/>
  <c r="C456" i="9"/>
  <c r="C456" i="5"/>
  <c r="X218" i="9"/>
  <c r="CY218" i="9"/>
  <c r="BY218" i="9"/>
  <c r="BW218" i="9"/>
  <c r="C231" i="9"/>
  <c r="C231" i="5"/>
  <c r="C243" i="9"/>
  <c r="C243" i="5"/>
  <c r="C255" i="9"/>
  <c r="C255" i="5"/>
  <c r="C267" i="9"/>
  <c r="C267" i="5"/>
  <c r="C279" i="9"/>
  <c r="C279" i="5"/>
  <c r="C287" i="9"/>
  <c r="C287" i="5"/>
  <c r="C299" i="9"/>
  <c r="C299" i="5"/>
  <c r="C311" i="9"/>
  <c r="C311" i="5"/>
  <c r="C384" i="9"/>
  <c r="C384" i="5"/>
  <c r="C396" i="9"/>
  <c r="C396" i="5"/>
  <c r="C408" i="9"/>
  <c r="C408" i="5"/>
  <c r="C420" i="9"/>
  <c r="C420" i="5"/>
  <c r="C152" i="5"/>
  <c r="C204" i="5"/>
  <c r="C149" i="9"/>
  <c r="C149" i="5"/>
  <c r="C153" i="9"/>
  <c r="C153" i="5"/>
  <c r="C157" i="9"/>
  <c r="C157" i="5"/>
  <c r="C161" i="9"/>
  <c r="C161" i="5"/>
  <c r="C165" i="9"/>
  <c r="C165" i="5"/>
  <c r="C169" i="9"/>
  <c r="C169" i="5"/>
  <c r="C173" i="9"/>
  <c r="C173" i="5"/>
  <c r="C177" i="9"/>
  <c r="C177" i="5"/>
  <c r="C203" i="9"/>
  <c r="C203" i="5"/>
  <c r="C207" i="9"/>
  <c r="C207" i="5"/>
  <c r="C211" i="9"/>
  <c r="C211" i="5"/>
  <c r="C215" i="9"/>
  <c r="C215" i="5"/>
  <c r="C219" i="9"/>
  <c r="C219" i="5"/>
  <c r="C223" i="9"/>
  <c r="C223" i="5"/>
  <c r="CW232" i="9"/>
  <c r="CG232" i="9"/>
  <c r="AR232" i="9"/>
  <c r="CM232" i="9"/>
  <c r="BN232" i="9"/>
  <c r="AP232" i="9"/>
  <c r="AU232" i="9"/>
  <c r="Y232" i="9"/>
  <c r="CA232" i="9"/>
  <c r="AM232" i="9"/>
  <c r="AW236" i="9"/>
  <c r="BT236" i="9"/>
  <c r="CQ236" i="9"/>
  <c r="AE236" i="9"/>
  <c r="BB236" i="9"/>
  <c r="BY236" i="9"/>
  <c r="BP236" i="9"/>
  <c r="BF236" i="9"/>
  <c r="AQ236" i="9"/>
  <c r="BG236" i="9"/>
  <c r="CX244" i="9"/>
  <c r="CP244" i="9"/>
  <c r="CU244" i="9"/>
  <c r="CM244" i="9"/>
  <c r="CV244" i="9"/>
  <c r="CK244" i="9"/>
  <c r="CC244" i="9"/>
  <c r="BU244" i="9"/>
  <c r="BM244" i="9"/>
  <c r="BE244" i="9"/>
  <c r="AW244" i="9"/>
  <c r="AO244" i="9"/>
  <c r="AG244" i="9"/>
  <c r="Y244" i="9"/>
  <c r="CT244" i="9"/>
  <c r="CJ244" i="9"/>
  <c r="CB244" i="9"/>
  <c r="BT244" i="9"/>
  <c r="BL244" i="9"/>
  <c r="BD244" i="9"/>
  <c r="AV244" i="9"/>
  <c r="AN244" i="9"/>
  <c r="AF244" i="9"/>
  <c r="X244" i="9"/>
  <c r="CS244" i="9"/>
  <c r="CI244" i="9"/>
  <c r="CA244" i="9"/>
  <c r="BS244" i="9"/>
  <c r="BK244" i="9"/>
  <c r="BC244" i="9"/>
  <c r="AU244" i="9"/>
  <c r="AM244" i="9"/>
  <c r="AE244" i="9"/>
  <c r="W244" i="9"/>
  <c r="CR244" i="9"/>
  <c r="CH244" i="9"/>
  <c r="BZ244" i="9"/>
  <c r="BR244" i="9"/>
  <c r="BJ244" i="9"/>
  <c r="BB244" i="9"/>
  <c r="AT244" i="9"/>
  <c r="AL244" i="9"/>
  <c r="AD244" i="9"/>
  <c r="V244" i="9"/>
  <c r="DA244" i="9"/>
  <c r="CQ244" i="9"/>
  <c r="CG244" i="9"/>
  <c r="BY244" i="9"/>
  <c r="BQ244" i="9"/>
  <c r="BI244" i="9"/>
  <c r="BA244" i="9"/>
  <c r="AS244" i="9"/>
  <c r="AK244" i="9"/>
  <c r="AC244" i="9"/>
  <c r="CY244" i="9"/>
  <c r="CN244" i="9"/>
  <c r="CE244" i="9"/>
  <c r="BW244" i="9"/>
  <c r="BO244" i="9"/>
  <c r="BG244" i="9"/>
  <c r="AY244" i="9"/>
  <c r="AQ244" i="9"/>
  <c r="AI244" i="9"/>
  <c r="AA244" i="9"/>
  <c r="BV244" i="9"/>
  <c r="AP244" i="9"/>
  <c r="CZ244" i="9"/>
  <c r="BP244" i="9"/>
  <c r="AJ244" i="9"/>
  <c r="BX244" i="9"/>
  <c r="AB244" i="9"/>
  <c r="BN244" i="9"/>
  <c r="Z244" i="9"/>
  <c r="BH244" i="9"/>
  <c r="CW244" i="9"/>
  <c r="BF244" i="9"/>
  <c r="CO244" i="9"/>
  <c r="AZ244" i="9"/>
  <c r="CF244" i="9"/>
  <c r="AR244" i="9"/>
  <c r="CD244" i="9"/>
  <c r="AX244" i="9"/>
  <c r="AH244" i="9"/>
  <c r="CL244" i="9"/>
  <c r="AT252" i="9"/>
  <c r="AL252" i="9"/>
  <c r="BM252" i="9"/>
  <c r="AG252" i="9"/>
  <c r="BU252" i="9"/>
  <c r="AZ252" i="9"/>
  <c r="CY252" i="9"/>
  <c r="CC252" i="9"/>
  <c r="AU252" i="9"/>
  <c r="Y252" i="9"/>
  <c r="CJ252" i="9"/>
  <c r="X252" i="9"/>
  <c r="BZ288" i="9"/>
  <c r="CW288" i="9"/>
  <c r="AK288" i="9"/>
  <c r="AZ288" i="9"/>
  <c r="BO288" i="9"/>
  <c r="CD288" i="9"/>
  <c r="CZ288" i="9"/>
  <c r="AN288" i="9"/>
  <c r="CA288" i="9"/>
  <c r="BE288" i="9"/>
  <c r="BK288" i="9"/>
  <c r="CT292" i="9"/>
  <c r="CL292" i="9"/>
  <c r="CD292" i="9"/>
  <c r="BV292" i="9"/>
  <c r="BN292" i="9"/>
  <c r="BF292" i="9"/>
  <c r="AX292" i="9"/>
  <c r="AP292" i="9"/>
  <c r="AH292" i="9"/>
  <c r="Z292" i="9"/>
  <c r="DA292" i="9"/>
  <c r="CS292" i="9"/>
  <c r="CK292" i="9"/>
  <c r="CC292" i="9"/>
  <c r="BU292" i="9"/>
  <c r="BM292" i="9"/>
  <c r="BE292" i="9"/>
  <c r="AW292" i="9"/>
  <c r="AO292" i="9"/>
  <c r="AG292" i="9"/>
  <c r="Y292" i="9"/>
  <c r="CZ292" i="9"/>
  <c r="CR292" i="9"/>
  <c r="CJ292" i="9"/>
  <c r="CB292" i="9"/>
  <c r="BT292" i="9"/>
  <c r="BL292" i="9"/>
  <c r="BD292" i="9"/>
  <c r="AV292" i="9"/>
  <c r="AN292" i="9"/>
  <c r="AF292" i="9"/>
  <c r="X292" i="9"/>
  <c r="CY292" i="9"/>
  <c r="CQ292" i="9"/>
  <c r="CI292" i="9"/>
  <c r="CA292" i="9"/>
  <c r="BS292" i="9"/>
  <c r="BK292" i="9"/>
  <c r="BC292" i="9"/>
  <c r="AU292" i="9"/>
  <c r="AM292" i="9"/>
  <c r="AE292" i="9"/>
  <c r="W292" i="9"/>
  <c r="CX292" i="9"/>
  <c r="CP292" i="9"/>
  <c r="CH292" i="9"/>
  <c r="BZ292" i="9"/>
  <c r="BR292" i="9"/>
  <c r="BJ292" i="9"/>
  <c r="BB292" i="9"/>
  <c r="AT292" i="9"/>
  <c r="AL292" i="9"/>
  <c r="AD292" i="9"/>
  <c r="V292" i="9"/>
  <c r="CV292" i="9"/>
  <c r="CN292" i="9"/>
  <c r="CF292" i="9"/>
  <c r="BX292" i="9"/>
  <c r="BP292" i="9"/>
  <c r="BH292" i="9"/>
  <c r="AZ292" i="9"/>
  <c r="AR292" i="9"/>
  <c r="AJ292" i="9"/>
  <c r="AB292" i="9"/>
  <c r="CG292" i="9"/>
  <c r="BA292" i="9"/>
  <c r="CE292" i="9"/>
  <c r="AY292" i="9"/>
  <c r="BY292" i="9"/>
  <c r="AS292" i="9"/>
  <c r="BW292" i="9"/>
  <c r="AQ292" i="9"/>
  <c r="CU292" i="9"/>
  <c r="BO292" i="9"/>
  <c r="AI292" i="9"/>
  <c r="BG292" i="9"/>
  <c r="AK292" i="9"/>
  <c r="AC292" i="9"/>
  <c r="CW292" i="9"/>
  <c r="AA292" i="9"/>
  <c r="CO292" i="9"/>
  <c r="CM292" i="9"/>
  <c r="BQ292" i="9"/>
  <c r="BI292" i="9"/>
  <c r="AL296" i="9"/>
  <c r="AD296" i="9"/>
  <c r="AC296" i="9"/>
  <c r="CN296" i="9"/>
  <c r="CE296" i="9"/>
  <c r="BO296" i="9"/>
  <c r="BF296" i="9"/>
  <c r="AP296" i="9"/>
  <c r="AN296" i="9"/>
  <c r="AF296" i="9"/>
  <c r="AW296" i="9"/>
  <c r="DA296" i="9"/>
  <c r="C308" i="9"/>
  <c r="C308" i="5"/>
  <c r="C312" i="9"/>
  <c r="C312" i="5"/>
  <c r="CX397" i="9"/>
  <c r="BZ397" i="9"/>
  <c r="BR397" i="9"/>
  <c r="BJ397" i="9"/>
  <c r="AT397" i="9"/>
  <c r="AL397" i="9"/>
  <c r="CZ397" i="9"/>
  <c r="CQ397" i="9"/>
  <c r="CG397" i="9"/>
  <c r="BO397" i="9"/>
  <c r="BF397" i="9"/>
  <c r="AE397" i="9"/>
  <c r="CY397" i="9"/>
  <c r="CO397" i="9"/>
  <c r="BW397" i="9"/>
  <c r="BN397" i="9"/>
  <c r="AM397" i="9"/>
  <c r="AC397" i="9"/>
  <c r="CW397" i="9"/>
  <c r="CE397" i="9"/>
  <c r="BV397" i="9"/>
  <c r="AU397" i="9"/>
  <c r="AK397" i="9"/>
  <c r="AB397" i="9"/>
  <c r="CM397" i="9"/>
  <c r="CD397" i="9"/>
  <c r="BC397" i="9"/>
  <c r="AS397" i="9"/>
  <c r="AJ397" i="9"/>
  <c r="CU397" i="9"/>
  <c r="CL397" i="9"/>
  <c r="BK397" i="9"/>
  <c r="BA397" i="9"/>
  <c r="AR397" i="9"/>
  <c r="Z397" i="9"/>
  <c r="CS397" i="9"/>
  <c r="BQ397" i="9"/>
  <c r="BH397" i="9"/>
  <c r="AY397" i="9"/>
  <c r="AG397" i="9"/>
  <c r="X397" i="9"/>
  <c r="DA397" i="9"/>
  <c r="BP397" i="9"/>
  <c r="AF397" i="9"/>
  <c r="BI397" i="9"/>
  <c r="Y397" i="9"/>
  <c r="W397" i="9"/>
  <c r="CK397" i="9"/>
  <c r="AZ397" i="9"/>
  <c r="AQ397" i="9"/>
  <c r="CI397" i="9"/>
  <c r="AO397" i="9"/>
  <c r="CT401" i="9"/>
  <c r="CD401" i="9"/>
  <c r="BC401" i="9"/>
  <c r="AM401" i="9"/>
  <c r="CG401" i="9"/>
  <c r="BH401" i="9"/>
  <c r="DA401" i="9"/>
  <c r="CN401" i="9"/>
  <c r="AP401" i="9"/>
  <c r="AG401" i="9"/>
  <c r="BP401" i="9"/>
  <c r="Z401" i="9"/>
  <c r="CF401" i="9"/>
  <c r="BG401" i="9"/>
  <c r="CU429" i="9"/>
  <c r="CM429" i="9"/>
  <c r="CE429" i="9"/>
  <c r="BO429" i="9"/>
  <c r="BG429" i="9"/>
  <c r="AI429" i="9"/>
  <c r="AA429" i="9"/>
  <c r="CT429" i="9"/>
  <c r="CL429" i="9"/>
  <c r="CD429" i="9"/>
  <c r="BV429" i="9"/>
  <c r="BN429" i="9"/>
  <c r="BF429" i="9"/>
  <c r="AX429" i="9"/>
  <c r="AP429" i="9"/>
  <c r="AH429" i="9"/>
  <c r="Z429" i="9"/>
  <c r="DA429" i="9"/>
  <c r="CS429" i="9"/>
  <c r="CK429" i="9"/>
  <c r="CC429" i="9"/>
  <c r="BU429" i="9"/>
  <c r="BM429" i="9"/>
  <c r="BE429" i="9"/>
  <c r="AW429" i="9"/>
  <c r="AO429" i="9"/>
  <c r="AG429" i="9"/>
  <c r="Y429" i="9"/>
  <c r="CX429" i="9"/>
  <c r="CP429" i="9"/>
  <c r="CH429" i="9"/>
  <c r="BZ429" i="9"/>
  <c r="BR429" i="9"/>
  <c r="BJ429" i="9"/>
  <c r="BB429" i="9"/>
  <c r="AT429" i="9"/>
  <c r="AL429" i="9"/>
  <c r="AD429" i="9"/>
  <c r="V429" i="9"/>
  <c r="CN429" i="9"/>
  <c r="BX429" i="9"/>
  <c r="BH429" i="9"/>
  <c r="AR429" i="9"/>
  <c r="AB429" i="9"/>
  <c r="CZ429" i="9"/>
  <c r="CJ429" i="9"/>
  <c r="BT429" i="9"/>
  <c r="BD429" i="9"/>
  <c r="AN429" i="9"/>
  <c r="X429" i="9"/>
  <c r="CY429" i="9"/>
  <c r="CI429" i="9"/>
  <c r="BS429" i="9"/>
  <c r="BC429" i="9"/>
  <c r="AM429" i="9"/>
  <c r="W429" i="9"/>
  <c r="CW429" i="9"/>
  <c r="CG429" i="9"/>
  <c r="BQ429" i="9"/>
  <c r="BA429" i="9"/>
  <c r="AK429" i="9"/>
  <c r="CV429" i="9"/>
  <c r="CF429" i="9"/>
  <c r="BP429" i="9"/>
  <c r="AZ429" i="9"/>
  <c r="AJ429" i="9"/>
  <c r="CR429" i="9"/>
  <c r="BI429" i="9"/>
  <c r="CQ429" i="9"/>
  <c r="AV429" i="9"/>
  <c r="CO429" i="9"/>
  <c r="AU429" i="9"/>
  <c r="CB429" i="9"/>
  <c r="AS429" i="9"/>
  <c r="CA429" i="9"/>
  <c r="AF429" i="9"/>
  <c r="BY429" i="9"/>
  <c r="AE429" i="9"/>
  <c r="BL429" i="9"/>
  <c r="AC429" i="9"/>
  <c r="BK429" i="9"/>
  <c r="C454" i="9"/>
  <c r="C454" i="5"/>
  <c r="C458" i="9"/>
  <c r="C458" i="5"/>
  <c r="C499" i="9"/>
  <c r="C499" i="5"/>
  <c r="C4" i="5"/>
  <c r="C8" i="5"/>
  <c r="C12" i="5"/>
  <c r="C16" i="5"/>
  <c r="C24" i="5"/>
  <c r="C32" i="5"/>
  <c r="C40" i="5"/>
  <c r="C48" i="5"/>
  <c r="C56" i="5"/>
  <c r="C72" i="5"/>
  <c r="C88" i="5"/>
  <c r="C104" i="5"/>
  <c r="C120" i="5"/>
  <c r="C136" i="5"/>
  <c r="C148" i="5"/>
  <c r="C156" i="5"/>
  <c r="C172" i="5"/>
  <c r="C208" i="5"/>
  <c r="C232" i="5"/>
  <c r="C248" i="5"/>
  <c r="C272" i="5"/>
  <c r="C296" i="5"/>
  <c r="C345" i="5"/>
  <c r="C377" i="5"/>
  <c r="C409" i="5"/>
  <c r="C441" i="5"/>
  <c r="C485" i="5"/>
  <c r="C521" i="5"/>
  <c r="DH2" i="9"/>
  <c r="EE2" i="9"/>
  <c r="FA2" i="9"/>
  <c r="FT2" i="9"/>
  <c r="AQ4" i="9"/>
  <c r="BJ4" i="9"/>
  <c r="Z8" i="9"/>
  <c r="BF8" i="9"/>
  <c r="EH9" i="9"/>
  <c r="BH10" i="9"/>
  <c r="AX17" i="9"/>
  <c r="CV18" i="9"/>
  <c r="AU19" i="9"/>
  <c r="AS21" i="9"/>
  <c r="CM23" i="9"/>
  <c r="AU27" i="9"/>
  <c r="CT28" i="9"/>
  <c r="CJ30" i="9"/>
  <c r="BZ32" i="9"/>
  <c r="AR34" i="9"/>
  <c r="AI36" i="9"/>
  <c r="Y38" i="9"/>
  <c r="BX39" i="9"/>
  <c r="AE43" i="9"/>
  <c r="AN46" i="9"/>
  <c r="W48" i="9"/>
  <c r="AF51" i="9"/>
  <c r="CL52" i="9"/>
  <c r="AA55" i="9"/>
  <c r="CL56" i="9"/>
  <c r="CM60" i="9"/>
  <c r="BB64" i="9"/>
  <c r="CJ212" i="9"/>
  <c r="BT212" i="9"/>
  <c r="BS212" i="9"/>
  <c r="BK212" i="9"/>
  <c r="BB212" i="9"/>
  <c r="AT212" i="9"/>
  <c r="AS212" i="9"/>
  <c r="AC212" i="9"/>
  <c r="CT212" i="9"/>
  <c r="CD212" i="9"/>
  <c r="BU212" i="9"/>
  <c r="CU212" i="9"/>
  <c r="Y212" i="9"/>
  <c r="CE212" i="9"/>
  <c r="C245" i="9"/>
  <c r="C245" i="5"/>
  <c r="C261" i="9"/>
  <c r="C261" i="5"/>
  <c r="C277" i="9"/>
  <c r="C277" i="5"/>
  <c r="C285" i="9"/>
  <c r="C285" i="5"/>
  <c r="C301" i="9"/>
  <c r="C301" i="5"/>
  <c r="C305" i="9"/>
  <c r="C305" i="5"/>
  <c r="C422" i="9"/>
  <c r="C422" i="5"/>
  <c r="CB156" i="9"/>
  <c r="CI156" i="9"/>
  <c r="BS156" i="9"/>
  <c r="CL160" i="9"/>
  <c r="BJ160" i="9"/>
  <c r="AT160" i="9"/>
  <c r="CE160" i="9"/>
  <c r="BL160" i="9"/>
  <c r="AV160" i="9"/>
  <c r="V214" i="9"/>
  <c r="CD214" i="9"/>
  <c r="BU214" i="9"/>
  <c r="C239" i="9"/>
  <c r="C239" i="5"/>
  <c r="C251" i="9"/>
  <c r="C251" i="5"/>
  <c r="C263" i="9"/>
  <c r="C263" i="5"/>
  <c r="C275" i="9"/>
  <c r="C275" i="5"/>
  <c r="C291" i="9"/>
  <c r="C291" i="5"/>
  <c r="C307" i="9"/>
  <c r="C307" i="5"/>
  <c r="C388" i="9"/>
  <c r="C388" i="5"/>
  <c r="C400" i="9"/>
  <c r="C400" i="5"/>
  <c r="C416" i="9"/>
  <c r="C416" i="5"/>
  <c r="C428" i="9"/>
  <c r="C428" i="5"/>
  <c r="C168" i="5"/>
  <c r="CT4" i="9"/>
  <c r="CL4" i="9"/>
  <c r="CD4" i="9"/>
  <c r="BV4" i="9"/>
  <c r="BN4" i="9"/>
  <c r="BF4" i="9"/>
  <c r="AX4" i="9"/>
  <c r="AP4" i="9"/>
  <c r="AH4" i="9"/>
  <c r="Z4" i="9"/>
  <c r="DA4" i="9"/>
  <c r="CS4" i="9"/>
  <c r="CK4" i="9"/>
  <c r="CC4" i="9"/>
  <c r="BU4" i="9"/>
  <c r="BM4" i="9"/>
  <c r="BE4" i="9"/>
  <c r="AW4" i="9"/>
  <c r="AO4" i="9"/>
  <c r="AG4" i="9"/>
  <c r="Y4" i="9"/>
  <c r="CZ4" i="9"/>
  <c r="CR4" i="9"/>
  <c r="CJ4" i="9"/>
  <c r="CB4" i="9"/>
  <c r="BT4" i="9"/>
  <c r="BL4" i="9"/>
  <c r="BD4" i="9"/>
  <c r="AV4" i="9"/>
  <c r="AN4" i="9"/>
  <c r="AF4" i="9"/>
  <c r="X4" i="9"/>
  <c r="CY4" i="9"/>
  <c r="CQ4" i="9"/>
  <c r="CI4" i="9"/>
  <c r="CA4" i="9"/>
  <c r="BS4" i="9"/>
  <c r="BK4" i="9"/>
  <c r="BC4" i="9"/>
  <c r="AU4" i="9"/>
  <c r="AM4" i="9"/>
  <c r="AE4" i="9"/>
  <c r="W4" i="9"/>
  <c r="CV4" i="9"/>
  <c r="CN4" i="9"/>
  <c r="CF4" i="9"/>
  <c r="BX4" i="9"/>
  <c r="BP4" i="9"/>
  <c r="BH4" i="9"/>
  <c r="AZ4" i="9"/>
  <c r="AR4" i="9"/>
  <c r="AJ4" i="9"/>
  <c r="AB4" i="9"/>
  <c r="CX8" i="9"/>
  <c r="CP8" i="9"/>
  <c r="CH8" i="9"/>
  <c r="BZ8" i="9"/>
  <c r="BR8" i="9"/>
  <c r="BJ8" i="9"/>
  <c r="BB8" i="9"/>
  <c r="AT8" i="9"/>
  <c r="AL8" i="9"/>
  <c r="AD8" i="9"/>
  <c r="V8" i="9"/>
  <c r="CW8" i="9"/>
  <c r="CO8" i="9"/>
  <c r="CG8" i="9"/>
  <c r="BY8" i="9"/>
  <c r="BQ8" i="9"/>
  <c r="BI8" i="9"/>
  <c r="BA8" i="9"/>
  <c r="AS8" i="9"/>
  <c r="AK8" i="9"/>
  <c r="AC8" i="9"/>
  <c r="CV8" i="9"/>
  <c r="CN8" i="9"/>
  <c r="CF8" i="9"/>
  <c r="BX8" i="9"/>
  <c r="BP8" i="9"/>
  <c r="BH8" i="9"/>
  <c r="AZ8" i="9"/>
  <c r="AR8" i="9"/>
  <c r="AJ8" i="9"/>
  <c r="AB8" i="9"/>
  <c r="CU8" i="9"/>
  <c r="CM8" i="9"/>
  <c r="CE8" i="9"/>
  <c r="BW8" i="9"/>
  <c r="BO8" i="9"/>
  <c r="BG8" i="9"/>
  <c r="AY8" i="9"/>
  <c r="AQ8" i="9"/>
  <c r="AI8" i="9"/>
  <c r="AA8" i="9"/>
  <c r="CZ8" i="9"/>
  <c r="CR8" i="9"/>
  <c r="CJ8" i="9"/>
  <c r="CB8" i="9"/>
  <c r="BT8" i="9"/>
  <c r="BL8" i="9"/>
  <c r="BD8" i="9"/>
  <c r="AV8" i="9"/>
  <c r="AN8" i="9"/>
  <c r="AF8" i="9"/>
  <c r="X8" i="9"/>
  <c r="CY8" i="9"/>
  <c r="CQ8" i="9"/>
  <c r="CI8" i="9"/>
  <c r="CA8" i="9"/>
  <c r="BS8" i="9"/>
  <c r="BK8" i="9"/>
  <c r="BC8" i="9"/>
  <c r="AU8" i="9"/>
  <c r="AM8" i="9"/>
  <c r="AE8" i="9"/>
  <c r="W8" i="9"/>
  <c r="DA12" i="9"/>
  <c r="CS12" i="9"/>
  <c r="CK12" i="9"/>
  <c r="CC12" i="9"/>
  <c r="BU12" i="9"/>
  <c r="BM12" i="9"/>
  <c r="BE12" i="9"/>
  <c r="AW12" i="9"/>
  <c r="AO12" i="9"/>
  <c r="AG12" i="9"/>
  <c r="Y12" i="9"/>
  <c r="CZ12" i="9"/>
  <c r="CR12" i="9"/>
  <c r="CJ12" i="9"/>
  <c r="CB12" i="9"/>
  <c r="BT12" i="9"/>
  <c r="BL12" i="9"/>
  <c r="BD12" i="9"/>
  <c r="AV12" i="9"/>
  <c r="AN12" i="9"/>
  <c r="AF12" i="9"/>
  <c r="X12" i="9"/>
  <c r="CY12" i="9"/>
  <c r="CQ12" i="9"/>
  <c r="CI12" i="9"/>
  <c r="CA12" i="9"/>
  <c r="BS12" i="9"/>
  <c r="BK12" i="9"/>
  <c r="BC12" i="9"/>
  <c r="AU12" i="9"/>
  <c r="AM12" i="9"/>
  <c r="AE12" i="9"/>
  <c r="W12" i="9"/>
  <c r="CX12" i="9"/>
  <c r="CP12" i="9"/>
  <c r="CH12" i="9"/>
  <c r="BZ12" i="9"/>
  <c r="BR12" i="9"/>
  <c r="BJ12" i="9"/>
  <c r="BB12" i="9"/>
  <c r="AT12" i="9"/>
  <c r="AL12" i="9"/>
  <c r="AD12" i="9"/>
  <c r="V12" i="9"/>
  <c r="CW12" i="9"/>
  <c r="CO12" i="9"/>
  <c r="CG12" i="9"/>
  <c r="BY12" i="9"/>
  <c r="BQ12" i="9"/>
  <c r="BI12" i="9"/>
  <c r="BA12" i="9"/>
  <c r="AS12" i="9"/>
  <c r="AK12" i="9"/>
  <c r="AC12" i="9"/>
  <c r="CV12" i="9"/>
  <c r="CN12" i="9"/>
  <c r="CF12" i="9"/>
  <c r="BX12" i="9"/>
  <c r="BP12" i="9"/>
  <c r="BH12" i="9"/>
  <c r="AZ12" i="9"/>
  <c r="AR12" i="9"/>
  <c r="AJ12" i="9"/>
  <c r="AB12" i="9"/>
  <c r="BW12" i="9"/>
  <c r="AQ12" i="9"/>
  <c r="BV12" i="9"/>
  <c r="AP12" i="9"/>
  <c r="CU12" i="9"/>
  <c r="BO12" i="9"/>
  <c r="AI12" i="9"/>
  <c r="CT12" i="9"/>
  <c r="BN12" i="9"/>
  <c r="AH12" i="9"/>
  <c r="CE12" i="9"/>
  <c r="AY12" i="9"/>
  <c r="CD12" i="9"/>
  <c r="AX12" i="9"/>
  <c r="CW16" i="9"/>
  <c r="CO16" i="9"/>
  <c r="CG16" i="9"/>
  <c r="BY16" i="9"/>
  <c r="BQ16" i="9"/>
  <c r="BI16" i="9"/>
  <c r="BA16" i="9"/>
  <c r="AS16" i="9"/>
  <c r="AK16" i="9"/>
  <c r="AC16" i="9"/>
  <c r="CV16" i="9"/>
  <c r="CN16" i="9"/>
  <c r="CF16" i="9"/>
  <c r="BX16" i="9"/>
  <c r="BP16" i="9"/>
  <c r="BH16" i="9"/>
  <c r="AZ16" i="9"/>
  <c r="AR16" i="9"/>
  <c r="AJ16" i="9"/>
  <c r="AB16" i="9"/>
  <c r="CU16" i="9"/>
  <c r="CM16" i="9"/>
  <c r="CE16" i="9"/>
  <c r="BW16" i="9"/>
  <c r="BO16" i="9"/>
  <c r="BG16" i="9"/>
  <c r="AY16" i="9"/>
  <c r="AQ16" i="9"/>
  <c r="AI16" i="9"/>
  <c r="AA16" i="9"/>
  <c r="CT16" i="9"/>
  <c r="CL16" i="9"/>
  <c r="CD16" i="9"/>
  <c r="BV16" i="9"/>
  <c r="BN16" i="9"/>
  <c r="BF16" i="9"/>
  <c r="AX16" i="9"/>
  <c r="AP16" i="9"/>
  <c r="AH16" i="9"/>
  <c r="Z16" i="9"/>
  <c r="DA16" i="9"/>
  <c r="CS16" i="9"/>
  <c r="CK16" i="9"/>
  <c r="CC16" i="9"/>
  <c r="BU16" i="9"/>
  <c r="BM16" i="9"/>
  <c r="BE16" i="9"/>
  <c r="AW16" i="9"/>
  <c r="AO16" i="9"/>
  <c r="AG16" i="9"/>
  <c r="Y16" i="9"/>
  <c r="CZ16" i="9"/>
  <c r="CR16" i="9"/>
  <c r="CJ16" i="9"/>
  <c r="CB16" i="9"/>
  <c r="BT16" i="9"/>
  <c r="BL16" i="9"/>
  <c r="BD16" i="9"/>
  <c r="AV16" i="9"/>
  <c r="AN16" i="9"/>
  <c r="AF16" i="9"/>
  <c r="X16" i="9"/>
  <c r="CI16" i="9"/>
  <c r="BC16" i="9"/>
  <c r="W16" i="9"/>
  <c r="CH16" i="9"/>
  <c r="BB16" i="9"/>
  <c r="V16" i="9"/>
  <c r="CA16" i="9"/>
  <c r="AU16" i="9"/>
  <c r="BZ16" i="9"/>
  <c r="AT16" i="9"/>
  <c r="CQ16" i="9"/>
  <c r="BK16" i="9"/>
  <c r="AE16" i="9"/>
  <c r="CP16" i="9"/>
  <c r="BJ16" i="9"/>
  <c r="AD16" i="9"/>
  <c r="DA20" i="9"/>
  <c r="CS20" i="9"/>
  <c r="CK20" i="9"/>
  <c r="CC20" i="9"/>
  <c r="BU20" i="9"/>
  <c r="BM20" i="9"/>
  <c r="BE20" i="9"/>
  <c r="AW20" i="9"/>
  <c r="AO20" i="9"/>
  <c r="AG20" i="9"/>
  <c r="Y20" i="9"/>
  <c r="CZ20" i="9"/>
  <c r="CR20" i="9"/>
  <c r="CJ20" i="9"/>
  <c r="CB20" i="9"/>
  <c r="BT20" i="9"/>
  <c r="BL20" i="9"/>
  <c r="BD20" i="9"/>
  <c r="AV20" i="9"/>
  <c r="AN20" i="9"/>
  <c r="AF20" i="9"/>
  <c r="X20" i="9"/>
  <c r="CY20" i="9"/>
  <c r="CQ20" i="9"/>
  <c r="CI20" i="9"/>
  <c r="CA20" i="9"/>
  <c r="BS20" i="9"/>
  <c r="BK20" i="9"/>
  <c r="BC20" i="9"/>
  <c r="AU20" i="9"/>
  <c r="AM20" i="9"/>
  <c r="AE20" i="9"/>
  <c r="W20" i="9"/>
  <c r="CX20" i="9"/>
  <c r="CP20" i="9"/>
  <c r="CH20" i="9"/>
  <c r="BZ20" i="9"/>
  <c r="BR20" i="9"/>
  <c r="BJ20" i="9"/>
  <c r="BB20" i="9"/>
  <c r="AT20" i="9"/>
  <c r="AL20" i="9"/>
  <c r="AD20" i="9"/>
  <c r="V20" i="9"/>
  <c r="CW20" i="9"/>
  <c r="CO20" i="9"/>
  <c r="CG20" i="9"/>
  <c r="BY20" i="9"/>
  <c r="BQ20" i="9"/>
  <c r="BI20" i="9"/>
  <c r="BA20" i="9"/>
  <c r="AS20" i="9"/>
  <c r="AK20" i="9"/>
  <c r="AC20" i="9"/>
  <c r="CV20" i="9"/>
  <c r="CN20" i="9"/>
  <c r="CF20" i="9"/>
  <c r="BX20" i="9"/>
  <c r="BP20" i="9"/>
  <c r="BH20" i="9"/>
  <c r="AZ20" i="9"/>
  <c r="AR20" i="9"/>
  <c r="AJ20" i="9"/>
  <c r="AB20" i="9"/>
  <c r="CE20" i="9"/>
  <c r="AY20" i="9"/>
  <c r="CD20" i="9"/>
  <c r="AX20" i="9"/>
  <c r="BW20" i="9"/>
  <c r="AQ20" i="9"/>
  <c r="BV20" i="9"/>
  <c r="AP20" i="9"/>
  <c r="CM20" i="9"/>
  <c r="BG20" i="9"/>
  <c r="AA20" i="9"/>
  <c r="CL20" i="9"/>
  <c r="BF20" i="9"/>
  <c r="Z20" i="9"/>
  <c r="CZ25" i="9"/>
  <c r="CR25" i="9"/>
  <c r="CJ25" i="9"/>
  <c r="CB25" i="9"/>
  <c r="BT25" i="9"/>
  <c r="BL25" i="9"/>
  <c r="BD25" i="9"/>
  <c r="AV25" i="9"/>
  <c r="AN25" i="9"/>
  <c r="AF25" i="9"/>
  <c r="X25" i="9"/>
  <c r="CY25" i="9"/>
  <c r="CQ25" i="9"/>
  <c r="CI25" i="9"/>
  <c r="CA25" i="9"/>
  <c r="BS25" i="9"/>
  <c r="BK25" i="9"/>
  <c r="BC25" i="9"/>
  <c r="AU25" i="9"/>
  <c r="AM25" i="9"/>
  <c r="AE25" i="9"/>
  <c r="W25" i="9"/>
  <c r="CX25" i="9"/>
  <c r="CP25" i="9"/>
  <c r="CH25" i="9"/>
  <c r="BZ25" i="9"/>
  <c r="BR25" i="9"/>
  <c r="BJ25" i="9"/>
  <c r="BB25" i="9"/>
  <c r="AT25" i="9"/>
  <c r="AL25" i="9"/>
  <c r="AD25" i="9"/>
  <c r="V25" i="9"/>
  <c r="CW25" i="9"/>
  <c r="CO25" i="9"/>
  <c r="CG25" i="9"/>
  <c r="BY25" i="9"/>
  <c r="BQ25" i="9"/>
  <c r="BI25" i="9"/>
  <c r="BA25" i="9"/>
  <c r="AS25" i="9"/>
  <c r="AK25" i="9"/>
  <c r="AC25" i="9"/>
  <c r="CV25" i="9"/>
  <c r="CN25" i="9"/>
  <c r="CF25" i="9"/>
  <c r="BX25" i="9"/>
  <c r="BP25" i="9"/>
  <c r="BH25" i="9"/>
  <c r="AZ25" i="9"/>
  <c r="AR25" i="9"/>
  <c r="AJ25" i="9"/>
  <c r="AB25" i="9"/>
  <c r="CU25" i="9"/>
  <c r="CM25" i="9"/>
  <c r="CE25" i="9"/>
  <c r="BW25" i="9"/>
  <c r="BO25" i="9"/>
  <c r="BG25" i="9"/>
  <c r="AY25" i="9"/>
  <c r="AQ25" i="9"/>
  <c r="AI25" i="9"/>
  <c r="AA25" i="9"/>
  <c r="CT25" i="9"/>
  <c r="BN25" i="9"/>
  <c r="AH25" i="9"/>
  <c r="CS25" i="9"/>
  <c r="BM25" i="9"/>
  <c r="AG25" i="9"/>
  <c r="CL25" i="9"/>
  <c r="BF25" i="9"/>
  <c r="Z25" i="9"/>
  <c r="CK25" i="9"/>
  <c r="BE25" i="9"/>
  <c r="Y25" i="9"/>
  <c r="BV25" i="9"/>
  <c r="AP25" i="9"/>
  <c r="DA25" i="9"/>
  <c r="BU25" i="9"/>
  <c r="AO25" i="9"/>
  <c r="CV29" i="9"/>
  <c r="CN29" i="9"/>
  <c r="CF29" i="9"/>
  <c r="BX29" i="9"/>
  <c r="BP29" i="9"/>
  <c r="BH29" i="9"/>
  <c r="AZ29" i="9"/>
  <c r="AR29" i="9"/>
  <c r="AJ29" i="9"/>
  <c r="AB29" i="9"/>
  <c r="CU29" i="9"/>
  <c r="CM29" i="9"/>
  <c r="CE29" i="9"/>
  <c r="BW29" i="9"/>
  <c r="BO29" i="9"/>
  <c r="BG29" i="9"/>
  <c r="AY29" i="9"/>
  <c r="AQ29" i="9"/>
  <c r="AI29" i="9"/>
  <c r="AA29" i="9"/>
  <c r="CT29" i="9"/>
  <c r="CL29" i="9"/>
  <c r="CD29" i="9"/>
  <c r="BV29" i="9"/>
  <c r="BN29" i="9"/>
  <c r="BF29" i="9"/>
  <c r="AX29" i="9"/>
  <c r="AP29" i="9"/>
  <c r="AH29" i="9"/>
  <c r="Z29" i="9"/>
  <c r="DA29" i="9"/>
  <c r="CS29" i="9"/>
  <c r="CK29" i="9"/>
  <c r="CC29" i="9"/>
  <c r="BU29" i="9"/>
  <c r="BM29" i="9"/>
  <c r="BE29" i="9"/>
  <c r="AW29" i="9"/>
  <c r="AO29" i="9"/>
  <c r="AG29" i="9"/>
  <c r="Y29" i="9"/>
  <c r="CZ29" i="9"/>
  <c r="CR29" i="9"/>
  <c r="CJ29" i="9"/>
  <c r="CB29" i="9"/>
  <c r="BT29" i="9"/>
  <c r="BL29" i="9"/>
  <c r="BD29" i="9"/>
  <c r="AV29" i="9"/>
  <c r="AN29" i="9"/>
  <c r="AF29" i="9"/>
  <c r="X29" i="9"/>
  <c r="CY29" i="9"/>
  <c r="CQ29" i="9"/>
  <c r="CI29" i="9"/>
  <c r="CA29" i="9"/>
  <c r="BS29" i="9"/>
  <c r="BK29" i="9"/>
  <c r="BC29" i="9"/>
  <c r="AU29" i="9"/>
  <c r="AM29" i="9"/>
  <c r="AE29" i="9"/>
  <c r="W29" i="9"/>
  <c r="CO29" i="9"/>
  <c r="BI29" i="9"/>
  <c r="AC29" i="9"/>
  <c r="CH29" i="9"/>
  <c r="BB29" i="9"/>
  <c r="V29" i="9"/>
  <c r="CG29" i="9"/>
  <c r="BA29" i="9"/>
  <c r="BZ29" i="9"/>
  <c r="AT29" i="9"/>
  <c r="CW29" i="9"/>
  <c r="BQ29" i="9"/>
  <c r="AK29" i="9"/>
  <c r="CP29" i="9"/>
  <c r="BJ29" i="9"/>
  <c r="AD29" i="9"/>
  <c r="CZ33" i="9"/>
  <c r="CR33" i="9"/>
  <c r="CJ33" i="9"/>
  <c r="CB33" i="9"/>
  <c r="BT33" i="9"/>
  <c r="BL33" i="9"/>
  <c r="BD33" i="9"/>
  <c r="AV33" i="9"/>
  <c r="AN33" i="9"/>
  <c r="AF33" i="9"/>
  <c r="X33" i="9"/>
  <c r="CY33" i="9"/>
  <c r="CQ33" i="9"/>
  <c r="CI33" i="9"/>
  <c r="CA33" i="9"/>
  <c r="BS33" i="9"/>
  <c r="BK33" i="9"/>
  <c r="BC33" i="9"/>
  <c r="AU33" i="9"/>
  <c r="AM33" i="9"/>
  <c r="AE33" i="9"/>
  <c r="W33" i="9"/>
  <c r="CX33" i="9"/>
  <c r="CP33" i="9"/>
  <c r="CH33" i="9"/>
  <c r="BZ33" i="9"/>
  <c r="BR33" i="9"/>
  <c r="BJ33" i="9"/>
  <c r="BB33" i="9"/>
  <c r="AT33" i="9"/>
  <c r="AL33" i="9"/>
  <c r="AD33" i="9"/>
  <c r="V33" i="9"/>
  <c r="CW33" i="9"/>
  <c r="CO33" i="9"/>
  <c r="CG33" i="9"/>
  <c r="BY33" i="9"/>
  <c r="BQ33" i="9"/>
  <c r="BI33" i="9"/>
  <c r="BA33" i="9"/>
  <c r="AS33" i="9"/>
  <c r="AK33" i="9"/>
  <c r="AC33" i="9"/>
  <c r="CV33" i="9"/>
  <c r="CN33" i="9"/>
  <c r="CF33" i="9"/>
  <c r="BX33" i="9"/>
  <c r="BP33" i="9"/>
  <c r="BH33" i="9"/>
  <c r="AZ33" i="9"/>
  <c r="AR33" i="9"/>
  <c r="AJ33" i="9"/>
  <c r="AB33" i="9"/>
  <c r="CU33" i="9"/>
  <c r="CM33" i="9"/>
  <c r="CE33" i="9"/>
  <c r="BW33" i="9"/>
  <c r="BO33" i="9"/>
  <c r="BG33" i="9"/>
  <c r="AY33" i="9"/>
  <c r="AQ33" i="9"/>
  <c r="AI33" i="9"/>
  <c r="AA33" i="9"/>
  <c r="BV33" i="9"/>
  <c r="AP33" i="9"/>
  <c r="DA33" i="9"/>
  <c r="BU33" i="9"/>
  <c r="AO33" i="9"/>
  <c r="CT33" i="9"/>
  <c r="BN33" i="9"/>
  <c r="AH33" i="9"/>
  <c r="CS33" i="9"/>
  <c r="BM33" i="9"/>
  <c r="AG33" i="9"/>
  <c r="CD33" i="9"/>
  <c r="AX33" i="9"/>
  <c r="CC33" i="9"/>
  <c r="AW33" i="9"/>
  <c r="CV37" i="9"/>
  <c r="CN37" i="9"/>
  <c r="CF37" i="9"/>
  <c r="BX37" i="9"/>
  <c r="BP37" i="9"/>
  <c r="BH37" i="9"/>
  <c r="AZ37" i="9"/>
  <c r="AR37" i="9"/>
  <c r="AJ37" i="9"/>
  <c r="AB37" i="9"/>
  <c r="CU37" i="9"/>
  <c r="CM37" i="9"/>
  <c r="CE37" i="9"/>
  <c r="BW37" i="9"/>
  <c r="BO37" i="9"/>
  <c r="BG37" i="9"/>
  <c r="AY37" i="9"/>
  <c r="AQ37" i="9"/>
  <c r="AI37" i="9"/>
  <c r="AA37" i="9"/>
  <c r="CT37" i="9"/>
  <c r="CL37" i="9"/>
  <c r="CD37" i="9"/>
  <c r="BV37" i="9"/>
  <c r="BN37" i="9"/>
  <c r="BF37" i="9"/>
  <c r="AX37" i="9"/>
  <c r="AP37" i="9"/>
  <c r="AH37" i="9"/>
  <c r="Z37" i="9"/>
  <c r="DA37" i="9"/>
  <c r="CS37" i="9"/>
  <c r="CK37" i="9"/>
  <c r="CC37" i="9"/>
  <c r="BU37" i="9"/>
  <c r="BM37" i="9"/>
  <c r="BE37" i="9"/>
  <c r="AW37" i="9"/>
  <c r="AO37" i="9"/>
  <c r="AG37" i="9"/>
  <c r="Y37" i="9"/>
  <c r="CZ37" i="9"/>
  <c r="CR37" i="9"/>
  <c r="CJ37" i="9"/>
  <c r="CB37" i="9"/>
  <c r="BT37" i="9"/>
  <c r="BL37" i="9"/>
  <c r="BD37" i="9"/>
  <c r="AV37" i="9"/>
  <c r="AN37" i="9"/>
  <c r="AF37" i="9"/>
  <c r="X37" i="9"/>
  <c r="CY37" i="9"/>
  <c r="CQ37" i="9"/>
  <c r="CI37" i="9"/>
  <c r="CA37" i="9"/>
  <c r="BS37" i="9"/>
  <c r="BK37" i="9"/>
  <c r="BC37" i="9"/>
  <c r="AU37" i="9"/>
  <c r="AM37" i="9"/>
  <c r="AE37" i="9"/>
  <c r="W37" i="9"/>
  <c r="CW37" i="9"/>
  <c r="BQ37" i="9"/>
  <c r="AK37" i="9"/>
  <c r="CP37" i="9"/>
  <c r="BJ37" i="9"/>
  <c r="AD37" i="9"/>
  <c r="CO37" i="9"/>
  <c r="BI37" i="9"/>
  <c r="AC37" i="9"/>
  <c r="CH37" i="9"/>
  <c r="BB37" i="9"/>
  <c r="V37" i="9"/>
  <c r="BY37" i="9"/>
  <c r="AS37" i="9"/>
  <c r="CX37" i="9"/>
  <c r="BR37" i="9"/>
  <c r="AL37" i="9"/>
  <c r="CZ41" i="9"/>
  <c r="CR41" i="9"/>
  <c r="CJ41" i="9"/>
  <c r="CB41" i="9"/>
  <c r="BT41" i="9"/>
  <c r="BL41" i="9"/>
  <c r="BD41" i="9"/>
  <c r="AV41" i="9"/>
  <c r="AN41" i="9"/>
  <c r="AF41" i="9"/>
  <c r="X41" i="9"/>
  <c r="CY41" i="9"/>
  <c r="CQ41" i="9"/>
  <c r="CI41" i="9"/>
  <c r="CA41" i="9"/>
  <c r="BS41" i="9"/>
  <c r="BK41" i="9"/>
  <c r="BC41" i="9"/>
  <c r="AU41" i="9"/>
  <c r="AM41" i="9"/>
  <c r="AE41" i="9"/>
  <c r="W41" i="9"/>
  <c r="CX41" i="9"/>
  <c r="CP41" i="9"/>
  <c r="CH41" i="9"/>
  <c r="BZ41" i="9"/>
  <c r="BR41" i="9"/>
  <c r="BJ41" i="9"/>
  <c r="BB41" i="9"/>
  <c r="AT41" i="9"/>
  <c r="AL41" i="9"/>
  <c r="AD41" i="9"/>
  <c r="V41" i="9"/>
  <c r="CW41" i="9"/>
  <c r="CO41" i="9"/>
  <c r="CG41" i="9"/>
  <c r="BY41" i="9"/>
  <c r="BQ41" i="9"/>
  <c r="BI41" i="9"/>
  <c r="BA41" i="9"/>
  <c r="AS41" i="9"/>
  <c r="AK41" i="9"/>
  <c r="AC41" i="9"/>
  <c r="CV41" i="9"/>
  <c r="CN41" i="9"/>
  <c r="CF41" i="9"/>
  <c r="BX41" i="9"/>
  <c r="BP41" i="9"/>
  <c r="BH41" i="9"/>
  <c r="AZ41" i="9"/>
  <c r="AR41" i="9"/>
  <c r="AJ41" i="9"/>
  <c r="AB41" i="9"/>
  <c r="CU41" i="9"/>
  <c r="CM41" i="9"/>
  <c r="CE41" i="9"/>
  <c r="BW41" i="9"/>
  <c r="BO41" i="9"/>
  <c r="BG41" i="9"/>
  <c r="AY41" i="9"/>
  <c r="AQ41" i="9"/>
  <c r="AI41" i="9"/>
  <c r="AA41" i="9"/>
  <c r="CD41" i="9"/>
  <c r="AX41" i="9"/>
  <c r="CC41" i="9"/>
  <c r="AW41" i="9"/>
  <c r="BV41" i="9"/>
  <c r="AP41" i="9"/>
  <c r="DA41" i="9"/>
  <c r="BU41" i="9"/>
  <c r="AO41" i="9"/>
  <c r="CL41" i="9"/>
  <c r="BF41" i="9"/>
  <c r="Z41" i="9"/>
  <c r="CK41" i="9"/>
  <c r="BE41" i="9"/>
  <c r="Y41" i="9"/>
  <c r="CV45" i="9"/>
  <c r="CN45" i="9"/>
  <c r="CF45" i="9"/>
  <c r="BX45" i="9"/>
  <c r="BP45" i="9"/>
  <c r="BH45" i="9"/>
  <c r="AZ45" i="9"/>
  <c r="AR45" i="9"/>
  <c r="AJ45" i="9"/>
  <c r="AB45" i="9"/>
  <c r="CU45" i="9"/>
  <c r="CM45" i="9"/>
  <c r="CE45" i="9"/>
  <c r="BW45" i="9"/>
  <c r="BO45" i="9"/>
  <c r="BG45" i="9"/>
  <c r="AY45" i="9"/>
  <c r="AQ45" i="9"/>
  <c r="AI45" i="9"/>
  <c r="AA45" i="9"/>
  <c r="CT45" i="9"/>
  <c r="CL45" i="9"/>
  <c r="CD45" i="9"/>
  <c r="BV45" i="9"/>
  <c r="BN45" i="9"/>
  <c r="BF45" i="9"/>
  <c r="AX45" i="9"/>
  <c r="AP45" i="9"/>
  <c r="AH45" i="9"/>
  <c r="Z45" i="9"/>
  <c r="DA45" i="9"/>
  <c r="CS45" i="9"/>
  <c r="CK45" i="9"/>
  <c r="CC45" i="9"/>
  <c r="BU45" i="9"/>
  <c r="BM45" i="9"/>
  <c r="BE45" i="9"/>
  <c r="AW45" i="9"/>
  <c r="AO45" i="9"/>
  <c r="AG45" i="9"/>
  <c r="Y45" i="9"/>
  <c r="CZ45" i="9"/>
  <c r="CR45" i="9"/>
  <c r="CJ45" i="9"/>
  <c r="CB45" i="9"/>
  <c r="BT45" i="9"/>
  <c r="BL45" i="9"/>
  <c r="BD45" i="9"/>
  <c r="AV45" i="9"/>
  <c r="AN45" i="9"/>
  <c r="AF45" i="9"/>
  <c r="X45" i="9"/>
  <c r="CY45" i="9"/>
  <c r="CQ45" i="9"/>
  <c r="CI45" i="9"/>
  <c r="CA45" i="9"/>
  <c r="BS45" i="9"/>
  <c r="BK45" i="9"/>
  <c r="BC45" i="9"/>
  <c r="AU45" i="9"/>
  <c r="AM45" i="9"/>
  <c r="AE45" i="9"/>
  <c r="W45" i="9"/>
  <c r="BY45" i="9"/>
  <c r="AS45" i="9"/>
  <c r="CX45" i="9"/>
  <c r="BR45" i="9"/>
  <c r="AL45" i="9"/>
  <c r="CW45" i="9"/>
  <c r="BQ45" i="9"/>
  <c r="AK45" i="9"/>
  <c r="CP45" i="9"/>
  <c r="BJ45" i="9"/>
  <c r="AD45" i="9"/>
  <c r="CG45" i="9"/>
  <c r="BA45" i="9"/>
  <c r="BZ45" i="9"/>
  <c r="AT45" i="9"/>
  <c r="CZ49" i="9"/>
  <c r="CR49" i="9"/>
  <c r="CJ49" i="9"/>
  <c r="CB49" i="9"/>
  <c r="BT49" i="9"/>
  <c r="BL49" i="9"/>
  <c r="BD49" i="9"/>
  <c r="AV49" i="9"/>
  <c r="AN49" i="9"/>
  <c r="AF49" i="9"/>
  <c r="X49" i="9"/>
  <c r="CY49" i="9"/>
  <c r="CQ49" i="9"/>
  <c r="CI49" i="9"/>
  <c r="CA49" i="9"/>
  <c r="BS49" i="9"/>
  <c r="BK49" i="9"/>
  <c r="BC49" i="9"/>
  <c r="AU49" i="9"/>
  <c r="AM49" i="9"/>
  <c r="AE49" i="9"/>
  <c r="W49" i="9"/>
  <c r="CX49" i="9"/>
  <c r="CP49" i="9"/>
  <c r="CH49" i="9"/>
  <c r="BZ49" i="9"/>
  <c r="BR49" i="9"/>
  <c r="BJ49" i="9"/>
  <c r="BB49" i="9"/>
  <c r="AT49" i="9"/>
  <c r="AL49" i="9"/>
  <c r="AD49" i="9"/>
  <c r="V49" i="9"/>
  <c r="CW49" i="9"/>
  <c r="CO49" i="9"/>
  <c r="CG49" i="9"/>
  <c r="BY49" i="9"/>
  <c r="BQ49" i="9"/>
  <c r="BI49" i="9"/>
  <c r="BA49" i="9"/>
  <c r="AS49" i="9"/>
  <c r="AK49" i="9"/>
  <c r="AC49" i="9"/>
  <c r="CV49" i="9"/>
  <c r="CN49" i="9"/>
  <c r="CF49" i="9"/>
  <c r="BX49" i="9"/>
  <c r="BP49" i="9"/>
  <c r="BH49" i="9"/>
  <c r="AZ49" i="9"/>
  <c r="AR49" i="9"/>
  <c r="AJ49" i="9"/>
  <c r="AB49" i="9"/>
  <c r="CU49" i="9"/>
  <c r="CM49" i="9"/>
  <c r="CE49" i="9"/>
  <c r="BW49" i="9"/>
  <c r="BO49" i="9"/>
  <c r="BG49" i="9"/>
  <c r="AY49" i="9"/>
  <c r="AQ49" i="9"/>
  <c r="AI49" i="9"/>
  <c r="AA49" i="9"/>
  <c r="CL49" i="9"/>
  <c r="BF49" i="9"/>
  <c r="Z49" i="9"/>
  <c r="CK49" i="9"/>
  <c r="BE49" i="9"/>
  <c r="Y49" i="9"/>
  <c r="CD49" i="9"/>
  <c r="AX49" i="9"/>
  <c r="CC49" i="9"/>
  <c r="AW49" i="9"/>
  <c r="CT49" i="9"/>
  <c r="BN49" i="9"/>
  <c r="AH49" i="9"/>
  <c r="CS49" i="9"/>
  <c r="BM49" i="9"/>
  <c r="AG49" i="9"/>
  <c r="CV53" i="9"/>
  <c r="CN53" i="9"/>
  <c r="CF53" i="9"/>
  <c r="BX53" i="9"/>
  <c r="BP53" i="9"/>
  <c r="BH53" i="9"/>
  <c r="AZ53" i="9"/>
  <c r="AR53" i="9"/>
  <c r="AJ53" i="9"/>
  <c r="AB53" i="9"/>
  <c r="CU53" i="9"/>
  <c r="CM53" i="9"/>
  <c r="CE53" i="9"/>
  <c r="BW53" i="9"/>
  <c r="BO53" i="9"/>
  <c r="BG53" i="9"/>
  <c r="AY53" i="9"/>
  <c r="AQ53" i="9"/>
  <c r="AI53" i="9"/>
  <c r="AA53" i="9"/>
  <c r="CT53" i="9"/>
  <c r="CL53" i="9"/>
  <c r="CD53" i="9"/>
  <c r="BV53" i="9"/>
  <c r="BN53" i="9"/>
  <c r="BF53" i="9"/>
  <c r="AX53" i="9"/>
  <c r="AP53" i="9"/>
  <c r="AH53" i="9"/>
  <c r="Z53" i="9"/>
  <c r="DA53" i="9"/>
  <c r="CS53" i="9"/>
  <c r="CK53" i="9"/>
  <c r="CC53" i="9"/>
  <c r="BU53" i="9"/>
  <c r="BM53" i="9"/>
  <c r="BE53" i="9"/>
  <c r="AW53" i="9"/>
  <c r="AO53" i="9"/>
  <c r="AG53" i="9"/>
  <c r="Y53" i="9"/>
  <c r="CZ53" i="9"/>
  <c r="CR53" i="9"/>
  <c r="CJ53" i="9"/>
  <c r="CB53" i="9"/>
  <c r="BT53" i="9"/>
  <c r="BL53" i="9"/>
  <c r="BD53" i="9"/>
  <c r="AV53" i="9"/>
  <c r="AN53" i="9"/>
  <c r="AF53" i="9"/>
  <c r="X53" i="9"/>
  <c r="CY53" i="9"/>
  <c r="CQ53" i="9"/>
  <c r="CI53" i="9"/>
  <c r="CA53" i="9"/>
  <c r="BS53" i="9"/>
  <c r="BK53" i="9"/>
  <c r="BC53" i="9"/>
  <c r="AU53" i="9"/>
  <c r="AM53" i="9"/>
  <c r="AE53" i="9"/>
  <c r="W53" i="9"/>
  <c r="CX53" i="9"/>
  <c r="CP53" i="9"/>
  <c r="CH53" i="9"/>
  <c r="BZ53" i="9"/>
  <c r="BR53" i="9"/>
  <c r="BJ53" i="9"/>
  <c r="BB53" i="9"/>
  <c r="BA53" i="9"/>
  <c r="AT53" i="9"/>
  <c r="CW53" i="9"/>
  <c r="AS53" i="9"/>
  <c r="CO53" i="9"/>
  <c r="AL53" i="9"/>
  <c r="BQ53" i="9"/>
  <c r="AC53" i="9"/>
  <c r="BI53" i="9"/>
  <c r="V53" i="9"/>
  <c r="C57" i="9"/>
  <c r="C57" i="5"/>
  <c r="C61" i="9"/>
  <c r="C61" i="5"/>
  <c r="C65" i="9"/>
  <c r="C65" i="5"/>
  <c r="C69" i="9"/>
  <c r="C69" i="5"/>
  <c r="C73" i="9"/>
  <c r="C73" i="5"/>
  <c r="C77" i="9"/>
  <c r="C77" i="5"/>
  <c r="C81" i="9"/>
  <c r="C81" i="5"/>
  <c r="C85" i="9"/>
  <c r="C85" i="5"/>
  <c r="C89" i="9"/>
  <c r="C89" i="5"/>
  <c r="C93" i="9"/>
  <c r="C93" i="5"/>
  <c r="C97" i="9"/>
  <c r="C97" i="5"/>
  <c r="C101" i="9"/>
  <c r="C101" i="5"/>
  <c r="C105" i="9"/>
  <c r="C105" i="5"/>
  <c r="C109" i="9"/>
  <c r="C109" i="5"/>
  <c r="C113" i="9"/>
  <c r="C113" i="5"/>
  <c r="C117" i="9"/>
  <c r="C117" i="5"/>
  <c r="C121" i="9"/>
  <c r="C121" i="5"/>
  <c r="C125" i="9"/>
  <c r="C125" i="5"/>
  <c r="C129" i="9"/>
  <c r="C129" i="5"/>
  <c r="C133" i="9"/>
  <c r="C133" i="5"/>
  <c r="C137" i="9"/>
  <c r="C137" i="5"/>
  <c r="C141" i="9"/>
  <c r="C141" i="5"/>
  <c r="C145" i="9"/>
  <c r="C145" i="5"/>
  <c r="CN182" i="9"/>
  <c r="AZ182" i="9"/>
  <c r="BW182" i="9"/>
  <c r="BB182" i="9"/>
  <c r="CB182" i="9"/>
  <c r="BR182" i="9"/>
  <c r="C195" i="9"/>
  <c r="C195" i="5"/>
  <c r="C199" i="9"/>
  <c r="C199" i="5"/>
  <c r="H316" i="9"/>
  <c r="H316" i="5"/>
  <c r="CY341" i="9"/>
  <c r="AM341" i="9"/>
  <c r="BJ341" i="9"/>
  <c r="CG341" i="9"/>
  <c r="CV341" i="9"/>
  <c r="AJ341" i="9"/>
  <c r="AY341" i="9"/>
  <c r="BU341" i="9"/>
  <c r="BD341" i="9"/>
  <c r="CZ341" i="9"/>
  <c r="CL341" i="9"/>
  <c r="CY345" i="9"/>
  <c r="CQ345" i="9"/>
  <c r="CI345" i="9"/>
  <c r="CA345" i="9"/>
  <c r="BS345" i="9"/>
  <c r="BK345" i="9"/>
  <c r="BC345" i="9"/>
  <c r="AU345" i="9"/>
  <c r="AM345" i="9"/>
  <c r="AE345" i="9"/>
  <c r="W345" i="9"/>
  <c r="CT345" i="9"/>
  <c r="CL345" i="9"/>
  <c r="CD345" i="9"/>
  <c r="BV345" i="9"/>
  <c r="BN345" i="9"/>
  <c r="BF345" i="9"/>
  <c r="AX345" i="9"/>
  <c r="AP345" i="9"/>
  <c r="AH345" i="9"/>
  <c r="Z345" i="9"/>
  <c r="CS345" i="9"/>
  <c r="CH345" i="9"/>
  <c r="BX345" i="9"/>
  <c r="BM345" i="9"/>
  <c r="BB345" i="9"/>
  <c r="AR345" i="9"/>
  <c r="AG345" i="9"/>
  <c r="V345" i="9"/>
  <c r="CR345" i="9"/>
  <c r="CG345" i="9"/>
  <c r="BW345" i="9"/>
  <c r="BL345" i="9"/>
  <c r="BA345" i="9"/>
  <c r="AQ345" i="9"/>
  <c r="AF345" i="9"/>
  <c r="DA345" i="9"/>
  <c r="CP345" i="9"/>
  <c r="CF345" i="9"/>
  <c r="BU345" i="9"/>
  <c r="BJ345" i="9"/>
  <c r="AZ345" i="9"/>
  <c r="AO345" i="9"/>
  <c r="AD345" i="9"/>
  <c r="CZ345" i="9"/>
  <c r="CO345" i="9"/>
  <c r="CE345" i="9"/>
  <c r="BT345" i="9"/>
  <c r="BI345" i="9"/>
  <c r="AY345" i="9"/>
  <c r="AN345" i="9"/>
  <c r="AC345" i="9"/>
  <c r="CX345" i="9"/>
  <c r="CN345" i="9"/>
  <c r="CC345" i="9"/>
  <c r="BR345" i="9"/>
  <c r="BH345" i="9"/>
  <c r="AW345" i="9"/>
  <c r="AL345" i="9"/>
  <c r="AB345" i="9"/>
  <c r="CV345" i="9"/>
  <c r="CK345" i="9"/>
  <c r="BZ345" i="9"/>
  <c r="BP345" i="9"/>
  <c r="BE345" i="9"/>
  <c r="AT345" i="9"/>
  <c r="AJ345" i="9"/>
  <c r="Y345" i="9"/>
  <c r="CM345" i="9"/>
  <c r="AV345" i="9"/>
  <c r="CJ345" i="9"/>
  <c r="AS345" i="9"/>
  <c r="CB345" i="9"/>
  <c r="AK345" i="9"/>
  <c r="BY345" i="9"/>
  <c r="AI345" i="9"/>
  <c r="BQ345" i="9"/>
  <c r="AA345" i="9"/>
  <c r="CW345" i="9"/>
  <c r="BG345" i="9"/>
  <c r="X345" i="9"/>
  <c r="CU345" i="9"/>
  <c r="BO345" i="9"/>
  <c r="BD345" i="9"/>
  <c r="BH349" i="9"/>
  <c r="AR349" i="9"/>
  <c r="BG349" i="9"/>
  <c r="AY349" i="9"/>
  <c r="BV349" i="9"/>
  <c r="BN349" i="9"/>
  <c r="CS349" i="9"/>
  <c r="CK349" i="9"/>
  <c r="AG349" i="9"/>
  <c r="Y349" i="9"/>
  <c r="BD349" i="9"/>
  <c r="AV349" i="9"/>
  <c r="BZ349" i="9"/>
  <c r="BR349" i="9"/>
  <c r="CW349" i="9"/>
  <c r="BQ349" i="9"/>
  <c r="AC349" i="9"/>
  <c r="CI349" i="9"/>
  <c r="CY349" i="9"/>
  <c r="BS349" i="9"/>
  <c r="CU373" i="9"/>
  <c r="BN373" i="9"/>
  <c r="CK373" i="9"/>
  <c r="Y373" i="9"/>
  <c r="AV373" i="9"/>
  <c r="BQ373" i="9"/>
  <c r="BG373" i="9"/>
  <c r="CN373" i="9"/>
  <c r="AJ373" i="9"/>
  <c r="AT373" i="9"/>
  <c r="BK373" i="9"/>
  <c r="CY377" i="9"/>
  <c r="CQ377" i="9"/>
  <c r="CI377" i="9"/>
  <c r="CA377" i="9"/>
  <c r="BS377" i="9"/>
  <c r="BK377" i="9"/>
  <c r="BC377" i="9"/>
  <c r="AU377" i="9"/>
  <c r="AM377" i="9"/>
  <c r="AE377" i="9"/>
  <c r="W377" i="9"/>
  <c r="CX377" i="9"/>
  <c r="CP377" i="9"/>
  <c r="CH377" i="9"/>
  <c r="BZ377" i="9"/>
  <c r="BR377" i="9"/>
  <c r="BJ377" i="9"/>
  <c r="BB377" i="9"/>
  <c r="AT377" i="9"/>
  <c r="AL377" i="9"/>
  <c r="AD377" i="9"/>
  <c r="V377" i="9"/>
  <c r="CW377" i="9"/>
  <c r="CO377" i="9"/>
  <c r="CG377" i="9"/>
  <c r="BY377" i="9"/>
  <c r="BQ377" i="9"/>
  <c r="BI377" i="9"/>
  <c r="BA377" i="9"/>
  <c r="AS377" i="9"/>
  <c r="AK377" i="9"/>
  <c r="AC377" i="9"/>
  <c r="CV377" i="9"/>
  <c r="CN377" i="9"/>
  <c r="CF377" i="9"/>
  <c r="BX377" i="9"/>
  <c r="BP377" i="9"/>
  <c r="BH377" i="9"/>
  <c r="AZ377" i="9"/>
  <c r="AR377" i="9"/>
  <c r="AJ377" i="9"/>
  <c r="AB377" i="9"/>
  <c r="CU377" i="9"/>
  <c r="CM377" i="9"/>
  <c r="CE377" i="9"/>
  <c r="BW377" i="9"/>
  <c r="BO377" i="9"/>
  <c r="BG377" i="9"/>
  <c r="AY377" i="9"/>
  <c r="AQ377" i="9"/>
  <c r="AI377" i="9"/>
  <c r="AA377" i="9"/>
  <c r="DA377" i="9"/>
  <c r="CS377" i="9"/>
  <c r="CK377" i="9"/>
  <c r="CC377" i="9"/>
  <c r="BU377" i="9"/>
  <c r="BM377" i="9"/>
  <c r="BE377" i="9"/>
  <c r="AW377" i="9"/>
  <c r="AO377" i="9"/>
  <c r="AG377" i="9"/>
  <c r="Y377" i="9"/>
  <c r="CT377" i="9"/>
  <c r="BN377" i="9"/>
  <c r="AH377" i="9"/>
  <c r="CR377" i="9"/>
  <c r="BL377" i="9"/>
  <c r="AF377" i="9"/>
  <c r="CL377" i="9"/>
  <c r="BF377" i="9"/>
  <c r="Z377" i="9"/>
  <c r="CJ377" i="9"/>
  <c r="BD377" i="9"/>
  <c r="X377" i="9"/>
  <c r="CD377" i="9"/>
  <c r="AX377" i="9"/>
  <c r="BV377" i="9"/>
  <c r="AP377" i="9"/>
  <c r="AV377" i="9"/>
  <c r="AN377" i="9"/>
  <c r="CB377" i="9"/>
  <c r="BT377" i="9"/>
  <c r="CZ377" i="9"/>
  <c r="C430" i="9"/>
  <c r="C430" i="5"/>
  <c r="C434" i="9"/>
  <c r="C434" i="5"/>
  <c r="C438" i="9"/>
  <c r="C438" i="5"/>
  <c r="C442" i="9"/>
  <c r="C442" i="5"/>
  <c r="C446" i="9"/>
  <c r="C446" i="5"/>
  <c r="C450" i="9"/>
  <c r="C450" i="5"/>
  <c r="C475" i="9"/>
  <c r="C475" i="5"/>
  <c r="C479" i="9"/>
  <c r="C479" i="5"/>
  <c r="C483" i="9"/>
  <c r="C483" i="5"/>
  <c r="C487" i="9"/>
  <c r="C487" i="5"/>
  <c r="C491" i="9"/>
  <c r="C491" i="5"/>
  <c r="C504" i="9"/>
  <c r="C504" i="5"/>
  <c r="C508" i="9"/>
  <c r="C508" i="5"/>
  <c r="C512" i="9"/>
  <c r="C512" i="5"/>
  <c r="C516" i="9"/>
  <c r="C516" i="5"/>
  <c r="C520" i="9"/>
  <c r="C520" i="5"/>
  <c r="C524" i="9"/>
  <c r="C524" i="5"/>
  <c r="C528" i="9"/>
  <c r="C528" i="5"/>
  <c r="C19" i="5"/>
  <c r="C27" i="5"/>
  <c r="C35" i="5"/>
  <c r="C43" i="5"/>
  <c r="C51" i="5"/>
  <c r="C66" i="5"/>
  <c r="C82" i="5"/>
  <c r="C98" i="5"/>
  <c r="C114" i="5"/>
  <c r="C130" i="5"/>
  <c r="C146" i="5"/>
  <c r="C166" i="5"/>
  <c r="C182" i="5"/>
  <c r="C202" i="5"/>
  <c r="C218" i="5"/>
  <c r="C226" i="5"/>
  <c r="C242" i="5"/>
  <c r="C266" i="5"/>
  <c r="C282" i="5"/>
  <c r="C290" i="5"/>
  <c r="C306" i="5"/>
  <c r="C333" i="5"/>
  <c r="C365" i="5"/>
  <c r="C397" i="5"/>
  <c r="C429" i="5"/>
  <c r="C461" i="5"/>
  <c r="C509" i="5"/>
  <c r="DM2" i="9"/>
  <c r="EF2" i="9"/>
  <c r="FC2" i="9"/>
  <c r="FY2" i="9"/>
  <c r="V4" i="9"/>
  <c r="AS4" i="9"/>
  <c r="BO4" i="9"/>
  <c r="CH4" i="9"/>
  <c r="AG8" i="9"/>
  <c r="BM8" i="9"/>
  <c r="CS8" i="9"/>
  <c r="EO9" i="9"/>
  <c r="BI10" i="9"/>
  <c r="AA12" i="9"/>
  <c r="BE17" i="9"/>
  <c r="CW18" i="9"/>
  <c r="AV19" i="9"/>
  <c r="CU20" i="9"/>
  <c r="AT21" i="9"/>
  <c r="CN23" i="9"/>
  <c r="CD25" i="9"/>
  <c r="BT27" i="9"/>
  <c r="AS29" i="9"/>
  <c r="AI31" i="9"/>
  <c r="CY32" i="9"/>
  <c r="Y33" i="9"/>
  <c r="BQ34" i="9"/>
  <c r="AP36" i="9"/>
  <c r="AF38" i="9"/>
  <c r="BM41" i="9"/>
  <c r="BD43" i="9"/>
  <c r="V45" i="9"/>
  <c r="BM46" i="9"/>
  <c r="AD48" i="9"/>
  <c r="BV49" i="9"/>
  <c r="AM51" i="9"/>
  <c r="AD53" i="9"/>
  <c r="X54" i="9"/>
  <c r="AI55" i="9"/>
  <c r="Z66" i="9"/>
  <c r="CZ68" i="9"/>
  <c r="AB70" i="9"/>
  <c r="CT72" i="9"/>
  <c r="AH74" i="9"/>
  <c r="E23" i="10"/>
  <c r="GF298" i="9"/>
  <c r="FX298" i="9"/>
  <c r="FP298" i="9"/>
  <c r="FH298" i="9"/>
  <c r="EZ298" i="9"/>
  <c r="ER298" i="9"/>
  <c r="EJ298" i="9"/>
  <c r="EB298" i="9"/>
  <c r="DT298" i="9"/>
  <c r="DL298" i="9"/>
  <c r="DD298" i="9"/>
  <c r="GE298" i="9"/>
  <c r="FW298" i="9"/>
  <c r="FO298" i="9"/>
  <c r="FG298" i="9"/>
  <c r="EY298" i="9"/>
  <c r="EQ298" i="9"/>
  <c r="EI298" i="9"/>
  <c r="EA298" i="9"/>
  <c r="DS298" i="9"/>
  <c r="DK298" i="9"/>
  <c r="DC298" i="9"/>
  <c r="GD298" i="9"/>
  <c r="FV298" i="9"/>
  <c r="FN298" i="9"/>
  <c r="FF298" i="9"/>
  <c r="EX298" i="9"/>
  <c r="EP298" i="9"/>
  <c r="EH298" i="9"/>
  <c r="DZ298" i="9"/>
  <c r="DR298" i="9"/>
  <c r="DJ298" i="9"/>
  <c r="DB298" i="9"/>
  <c r="GC298" i="9"/>
  <c r="FU298" i="9"/>
  <c r="FM298" i="9"/>
  <c r="FE298" i="9"/>
  <c r="EW298" i="9"/>
  <c r="EO298" i="9"/>
  <c r="EG298" i="9"/>
  <c r="DY298" i="9"/>
  <c r="DQ298" i="9"/>
  <c r="DI298" i="9"/>
  <c r="GB298" i="9"/>
  <c r="FT298" i="9"/>
  <c r="FL298" i="9"/>
  <c r="FD298" i="9"/>
  <c r="EV298" i="9"/>
  <c r="EN298" i="9"/>
  <c r="EF298" i="9"/>
  <c r="DX298" i="9"/>
  <c r="DP298" i="9"/>
  <c r="DH298" i="9"/>
  <c r="FZ298" i="9"/>
  <c r="FR298" i="9"/>
  <c r="FJ298" i="9"/>
  <c r="FB298" i="9"/>
  <c r="ET298" i="9"/>
  <c r="EL298" i="9"/>
  <c r="ED298" i="9"/>
  <c r="DV298" i="9"/>
  <c r="DN298" i="9"/>
  <c r="DF298" i="9"/>
  <c r="GG298" i="9"/>
  <c r="FA298" i="9"/>
  <c r="DU298" i="9"/>
  <c r="GA298" i="9"/>
  <c r="EU298" i="9"/>
  <c r="DO298" i="9"/>
  <c r="FY298" i="9"/>
  <c r="ES298" i="9"/>
  <c r="DM298" i="9"/>
  <c r="FS298" i="9"/>
  <c r="EM298" i="9"/>
  <c r="DG298" i="9"/>
  <c r="FK298" i="9"/>
  <c r="EE298" i="9"/>
  <c r="FI298" i="9"/>
  <c r="FC298" i="9"/>
  <c r="EK298" i="9"/>
  <c r="EC298" i="9"/>
  <c r="DW298" i="9"/>
  <c r="DE298" i="9"/>
  <c r="FQ298" i="9"/>
  <c r="Z22" i="9"/>
  <c r="AH22" i="9"/>
  <c r="AP22" i="9"/>
  <c r="AX22" i="9"/>
  <c r="BF22" i="9"/>
  <c r="BN22" i="9"/>
  <c r="BV22" i="9"/>
  <c r="CD22" i="9"/>
  <c r="CL22" i="9"/>
  <c r="CT22" i="9"/>
  <c r="ES146" i="9"/>
  <c r="AA22" i="9"/>
  <c r="AI22" i="9"/>
  <c r="AQ22" i="9"/>
  <c r="AY22" i="9"/>
  <c r="BG22" i="9"/>
  <c r="BO22" i="9"/>
  <c r="BW22" i="9"/>
  <c r="CE22" i="9"/>
  <c r="CM22" i="9"/>
  <c r="CU22" i="9"/>
  <c r="AB22" i="9"/>
  <c r="AJ22" i="9"/>
  <c r="AR22" i="9"/>
  <c r="AZ22" i="9"/>
  <c r="BH22" i="9"/>
  <c r="BP22" i="9"/>
  <c r="BX22" i="9"/>
  <c r="CF22" i="9"/>
  <c r="CN22" i="9"/>
  <c r="CV22" i="9"/>
  <c r="V22" i="9"/>
  <c r="AD22" i="9"/>
  <c r="AL22" i="9"/>
  <c r="AT22" i="9"/>
  <c r="BB22" i="9"/>
  <c r="BJ22" i="9"/>
  <c r="BR22" i="9"/>
  <c r="BZ22" i="9"/>
  <c r="CH22" i="9"/>
  <c r="CP22" i="9"/>
  <c r="CX22" i="9"/>
  <c r="FR146" i="9"/>
  <c r="EL146" i="9"/>
  <c r="DF146" i="9"/>
  <c r="FQ146" i="9"/>
  <c r="EK146" i="9"/>
  <c r="DE146" i="9"/>
  <c r="FJ146" i="9"/>
  <c r="ED146" i="9"/>
  <c r="FB146" i="9"/>
  <c r="DV146" i="9"/>
  <c r="GG146" i="9"/>
  <c r="FA146" i="9"/>
  <c r="DU146" i="9"/>
  <c r="W22" i="9"/>
  <c r="AE22" i="9"/>
  <c r="AM22" i="9"/>
  <c r="AU22" i="9"/>
  <c r="BC22" i="9"/>
  <c r="BK22" i="9"/>
  <c r="BS22" i="9"/>
  <c r="CA22" i="9"/>
  <c r="CI22" i="9"/>
  <c r="CQ22" i="9"/>
  <c r="GF146" i="9"/>
  <c r="FX146" i="9"/>
  <c r="FP146" i="9"/>
  <c r="FH146" i="9"/>
  <c r="EZ146" i="9"/>
  <c r="ER146" i="9"/>
  <c r="EJ146" i="9"/>
  <c r="EB146" i="9"/>
  <c r="DT146" i="9"/>
  <c r="DL146" i="9"/>
  <c r="DD146" i="9"/>
  <c r="GE146" i="9"/>
  <c r="FW146" i="9"/>
  <c r="FO146" i="9"/>
  <c r="FG146" i="9"/>
  <c r="EY146" i="9"/>
  <c r="EQ146" i="9"/>
  <c r="EI146" i="9"/>
  <c r="EA146" i="9"/>
  <c r="DS146" i="9"/>
  <c r="DK146" i="9"/>
  <c r="DC146" i="9"/>
  <c r="GD146" i="9"/>
  <c r="FV146" i="9"/>
  <c r="FN146" i="9"/>
  <c r="FF146" i="9"/>
  <c r="EX146" i="9"/>
  <c r="EP146" i="9"/>
  <c r="EH146" i="9"/>
  <c r="DZ146" i="9"/>
  <c r="DR146" i="9"/>
  <c r="DJ146" i="9"/>
  <c r="DB146" i="9"/>
  <c r="GC146" i="9"/>
  <c r="FU146" i="9"/>
  <c r="FM146" i="9"/>
  <c r="FE146" i="9"/>
  <c r="EW146" i="9"/>
  <c r="EO146" i="9"/>
  <c r="EG146" i="9"/>
  <c r="DY146" i="9"/>
  <c r="DQ146" i="9"/>
  <c r="DI146" i="9"/>
  <c r="GB146" i="9"/>
  <c r="FT146" i="9"/>
  <c r="FL146" i="9"/>
  <c r="FD146" i="9"/>
  <c r="EV146" i="9"/>
  <c r="EN146" i="9"/>
  <c r="EF146" i="9"/>
  <c r="DX146" i="9"/>
  <c r="DP146" i="9"/>
  <c r="DH146" i="9"/>
  <c r="GA146" i="9"/>
  <c r="FS146" i="9"/>
  <c r="FK146" i="9"/>
  <c r="FC146" i="9"/>
  <c r="EU146" i="9"/>
  <c r="EM146" i="9"/>
  <c r="EE146" i="9"/>
  <c r="DW146" i="9"/>
  <c r="DO146" i="9"/>
  <c r="DG146" i="9"/>
  <c r="DN146" i="9"/>
  <c r="ET146" i="9"/>
  <c r="FZ146" i="9"/>
  <c r="DG149" i="9"/>
  <c r="EM149" i="9"/>
  <c r="GG149" i="9"/>
  <c r="FY149" i="9"/>
  <c r="FQ149" i="9"/>
  <c r="FI149" i="9"/>
  <c r="FA149" i="9"/>
  <c r="ES149" i="9"/>
  <c r="EK149" i="9"/>
  <c r="EC149" i="9"/>
  <c r="DU149" i="9"/>
  <c r="DM149" i="9"/>
  <c r="DE149" i="9"/>
  <c r="GF149" i="9"/>
  <c r="FX149" i="9"/>
  <c r="FP149" i="9"/>
  <c r="FH149" i="9"/>
  <c r="EZ149" i="9"/>
  <c r="ER149" i="9"/>
  <c r="EJ149" i="9"/>
  <c r="EB149" i="9"/>
  <c r="DT149" i="9"/>
  <c r="DL149" i="9"/>
  <c r="DD149" i="9"/>
  <c r="GE149" i="9"/>
  <c r="FW149" i="9"/>
  <c r="FO149" i="9"/>
  <c r="FG149" i="9"/>
  <c r="EY149" i="9"/>
  <c r="EQ149" i="9"/>
  <c r="EI149" i="9"/>
  <c r="EA149" i="9"/>
  <c r="DS149" i="9"/>
  <c r="DK149" i="9"/>
  <c r="DC149" i="9"/>
  <c r="GD149" i="9"/>
  <c r="FV149" i="9"/>
  <c r="FN149" i="9"/>
  <c r="FF149" i="9"/>
  <c r="EX149" i="9"/>
  <c r="EP149" i="9"/>
  <c r="EH149" i="9"/>
  <c r="DZ149" i="9"/>
  <c r="DR149" i="9"/>
  <c r="DJ149" i="9"/>
  <c r="DB149" i="9"/>
  <c r="GC149" i="9"/>
  <c r="FU149" i="9"/>
  <c r="FM149" i="9"/>
  <c r="FE149" i="9"/>
  <c r="EW149" i="9"/>
  <c r="EO149" i="9"/>
  <c r="EG149" i="9"/>
  <c r="DY149" i="9"/>
  <c r="DQ149" i="9"/>
  <c r="DI149" i="9"/>
  <c r="GB149" i="9"/>
  <c r="FT149" i="9"/>
  <c r="FL149" i="9"/>
  <c r="FD149" i="9"/>
  <c r="EV149" i="9"/>
  <c r="EN149" i="9"/>
  <c r="EF149" i="9"/>
  <c r="DX149" i="9"/>
  <c r="DP149" i="9"/>
  <c r="DH149" i="9"/>
  <c r="DN149" i="9"/>
  <c r="ET149" i="9"/>
  <c r="FZ149" i="9"/>
  <c r="EC146" i="9"/>
  <c r="FI146" i="9"/>
  <c r="DV149" i="9"/>
  <c r="FB149" i="9"/>
  <c r="DB147" i="9"/>
  <c r="DJ147" i="9"/>
  <c r="DR147" i="9"/>
  <c r="DZ147" i="9"/>
  <c r="EH147" i="9"/>
  <c r="EP147" i="9"/>
  <c r="EX147" i="9"/>
  <c r="FF147" i="9"/>
  <c r="FN147" i="9"/>
  <c r="FV147" i="9"/>
  <c r="GD147" i="9"/>
  <c r="DE148" i="9"/>
  <c r="DM148" i="9"/>
  <c r="DU148" i="9"/>
  <c r="EC148" i="9"/>
  <c r="EK148" i="9"/>
  <c r="ES148" i="9"/>
  <c r="FA148" i="9"/>
  <c r="FI148" i="9"/>
  <c r="FQ148" i="9"/>
  <c r="FY148" i="9"/>
  <c r="GG148" i="9"/>
  <c r="DK150" i="9"/>
  <c r="DU150" i="9"/>
  <c r="EF150" i="9"/>
  <c r="EQ150" i="9"/>
  <c r="FA150" i="9"/>
  <c r="FL150" i="9"/>
  <c r="FW150" i="9"/>
  <c r="GG150" i="9"/>
  <c r="DH151" i="9"/>
  <c r="DS151" i="9"/>
  <c r="ED151" i="9"/>
  <c r="EN151" i="9"/>
  <c r="EY151" i="9"/>
  <c r="FJ151" i="9"/>
  <c r="FT151" i="9"/>
  <c r="GE151" i="9"/>
  <c r="DC147" i="9"/>
  <c r="DK147" i="9"/>
  <c r="DS147" i="9"/>
  <c r="EA147" i="9"/>
  <c r="EI147" i="9"/>
  <c r="EQ147" i="9"/>
  <c r="EY147" i="9"/>
  <c r="FG147" i="9"/>
  <c r="FO147" i="9"/>
  <c r="FW147" i="9"/>
  <c r="GE147" i="9"/>
  <c r="DF148" i="9"/>
  <c r="DN148" i="9"/>
  <c r="DV148" i="9"/>
  <c r="ED148" i="9"/>
  <c r="EL148" i="9"/>
  <c r="ET148" i="9"/>
  <c r="FB148" i="9"/>
  <c r="FJ148" i="9"/>
  <c r="FR148" i="9"/>
  <c r="FZ148" i="9"/>
  <c r="DB150" i="9"/>
  <c r="DL150" i="9"/>
  <c r="DW150" i="9"/>
  <c r="EH150" i="9"/>
  <c r="ER150" i="9"/>
  <c r="FC150" i="9"/>
  <c r="FN150" i="9"/>
  <c r="FX150" i="9"/>
  <c r="DJ151" i="9"/>
  <c r="DU151" i="9"/>
  <c r="EE151" i="9"/>
  <c r="EP151" i="9"/>
  <c r="FA151" i="9"/>
  <c r="FK151" i="9"/>
  <c r="FV151" i="9"/>
  <c r="GG151" i="9"/>
  <c r="DD147" i="9"/>
  <c r="DL147" i="9"/>
  <c r="DT147" i="9"/>
  <c r="EB147" i="9"/>
  <c r="EJ147" i="9"/>
  <c r="ER147" i="9"/>
  <c r="EZ147" i="9"/>
  <c r="FH147" i="9"/>
  <c r="FP147" i="9"/>
  <c r="FX147" i="9"/>
  <c r="GF147" i="9"/>
  <c r="DG148" i="9"/>
  <c r="DO148" i="9"/>
  <c r="DW148" i="9"/>
  <c r="EE148" i="9"/>
  <c r="EM148" i="9"/>
  <c r="EU148" i="9"/>
  <c r="FC148" i="9"/>
  <c r="FK148" i="9"/>
  <c r="FS148" i="9"/>
  <c r="GA148" i="9"/>
  <c r="DC150" i="9"/>
  <c r="DM150" i="9"/>
  <c r="DX150" i="9"/>
  <c r="EI150" i="9"/>
  <c r="ES150" i="9"/>
  <c r="FD150" i="9"/>
  <c r="FO150" i="9"/>
  <c r="DK151" i="9"/>
  <c r="DV151" i="9"/>
  <c r="EF151" i="9"/>
  <c r="EQ151" i="9"/>
  <c r="FB151" i="9"/>
  <c r="FL151" i="9"/>
  <c r="FW151" i="9"/>
  <c r="DE147" i="9"/>
  <c r="DM147" i="9"/>
  <c r="DU147" i="9"/>
  <c r="EC147" i="9"/>
  <c r="EK147" i="9"/>
  <c r="ES147" i="9"/>
  <c r="FA147" i="9"/>
  <c r="FI147" i="9"/>
  <c r="FQ147" i="9"/>
  <c r="FY147" i="9"/>
  <c r="GG147" i="9"/>
  <c r="DH148" i="9"/>
  <c r="DP148" i="9"/>
  <c r="DX148" i="9"/>
  <c r="EF148" i="9"/>
  <c r="EN148" i="9"/>
  <c r="EV148" i="9"/>
  <c r="FD148" i="9"/>
  <c r="FL148" i="9"/>
  <c r="FT148" i="9"/>
  <c r="GB148" i="9"/>
  <c r="GC150" i="9"/>
  <c r="FU150" i="9"/>
  <c r="FM150" i="9"/>
  <c r="FE150" i="9"/>
  <c r="EW150" i="9"/>
  <c r="EO150" i="9"/>
  <c r="EG150" i="9"/>
  <c r="DY150" i="9"/>
  <c r="DQ150" i="9"/>
  <c r="DI150" i="9"/>
  <c r="FZ150" i="9"/>
  <c r="FR150" i="9"/>
  <c r="FJ150" i="9"/>
  <c r="FB150" i="9"/>
  <c r="ET150" i="9"/>
  <c r="EL150" i="9"/>
  <c r="ED150" i="9"/>
  <c r="DV150" i="9"/>
  <c r="DN150" i="9"/>
  <c r="DF150" i="9"/>
  <c r="DD150" i="9"/>
  <c r="DO150" i="9"/>
  <c r="DZ150" i="9"/>
  <c r="EJ150" i="9"/>
  <c r="EU150" i="9"/>
  <c r="FF150" i="9"/>
  <c r="FP150" i="9"/>
  <c r="GA150" i="9"/>
  <c r="DB151" i="9"/>
  <c r="DM151" i="9"/>
  <c r="DW151" i="9"/>
  <c r="EH151" i="9"/>
  <c r="ES151" i="9"/>
  <c r="FC151" i="9"/>
  <c r="FN151" i="9"/>
  <c r="DF147" i="9"/>
  <c r="DN147" i="9"/>
  <c r="DV147" i="9"/>
  <c r="ED147" i="9"/>
  <c r="EL147" i="9"/>
  <c r="ET147" i="9"/>
  <c r="FB147" i="9"/>
  <c r="FJ147" i="9"/>
  <c r="FR147" i="9"/>
  <c r="FZ147" i="9"/>
  <c r="DI148" i="9"/>
  <c r="DQ148" i="9"/>
  <c r="DY148" i="9"/>
  <c r="EG148" i="9"/>
  <c r="EO148" i="9"/>
  <c r="EW148" i="9"/>
  <c r="FE148" i="9"/>
  <c r="FM148" i="9"/>
  <c r="FU148" i="9"/>
  <c r="GC148" i="9"/>
  <c r="DE150" i="9"/>
  <c r="DP150" i="9"/>
  <c r="EA150" i="9"/>
  <c r="EK150" i="9"/>
  <c r="EV150" i="9"/>
  <c r="FG150" i="9"/>
  <c r="FQ150" i="9"/>
  <c r="GB150" i="9"/>
  <c r="GF151" i="9"/>
  <c r="FX151" i="9"/>
  <c r="FP151" i="9"/>
  <c r="FH151" i="9"/>
  <c r="EZ151" i="9"/>
  <c r="ER151" i="9"/>
  <c r="EJ151" i="9"/>
  <c r="EB151" i="9"/>
  <c r="DT151" i="9"/>
  <c r="DL151" i="9"/>
  <c r="DD151" i="9"/>
  <c r="GC151" i="9"/>
  <c r="FU151" i="9"/>
  <c r="FM151" i="9"/>
  <c r="FE151" i="9"/>
  <c r="EW151" i="9"/>
  <c r="EO151" i="9"/>
  <c r="EG151" i="9"/>
  <c r="DY151" i="9"/>
  <c r="DQ151" i="9"/>
  <c r="DI151" i="9"/>
  <c r="DC151" i="9"/>
  <c r="DN151" i="9"/>
  <c r="DX151" i="9"/>
  <c r="EI151" i="9"/>
  <c r="ET151" i="9"/>
  <c r="FD151" i="9"/>
  <c r="FO151" i="9"/>
  <c r="FZ151" i="9"/>
  <c r="DG147" i="9"/>
  <c r="DO147" i="9"/>
  <c r="DW147" i="9"/>
  <c r="EE147" i="9"/>
  <c r="EM147" i="9"/>
  <c r="EU147" i="9"/>
  <c r="FC147" i="9"/>
  <c r="FK147" i="9"/>
  <c r="FS147" i="9"/>
  <c r="DB148" i="9"/>
  <c r="DJ148" i="9"/>
  <c r="DR148" i="9"/>
  <c r="DZ148" i="9"/>
  <c r="EH148" i="9"/>
  <c r="EP148" i="9"/>
  <c r="EX148" i="9"/>
  <c r="FF148" i="9"/>
  <c r="FN148" i="9"/>
  <c r="FV148" i="9"/>
  <c r="DG150" i="9"/>
  <c r="DR150" i="9"/>
  <c r="EB150" i="9"/>
  <c r="EM150" i="9"/>
  <c r="EX150" i="9"/>
  <c r="FH150" i="9"/>
  <c r="FS150" i="9"/>
  <c r="GD150" i="9"/>
  <c r="DE151" i="9"/>
  <c r="DO151" i="9"/>
  <c r="DZ151" i="9"/>
  <c r="EK151" i="9"/>
  <c r="EU151" i="9"/>
  <c r="FF151" i="9"/>
  <c r="FQ151" i="9"/>
  <c r="GA151" i="9"/>
  <c r="CU189" i="9"/>
  <c r="CM189" i="9"/>
  <c r="CE189" i="9"/>
  <c r="BW189" i="9"/>
  <c r="BO189" i="9"/>
  <c r="BG189" i="9"/>
  <c r="AY189" i="9"/>
  <c r="AQ189" i="9"/>
  <c r="AI189" i="9"/>
  <c r="AA189" i="9"/>
  <c r="DA189" i="9"/>
  <c r="CS189" i="9"/>
  <c r="CK189" i="9"/>
  <c r="CC189" i="9"/>
  <c r="BU189" i="9"/>
  <c r="BM189" i="9"/>
  <c r="BE189" i="9"/>
  <c r="AW189" i="9"/>
  <c r="AO189" i="9"/>
  <c r="AG189" i="9"/>
  <c r="Y189" i="9"/>
  <c r="CZ189" i="9"/>
  <c r="CR189" i="9"/>
  <c r="CJ189" i="9"/>
  <c r="CB189" i="9"/>
  <c r="BT189" i="9"/>
  <c r="BL189" i="9"/>
  <c r="BD189" i="9"/>
  <c r="AV189" i="9"/>
  <c r="AN189" i="9"/>
  <c r="AF189" i="9"/>
  <c r="X189" i="9"/>
  <c r="CY189" i="9"/>
  <c r="CQ189" i="9"/>
  <c r="CI189" i="9"/>
  <c r="CA189" i="9"/>
  <c r="BS189" i="9"/>
  <c r="BK189" i="9"/>
  <c r="BC189" i="9"/>
  <c r="AU189" i="9"/>
  <c r="AM189" i="9"/>
  <c r="AE189" i="9"/>
  <c r="W189" i="9"/>
  <c r="CX189" i="9"/>
  <c r="CP189" i="9"/>
  <c r="CH189" i="9"/>
  <c r="BZ189" i="9"/>
  <c r="BR189" i="9"/>
  <c r="BJ189" i="9"/>
  <c r="BB189" i="9"/>
  <c r="AT189" i="9"/>
  <c r="AL189" i="9"/>
  <c r="AD189" i="9"/>
  <c r="V189" i="9"/>
  <c r="AP189" i="9"/>
  <c r="BI189" i="9"/>
  <c r="CF189" i="9"/>
  <c r="DB189" i="9"/>
  <c r="DU189" i="9"/>
  <c r="ER189" i="9"/>
  <c r="FN189" i="9"/>
  <c r="DE190" i="9"/>
  <c r="DX190" i="9"/>
  <c r="FD190" i="9"/>
  <c r="DA191" i="9"/>
  <c r="CS191" i="9"/>
  <c r="CK191" i="9"/>
  <c r="CC191" i="9"/>
  <c r="BU191" i="9"/>
  <c r="BM191" i="9"/>
  <c r="BE191" i="9"/>
  <c r="AW191" i="9"/>
  <c r="AO191" i="9"/>
  <c r="AG191" i="9"/>
  <c r="Y191" i="9"/>
  <c r="CZ191" i="9"/>
  <c r="CR191" i="9"/>
  <c r="CJ191" i="9"/>
  <c r="CB191" i="9"/>
  <c r="BT191" i="9"/>
  <c r="BL191" i="9"/>
  <c r="BD191" i="9"/>
  <c r="AV191" i="9"/>
  <c r="AN191" i="9"/>
  <c r="AF191" i="9"/>
  <c r="X191" i="9"/>
  <c r="CX191" i="9"/>
  <c r="CP191" i="9"/>
  <c r="CH191" i="9"/>
  <c r="BZ191" i="9"/>
  <c r="BR191" i="9"/>
  <c r="BJ191" i="9"/>
  <c r="BB191" i="9"/>
  <c r="AT191" i="9"/>
  <c r="AL191" i="9"/>
  <c r="AD191" i="9"/>
  <c r="V191" i="9"/>
  <c r="CW191" i="9"/>
  <c r="CO191" i="9"/>
  <c r="CG191" i="9"/>
  <c r="BY191" i="9"/>
  <c r="BQ191" i="9"/>
  <c r="BI191" i="9"/>
  <c r="BA191" i="9"/>
  <c r="AS191" i="9"/>
  <c r="AK191" i="9"/>
  <c r="AC191" i="9"/>
  <c r="AQ191" i="9"/>
  <c r="BW191" i="9"/>
  <c r="ED192" i="9"/>
  <c r="FJ192" i="9"/>
  <c r="GE189" i="9"/>
  <c r="FW189" i="9"/>
  <c r="FO189" i="9"/>
  <c r="FG189" i="9"/>
  <c r="EY189" i="9"/>
  <c r="EQ189" i="9"/>
  <c r="EI189" i="9"/>
  <c r="EA189" i="9"/>
  <c r="DS189" i="9"/>
  <c r="DK189" i="9"/>
  <c r="DC189" i="9"/>
  <c r="GB189" i="9"/>
  <c r="FT189" i="9"/>
  <c r="FL189" i="9"/>
  <c r="FD189" i="9"/>
  <c r="EV189" i="9"/>
  <c r="EN189" i="9"/>
  <c r="EF189" i="9"/>
  <c r="DX189" i="9"/>
  <c r="DP189" i="9"/>
  <c r="DH189" i="9"/>
  <c r="GA189" i="9"/>
  <c r="FS189" i="9"/>
  <c r="FK189" i="9"/>
  <c r="FC189" i="9"/>
  <c r="EU189" i="9"/>
  <c r="EM189" i="9"/>
  <c r="EE189" i="9"/>
  <c r="DW189" i="9"/>
  <c r="DO189" i="9"/>
  <c r="DG189" i="9"/>
  <c r="DD189" i="9"/>
  <c r="DZ189" i="9"/>
  <c r="ES189" i="9"/>
  <c r="FP189" i="9"/>
  <c r="DG190" i="9"/>
  <c r="EE190" i="9"/>
  <c r="FK190" i="9"/>
  <c r="DE192" i="9"/>
  <c r="EK192" i="9"/>
  <c r="FQ192" i="9"/>
  <c r="DH190" i="9"/>
  <c r="EF190" i="9"/>
  <c r="FL190" i="9"/>
  <c r="DF192" i="9"/>
  <c r="EL192" i="9"/>
  <c r="FR192" i="9"/>
  <c r="DJ189" i="9"/>
  <c r="EC189" i="9"/>
  <c r="EZ189" i="9"/>
  <c r="FV189" i="9"/>
  <c r="DM190" i="9"/>
  <c r="EM190" i="9"/>
  <c r="DM192" i="9"/>
  <c r="ES192" i="9"/>
  <c r="GG190" i="9"/>
  <c r="FY190" i="9"/>
  <c r="FQ190" i="9"/>
  <c r="FI190" i="9"/>
  <c r="FA190" i="9"/>
  <c r="ES190" i="9"/>
  <c r="EK190" i="9"/>
  <c r="EC190" i="9"/>
  <c r="DO190" i="9"/>
  <c r="EN190" i="9"/>
  <c r="FT190" i="9"/>
  <c r="GF192" i="9"/>
  <c r="FX192" i="9"/>
  <c r="FP192" i="9"/>
  <c r="FH192" i="9"/>
  <c r="EZ192" i="9"/>
  <c r="ER192" i="9"/>
  <c r="EJ192" i="9"/>
  <c r="EB192" i="9"/>
  <c r="DT192" i="9"/>
  <c r="DL192" i="9"/>
  <c r="DD192" i="9"/>
  <c r="GE192" i="9"/>
  <c r="FW192" i="9"/>
  <c r="FO192" i="9"/>
  <c r="FG192" i="9"/>
  <c r="EY192" i="9"/>
  <c r="EQ192" i="9"/>
  <c r="EI192" i="9"/>
  <c r="EA192" i="9"/>
  <c r="DS192" i="9"/>
  <c r="DK192" i="9"/>
  <c r="DC192" i="9"/>
  <c r="GD192" i="9"/>
  <c r="FV192" i="9"/>
  <c r="FN192" i="9"/>
  <c r="FF192" i="9"/>
  <c r="EX192" i="9"/>
  <c r="EP192" i="9"/>
  <c r="EH192" i="9"/>
  <c r="DZ192" i="9"/>
  <c r="DR192" i="9"/>
  <c r="DJ192" i="9"/>
  <c r="DB192" i="9"/>
  <c r="GC192" i="9"/>
  <c r="FU192" i="9"/>
  <c r="FM192" i="9"/>
  <c r="FE192" i="9"/>
  <c r="EW192" i="9"/>
  <c r="EO192" i="9"/>
  <c r="EG192" i="9"/>
  <c r="DY192" i="9"/>
  <c r="DQ192" i="9"/>
  <c r="DI192" i="9"/>
  <c r="GB192" i="9"/>
  <c r="FT192" i="9"/>
  <c r="FL192" i="9"/>
  <c r="FD192" i="9"/>
  <c r="EV192" i="9"/>
  <c r="EN192" i="9"/>
  <c r="EF192" i="9"/>
  <c r="DX192" i="9"/>
  <c r="DP192" i="9"/>
  <c r="DH192" i="9"/>
  <c r="GA192" i="9"/>
  <c r="FS192" i="9"/>
  <c r="FK192" i="9"/>
  <c r="FC192" i="9"/>
  <c r="EU192" i="9"/>
  <c r="EM192" i="9"/>
  <c r="EE192" i="9"/>
  <c r="DW192" i="9"/>
  <c r="DO192" i="9"/>
  <c r="DG192" i="9"/>
  <c r="DN192" i="9"/>
  <c r="ET192" i="9"/>
  <c r="FZ192" i="9"/>
  <c r="FZ190" i="9"/>
  <c r="DP190" i="9"/>
  <c r="EU190" i="9"/>
  <c r="GA190" i="9"/>
  <c r="DU192" i="9"/>
  <c r="FA192" i="9"/>
  <c r="GG192" i="9"/>
  <c r="DU190" i="9"/>
  <c r="EV190" i="9"/>
  <c r="GB190" i="9"/>
  <c r="DV192" i="9"/>
  <c r="FB192" i="9"/>
  <c r="DF189" i="9"/>
  <c r="DN189" i="9"/>
  <c r="DV189" i="9"/>
  <c r="ED189" i="9"/>
  <c r="EL189" i="9"/>
  <c r="ET189" i="9"/>
  <c r="FB189" i="9"/>
  <c r="FJ189" i="9"/>
  <c r="FR189" i="9"/>
  <c r="FZ189" i="9"/>
  <c r="Y190" i="9"/>
  <c r="AG190" i="9"/>
  <c r="AO190" i="9"/>
  <c r="AW190" i="9"/>
  <c r="BE190" i="9"/>
  <c r="BM190" i="9"/>
  <c r="BU190" i="9"/>
  <c r="CC190" i="9"/>
  <c r="CK190" i="9"/>
  <c r="CS190" i="9"/>
  <c r="DA190" i="9"/>
  <c r="DI190" i="9"/>
  <c r="DQ190" i="9"/>
  <c r="DY190" i="9"/>
  <c r="EG190" i="9"/>
  <c r="EO190" i="9"/>
  <c r="EW190" i="9"/>
  <c r="FE190" i="9"/>
  <c r="FM190" i="9"/>
  <c r="FU190" i="9"/>
  <c r="GC190" i="9"/>
  <c r="AB191" i="9"/>
  <c r="AJ191" i="9"/>
  <c r="AR191" i="9"/>
  <c r="AZ191" i="9"/>
  <c r="BH191" i="9"/>
  <c r="BP191" i="9"/>
  <c r="BX191" i="9"/>
  <c r="CF191" i="9"/>
  <c r="CN191" i="9"/>
  <c r="CV191" i="9"/>
  <c r="DD191" i="9"/>
  <c r="DL191" i="9"/>
  <c r="DT191" i="9"/>
  <c r="EB191" i="9"/>
  <c r="EJ191" i="9"/>
  <c r="ER191" i="9"/>
  <c r="EZ191" i="9"/>
  <c r="FH191" i="9"/>
  <c r="FP191" i="9"/>
  <c r="FX191" i="9"/>
  <c r="GF191" i="9"/>
  <c r="W192" i="9"/>
  <c r="AE192" i="9"/>
  <c r="AM192" i="9"/>
  <c r="AU192" i="9"/>
  <c r="BC192" i="9"/>
  <c r="BK192" i="9"/>
  <c r="BS192" i="9"/>
  <c r="CA192" i="9"/>
  <c r="CI192" i="9"/>
  <c r="CQ192" i="9"/>
  <c r="CY192" i="9"/>
  <c r="GD224" i="9"/>
  <c r="FV224" i="9"/>
  <c r="FN224" i="9"/>
  <c r="FF224" i="9"/>
  <c r="EX224" i="9"/>
  <c r="EP224" i="9"/>
  <c r="EH224" i="9"/>
  <c r="DZ224" i="9"/>
  <c r="DR224" i="9"/>
  <c r="DJ224" i="9"/>
  <c r="DB224" i="9"/>
  <c r="GB224" i="9"/>
  <c r="FT224" i="9"/>
  <c r="FL224" i="9"/>
  <c r="FD224" i="9"/>
  <c r="EV224" i="9"/>
  <c r="EN224" i="9"/>
  <c r="EF224" i="9"/>
  <c r="DX224" i="9"/>
  <c r="DP224" i="9"/>
  <c r="DH224" i="9"/>
  <c r="DM224" i="9"/>
  <c r="ES224" i="9"/>
  <c r="FY224" i="9"/>
  <c r="Z190" i="9"/>
  <c r="AH190" i="9"/>
  <c r="AP190" i="9"/>
  <c r="AX190" i="9"/>
  <c r="BF190" i="9"/>
  <c r="BN190" i="9"/>
  <c r="BV190" i="9"/>
  <c r="CD190" i="9"/>
  <c r="CL190" i="9"/>
  <c r="CT190" i="9"/>
  <c r="DB190" i="9"/>
  <c r="DJ190" i="9"/>
  <c r="DR190" i="9"/>
  <c r="DZ190" i="9"/>
  <c r="EH190" i="9"/>
  <c r="EP190" i="9"/>
  <c r="EX190" i="9"/>
  <c r="FF190" i="9"/>
  <c r="FN190" i="9"/>
  <c r="FV190" i="9"/>
  <c r="GD190" i="9"/>
  <c r="DE191" i="9"/>
  <c r="DM191" i="9"/>
  <c r="DU191" i="9"/>
  <c r="EC191" i="9"/>
  <c r="EK191" i="9"/>
  <c r="ES191" i="9"/>
  <c r="FA191" i="9"/>
  <c r="FI191" i="9"/>
  <c r="FQ191" i="9"/>
  <c r="FY191" i="9"/>
  <c r="GG191" i="9"/>
  <c r="X192" i="9"/>
  <c r="AF192" i="9"/>
  <c r="AN192" i="9"/>
  <c r="AV192" i="9"/>
  <c r="BD192" i="9"/>
  <c r="BL192" i="9"/>
  <c r="BT192" i="9"/>
  <c r="CB192" i="9"/>
  <c r="CJ192" i="9"/>
  <c r="CR192" i="9"/>
  <c r="CZ192" i="9"/>
  <c r="AA190" i="9"/>
  <c r="AI190" i="9"/>
  <c r="AQ190" i="9"/>
  <c r="AY190" i="9"/>
  <c r="BG190" i="9"/>
  <c r="BO190" i="9"/>
  <c r="BW190" i="9"/>
  <c r="CE190" i="9"/>
  <c r="CM190" i="9"/>
  <c r="DC190" i="9"/>
  <c r="DK190" i="9"/>
  <c r="DS190" i="9"/>
  <c r="EA190" i="9"/>
  <c r="EI190" i="9"/>
  <c r="EQ190" i="9"/>
  <c r="EY190" i="9"/>
  <c r="FG190" i="9"/>
  <c r="FO190" i="9"/>
  <c r="FW190" i="9"/>
  <c r="GE190" i="9"/>
  <c r="DF191" i="9"/>
  <c r="DN191" i="9"/>
  <c r="DV191" i="9"/>
  <c r="ED191" i="9"/>
  <c r="EL191" i="9"/>
  <c r="ET191" i="9"/>
  <c r="FB191" i="9"/>
  <c r="FJ191" i="9"/>
  <c r="FR191" i="9"/>
  <c r="FZ191" i="9"/>
  <c r="Y192" i="9"/>
  <c r="AG192" i="9"/>
  <c r="AO192" i="9"/>
  <c r="AW192" i="9"/>
  <c r="BE192" i="9"/>
  <c r="BM192" i="9"/>
  <c r="BU192" i="9"/>
  <c r="CC192" i="9"/>
  <c r="CK192" i="9"/>
  <c r="CS192" i="9"/>
  <c r="DA192" i="9"/>
  <c r="DI189" i="9"/>
  <c r="DQ189" i="9"/>
  <c r="DY189" i="9"/>
  <c r="EG189" i="9"/>
  <c r="EO189" i="9"/>
  <c r="EW189" i="9"/>
  <c r="FE189" i="9"/>
  <c r="FM189" i="9"/>
  <c r="FU189" i="9"/>
  <c r="AB190" i="9"/>
  <c r="AJ190" i="9"/>
  <c r="AR190" i="9"/>
  <c r="AZ190" i="9"/>
  <c r="BH190" i="9"/>
  <c r="BP190" i="9"/>
  <c r="BX190" i="9"/>
  <c r="CF190" i="9"/>
  <c r="CN190" i="9"/>
  <c r="DD190" i="9"/>
  <c r="DL190" i="9"/>
  <c r="DT190" i="9"/>
  <c r="EB190" i="9"/>
  <c r="EJ190" i="9"/>
  <c r="ER190" i="9"/>
  <c r="EZ190" i="9"/>
  <c r="FH190" i="9"/>
  <c r="FP190" i="9"/>
  <c r="FX190" i="9"/>
  <c r="GF190" i="9"/>
  <c r="W191" i="9"/>
  <c r="AE191" i="9"/>
  <c r="AM191" i="9"/>
  <c r="AU191" i="9"/>
  <c r="BC191" i="9"/>
  <c r="BK191" i="9"/>
  <c r="BS191" i="9"/>
  <c r="CA191" i="9"/>
  <c r="CI191" i="9"/>
  <c r="CQ191" i="9"/>
  <c r="DG191" i="9"/>
  <c r="DO191" i="9"/>
  <c r="DW191" i="9"/>
  <c r="EE191" i="9"/>
  <c r="EM191" i="9"/>
  <c r="EU191" i="9"/>
  <c r="FC191" i="9"/>
  <c r="FK191" i="9"/>
  <c r="FS191" i="9"/>
  <c r="GA191" i="9"/>
  <c r="Z192" i="9"/>
  <c r="AH192" i="9"/>
  <c r="AP192" i="9"/>
  <c r="AX192" i="9"/>
  <c r="BF192" i="9"/>
  <c r="BN192" i="9"/>
  <c r="BV192" i="9"/>
  <c r="CD192" i="9"/>
  <c r="CL192" i="9"/>
  <c r="CT192" i="9"/>
  <c r="DW224" i="9"/>
  <c r="FC224" i="9"/>
  <c r="AA192" i="9"/>
  <c r="AI192" i="9"/>
  <c r="AQ192" i="9"/>
  <c r="AY192" i="9"/>
  <c r="BG192" i="9"/>
  <c r="BO192" i="9"/>
  <c r="BW192" i="9"/>
  <c r="CE192" i="9"/>
  <c r="CM192" i="9"/>
  <c r="DF190" i="9"/>
  <c r="DN190" i="9"/>
  <c r="DV190" i="9"/>
  <c r="ED190" i="9"/>
  <c r="EL190" i="9"/>
  <c r="ET190" i="9"/>
  <c r="FB190" i="9"/>
  <c r="FJ190" i="9"/>
  <c r="FR190" i="9"/>
  <c r="AB192" i="9"/>
  <c r="AJ192" i="9"/>
  <c r="AR192" i="9"/>
  <c r="AZ192" i="9"/>
  <c r="BH192" i="9"/>
  <c r="BP192" i="9"/>
  <c r="BX192" i="9"/>
  <c r="CF192" i="9"/>
  <c r="CN192" i="9"/>
  <c r="DC223" i="9"/>
  <c r="DK223" i="9"/>
  <c r="DS223" i="9"/>
  <c r="EA223" i="9"/>
  <c r="EI223" i="9"/>
  <c r="EQ223" i="9"/>
  <c r="EY223" i="9"/>
  <c r="FG223" i="9"/>
  <c r="FO223" i="9"/>
  <c r="FW223" i="9"/>
  <c r="GE223" i="9"/>
  <c r="DF224" i="9"/>
  <c r="DN224" i="9"/>
  <c r="DV224" i="9"/>
  <c r="ED224" i="9"/>
  <c r="EL224" i="9"/>
  <c r="ET224" i="9"/>
  <c r="FB224" i="9"/>
  <c r="FJ224" i="9"/>
  <c r="FR224" i="9"/>
  <c r="FZ224" i="9"/>
  <c r="DI225" i="9"/>
  <c r="DQ225" i="9"/>
  <c r="DY225" i="9"/>
  <c r="EG225" i="9"/>
  <c r="EO225" i="9"/>
  <c r="EW225" i="9"/>
  <c r="FE225" i="9"/>
  <c r="FM225" i="9"/>
  <c r="FU225" i="9"/>
  <c r="GC225" i="9"/>
  <c r="DE223" i="9"/>
  <c r="DM223" i="9"/>
  <c r="DU223" i="9"/>
  <c r="EC223" i="9"/>
  <c r="EK223" i="9"/>
  <c r="ES223" i="9"/>
  <c r="FA223" i="9"/>
  <c r="FI223" i="9"/>
  <c r="FQ223" i="9"/>
  <c r="FY223" i="9"/>
  <c r="GG223" i="9"/>
  <c r="DC225" i="9"/>
  <c r="DK225" i="9"/>
  <c r="DS225" i="9"/>
  <c r="EA225" i="9"/>
  <c r="EI225" i="9"/>
  <c r="EQ225" i="9"/>
  <c r="EY225" i="9"/>
  <c r="FG225" i="9"/>
  <c r="FO225" i="9"/>
  <c r="FW225" i="9"/>
  <c r="GE225" i="9"/>
  <c r="DF223" i="9"/>
  <c r="DN223" i="9"/>
  <c r="DV223" i="9"/>
  <c r="ED223" i="9"/>
  <c r="EL223" i="9"/>
  <c r="ET223" i="9"/>
  <c r="FB223" i="9"/>
  <c r="FJ223" i="9"/>
  <c r="FR223" i="9"/>
  <c r="FZ223" i="9"/>
  <c r="DI224" i="9"/>
  <c r="DQ224" i="9"/>
  <c r="DY224" i="9"/>
  <c r="EG224" i="9"/>
  <c r="EO224" i="9"/>
  <c r="EW224" i="9"/>
  <c r="FE224" i="9"/>
  <c r="FM224" i="9"/>
  <c r="FU224" i="9"/>
  <c r="GC224" i="9"/>
  <c r="DD225" i="9"/>
  <c r="DL225" i="9"/>
  <c r="DT225" i="9"/>
  <c r="EB225" i="9"/>
  <c r="EJ225" i="9"/>
  <c r="ER225" i="9"/>
  <c r="EZ225" i="9"/>
  <c r="FH225" i="9"/>
  <c r="FP225" i="9"/>
  <c r="FX225" i="9"/>
  <c r="GF225" i="9"/>
  <c r="DG223" i="9"/>
  <c r="DO223" i="9"/>
  <c r="DW223" i="9"/>
  <c r="EE223" i="9"/>
  <c r="EM223" i="9"/>
  <c r="EU223" i="9"/>
  <c r="FC223" i="9"/>
  <c r="FK223" i="9"/>
  <c r="FS223" i="9"/>
  <c r="DE225" i="9"/>
  <c r="DM225" i="9"/>
  <c r="DU225" i="9"/>
  <c r="EC225" i="9"/>
  <c r="EK225" i="9"/>
  <c r="ES225" i="9"/>
  <c r="FA225" i="9"/>
  <c r="FI225" i="9"/>
  <c r="FQ225" i="9"/>
  <c r="FY225" i="9"/>
  <c r="GA257" i="9"/>
  <c r="FS257" i="9"/>
  <c r="FK257" i="9"/>
  <c r="FC257" i="9"/>
  <c r="EU257" i="9"/>
  <c r="EM257" i="9"/>
  <c r="EE257" i="9"/>
  <c r="DW257" i="9"/>
  <c r="DO257" i="9"/>
  <c r="FZ257" i="9"/>
  <c r="FR257" i="9"/>
  <c r="FJ257" i="9"/>
  <c r="FB257" i="9"/>
  <c r="ET257" i="9"/>
  <c r="EL257" i="9"/>
  <c r="ED257" i="9"/>
  <c r="DV257" i="9"/>
  <c r="DN257" i="9"/>
  <c r="DF257" i="9"/>
  <c r="FX257" i="9"/>
  <c r="FN257" i="9"/>
  <c r="FD257" i="9"/>
  <c r="ER257" i="9"/>
  <c r="EH257" i="9"/>
  <c r="DX257" i="9"/>
  <c r="DL257" i="9"/>
  <c r="DC257" i="9"/>
  <c r="GF257" i="9"/>
  <c r="FV257" i="9"/>
  <c r="FL257" i="9"/>
  <c r="EZ257" i="9"/>
  <c r="EP257" i="9"/>
  <c r="EF257" i="9"/>
  <c r="DT257" i="9"/>
  <c r="DJ257" i="9"/>
  <c r="GE257" i="9"/>
  <c r="FU257" i="9"/>
  <c r="FI257" i="9"/>
  <c r="EY257" i="9"/>
  <c r="EO257" i="9"/>
  <c r="EC257" i="9"/>
  <c r="DS257" i="9"/>
  <c r="DI257" i="9"/>
  <c r="FY257" i="9"/>
  <c r="FG257" i="9"/>
  <c r="EQ257" i="9"/>
  <c r="DZ257" i="9"/>
  <c r="DH257" i="9"/>
  <c r="FW257" i="9"/>
  <c r="FF257" i="9"/>
  <c r="EN257" i="9"/>
  <c r="DY257" i="9"/>
  <c r="DG257" i="9"/>
  <c r="FT257" i="9"/>
  <c r="FE257" i="9"/>
  <c r="EK257" i="9"/>
  <c r="DU257" i="9"/>
  <c r="DE257" i="9"/>
  <c r="FQ257" i="9"/>
  <c r="FA257" i="9"/>
  <c r="EJ257" i="9"/>
  <c r="DR257" i="9"/>
  <c r="DD257" i="9"/>
  <c r="GG257" i="9"/>
  <c r="FP257" i="9"/>
  <c r="EX257" i="9"/>
  <c r="EI257" i="9"/>
  <c r="DQ257" i="9"/>
  <c r="DB257" i="9"/>
  <c r="GC257" i="9"/>
  <c r="FM257" i="9"/>
  <c r="EV257" i="9"/>
  <c r="EB257" i="9"/>
  <c r="DM257" i="9"/>
  <c r="FH257" i="9"/>
  <c r="GD257" i="9"/>
  <c r="DP257" i="9"/>
  <c r="GB257" i="9"/>
  <c r="DK257" i="9"/>
  <c r="DE222" i="9"/>
  <c r="DM222" i="9"/>
  <c r="DU222" i="9"/>
  <c r="EC222" i="9"/>
  <c r="EK222" i="9"/>
  <c r="ES222" i="9"/>
  <c r="FA222" i="9"/>
  <c r="FI222" i="9"/>
  <c r="FQ222" i="9"/>
  <c r="FY222" i="9"/>
  <c r="GG222" i="9"/>
  <c r="DH223" i="9"/>
  <c r="DP223" i="9"/>
  <c r="DX223" i="9"/>
  <c r="EF223" i="9"/>
  <c r="EN223" i="9"/>
  <c r="EV223" i="9"/>
  <c r="FD223" i="9"/>
  <c r="FL223" i="9"/>
  <c r="FT223" i="9"/>
  <c r="GB223" i="9"/>
  <c r="DC224" i="9"/>
  <c r="DK224" i="9"/>
  <c r="DS224" i="9"/>
  <c r="EA224" i="9"/>
  <c r="EI224" i="9"/>
  <c r="EQ224" i="9"/>
  <c r="EY224" i="9"/>
  <c r="FG224" i="9"/>
  <c r="FO224" i="9"/>
  <c r="FW224" i="9"/>
  <c r="GE224" i="9"/>
  <c r="DF225" i="9"/>
  <c r="DN225" i="9"/>
  <c r="DV225" i="9"/>
  <c r="ED225" i="9"/>
  <c r="EL225" i="9"/>
  <c r="ET225" i="9"/>
  <c r="FB225" i="9"/>
  <c r="FJ225" i="9"/>
  <c r="FR225" i="9"/>
  <c r="FZ225" i="9"/>
  <c r="EA257" i="9"/>
  <c r="DF222" i="9"/>
  <c r="DN222" i="9"/>
  <c r="DV222" i="9"/>
  <c r="ED222" i="9"/>
  <c r="EL222" i="9"/>
  <c r="ET222" i="9"/>
  <c r="FB222" i="9"/>
  <c r="FJ222" i="9"/>
  <c r="FR222" i="9"/>
  <c r="DI223" i="9"/>
  <c r="DQ223" i="9"/>
  <c r="DY223" i="9"/>
  <c r="EG223" i="9"/>
  <c r="EO223" i="9"/>
  <c r="EW223" i="9"/>
  <c r="FE223" i="9"/>
  <c r="FM223" i="9"/>
  <c r="FU223" i="9"/>
  <c r="DD224" i="9"/>
  <c r="DL224" i="9"/>
  <c r="DT224" i="9"/>
  <c r="EB224" i="9"/>
  <c r="EJ224" i="9"/>
  <c r="ER224" i="9"/>
  <c r="EZ224" i="9"/>
  <c r="FH224" i="9"/>
  <c r="FP224" i="9"/>
  <c r="FX224" i="9"/>
  <c r="DG225" i="9"/>
  <c r="DO225" i="9"/>
  <c r="DW225" i="9"/>
  <c r="EE225" i="9"/>
  <c r="EM225" i="9"/>
  <c r="EU225" i="9"/>
  <c r="FC225" i="9"/>
  <c r="FK225" i="9"/>
  <c r="FS225" i="9"/>
  <c r="EG257" i="9"/>
  <c r="FU255" i="9"/>
  <c r="FG255" i="9"/>
  <c r="EV255" i="9"/>
  <c r="EH255" i="9"/>
  <c r="DV255" i="9"/>
  <c r="DI255" i="9"/>
  <c r="FW255" i="9"/>
  <c r="FL255" i="9"/>
  <c r="EX255" i="9"/>
  <c r="EL255" i="9"/>
  <c r="DY255" i="9"/>
  <c r="DK255" i="9"/>
  <c r="DB255" i="9"/>
  <c r="EY255" i="9"/>
  <c r="GA255" i="9"/>
  <c r="FS255" i="9"/>
  <c r="FK255" i="9"/>
  <c r="FC255" i="9"/>
  <c r="EU255" i="9"/>
  <c r="EM255" i="9"/>
  <c r="EE255" i="9"/>
  <c r="DW255" i="9"/>
  <c r="DO255" i="9"/>
  <c r="DG255" i="9"/>
  <c r="GG255" i="9"/>
  <c r="FY255" i="9"/>
  <c r="FQ255" i="9"/>
  <c r="FI255" i="9"/>
  <c r="FA255" i="9"/>
  <c r="ES255" i="9"/>
  <c r="EK255" i="9"/>
  <c r="EC255" i="9"/>
  <c r="DU255" i="9"/>
  <c r="DM255" i="9"/>
  <c r="GF255" i="9"/>
  <c r="FX255" i="9"/>
  <c r="FP255" i="9"/>
  <c r="FH255" i="9"/>
  <c r="EZ255" i="9"/>
  <c r="ER255" i="9"/>
  <c r="EJ255" i="9"/>
  <c r="EB255" i="9"/>
  <c r="DT255" i="9"/>
  <c r="DL255" i="9"/>
  <c r="DD255" i="9"/>
  <c r="DC255" i="9"/>
  <c r="DP255" i="9"/>
  <c r="EA255" i="9"/>
  <c r="EO255" i="9"/>
  <c r="FB255" i="9"/>
  <c r="FN255" i="9"/>
  <c r="GB255" i="9"/>
  <c r="DF256" i="9"/>
  <c r="DT256" i="9"/>
  <c r="EG256" i="9"/>
  <c r="ES256" i="9"/>
  <c r="FG256" i="9"/>
  <c r="FR256" i="9"/>
  <c r="GF256" i="9"/>
  <c r="DE255" i="9"/>
  <c r="DQ255" i="9"/>
  <c r="ED255" i="9"/>
  <c r="EP255" i="9"/>
  <c r="FD255" i="9"/>
  <c r="FO255" i="9"/>
  <c r="GC255" i="9"/>
  <c r="GD256" i="9"/>
  <c r="FV256" i="9"/>
  <c r="FN256" i="9"/>
  <c r="FF256" i="9"/>
  <c r="EX256" i="9"/>
  <c r="EP256" i="9"/>
  <c r="EH256" i="9"/>
  <c r="DZ256" i="9"/>
  <c r="DR256" i="9"/>
  <c r="DJ256" i="9"/>
  <c r="DB256" i="9"/>
  <c r="GB256" i="9"/>
  <c r="FT256" i="9"/>
  <c r="FL256" i="9"/>
  <c r="FD256" i="9"/>
  <c r="EV256" i="9"/>
  <c r="EN256" i="9"/>
  <c r="EF256" i="9"/>
  <c r="DX256" i="9"/>
  <c r="DP256" i="9"/>
  <c r="DH256" i="9"/>
  <c r="GA256" i="9"/>
  <c r="FS256" i="9"/>
  <c r="FK256" i="9"/>
  <c r="FC256" i="9"/>
  <c r="EU256" i="9"/>
  <c r="EM256" i="9"/>
  <c r="EE256" i="9"/>
  <c r="DW256" i="9"/>
  <c r="DO256" i="9"/>
  <c r="DG256" i="9"/>
  <c r="DI256" i="9"/>
  <c r="DU256" i="9"/>
  <c r="EI256" i="9"/>
  <c r="ET256" i="9"/>
  <c r="FH256" i="9"/>
  <c r="FU256" i="9"/>
  <c r="GG256" i="9"/>
  <c r="DF255" i="9"/>
  <c r="DR255" i="9"/>
  <c r="EF255" i="9"/>
  <c r="EQ255" i="9"/>
  <c r="FE255" i="9"/>
  <c r="FR255" i="9"/>
  <c r="GD255" i="9"/>
  <c r="DK256" i="9"/>
  <c r="DV256" i="9"/>
  <c r="EJ256" i="9"/>
  <c r="EW256" i="9"/>
  <c r="FI256" i="9"/>
  <c r="FW256" i="9"/>
  <c r="DH255" i="9"/>
  <c r="DS255" i="9"/>
  <c r="EG255" i="9"/>
  <c r="ET255" i="9"/>
  <c r="FF255" i="9"/>
  <c r="FT255" i="9"/>
  <c r="GE255" i="9"/>
  <c r="DL256" i="9"/>
  <c r="DY256" i="9"/>
  <c r="EK256" i="9"/>
  <c r="EY256" i="9"/>
  <c r="FJ256" i="9"/>
  <c r="FX256" i="9"/>
  <c r="ES284" i="9"/>
  <c r="BW320" i="9"/>
  <c r="AQ320" i="9"/>
  <c r="CW320" i="9"/>
  <c r="BQ320" i="9"/>
  <c r="AK320" i="9"/>
  <c r="CU320" i="9"/>
  <c r="BO320" i="9"/>
  <c r="AI320" i="9"/>
  <c r="CO320" i="9"/>
  <c r="BI320" i="9"/>
  <c r="AC320" i="9"/>
  <c r="CM320" i="9"/>
  <c r="BG320" i="9"/>
  <c r="AA320" i="9"/>
  <c r="CE320" i="9"/>
  <c r="AY320" i="9"/>
  <c r="CG320" i="9"/>
  <c r="BY320" i="9"/>
  <c r="BA320" i="9"/>
  <c r="AS320" i="9"/>
  <c r="FG284" i="9"/>
  <c r="DC284" i="9"/>
  <c r="FI284" i="9"/>
  <c r="DQ284" i="9"/>
  <c r="FO284" i="9"/>
  <c r="DS284" i="9"/>
  <c r="GC284" i="9"/>
  <c r="DY284" i="9"/>
  <c r="GD284" i="9"/>
  <c r="FV284" i="9"/>
  <c r="FN284" i="9"/>
  <c r="FF284" i="9"/>
  <c r="EX284" i="9"/>
  <c r="EP284" i="9"/>
  <c r="EH284" i="9"/>
  <c r="DZ284" i="9"/>
  <c r="DR284" i="9"/>
  <c r="DJ284" i="9"/>
  <c r="GB284" i="9"/>
  <c r="FT284" i="9"/>
  <c r="FL284" i="9"/>
  <c r="FD284" i="9"/>
  <c r="EV284" i="9"/>
  <c r="EN284" i="9"/>
  <c r="EF284" i="9"/>
  <c r="DX284" i="9"/>
  <c r="DP284" i="9"/>
  <c r="DH284" i="9"/>
  <c r="GA284" i="9"/>
  <c r="FS284" i="9"/>
  <c r="FK284" i="9"/>
  <c r="FC284" i="9"/>
  <c r="EU284" i="9"/>
  <c r="EM284" i="9"/>
  <c r="EE284" i="9"/>
  <c r="DW284" i="9"/>
  <c r="DO284" i="9"/>
  <c r="DG284" i="9"/>
  <c r="FZ284" i="9"/>
  <c r="FR284" i="9"/>
  <c r="FJ284" i="9"/>
  <c r="FB284" i="9"/>
  <c r="ET284" i="9"/>
  <c r="EL284" i="9"/>
  <c r="ED284" i="9"/>
  <c r="DV284" i="9"/>
  <c r="DN284" i="9"/>
  <c r="DF284" i="9"/>
  <c r="GF284" i="9"/>
  <c r="FX284" i="9"/>
  <c r="FP284" i="9"/>
  <c r="FH284" i="9"/>
  <c r="EZ284" i="9"/>
  <c r="ER284" i="9"/>
  <c r="EJ284" i="9"/>
  <c r="EB284" i="9"/>
  <c r="DT284" i="9"/>
  <c r="DL284" i="9"/>
  <c r="DD284" i="9"/>
  <c r="FY284" i="9"/>
  <c r="FE284" i="9"/>
  <c r="EI284" i="9"/>
  <c r="DM284" i="9"/>
  <c r="FW284" i="9"/>
  <c r="FA284" i="9"/>
  <c r="EG284" i="9"/>
  <c r="DK284" i="9"/>
  <c r="FU284" i="9"/>
  <c r="EY284" i="9"/>
  <c r="EC284" i="9"/>
  <c r="DI284" i="9"/>
  <c r="FQ284" i="9"/>
  <c r="EW284" i="9"/>
  <c r="EA284" i="9"/>
  <c r="DE284" i="9"/>
  <c r="GG284" i="9"/>
  <c r="FM284" i="9"/>
  <c r="EQ284" i="9"/>
  <c r="DU284" i="9"/>
  <c r="DB284" i="9"/>
  <c r="EK284" i="9"/>
  <c r="DK283" i="9"/>
  <c r="DV283" i="9"/>
  <c r="EF283" i="9"/>
  <c r="EQ283" i="9"/>
  <c r="FB283" i="9"/>
  <c r="FL283" i="9"/>
  <c r="FW283" i="9"/>
  <c r="EF285" i="9"/>
  <c r="FL285" i="9"/>
  <c r="DB283" i="9"/>
  <c r="DL283" i="9"/>
  <c r="DW283" i="9"/>
  <c r="EH283" i="9"/>
  <c r="ER283" i="9"/>
  <c r="FC283" i="9"/>
  <c r="FN283" i="9"/>
  <c r="DF285" i="9"/>
  <c r="EL285" i="9"/>
  <c r="FR285" i="9"/>
  <c r="GG283" i="9"/>
  <c r="FY283" i="9"/>
  <c r="FQ283" i="9"/>
  <c r="FI283" i="9"/>
  <c r="FA283" i="9"/>
  <c r="ES283" i="9"/>
  <c r="EK283" i="9"/>
  <c r="EC283" i="9"/>
  <c r="DU283" i="9"/>
  <c r="DM283" i="9"/>
  <c r="DE283" i="9"/>
  <c r="GC283" i="9"/>
  <c r="FU283" i="9"/>
  <c r="FM283" i="9"/>
  <c r="FE283" i="9"/>
  <c r="EW283" i="9"/>
  <c r="EO283" i="9"/>
  <c r="EG283" i="9"/>
  <c r="DY283" i="9"/>
  <c r="DQ283" i="9"/>
  <c r="DI283" i="9"/>
  <c r="DC283" i="9"/>
  <c r="DN283" i="9"/>
  <c r="DX283" i="9"/>
  <c r="EI283" i="9"/>
  <c r="ET283" i="9"/>
  <c r="FD283" i="9"/>
  <c r="FO283" i="9"/>
  <c r="FZ283" i="9"/>
  <c r="DH285" i="9"/>
  <c r="EN285" i="9"/>
  <c r="DD283" i="9"/>
  <c r="DO283" i="9"/>
  <c r="DZ283" i="9"/>
  <c r="EJ283" i="9"/>
  <c r="EU283" i="9"/>
  <c r="FF283" i="9"/>
  <c r="FP283" i="9"/>
  <c r="GA283" i="9"/>
  <c r="GG285" i="9"/>
  <c r="FY285" i="9"/>
  <c r="FQ285" i="9"/>
  <c r="FI285" i="9"/>
  <c r="FA285" i="9"/>
  <c r="ES285" i="9"/>
  <c r="EK285" i="9"/>
  <c r="EC285" i="9"/>
  <c r="DU285" i="9"/>
  <c r="DM285" i="9"/>
  <c r="DE285" i="9"/>
  <c r="GF285" i="9"/>
  <c r="FX285" i="9"/>
  <c r="FP285" i="9"/>
  <c r="FH285" i="9"/>
  <c r="EZ285" i="9"/>
  <c r="ER285" i="9"/>
  <c r="EJ285" i="9"/>
  <c r="EB285" i="9"/>
  <c r="DT285" i="9"/>
  <c r="DL285" i="9"/>
  <c r="DD285" i="9"/>
  <c r="GE285" i="9"/>
  <c r="FW285" i="9"/>
  <c r="FO285" i="9"/>
  <c r="FG285" i="9"/>
  <c r="EY285" i="9"/>
  <c r="EQ285" i="9"/>
  <c r="EI285" i="9"/>
  <c r="EA285" i="9"/>
  <c r="DS285" i="9"/>
  <c r="DK285" i="9"/>
  <c r="DC285" i="9"/>
  <c r="GD285" i="9"/>
  <c r="FV285" i="9"/>
  <c r="FN285" i="9"/>
  <c r="FF285" i="9"/>
  <c r="EX285" i="9"/>
  <c r="EP285" i="9"/>
  <c r="EH285" i="9"/>
  <c r="DZ285" i="9"/>
  <c r="DR285" i="9"/>
  <c r="DJ285" i="9"/>
  <c r="DB285" i="9"/>
  <c r="GC285" i="9"/>
  <c r="FU285" i="9"/>
  <c r="FM285" i="9"/>
  <c r="FE285" i="9"/>
  <c r="EW285" i="9"/>
  <c r="EO285" i="9"/>
  <c r="EG285" i="9"/>
  <c r="DY285" i="9"/>
  <c r="DQ285" i="9"/>
  <c r="DI285" i="9"/>
  <c r="GA285" i="9"/>
  <c r="FS285" i="9"/>
  <c r="FK285" i="9"/>
  <c r="FC285" i="9"/>
  <c r="EU285" i="9"/>
  <c r="EM285" i="9"/>
  <c r="EE285" i="9"/>
  <c r="DW285" i="9"/>
  <c r="DO285" i="9"/>
  <c r="DG285" i="9"/>
  <c r="DN285" i="9"/>
  <c r="ET285" i="9"/>
  <c r="FZ285" i="9"/>
  <c r="DB286" i="9"/>
  <c r="DJ286" i="9"/>
  <c r="DR286" i="9"/>
  <c r="DZ286" i="9"/>
  <c r="EH286" i="9"/>
  <c r="EP286" i="9"/>
  <c r="EX286" i="9"/>
  <c r="FF286" i="9"/>
  <c r="FN286" i="9"/>
  <c r="FV286" i="9"/>
  <c r="GD286" i="9"/>
  <c r="CU321" i="9"/>
  <c r="CM321" i="9"/>
  <c r="CE321" i="9"/>
  <c r="BW321" i="9"/>
  <c r="BO321" i="9"/>
  <c r="BG321" i="9"/>
  <c r="AY321" i="9"/>
  <c r="AQ321" i="9"/>
  <c r="AI321" i="9"/>
  <c r="AA321" i="9"/>
  <c r="CT321" i="9"/>
  <c r="CL321" i="9"/>
  <c r="CD321" i="9"/>
  <c r="BV321" i="9"/>
  <c r="BN321" i="9"/>
  <c r="BF321" i="9"/>
  <c r="AX321" i="9"/>
  <c r="AP321" i="9"/>
  <c r="AH321" i="9"/>
  <c r="Z321" i="9"/>
  <c r="DA321" i="9"/>
  <c r="CS321" i="9"/>
  <c r="CK321" i="9"/>
  <c r="CC321" i="9"/>
  <c r="BU321" i="9"/>
  <c r="BM321" i="9"/>
  <c r="BE321" i="9"/>
  <c r="AW321" i="9"/>
  <c r="AO321" i="9"/>
  <c r="AG321" i="9"/>
  <c r="Y321" i="9"/>
  <c r="CZ321" i="9"/>
  <c r="CR321" i="9"/>
  <c r="CJ321" i="9"/>
  <c r="CB321" i="9"/>
  <c r="BT321" i="9"/>
  <c r="BL321" i="9"/>
  <c r="BD321" i="9"/>
  <c r="AV321" i="9"/>
  <c r="AN321" i="9"/>
  <c r="AF321" i="9"/>
  <c r="X321" i="9"/>
  <c r="CY321" i="9"/>
  <c r="CQ321" i="9"/>
  <c r="CI321" i="9"/>
  <c r="CA321" i="9"/>
  <c r="BS321" i="9"/>
  <c r="BK321" i="9"/>
  <c r="BC321" i="9"/>
  <c r="AU321" i="9"/>
  <c r="AM321" i="9"/>
  <c r="AE321" i="9"/>
  <c r="W321" i="9"/>
  <c r="CW321" i="9"/>
  <c r="CO321" i="9"/>
  <c r="CG321" i="9"/>
  <c r="BY321" i="9"/>
  <c r="BQ321" i="9"/>
  <c r="BI321" i="9"/>
  <c r="BA321" i="9"/>
  <c r="AS321" i="9"/>
  <c r="AK321" i="9"/>
  <c r="AC321" i="9"/>
  <c r="V321" i="9"/>
  <c r="BB321" i="9"/>
  <c r="CH321" i="9"/>
  <c r="AC322" i="9"/>
  <c r="BI322" i="9"/>
  <c r="CO322" i="9"/>
  <c r="AD323" i="9"/>
  <c r="BJ323" i="9"/>
  <c r="CP323" i="9"/>
  <c r="DD286" i="9"/>
  <c r="DL286" i="9"/>
  <c r="DT286" i="9"/>
  <c r="EB286" i="9"/>
  <c r="EJ286" i="9"/>
  <c r="ER286" i="9"/>
  <c r="EZ286" i="9"/>
  <c r="FH286" i="9"/>
  <c r="FP286" i="9"/>
  <c r="FX286" i="9"/>
  <c r="GF286" i="9"/>
  <c r="CT320" i="9"/>
  <c r="AK322" i="9"/>
  <c r="BQ322" i="9"/>
  <c r="CW322" i="9"/>
  <c r="AL323" i="9"/>
  <c r="BR323" i="9"/>
  <c r="CX323" i="9"/>
  <c r="DE286" i="9"/>
  <c r="DM286" i="9"/>
  <c r="DU286" i="9"/>
  <c r="EC286" i="9"/>
  <c r="EK286" i="9"/>
  <c r="ES286" i="9"/>
  <c r="FA286" i="9"/>
  <c r="FI286" i="9"/>
  <c r="FQ286" i="9"/>
  <c r="FY286" i="9"/>
  <c r="GG286" i="9"/>
  <c r="AM322" i="9"/>
  <c r="BS322" i="9"/>
  <c r="CY322" i="9"/>
  <c r="AN323" i="9"/>
  <c r="BT323" i="9"/>
  <c r="CZ323" i="9"/>
  <c r="DF286" i="9"/>
  <c r="DN286" i="9"/>
  <c r="DV286" i="9"/>
  <c r="ED286" i="9"/>
  <c r="EL286" i="9"/>
  <c r="ET286" i="9"/>
  <c r="FB286" i="9"/>
  <c r="FJ286" i="9"/>
  <c r="FR286" i="9"/>
  <c r="AL321" i="9"/>
  <c r="BR321" i="9"/>
  <c r="CX321" i="9"/>
  <c r="AS322" i="9"/>
  <c r="BY322" i="9"/>
  <c r="AT323" i="9"/>
  <c r="BZ323" i="9"/>
  <c r="FC286" i="9"/>
  <c r="FK286" i="9"/>
  <c r="FS286" i="9"/>
  <c r="GA286" i="9"/>
  <c r="AU322" i="9"/>
  <c r="AV323" i="9"/>
  <c r="DP286" i="9"/>
  <c r="DX286" i="9"/>
  <c r="EF286" i="9"/>
  <c r="EN286" i="9"/>
  <c r="EV286" i="9"/>
  <c r="FD286" i="9"/>
  <c r="FL286" i="9"/>
  <c r="FT286" i="9"/>
  <c r="CV322" i="9"/>
  <c r="CN322" i="9"/>
  <c r="CF322" i="9"/>
  <c r="BX322" i="9"/>
  <c r="BP322" i="9"/>
  <c r="BH322" i="9"/>
  <c r="AZ322" i="9"/>
  <c r="AR322" i="9"/>
  <c r="AJ322" i="9"/>
  <c r="AB322" i="9"/>
  <c r="CZ322" i="9"/>
  <c r="CR322" i="9"/>
  <c r="CJ322" i="9"/>
  <c r="CB322" i="9"/>
  <c r="BT322" i="9"/>
  <c r="BL322" i="9"/>
  <c r="BD322" i="9"/>
  <c r="AV322" i="9"/>
  <c r="AN322" i="9"/>
  <c r="AF322" i="9"/>
  <c r="X322" i="9"/>
  <c r="BA322" i="9"/>
  <c r="CG322" i="9"/>
  <c r="CW323" i="9"/>
  <c r="CO323" i="9"/>
  <c r="CG323" i="9"/>
  <c r="BY323" i="9"/>
  <c r="BQ323" i="9"/>
  <c r="BI323" i="9"/>
  <c r="BA323" i="9"/>
  <c r="AS323" i="9"/>
  <c r="AK323" i="9"/>
  <c r="AC323" i="9"/>
  <c r="CV323" i="9"/>
  <c r="CN323" i="9"/>
  <c r="CF323" i="9"/>
  <c r="BX323" i="9"/>
  <c r="BP323" i="9"/>
  <c r="BH323" i="9"/>
  <c r="AZ323" i="9"/>
  <c r="AR323" i="9"/>
  <c r="AJ323" i="9"/>
  <c r="AB323" i="9"/>
  <c r="CU323" i="9"/>
  <c r="CM323" i="9"/>
  <c r="CE323" i="9"/>
  <c r="BW323" i="9"/>
  <c r="BO323" i="9"/>
  <c r="BG323" i="9"/>
  <c r="AY323" i="9"/>
  <c r="AQ323" i="9"/>
  <c r="AI323" i="9"/>
  <c r="AA323" i="9"/>
  <c r="CT323" i="9"/>
  <c r="CL323" i="9"/>
  <c r="CD323" i="9"/>
  <c r="BV323" i="9"/>
  <c r="BN323" i="9"/>
  <c r="BF323" i="9"/>
  <c r="AX323" i="9"/>
  <c r="AP323" i="9"/>
  <c r="AH323" i="9"/>
  <c r="Z323" i="9"/>
  <c r="DA323" i="9"/>
  <c r="CS323" i="9"/>
  <c r="CK323" i="9"/>
  <c r="CC323" i="9"/>
  <c r="BU323" i="9"/>
  <c r="BM323" i="9"/>
  <c r="BE323" i="9"/>
  <c r="AW323" i="9"/>
  <c r="AO323" i="9"/>
  <c r="AG323" i="9"/>
  <c r="Y323" i="9"/>
  <c r="CY323" i="9"/>
  <c r="CQ323" i="9"/>
  <c r="CI323" i="9"/>
  <c r="CA323" i="9"/>
  <c r="BS323" i="9"/>
  <c r="BK323" i="9"/>
  <c r="BC323" i="9"/>
  <c r="AU323" i="9"/>
  <c r="AM323" i="9"/>
  <c r="AE323" i="9"/>
  <c r="W323" i="9"/>
  <c r="V323" i="9"/>
  <c r="BB323" i="9"/>
  <c r="CH323" i="9"/>
  <c r="CC317" i="9"/>
  <c r="Z318" i="9"/>
  <c r="AH318" i="9"/>
  <c r="AP318" i="9"/>
  <c r="AX318" i="9"/>
  <c r="BF318" i="9"/>
  <c r="BN318" i="9"/>
  <c r="BV318" i="9"/>
  <c r="CD318" i="9"/>
  <c r="CL318" i="9"/>
  <c r="CT318" i="9"/>
  <c r="AA319" i="9"/>
  <c r="AI319" i="9"/>
  <c r="AQ319" i="9"/>
  <c r="AY319" i="9"/>
  <c r="BG319" i="9"/>
  <c r="BO319" i="9"/>
  <c r="BW319" i="9"/>
  <c r="CE319" i="9"/>
  <c r="CM319" i="9"/>
  <c r="CU319" i="9"/>
  <c r="AB320" i="9"/>
  <c r="AJ320" i="9"/>
  <c r="AR320" i="9"/>
  <c r="AZ320" i="9"/>
  <c r="BH320" i="9"/>
  <c r="BP320" i="9"/>
  <c r="BX320" i="9"/>
  <c r="CF320" i="9"/>
  <c r="CN320" i="9"/>
  <c r="CV320" i="9"/>
  <c r="V322" i="9"/>
  <c r="AD322" i="9"/>
  <c r="AL322" i="9"/>
  <c r="AT322" i="9"/>
  <c r="BB322" i="9"/>
  <c r="BJ322" i="9"/>
  <c r="BR322" i="9"/>
  <c r="BZ322" i="9"/>
  <c r="CH322" i="9"/>
  <c r="CP322" i="9"/>
  <c r="CX322" i="9"/>
  <c r="X324" i="9"/>
  <c r="AF324" i="9"/>
  <c r="AN324" i="9"/>
  <c r="AV324" i="9"/>
  <c r="BD324" i="9"/>
  <c r="BL324" i="9"/>
  <c r="BT324" i="9"/>
  <c r="CB324" i="9"/>
  <c r="CJ324" i="9"/>
  <c r="CR324" i="9"/>
  <c r="CZ324" i="9"/>
  <c r="AG325" i="9"/>
  <c r="AO325" i="9"/>
  <c r="AW325" i="9"/>
  <c r="BE325" i="9"/>
  <c r="BM325" i="9"/>
  <c r="BU325" i="9"/>
  <c r="CC325" i="9"/>
  <c r="CK325" i="9"/>
  <c r="CS325" i="9"/>
  <c r="DA325" i="9"/>
  <c r="AC319" i="9"/>
  <c r="AK319" i="9"/>
  <c r="AS319" i="9"/>
  <c r="BA319" i="9"/>
  <c r="BI319" i="9"/>
  <c r="BQ319" i="9"/>
  <c r="BY319" i="9"/>
  <c r="CG319" i="9"/>
  <c r="CO319" i="9"/>
  <c r="CW319" i="9"/>
  <c r="V320" i="9"/>
  <c r="AD320" i="9"/>
  <c r="AL320" i="9"/>
  <c r="AT320" i="9"/>
  <c r="BB320" i="9"/>
  <c r="BJ320" i="9"/>
  <c r="BR320" i="9"/>
  <c r="BZ320" i="9"/>
  <c r="CH320" i="9"/>
  <c r="CP320" i="9"/>
  <c r="CX320" i="9"/>
  <c r="AJ317" i="9"/>
  <c r="CV317" i="9"/>
  <c r="AC318" i="9"/>
  <c r="AK318" i="9"/>
  <c r="AS318" i="9"/>
  <c r="BA318" i="9"/>
  <c r="BI318" i="9"/>
  <c r="BQ318" i="9"/>
  <c r="BY318" i="9"/>
  <c r="CG318" i="9"/>
  <c r="CO318" i="9"/>
  <c r="CW318" i="9"/>
  <c r="V319" i="9"/>
  <c r="AD319" i="9"/>
  <c r="AL319" i="9"/>
  <c r="AT319" i="9"/>
  <c r="BB319" i="9"/>
  <c r="BJ319" i="9"/>
  <c r="BR319" i="9"/>
  <c r="BZ319" i="9"/>
  <c r="CH319" i="9"/>
  <c r="CP319" i="9"/>
  <c r="CX319" i="9"/>
  <c r="W320" i="9"/>
  <c r="AE320" i="9"/>
  <c r="AM320" i="9"/>
  <c r="AU320" i="9"/>
  <c r="BC320" i="9"/>
  <c r="BK320" i="9"/>
  <c r="BS320" i="9"/>
  <c r="CA320" i="9"/>
  <c r="CI320" i="9"/>
  <c r="CQ320" i="9"/>
  <c r="CY320" i="9"/>
  <c r="Y322" i="9"/>
  <c r="AG322" i="9"/>
  <c r="AO322" i="9"/>
  <c r="AW322" i="9"/>
  <c r="BE322" i="9"/>
  <c r="BM322" i="9"/>
  <c r="BU322" i="9"/>
  <c r="CC322" i="9"/>
  <c r="CK322" i="9"/>
  <c r="CS322" i="9"/>
  <c r="DA322" i="9"/>
  <c r="AA324" i="9"/>
  <c r="AI324" i="9"/>
  <c r="AQ324" i="9"/>
  <c r="AY324" i="9"/>
  <c r="BG324" i="9"/>
  <c r="BO324" i="9"/>
  <c r="BW324" i="9"/>
  <c r="CE324" i="9"/>
  <c r="CM324" i="9"/>
  <c r="CU324" i="9"/>
  <c r="AB325" i="9"/>
  <c r="AJ325" i="9"/>
  <c r="AR325" i="9"/>
  <c r="AZ325" i="9"/>
  <c r="BH325" i="9"/>
  <c r="BP325" i="9"/>
  <c r="BX325" i="9"/>
  <c r="CF325" i="9"/>
  <c r="CN325" i="9"/>
  <c r="CV325" i="9"/>
  <c r="AC317" i="9"/>
  <c r="CO317" i="9"/>
  <c r="V318" i="9"/>
  <c r="AD318" i="9"/>
  <c r="AL318" i="9"/>
  <c r="AT318" i="9"/>
  <c r="BB318" i="9"/>
  <c r="BJ318" i="9"/>
  <c r="BR318" i="9"/>
  <c r="BZ318" i="9"/>
  <c r="CH318" i="9"/>
  <c r="CP318" i="9"/>
  <c r="CX318" i="9"/>
  <c r="W319" i="9"/>
  <c r="AE319" i="9"/>
  <c r="AM319" i="9"/>
  <c r="AU319" i="9"/>
  <c r="BC319" i="9"/>
  <c r="BK319" i="9"/>
  <c r="BS319" i="9"/>
  <c r="CA319" i="9"/>
  <c r="CI319" i="9"/>
  <c r="CQ319" i="9"/>
  <c r="CY319" i="9"/>
  <c r="X320" i="9"/>
  <c r="AF320" i="9"/>
  <c r="AN320" i="9"/>
  <c r="AV320" i="9"/>
  <c r="BD320" i="9"/>
  <c r="BL320" i="9"/>
  <c r="BT320" i="9"/>
  <c r="CB320" i="9"/>
  <c r="CJ320" i="9"/>
  <c r="CR320" i="9"/>
  <c r="CZ320" i="9"/>
  <c r="Z322" i="9"/>
  <c r="AH322" i="9"/>
  <c r="AP322" i="9"/>
  <c r="AX322" i="9"/>
  <c r="BF322" i="9"/>
  <c r="BN322" i="9"/>
  <c r="BV322" i="9"/>
  <c r="CD322" i="9"/>
  <c r="CL322" i="9"/>
  <c r="CT322" i="9"/>
  <c r="AB324" i="9"/>
  <c r="AJ324" i="9"/>
  <c r="AR324" i="9"/>
  <c r="AZ324" i="9"/>
  <c r="BH324" i="9"/>
  <c r="BP324" i="9"/>
  <c r="BX324" i="9"/>
  <c r="CF324" i="9"/>
  <c r="CN324" i="9"/>
  <c r="CV324" i="9"/>
  <c r="AC325" i="9"/>
  <c r="AK325" i="9"/>
  <c r="AS325" i="9"/>
  <c r="BA325" i="9"/>
  <c r="BI325" i="9"/>
  <c r="BQ325" i="9"/>
  <c r="BY325" i="9"/>
  <c r="CG325" i="9"/>
  <c r="CO325" i="9"/>
  <c r="CW325" i="9"/>
  <c r="BZ317" i="9"/>
  <c r="W318" i="9"/>
  <c r="AE318" i="9"/>
  <c r="AM318" i="9"/>
  <c r="AU318" i="9"/>
  <c r="BC318" i="9"/>
  <c r="BK318" i="9"/>
  <c r="CA318" i="9"/>
  <c r="CI318" i="9"/>
  <c r="CQ318" i="9"/>
  <c r="X319" i="9"/>
  <c r="AF319" i="9"/>
  <c r="AN319" i="9"/>
  <c r="AV319" i="9"/>
  <c r="BD319" i="9"/>
  <c r="BL319" i="9"/>
  <c r="BT319" i="9"/>
  <c r="CB319" i="9"/>
  <c r="CJ319" i="9"/>
  <c r="CR319" i="9"/>
  <c r="Y320" i="9"/>
  <c r="AG320" i="9"/>
  <c r="AO320" i="9"/>
  <c r="AW320" i="9"/>
  <c r="BE320" i="9"/>
  <c r="BM320" i="9"/>
  <c r="BU320" i="9"/>
  <c r="CC320" i="9"/>
  <c r="CK320" i="9"/>
  <c r="CS320" i="9"/>
  <c r="DA320" i="9"/>
  <c r="AA322" i="9"/>
  <c r="AI322" i="9"/>
  <c r="AQ322" i="9"/>
  <c r="AY322" i="9"/>
  <c r="BG322" i="9"/>
  <c r="BO322" i="9"/>
  <c r="BW322" i="9"/>
  <c r="CE322" i="9"/>
  <c r="CM322" i="9"/>
  <c r="AC324" i="9"/>
  <c r="AK324" i="9"/>
  <c r="AS324" i="9"/>
  <c r="BA324" i="9"/>
  <c r="BI324" i="9"/>
  <c r="BQ324" i="9"/>
  <c r="BY324" i="9"/>
  <c r="CG324" i="9"/>
  <c r="CO324" i="9"/>
  <c r="CW324" i="9"/>
  <c r="V325" i="9"/>
  <c r="AD325" i="9"/>
  <c r="AL325" i="9"/>
  <c r="AT325" i="9"/>
  <c r="BB325" i="9"/>
  <c r="BJ325" i="9"/>
  <c r="BR325" i="9"/>
  <c r="BZ325" i="9"/>
  <c r="CH325" i="9"/>
  <c r="CP325" i="9"/>
  <c r="Y319" i="9"/>
  <c r="AG319" i="9"/>
  <c r="AO319" i="9"/>
  <c r="AW319" i="9"/>
  <c r="BE319" i="9"/>
  <c r="BM319" i="9"/>
  <c r="BU319" i="9"/>
  <c r="CC319" i="9"/>
  <c r="CK319" i="9"/>
  <c r="CS319" i="9"/>
  <c r="Z320" i="9"/>
  <c r="AH320" i="9"/>
  <c r="AP320" i="9"/>
  <c r="AX320" i="9"/>
  <c r="BF320" i="9"/>
  <c r="BN320" i="9"/>
  <c r="BV320" i="9"/>
  <c r="CD320" i="9"/>
  <c r="CL320" i="9"/>
  <c r="V324" i="9"/>
  <c r="AD324" i="9"/>
  <c r="AL324" i="9"/>
  <c r="AT324" i="9"/>
  <c r="BB324" i="9"/>
  <c r="BJ324" i="9"/>
  <c r="BR324" i="9"/>
  <c r="BZ324" i="9"/>
  <c r="CH324" i="9"/>
  <c r="CP324" i="9"/>
  <c r="AN467" i="9"/>
  <c r="BN467" i="9"/>
  <c r="CM467" i="9"/>
  <c r="CW468" i="9"/>
  <c r="CO468" i="9"/>
  <c r="CG468" i="9"/>
  <c r="BY468" i="9"/>
  <c r="BQ468" i="9"/>
  <c r="BI468" i="9"/>
  <c r="BA468" i="9"/>
  <c r="AS468" i="9"/>
  <c r="AK468" i="9"/>
  <c r="AC468" i="9"/>
  <c r="CX468" i="9"/>
  <c r="CN468" i="9"/>
  <c r="CE468" i="9"/>
  <c r="BV468" i="9"/>
  <c r="BM468" i="9"/>
  <c r="BD468" i="9"/>
  <c r="AU468" i="9"/>
  <c r="AL468" i="9"/>
  <c r="AB468" i="9"/>
  <c r="CV468" i="9"/>
  <c r="CM468" i="9"/>
  <c r="CD468" i="9"/>
  <c r="BU468" i="9"/>
  <c r="BL468" i="9"/>
  <c r="BC468" i="9"/>
  <c r="AT468" i="9"/>
  <c r="AJ468" i="9"/>
  <c r="AA468" i="9"/>
  <c r="CR468" i="9"/>
  <c r="CF468" i="9"/>
  <c r="BS468" i="9"/>
  <c r="BG468" i="9"/>
  <c r="AV468" i="9"/>
  <c r="AH468" i="9"/>
  <c r="W468" i="9"/>
  <c r="DA468" i="9"/>
  <c r="CP468" i="9"/>
  <c r="CB468" i="9"/>
  <c r="BP468" i="9"/>
  <c r="BE468" i="9"/>
  <c r="AQ468" i="9"/>
  <c r="AF468" i="9"/>
  <c r="CU468" i="9"/>
  <c r="CH468" i="9"/>
  <c r="BO468" i="9"/>
  <c r="AY468" i="9"/>
  <c r="AI468" i="9"/>
  <c r="CT468" i="9"/>
  <c r="CC468" i="9"/>
  <c r="BN468" i="9"/>
  <c r="AX468" i="9"/>
  <c r="AG468" i="9"/>
  <c r="CL468" i="9"/>
  <c r="BX468" i="9"/>
  <c r="BH468" i="9"/>
  <c r="AP468" i="9"/>
  <c r="Z468" i="9"/>
  <c r="V468" i="9"/>
  <c r="AR468" i="9"/>
  <c r="BT468" i="9"/>
  <c r="CS468" i="9"/>
  <c r="BZ463" i="9"/>
  <c r="CQ463" i="9"/>
  <c r="AU467" i="9"/>
  <c r="BT467" i="9"/>
  <c r="Y468" i="9"/>
  <c r="AZ468" i="9"/>
  <c r="BZ468" i="9"/>
  <c r="CZ468" i="9"/>
  <c r="CY470" i="9"/>
  <c r="CQ470" i="9"/>
  <c r="CI470" i="9"/>
  <c r="CA470" i="9"/>
  <c r="BS470" i="9"/>
  <c r="BK470" i="9"/>
  <c r="BC470" i="9"/>
  <c r="AU470" i="9"/>
  <c r="AM470" i="9"/>
  <c r="AE470" i="9"/>
  <c r="W470" i="9"/>
  <c r="CW470" i="9"/>
  <c r="CN470" i="9"/>
  <c r="CE470" i="9"/>
  <c r="BV470" i="9"/>
  <c r="BM470" i="9"/>
  <c r="BD470" i="9"/>
  <c r="AT470" i="9"/>
  <c r="AK470" i="9"/>
  <c r="AB470" i="9"/>
  <c r="CV470" i="9"/>
  <c r="CM470" i="9"/>
  <c r="CD470" i="9"/>
  <c r="BU470" i="9"/>
  <c r="BL470" i="9"/>
  <c r="BB470" i="9"/>
  <c r="AS470" i="9"/>
  <c r="AJ470" i="9"/>
  <c r="AA470" i="9"/>
  <c r="DA470" i="9"/>
  <c r="CO470" i="9"/>
  <c r="CB470" i="9"/>
  <c r="BP470" i="9"/>
  <c r="BE470" i="9"/>
  <c r="AQ470" i="9"/>
  <c r="AF470" i="9"/>
  <c r="CX470" i="9"/>
  <c r="CK470" i="9"/>
  <c r="BY470" i="9"/>
  <c r="BN470" i="9"/>
  <c r="AZ470" i="9"/>
  <c r="AO470" i="9"/>
  <c r="AC470" i="9"/>
  <c r="CJ470" i="9"/>
  <c r="BT470" i="9"/>
  <c r="BF470" i="9"/>
  <c r="AN470" i="9"/>
  <c r="CU470" i="9"/>
  <c r="CG470" i="9"/>
  <c r="BQ470" i="9"/>
  <c r="AY470" i="9"/>
  <c r="AI470" i="9"/>
  <c r="CT470" i="9"/>
  <c r="CF470" i="9"/>
  <c r="BO470" i="9"/>
  <c r="AX470" i="9"/>
  <c r="AH470" i="9"/>
  <c r="CP470" i="9"/>
  <c r="BX470" i="9"/>
  <c r="BH470" i="9"/>
  <c r="AR470" i="9"/>
  <c r="Z470" i="9"/>
  <c r="V470" i="9"/>
  <c r="AW470" i="9"/>
  <c r="CC470" i="9"/>
  <c r="AQ472" i="9"/>
  <c r="CG472" i="9"/>
  <c r="CV467" i="9"/>
  <c r="CN467" i="9"/>
  <c r="CF467" i="9"/>
  <c r="BX467" i="9"/>
  <c r="BP467" i="9"/>
  <c r="BH467" i="9"/>
  <c r="AZ467" i="9"/>
  <c r="AR467" i="9"/>
  <c r="AJ467" i="9"/>
  <c r="AB467" i="9"/>
  <c r="CT467" i="9"/>
  <c r="CK467" i="9"/>
  <c r="CB467" i="9"/>
  <c r="BS467" i="9"/>
  <c r="BJ467" i="9"/>
  <c r="BA467" i="9"/>
  <c r="AQ467" i="9"/>
  <c r="AH467" i="9"/>
  <c r="Y467" i="9"/>
  <c r="CS467" i="9"/>
  <c r="CJ467" i="9"/>
  <c r="CA467" i="9"/>
  <c r="BR467" i="9"/>
  <c r="BI467" i="9"/>
  <c r="AY467" i="9"/>
  <c r="AP467" i="9"/>
  <c r="AG467" i="9"/>
  <c r="X467" i="9"/>
  <c r="CW467" i="9"/>
  <c r="CI467" i="9"/>
  <c r="BW467" i="9"/>
  <c r="BL467" i="9"/>
  <c r="AX467" i="9"/>
  <c r="AM467" i="9"/>
  <c r="AA467" i="9"/>
  <c r="CR467" i="9"/>
  <c r="CG467" i="9"/>
  <c r="BU467" i="9"/>
  <c r="BG467" i="9"/>
  <c r="AV467" i="9"/>
  <c r="AK467" i="9"/>
  <c r="W467" i="9"/>
  <c r="CP467" i="9"/>
  <c r="BZ467" i="9"/>
  <c r="BK467" i="9"/>
  <c r="AT467" i="9"/>
  <c r="AD467" i="9"/>
  <c r="CO467" i="9"/>
  <c r="BY467" i="9"/>
  <c r="BF467" i="9"/>
  <c r="AS467" i="9"/>
  <c r="AC467" i="9"/>
  <c r="CY467" i="9"/>
  <c r="CH467" i="9"/>
  <c r="BQ467" i="9"/>
  <c r="BC467" i="9"/>
  <c r="AL467" i="9"/>
  <c r="V467" i="9"/>
  <c r="AW467" i="9"/>
  <c r="BV467" i="9"/>
  <c r="CX467" i="9"/>
  <c r="AJ463" i="9"/>
  <c r="AZ463" i="9"/>
  <c r="Z467" i="9"/>
  <c r="BB467" i="9"/>
  <c r="CC467" i="9"/>
  <c r="CZ467" i="9"/>
  <c r="BF468" i="9"/>
  <c r="CI468" i="9"/>
  <c r="AV463" i="9"/>
  <c r="AN463" i="9"/>
  <c r="BA463" i="9"/>
  <c r="AR463" i="9"/>
  <c r="AY463" i="9"/>
  <c r="AO463" i="9"/>
  <c r="AL463" i="9"/>
  <c r="AB463" i="9"/>
  <c r="AK463" i="9"/>
  <c r="BB463" i="9"/>
  <c r="CZ465" i="9"/>
  <c r="CI465" i="9"/>
  <c r="BU465" i="9"/>
  <c r="BD465" i="9"/>
  <c r="AM465" i="9"/>
  <c r="X465" i="9"/>
  <c r="CX465" i="9"/>
  <c r="CH465" i="9"/>
  <c r="BR465" i="9"/>
  <c r="AZ465" i="9"/>
  <c r="AL465" i="9"/>
  <c r="W465" i="9"/>
  <c r="CR465" i="9"/>
  <c r="CA465" i="9"/>
  <c r="BL465" i="9"/>
  <c r="AV465" i="9"/>
  <c r="AE465" i="9"/>
  <c r="AU465" i="9"/>
  <c r="BW465" i="9"/>
  <c r="CS465" i="9"/>
  <c r="AE467" i="9"/>
  <c r="BD467" i="9"/>
  <c r="CD467" i="9"/>
  <c r="DA467" i="9"/>
  <c r="AM468" i="9"/>
  <c r="BJ468" i="9"/>
  <c r="CJ468" i="9"/>
  <c r="CS469" i="9"/>
  <c r="CJ469" i="9"/>
  <c r="CA469" i="9"/>
  <c r="BQ469" i="9"/>
  <c r="BH469" i="9"/>
  <c r="AY469" i="9"/>
  <c r="AP469" i="9"/>
  <c r="AG469" i="9"/>
  <c r="X469" i="9"/>
  <c r="DA469" i="9"/>
  <c r="CR469" i="9"/>
  <c r="CI469" i="9"/>
  <c r="BY469" i="9"/>
  <c r="BP469" i="9"/>
  <c r="BG469" i="9"/>
  <c r="AX469" i="9"/>
  <c r="AO469" i="9"/>
  <c r="AF469" i="9"/>
  <c r="W469" i="9"/>
  <c r="CO469" i="9"/>
  <c r="CD469" i="9"/>
  <c r="BS469" i="9"/>
  <c r="BE469" i="9"/>
  <c r="AS469" i="9"/>
  <c r="AH469" i="9"/>
  <c r="CY469" i="9"/>
  <c r="CM469" i="9"/>
  <c r="CB469" i="9"/>
  <c r="BN469" i="9"/>
  <c r="BC469" i="9"/>
  <c r="AQ469" i="9"/>
  <c r="AC469" i="9"/>
  <c r="CN469" i="9"/>
  <c r="BW469" i="9"/>
  <c r="BI469" i="9"/>
  <c r="AR469" i="9"/>
  <c r="AA469" i="9"/>
  <c r="CL469" i="9"/>
  <c r="BV469" i="9"/>
  <c r="BF469" i="9"/>
  <c r="AN469" i="9"/>
  <c r="Z469" i="9"/>
  <c r="CV469" i="9"/>
  <c r="CF469" i="9"/>
  <c r="BO469" i="9"/>
  <c r="AZ469" i="9"/>
  <c r="AJ469" i="9"/>
  <c r="AV469" i="9"/>
  <c r="BU469" i="9"/>
  <c r="CU469" i="9"/>
  <c r="AD470" i="9"/>
  <c r="BI470" i="9"/>
  <c r="CR470" i="9"/>
  <c r="BG472" i="9"/>
  <c r="AF467" i="9"/>
  <c r="BE467" i="9"/>
  <c r="CE467" i="9"/>
  <c r="AN468" i="9"/>
  <c r="BK468" i="9"/>
  <c r="CK468" i="9"/>
  <c r="AG470" i="9"/>
  <c r="BJ470" i="9"/>
  <c r="CS470" i="9"/>
  <c r="CP472" i="9"/>
  <c r="BZ472" i="9"/>
  <c r="BH472" i="9"/>
  <c r="AR472" i="9"/>
  <c r="AD472" i="9"/>
  <c r="CQ472" i="9"/>
  <c r="CA472" i="9"/>
  <c r="BJ472" i="9"/>
  <c r="AU472" i="9"/>
  <c r="AE472" i="9"/>
  <c r="BP472" i="9"/>
  <c r="CW494" i="9"/>
  <c r="CO494" i="9"/>
  <c r="CG494" i="9"/>
  <c r="BY494" i="9"/>
  <c r="BQ494" i="9"/>
  <c r="BI494" i="9"/>
  <c r="BA494" i="9"/>
  <c r="AS494" i="9"/>
  <c r="AK494" i="9"/>
  <c r="AC494" i="9"/>
  <c r="CV494" i="9"/>
  <c r="CN494" i="9"/>
  <c r="CF494" i="9"/>
  <c r="BX494" i="9"/>
  <c r="BP494" i="9"/>
  <c r="BH494" i="9"/>
  <c r="AZ494" i="9"/>
  <c r="AR494" i="9"/>
  <c r="AJ494" i="9"/>
  <c r="AB494" i="9"/>
  <c r="CY494" i="9"/>
  <c r="CZ494" i="9"/>
  <c r="CM494" i="9"/>
  <c r="CC494" i="9"/>
  <c r="BS494" i="9"/>
  <c r="BG494" i="9"/>
  <c r="AW494" i="9"/>
  <c r="AM494" i="9"/>
  <c r="AA494" i="9"/>
  <c r="CX494" i="9"/>
  <c r="CL494" i="9"/>
  <c r="CB494" i="9"/>
  <c r="BR494" i="9"/>
  <c r="BF494" i="9"/>
  <c r="AV494" i="9"/>
  <c r="AL494" i="9"/>
  <c r="Z494" i="9"/>
  <c r="CU494" i="9"/>
  <c r="CK494" i="9"/>
  <c r="CA494" i="9"/>
  <c r="BO494" i="9"/>
  <c r="BE494" i="9"/>
  <c r="AU494" i="9"/>
  <c r="AI494" i="9"/>
  <c r="Y494" i="9"/>
  <c r="CT494" i="9"/>
  <c r="CJ494" i="9"/>
  <c r="BZ494" i="9"/>
  <c r="BN494" i="9"/>
  <c r="BD494" i="9"/>
  <c r="AT494" i="9"/>
  <c r="AH494" i="9"/>
  <c r="X494" i="9"/>
  <c r="CS494" i="9"/>
  <c r="CI494" i="9"/>
  <c r="BW494" i="9"/>
  <c r="BM494" i="9"/>
  <c r="BC494" i="9"/>
  <c r="AQ494" i="9"/>
  <c r="AG494" i="9"/>
  <c r="W494" i="9"/>
  <c r="CQ494" i="9"/>
  <c r="BL494" i="9"/>
  <c r="AN494" i="9"/>
  <c r="CP494" i="9"/>
  <c r="BK494" i="9"/>
  <c r="AF494" i="9"/>
  <c r="CH494" i="9"/>
  <c r="AY494" i="9"/>
  <c r="CE494" i="9"/>
  <c r="AX494" i="9"/>
  <c r="CD494" i="9"/>
  <c r="AP494" i="9"/>
  <c r="BV494" i="9"/>
  <c r="AO494" i="9"/>
  <c r="BU494" i="9"/>
  <c r="BJ494" i="9"/>
  <c r="BB494" i="9"/>
  <c r="V494" i="9"/>
  <c r="DA464" i="9"/>
  <c r="CS464" i="9"/>
  <c r="CK464" i="9"/>
  <c r="CC464" i="9"/>
  <c r="BU464" i="9"/>
  <c r="BM464" i="9"/>
  <c r="BE464" i="9"/>
  <c r="AW464" i="9"/>
  <c r="AO464" i="9"/>
  <c r="AG464" i="9"/>
  <c r="Y464" i="9"/>
  <c r="CY464" i="9"/>
  <c r="CP464" i="9"/>
  <c r="CG464" i="9"/>
  <c r="BX464" i="9"/>
  <c r="BO464" i="9"/>
  <c r="BF464" i="9"/>
  <c r="AV464" i="9"/>
  <c r="AM464" i="9"/>
  <c r="AD464" i="9"/>
  <c r="CU464" i="9"/>
  <c r="CJ464" i="9"/>
  <c r="BZ464" i="9"/>
  <c r="BP464" i="9"/>
  <c r="BD464" i="9"/>
  <c r="AT464" i="9"/>
  <c r="AJ464" i="9"/>
  <c r="Z464" i="9"/>
  <c r="CR464" i="9"/>
  <c r="CH464" i="9"/>
  <c r="BW464" i="9"/>
  <c r="BL464" i="9"/>
  <c r="BB464" i="9"/>
  <c r="AR464" i="9"/>
  <c r="AH464" i="9"/>
  <c r="W464" i="9"/>
  <c r="V464" i="9"/>
  <c r="AK464" i="9"/>
  <c r="AY464" i="9"/>
  <c r="BK464" i="9"/>
  <c r="CA464" i="9"/>
  <c r="CN464" i="9"/>
  <c r="CS471" i="9"/>
  <c r="CI471" i="9"/>
  <c r="BZ471" i="9"/>
  <c r="BQ471" i="9"/>
  <c r="BH471" i="9"/>
  <c r="AY471" i="9"/>
  <c r="AP471" i="9"/>
  <c r="AG471" i="9"/>
  <c r="W471" i="9"/>
  <c r="CX471" i="9"/>
  <c r="CM471" i="9"/>
  <c r="CA471" i="9"/>
  <c r="BN471" i="9"/>
  <c r="BB471" i="9"/>
  <c r="AQ471" i="9"/>
  <c r="AC471" i="9"/>
  <c r="CV471" i="9"/>
  <c r="CK471" i="9"/>
  <c r="BW471" i="9"/>
  <c r="BK471" i="9"/>
  <c r="AZ471" i="9"/>
  <c r="AL471" i="9"/>
  <c r="AA471" i="9"/>
  <c r="AK471" i="9"/>
  <c r="BC471" i="9"/>
  <c r="BS471" i="9"/>
  <c r="CG471" i="9"/>
  <c r="CY471" i="9"/>
  <c r="AF472" i="9"/>
  <c r="AV472" i="9"/>
  <c r="BO472" i="9"/>
  <c r="CB472" i="9"/>
  <c r="AD494" i="9"/>
  <c r="CY465" i="9"/>
  <c r="DA472" i="9"/>
  <c r="CS472" i="9"/>
  <c r="CK472" i="9"/>
  <c r="CC472" i="9"/>
  <c r="BU472" i="9"/>
  <c r="BM472" i="9"/>
  <c r="BE472" i="9"/>
  <c r="AW472" i="9"/>
  <c r="AO472" i="9"/>
  <c r="AG472" i="9"/>
  <c r="Y472" i="9"/>
  <c r="CW472" i="9"/>
  <c r="CN472" i="9"/>
  <c r="CE472" i="9"/>
  <c r="BV472" i="9"/>
  <c r="BL472" i="9"/>
  <c r="BC472" i="9"/>
  <c r="AT472" i="9"/>
  <c r="AK472" i="9"/>
  <c r="AB472" i="9"/>
  <c r="CV472" i="9"/>
  <c r="CM472" i="9"/>
  <c r="CD472" i="9"/>
  <c r="BT472" i="9"/>
  <c r="BK472" i="9"/>
  <c r="BB472" i="9"/>
  <c r="AS472" i="9"/>
  <c r="AJ472" i="9"/>
  <c r="AA472" i="9"/>
  <c r="CX472" i="9"/>
  <c r="CJ472" i="9"/>
  <c r="BY472" i="9"/>
  <c r="BN472" i="9"/>
  <c r="AZ472" i="9"/>
  <c r="AN472" i="9"/>
  <c r="AC472" i="9"/>
  <c r="CT472" i="9"/>
  <c r="CH472" i="9"/>
  <c r="BW472" i="9"/>
  <c r="BI472" i="9"/>
  <c r="AX472" i="9"/>
  <c r="AL472" i="9"/>
  <c r="X472" i="9"/>
  <c r="CR472" i="9"/>
  <c r="V472" i="9"/>
  <c r="AM472" i="9"/>
  <c r="BD472" i="9"/>
  <c r="BR472" i="9"/>
  <c r="CI472" i="9"/>
  <c r="CR494" i="9"/>
  <c r="W472" i="9"/>
  <c r="AP472" i="9"/>
  <c r="BF472" i="9"/>
  <c r="BS472" i="9"/>
  <c r="CL472" i="9"/>
  <c r="DA494" i="9"/>
  <c r="DA473" i="9"/>
  <c r="CR473" i="9"/>
  <c r="CI473" i="9"/>
  <c r="BZ473" i="9"/>
  <c r="BQ473" i="9"/>
  <c r="BH473" i="9"/>
  <c r="AY473" i="9"/>
  <c r="AO473" i="9"/>
  <c r="AF473" i="9"/>
  <c r="W473" i="9"/>
  <c r="AI473" i="9"/>
  <c r="AT473" i="9"/>
  <c r="BE473" i="9"/>
  <c r="BS473" i="9"/>
  <c r="CE473" i="9"/>
  <c r="CP473" i="9"/>
  <c r="AF474" i="9"/>
  <c r="AR474" i="9"/>
  <c r="BE474" i="9"/>
  <c r="BQ474" i="9"/>
  <c r="CB474" i="9"/>
  <c r="CP474" i="9"/>
  <c r="DA474" i="9"/>
  <c r="AD465" i="9"/>
  <c r="AO465" i="9"/>
  <c r="BC465" i="9"/>
  <c r="BO465" i="9"/>
  <c r="BZ465" i="9"/>
  <c r="CN465" i="9"/>
  <c r="X473" i="9"/>
  <c r="AJ473" i="9"/>
  <c r="AU473" i="9"/>
  <c r="BI473" i="9"/>
  <c r="BT473" i="9"/>
  <c r="CF473" i="9"/>
  <c r="CS473" i="9"/>
  <c r="CU474" i="9"/>
  <c r="CM474" i="9"/>
  <c r="CE474" i="9"/>
  <c r="BW474" i="9"/>
  <c r="BO474" i="9"/>
  <c r="BG474" i="9"/>
  <c r="AY474" i="9"/>
  <c r="AQ474" i="9"/>
  <c r="AI474" i="9"/>
  <c r="AA474" i="9"/>
  <c r="CW474" i="9"/>
  <c r="CN474" i="9"/>
  <c r="CD474" i="9"/>
  <c r="BU474" i="9"/>
  <c r="BL474" i="9"/>
  <c r="BC474" i="9"/>
  <c r="AT474" i="9"/>
  <c r="AK474" i="9"/>
  <c r="AB474" i="9"/>
  <c r="CV474" i="9"/>
  <c r="CL474" i="9"/>
  <c r="CC474" i="9"/>
  <c r="BT474" i="9"/>
  <c r="BK474" i="9"/>
  <c r="BB474" i="9"/>
  <c r="AS474" i="9"/>
  <c r="AJ474" i="9"/>
  <c r="Z474" i="9"/>
  <c r="V474" i="9"/>
  <c r="AG474" i="9"/>
  <c r="AU474" i="9"/>
  <c r="BF474" i="9"/>
  <c r="BR474" i="9"/>
  <c r="CF474" i="9"/>
  <c r="CQ474" i="9"/>
  <c r="CT465" i="9"/>
  <c r="CL465" i="9"/>
  <c r="CD465" i="9"/>
  <c r="BV465" i="9"/>
  <c r="BN465" i="9"/>
  <c r="BF465" i="9"/>
  <c r="AX465" i="9"/>
  <c r="AP465" i="9"/>
  <c r="AH465" i="9"/>
  <c r="Z465" i="9"/>
  <c r="CV465" i="9"/>
  <c r="CM465" i="9"/>
  <c r="CC465" i="9"/>
  <c r="BT465" i="9"/>
  <c r="BK465" i="9"/>
  <c r="BB465" i="9"/>
  <c r="AS465" i="9"/>
  <c r="AJ465" i="9"/>
  <c r="CU465" i="9"/>
  <c r="CK465" i="9"/>
  <c r="CB465" i="9"/>
  <c r="BS465" i="9"/>
  <c r="BJ465" i="9"/>
  <c r="BA465" i="9"/>
  <c r="AR465" i="9"/>
  <c r="AI465" i="9"/>
  <c r="Y465" i="9"/>
  <c r="V465" i="9"/>
  <c r="AF465" i="9"/>
  <c r="AT465" i="9"/>
  <c r="BE465" i="9"/>
  <c r="BQ465" i="9"/>
  <c r="CE465" i="9"/>
  <c r="CP465" i="9"/>
  <c r="DA465" i="9"/>
  <c r="AA473" i="9"/>
  <c r="AL473" i="9"/>
  <c r="AZ473" i="9"/>
  <c r="BK473" i="9"/>
  <c r="BW473" i="9"/>
  <c r="CJ473" i="9"/>
  <c r="CV473" i="9"/>
  <c r="X474" i="9"/>
  <c r="AL474" i="9"/>
  <c r="AW474" i="9"/>
  <c r="BI474" i="9"/>
  <c r="BV474" i="9"/>
  <c r="CH474" i="9"/>
  <c r="AD466" i="9"/>
  <c r="AM466" i="9"/>
  <c r="AV466" i="9"/>
  <c r="BE466" i="9"/>
  <c r="BN466" i="9"/>
  <c r="BX466" i="9"/>
  <c r="CG466" i="9"/>
  <c r="CP466" i="9"/>
  <c r="CX469" i="9"/>
  <c r="CZ471" i="9"/>
  <c r="CR471" i="9"/>
  <c r="CJ471" i="9"/>
  <c r="CB471" i="9"/>
  <c r="BT471" i="9"/>
  <c r="BL471" i="9"/>
  <c r="BD471" i="9"/>
  <c r="AV471" i="9"/>
  <c r="AN471" i="9"/>
  <c r="AF471" i="9"/>
  <c r="X471" i="9"/>
  <c r="V471" i="9"/>
  <c r="AE471" i="9"/>
  <c r="AO471" i="9"/>
  <c r="AX471" i="9"/>
  <c r="BG471" i="9"/>
  <c r="BP471" i="9"/>
  <c r="BY471" i="9"/>
  <c r="CH471" i="9"/>
  <c r="CQ471" i="9"/>
  <c r="DA471" i="9"/>
  <c r="CT473" i="9"/>
  <c r="CL473" i="9"/>
  <c r="CD473" i="9"/>
  <c r="BV473" i="9"/>
  <c r="BN473" i="9"/>
  <c r="BF473" i="9"/>
  <c r="AX473" i="9"/>
  <c r="AP473" i="9"/>
  <c r="AH473" i="9"/>
  <c r="Z473" i="9"/>
  <c r="V473" i="9"/>
  <c r="AE473" i="9"/>
  <c r="AN473" i="9"/>
  <c r="AW473" i="9"/>
  <c r="BG473" i="9"/>
  <c r="BP473" i="9"/>
  <c r="BY473" i="9"/>
  <c r="CH473" i="9"/>
  <c r="CQ473" i="9"/>
  <c r="CZ473" i="9"/>
  <c r="CU466" i="9"/>
  <c r="CM466" i="9"/>
  <c r="CE466" i="9"/>
  <c r="BW466" i="9"/>
  <c r="BO466" i="9"/>
  <c r="BG466" i="9"/>
  <c r="AY466" i="9"/>
  <c r="AQ466" i="9"/>
  <c r="AI466" i="9"/>
  <c r="AA466" i="9"/>
  <c r="V466" i="9"/>
  <c r="AE466" i="9"/>
  <c r="AN466" i="9"/>
  <c r="AW466" i="9"/>
  <c r="BF466" i="9"/>
  <c r="BP466" i="9"/>
  <c r="BY466" i="9"/>
  <c r="CH466" i="9"/>
  <c r="CQ466" i="9"/>
  <c r="CZ466" i="9"/>
  <c r="V469" i="9"/>
  <c r="AD469" i="9"/>
  <c r="AL469" i="9"/>
  <c r="AT469" i="9"/>
  <c r="BB469" i="9"/>
  <c r="BJ469" i="9"/>
  <c r="BR469" i="9"/>
  <c r="BZ469" i="9"/>
  <c r="CH469" i="9"/>
  <c r="CP469" i="9"/>
  <c r="CT496" i="9"/>
  <c r="CJ496" i="9"/>
  <c r="BX496" i="9"/>
  <c r="BN496" i="9"/>
  <c r="BD496" i="9"/>
  <c r="AR496" i="9"/>
  <c r="AH496" i="9"/>
  <c r="X496" i="9"/>
  <c r="CS496" i="9"/>
  <c r="DA496" i="9"/>
  <c r="CO496" i="9"/>
  <c r="CE496" i="9"/>
  <c r="BU496" i="9"/>
  <c r="BI496" i="9"/>
  <c r="AY496" i="9"/>
  <c r="AO496" i="9"/>
  <c r="AC496" i="9"/>
  <c r="AJ496" i="9"/>
  <c r="AX496" i="9"/>
  <c r="BM496" i="9"/>
  <c r="CB496" i="9"/>
  <c r="CN496" i="9"/>
  <c r="Y496" i="9"/>
  <c r="AK496" i="9"/>
  <c r="AZ496" i="9"/>
  <c r="BO496" i="9"/>
  <c r="CC496" i="9"/>
  <c r="CR496" i="9"/>
  <c r="CZ497" i="9"/>
  <c r="CR497" i="9"/>
  <c r="CJ497" i="9"/>
  <c r="CB497" i="9"/>
  <c r="BT497" i="9"/>
  <c r="BL497" i="9"/>
  <c r="BD497" i="9"/>
  <c r="AV497" i="9"/>
  <c r="AN497" i="9"/>
  <c r="AF497" i="9"/>
  <c r="X497" i="9"/>
  <c r="CY497" i="9"/>
  <c r="CQ497" i="9"/>
  <c r="CI497" i="9"/>
  <c r="CA497" i="9"/>
  <c r="BS497" i="9"/>
  <c r="BK497" i="9"/>
  <c r="BC497" i="9"/>
  <c r="AU497" i="9"/>
  <c r="AM497" i="9"/>
  <c r="AE497" i="9"/>
  <c r="W497" i="9"/>
  <c r="CS497" i="9"/>
  <c r="CG497" i="9"/>
  <c r="BW497" i="9"/>
  <c r="BM497" i="9"/>
  <c r="BA497" i="9"/>
  <c r="AQ497" i="9"/>
  <c r="AG497" i="9"/>
  <c r="CP497" i="9"/>
  <c r="CF497" i="9"/>
  <c r="BV497" i="9"/>
  <c r="BJ497" i="9"/>
  <c r="AZ497" i="9"/>
  <c r="AP497" i="9"/>
  <c r="AD497" i="9"/>
  <c r="DA497" i="9"/>
  <c r="CO497" i="9"/>
  <c r="CX497" i="9"/>
  <c r="CN497" i="9"/>
  <c r="CD497" i="9"/>
  <c r="BR497" i="9"/>
  <c r="BH497" i="9"/>
  <c r="AX497" i="9"/>
  <c r="AL497" i="9"/>
  <c r="AB497" i="9"/>
  <c r="V497" i="9"/>
  <c r="AK497" i="9"/>
  <c r="BE497" i="9"/>
  <c r="BU497" i="9"/>
  <c r="CL497" i="9"/>
  <c r="Z496" i="9"/>
  <c r="AN496" i="9"/>
  <c r="BA496" i="9"/>
  <c r="BP496" i="9"/>
  <c r="CD496" i="9"/>
  <c r="CU496" i="9"/>
  <c r="Y497" i="9"/>
  <c r="AO497" i="9"/>
  <c r="BF497" i="9"/>
  <c r="BX497" i="9"/>
  <c r="CM497" i="9"/>
  <c r="AA496" i="9"/>
  <c r="AP496" i="9"/>
  <c r="BE496" i="9"/>
  <c r="BQ496" i="9"/>
  <c r="CF496" i="9"/>
  <c r="CV496" i="9"/>
  <c r="Z497" i="9"/>
  <c r="AR497" i="9"/>
  <c r="BG497" i="9"/>
  <c r="BY497" i="9"/>
  <c r="CT497" i="9"/>
  <c r="CY496" i="9"/>
  <c r="AC495" i="9"/>
  <c r="AK495" i="9"/>
  <c r="AS495" i="9"/>
  <c r="BA495" i="9"/>
  <c r="BI495" i="9"/>
  <c r="BQ495" i="9"/>
  <c r="BY495" i="9"/>
  <c r="CG495" i="9"/>
  <c r="CO495" i="9"/>
  <c r="CW495" i="9"/>
  <c r="V496" i="9"/>
  <c r="AD496" i="9"/>
  <c r="AL496" i="9"/>
  <c r="AT496" i="9"/>
  <c r="BB496" i="9"/>
  <c r="BJ496" i="9"/>
  <c r="BR496" i="9"/>
  <c r="BZ496" i="9"/>
  <c r="CH496" i="9"/>
  <c r="CP496" i="9"/>
  <c r="CX496" i="9"/>
  <c r="V495" i="9"/>
  <c r="AD495" i="9"/>
  <c r="AL495" i="9"/>
  <c r="AT495" i="9"/>
  <c r="BB495" i="9"/>
  <c r="BJ495" i="9"/>
  <c r="BR495" i="9"/>
  <c r="BZ495" i="9"/>
  <c r="CH495" i="9"/>
  <c r="CP495" i="9"/>
  <c r="W496" i="9"/>
  <c r="AE496" i="9"/>
  <c r="AM496" i="9"/>
  <c r="AU496" i="9"/>
  <c r="BC496" i="9"/>
  <c r="BK496" i="9"/>
  <c r="BS496" i="9"/>
  <c r="CA496" i="9"/>
  <c r="CI496" i="9"/>
  <c r="CQ496" i="9"/>
  <c r="AE530" i="9"/>
  <c r="BI317" i="9" l="1"/>
  <c r="BP317" i="9"/>
  <c r="AW317" i="9"/>
  <c r="AN214" i="9"/>
  <c r="AZ214" i="9"/>
  <c r="BK156" i="9"/>
  <c r="CW156" i="9"/>
  <c r="AK290" i="9"/>
  <c r="BQ258" i="9"/>
  <c r="AT317" i="9"/>
  <c r="AL317" i="9"/>
  <c r="BA317" i="9"/>
  <c r="BH317" i="9"/>
  <c r="DA317" i="9"/>
  <c r="AO317" i="9"/>
  <c r="CB214" i="9"/>
  <c r="CV214" i="9"/>
  <c r="CQ156" i="9"/>
  <c r="BR156" i="9"/>
  <c r="AS290" i="9"/>
  <c r="CX258" i="9"/>
  <c r="CP317" i="9"/>
  <c r="AD317" i="9"/>
  <c r="AS317" i="9"/>
  <c r="AZ317" i="9"/>
  <c r="CS317" i="9"/>
  <c r="AG317" i="9"/>
  <c r="CR214" i="9"/>
  <c r="BQ214" i="9"/>
  <c r="BX156" i="9"/>
  <c r="CN156" i="9"/>
  <c r="CJ290" i="9"/>
  <c r="AV258" i="9"/>
  <c r="CH317" i="9"/>
  <c r="V317" i="9"/>
  <c r="CW317" i="9"/>
  <c r="AK317" i="9"/>
  <c r="AR317" i="9"/>
  <c r="CK317" i="9"/>
  <c r="Y317" i="9"/>
  <c r="BS214" i="9"/>
  <c r="AX214" i="9"/>
  <c r="CO214" i="9"/>
  <c r="AH156" i="9"/>
  <c r="AF156" i="9"/>
  <c r="Y290" i="9"/>
  <c r="CC258" i="9"/>
  <c r="BR317" i="9"/>
  <c r="CG317" i="9"/>
  <c r="CN317" i="9"/>
  <c r="AB317" i="9"/>
  <c r="BU317" i="9"/>
  <c r="AU214" i="9"/>
  <c r="AY214" i="9"/>
  <c r="BJ214" i="9"/>
  <c r="AX156" i="9"/>
  <c r="Y156" i="9"/>
  <c r="AQ156" i="9"/>
  <c r="AJ290" i="9"/>
  <c r="BJ317" i="9"/>
  <c r="BY317" i="9"/>
  <c r="CF317" i="9"/>
  <c r="BM317" i="9"/>
  <c r="BC214" i="9"/>
  <c r="BW214" i="9"/>
  <c r="BU156" i="9"/>
  <c r="BZ156" i="9"/>
  <c r="BO156" i="9"/>
  <c r="CV290" i="9"/>
  <c r="BB317" i="9"/>
  <c r="BQ317" i="9"/>
  <c r="BX317" i="9"/>
  <c r="BK214" i="9"/>
  <c r="AB214" i="9"/>
  <c r="DA156" i="9"/>
  <c r="AK156" i="9"/>
  <c r="CU156" i="9"/>
  <c r="CG258" i="9"/>
  <c r="BE214" i="9"/>
  <c r="BV214" i="9"/>
  <c r="CN214" i="9"/>
  <c r="CH214" i="9"/>
  <c r="AM156" i="9"/>
  <c r="BM156" i="9"/>
  <c r="Z156" i="9"/>
  <c r="BT156" i="9"/>
  <c r="CQ290" i="9"/>
  <c r="BP290" i="9"/>
  <c r="CP258" i="9"/>
  <c r="CQ214" i="9"/>
  <c r="CL214" i="9"/>
  <c r="AC214" i="9"/>
  <c r="BI156" i="9"/>
  <c r="CH156" i="9"/>
  <c r="BQ156" i="9"/>
  <c r="CJ156" i="9"/>
  <c r="AT290" i="9"/>
  <c r="AQ258" i="9"/>
  <c r="BN258" i="9"/>
  <c r="DA214" i="9"/>
  <c r="CJ214" i="9"/>
  <c r="CU214" i="9"/>
  <c r="CW214" i="9"/>
  <c r="AE156" i="9"/>
  <c r="CT156" i="9"/>
  <c r="CC156" i="9"/>
  <c r="BW156" i="9"/>
  <c r="BE290" i="9"/>
  <c r="BS258" i="9"/>
  <c r="AL489" i="9"/>
  <c r="CL401" i="9"/>
  <c r="CI401" i="9"/>
  <c r="W401" i="9"/>
  <c r="CU401" i="9"/>
  <c r="CE401" i="9"/>
  <c r="CB401" i="9"/>
  <c r="BY401" i="9"/>
  <c r="AW401" i="9"/>
  <c r="AR401" i="9"/>
  <c r="AN401" i="9"/>
  <c r="AK401" i="9"/>
  <c r="BV401" i="9"/>
  <c r="BS401" i="9"/>
  <c r="CP401" i="9"/>
  <c r="BU401" i="9"/>
  <c r="BE401" i="9"/>
  <c r="BA401" i="9"/>
  <c r="AZ401" i="9"/>
  <c r="CS401" i="9"/>
  <c r="CK401" i="9"/>
  <c r="BD401" i="9"/>
  <c r="AF401" i="9"/>
  <c r="AX401" i="9"/>
  <c r="AU401" i="9"/>
  <c r="BR401" i="9"/>
  <c r="AL401" i="9"/>
  <c r="AA401" i="9"/>
  <c r="Y401" i="9"/>
  <c r="X401" i="9"/>
  <c r="AB401" i="9"/>
  <c r="V401" i="9"/>
  <c r="BX401" i="9"/>
  <c r="CX463" i="9"/>
  <c r="CW463" i="9"/>
  <c r="X463" i="9"/>
  <c r="CG463" i="9"/>
  <c r="CA349" i="9"/>
  <c r="CQ349" i="9"/>
  <c r="CR349" i="9"/>
  <c r="AX349" i="9"/>
  <c r="CU349" i="9"/>
  <c r="BA182" i="9"/>
  <c r="CB160" i="9"/>
  <c r="BQ160" i="9"/>
  <c r="Z160" i="9"/>
  <c r="CS212" i="9"/>
  <c r="BF212" i="9"/>
  <c r="CF212" i="9"/>
  <c r="V212" i="9"/>
  <c r="AE212" i="9"/>
  <c r="AV212" i="9"/>
  <c r="CW401" i="9"/>
  <c r="AO401" i="9"/>
  <c r="BW401" i="9"/>
  <c r="AQ401" i="9"/>
  <c r="AC401" i="9"/>
  <c r="CX401" i="9"/>
  <c r="BF401" i="9"/>
  <c r="AM296" i="9"/>
  <c r="AE296" i="9"/>
  <c r="CZ296" i="9"/>
  <c r="AQ296" i="9"/>
  <c r="BP296" i="9"/>
  <c r="CO296" i="9"/>
  <c r="CX296" i="9"/>
  <c r="BF252" i="9"/>
  <c r="CT252" i="9"/>
  <c r="AW252" i="9"/>
  <c r="CZ252" i="9"/>
  <c r="CG252" i="9"/>
  <c r="BW252" i="9"/>
  <c r="BC232" i="9"/>
  <c r="AT232" i="9"/>
  <c r="CH232" i="9"/>
  <c r="BO232" i="9"/>
  <c r="AS232" i="9"/>
  <c r="CP218" i="9"/>
  <c r="CT218" i="9"/>
  <c r="AU136" i="9"/>
  <c r="Y136" i="9"/>
  <c r="AI136" i="9"/>
  <c r="AK136" i="9"/>
  <c r="BI104" i="9"/>
  <c r="AR104" i="9"/>
  <c r="CJ104" i="9"/>
  <c r="AI104" i="9"/>
  <c r="BC262" i="9"/>
  <c r="BP463" i="9"/>
  <c r="Z463" i="9"/>
  <c r="CR463" i="9"/>
  <c r="W349" i="9"/>
  <c r="BB349" i="9"/>
  <c r="AF349" i="9"/>
  <c r="BU349" i="9"/>
  <c r="AI349" i="9"/>
  <c r="BN182" i="9"/>
  <c r="BU182" i="9"/>
  <c r="CH463" i="9"/>
  <c r="CS463" i="9"/>
  <c r="AD463" i="9"/>
  <c r="AI463" i="9"/>
  <c r="AF463" i="9"/>
  <c r="CZ463" i="9"/>
  <c r="BO463" i="9"/>
  <c r="AM349" i="9"/>
  <c r="BC349" i="9"/>
  <c r="AK349" i="9"/>
  <c r="BJ349" i="9"/>
  <c r="AN349" i="9"/>
  <c r="CZ349" i="9"/>
  <c r="CC349" i="9"/>
  <c r="BF349" i="9"/>
  <c r="AQ349" i="9"/>
  <c r="AJ349" i="9"/>
  <c r="AV182" i="9"/>
  <c r="BV182" i="9"/>
  <c r="CZ160" i="9"/>
  <c r="CG160" i="9"/>
  <c r="CC212" i="9"/>
  <c r="BO212" i="9"/>
  <c r="BV212" i="9"/>
  <c r="CN212" i="9"/>
  <c r="AD212" i="9"/>
  <c r="AU212" i="9"/>
  <c r="BL212" i="9"/>
  <c r="AY401" i="9"/>
  <c r="BL401" i="9"/>
  <c r="CV401" i="9"/>
  <c r="BO401" i="9"/>
  <c r="AV401" i="9"/>
  <c r="AE401" i="9"/>
  <c r="BN401" i="9"/>
  <c r="AO296" i="9"/>
  <c r="CQ296" i="9"/>
  <c r="AH296" i="9"/>
  <c r="BG296" i="9"/>
  <c r="BX296" i="9"/>
  <c r="CW296" i="9"/>
  <c r="BN252" i="9"/>
  <c r="CB252" i="9"/>
  <c r="BS252" i="9"/>
  <c r="AE252" i="9"/>
  <c r="CR252" i="9"/>
  <c r="CM252" i="9"/>
  <c r="BU232" i="9"/>
  <c r="BL232" i="9"/>
  <c r="Z232" i="9"/>
  <c r="CE232" i="9"/>
  <c r="W136" i="9"/>
  <c r="AO136" i="9"/>
  <c r="AY136" i="9"/>
  <c r="BQ136" i="9"/>
  <c r="AN104" i="9"/>
  <c r="CH104" i="9"/>
  <c r="BQ104" i="9"/>
  <c r="CW130" i="9"/>
  <c r="CU493" i="9"/>
  <c r="BP493" i="9"/>
  <c r="CX493" i="9"/>
  <c r="CB493" i="9"/>
  <c r="CV493" i="9"/>
  <c r="BS493" i="9"/>
  <c r="BR493" i="9"/>
  <c r="CJ294" i="9"/>
  <c r="CQ294" i="9"/>
  <c r="BX294" i="9"/>
  <c r="CA294" i="9"/>
  <c r="CD294" i="9"/>
  <c r="AM294" i="9"/>
  <c r="BV294" i="9"/>
  <c r="V294" i="9"/>
  <c r="BM294" i="9"/>
  <c r="CZ294" i="9"/>
  <c r="AC294" i="9"/>
  <c r="BE294" i="9"/>
  <c r="CZ262" i="9"/>
  <c r="AT262" i="9"/>
  <c r="AP262" i="9"/>
  <c r="BI262" i="9"/>
  <c r="CK262" i="9"/>
  <c r="BA262" i="9"/>
  <c r="CD262" i="9"/>
  <c r="CJ262" i="9"/>
  <c r="CS262" i="9"/>
  <c r="Y262" i="9"/>
  <c r="CX262" i="9"/>
  <c r="BM262" i="9"/>
  <c r="CF182" i="9"/>
  <c r="AR182" i="9"/>
  <c r="CH182" i="9"/>
  <c r="AY182" i="9"/>
  <c r="W182" i="9"/>
  <c r="BM182" i="9"/>
  <c r="CG182" i="9"/>
  <c r="AX182" i="9"/>
  <c r="AS182" i="9"/>
  <c r="CL218" i="9"/>
  <c r="Z218" i="9"/>
  <c r="CI218" i="9"/>
  <c r="CO218" i="9"/>
  <c r="CK218" i="9"/>
  <c r="W218" i="9"/>
  <c r="AY218" i="9"/>
  <c r="CB218" i="9"/>
  <c r="AD218" i="9"/>
  <c r="AI218" i="9"/>
  <c r="BF160" i="9"/>
  <c r="CD160" i="9"/>
  <c r="BR160" i="9"/>
  <c r="CF160" i="9"/>
  <c r="BE160" i="9"/>
  <c r="CY160" i="9"/>
  <c r="CO160" i="9"/>
  <c r="CJ160" i="9"/>
  <c r="AY160" i="9"/>
  <c r="BW104" i="9"/>
  <c r="BM104" i="9"/>
  <c r="BF104" i="9"/>
  <c r="AJ104" i="9"/>
  <c r="BX104" i="9"/>
  <c r="BA104" i="9"/>
  <c r="AD104" i="9"/>
  <c r="AB104" i="9"/>
  <c r="AY104" i="9"/>
  <c r="BE104" i="9"/>
  <c r="AU104" i="9"/>
  <c r="CI104" i="9"/>
  <c r="BL104" i="9"/>
  <c r="AP104" i="9"/>
  <c r="CD104" i="9"/>
  <c r="CX104" i="9"/>
  <c r="AQ104" i="9"/>
  <c r="AW104" i="9"/>
  <c r="AK104" i="9"/>
  <c r="BY104" i="9"/>
  <c r="BB104" i="9"/>
  <c r="AE104" i="9"/>
  <c r="BS104" i="9"/>
  <c r="CN104" i="9"/>
  <c r="CU104" i="9"/>
  <c r="DA104" i="9"/>
  <c r="CL104" i="9"/>
  <c r="BP104" i="9"/>
  <c r="AS104" i="9"/>
  <c r="CG104" i="9"/>
  <c r="BJ104" i="9"/>
  <c r="AM104" i="9"/>
  <c r="AT216" i="9"/>
  <c r="CQ216" i="9"/>
  <c r="BA232" i="9"/>
  <c r="AZ232" i="9"/>
  <c r="AY232" i="9"/>
  <c r="AH232" i="9"/>
  <c r="BM232" i="9"/>
  <c r="X232" i="9"/>
  <c r="BE232" i="9"/>
  <c r="BD232" i="9"/>
  <c r="AK232" i="9"/>
  <c r="AJ232" i="9"/>
  <c r="CT232" i="9"/>
  <c r="CX232" i="9"/>
  <c r="AG232" i="9"/>
  <c r="AO232" i="9"/>
  <c r="CQ232" i="9"/>
  <c r="AF232" i="9"/>
  <c r="CO232" i="9"/>
  <c r="BX232" i="9"/>
  <c r="BW232" i="9"/>
  <c r="BV232" i="9"/>
  <c r="V232" i="9"/>
  <c r="CJ232" i="9"/>
  <c r="CB232" i="9"/>
  <c r="CP232" i="9"/>
  <c r="BI463" i="9"/>
  <c r="AS349" i="9"/>
  <c r="BL349" i="9"/>
  <c r="CD349" i="9"/>
  <c r="BS182" i="9"/>
  <c r="BO160" i="9"/>
  <c r="AJ160" i="9"/>
  <c r="W160" i="9"/>
  <c r="CK212" i="9"/>
  <c r="AQ212" i="9"/>
  <c r="AB212" i="9"/>
  <c r="BA212" i="9"/>
  <c r="BR212" i="9"/>
  <c r="CI212" i="9"/>
  <c r="AI401" i="9"/>
  <c r="CO401" i="9"/>
  <c r="BM401" i="9"/>
  <c r="AJ401" i="9"/>
  <c r="BB401" i="9"/>
  <c r="BK401" i="9"/>
  <c r="AU296" i="9"/>
  <c r="W296" i="9"/>
  <c r="BD296" i="9"/>
  <c r="BV296" i="9"/>
  <c r="CM296" i="9"/>
  <c r="AK296" i="9"/>
  <c r="CW252" i="9"/>
  <c r="BP252" i="9"/>
  <c r="AC252" i="9"/>
  <c r="CF252" i="9"/>
  <c r="CI252" i="9"/>
  <c r="BJ252" i="9"/>
  <c r="BJ232" i="9"/>
  <c r="AW232" i="9"/>
  <c r="CD232" i="9"/>
  <c r="BH232" i="9"/>
  <c r="AC218" i="9"/>
  <c r="Y218" i="9"/>
  <c r="CQ136" i="9"/>
  <c r="DA136" i="9"/>
  <c r="AJ136" i="9"/>
  <c r="AT136" i="9"/>
  <c r="CB104" i="9"/>
  <c r="CF104" i="9"/>
  <c r="BN104" i="9"/>
  <c r="AO104" i="9"/>
  <c r="AL294" i="9"/>
  <c r="CP262" i="9"/>
  <c r="CR493" i="9"/>
  <c r="Y529" i="9"/>
  <c r="CY529" i="9"/>
  <c r="AB529" i="9"/>
  <c r="CZ529" i="9"/>
  <c r="CR212" i="9"/>
  <c r="AF212" i="9"/>
  <c r="BC212" i="9"/>
  <c r="BZ212" i="9"/>
  <c r="CW212" i="9"/>
  <c r="AK212" i="9"/>
  <c r="AZ212" i="9"/>
  <c r="BN212" i="9"/>
  <c r="DA212" i="9"/>
  <c r="AG212" i="9"/>
  <c r="AY212" i="9"/>
  <c r="CB212" i="9"/>
  <c r="CY212" i="9"/>
  <c r="AM212" i="9"/>
  <c r="BJ212" i="9"/>
  <c r="CG212" i="9"/>
  <c r="CV212" i="9"/>
  <c r="AJ212" i="9"/>
  <c r="AX212" i="9"/>
  <c r="AO212" i="9"/>
  <c r="BG212" i="9"/>
  <c r="AW212" i="9"/>
  <c r="BD212" i="9"/>
  <c r="CA212" i="9"/>
  <c r="CX212" i="9"/>
  <c r="AL212" i="9"/>
  <c r="BI212" i="9"/>
  <c r="BX212" i="9"/>
  <c r="CL212" i="9"/>
  <c r="Z212" i="9"/>
  <c r="AI212" i="9"/>
  <c r="BE212" i="9"/>
  <c r="BJ296" i="9"/>
  <c r="CG296" i="9"/>
  <c r="CV296" i="9"/>
  <c r="AJ296" i="9"/>
  <c r="AY296" i="9"/>
  <c r="BN296" i="9"/>
  <c r="CJ296" i="9"/>
  <c r="X296" i="9"/>
  <c r="BC296" i="9"/>
  <c r="AG296" i="9"/>
  <c r="AT296" i="9"/>
  <c r="BQ296" i="9"/>
  <c r="CF296" i="9"/>
  <c r="CU296" i="9"/>
  <c r="AI296" i="9"/>
  <c r="AX296" i="9"/>
  <c r="BT296" i="9"/>
  <c r="BK296" i="9"/>
  <c r="CC296" i="9"/>
  <c r="CS296" i="9"/>
  <c r="CH296" i="9"/>
  <c r="V296" i="9"/>
  <c r="AS296" i="9"/>
  <c r="BH296" i="9"/>
  <c r="BW296" i="9"/>
  <c r="CL296" i="9"/>
  <c r="Z296" i="9"/>
  <c r="AV296" i="9"/>
  <c r="BE296" i="9"/>
  <c r="BU296" i="9"/>
  <c r="BM296" i="9"/>
  <c r="V463" i="9"/>
  <c r="BD463" i="9"/>
  <c r="AU463" i="9"/>
  <c r="BI349" i="9"/>
  <c r="CH349" i="9"/>
  <c r="AO349" i="9"/>
  <c r="BO349" i="9"/>
  <c r="BP349" i="9"/>
  <c r="BD182" i="9"/>
  <c r="AA463" i="9"/>
  <c r="BG463" i="9"/>
  <c r="BU463" i="9"/>
  <c r="BS463" i="9"/>
  <c r="BT463" i="9"/>
  <c r="AG463" i="9"/>
  <c r="BY349" i="9"/>
  <c r="CO349" i="9"/>
  <c r="AD349" i="9"/>
  <c r="CP349" i="9"/>
  <c r="BT349" i="9"/>
  <c r="AW349" i="9"/>
  <c r="Z349" i="9"/>
  <c r="CL349" i="9"/>
  <c r="BW349" i="9"/>
  <c r="AK182" i="9"/>
  <c r="CD182" i="9"/>
  <c r="BZ182" i="9"/>
  <c r="CM160" i="9"/>
  <c r="AR160" i="9"/>
  <c r="AM160" i="9"/>
  <c r="AA212" i="9"/>
  <c r="BW212" i="9"/>
  <c r="AR212" i="9"/>
  <c r="BQ212" i="9"/>
  <c r="CH212" i="9"/>
  <c r="CQ212" i="9"/>
  <c r="CC401" i="9"/>
  <c r="AT401" i="9"/>
  <c r="CM401" i="9"/>
  <c r="AS401" i="9"/>
  <c r="BJ401" i="9"/>
  <c r="CA401" i="9"/>
  <c r="BS296" i="9"/>
  <c r="CI296" i="9"/>
  <c r="BL296" i="9"/>
  <c r="CD296" i="9"/>
  <c r="AB296" i="9"/>
  <c r="BA296" i="9"/>
  <c r="BR296" i="9"/>
  <c r="AH252" i="9"/>
  <c r="CA252" i="9"/>
  <c r="AX252" i="9"/>
  <c r="DA252" i="9"/>
  <c r="AA252" i="9"/>
  <c r="BR252" i="9"/>
  <c r="AV232" i="9"/>
  <c r="CZ232" i="9"/>
  <c r="CC232" i="9"/>
  <c r="CL232" i="9"/>
  <c r="BP232" i="9"/>
  <c r="AB218" i="9"/>
  <c r="AG218" i="9"/>
  <c r="BL136" i="9"/>
  <c r="AX136" i="9"/>
  <c r="AZ136" i="9"/>
  <c r="BJ136" i="9"/>
  <c r="AL104" i="9"/>
  <c r="BK104" i="9"/>
  <c r="AT104" i="9"/>
  <c r="BU104" i="9"/>
  <c r="BB294" i="9"/>
  <c r="BF493" i="9"/>
  <c r="AZ349" i="9"/>
  <c r="CN349" i="9"/>
  <c r="AB349" i="9"/>
  <c r="BJ463" i="9"/>
  <c r="AP463" i="9"/>
  <c r="BQ463" i="9"/>
  <c r="CE463" i="9"/>
  <c r="CL463" i="9"/>
  <c r="CB463" i="9"/>
  <c r="BA349" i="9"/>
  <c r="AE349" i="9"/>
  <c r="AL349" i="9"/>
  <c r="CX349" i="9"/>
  <c r="CB349" i="9"/>
  <c r="BE349" i="9"/>
  <c r="AH349" i="9"/>
  <c r="CT349" i="9"/>
  <c r="CE349" i="9"/>
  <c r="CF349" i="9"/>
  <c r="CI182" i="9"/>
  <c r="BT182" i="9"/>
  <c r="CJ182" i="9"/>
  <c r="BU160" i="9"/>
  <c r="CV160" i="9"/>
  <c r="AU160" i="9"/>
  <c r="CM212" i="9"/>
  <c r="AH212" i="9"/>
  <c r="BH212" i="9"/>
  <c r="BY212" i="9"/>
  <c r="CP212" i="9"/>
  <c r="X212" i="9"/>
  <c r="BI401" i="9"/>
  <c r="BT401" i="9"/>
  <c r="CZ401" i="9"/>
  <c r="BQ401" i="9"/>
  <c r="BZ401" i="9"/>
  <c r="CQ401" i="9"/>
  <c r="CA296" i="9"/>
  <c r="Y296" i="9"/>
  <c r="CB296" i="9"/>
  <c r="CT296" i="9"/>
  <c r="AR296" i="9"/>
  <c r="BI296" i="9"/>
  <c r="BZ296" i="9"/>
  <c r="AV252" i="9"/>
  <c r="CV252" i="9"/>
  <c r="BT252" i="9"/>
  <c r="AF252" i="9"/>
  <c r="AI252" i="9"/>
  <c r="BT232" i="9"/>
  <c r="W232" i="9"/>
  <c r="CS232" i="9"/>
  <c r="AA232" i="9"/>
  <c r="CV232" i="9"/>
  <c r="CF218" i="9"/>
  <c r="DA218" i="9"/>
  <c r="CR136" i="9"/>
  <c r="BF136" i="9"/>
  <c r="BH136" i="9"/>
  <c r="AC104" i="9"/>
  <c r="BV104" i="9"/>
  <c r="BD104" i="9"/>
  <c r="CS104" i="9"/>
  <c r="CB294" i="9"/>
  <c r="AC493" i="9"/>
  <c r="CW136" i="9"/>
  <c r="CV136" i="9"/>
  <c r="CU136" i="9"/>
  <c r="CD136" i="9"/>
  <c r="CK136" i="9"/>
  <c r="BT136" i="9"/>
  <c r="BD136" i="9"/>
  <c r="CH136" i="9"/>
  <c r="CO136" i="9"/>
  <c r="CN136" i="9"/>
  <c r="BW136" i="9"/>
  <c r="BV136" i="9"/>
  <c r="CC136" i="9"/>
  <c r="BS136" i="9"/>
  <c r="X136" i="9"/>
  <c r="BZ136" i="9"/>
  <c r="CG136" i="9"/>
  <c r="CF136" i="9"/>
  <c r="BO136" i="9"/>
  <c r="BN136" i="9"/>
  <c r="BU136" i="9"/>
  <c r="AM136" i="9"/>
  <c r="CI136" i="9"/>
  <c r="BB136" i="9"/>
  <c r="AS136" i="9"/>
  <c r="AR136" i="9"/>
  <c r="AQ136" i="9"/>
  <c r="Z136" i="9"/>
  <c r="AG136" i="9"/>
  <c r="AF136" i="9"/>
  <c r="CA136" i="9"/>
  <c r="CU252" i="9"/>
  <c r="CS252" i="9"/>
  <c r="BV252" i="9"/>
  <c r="BK252" i="9"/>
  <c r="BI252" i="9"/>
  <c r="BH252" i="9"/>
  <c r="BE252" i="9"/>
  <c r="CL252" i="9"/>
  <c r="BY252" i="9"/>
  <c r="BZ252" i="9"/>
  <c r="CE252" i="9"/>
  <c r="BX252" i="9"/>
  <c r="BA252" i="9"/>
  <c r="AO252" i="9"/>
  <c r="AN252" i="9"/>
  <c r="AM252" i="9"/>
  <c r="AJ252" i="9"/>
  <c r="AS252" i="9"/>
  <c r="BQ252" i="9"/>
  <c r="BB252" i="9"/>
  <c r="BG252" i="9"/>
  <c r="W252" i="9"/>
  <c r="CQ252" i="9"/>
  <c r="CO252" i="9"/>
  <c r="CN252" i="9"/>
  <c r="CK252" i="9"/>
  <c r="AK252" i="9"/>
  <c r="Z252" i="9"/>
  <c r="AW463" i="9"/>
  <c r="V349" i="9"/>
  <c r="DA349" i="9"/>
  <c r="BC463" i="9"/>
  <c r="CA463" i="9"/>
  <c r="CY463" i="9"/>
  <c r="CU463" i="9"/>
  <c r="CJ463" i="9"/>
  <c r="AU349" i="9"/>
  <c r="CG349" i="9"/>
  <c r="BK349" i="9"/>
  <c r="AT349" i="9"/>
  <c r="X349" i="9"/>
  <c r="CJ349" i="9"/>
  <c r="BM349" i="9"/>
  <c r="AP349" i="9"/>
  <c r="AA349" i="9"/>
  <c r="CM349" i="9"/>
  <c r="CV349" i="9"/>
  <c r="BF182" i="9"/>
  <c r="CE182" i="9"/>
  <c r="AW182" i="9"/>
  <c r="CS160" i="9"/>
  <c r="AC160" i="9"/>
  <c r="CI160" i="9"/>
  <c r="BM212" i="9"/>
  <c r="AP212" i="9"/>
  <c r="BP212" i="9"/>
  <c r="CO212" i="9"/>
  <c r="W212" i="9"/>
  <c r="AN212" i="9"/>
  <c r="CJ401" i="9"/>
  <c r="AD401" i="9"/>
  <c r="AH401" i="9"/>
  <c r="CR401" i="9"/>
  <c r="CH401" i="9"/>
  <c r="CY401" i="9"/>
  <c r="CY296" i="9"/>
  <c r="CK296" i="9"/>
  <c r="CR296" i="9"/>
  <c r="AA296" i="9"/>
  <c r="AZ296" i="9"/>
  <c r="BY296" i="9"/>
  <c r="CP296" i="9"/>
  <c r="BD252" i="9"/>
  <c r="AB252" i="9"/>
  <c r="CD252" i="9"/>
  <c r="BL252" i="9"/>
  <c r="BO252" i="9"/>
  <c r="BZ232" i="9"/>
  <c r="BK232" i="9"/>
  <c r="BR232" i="9"/>
  <c r="BG232" i="9"/>
  <c r="AC232" i="9"/>
  <c r="AL218" i="9"/>
  <c r="CD218" i="9"/>
  <c r="CZ136" i="9"/>
  <c r="CL136" i="9"/>
  <c r="AC136" i="9"/>
  <c r="AX104" i="9"/>
  <c r="AF104" i="9"/>
  <c r="BZ104" i="9"/>
  <c r="AA104" i="9"/>
  <c r="BU262" i="9"/>
  <c r="V186" i="9"/>
  <c r="BV300" i="9"/>
  <c r="AD188" i="9"/>
  <c r="BL300" i="9"/>
  <c r="BZ224" i="9"/>
  <c r="EE258" i="9"/>
  <c r="AW353" i="9"/>
  <c r="BN353" i="9"/>
  <c r="FD258" i="9"/>
  <c r="ED258" i="9"/>
  <c r="FW258" i="9"/>
  <c r="W353" i="9"/>
  <c r="AT202" i="9"/>
  <c r="DB258" i="9"/>
  <c r="CV188" i="9"/>
  <c r="CN260" i="9"/>
  <c r="AS240" i="9"/>
  <c r="AN353" i="9"/>
  <c r="FN258" i="9"/>
  <c r="AJ188" i="9"/>
  <c r="CK186" i="9"/>
  <c r="BW260" i="9"/>
  <c r="CT240" i="9"/>
  <c r="BK220" i="9"/>
  <c r="CP150" i="9"/>
  <c r="DP258" i="9"/>
  <c r="FJ258" i="9"/>
  <c r="FF258" i="9"/>
  <c r="V188" i="9"/>
  <c r="CN188" i="9"/>
  <c r="BF353" i="9"/>
  <c r="AF353" i="9"/>
  <c r="BG186" i="9"/>
  <c r="CA182" i="9"/>
  <c r="CW182" i="9"/>
  <c r="BG182" i="9"/>
  <c r="BI182" i="9"/>
  <c r="BJ182" i="9"/>
  <c r="BK182" i="9"/>
  <c r="BL182" i="9"/>
  <c r="BO182" i="9"/>
  <c r="BE182" i="9"/>
  <c r="AJ182" i="9"/>
  <c r="CV182" i="9"/>
  <c r="Y160" i="9"/>
  <c r="AF160" i="9"/>
  <c r="AI160" i="9"/>
  <c r="AO160" i="9"/>
  <c r="AB160" i="9"/>
  <c r="CN160" i="9"/>
  <c r="BY160" i="9"/>
  <c r="BB160" i="9"/>
  <c r="AE160" i="9"/>
  <c r="CQ160" i="9"/>
  <c r="BV160" i="9"/>
  <c r="CJ300" i="9"/>
  <c r="AI260" i="9"/>
  <c r="AS218" i="9"/>
  <c r="BI218" i="9"/>
  <c r="CN218" i="9"/>
  <c r="CX218" i="9"/>
  <c r="CQ218" i="9"/>
  <c r="CJ218" i="9"/>
  <c r="CS218" i="9"/>
  <c r="DA150" i="9"/>
  <c r="AI202" i="9"/>
  <c r="CK294" i="9"/>
  <c r="AP294" i="9"/>
  <c r="CN294" i="9"/>
  <c r="AD294" i="9"/>
  <c r="AU294" i="9"/>
  <c r="AE262" i="9"/>
  <c r="AO262" i="9"/>
  <c r="CC262" i="9"/>
  <c r="AK262" i="9"/>
  <c r="BJ262" i="9"/>
  <c r="CS493" i="9"/>
  <c r="AJ493" i="9"/>
  <c r="BL529" i="9"/>
  <c r="AT186" i="9"/>
  <c r="CH493" i="9"/>
  <c r="BZ493" i="9"/>
  <c r="CG493" i="9"/>
  <c r="BX493" i="9"/>
  <c r="BO493" i="9"/>
  <c r="AH493" i="9"/>
  <c r="AM493" i="9"/>
  <c r="CK493" i="9"/>
  <c r="BL493" i="9"/>
  <c r="BJ493" i="9"/>
  <c r="BI493" i="9"/>
  <c r="AZ493" i="9"/>
  <c r="AY493" i="9"/>
  <c r="BM493" i="9"/>
  <c r="BD493" i="9"/>
  <c r="CJ493" i="9"/>
  <c r="BT493" i="9"/>
  <c r="AT493" i="9"/>
  <c r="BA493" i="9"/>
  <c r="AR493" i="9"/>
  <c r="AI493" i="9"/>
  <c r="AW493" i="9"/>
  <c r="AF493" i="9"/>
  <c r="AO493" i="9"/>
  <c r="DA493" i="9"/>
  <c r="CZ493" i="9"/>
  <c r="CY493" i="9"/>
  <c r="CM493" i="9"/>
  <c r="BN493" i="9"/>
  <c r="AN493" i="9"/>
  <c r="AE493" i="9"/>
  <c r="CI493" i="9"/>
  <c r="CQ493" i="9"/>
  <c r="CP493" i="9"/>
  <c r="CF493" i="9"/>
  <c r="CE493" i="9"/>
  <c r="AX493" i="9"/>
  <c r="BE493" i="9"/>
  <c r="BK493" i="9"/>
  <c r="X493" i="9"/>
  <c r="BL294" i="9"/>
  <c r="BT294" i="9"/>
  <c r="BS294" i="9"/>
  <c r="BR294" i="9"/>
  <c r="BY294" i="9"/>
  <c r="BP294" i="9"/>
  <c r="BF294" i="9"/>
  <c r="CU294" i="9"/>
  <c r="CC294" i="9"/>
  <c r="BD294" i="9"/>
  <c r="BK294" i="9"/>
  <c r="BJ294" i="9"/>
  <c r="BI294" i="9"/>
  <c r="BH294" i="9"/>
  <c r="AX294" i="9"/>
  <c r="AI294" i="9"/>
  <c r="BG294" i="9"/>
  <c r="CR262" i="9"/>
  <c r="CB262" i="9"/>
  <c r="BZ262" i="9"/>
  <c r="CG262" i="9"/>
  <c r="BW262" i="9"/>
  <c r="AG262" i="9"/>
  <c r="Z262" i="9"/>
  <c r="BE262" i="9"/>
  <c r="CT262" i="9"/>
  <c r="BT262" i="9"/>
  <c r="BR262" i="9"/>
  <c r="BQ262" i="9"/>
  <c r="BO262" i="9"/>
  <c r="CN262" i="9"/>
  <c r="BP262" i="9"/>
  <c r="AH262" i="9"/>
  <c r="CA262" i="9"/>
  <c r="BF218" i="9"/>
  <c r="CC218" i="9"/>
  <c r="CZ218" i="9"/>
  <c r="AN218" i="9"/>
  <c r="BK218" i="9"/>
  <c r="CH218" i="9"/>
  <c r="V218" i="9"/>
  <c r="AR218" i="9"/>
  <c r="AA218" i="9"/>
  <c r="AQ218" i="9"/>
  <c r="AX218" i="9"/>
  <c r="BU218" i="9"/>
  <c r="CR218" i="9"/>
  <c r="AF218" i="9"/>
  <c r="BC218" i="9"/>
  <c r="BZ218" i="9"/>
  <c r="CV218" i="9"/>
  <c r="AJ218" i="9"/>
  <c r="CG218" i="9"/>
  <c r="CW218" i="9"/>
  <c r="BP130" i="9"/>
  <c r="AJ130" i="9"/>
  <c r="BS130" i="9"/>
  <c r="CM130" i="9"/>
  <c r="BC130" i="9"/>
  <c r="AA130" i="9"/>
  <c r="BJ130" i="9"/>
  <c r="BF130" i="9"/>
  <c r="CG130" i="9"/>
  <c r="CR130" i="9"/>
  <c r="BX130" i="9"/>
  <c r="BL130" i="9"/>
  <c r="BM529" i="9"/>
  <c r="CC529" i="9"/>
  <c r="BS529" i="9"/>
  <c r="BI529" i="9"/>
  <c r="CN529" i="9"/>
  <c r="AZ529" i="9"/>
  <c r="CF529" i="9"/>
  <c r="AI529" i="9"/>
  <c r="BW529" i="9"/>
  <c r="BU529" i="9"/>
  <c r="BK529" i="9"/>
  <c r="BA529" i="9"/>
  <c r="CB529" i="9"/>
  <c r="AA529" i="9"/>
  <c r="BT529" i="9"/>
  <c r="BF529" i="9"/>
  <c r="AR529" i="9"/>
  <c r="BE529" i="9"/>
  <c r="AM529" i="9"/>
  <c r="AK529" i="9"/>
  <c r="BO529" i="9"/>
  <c r="CX529" i="9"/>
  <c r="AT529" i="9"/>
  <c r="CU529" i="9"/>
  <c r="BJ529" i="9"/>
  <c r="AO529" i="9"/>
  <c r="AE529" i="9"/>
  <c r="AC529" i="9"/>
  <c r="AP529" i="9"/>
  <c r="CL529" i="9"/>
  <c r="AH529" i="9"/>
  <c r="CJ529" i="9"/>
  <c r="DA529" i="9"/>
  <c r="CQ529" i="9"/>
  <c r="CG529" i="9"/>
  <c r="BD529" i="9"/>
  <c r="BZ529" i="9"/>
  <c r="AL529" i="9"/>
  <c r="AJ529" i="9"/>
  <c r="V529" i="9"/>
  <c r="CK529" i="9"/>
  <c r="CA529" i="9"/>
  <c r="BQ529" i="9"/>
  <c r="AQ529" i="9"/>
  <c r="BN529" i="9"/>
  <c r="CT529" i="9"/>
  <c r="CV529" i="9"/>
  <c r="CR529" i="9"/>
  <c r="CX136" i="9"/>
  <c r="AL136" i="9"/>
  <c r="BI136" i="9"/>
  <c r="BX136" i="9"/>
  <c r="CM136" i="9"/>
  <c r="AA136" i="9"/>
  <c r="AP136" i="9"/>
  <c r="BM136" i="9"/>
  <c r="AN136" i="9"/>
  <c r="BK136" i="9"/>
  <c r="CB136" i="9"/>
  <c r="CP136" i="9"/>
  <c r="AD136" i="9"/>
  <c r="BA136" i="9"/>
  <c r="BP136" i="9"/>
  <c r="CE136" i="9"/>
  <c r="CT136" i="9"/>
  <c r="AH136" i="9"/>
  <c r="BE136" i="9"/>
  <c r="CY136" i="9"/>
  <c r="AE136" i="9"/>
  <c r="AV136" i="9"/>
  <c r="BO104" i="9"/>
  <c r="CK104" i="9"/>
  <c r="Y104" i="9"/>
  <c r="Z104" i="9"/>
  <c r="X104" i="9"/>
  <c r="W104" i="9"/>
  <c r="V104" i="9"/>
  <c r="CZ104" i="9"/>
  <c r="CY104" i="9"/>
  <c r="BH104" i="9"/>
  <c r="BG104" i="9"/>
  <c r="CC104" i="9"/>
  <c r="CW104" i="9"/>
  <c r="CV104" i="9"/>
  <c r="CT104" i="9"/>
  <c r="CR104" i="9"/>
  <c r="CQ104" i="9"/>
  <c r="CP104" i="9"/>
  <c r="CO104" i="9"/>
  <c r="AV104" i="9"/>
  <c r="X98" i="9"/>
  <c r="BB98" i="9"/>
  <c r="CO98" i="9"/>
  <c r="CG98" i="9"/>
  <c r="BM98" i="9"/>
  <c r="BE98" i="9"/>
  <c r="AI216" i="9"/>
  <c r="CZ216" i="9"/>
  <c r="CJ216" i="9"/>
  <c r="AN216" i="9"/>
  <c r="CF216" i="9"/>
  <c r="BX216" i="9"/>
  <c r="BY232" i="9"/>
  <c r="CN232" i="9"/>
  <c r="AB232" i="9"/>
  <c r="AQ232" i="9"/>
  <c r="BF232" i="9"/>
  <c r="BB232" i="9"/>
  <c r="CK232" i="9"/>
  <c r="DA232" i="9"/>
  <c r="AN232" i="9"/>
  <c r="AE232" i="9"/>
  <c r="AD232" i="9"/>
  <c r="BQ232" i="9"/>
  <c r="CF232" i="9"/>
  <c r="CU232" i="9"/>
  <c r="AI232" i="9"/>
  <c r="AX232" i="9"/>
  <c r="AL232" i="9"/>
  <c r="BS232" i="9"/>
  <c r="CI232" i="9"/>
  <c r="CY232" i="9"/>
  <c r="CR232" i="9"/>
  <c r="CP252" i="9"/>
  <c r="AD252" i="9"/>
  <c r="AY252" i="9"/>
  <c r="BC252" i="9"/>
  <c r="CH252" i="9"/>
  <c r="V252" i="9"/>
  <c r="AQ252" i="9"/>
  <c r="AR252" i="9"/>
  <c r="AP252" i="9"/>
  <c r="AD102" i="9"/>
  <c r="CU102" i="9"/>
  <c r="EM258" i="9"/>
  <c r="BI188" i="9"/>
  <c r="AB188" i="9"/>
  <c r="CU188" i="9"/>
  <c r="AG224" i="9"/>
  <c r="BR463" i="9"/>
  <c r="CF463" i="9"/>
  <c r="CM463" i="9"/>
  <c r="CO463" i="9"/>
  <c r="CC463" i="9"/>
  <c r="BL463" i="9"/>
  <c r="BM463" i="9"/>
  <c r="FG258" i="9"/>
  <c r="DO258" i="9"/>
  <c r="ER258" i="9"/>
  <c r="BA188" i="9"/>
  <c r="AQ188" i="9"/>
  <c r="AG353" i="9"/>
  <c r="BX353" i="9"/>
  <c r="BF186" i="9"/>
  <c r="CI186" i="9"/>
  <c r="AU182" i="9"/>
  <c r="Z182" i="9"/>
  <c r="CM182" i="9"/>
  <c r="CO182" i="9"/>
  <c r="CP182" i="9"/>
  <c r="CQ182" i="9"/>
  <c r="CR182" i="9"/>
  <c r="CU182" i="9"/>
  <c r="CC182" i="9"/>
  <c r="BH182" i="9"/>
  <c r="CK160" i="9"/>
  <c r="CR160" i="9"/>
  <c r="CU160" i="9"/>
  <c r="DA160" i="9"/>
  <c r="AZ160" i="9"/>
  <c r="AK160" i="9"/>
  <c r="CW160" i="9"/>
  <c r="BZ160" i="9"/>
  <c r="BC160" i="9"/>
  <c r="AH160" i="9"/>
  <c r="CT160" i="9"/>
  <c r="W405" i="9"/>
  <c r="CM300" i="9"/>
  <c r="AE260" i="9"/>
  <c r="BO218" i="9"/>
  <c r="CE218" i="9"/>
  <c r="AZ218" i="9"/>
  <c r="AT218" i="9"/>
  <c r="AM218" i="9"/>
  <c r="AV218" i="9"/>
  <c r="AO218" i="9"/>
  <c r="AH218" i="9"/>
  <c r="CP164" i="9"/>
  <c r="BO140" i="9"/>
  <c r="AA294" i="9"/>
  <c r="AO294" i="9"/>
  <c r="CL294" i="9"/>
  <c r="AS294" i="9"/>
  <c r="CH294" i="9"/>
  <c r="CY294" i="9"/>
  <c r="AU262" i="9"/>
  <c r="CF262" i="9"/>
  <c r="CL262" i="9"/>
  <c r="AQ262" i="9"/>
  <c r="CO262" i="9"/>
  <c r="X262" i="9"/>
  <c r="CL493" i="9"/>
  <c r="CC493" i="9"/>
  <c r="AK493" i="9"/>
  <c r="CE529" i="9"/>
  <c r="BP529" i="9"/>
  <c r="AO130" i="9"/>
  <c r="CN240" i="9"/>
  <c r="CI240" i="9"/>
  <c r="BR240" i="9"/>
  <c r="EJ258" i="9"/>
  <c r="CS353" i="9"/>
  <c r="DV258" i="9"/>
  <c r="DQ258" i="9"/>
  <c r="AI188" i="9"/>
  <c r="CM353" i="9"/>
  <c r="CO353" i="9"/>
  <c r="BV186" i="9"/>
  <c r="CQ186" i="9"/>
  <c r="CL182" i="9"/>
  <c r="BQ182" i="9"/>
  <c r="CX182" i="9"/>
  <c r="CY182" i="9"/>
  <c r="CZ182" i="9"/>
  <c r="V182" i="9"/>
  <c r="X182" i="9"/>
  <c r="Y182" i="9"/>
  <c r="CK182" i="9"/>
  <c r="BP182" i="9"/>
  <c r="AA160" i="9"/>
  <c r="AG160" i="9"/>
  <c r="AN160" i="9"/>
  <c r="X160" i="9"/>
  <c r="BH160" i="9"/>
  <c r="AS160" i="9"/>
  <c r="V160" i="9"/>
  <c r="CH160" i="9"/>
  <c r="BK160" i="9"/>
  <c r="AP160" i="9"/>
  <c r="CN405" i="9"/>
  <c r="AC300" i="9"/>
  <c r="CZ260" i="9"/>
  <c r="CU218" i="9"/>
  <c r="BA218" i="9"/>
  <c r="BH218" i="9"/>
  <c r="BB218" i="9"/>
  <c r="AU218" i="9"/>
  <c r="BD218" i="9"/>
  <c r="AW218" i="9"/>
  <c r="AP218" i="9"/>
  <c r="CT220" i="9"/>
  <c r="BQ140" i="9"/>
  <c r="AW294" i="9"/>
  <c r="BU294" i="9"/>
  <c r="AB294" i="9"/>
  <c r="BA294" i="9"/>
  <c r="CP294" i="9"/>
  <c r="X294" i="9"/>
  <c r="CY262" i="9"/>
  <c r="BK262" i="9"/>
  <c r="AB262" i="9"/>
  <c r="AY262" i="9"/>
  <c r="CW262" i="9"/>
  <c r="AN262" i="9"/>
  <c r="Z493" i="9"/>
  <c r="CW493" i="9"/>
  <c r="BQ493" i="9"/>
  <c r="AF529" i="9"/>
  <c r="CP529" i="9"/>
  <c r="DA130" i="9"/>
  <c r="BU108" i="9"/>
  <c r="CQ108" i="9"/>
  <c r="AM108" i="9"/>
  <c r="CG240" i="9"/>
  <c r="ES258" i="9"/>
  <c r="DY258" i="9"/>
  <c r="CP188" i="9"/>
  <c r="AI353" i="9"/>
  <c r="CW353" i="9"/>
  <c r="CD186" i="9"/>
  <c r="AH182" i="9"/>
  <c r="BC182" i="9"/>
  <c r="AA182" i="9"/>
  <c r="AC182" i="9"/>
  <c r="AD182" i="9"/>
  <c r="AE182" i="9"/>
  <c r="AF182" i="9"/>
  <c r="AI182" i="9"/>
  <c r="AG182" i="9"/>
  <c r="CS182" i="9"/>
  <c r="BX182" i="9"/>
  <c r="AW160" i="9"/>
  <c r="BD160" i="9"/>
  <c r="BG160" i="9"/>
  <c r="AQ160" i="9"/>
  <c r="BP160" i="9"/>
  <c r="BA160" i="9"/>
  <c r="AD160" i="9"/>
  <c r="CP160" i="9"/>
  <c r="BS160" i="9"/>
  <c r="AX160" i="9"/>
  <c r="CT405" i="9"/>
  <c r="BR300" i="9"/>
  <c r="Z260" i="9"/>
  <c r="CX240" i="9"/>
  <c r="AK218" i="9"/>
  <c r="BG218" i="9"/>
  <c r="BP218" i="9"/>
  <c r="BJ218" i="9"/>
  <c r="BS218" i="9"/>
  <c r="BL218" i="9"/>
  <c r="BE218" i="9"/>
  <c r="BN218" i="9"/>
  <c r="BH220" i="9"/>
  <c r="AC150" i="9"/>
  <c r="AO140" i="9"/>
  <c r="CE294" i="9"/>
  <c r="AQ294" i="9"/>
  <c r="AJ294" i="9"/>
  <c r="CG294" i="9"/>
  <c r="CX294" i="9"/>
  <c r="AN294" i="9"/>
  <c r="W262" i="9"/>
  <c r="CI262" i="9"/>
  <c r="AR262" i="9"/>
  <c r="CE262" i="9"/>
  <c r="AD262" i="9"/>
  <c r="AV262" i="9"/>
  <c r="AU493" i="9"/>
  <c r="AA493" i="9"/>
  <c r="AD493" i="9"/>
  <c r="BV529" i="9"/>
  <c r="CO529" i="9"/>
  <c r="AJ98" i="9"/>
  <c r="CV164" i="9"/>
  <c r="CH164" i="9"/>
  <c r="BU164" i="9"/>
  <c r="DC258" i="9"/>
  <c r="BH353" i="9"/>
  <c r="CD300" i="9"/>
  <c r="CO260" i="9"/>
  <c r="CH108" i="9"/>
  <c r="DG258" i="9"/>
  <c r="GC258" i="9"/>
  <c r="CH188" i="9"/>
  <c r="BW353" i="9"/>
  <c r="CX353" i="9"/>
  <c r="CT186" i="9"/>
  <c r="BY182" i="9"/>
  <c r="CT182" i="9"/>
  <c r="AL182" i="9"/>
  <c r="AM182" i="9"/>
  <c r="AN182" i="9"/>
  <c r="AP182" i="9"/>
  <c r="AQ182" i="9"/>
  <c r="AT182" i="9"/>
  <c r="AO182" i="9"/>
  <c r="DA182" i="9"/>
  <c r="BT160" i="9"/>
  <c r="BW160" i="9"/>
  <c r="CC160" i="9"/>
  <c r="BM160" i="9"/>
  <c r="BX160" i="9"/>
  <c r="BI160" i="9"/>
  <c r="AL160" i="9"/>
  <c r="CX160" i="9"/>
  <c r="CA160" i="9"/>
  <c r="CW150" i="9"/>
  <c r="CE405" i="9"/>
  <c r="CX300" i="9"/>
  <c r="BA260" i="9"/>
  <c r="Y240" i="9"/>
  <c r="BQ218" i="9"/>
  <c r="CM218" i="9"/>
  <c r="BX218" i="9"/>
  <c r="BR218" i="9"/>
  <c r="CA218" i="9"/>
  <c r="BT218" i="9"/>
  <c r="BM218" i="9"/>
  <c r="BV218" i="9"/>
  <c r="AE220" i="9"/>
  <c r="V150" i="9"/>
  <c r="AW140" i="9"/>
  <c r="Y294" i="9"/>
  <c r="BW294" i="9"/>
  <c r="AR294" i="9"/>
  <c r="CO294" i="9"/>
  <c r="AE294" i="9"/>
  <c r="AV294" i="9"/>
  <c r="AX262" i="9"/>
  <c r="AM262" i="9"/>
  <c r="BX262" i="9"/>
  <c r="CU262" i="9"/>
  <c r="AL262" i="9"/>
  <c r="BD262" i="9"/>
  <c r="BC493" i="9"/>
  <c r="BG493" i="9"/>
  <c r="AL493" i="9"/>
  <c r="CH529" i="9"/>
  <c r="CW529" i="9"/>
  <c r="BY98" i="9"/>
  <c r="BD134" i="9"/>
  <c r="BG134" i="9"/>
  <c r="BU134" i="9"/>
  <c r="CB134" i="9"/>
  <c r="AO134" i="9"/>
  <c r="CI134" i="9"/>
  <c r="BA134" i="9"/>
  <c r="CF134" i="9"/>
  <c r="BK134" i="9"/>
  <c r="AZ501" i="9"/>
  <c r="AW501" i="9"/>
  <c r="CW501" i="9"/>
  <c r="AU501" i="9"/>
  <c r="AV501" i="9"/>
  <c r="CP501" i="9"/>
  <c r="CU501" i="9"/>
  <c r="CF501" i="9"/>
  <c r="AH501" i="9"/>
  <c r="AF501" i="9"/>
  <c r="BL501" i="9"/>
  <c r="CQ501" i="9"/>
  <c r="CA501" i="9"/>
  <c r="BH501" i="9"/>
  <c r="DA501" i="9"/>
  <c r="FC258" i="9"/>
  <c r="DW258" i="9"/>
  <c r="FO258" i="9"/>
  <c r="DL258" i="9"/>
  <c r="CG188" i="9"/>
  <c r="BH188" i="9"/>
  <c r="FT258" i="9"/>
  <c r="GE258" i="9"/>
  <c r="ET258" i="9"/>
  <c r="EK258" i="9"/>
  <c r="FK258" i="9"/>
  <c r="GA258" i="9"/>
  <c r="FM258" i="9"/>
  <c r="EP258" i="9"/>
  <c r="DT258" i="9"/>
  <c r="GF258" i="9"/>
  <c r="AT188" i="9"/>
  <c r="BY188" i="9"/>
  <c r="AZ188" i="9"/>
  <c r="BG188" i="9"/>
  <c r="AA353" i="9"/>
  <c r="DA353" i="9"/>
  <c r="AH353" i="9"/>
  <c r="AR353" i="9"/>
  <c r="BI353" i="9"/>
  <c r="BZ353" i="9"/>
  <c r="CI353" i="9"/>
  <c r="CZ353" i="9"/>
  <c r="BM186" i="9"/>
  <c r="Y186" i="9"/>
  <c r="CG186" i="9"/>
  <c r="AM186" i="9"/>
  <c r="CR186" i="9"/>
  <c r="BX405" i="9"/>
  <c r="AH405" i="9"/>
  <c r="BW300" i="9"/>
  <c r="AL300" i="9"/>
  <c r="X300" i="9"/>
  <c r="DA300" i="9"/>
  <c r="BB260" i="9"/>
  <c r="AB260" i="9"/>
  <c r="CU260" i="9"/>
  <c r="AV260" i="9"/>
  <c r="CB240" i="9"/>
  <c r="AU240" i="9"/>
  <c r="AP240" i="9"/>
  <c r="CF240" i="9"/>
  <c r="CI164" i="9"/>
  <c r="AR164" i="9"/>
  <c r="AP220" i="9"/>
  <c r="BB220" i="9"/>
  <c r="AB150" i="9"/>
  <c r="CA150" i="9"/>
  <c r="AZ140" i="9"/>
  <c r="CQ140" i="9"/>
  <c r="AR108" i="9"/>
  <c r="BA108" i="9"/>
  <c r="BP202" i="9"/>
  <c r="CD202" i="9"/>
  <c r="AL102" i="9"/>
  <c r="BX224" i="9"/>
  <c r="CM224" i="9"/>
  <c r="AA224" i="9"/>
  <c r="AP224" i="9"/>
  <c r="BM224" i="9"/>
  <c r="CJ224" i="9"/>
  <c r="X224" i="9"/>
  <c r="AT224" i="9"/>
  <c r="AM224" i="9"/>
  <c r="BI224" i="9"/>
  <c r="AU224" i="9"/>
  <c r="BP224" i="9"/>
  <c r="CE224" i="9"/>
  <c r="CT224" i="9"/>
  <c r="AH224" i="9"/>
  <c r="BE224" i="9"/>
  <c r="CB224" i="9"/>
  <c r="CX224" i="9"/>
  <c r="AL224" i="9"/>
  <c r="CW224" i="9"/>
  <c r="AC224" i="9"/>
  <c r="BH224" i="9"/>
  <c r="BW224" i="9"/>
  <c r="CL224" i="9"/>
  <c r="Z224" i="9"/>
  <c r="AW224" i="9"/>
  <c r="BT224" i="9"/>
  <c r="CP224" i="9"/>
  <c r="AD224" i="9"/>
  <c r="BQ224" i="9"/>
  <c r="CI224" i="9"/>
  <c r="AZ224" i="9"/>
  <c r="BO224" i="9"/>
  <c r="CD224" i="9"/>
  <c r="DA224" i="9"/>
  <c r="AO224" i="9"/>
  <c r="BL224" i="9"/>
  <c r="CH224" i="9"/>
  <c r="V224" i="9"/>
  <c r="AK224" i="9"/>
  <c r="BC224" i="9"/>
  <c r="CN224" i="9"/>
  <c r="AB224" i="9"/>
  <c r="AQ224" i="9"/>
  <c r="BF224" i="9"/>
  <c r="CC224" i="9"/>
  <c r="CZ224" i="9"/>
  <c r="AN224" i="9"/>
  <c r="BJ224" i="9"/>
  <c r="CY224" i="9"/>
  <c r="AE224" i="9"/>
  <c r="BA224" i="9"/>
  <c r="CF224" i="9"/>
  <c r="CU224" i="9"/>
  <c r="AI224" i="9"/>
  <c r="AX224" i="9"/>
  <c r="BU224" i="9"/>
  <c r="CR224" i="9"/>
  <c r="AF224" i="9"/>
  <c r="BB224" i="9"/>
  <c r="BS224" i="9"/>
  <c r="CO224" i="9"/>
  <c r="CA224" i="9"/>
  <c r="AY224" i="9"/>
  <c r="AV224" i="9"/>
  <c r="CG224" i="9"/>
  <c r="BN224" i="9"/>
  <c r="BR224" i="9"/>
  <c r="CS224" i="9"/>
  <c r="BY224" i="9"/>
  <c r="AJ224" i="9"/>
  <c r="Y224" i="9"/>
  <c r="BK224" i="9"/>
  <c r="BG224" i="9"/>
  <c r="BD224" i="9"/>
  <c r="W224" i="9"/>
  <c r="FI258" i="9"/>
  <c r="EY258" i="9"/>
  <c r="FE258" i="9"/>
  <c r="FX258" i="9"/>
  <c r="FA258" i="9"/>
  <c r="DS258" i="9"/>
  <c r="DE258" i="9"/>
  <c r="FQ258" i="9"/>
  <c r="EV258" i="9"/>
  <c r="FY258" i="9"/>
  <c r="DI258" i="9"/>
  <c r="FU258" i="9"/>
  <c r="EX258" i="9"/>
  <c r="EB258" i="9"/>
  <c r="AL188" i="9"/>
  <c r="BQ188" i="9"/>
  <c r="AR188" i="9"/>
  <c r="AY188" i="9"/>
  <c r="BG353" i="9"/>
  <c r="AQ353" i="9"/>
  <c r="AX353" i="9"/>
  <c r="AZ353" i="9"/>
  <c r="BQ353" i="9"/>
  <c r="CH353" i="9"/>
  <c r="X353" i="9"/>
  <c r="AX186" i="9"/>
  <c r="BE186" i="9"/>
  <c r="CW186" i="9"/>
  <c r="BC186" i="9"/>
  <c r="AJ405" i="9"/>
  <c r="BA300" i="9"/>
  <c r="AT300" i="9"/>
  <c r="BD300" i="9"/>
  <c r="BU260" i="9"/>
  <c r="AS260" i="9"/>
  <c r="CG260" i="9"/>
  <c r="BT260" i="9"/>
  <c r="AV240" i="9"/>
  <c r="CA240" i="9"/>
  <c r="BN240" i="9"/>
  <c r="CR164" i="9"/>
  <c r="AX220" i="9"/>
  <c r="W220" i="9"/>
  <c r="BD150" i="9"/>
  <c r="BR150" i="9"/>
  <c r="AI140" i="9"/>
  <c r="BL140" i="9"/>
  <c r="BF108" i="9"/>
  <c r="AE108" i="9"/>
  <c r="CV202" i="9"/>
  <c r="AS224" i="9"/>
  <c r="CN298" i="9"/>
  <c r="CK298" i="9"/>
  <c r="BZ298" i="9"/>
  <c r="BV298" i="9"/>
  <c r="AR266" i="9"/>
  <c r="BV266" i="9"/>
  <c r="BI266" i="9"/>
  <c r="BW234" i="9"/>
  <c r="CM234" i="9"/>
  <c r="X234" i="9"/>
  <c r="AU234" i="9"/>
  <c r="CJ186" i="9"/>
  <c r="AF186" i="9"/>
  <c r="AE186" i="9"/>
  <c r="AD186" i="9"/>
  <c r="AK186" i="9"/>
  <c r="AO186" i="9"/>
  <c r="AI186" i="9"/>
  <c r="AG186" i="9"/>
  <c r="BT186" i="9"/>
  <c r="BS186" i="9"/>
  <c r="BZ186" i="9"/>
  <c r="BY186" i="9"/>
  <c r="AA186" i="9"/>
  <c r="AZ186" i="9"/>
  <c r="AH186" i="9"/>
  <c r="Z186" i="9"/>
  <c r="BL186" i="9"/>
  <c r="BK186" i="9"/>
  <c r="BJ186" i="9"/>
  <c r="BQ186" i="9"/>
  <c r="DA186" i="9"/>
  <c r="CU186" i="9"/>
  <c r="CS186" i="9"/>
  <c r="BX186" i="9"/>
  <c r="BB164" i="9"/>
  <c r="V164" i="9"/>
  <c r="CE164" i="9"/>
  <c r="BN164" i="9"/>
  <c r="AO164" i="9"/>
  <c r="AF164" i="9"/>
  <c r="AM164" i="9"/>
  <c r="BZ164" i="9"/>
  <c r="AZ164" i="9"/>
  <c r="AI164" i="9"/>
  <c r="CS164" i="9"/>
  <c r="CB164" i="9"/>
  <c r="BA164" i="9"/>
  <c r="CO164" i="9"/>
  <c r="AD164" i="9"/>
  <c r="BG164" i="9"/>
  <c r="CK164" i="9"/>
  <c r="AV164" i="9"/>
  <c r="AK164" i="9"/>
  <c r="CF164" i="9"/>
  <c r="CT164" i="9"/>
  <c r="BE164" i="9"/>
  <c r="W164" i="9"/>
  <c r="BI164" i="9"/>
  <c r="BP164" i="9"/>
  <c r="CD164" i="9"/>
  <c r="AG164" i="9"/>
  <c r="CG164" i="9"/>
  <c r="AC164" i="9"/>
  <c r="BJ164" i="9"/>
  <c r="CU164" i="9"/>
  <c r="AH164" i="9"/>
  <c r="BL164" i="9"/>
  <c r="BS164" i="9"/>
  <c r="AT164" i="9"/>
  <c r="BO164" i="9"/>
  <c r="DA164" i="9"/>
  <c r="BD164" i="9"/>
  <c r="CW164" i="9"/>
  <c r="V405" i="9"/>
  <c r="BG405" i="9"/>
  <c r="CC405" i="9"/>
  <c r="CJ405" i="9"/>
  <c r="CB405" i="9"/>
  <c r="CX405" i="9"/>
  <c r="BI405" i="9"/>
  <c r="CL405" i="9"/>
  <c r="BK405" i="9"/>
  <c r="BL405" i="9"/>
  <c r="CV405" i="9"/>
  <c r="CP405" i="9"/>
  <c r="BA405" i="9"/>
  <c r="CD405" i="9"/>
  <c r="AU405" i="9"/>
  <c r="AF405" i="9"/>
  <c r="BP405" i="9"/>
  <c r="AL405" i="9"/>
  <c r="BW405" i="9"/>
  <c r="Z405" i="9"/>
  <c r="Y405" i="9"/>
  <c r="CF405" i="9"/>
  <c r="AD405" i="9"/>
  <c r="BO405" i="9"/>
  <c r="CS405" i="9"/>
  <c r="CZ405" i="9"/>
  <c r="AZ405" i="9"/>
  <c r="CO240" i="9"/>
  <c r="AC240" i="9"/>
  <c r="AR240" i="9"/>
  <c r="BI240" i="9"/>
  <c r="BX240" i="9"/>
  <c r="BA240" i="9"/>
  <c r="AZ240" i="9"/>
  <c r="BG240" i="9"/>
  <c r="BV240" i="9"/>
  <c r="CS240" i="9"/>
  <c r="AG240" i="9"/>
  <c r="BC240" i="9"/>
  <c r="CH240" i="9"/>
  <c r="BL240" i="9"/>
  <c r="BZ240" i="9"/>
  <c r="AK240" i="9"/>
  <c r="AB240" i="9"/>
  <c r="AQ240" i="9"/>
  <c r="BF240" i="9"/>
  <c r="CC240" i="9"/>
  <c r="CY240" i="9"/>
  <c r="AM240" i="9"/>
  <c r="V240" i="9"/>
  <c r="BJ240" i="9"/>
  <c r="AL240" i="9"/>
  <c r="CV240" i="9"/>
  <c r="CU240" i="9"/>
  <c r="AI240" i="9"/>
  <c r="AX240" i="9"/>
  <c r="BU240" i="9"/>
  <c r="CQ240" i="9"/>
  <c r="AE240" i="9"/>
  <c r="BT240" i="9"/>
  <c r="CR240" i="9"/>
  <c r="BY240" i="9"/>
  <c r="BP240" i="9"/>
  <c r="BW240" i="9"/>
  <c r="CL240" i="9"/>
  <c r="Z240" i="9"/>
  <c r="AW240" i="9"/>
  <c r="BS240" i="9"/>
  <c r="BD240" i="9"/>
  <c r="AD240" i="9"/>
  <c r="AN240" i="9"/>
  <c r="BQ240" i="9"/>
  <c r="BH240" i="9"/>
  <c r="BO240" i="9"/>
  <c r="CD240" i="9"/>
  <c r="DA240" i="9"/>
  <c r="AO240" i="9"/>
  <c r="BK240" i="9"/>
  <c r="X240" i="9"/>
  <c r="CZ240" i="9"/>
  <c r="CP240" i="9"/>
  <c r="AX300" i="9"/>
  <c r="BU300" i="9"/>
  <c r="CR300" i="9"/>
  <c r="AF300" i="9"/>
  <c r="BC300" i="9"/>
  <c r="BZ300" i="9"/>
  <c r="CV300" i="9"/>
  <c r="AJ300" i="9"/>
  <c r="CG300" i="9"/>
  <c r="AI300" i="9"/>
  <c r="CT300" i="9"/>
  <c r="AH300" i="9"/>
  <c r="BE300" i="9"/>
  <c r="CB300" i="9"/>
  <c r="CY300" i="9"/>
  <c r="AM300" i="9"/>
  <c r="BJ300" i="9"/>
  <c r="CF300" i="9"/>
  <c r="CO300" i="9"/>
  <c r="CE300" i="9"/>
  <c r="CU300" i="9"/>
  <c r="CL300" i="9"/>
  <c r="Z300" i="9"/>
  <c r="AW300" i="9"/>
  <c r="BT300" i="9"/>
  <c r="CQ300" i="9"/>
  <c r="AE300" i="9"/>
  <c r="BB300" i="9"/>
  <c r="BX300" i="9"/>
  <c r="BI300" i="9"/>
  <c r="AY300" i="9"/>
  <c r="BY300" i="9"/>
  <c r="BN300" i="9"/>
  <c r="CK300" i="9"/>
  <c r="Y300" i="9"/>
  <c r="AV300" i="9"/>
  <c r="BS300" i="9"/>
  <c r="CP300" i="9"/>
  <c r="AD300" i="9"/>
  <c r="AZ300" i="9"/>
  <c r="BG300" i="9"/>
  <c r="AS300" i="9"/>
  <c r="BF300" i="9"/>
  <c r="CC300" i="9"/>
  <c r="CZ300" i="9"/>
  <c r="AN300" i="9"/>
  <c r="BK300" i="9"/>
  <c r="CH300" i="9"/>
  <c r="V300" i="9"/>
  <c r="AR300" i="9"/>
  <c r="AA300" i="9"/>
  <c r="AK300" i="9"/>
  <c r="FZ258" i="9"/>
  <c r="GB258" i="9"/>
  <c r="FL258" i="9"/>
  <c r="EU258" i="9"/>
  <c r="DM258" i="9"/>
  <c r="EC258" i="9"/>
  <c r="EG258" i="9"/>
  <c r="DJ258" i="9"/>
  <c r="FV258" i="9"/>
  <c r="EZ258" i="9"/>
  <c r="BZ188" i="9"/>
  <c r="AS188" i="9"/>
  <c r="CF188" i="9"/>
  <c r="CM188" i="9"/>
  <c r="AA188" i="9"/>
  <c r="BM353" i="9"/>
  <c r="BO353" i="9"/>
  <c r="CC353" i="9"/>
  <c r="BV353" i="9"/>
  <c r="CF353" i="9"/>
  <c r="V353" i="9"/>
  <c r="AU353" i="9"/>
  <c r="AB186" i="9"/>
  <c r="BO186" i="9"/>
  <c r="BW186" i="9"/>
  <c r="BB186" i="9"/>
  <c r="CY186" i="9"/>
  <c r="CR405" i="9"/>
  <c r="AS405" i="9"/>
  <c r="BO300" i="9"/>
  <c r="AB300" i="9"/>
  <c r="W300" i="9"/>
  <c r="AG300" i="9"/>
  <c r="BE260" i="9"/>
  <c r="V260" i="9"/>
  <c r="BK260" i="9"/>
  <c r="AX260" i="9"/>
  <c r="AF240" i="9"/>
  <c r="BE240" i="9"/>
  <c r="AY240" i="9"/>
  <c r="CW240" i="9"/>
  <c r="AX164" i="9"/>
  <c r="AA220" i="9"/>
  <c r="CF220" i="9"/>
  <c r="Z150" i="9"/>
  <c r="AT140" i="9"/>
  <c r="CX108" i="9"/>
  <c r="CK224" i="9"/>
  <c r="BF140" i="9"/>
  <c r="CC140" i="9"/>
  <c r="CZ140" i="9"/>
  <c r="AN140" i="9"/>
  <c r="BK140" i="9"/>
  <c r="CH140" i="9"/>
  <c r="V140" i="9"/>
  <c r="AS140" i="9"/>
  <c r="AB140" i="9"/>
  <c r="BX140" i="9"/>
  <c r="AP140" i="9"/>
  <c r="BM140" i="9"/>
  <c r="CJ140" i="9"/>
  <c r="X140" i="9"/>
  <c r="AU140" i="9"/>
  <c r="BR140" i="9"/>
  <c r="CO140" i="9"/>
  <c r="AC140" i="9"/>
  <c r="BG140" i="9"/>
  <c r="BW140" i="9"/>
  <c r="CT140" i="9"/>
  <c r="AH140" i="9"/>
  <c r="BE140" i="9"/>
  <c r="CB140" i="9"/>
  <c r="CY140" i="9"/>
  <c r="AM140" i="9"/>
  <c r="BJ140" i="9"/>
  <c r="CG140" i="9"/>
  <c r="CU140" i="9"/>
  <c r="AA140" i="9"/>
  <c r="AQ140" i="9"/>
  <c r="BN140" i="9"/>
  <c r="CK140" i="9"/>
  <c r="Y140" i="9"/>
  <c r="AV140" i="9"/>
  <c r="BS140" i="9"/>
  <c r="CP140" i="9"/>
  <c r="AD140" i="9"/>
  <c r="BA140" i="9"/>
  <c r="BH140" i="9"/>
  <c r="AY140" i="9"/>
  <c r="Z140" i="9"/>
  <c r="BT140" i="9"/>
  <c r="AE140" i="9"/>
  <c r="BY140" i="9"/>
  <c r="CF140" i="9"/>
  <c r="CS140" i="9"/>
  <c r="BD140" i="9"/>
  <c r="CX140" i="9"/>
  <c r="BI140" i="9"/>
  <c r="CE140" i="9"/>
  <c r="BU140" i="9"/>
  <c r="AF140" i="9"/>
  <c r="BZ140" i="9"/>
  <c r="AK140" i="9"/>
  <c r="AR140" i="9"/>
  <c r="BV140" i="9"/>
  <c r="AG140" i="9"/>
  <c r="CA140" i="9"/>
  <c r="AL140" i="9"/>
  <c r="CN140" i="9"/>
  <c r="AJ140" i="9"/>
  <c r="AX140" i="9"/>
  <c r="CR140" i="9"/>
  <c r="BC140" i="9"/>
  <c r="CW140" i="9"/>
  <c r="CM140" i="9"/>
  <c r="CL108" i="9"/>
  <c r="AW108" i="9"/>
  <c r="BS108" i="9"/>
  <c r="CO108" i="9"/>
  <c r="AC108" i="9"/>
  <c r="BX108" i="9"/>
  <c r="BJ108" i="9"/>
  <c r="AV108" i="9"/>
  <c r="AH108" i="9"/>
  <c r="CD108" i="9"/>
  <c r="AP108" i="9"/>
  <c r="CS108" i="9"/>
  <c r="AG108" i="9"/>
  <c r="BC108" i="9"/>
  <c r="BY108" i="9"/>
  <c r="BZ108" i="9"/>
  <c r="AY108" i="9"/>
  <c r="AJ108" i="9"/>
  <c r="V108" i="9"/>
  <c r="CE108" i="9"/>
  <c r="BD108" i="9"/>
  <c r="CP108" i="9"/>
  <c r="CK108" i="9"/>
  <c r="Y108" i="9"/>
  <c r="AU108" i="9"/>
  <c r="BQ108" i="9"/>
  <c r="BN108" i="9"/>
  <c r="AL108" i="9"/>
  <c r="X108" i="9"/>
  <c r="CV108" i="9"/>
  <c r="BR108" i="9"/>
  <c r="AQ108" i="9"/>
  <c r="CT108" i="9"/>
  <c r="BE108" i="9"/>
  <c r="CA108" i="9"/>
  <c r="CW108" i="9"/>
  <c r="AK108" i="9"/>
  <c r="CM108" i="9"/>
  <c r="BW108" i="9"/>
  <c r="BH108" i="9"/>
  <c r="AT108" i="9"/>
  <c r="CR108" i="9"/>
  <c r="BB108" i="9"/>
  <c r="CY108" i="9"/>
  <c r="BI108" i="9"/>
  <c r="Z108" i="9"/>
  <c r="CF108" i="9"/>
  <c r="AD108" i="9"/>
  <c r="CI108" i="9"/>
  <c r="AS108" i="9"/>
  <c r="CJ108" i="9"/>
  <c r="BG108" i="9"/>
  <c r="BO108" i="9"/>
  <c r="DA108" i="9"/>
  <c r="BK108" i="9"/>
  <c r="CN108" i="9"/>
  <c r="AX108" i="9"/>
  <c r="CU108" i="9"/>
  <c r="AB108" i="9"/>
  <c r="BM108" i="9"/>
  <c r="W108" i="9"/>
  <c r="AA108" i="9"/>
  <c r="BV108" i="9"/>
  <c r="AF108" i="9"/>
  <c r="AO108" i="9"/>
  <c r="CG108" i="9"/>
  <c r="BL108" i="9"/>
  <c r="AI108" i="9"/>
  <c r="BP108" i="9"/>
  <c r="BF202" i="9"/>
  <c r="CC202" i="9"/>
  <c r="CZ202" i="9"/>
  <c r="AN202" i="9"/>
  <c r="BK202" i="9"/>
  <c r="CH202" i="9"/>
  <c r="V202" i="9"/>
  <c r="AS202" i="9"/>
  <c r="AB202" i="9"/>
  <c r="BX202" i="9"/>
  <c r="AX202" i="9"/>
  <c r="BU202" i="9"/>
  <c r="CR202" i="9"/>
  <c r="AF202" i="9"/>
  <c r="BC202" i="9"/>
  <c r="BZ202" i="9"/>
  <c r="CW202" i="9"/>
  <c r="AK202" i="9"/>
  <c r="CM202" i="9"/>
  <c r="AR202" i="9"/>
  <c r="AP202" i="9"/>
  <c r="BM202" i="9"/>
  <c r="CJ202" i="9"/>
  <c r="X202" i="9"/>
  <c r="AU202" i="9"/>
  <c r="BR202" i="9"/>
  <c r="CO202" i="9"/>
  <c r="AC202" i="9"/>
  <c r="BG202" i="9"/>
  <c r="BW202" i="9"/>
  <c r="CT202" i="9"/>
  <c r="AH202" i="9"/>
  <c r="BE202" i="9"/>
  <c r="CB202" i="9"/>
  <c r="CY202" i="9"/>
  <c r="AM202" i="9"/>
  <c r="BJ202" i="9"/>
  <c r="CG202" i="9"/>
  <c r="CU202" i="9"/>
  <c r="AA202" i="9"/>
  <c r="AQ202" i="9"/>
  <c r="BV202" i="9"/>
  <c r="CS202" i="9"/>
  <c r="AG202" i="9"/>
  <c r="BD202" i="9"/>
  <c r="CA202" i="9"/>
  <c r="CX202" i="9"/>
  <c r="AL202" i="9"/>
  <c r="BI202" i="9"/>
  <c r="CN202" i="9"/>
  <c r="CE202" i="9"/>
  <c r="AJ202" i="9"/>
  <c r="BN202" i="9"/>
  <c r="CK202" i="9"/>
  <c r="Y202" i="9"/>
  <c r="AV202" i="9"/>
  <c r="BS202" i="9"/>
  <c r="CP202" i="9"/>
  <c r="AD202" i="9"/>
  <c r="BA202" i="9"/>
  <c r="BH202" i="9"/>
  <c r="AY202" i="9"/>
  <c r="CL202" i="9"/>
  <c r="CQ202" i="9"/>
  <c r="BO202" i="9"/>
  <c r="Z202" i="9"/>
  <c r="AE202" i="9"/>
  <c r="CF202" i="9"/>
  <c r="DA202" i="9"/>
  <c r="W202" i="9"/>
  <c r="AZ202" i="9"/>
  <c r="BT202" i="9"/>
  <c r="BY202" i="9"/>
  <c r="BL202" i="9"/>
  <c r="BQ202" i="9"/>
  <c r="AV220" i="9"/>
  <c r="BS220" i="9"/>
  <c r="CP220" i="9"/>
  <c r="AD220" i="9"/>
  <c r="BA220" i="9"/>
  <c r="BP220" i="9"/>
  <c r="CD220" i="9"/>
  <c r="CE220" i="9"/>
  <c r="AO220" i="9"/>
  <c r="BG220" i="9"/>
  <c r="CJ220" i="9"/>
  <c r="X220" i="9"/>
  <c r="AU220" i="9"/>
  <c r="BR220" i="9"/>
  <c r="CO220" i="9"/>
  <c r="AC220" i="9"/>
  <c r="AR220" i="9"/>
  <c r="BF220" i="9"/>
  <c r="AW220" i="9"/>
  <c r="AI220" i="9"/>
  <c r="BE220" i="9"/>
  <c r="BD220" i="9"/>
  <c r="CA220" i="9"/>
  <c r="CX220" i="9"/>
  <c r="AL220" i="9"/>
  <c r="BI220" i="9"/>
  <c r="BX220" i="9"/>
  <c r="CL220" i="9"/>
  <c r="Z220" i="9"/>
  <c r="BU220" i="9"/>
  <c r="CM220" i="9"/>
  <c r="CR220" i="9"/>
  <c r="CI220" i="9"/>
  <c r="BJ220" i="9"/>
  <c r="AS220" i="9"/>
  <c r="AB220" i="9"/>
  <c r="CC220" i="9"/>
  <c r="AG220" i="9"/>
  <c r="BT220" i="9"/>
  <c r="BC220" i="9"/>
  <c r="AT220" i="9"/>
  <c r="CV220" i="9"/>
  <c r="BV220" i="9"/>
  <c r="AQ220" i="9"/>
  <c r="CK220" i="9"/>
  <c r="BL220" i="9"/>
  <c r="AM220" i="9"/>
  <c r="V220" i="9"/>
  <c r="CN220" i="9"/>
  <c r="BN220" i="9"/>
  <c r="DA220" i="9"/>
  <c r="Y220" i="9"/>
  <c r="CY220" i="9"/>
  <c r="CH220" i="9"/>
  <c r="BY220" i="9"/>
  <c r="AZ220" i="9"/>
  <c r="AH220" i="9"/>
  <c r="CS220" i="9"/>
  <c r="CZ220" i="9"/>
  <c r="CQ220" i="9"/>
  <c r="BZ220" i="9"/>
  <c r="BQ220" i="9"/>
  <c r="AJ220" i="9"/>
  <c r="AY220" i="9"/>
  <c r="BM220" i="9"/>
  <c r="BZ150" i="9"/>
  <c r="CL150" i="9"/>
  <c r="CU150" i="9"/>
  <c r="W150" i="9"/>
  <c r="AE150" i="9"/>
  <c r="AM150" i="9"/>
  <c r="AK150" i="9"/>
  <c r="AS150" i="9"/>
  <c r="AR150" i="9"/>
  <c r="BK150" i="9"/>
  <c r="CS150" i="9"/>
  <c r="BJ150" i="9"/>
  <c r="BQ150" i="9"/>
  <c r="BY150" i="9"/>
  <c r="CI150" i="9"/>
  <c r="CR150" i="9"/>
  <c r="CQ150" i="9"/>
  <c r="CZ150" i="9"/>
  <c r="AA150" i="9"/>
  <c r="AQ150" i="9"/>
  <c r="BI150" i="9"/>
  <c r="CK150" i="9"/>
  <c r="BB150" i="9"/>
  <c r="BH150" i="9"/>
  <c r="BP150" i="9"/>
  <c r="BX150" i="9"/>
  <c r="CG150" i="9"/>
  <c r="CF150" i="9"/>
  <c r="CO150" i="9"/>
  <c r="CN150" i="9"/>
  <c r="BT150" i="9"/>
  <c r="Y150" i="9"/>
  <c r="CH150" i="9"/>
  <c r="CV150" i="9"/>
  <c r="X150" i="9"/>
  <c r="AF150" i="9"/>
  <c r="AN150" i="9"/>
  <c r="AV150" i="9"/>
  <c r="AU150" i="9"/>
  <c r="BC150" i="9"/>
  <c r="CD150" i="9"/>
  <c r="CY150" i="9"/>
  <c r="AD150" i="9"/>
  <c r="AO150" i="9"/>
  <c r="BE150" i="9"/>
  <c r="BL150" i="9"/>
  <c r="AH150" i="9"/>
  <c r="CC150" i="9"/>
  <c r="AY150" i="9"/>
  <c r="BO150" i="9"/>
  <c r="BV150" i="9"/>
  <c r="BA150" i="9"/>
  <c r="CX150" i="9"/>
  <c r="AP150" i="9"/>
  <c r="BF150" i="9"/>
  <c r="BM150" i="9"/>
  <c r="CM150" i="9"/>
  <c r="AT150" i="9"/>
  <c r="BG150" i="9"/>
  <c r="BW150" i="9"/>
  <c r="CE150" i="9"/>
  <c r="AI150" i="9"/>
  <c r="AL150" i="9"/>
  <c r="AX150" i="9"/>
  <c r="BN150" i="9"/>
  <c r="BU150" i="9"/>
  <c r="BS150" i="9"/>
  <c r="AS102" i="9"/>
  <c r="BY102" i="9"/>
  <c r="AY102" i="9"/>
  <c r="CZ102" i="9"/>
  <c r="AM102" i="9"/>
  <c r="CA102" i="9"/>
  <c r="X102" i="9"/>
  <c r="AP102" i="9"/>
  <c r="BQ102" i="9"/>
  <c r="AI102" i="9"/>
  <c r="CD102" i="9"/>
  <c r="AB102" i="9"/>
  <c r="BE102" i="9"/>
  <c r="CS102" i="9"/>
  <c r="V102" i="9"/>
  <c r="BA102" i="9"/>
  <c r="AA102" i="9"/>
  <c r="BJ102" i="9"/>
  <c r="CX102" i="9"/>
  <c r="AJ102" i="9"/>
  <c r="BX102" i="9"/>
  <c r="CR102" i="9"/>
  <c r="AK102" i="9"/>
  <c r="DA102" i="9"/>
  <c r="AN102" i="9"/>
  <c r="CB102" i="9"/>
  <c r="Y102" i="9"/>
  <c r="BC102" i="9"/>
  <c r="CW102" i="9"/>
  <c r="CE102" i="9"/>
  <c r="AO102" i="9"/>
  <c r="CC102" i="9"/>
  <c r="Z102" i="9"/>
  <c r="BD102" i="9"/>
  <c r="CH102" i="9"/>
  <c r="CG102" i="9"/>
  <c r="BO102" i="9"/>
  <c r="AE102" i="9"/>
  <c r="BH102" i="9"/>
  <c r="CV102" i="9"/>
  <c r="AH102" i="9"/>
  <c r="BL102" i="9"/>
  <c r="BK102" i="9"/>
  <c r="W102" i="9"/>
  <c r="CY102" i="9"/>
  <c r="BF102" i="9"/>
  <c r="CM102" i="9"/>
  <c r="BZ102" i="9"/>
  <c r="CF102" i="9"/>
  <c r="AG102" i="9"/>
  <c r="AV353" i="9"/>
  <c r="BS353" i="9"/>
  <c r="CP353" i="9"/>
  <c r="AD353" i="9"/>
  <c r="BA353" i="9"/>
  <c r="BP353" i="9"/>
  <c r="CD353" i="9"/>
  <c r="CB353" i="9"/>
  <c r="CY353" i="9"/>
  <c r="AM353" i="9"/>
  <c r="BJ353" i="9"/>
  <c r="CG353" i="9"/>
  <c r="CV353" i="9"/>
  <c r="BT353" i="9"/>
  <c r="CQ353" i="9"/>
  <c r="AE353" i="9"/>
  <c r="BB353" i="9"/>
  <c r="BY353" i="9"/>
  <c r="CN353" i="9"/>
  <c r="AB353" i="9"/>
  <c r="AP353" i="9"/>
  <c r="DN258" i="9"/>
  <c r="DU258" i="9"/>
  <c r="GG258" i="9"/>
  <c r="FR258" i="9"/>
  <c r="DX258" i="9"/>
  <c r="EN258" i="9"/>
  <c r="EO258" i="9"/>
  <c r="DR258" i="9"/>
  <c r="GD258" i="9"/>
  <c r="FH258" i="9"/>
  <c r="BR188" i="9"/>
  <c r="CW188" i="9"/>
  <c r="AK188" i="9"/>
  <c r="BX188" i="9"/>
  <c r="CE188" i="9"/>
  <c r="Y353" i="9"/>
  <c r="CU353" i="9"/>
  <c r="AY353" i="9"/>
  <c r="CL353" i="9"/>
  <c r="AC353" i="9"/>
  <c r="AL353" i="9"/>
  <c r="BC353" i="9"/>
  <c r="BL353" i="9"/>
  <c r="CN186" i="9"/>
  <c r="CE186" i="9"/>
  <c r="CM186" i="9"/>
  <c r="CH186" i="9"/>
  <c r="AN186" i="9"/>
  <c r="AO405" i="9"/>
  <c r="BQ405" i="9"/>
  <c r="BQ300" i="9"/>
  <c r="BH300" i="9"/>
  <c r="AU300" i="9"/>
  <c r="AO300" i="9"/>
  <c r="CH260" i="9"/>
  <c r="BJ260" i="9"/>
  <c r="BS260" i="9"/>
  <c r="BB240" i="9"/>
  <c r="BM240" i="9"/>
  <c r="CE240" i="9"/>
  <c r="BK164" i="9"/>
  <c r="BV164" i="9"/>
  <c r="BO220" i="9"/>
  <c r="AK220" i="9"/>
  <c r="AN220" i="9"/>
  <c r="CB150" i="9"/>
  <c r="CT150" i="9"/>
  <c r="BB140" i="9"/>
  <c r="CD140" i="9"/>
  <c r="CZ108" i="9"/>
  <c r="CC108" i="9"/>
  <c r="CI202" i="9"/>
  <c r="BV224" i="9"/>
  <c r="BC501" i="9"/>
  <c r="BF260" i="9"/>
  <c r="CB260" i="9"/>
  <c r="CY260" i="9"/>
  <c r="AM260" i="9"/>
  <c r="BI260" i="9"/>
  <c r="BZ260" i="9"/>
  <c r="AT260" i="9"/>
  <c r="AR260" i="9"/>
  <c r="CF260" i="9"/>
  <c r="CC260" i="9"/>
  <c r="AP260" i="9"/>
  <c r="BL260" i="9"/>
  <c r="CI260" i="9"/>
  <c r="W260" i="9"/>
  <c r="CE260" i="9"/>
  <c r="AW260" i="9"/>
  <c r="CS260" i="9"/>
  <c r="CK260" i="9"/>
  <c r="AK260" i="9"/>
  <c r="AC260" i="9"/>
  <c r="CT260" i="9"/>
  <c r="AH260" i="9"/>
  <c r="BD260" i="9"/>
  <c r="CA260" i="9"/>
  <c r="CW260" i="9"/>
  <c r="BO260" i="9"/>
  <c r="AJ260" i="9"/>
  <c r="BR260" i="9"/>
  <c r="BM260" i="9"/>
  <c r="CX260" i="9"/>
  <c r="DA260" i="9"/>
  <c r="BV260" i="9"/>
  <c r="CR260" i="9"/>
  <c r="AF260" i="9"/>
  <c r="BC260" i="9"/>
  <c r="BY260" i="9"/>
  <c r="AA260" i="9"/>
  <c r="BX260" i="9"/>
  <c r="CM260" i="9"/>
  <c r="BG260" i="9"/>
  <c r="AD260" i="9"/>
  <c r="AG260" i="9"/>
  <c r="BN260" i="9"/>
  <c r="CJ260" i="9"/>
  <c r="X260" i="9"/>
  <c r="AU260" i="9"/>
  <c r="BQ260" i="9"/>
  <c r="CP260" i="9"/>
  <c r="BH260" i="9"/>
  <c r="BP260" i="9"/>
  <c r="AO260" i="9"/>
  <c r="AY260" i="9"/>
  <c r="EF258" i="9"/>
  <c r="EQ258" i="9"/>
  <c r="DF258" i="9"/>
  <c r="DK258" i="9"/>
  <c r="EL258" i="9"/>
  <c r="FB258" i="9"/>
  <c r="EW258" i="9"/>
  <c r="DZ258" i="9"/>
  <c r="DD258" i="9"/>
  <c r="FP258" i="9"/>
  <c r="BJ188" i="9"/>
  <c r="CO188" i="9"/>
  <c r="AC188" i="9"/>
  <c r="BP188" i="9"/>
  <c r="BW188" i="9"/>
  <c r="BE353" i="9"/>
  <c r="AO353" i="9"/>
  <c r="CE353" i="9"/>
  <c r="CT353" i="9"/>
  <c r="AK353" i="9"/>
  <c r="AT353" i="9"/>
  <c r="BK353" i="9"/>
  <c r="CJ353" i="9"/>
  <c r="AP186" i="9"/>
  <c r="BP186" i="9"/>
  <c r="AS186" i="9"/>
  <c r="CP186" i="9"/>
  <c r="AV186" i="9"/>
  <c r="AE405" i="9"/>
  <c r="AT405" i="9"/>
  <c r="CW300" i="9"/>
  <c r="BP300" i="9"/>
  <c r="CA300" i="9"/>
  <c r="BM300" i="9"/>
  <c r="AQ260" i="9"/>
  <c r="AL260" i="9"/>
  <c r="CQ260" i="9"/>
  <c r="CL260" i="9"/>
  <c r="CJ240" i="9"/>
  <c r="CK240" i="9"/>
  <c r="CM240" i="9"/>
  <c r="AS164" i="9"/>
  <c r="AY164" i="9"/>
  <c r="CU220" i="9"/>
  <c r="CG220" i="9"/>
  <c r="CB220" i="9"/>
  <c r="AZ150" i="9"/>
  <c r="CJ150" i="9"/>
  <c r="BP140" i="9"/>
  <c r="W140" i="9"/>
  <c r="CL140" i="9"/>
  <c r="AN108" i="9"/>
  <c r="AO202" i="9"/>
  <c r="AR224" i="9"/>
  <c r="CM501" i="9"/>
  <c r="AT222" i="9"/>
  <c r="CG222" i="9"/>
  <c r="CB222" i="9"/>
  <c r="BY222" i="9"/>
  <c r="X222" i="9"/>
  <c r="CN222" i="9"/>
  <c r="CS222" i="9"/>
  <c r="AJ222" i="9"/>
  <c r="Y222" i="9"/>
  <c r="BN222" i="9"/>
  <c r="BB222" i="9"/>
  <c r="BF222" i="9"/>
  <c r="AU222" i="9"/>
  <c r="AB222" i="9"/>
  <c r="AQ222" i="9"/>
  <c r="EA258" i="9"/>
  <c r="EH258" i="9"/>
  <c r="BB188" i="9"/>
  <c r="BO188" i="9"/>
  <c r="CK353" i="9"/>
  <c r="BU353" i="9"/>
  <c r="Z353" i="9"/>
  <c r="AJ353" i="9"/>
  <c r="AS353" i="9"/>
  <c r="BR353" i="9"/>
  <c r="CA353" i="9"/>
  <c r="CR353" i="9"/>
  <c r="AW186" i="9"/>
  <c r="CF186" i="9"/>
  <c r="BA186" i="9"/>
  <c r="W186" i="9"/>
  <c r="CB186" i="9"/>
  <c r="CA405" i="9"/>
  <c r="CH405" i="9"/>
  <c r="AQ300" i="9"/>
  <c r="CN300" i="9"/>
  <c r="CI300" i="9"/>
  <c r="CS300" i="9"/>
  <c r="CV260" i="9"/>
  <c r="Y260" i="9"/>
  <c r="AZ260" i="9"/>
  <c r="AN260" i="9"/>
  <c r="AT240" i="9"/>
  <c r="W240" i="9"/>
  <c r="AH240" i="9"/>
  <c r="AJ240" i="9"/>
  <c r="AU164" i="9"/>
  <c r="AJ164" i="9"/>
  <c r="BW220" i="9"/>
  <c r="CW220" i="9"/>
  <c r="AJ150" i="9"/>
  <c r="AG150" i="9"/>
  <c r="CV140" i="9"/>
  <c r="CI140" i="9"/>
  <c r="CB108" i="9"/>
  <c r="AZ108" i="9"/>
  <c r="DA222" i="9"/>
  <c r="AW202" i="9"/>
  <c r="CV224" i="9"/>
  <c r="AY266" i="9"/>
  <c r="BB134" i="9"/>
  <c r="CT102" i="9"/>
  <c r="AG214" i="9"/>
  <c r="CC214" i="9"/>
  <c r="X214" i="9"/>
  <c r="CZ214" i="9"/>
  <c r="AI214" i="9"/>
  <c r="AJ214" i="9"/>
  <c r="AK214" i="9"/>
  <c r="AT214" i="9"/>
  <c r="AD156" i="9"/>
  <c r="BV156" i="9"/>
  <c r="CS156" i="9"/>
  <c r="AJ156" i="9"/>
  <c r="CA156" i="9"/>
  <c r="CX156" i="9"/>
  <c r="CR156" i="9"/>
  <c r="BA290" i="9"/>
  <c r="AH290" i="9"/>
  <c r="CQ258" i="9"/>
  <c r="BT258" i="9"/>
  <c r="CK258" i="9"/>
  <c r="BM214" i="9"/>
  <c r="W214" i="9"/>
  <c r="AF214" i="9"/>
  <c r="Z214" i="9"/>
  <c r="AQ214" i="9"/>
  <c r="AR214" i="9"/>
  <c r="AS214" i="9"/>
  <c r="BB214" i="9"/>
  <c r="BJ156" i="9"/>
  <c r="CG156" i="9"/>
  <c r="W156" i="9"/>
  <c r="BP156" i="9"/>
  <c r="CL156" i="9"/>
  <c r="X156" i="9"/>
  <c r="AI156" i="9"/>
  <c r="AL290" i="9"/>
  <c r="AP290" i="9"/>
  <c r="V258" i="9"/>
  <c r="CO258" i="9"/>
  <c r="BF258" i="9"/>
  <c r="BJ525" i="9"/>
  <c r="CY214" i="9"/>
  <c r="CI214" i="9"/>
  <c r="AV214" i="9"/>
  <c r="BF214" i="9"/>
  <c r="BG214" i="9"/>
  <c r="BH214" i="9"/>
  <c r="BY214" i="9"/>
  <c r="BR214" i="9"/>
  <c r="CY156" i="9"/>
  <c r="CF156" i="9"/>
  <c r="V156" i="9"/>
  <c r="BN156" i="9"/>
  <c r="CK156" i="9"/>
  <c r="AB156" i="9"/>
  <c r="BD156" i="9"/>
  <c r="AY156" i="9"/>
  <c r="X290" i="9"/>
  <c r="AA290" i="9"/>
  <c r="BI258" i="9"/>
  <c r="AT258" i="9"/>
  <c r="CL258" i="9"/>
  <c r="AO214" i="9"/>
  <c r="Y214" i="9"/>
  <c r="BT214" i="9"/>
  <c r="BN214" i="9"/>
  <c r="BO214" i="9"/>
  <c r="CF214" i="9"/>
  <c r="CG214" i="9"/>
  <c r="BZ214" i="9"/>
  <c r="AC156" i="9"/>
  <c r="CP156" i="9"/>
  <c r="AG156" i="9"/>
  <c r="BY156" i="9"/>
  <c r="CV156" i="9"/>
  <c r="AL156" i="9"/>
  <c r="BL156" i="9"/>
  <c r="BG156" i="9"/>
  <c r="W290" i="9"/>
  <c r="AV290" i="9"/>
  <c r="AY290" i="9"/>
  <c r="AD258" i="9"/>
  <c r="CY258" i="9"/>
  <c r="BX489" i="9"/>
  <c r="CK222" i="9"/>
  <c r="CR222" i="9"/>
  <c r="BG222" i="9"/>
  <c r="AC222" i="9"/>
  <c r="BR222" i="9"/>
  <c r="CO298" i="9"/>
  <c r="BQ234" i="9"/>
  <c r="BU501" i="9"/>
  <c r="CJ501" i="9"/>
  <c r="CC501" i="9"/>
  <c r="AE501" i="9"/>
  <c r="CI501" i="9"/>
  <c r="CK134" i="9"/>
  <c r="AZ134" i="9"/>
  <c r="CH134" i="9"/>
  <c r="CL186" i="9"/>
  <c r="CC186" i="9"/>
  <c r="AY186" i="9"/>
  <c r="CV186" i="9"/>
  <c r="AQ186" i="9"/>
  <c r="BI186" i="9"/>
  <c r="AL186" i="9"/>
  <c r="CX186" i="9"/>
  <c r="CA186" i="9"/>
  <c r="BD186" i="9"/>
  <c r="BQ164" i="9"/>
  <c r="CA164" i="9"/>
  <c r="AN164" i="9"/>
  <c r="CZ164" i="9"/>
  <c r="CC164" i="9"/>
  <c r="BF164" i="9"/>
  <c r="AQ164" i="9"/>
  <c r="AB164" i="9"/>
  <c r="CN164" i="9"/>
  <c r="BR164" i="9"/>
  <c r="AM222" i="9"/>
  <c r="AE222" i="9"/>
  <c r="CZ222" i="9"/>
  <c r="BO222" i="9"/>
  <c r="AK222" i="9"/>
  <c r="BZ222" i="9"/>
  <c r="BR298" i="9"/>
  <c r="CV234" i="9"/>
  <c r="BV501" i="9"/>
  <c r="AM501" i="9"/>
  <c r="CO501" i="9"/>
  <c r="AN501" i="9"/>
  <c r="CR501" i="9"/>
  <c r="CL134" i="9"/>
  <c r="BH134" i="9"/>
  <c r="AU134" i="9"/>
  <c r="BZ130" i="9"/>
  <c r="Y130" i="9"/>
  <c r="AZ130" i="9"/>
  <c r="BV102" i="9"/>
  <c r="CI102" i="9"/>
  <c r="CJ102" i="9"/>
  <c r="CK102" i="9"/>
  <c r="CL102" i="9"/>
  <c r="CN102" i="9"/>
  <c r="CP102" i="9"/>
  <c r="CQ102" i="9"/>
  <c r="BW102" i="9"/>
  <c r="BI102" i="9"/>
  <c r="EI258" i="9"/>
  <c r="CA222" i="9"/>
  <c r="AF222" i="9"/>
  <c r="BV222" i="9"/>
  <c r="AR222" i="9"/>
  <c r="CO222" i="9"/>
  <c r="CS298" i="9"/>
  <c r="AF266" i="9"/>
  <c r="CT234" i="9"/>
  <c r="AC501" i="9"/>
  <c r="BN501" i="9"/>
  <c r="X501" i="9"/>
  <c r="CZ501" i="9"/>
  <c r="BP501" i="9"/>
  <c r="AP134" i="9"/>
  <c r="BQ134" i="9"/>
  <c r="AV134" i="9"/>
  <c r="BH186" i="9"/>
  <c r="AR186" i="9"/>
  <c r="BN186" i="9"/>
  <c r="AJ186" i="9"/>
  <c r="BU186" i="9"/>
  <c r="AC186" i="9"/>
  <c r="CO186" i="9"/>
  <c r="BR186" i="9"/>
  <c r="AU186" i="9"/>
  <c r="X186" i="9"/>
  <c r="AE164" i="9"/>
  <c r="CY164" i="9"/>
  <c r="BC164" i="9"/>
  <c r="BT164" i="9"/>
  <c r="AW164" i="9"/>
  <c r="Z164" i="9"/>
  <c r="CL164" i="9"/>
  <c r="BW164" i="9"/>
  <c r="BH164" i="9"/>
  <c r="AL164" i="9"/>
  <c r="CX164" i="9"/>
  <c r="AW222" i="9"/>
  <c r="AN222" i="9"/>
  <c r="CD222" i="9"/>
  <c r="AZ222" i="9"/>
  <c r="CW222" i="9"/>
  <c r="BN298" i="9"/>
  <c r="AU266" i="9"/>
  <c r="AA234" i="9"/>
  <c r="CL501" i="9"/>
  <c r="BB501" i="9"/>
  <c r="CB501" i="9"/>
  <c r="AI501" i="9"/>
  <c r="W501" i="9"/>
  <c r="BX501" i="9"/>
  <c r="AY134" i="9"/>
  <c r="CO134" i="9"/>
  <c r="BL134" i="9"/>
  <c r="BK130" i="9"/>
  <c r="BN130" i="9"/>
  <c r="AF102" i="9"/>
  <c r="AR102" i="9"/>
  <c r="AT102" i="9"/>
  <c r="AU102" i="9"/>
  <c r="AV102" i="9"/>
  <c r="AW102" i="9"/>
  <c r="AX102" i="9"/>
  <c r="AZ102" i="9"/>
  <c r="AQ102" i="9"/>
  <c r="AC102" i="9"/>
  <c r="CO102" i="9"/>
  <c r="DH258" i="9"/>
  <c r="CQ164" i="9"/>
  <c r="BY164" i="9"/>
  <c r="X164" i="9"/>
  <c r="CJ164" i="9"/>
  <c r="BM164" i="9"/>
  <c r="AP164" i="9"/>
  <c r="AA164" i="9"/>
  <c r="CM164" i="9"/>
  <c r="BX164" i="9"/>
  <c r="BE222" i="9"/>
  <c r="CJ222" i="9"/>
  <c r="AY222" i="9"/>
  <c r="CV222" i="9"/>
  <c r="BJ222" i="9"/>
  <c r="BI298" i="9"/>
  <c r="CV298" i="9"/>
  <c r="AZ266" i="9"/>
  <c r="BM501" i="9"/>
  <c r="BK501" i="9"/>
  <c r="BR501" i="9"/>
  <c r="V501" i="9"/>
  <c r="BZ501" i="9"/>
  <c r="BE134" i="9"/>
  <c r="BW134" i="9"/>
  <c r="BJ134" i="9"/>
  <c r="BB102" i="9"/>
  <c r="BM102" i="9"/>
  <c r="BN102" i="9"/>
  <c r="BP102" i="9"/>
  <c r="BR102" i="9"/>
  <c r="BS102" i="9"/>
  <c r="BT102" i="9"/>
  <c r="BU102" i="9"/>
  <c r="BG102" i="9"/>
  <c r="BE230" i="9"/>
  <c r="CI230" i="9"/>
  <c r="BT230" i="9"/>
  <c r="CJ230" i="9"/>
  <c r="CY230" i="9"/>
  <c r="AA230" i="9"/>
  <c r="AP230" i="9"/>
  <c r="AZ230" i="9"/>
  <c r="AK230" i="9"/>
  <c r="CW230" i="9"/>
  <c r="BZ230" i="9"/>
  <c r="BG230" i="9"/>
  <c r="AQ230" i="9"/>
  <c r="CE230" i="9"/>
  <c r="CU230" i="9"/>
  <c r="Z230" i="9"/>
  <c r="AO230" i="9"/>
  <c r="BD230" i="9"/>
  <c r="BH230" i="9"/>
  <c r="AS230" i="9"/>
  <c r="V230" i="9"/>
  <c r="CH230" i="9"/>
  <c r="W230" i="9"/>
  <c r="AV230" i="9"/>
  <c r="X230" i="9"/>
  <c r="AM230" i="9"/>
  <c r="AY230" i="9"/>
  <c r="BN230" i="9"/>
  <c r="CC230" i="9"/>
  <c r="BX230" i="9"/>
  <c r="BI230" i="9"/>
  <c r="AL230" i="9"/>
  <c r="CX230" i="9"/>
  <c r="BU230" i="9"/>
  <c r="CT230" i="9"/>
  <c r="AI230" i="9"/>
  <c r="AX230" i="9"/>
  <c r="BM230" i="9"/>
  <c r="CB230" i="9"/>
  <c r="CQ230" i="9"/>
  <c r="CF230" i="9"/>
  <c r="BQ230" i="9"/>
  <c r="AT230" i="9"/>
  <c r="AF230" i="9"/>
  <c r="AG230" i="9"/>
  <c r="AW230" i="9"/>
  <c r="BL230" i="9"/>
  <c r="CA230" i="9"/>
  <c r="CM230" i="9"/>
  <c r="AB230" i="9"/>
  <c r="CN230" i="9"/>
  <c r="BY230" i="9"/>
  <c r="BB230" i="9"/>
  <c r="CD230" i="9"/>
  <c r="AU230" i="9"/>
  <c r="BK230" i="9"/>
  <c r="BW230" i="9"/>
  <c r="CL230" i="9"/>
  <c r="DA230" i="9"/>
  <c r="AJ230" i="9"/>
  <c r="CV230" i="9"/>
  <c r="CG230" i="9"/>
  <c r="CE266" i="9"/>
  <c r="AV266" i="9"/>
  <c r="BH266" i="9"/>
  <c r="CY234" i="9"/>
  <c r="CE234" i="9"/>
  <c r="BF134" i="9"/>
  <c r="DA134" i="9"/>
  <c r="BO134" i="9"/>
  <c r="BP134" i="9"/>
  <c r="BY134" i="9"/>
  <c r="BZ134" i="9"/>
  <c r="BS134" i="9"/>
  <c r="BT134" i="9"/>
  <c r="BS222" i="9"/>
  <c r="CC222" i="9"/>
  <c r="BK222" i="9"/>
  <c r="AV222" i="9"/>
  <c r="Z222" i="9"/>
  <c r="CL222" i="9"/>
  <c r="BW222" i="9"/>
  <c r="BH222" i="9"/>
  <c r="AS222" i="9"/>
  <c r="V222" i="9"/>
  <c r="CH222" i="9"/>
  <c r="AK298" i="9"/>
  <c r="AV298" i="9"/>
  <c r="AY298" i="9"/>
  <c r="AA266" i="9"/>
  <c r="BC266" i="9"/>
  <c r="AZ234" i="9"/>
  <c r="CB234" i="9"/>
  <c r="Y501" i="9"/>
  <c r="AY501" i="9"/>
  <c r="AK501" i="9"/>
  <c r="CK501" i="9"/>
  <c r="CY501" i="9"/>
  <c r="AT501" i="9"/>
  <c r="BI501" i="9"/>
  <c r="BF501" i="9"/>
  <c r="AO501" i="9"/>
  <c r="AB501" i="9"/>
  <c r="CN501" i="9"/>
  <c r="AG134" i="9"/>
  <c r="BV134" i="9"/>
  <c r="CE134" i="9"/>
  <c r="CV134" i="9"/>
  <c r="CW134" i="9"/>
  <c r="CP134" i="9"/>
  <c r="CQ134" i="9"/>
  <c r="CJ134" i="9"/>
  <c r="CY222" i="9"/>
  <c r="W222" i="9"/>
  <c r="CQ222" i="9"/>
  <c r="BD222" i="9"/>
  <c r="AH222" i="9"/>
  <c r="CT222" i="9"/>
  <c r="CE222" i="9"/>
  <c r="BP222" i="9"/>
  <c r="BA222" i="9"/>
  <c r="AD222" i="9"/>
  <c r="CP222" i="9"/>
  <c r="AS298" i="9"/>
  <c r="BD298" i="9"/>
  <c r="BG298" i="9"/>
  <c r="BQ266" i="9"/>
  <c r="Y266" i="9"/>
  <c r="CF234" i="9"/>
  <c r="CJ234" i="9"/>
  <c r="Z501" i="9"/>
  <c r="AA501" i="9"/>
  <c r="BJ501" i="9"/>
  <c r="CX501" i="9"/>
  <c r="AG501" i="9"/>
  <c r="BE501" i="9"/>
  <c r="BT501" i="9"/>
  <c r="BO501" i="9"/>
  <c r="AX501" i="9"/>
  <c r="AJ501" i="9"/>
  <c r="CV501" i="9"/>
  <c r="BM134" i="9"/>
  <c r="AW134" i="9"/>
  <c r="AB134" i="9"/>
  <c r="AC134" i="9"/>
  <c r="V134" i="9"/>
  <c r="W134" i="9"/>
  <c r="CY134" i="9"/>
  <c r="CR134" i="9"/>
  <c r="AO222" i="9"/>
  <c r="BC222" i="9"/>
  <c r="AG222" i="9"/>
  <c r="BL222" i="9"/>
  <c r="AP222" i="9"/>
  <c r="AA222" i="9"/>
  <c r="CM222" i="9"/>
  <c r="BX222" i="9"/>
  <c r="BI222" i="9"/>
  <c r="AL222" i="9"/>
  <c r="CX222" i="9"/>
  <c r="AU298" i="9"/>
  <c r="Y298" i="9"/>
  <c r="AJ298" i="9"/>
  <c r="X266" i="9"/>
  <c r="AG266" i="9"/>
  <c r="AD234" i="9"/>
  <c r="BM234" i="9"/>
  <c r="CT501" i="9"/>
  <c r="BA501" i="9"/>
  <c r="CG501" i="9"/>
  <c r="AD501" i="9"/>
  <c r="AS501" i="9"/>
  <c r="BS501" i="9"/>
  <c r="CE501" i="9"/>
  <c r="BY501" i="9"/>
  <c r="BG501" i="9"/>
  <c r="AR501" i="9"/>
  <c r="CD134" i="9"/>
  <c r="CS134" i="9"/>
  <c r="AI134" i="9"/>
  <c r="AJ134" i="9"/>
  <c r="AK134" i="9"/>
  <c r="AD134" i="9"/>
  <c r="AE134" i="9"/>
  <c r="X134" i="9"/>
  <c r="CZ134" i="9"/>
  <c r="BU222" i="9"/>
  <c r="CI222" i="9"/>
  <c r="BM222" i="9"/>
  <c r="BT222" i="9"/>
  <c r="AX222" i="9"/>
  <c r="AI222" i="9"/>
  <c r="CU222" i="9"/>
  <c r="CF222" i="9"/>
  <c r="BQ222" i="9"/>
  <c r="CA298" i="9"/>
  <c r="AG298" i="9"/>
  <c r="AR298" i="9"/>
  <c r="AN266" i="9"/>
  <c r="CS266" i="9"/>
  <c r="BY234" i="9"/>
  <c r="AP234" i="9"/>
  <c r="AP501" i="9"/>
  <c r="BW501" i="9"/>
  <c r="AL501" i="9"/>
  <c r="AQ501" i="9"/>
  <c r="BD501" i="9"/>
  <c r="CD501" i="9"/>
  <c r="CS501" i="9"/>
  <c r="CH501" i="9"/>
  <c r="BQ501" i="9"/>
  <c r="AX134" i="9"/>
  <c r="BN134" i="9"/>
  <c r="AQ134" i="9"/>
  <c r="AR134" i="9"/>
  <c r="AS134" i="9"/>
  <c r="AT134" i="9"/>
  <c r="AM134" i="9"/>
  <c r="AF134" i="9"/>
  <c r="BQ304" i="9"/>
  <c r="CQ264" i="9"/>
  <c r="AF88" i="9"/>
  <c r="CZ304" i="9"/>
  <c r="CD268" i="9"/>
  <c r="BF76" i="9"/>
  <c r="CY264" i="9"/>
  <c r="AS194" i="9"/>
  <c r="AK365" i="9"/>
  <c r="BP264" i="9"/>
  <c r="BC357" i="9"/>
  <c r="AC248" i="9"/>
  <c r="AV357" i="9"/>
  <c r="BA409" i="9"/>
  <c r="AJ248" i="9"/>
  <c r="BU433" i="9"/>
  <c r="AY357" i="9"/>
  <c r="DA333" i="9"/>
  <c r="BL409" i="9"/>
  <c r="AD304" i="9"/>
  <c r="BV248" i="9"/>
  <c r="BU365" i="9"/>
  <c r="BW333" i="9"/>
  <c r="CL268" i="9"/>
  <c r="AM433" i="9"/>
  <c r="CK194" i="9"/>
  <c r="CC365" i="9"/>
  <c r="AD333" i="9"/>
  <c r="AI417" i="9"/>
  <c r="BT433" i="9"/>
  <c r="CP120" i="9"/>
  <c r="CF365" i="9"/>
  <c r="CV417" i="9"/>
  <c r="CH333" i="9"/>
  <c r="CN365" i="9"/>
  <c r="CX417" i="9"/>
  <c r="BI385" i="9"/>
  <c r="CD280" i="9"/>
  <c r="CZ457" i="9"/>
  <c r="BS417" i="9"/>
  <c r="BQ385" i="9"/>
  <c r="CO280" i="9"/>
  <c r="BF417" i="9"/>
  <c r="AZ268" i="9"/>
  <c r="CQ365" i="9"/>
  <c r="X333" i="9"/>
  <c r="BP268" i="9"/>
  <c r="CK433" i="9"/>
  <c r="BP194" i="9"/>
  <c r="BC88" i="9"/>
  <c r="BK357" i="9"/>
  <c r="BR357" i="9"/>
  <c r="BN357" i="9"/>
  <c r="AM409" i="9"/>
  <c r="BW304" i="9"/>
  <c r="AK304" i="9"/>
  <c r="AN304" i="9"/>
  <c r="BN264" i="9"/>
  <c r="CE264" i="9"/>
  <c r="BH248" i="9"/>
  <c r="AI248" i="9"/>
  <c r="CQ248" i="9"/>
  <c r="Z270" i="9"/>
  <c r="BU76" i="9"/>
  <c r="BR76" i="9"/>
  <c r="W357" i="9"/>
  <c r="BZ357" i="9"/>
  <c r="BV357" i="9"/>
  <c r="BY409" i="9"/>
  <c r="AV409" i="9"/>
  <c r="AC304" i="9"/>
  <c r="AY304" i="9"/>
  <c r="AV304" i="9"/>
  <c r="CD264" i="9"/>
  <c r="CM264" i="9"/>
  <c r="BU248" i="9"/>
  <c r="AS248" i="9"/>
  <c r="CY248" i="9"/>
  <c r="AX76" i="9"/>
  <c r="AU76" i="9"/>
  <c r="BQ357" i="9"/>
  <c r="BD357" i="9"/>
  <c r="BG357" i="9"/>
  <c r="BZ226" i="9"/>
  <c r="CE409" i="9"/>
  <c r="BE409" i="9"/>
  <c r="AP304" i="9"/>
  <c r="CG304" i="9"/>
  <c r="AW304" i="9"/>
  <c r="BF264" i="9"/>
  <c r="BT264" i="9"/>
  <c r="BX264" i="9"/>
  <c r="AN248" i="9"/>
  <c r="AT248" i="9"/>
  <c r="CD248" i="9"/>
  <c r="AN76" i="9"/>
  <c r="AI76" i="9"/>
  <c r="CW357" i="9"/>
  <c r="Y357" i="9"/>
  <c r="AJ357" i="9"/>
  <c r="CJ226" i="9"/>
  <c r="CW409" i="9"/>
  <c r="CC409" i="9"/>
  <c r="BI304" i="9"/>
  <c r="BP304" i="9"/>
  <c r="DA304" i="9"/>
  <c r="AN264" i="9"/>
  <c r="AO264" i="9"/>
  <c r="AT264" i="9"/>
  <c r="AF248" i="9"/>
  <c r="AK248" i="9"/>
  <c r="BT76" i="9"/>
  <c r="AQ76" i="9"/>
  <c r="AM357" i="9"/>
  <c r="AG357" i="9"/>
  <c r="AR357" i="9"/>
  <c r="BR228" i="9"/>
  <c r="V409" i="9"/>
  <c r="CD409" i="9"/>
  <c r="BY304" i="9"/>
  <c r="BX304" i="9"/>
  <c r="BK264" i="9"/>
  <c r="AW264" i="9"/>
  <c r="BB264" i="9"/>
  <c r="AQ248" i="9"/>
  <c r="AV248" i="9"/>
  <c r="CD144" i="9"/>
  <c r="CG76" i="9"/>
  <c r="AB76" i="9"/>
  <c r="CW76" i="9"/>
  <c r="BA357" i="9"/>
  <c r="CK357" i="9"/>
  <c r="CV357" i="9"/>
  <c r="AD409" i="9"/>
  <c r="CL409" i="9"/>
  <c r="CP304" i="9"/>
  <c r="BK304" i="9"/>
  <c r="CA264" i="9"/>
  <c r="DA264" i="9"/>
  <c r="AD248" i="9"/>
  <c r="AG248" i="9"/>
  <c r="AE248" i="9"/>
  <c r="CW144" i="9"/>
  <c r="X76" i="9"/>
  <c r="CF76" i="9"/>
  <c r="AE357" i="9"/>
  <c r="CG357" i="9"/>
  <c r="Y304" i="9"/>
  <c r="AF264" i="9"/>
  <c r="CC248" i="9"/>
  <c r="AR248" i="9"/>
  <c r="DA270" i="9"/>
  <c r="CR76" i="9"/>
  <c r="BJ76" i="9"/>
  <c r="BB365" i="9"/>
  <c r="AX365" i="9"/>
  <c r="BD333" i="9"/>
  <c r="CE333" i="9"/>
  <c r="CP333" i="9"/>
  <c r="AK417" i="9"/>
  <c r="CA417" i="9"/>
  <c r="CL385" i="9"/>
  <c r="CX385" i="9"/>
  <c r="CG280" i="9"/>
  <c r="AR268" i="9"/>
  <c r="DA433" i="9"/>
  <c r="CB433" i="9"/>
  <c r="BA194" i="9"/>
  <c r="AX88" i="9"/>
  <c r="BJ365" i="9"/>
  <c r="BF365" i="9"/>
  <c r="CR333" i="9"/>
  <c r="BH333" i="9"/>
  <c r="BK333" i="9"/>
  <c r="AR417" i="9"/>
  <c r="AV417" i="9"/>
  <c r="AH385" i="9"/>
  <c r="W385" i="9"/>
  <c r="CQ280" i="9"/>
  <c r="BH268" i="9"/>
  <c r="AB433" i="9"/>
  <c r="CH194" i="9"/>
  <c r="BK120" i="9"/>
  <c r="AI88" i="9"/>
  <c r="CA365" i="9"/>
  <c r="AF365" i="9"/>
  <c r="AI365" i="9"/>
  <c r="AH333" i="9"/>
  <c r="BP333" i="9"/>
  <c r="BS333" i="9"/>
  <c r="BO417" i="9"/>
  <c r="BD417" i="9"/>
  <c r="AW385" i="9"/>
  <c r="CM280" i="9"/>
  <c r="BT280" i="9"/>
  <c r="CG268" i="9"/>
  <c r="AJ433" i="9"/>
  <c r="CP194" i="9"/>
  <c r="BD120" i="9"/>
  <c r="AS333" i="9"/>
  <c r="AD417" i="9"/>
  <c r="Y417" i="9"/>
  <c r="BE385" i="9"/>
  <c r="AL280" i="9"/>
  <c r="CB280" i="9"/>
  <c r="CO268" i="9"/>
  <c r="AQ176" i="9"/>
  <c r="BY433" i="9"/>
  <c r="AN194" i="9"/>
  <c r="CJ120" i="9"/>
  <c r="AM365" i="9"/>
  <c r="AN365" i="9"/>
  <c r="AQ365" i="9"/>
  <c r="AG333" i="9"/>
  <c r="W365" i="9"/>
  <c r="CR365" i="9"/>
  <c r="CU365" i="9"/>
  <c r="AO333" i="9"/>
  <c r="BA333" i="9"/>
  <c r="AB417" i="9"/>
  <c r="AL417" i="9"/>
  <c r="AO417" i="9"/>
  <c r="CM385" i="9"/>
  <c r="AA280" i="9"/>
  <c r="Y268" i="9"/>
  <c r="AN268" i="9"/>
  <c r="CG433" i="9"/>
  <c r="AV194" i="9"/>
  <c r="CE120" i="9"/>
  <c r="CN88" i="9"/>
  <c r="BC365" i="9"/>
  <c r="CZ365" i="9"/>
  <c r="AB365" i="9"/>
  <c r="CS333" i="9"/>
  <c r="V333" i="9"/>
  <c r="BW417" i="9"/>
  <c r="CP417" i="9"/>
  <c r="AX417" i="9"/>
  <c r="CU385" i="9"/>
  <c r="BE280" i="9"/>
  <c r="CU268" i="9"/>
  <c r="AV268" i="9"/>
  <c r="AE433" i="9"/>
  <c r="AJ194" i="9"/>
  <c r="CC194" i="9"/>
  <c r="CU120" i="9"/>
  <c r="AK88" i="9"/>
  <c r="CS228" i="9"/>
  <c r="AQ226" i="9"/>
  <c r="BJ228" i="9"/>
  <c r="CN226" i="9"/>
  <c r="BL76" i="9"/>
  <c r="CU76" i="9"/>
  <c r="CY76" i="9"/>
  <c r="CS226" i="9"/>
  <c r="BP172" i="9"/>
  <c r="CC76" i="9"/>
  <c r="CN76" i="9"/>
  <c r="BV228" i="9"/>
  <c r="CD226" i="9"/>
  <c r="AV302" i="9"/>
  <c r="CW228" i="9"/>
  <c r="AX228" i="9"/>
  <c r="BR365" i="9"/>
  <c r="CV365" i="9"/>
  <c r="CJ333" i="9"/>
  <c r="CA333" i="9"/>
  <c r="CN417" i="9"/>
  <c r="BA417" i="9"/>
  <c r="BH417" i="9"/>
  <c r="CG417" i="9"/>
  <c r="AT417" i="9"/>
  <c r="W417" i="9"/>
  <c r="CI417" i="9"/>
  <c r="BL417" i="9"/>
  <c r="AW417" i="9"/>
  <c r="CL417" i="9"/>
  <c r="BN385" i="9"/>
  <c r="BM385" i="9"/>
  <c r="AB385" i="9"/>
  <c r="BY385" i="9"/>
  <c r="AE385" i="9"/>
  <c r="BO280" i="9"/>
  <c r="CI280" i="9"/>
  <c r="CY280" i="9"/>
  <c r="V280" i="9"/>
  <c r="CJ280" i="9"/>
  <c r="BE268" i="9"/>
  <c r="CF268" i="9"/>
  <c r="BX268" i="9"/>
  <c r="CW268" i="9"/>
  <c r="BD268" i="9"/>
  <c r="CT268" i="9"/>
  <c r="CG457" i="9"/>
  <c r="AY433" i="9"/>
  <c r="CC433" i="9"/>
  <c r="BP433" i="9"/>
  <c r="AD433" i="9"/>
  <c r="BS433" i="9"/>
  <c r="CV194" i="9"/>
  <c r="BI194" i="9"/>
  <c r="CX194" i="9"/>
  <c r="BD194" i="9"/>
  <c r="CS194" i="9"/>
  <c r="CQ120" i="9"/>
  <c r="Y120" i="9"/>
  <c r="AB120" i="9"/>
  <c r="BY88" i="9"/>
  <c r="BT88" i="9"/>
  <c r="BW88" i="9"/>
  <c r="BS365" i="9"/>
  <c r="BQ365" i="9"/>
  <c r="AV365" i="9"/>
  <c r="Y365" i="9"/>
  <c r="CK365" i="9"/>
  <c r="BN365" i="9"/>
  <c r="AY365" i="9"/>
  <c r="AJ365" i="9"/>
  <c r="CD333" i="9"/>
  <c r="BN333" i="9"/>
  <c r="AW333" i="9"/>
  <c r="AA333" i="9"/>
  <c r="CM333" i="9"/>
  <c r="BX333" i="9"/>
  <c r="BI333" i="9"/>
  <c r="AL333" i="9"/>
  <c r="CX333" i="9"/>
  <c r="CY365" i="9"/>
  <c r="AC365" i="9"/>
  <c r="CW365" i="9"/>
  <c r="BZ365" i="9"/>
  <c r="BD365" i="9"/>
  <c r="AG365" i="9"/>
  <c r="CS365" i="9"/>
  <c r="BV365" i="9"/>
  <c r="BG365" i="9"/>
  <c r="AR365" i="9"/>
  <c r="AP333" i="9"/>
  <c r="Z333" i="9"/>
  <c r="CT333" i="9"/>
  <c r="BE333" i="9"/>
  <c r="AI333" i="9"/>
  <c r="CU333" i="9"/>
  <c r="CF333" i="9"/>
  <c r="BQ333" i="9"/>
  <c r="AT333" i="9"/>
  <c r="W333" i="9"/>
  <c r="CI333" i="9"/>
  <c r="CO417" i="9"/>
  <c r="BX417" i="9"/>
  <c r="CE417" i="9"/>
  <c r="AA417" i="9"/>
  <c r="BB417" i="9"/>
  <c r="AE417" i="9"/>
  <c r="CQ417" i="9"/>
  <c r="BT417" i="9"/>
  <c r="BM417" i="9"/>
  <c r="CZ385" i="9"/>
  <c r="CS385" i="9"/>
  <c r="BH385" i="9"/>
  <c r="V385" i="9"/>
  <c r="BK385" i="9"/>
  <c r="CU280" i="9"/>
  <c r="BF280" i="9"/>
  <c r="BJ280" i="9"/>
  <c r="BM280" i="9"/>
  <c r="AJ280" i="9"/>
  <c r="BU268" i="9"/>
  <c r="BB268" i="9"/>
  <c r="BJ268" i="9"/>
  <c r="AU268" i="9"/>
  <c r="CJ268" i="9"/>
  <c r="BG433" i="9"/>
  <c r="AH433" i="9"/>
  <c r="CF433" i="9"/>
  <c r="AT433" i="9"/>
  <c r="CI433" i="9"/>
  <c r="BX194" i="9"/>
  <c r="CO194" i="9"/>
  <c r="AU194" i="9"/>
  <c r="CJ194" i="9"/>
  <c r="AP194" i="9"/>
  <c r="AM120" i="9"/>
  <c r="CC120" i="9"/>
  <c r="CN120" i="9"/>
  <c r="CO88" i="9"/>
  <c r="CJ88" i="9"/>
  <c r="CM88" i="9"/>
  <c r="AS365" i="9"/>
  <c r="BI365" i="9"/>
  <c r="V365" i="9"/>
  <c r="CH365" i="9"/>
  <c r="BL365" i="9"/>
  <c r="AO365" i="9"/>
  <c r="DA365" i="9"/>
  <c r="CD365" i="9"/>
  <c r="BO365" i="9"/>
  <c r="AZ365" i="9"/>
  <c r="AX333" i="9"/>
  <c r="BF333" i="9"/>
  <c r="AN333" i="9"/>
  <c r="BM333" i="9"/>
  <c r="AQ333" i="9"/>
  <c r="AB333" i="9"/>
  <c r="CN333" i="9"/>
  <c r="BY333" i="9"/>
  <c r="BB333" i="9"/>
  <c r="AE333" i="9"/>
  <c r="CQ333" i="9"/>
  <c r="AC417" i="9"/>
  <c r="CU417" i="9"/>
  <c r="CW417" i="9"/>
  <c r="AS417" i="9"/>
  <c r="BJ417" i="9"/>
  <c r="AM417" i="9"/>
  <c r="CY417" i="9"/>
  <c r="CB417" i="9"/>
  <c r="BU417" i="9"/>
  <c r="CJ385" i="9"/>
  <c r="BV385" i="9"/>
  <c r="AA385" i="9"/>
  <c r="BX385" i="9"/>
  <c r="AL385" i="9"/>
  <c r="CA385" i="9"/>
  <c r="BY280" i="9"/>
  <c r="CA280" i="9"/>
  <c r="CE280" i="9"/>
  <c r="CH280" i="9"/>
  <c r="AZ280" i="9"/>
  <c r="CC268" i="9"/>
  <c r="CH268" i="9"/>
  <c r="CP268" i="9"/>
  <c r="BK268" i="9"/>
  <c r="CZ268" i="9"/>
  <c r="CE433" i="9"/>
  <c r="AP433" i="9"/>
  <c r="CN433" i="9"/>
  <c r="BB433" i="9"/>
  <c r="CQ433" i="9"/>
  <c r="CE194" i="9"/>
  <c r="V194" i="9"/>
  <c r="BK194" i="9"/>
  <c r="CZ194" i="9"/>
  <c r="BF194" i="9"/>
  <c r="CY120" i="9"/>
  <c r="AH120" i="9"/>
  <c r="BA120" i="9"/>
  <c r="CW88" i="9"/>
  <c r="CR88" i="9"/>
  <c r="CU88" i="9"/>
  <c r="AQ82" i="9"/>
  <c r="CK162" i="9"/>
  <c r="BY365" i="9"/>
  <c r="CO365" i="9"/>
  <c r="AD365" i="9"/>
  <c r="CP365" i="9"/>
  <c r="BT365" i="9"/>
  <c r="AW365" i="9"/>
  <c r="Z365" i="9"/>
  <c r="CL365" i="9"/>
  <c r="BW365" i="9"/>
  <c r="BH365" i="9"/>
  <c r="BV333" i="9"/>
  <c r="CL333" i="9"/>
  <c r="BT333" i="9"/>
  <c r="BU333" i="9"/>
  <c r="AY333" i="9"/>
  <c r="AJ333" i="9"/>
  <c r="CV333" i="9"/>
  <c r="CG333" i="9"/>
  <c r="BJ333" i="9"/>
  <c r="AM333" i="9"/>
  <c r="CY333" i="9"/>
  <c r="AY417" i="9"/>
  <c r="AJ417" i="9"/>
  <c r="AQ417" i="9"/>
  <c r="BP417" i="9"/>
  <c r="BR417" i="9"/>
  <c r="AU417" i="9"/>
  <c r="X417" i="9"/>
  <c r="CJ417" i="9"/>
  <c r="CC417" i="9"/>
  <c r="BD385" i="9"/>
  <c r="AV385" i="9"/>
  <c r="AI385" i="9"/>
  <c r="CF385" i="9"/>
  <c r="AT385" i="9"/>
  <c r="CI385" i="9"/>
  <c r="CX280" i="9"/>
  <c r="CL280" i="9"/>
  <c r="CP280" i="9"/>
  <c r="CS280" i="9"/>
  <c r="BH280" i="9"/>
  <c r="AO268" i="9"/>
  <c r="CX268" i="9"/>
  <c r="AC268" i="9"/>
  <c r="BS268" i="9"/>
  <c r="Z268" i="9"/>
  <c r="BM278" i="9"/>
  <c r="AG433" i="9"/>
  <c r="AX433" i="9"/>
  <c r="CV433" i="9"/>
  <c r="BJ433" i="9"/>
  <c r="CY433" i="9"/>
  <c r="AZ194" i="9"/>
  <c r="AD194" i="9"/>
  <c r="BS194" i="9"/>
  <c r="Y194" i="9"/>
  <c r="BN194" i="9"/>
  <c r="BT120" i="9"/>
  <c r="AX120" i="9"/>
  <c r="BQ120" i="9"/>
  <c r="BZ88" i="9"/>
  <c r="BU88" i="9"/>
  <c r="AY82" i="9"/>
  <c r="Z162" i="9"/>
  <c r="BA365" i="9"/>
  <c r="AE365" i="9"/>
  <c r="AL365" i="9"/>
  <c r="CX365" i="9"/>
  <c r="CB365" i="9"/>
  <c r="BE365" i="9"/>
  <c r="AH365" i="9"/>
  <c r="CT365" i="9"/>
  <c r="CE365" i="9"/>
  <c r="BP365" i="9"/>
  <c r="AV333" i="9"/>
  <c r="AF333" i="9"/>
  <c r="CZ333" i="9"/>
  <c r="CC333" i="9"/>
  <c r="BG333" i="9"/>
  <c r="AR333" i="9"/>
  <c r="AC333" i="9"/>
  <c r="CO333" i="9"/>
  <c r="BR333" i="9"/>
  <c r="AU333" i="9"/>
  <c r="AZ417" i="9"/>
  <c r="BG417" i="9"/>
  <c r="BI417" i="9"/>
  <c r="CM417" i="9"/>
  <c r="BZ417" i="9"/>
  <c r="BC417" i="9"/>
  <c r="AF417" i="9"/>
  <c r="CR417" i="9"/>
  <c r="Z417" i="9"/>
  <c r="BL385" i="9"/>
  <c r="CB385" i="9"/>
  <c r="AQ385" i="9"/>
  <c r="CN385" i="9"/>
  <c r="BB385" i="9"/>
  <c r="CQ385" i="9"/>
  <c r="W280" i="9"/>
  <c r="CW280" i="9"/>
  <c r="DA280" i="9"/>
  <c r="X280" i="9"/>
  <c r="BP280" i="9"/>
  <c r="CE268" i="9"/>
  <c r="AA268" i="9"/>
  <c r="AK268" i="9"/>
  <c r="CA268" i="9"/>
  <c r="AH268" i="9"/>
  <c r="AD278" i="9"/>
  <c r="AE246" i="9"/>
  <c r="BO433" i="9"/>
  <c r="CD433" i="9"/>
  <c r="BA433" i="9"/>
  <c r="CP433" i="9"/>
  <c r="AV433" i="9"/>
  <c r="BH194" i="9"/>
  <c r="CF194" i="9"/>
  <c r="AL194" i="9"/>
  <c r="CA194" i="9"/>
  <c r="AG194" i="9"/>
  <c r="BV194" i="9"/>
  <c r="AU120" i="9"/>
  <c r="BF120" i="9"/>
  <c r="BY120" i="9"/>
  <c r="BX88" i="9"/>
  <c r="AE88" i="9"/>
  <c r="Z88" i="9"/>
  <c r="BB82" i="9"/>
  <c r="AK162" i="9"/>
  <c r="CI365" i="9"/>
  <c r="AU365" i="9"/>
  <c r="CG365" i="9"/>
  <c r="BK365" i="9"/>
  <c r="AT365" i="9"/>
  <c r="X365" i="9"/>
  <c r="CJ365" i="9"/>
  <c r="BM365" i="9"/>
  <c r="AP365" i="9"/>
  <c r="AA365" i="9"/>
  <c r="CM365" i="9"/>
  <c r="CB333" i="9"/>
  <c r="BL333" i="9"/>
  <c r="Y333" i="9"/>
  <c r="CK333" i="9"/>
  <c r="BO333" i="9"/>
  <c r="AZ333" i="9"/>
  <c r="AK333" i="9"/>
  <c r="CW333" i="9"/>
  <c r="BZ333" i="9"/>
  <c r="BQ417" i="9"/>
  <c r="BY417" i="9"/>
  <c r="CF417" i="9"/>
  <c r="V417" i="9"/>
  <c r="CH417" i="9"/>
  <c r="BK417" i="9"/>
  <c r="AN417" i="9"/>
  <c r="CZ417" i="9"/>
  <c r="Z385" i="9"/>
  <c r="AG385" i="9"/>
  <c r="BW385" i="9"/>
  <c r="AS385" i="9"/>
  <c r="AI280" i="9"/>
  <c r="BC280" i="9"/>
  <c r="BI280" i="9"/>
  <c r="BK280" i="9"/>
  <c r="BD280" i="9"/>
  <c r="CS268" i="9"/>
  <c r="CM268" i="9"/>
  <c r="BQ268" i="9"/>
  <c r="X268" i="9"/>
  <c r="AO433" i="9"/>
  <c r="CT433" i="9"/>
  <c r="BQ433" i="9"/>
  <c r="W433" i="9"/>
  <c r="BO194" i="9"/>
  <c r="AC194" i="9"/>
  <c r="BR194" i="9"/>
  <c r="X194" i="9"/>
  <c r="W120" i="9"/>
  <c r="AQ120" i="9"/>
  <c r="AB88" i="9"/>
  <c r="AU88" i="9"/>
  <c r="Z228" i="9"/>
  <c r="CF226" i="9"/>
  <c r="CQ302" i="9"/>
  <c r="AE302" i="9"/>
  <c r="AB302" i="9"/>
  <c r="CP302" i="9"/>
  <c r="AP302" i="9"/>
  <c r="BB302" i="9"/>
  <c r="CE302" i="9"/>
  <c r="AD302" i="9"/>
  <c r="AY302" i="9"/>
  <c r="AN302" i="9"/>
  <c r="CN302" i="9"/>
  <c r="AA302" i="9"/>
  <c r="BK302" i="9"/>
  <c r="BH302" i="9"/>
  <c r="CZ270" i="9"/>
  <c r="CU270" i="9"/>
  <c r="BS270" i="9"/>
  <c r="BT270" i="9"/>
  <c r="BO270" i="9"/>
  <c r="CY270" i="9"/>
  <c r="AN270" i="9"/>
  <c r="AI270" i="9"/>
  <c r="BC270" i="9"/>
  <c r="CX270" i="9"/>
  <c r="BV270" i="9"/>
  <c r="AG270" i="9"/>
  <c r="BI270" i="9"/>
  <c r="CF270" i="9"/>
  <c r="BA270" i="9"/>
  <c r="BP270" i="9"/>
  <c r="AU238" i="9"/>
  <c r="BS238" i="9"/>
  <c r="AR238" i="9"/>
  <c r="BT238" i="9"/>
  <c r="CP238" i="9"/>
  <c r="CE238" i="9"/>
  <c r="CR238" i="9"/>
  <c r="BR238" i="9"/>
  <c r="BG238" i="9"/>
  <c r="BU238" i="9"/>
  <c r="BJ238" i="9"/>
  <c r="AH238" i="9"/>
  <c r="CV238" i="9"/>
  <c r="BL238" i="9"/>
  <c r="CY238" i="9"/>
  <c r="BP238" i="9"/>
  <c r="Z238" i="9"/>
  <c r="BL228" i="9"/>
  <c r="CZ228" i="9"/>
  <c r="X228" i="9"/>
  <c r="AE228" i="9"/>
  <c r="V228" i="9"/>
  <c r="BF228" i="9"/>
  <c r="CC228" i="9"/>
  <c r="CV228" i="9"/>
  <c r="AW228" i="9"/>
  <c r="CR228" i="9"/>
  <c r="CY228" i="9"/>
  <c r="CP228" i="9"/>
  <c r="CT228" i="9"/>
  <c r="AR228" i="9"/>
  <c r="AP228" i="9"/>
  <c r="CK228" i="9"/>
  <c r="CL228" i="9"/>
  <c r="CJ228" i="9"/>
  <c r="CQ228" i="9"/>
  <c r="CH228" i="9"/>
  <c r="CF228" i="9"/>
  <c r="AG228" i="9"/>
  <c r="AB228" i="9"/>
  <c r="BW228" i="9"/>
  <c r="AK228" i="9"/>
  <c r="CB228" i="9"/>
  <c r="BS228" i="9"/>
  <c r="BZ228" i="9"/>
  <c r="BU228" i="9"/>
  <c r="BP228" i="9"/>
  <c r="DA228" i="9"/>
  <c r="BI228" i="9"/>
  <c r="BX228" i="9"/>
  <c r="AN228" i="9"/>
  <c r="AU228" i="9"/>
  <c r="BB228" i="9"/>
  <c r="CE228" i="9"/>
  <c r="AC228" i="9"/>
  <c r="BN228" i="9"/>
  <c r="AY228" i="9"/>
  <c r="BM228" i="9"/>
  <c r="AF228" i="9"/>
  <c r="AM228" i="9"/>
  <c r="AD228" i="9"/>
  <c r="BQ228" i="9"/>
  <c r="CN228" i="9"/>
  <c r="AA228" i="9"/>
  <c r="CU228" i="9"/>
  <c r="BH228" i="9"/>
  <c r="BN226" i="9"/>
  <c r="AP226" i="9"/>
  <c r="AW226" i="9"/>
  <c r="BD226" i="9"/>
  <c r="AU226" i="9"/>
  <c r="BB226" i="9"/>
  <c r="BH226" i="9"/>
  <c r="AI226" i="9"/>
  <c r="AY226" i="9"/>
  <c r="AH226" i="9"/>
  <c r="AO226" i="9"/>
  <c r="AF226" i="9"/>
  <c r="AM226" i="9"/>
  <c r="AT226" i="9"/>
  <c r="AJ226" i="9"/>
  <c r="CO226" i="9"/>
  <c r="BY226" i="9"/>
  <c r="Z226" i="9"/>
  <c r="AG226" i="9"/>
  <c r="X226" i="9"/>
  <c r="AE226" i="9"/>
  <c r="AL226" i="9"/>
  <c r="AB226" i="9"/>
  <c r="BI226" i="9"/>
  <c r="AS226" i="9"/>
  <c r="CT226" i="9"/>
  <c r="DA226" i="9"/>
  <c r="CR226" i="9"/>
  <c r="CY226" i="9"/>
  <c r="W226" i="9"/>
  <c r="CV226" i="9"/>
  <c r="BW226" i="9"/>
  <c r="AC226" i="9"/>
  <c r="BV226" i="9"/>
  <c r="BM226" i="9"/>
  <c r="BT226" i="9"/>
  <c r="CA226" i="9"/>
  <c r="BR226" i="9"/>
  <c r="BX226" i="9"/>
  <c r="BQ226" i="9"/>
  <c r="BA226" i="9"/>
  <c r="AX226" i="9"/>
  <c r="BE226" i="9"/>
  <c r="BL226" i="9"/>
  <c r="BC226" i="9"/>
  <c r="BJ226" i="9"/>
  <c r="BP226" i="9"/>
  <c r="BO226" i="9"/>
  <c r="CE226" i="9"/>
  <c r="AH409" i="9"/>
  <c r="Y409" i="9"/>
  <c r="CQ409" i="9"/>
  <c r="CH409" i="9"/>
  <c r="CM409" i="9"/>
  <c r="AB409" i="9"/>
  <c r="Z409" i="9"/>
  <c r="CZ409" i="9"/>
  <c r="CI409" i="9"/>
  <c r="BJ409" i="9"/>
  <c r="AS409" i="9"/>
  <c r="BO409" i="9"/>
  <c r="DA409" i="9"/>
  <c r="CB409" i="9"/>
  <c r="BS409" i="9"/>
  <c r="BB409" i="9"/>
  <c r="AA409" i="9"/>
  <c r="CV409" i="9"/>
  <c r="CT409" i="9"/>
  <c r="CK409" i="9"/>
  <c r="BT409" i="9"/>
  <c r="BK409" i="9"/>
  <c r="AT409" i="9"/>
  <c r="AQ409" i="9"/>
  <c r="CU409" i="9"/>
  <c r="BN409" i="9"/>
  <c r="AW409" i="9"/>
  <c r="AN409" i="9"/>
  <c r="W409" i="9"/>
  <c r="AZ409" i="9"/>
  <c r="AK409" i="9"/>
  <c r="AY409" i="9"/>
  <c r="BF409" i="9"/>
  <c r="AO409" i="9"/>
  <c r="CY409" i="9"/>
  <c r="CP409" i="9"/>
  <c r="AC409" i="9"/>
  <c r="BX409" i="9"/>
  <c r="AJ409" i="9"/>
  <c r="BV112" i="9"/>
  <c r="BK112" i="9"/>
  <c r="CX80" i="9"/>
  <c r="CN80" i="9"/>
  <c r="CT80" i="9"/>
  <c r="AZ309" i="9"/>
  <c r="AY309" i="9"/>
  <c r="BC309" i="9"/>
  <c r="AX154" i="9"/>
  <c r="BJ154" i="9"/>
  <c r="FE15" i="9"/>
  <c r="EL15" i="9"/>
  <c r="DL15" i="9"/>
  <c r="CC313" i="9"/>
  <c r="CU313" i="9"/>
  <c r="CR313" i="9"/>
  <c r="CA76" i="9"/>
  <c r="CX76" i="9"/>
  <c r="AL76" i="9"/>
  <c r="BH76" i="9"/>
  <c r="BW76" i="9"/>
  <c r="CL76" i="9"/>
  <c r="Z76" i="9"/>
  <c r="AW76" i="9"/>
  <c r="BI76" i="9"/>
  <c r="AV76" i="9"/>
  <c r="BS76" i="9"/>
  <c r="CP76" i="9"/>
  <c r="AD76" i="9"/>
  <c r="AZ76" i="9"/>
  <c r="BO76" i="9"/>
  <c r="CD76" i="9"/>
  <c r="DA76" i="9"/>
  <c r="AO76" i="9"/>
  <c r="AC76" i="9"/>
  <c r="BY76" i="9"/>
  <c r="BK76" i="9"/>
  <c r="CH76" i="9"/>
  <c r="V76" i="9"/>
  <c r="AR76" i="9"/>
  <c r="BG76" i="9"/>
  <c r="BV76" i="9"/>
  <c r="CS76" i="9"/>
  <c r="AG76" i="9"/>
  <c r="CJ76" i="9"/>
  <c r="AS76" i="9"/>
  <c r="BC76" i="9"/>
  <c r="BZ76" i="9"/>
  <c r="CV76" i="9"/>
  <c r="AJ76" i="9"/>
  <c r="AY76" i="9"/>
  <c r="BN76" i="9"/>
  <c r="CK76" i="9"/>
  <c r="Y76" i="9"/>
  <c r="BD76" i="9"/>
  <c r="CZ76" i="9"/>
  <c r="CQ76" i="9"/>
  <c r="AE76" i="9"/>
  <c r="BB76" i="9"/>
  <c r="BX76" i="9"/>
  <c r="CM76" i="9"/>
  <c r="AA76" i="9"/>
  <c r="AP76" i="9"/>
  <c r="BM76" i="9"/>
  <c r="AF76" i="9"/>
  <c r="BA76" i="9"/>
  <c r="AK76" i="9"/>
  <c r="BQ76" i="9"/>
  <c r="CI76" i="9"/>
  <c r="W76" i="9"/>
  <c r="AT76" i="9"/>
  <c r="BP76" i="9"/>
  <c r="CE76" i="9"/>
  <c r="CT76" i="9"/>
  <c r="AH76" i="9"/>
  <c r="BE76" i="9"/>
  <c r="CO76" i="9"/>
  <c r="CB76" i="9"/>
  <c r="AX248" i="9"/>
  <c r="BS248" i="9"/>
  <c r="CM248" i="9"/>
  <c r="CK248" i="9"/>
  <c r="CJ248" i="9"/>
  <c r="CH248" i="9"/>
  <c r="CG248" i="9"/>
  <c r="CE248" i="9"/>
  <c r="BR248" i="9"/>
  <c r="CX248" i="9"/>
  <c r="AP248" i="9"/>
  <c r="BK248" i="9"/>
  <c r="CB248" i="9"/>
  <c r="BZ248" i="9"/>
  <c r="BY248" i="9"/>
  <c r="BX248" i="9"/>
  <c r="BW248" i="9"/>
  <c r="BT248" i="9"/>
  <c r="AB248" i="9"/>
  <c r="AL248" i="9"/>
  <c r="CT248" i="9"/>
  <c r="AH248" i="9"/>
  <c r="BC248" i="9"/>
  <c r="BQ248" i="9"/>
  <c r="BP248" i="9"/>
  <c r="BO248" i="9"/>
  <c r="BM248" i="9"/>
  <c r="BL248" i="9"/>
  <c r="BI248" i="9"/>
  <c r="DA248" i="9"/>
  <c r="CF248" i="9"/>
  <c r="CL248" i="9"/>
  <c r="Z248" i="9"/>
  <c r="AU248" i="9"/>
  <c r="BG248" i="9"/>
  <c r="BE248" i="9"/>
  <c r="BD248" i="9"/>
  <c r="BB248" i="9"/>
  <c r="BA248" i="9"/>
  <c r="AY248" i="9"/>
  <c r="BJ248" i="9"/>
  <c r="CN248" i="9"/>
  <c r="BN248" i="9"/>
  <c r="CI248" i="9"/>
  <c r="W248" i="9"/>
  <c r="AA248" i="9"/>
  <c r="Y248" i="9"/>
  <c r="X248" i="9"/>
  <c r="V248" i="9"/>
  <c r="CZ248" i="9"/>
  <c r="CP248" i="9"/>
  <c r="AW248" i="9"/>
  <c r="BF248" i="9"/>
  <c r="CA248" i="9"/>
  <c r="CW248" i="9"/>
  <c r="CV248" i="9"/>
  <c r="CU248" i="9"/>
  <c r="CS248" i="9"/>
  <c r="CR248" i="9"/>
  <c r="CO248" i="9"/>
  <c r="AZ248" i="9"/>
  <c r="AO248" i="9"/>
  <c r="BX357" i="9"/>
  <c r="CM357" i="9"/>
  <c r="AA357" i="9"/>
  <c r="AP357" i="9"/>
  <c r="BM357" i="9"/>
  <c r="CJ357" i="9"/>
  <c r="X357" i="9"/>
  <c r="AT357" i="9"/>
  <c r="BY357" i="9"/>
  <c r="CO357" i="9"/>
  <c r="CQ357" i="9"/>
  <c r="BP357" i="9"/>
  <c r="CE357" i="9"/>
  <c r="CT357" i="9"/>
  <c r="AH357" i="9"/>
  <c r="BE357" i="9"/>
  <c r="CB357" i="9"/>
  <c r="CX357" i="9"/>
  <c r="AL357" i="9"/>
  <c r="AS357" i="9"/>
  <c r="BI357" i="9"/>
  <c r="BH357" i="9"/>
  <c r="BW357" i="9"/>
  <c r="CL357" i="9"/>
  <c r="Z357" i="9"/>
  <c r="AW357" i="9"/>
  <c r="BT357" i="9"/>
  <c r="CP357" i="9"/>
  <c r="AD357" i="9"/>
  <c r="CY357" i="9"/>
  <c r="AC357" i="9"/>
  <c r="AZ357" i="9"/>
  <c r="BO357" i="9"/>
  <c r="CD357" i="9"/>
  <c r="DA357" i="9"/>
  <c r="AO357" i="9"/>
  <c r="BL357" i="9"/>
  <c r="CH357" i="9"/>
  <c r="V357" i="9"/>
  <c r="BS357" i="9"/>
  <c r="CI357" i="9"/>
  <c r="CN357" i="9"/>
  <c r="AB357" i="9"/>
  <c r="AQ357" i="9"/>
  <c r="BF357" i="9"/>
  <c r="CC357" i="9"/>
  <c r="CZ357" i="9"/>
  <c r="AN357" i="9"/>
  <c r="BJ357" i="9"/>
  <c r="CA357" i="9"/>
  <c r="CF357" i="9"/>
  <c r="CU357" i="9"/>
  <c r="AI357" i="9"/>
  <c r="AX357" i="9"/>
  <c r="BU357" i="9"/>
  <c r="CR357" i="9"/>
  <c r="AF357" i="9"/>
  <c r="BB357" i="9"/>
  <c r="AU357" i="9"/>
  <c r="AK357" i="9"/>
  <c r="CC304" i="9"/>
  <c r="CB304" i="9"/>
  <c r="CY304" i="9"/>
  <c r="AM304" i="9"/>
  <c r="AR304" i="9"/>
  <c r="AA304" i="9"/>
  <c r="CD304" i="9"/>
  <c r="AT304" i="9"/>
  <c r="V304" i="9"/>
  <c r="AO304" i="9"/>
  <c r="BB304" i="9"/>
  <c r="BU304" i="9"/>
  <c r="BT304" i="9"/>
  <c r="CQ304" i="9"/>
  <c r="CV304" i="9"/>
  <c r="AJ304" i="9"/>
  <c r="CU304" i="9"/>
  <c r="BN304" i="9"/>
  <c r="AH304" i="9"/>
  <c r="CL304" i="9"/>
  <c r="CM304" i="9"/>
  <c r="BM304" i="9"/>
  <c r="BL304" i="9"/>
  <c r="CI304" i="9"/>
  <c r="CN304" i="9"/>
  <c r="AB304" i="9"/>
  <c r="CE304" i="9"/>
  <c r="AX304" i="9"/>
  <c r="W304" i="9"/>
  <c r="BV304" i="9"/>
  <c r="AE304" i="9"/>
  <c r="BE304" i="9"/>
  <c r="BD304" i="9"/>
  <c r="CA304" i="9"/>
  <c r="CF304" i="9"/>
  <c r="CW304" i="9"/>
  <c r="BO304" i="9"/>
  <c r="AI304" i="9"/>
  <c r="CO304" i="9"/>
  <c r="BF304" i="9"/>
  <c r="CH304" i="9"/>
  <c r="CS304" i="9"/>
  <c r="CR304" i="9"/>
  <c r="AF304" i="9"/>
  <c r="BC304" i="9"/>
  <c r="BH304" i="9"/>
  <c r="BA304" i="9"/>
  <c r="Z304" i="9"/>
  <c r="BZ304" i="9"/>
  <c r="AS304" i="9"/>
  <c r="AQ304" i="9"/>
  <c r="BG304" i="9"/>
  <c r="CK304" i="9"/>
  <c r="CJ304" i="9"/>
  <c r="X304" i="9"/>
  <c r="AU304" i="9"/>
  <c r="AZ304" i="9"/>
  <c r="AL304" i="9"/>
  <c r="CT304" i="9"/>
  <c r="BJ304" i="9"/>
  <c r="AG304" i="9"/>
  <c r="CX304" i="9"/>
  <c r="BR304" i="9"/>
  <c r="CH264" i="9"/>
  <c r="V264" i="9"/>
  <c r="AR264" i="9"/>
  <c r="BG264" i="9"/>
  <c r="CC264" i="9"/>
  <c r="CL264" i="9"/>
  <c r="BC264" i="9"/>
  <c r="CR264" i="9"/>
  <c r="BY264" i="9"/>
  <c r="AK264" i="9"/>
  <c r="Z264" i="9"/>
  <c r="BZ264" i="9"/>
  <c r="CV264" i="9"/>
  <c r="AJ264" i="9"/>
  <c r="AY264" i="9"/>
  <c r="BU264" i="9"/>
  <c r="BV264" i="9"/>
  <c r="AM264" i="9"/>
  <c r="CB264" i="9"/>
  <c r="AS264" i="9"/>
  <c r="CO264" i="9"/>
  <c r="AE264" i="9"/>
  <c r="BR264" i="9"/>
  <c r="CN264" i="9"/>
  <c r="AB264" i="9"/>
  <c r="AQ264" i="9"/>
  <c r="BM264" i="9"/>
  <c r="CZ264" i="9"/>
  <c r="W264" i="9"/>
  <c r="BL264" i="9"/>
  <c r="BQ264" i="9"/>
  <c r="BD264" i="9"/>
  <c r="BJ264" i="9"/>
  <c r="CF264" i="9"/>
  <c r="CU264" i="9"/>
  <c r="AI264" i="9"/>
  <c r="BE264" i="9"/>
  <c r="CJ264" i="9"/>
  <c r="CT264" i="9"/>
  <c r="AV264" i="9"/>
  <c r="AP264" i="9"/>
  <c r="AC264" i="9"/>
  <c r="CX264" i="9"/>
  <c r="AL264" i="9"/>
  <c r="BH264" i="9"/>
  <c r="BW264" i="9"/>
  <c r="CS264" i="9"/>
  <c r="AG264" i="9"/>
  <c r="CI264" i="9"/>
  <c r="AX264" i="9"/>
  <c r="AU264" i="9"/>
  <c r="CW264" i="9"/>
  <c r="CG264" i="9"/>
  <c r="CP264" i="9"/>
  <c r="AD264" i="9"/>
  <c r="AZ264" i="9"/>
  <c r="BO264" i="9"/>
  <c r="CK264" i="9"/>
  <c r="Y264" i="9"/>
  <c r="BS264" i="9"/>
  <c r="AH264" i="9"/>
  <c r="X264" i="9"/>
  <c r="BI264" i="9"/>
  <c r="BA264" i="9"/>
  <c r="BY228" i="9"/>
  <c r="BC228" i="9"/>
  <c r="CX226" i="9"/>
  <c r="CL226" i="9"/>
  <c r="CS302" i="9"/>
  <c r="AL270" i="9"/>
  <c r="CL238" i="9"/>
  <c r="CM228" i="9"/>
  <c r="BK228" i="9"/>
  <c r="CG226" i="9"/>
  <c r="CI226" i="9"/>
  <c r="AO302" i="9"/>
  <c r="BJ270" i="9"/>
  <c r="CS238" i="9"/>
  <c r="AQ228" i="9"/>
  <c r="AV228" i="9"/>
  <c r="CM226" i="9"/>
  <c r="CQ226" i="9"/>
  <c r="AS302" i="9"/>
  <c r="CG238" i="9"/>
  <c r="BE228" i="9"/>
  <c r="BT228" i="9"/>
  <c r="CW226" i="9"/>
  <c r="CB226" i="9"/>
  <c r="BA302" i="9"/>
  <c r="CO238" i="9"/>
  <c r="AI457" i="9"/>
  <c r="CO457" i="9"/>
  <c r="X457" i="9"/>
  <c r="BX457" i="9"/>
  <c r="CW457" i="9"/>
  <c r="AS457" i="9"/>
  <c r="BF457" i="9"/>
  <c r="CQ457" i="9"/>
  <c r="BP457" i="9"/>
  <c r="BB278" i="9"/>
  <c r="AY278" i="9"/>
  <c r="CZ278" i="9"/>
  <c r="CN278" i="9"/>
  <c r="BV278" i="9"/>
  <c r="AR246" i="9"/>
  <c r="BR246" i="9"/>
  <c r="CK246" i="9"/>
  <c r="CT246" i="9"/>
  <c r="V246" i="9"/>
  <c r="Z246" i="9"/>
  <c r="BV246" i="9"/>
  <c r="CI176" i="9"/>
  <c r="BG176" i="9"/>
  <c r="V176" i="9"/>
  <c r="BY176" i="9"/>
  <c r="AB176" i="9"/>
  <c r="BD513" i="9"/>
  <c r="BS513" i="9"/>
  <c r="CT417" i="9"/>
  <c r="AH417" i="9"/>
  <c r="BE417" i="9"/>
  <c r="CD417" i="9"/>
  <c r="DA417" i="9"/>
  <c r="BV417" i="9"/>
  <c r="CS417" i="9"/>
  <c r="AG417" i="9"/>
  <c r="BN417" i="9"/>
  <c r="CK417" i="9"/>
  <c r="BS385" i="9"/>
  <c r="CP385" i="9"/>
  <c r="AD385" i="9"/>
  <c r="BA385" i="9"/>
  <c r="BP385" i="9"/>
  <c r="CE385" i="9"/>
  <c r="DA385" i="9"/>
  <c r="AO385" i="9"/>
  <c r="AP385" i="9"/>
  <c r="BF385" i="9"/>
  <c r="BC385" i="9"/>
  <c r="BZ385" i="9"/>
  <c r="CW385" i="9"/>
  <c r="AK385" i="9"/>
  <c r="AZ385" i="9"/>
  <c r="BO385" i="9"/>
  <c r="CK385" i="9"/>
  <c r="Y385" i="9"/>
  <c r="BT385" i="9"/>
  <c r="AF385" i="9"/>
  <c r="AU385" i="9"/>
  <c r="BR385" i="9"/>
  <c r="CO385" i="9"/>
  <c r="AC385" i="9"/>
  <c r="AR385" i="9"/>
  <c r="BG385" i="9"/>
  <c r="CC385" i="9"/>
  <c r="CD385" i="9"/>
  <c r="AN385" i="9"/>
  <c r="X385" i="9"/>
  <c r="CY385" i="9"/>
  <c r="AM385" i="9"/>
  <c r="BJ385" i="9"/>
  <c r="CG385" i="9"/>
  <c r="CV385" i="9"/>
  <c r="AJ385" i="9"/>
  <c r="AY385" i="9"/>
  <c r="BU385" i="9"/>
  <c r="AX385" i="9"/>
  <c r="CT385" i="9"/>
  <c r="CR385" i="9"/>
  <c r="AX194" i="9"/>
  <c r="BU194" i="9"/>
  <c r="CR194" i="9"/>
  <c r="AF194" i="9"/>
  <c r="BC194" i="9"/>
  <c r="BZ194" i="9"/>
  <c r="CW194" i="9"/>
  <c r="AK194" i="9"/>
  <c r="AY194" i="9"/>
  <c r="CU194" i="9"/>
  <c r="CT194" i="9"/>
  <c r="AH194" i="9"/>
  <c r="BE194" i="9"/>
  <c r="CB194" i="9"/>
  <c r="CY194" i="9"/>
  <c r="AM194" i="9"/>
  <c r="BJ194" i="9"/>
  <c r="CG194" i="9"/>
  <c r="CM194" i="9"/>
  <c r="AR194" i="9"/>
  <c r="AI194" i="9"/>
  <c r="CL194" i="9"/>
  <c r="Z194" i="9"/>
  <c r="AW194" i="9"/>
  <c r="BT194" i="9"/>
  <c r="CQ194" i="9"/>
  <c r="AE194" i="9"/>
  <c r="BB194" i="9"/>
  <c r="BY194" i="9"/>
  <c r="BG194" i="9"/>
  <c r="BW194" i="9"/>
  <c r="AB194" i="9"/>
  <c r="CD194" i="9"/>
  <c r="DA194" i="9"/>
  <c r="AO194" i="9"/>
  <c r="BL194" i="9"/>
  <c r="CI194" i="9"/>
  <c r="W194" i="9"/>
  <c r="AT194" i="9"/>
  <c r="BQ194" i="9"/>
  <c r="AA194" i="9"/>
  <c r="AQ194" i="9"/>
  <c r="CN194" i="9"/>
  <c r="BJ120" i="9"/>
  <c r="CV120" i="9"/>
  <c r="AY120" i="9"/>
  <c r="CK120" i="9"/>
  <c r="CI120" i="9"/>
  <c r="BS120" i="9"/>
  <c r="AT120" i="9"/>
  <c r="CF120" i="9"/>
  <c r="AI120" i="9"/>
  <c r="BU120" i="9"/>
  <c r="CB120" i="9"/>
  <c r="CR120" i="9"/>
  <c r="AD120" i="9"/>
  <c r="BP120" i="9"/>
  <c r="CT120" i="9"/>
  <c r="BE120" i="9"/>
  <c r="AV120" i="9"/>
  <c r="BL120" i="9"/>
  <c r="CG120" i="9"/>
  <c r="AJ120" i="9"/>
  <c r="BN120" i="9"/>
  <c r="AO120" i="9"/>
  <c r="CA120" i="9"/>
  <c r="AE120" i="9"/>
  <c r="AQ88" i="9"/>
  <c r="CC88" i="9"/>
  <c r="AN88" i="9"/>
  <c r="CH88" i="9"/>
  <c r="AS88" i="9"/>
  <c r="AA88" i="9"/>
  <c r="BM88" i="9"/>
  <c r="X88" i="9"/>
  <c r="BR88" i="9"/>
  <c r="AC88" i="9"/>
  <c r="CL88" i="9"/>
  <c r="AW88" i="9"/>
  <c r="CQ88" i="9"/>
  <c r="BB88" i="9"/>
  <c r="BH88" i="9"/>
  <c r="BF88" i="9"/>
  <c r="CZ88" i="9"/>
  <c r="BK88" i="9"/>
  <c r="V88" i="9"/>
  <c r="AJ88" i="9"/>
  <c r="BL162" i="9"/>
  <c r="BH162" i="9"/>
  <c r="AW162" i="9"/>
  <c r="BD162" i="9"/>
  <c r="AZ162" i="9"/>
  <c r="CA162" i="9"/>
  <c r="CH162" i="9"/>
  <c r="BW162" i="9"/>
  <c r="AM162" i="9"/>
  <c r="BZ162" i="9"/>
  <c r="BO162" i="9"/>
  <c r="CS162" i="9"/>
  <c r="V162" i="9"/>
  <c r="CL162" i="9"/>
  <c r="CW162" i="9"/>
  <c r="CD162" i="9"/>
  <c r="BU82" i="9"/>
  <c r="CG82" i="9"/>
  <c r="AH82" i="9"/>
  <c r="BM82" i="9"/>
  <c r="BY82" i="9"/>
  <c r="CQ82" i="9"/>
  <c r="CR82" i="9"/>
  <c r="CV82" i="9"/>
  <c r="BC82" i="9"/>
  <c r="CJ82" i="9"/>
  <c r="CN82" i="9"/>
  <c r="W82" i="9"/>
  <c r="AF82" i="9"/>
  <c r="AJ82" i="9"/>
  <c r="X82" i="9"/>
  <c r="AB82" i="9"/>
  <c r="BD433" i="9"/>
  <c r="CA433" i="9"/>
  <c r="CX433" i="9"/>
  <c r="AL433" i="9"/>
  <c r="BI433" i="9"/>
  <c r="BX433" i="9"/>
  <c r="CL433" i="9"/>
  <c r="Z433" i="9"/>
  <c r="CU433" i="9"/>
  <c r="BE433" i="9"/>
  <c r="CZ433" i="9"/>
  <c r="AN433" i="9"/>
  <c r="BK433" i="9"/>
  <c r="CH433" i="9"/>
  <c r="V433" i="9"/>
  <c r="AS433" i="9"/>
  <c r="BH433" i="9"/>
  <c r="BV433" i="9"/>
  <c r="AW433" i="9"/>
  <c r="AI433" i="9"/>
  <c r="AA433" i="9"/>
  <c r="CR433" i="9"/>
  <c r="AF433" i="9"/>
  <c r="BC433" i="9"/>
  <c r="BZ433" i="9"/>
  <c r="CW433" i="9"/>
  <c r="AK433" i="9"/>
  <c r="AZ433" i="9"/>
  <c r="BN433" i="9"/>
  <c r="BW433" i="9"/>
  <c r="CS433" i="9"/>
  <c r="Y433" i="9"/>
  <c r="CJ433" i="9"/>
  <c r="X433" i="9"/>
  <c r="AU433" i="9"/>
  <c r="BR433" i="9"/>
  <c r="CO433" i="9"/>
  <c r="AC433" i="9"/>
  <c r="AR433" i="9"/>
  <c r="BF433" i="9"/>
  <c r="AQ433" i="9"/>
  <c r="BM433" i="9"/>
  <c r="CM433" i="9"/>
  <c r="BV268" i="9"/>
  <c r="CR268" i="9"/>
  <c r="AF268" i="9"/>
  <c r="BC268" i="9"/>
  <c r="BY268" i="9"/>
  <c r="BZ268" i="9"/>
  <c r="AB268" i="9"/>
  <c r="BR268" i="9"/>
  <c r="AJ268" i="9"/>
  <c r="AI268" i="9"/>
  <c r="BO268" i="9"/>
  <c r="BF268" i="9"/>
  <c r="CB268" i="9"/>
  <c r="CY268" i="9"/>
  <c r="AM268" i="9"/>
  <c r="BI268" i="9"/>
  <c r="AT268" i="9"/>
  <c r="BW268" i="9"/>
  <c r="AL268" i="9"/>
  <c r="AY268" i="9"/>
  <c r="AG268" i="9"/>
  <c r="AX268" i="9"/>
  <c r="BT268" i="9"/>
  <c r="CQ268" i="9"/>
  <c r="AE268" i="9"/>
  <c r="BA268" i="9"/>
  <c r="AD268" i="9"/>
  <c r="BG268" i="9"/>
  <c r="V268" i="9"/>
  <c r="CK268" i="9"/>
  <c r="DA268" i="9"/>
  <c r="AP268" i="9"/>
  <c r="BL268" i="9"/>
  <c r="CI268" i="9"/>
  <c r="W268" i="9"/>
  <c r="AS268" i="9"/>
  <c r="CN268" i="9"/>
  <c r="AQ268" i="9"/>
  <c r="CV268" i="9"/>
  <c r="AW268" i="9"/>
  <c r="BM268" i="9"/>
  <c r="AR280" i="9"/>
  <c r="BL280" i="9"/>
  <c r="BW280" i="9"/>
  <c r="BV280" i="9"/>
  <c r="BU280" i="9"/>
  <c r="BS280" i="9"/>
  <c r="BQ280" i="9"/>
  <c r="CC280" i="9"/>
  <c r="AT280" i="9"/>
  <c r="BN280" i="9"/>
  <c r="CN280" i="9"/>
  <c r="AB280" i="9"/>
  <c r="AV280" i="9"/>
  <c r="BB280" i="9"/>
  <c r="BA280" i="9"/>
  <c r="AY280" i="9"/>
  <c r="AX280" i="9"/>
  <c r="AU280" i="9"/>
  <c r="Y280" i="9"/>
  <c r="BR280" i="9"/>
  <c r="CK280" i="9"/>
  <c r="CF280" i="9"/>
  <c r="CZ280" i="9"/>
  <c r="AN280" i="9"/>
  <c r="AQ280" i="9"/>
  <c r="AP280" i="9"/>
  <c r="AO280" i="9"/>
  <c r="AM280" i="9"/>
  <c r="AK280" i="9"/>
  <c r="BZ280" i="9"/>
  <c r="AS280" i="9"/>
  <c r="BG280" i="9"/>
  <c r="BX280" i="9"/>
  <c r="CR280" i="9"/>
  <c r="AF280" i="9"/>
  <c r="AG280" i="9"/>
  <c r="AE280" i="9"/>
  <c r="AD280" i="9"/>
  <c r="AC280" i="9"/>
  <c r="Z280" i="9"/>
  <c r="AW280" i="9"/>
  <c r="CT280" i="9"/>
  <c r="AH280" i="9"/>
  <c r="CI457" i="9"/>
  <c r="BG457" i="9"/>
  <c r="CE176" i="9"/>
  <c r="AF278" i="9"/>
  <c r="CJ457" i="9"/>
  <c r="BO457" i="9"/>
  <c r="CK176" i="9"/>
  <c r="BL278" i="9"/>
  <c r="AK457" i="9"/>
  <c r="CU457" i="9"/>
  <c r="AT176" i="9"/>
  <c r="CA246" i="9"/>
  <c r="BB142" i="9"/>
  <c r="BI457" i="9"/>
  <c r="CQ176" i="9"/>
  <c r="AJ278" i="9"/>
  <c r="CX246" i="9"/>
  <c r="CY457" i="9"/>
  <c r="AN176" i="9"/>
  <c r="BH278" i="9"/>
  <c r="AC246" i="9"/>
  <c r="CY477" i="9"/>
  <c r="BB130" i="9"/>
  <c r="X130" i="9"/>
  <c r="BM130" i="9"/>
  <c r="AI130" i="9"/>
  <c r="CN130" i="9"/>
  <c r="AK130" i="9"/>
  <c r="BI130" i="9"/>
  <c r="AF130" i="9"/>
  <c r="CC130" i="9"/>
  <c r="AQ130" i="9"/>
  <c r="CV130" i="9"/>
  <c r="AU529" i="9"/>
  <c r="AW529" i="9"/>
  <c r="BQ130" i="9"/>
  <c r="AD130" i="9"/>
  <c r="AN130" i="9"/>
  <c r="CK130" i="9"/>
  <c r="BO130" i="9"/>
  <c r="CX130" i="9"/>
  <c r="W130" i="9"/>
  <c r="CJ130" i="9"/>
  <c r="AX130" i="9"/>
  <c r="CU130" i="9"/>
  <c r="BJ373" i="9"/>
  <c r="CS373" i="9"/>
  <c r="AC341" i="9"/>
  <c r="Z96" i="9"/>
  <c r="BG530" i="9"/>
  <c r="EY304" i="9"/>
  <c r="W373" i="9"/>
  <c r="BY373" i="9"/>
  <c r="BV373" i="9"/>
  <c r="AP341" i="9"/>
  <c r="BG341" i="9"/>
  <c r="CO341" i="9"/>
  <c r="AV288" i="9"/>
  <c r="BH288" i="9"/>
  <c r="CM236" i="9"/>
  <c r="CB236" i="9"/>
  <c r="BZ530" i="9"/>
  <c r="FQ304" i="9"/>
  <c r="CF373" i="9"/>
  <c r="CA373" i="9"/>
  <c r="BP373" i="9"/>
  <c r="AM373" i="9"/>
  <c r="CQ373" i="9"/>
  <c r="CG373" i="9"/>
  <c r="BL373" i="9"/>
  <c r="AO373" i="9"/>
  <c r="DA373" i="9"/>
  <c r="CD373" i="9"/>
  <c r="Z341" i="9"/>
  <c r="BV341" i="9"/>
  <c r="Y341" i="9"/>
  <c r="CK341" i="9"/>
  <c r="BO341" i="9"/>
  <c r="AZ341" i="9"/>
  <c r="AK341" i="9"/>
  <c r="CW341" i="9"/>
  <c r="BZ341" i="9"/>
  <c r="BC341" i="9"/>
  <c r="CW381" i="9"/>
  <c r="CK288" i="9"/>
  <c r="BM288" i="9"/>
  <c r="CC288" i="9"/>
  <c r="BD288" i="9"/>
  <c r="AH288" i="9"/>
  <c r="CT288" i="9"/>
  <c r="CE288" i="9"/>
  <c r="BP288" i="9"/>
  <c r="BA288" i="9"/>
  <c r="AD288" i="9"/>
  <c r="CP288" i="9"/>
  <c r="AI236" i="9"/>
  <c r="CV236" i="9"/>
  <c r="Z236" i="9"/>
  <c r="AC236" i="9"/>
  <c r="CO236" i="9"/>
  <c r="BR236" i="9"/>
  <c r="AU236" i="9"/>
  <c r="X236" i="9"/>
  <c r="CJ236" i="9"/>
  <c r="BM236" i="9"/>
  <c r="AI210" i="9"/>
  <c r="BZ373" i="9"/>
  <c r="BX373" i="9"/>
  <c r="AG373" i="9"/>
  <c r="CT341" i="9"/>
  <c r="CC341" i="9"/>
  <c r="BR341" i="9"/>
  <c r="AG288" i="9"/>
  <c r="Z288" i="9"/>
  <c r="BW288" i="9"/>
  <c r="V288" i="9"/>
  <c r="BN236" i="9"/>
  <c r="CE236" i="9"/>
  <c r="BJ236" i="9"/>
  <c r="CY236" i="9"/>
  <c r="BE236" i="9"/>
  <c r="BX441" i="9"/>
  <c r="BN530" i="9"/>
  <c r="CI530" i="9"/>
  <c r="FW304" i="9"/>
  <c r="AB373" i="9"/>
  <c r="CX373" i="9"/>
  <c r="CI373" i="9"/>
  <c r="BC373" i="9"/>
  <c r="AC373" i="9"/>
  <c r="CO373" i="9"/>
  <c r="BT373" i="9"/>
  <c r="AW373" i="9"/>
  <c r="Z373" i="9"/>
  <c r="CL373" i="9"/>
  <c r="AF341" i="9"/>
  <c r="AV341" i="9"/>
  <c r="AG341" i="9"/>
  <c r="CS341" i="9"/>
  <c r="BW341" i="9"/>
  <c r="BH341" i="9"/>
  <c r="AS341" i="9"/>
  <c r="V341" i="9"/>
  <c r="CH341" i="9"/>
  <c r="BK341" i="9"/>
  <c r="AH393" i="9"/>
  <c r="CS381" i="9"/>
  <c r="CQ288" i="9"/>
  <c r="CS288" i="9"/>
  <c r="W288" i="9"/>
  <c r="BL288" i="9"/>
  <c r="AP288" i="9"/>
  <c r="AA288" i="9"/>
  <c r="CM288" i="9"/>
  <c r="BX288" i="9"/>
  <c r="BI288" i="9"/>
  <c r="AL288" i="9"/>
  <c r="CX288" i="9"/>
  <c r="BH236" i="9"/>
  <c r="AY236" i="9"/>
  <c r="AR236" i="9"/>
  <c r="AK236" i="9"/>
  <c r="CW236" i="9"/>
  <c r="BZ236" i="9"/>
  <c r="BC236" i="9"/>
  <c r="AF236" i="9"/>
  <c r="CR236" i="9"/>
  <c r="BU236" i="9"/>
  <c r="AM210" i="9"/>
  <c r="BY266" i="9"/>
  <c r="BN266" i="9"/>
  <c r="BJ234" i="9"/>
  <c r="BE234" i="9"/>
  <c r="Y134" i="9"/>
  <c r="AH134" i="9"/>
  <c r="CC134" i="9"/>
  <c r="CU134" i="9"/>
  <c r="CN134" i="9"/>
  <c r="CG134" i="9"/>
  <c r="BR134" i="9"/>
  <c r="BC134" i="9"/>
  <c r="AN134" i="9"/>
  <c r="AZ373" i="9"/>
  <c r="BD373" i="9"/>
  <c r="CJ341" i="9"/>
  <c r="AR341" i="9"/>
  <c r="AU341" i="9"/>
  <c r="BS288" i="9"/>
  <c r="AW288" i="9"/>
  <c r="CL288" i="9"/>
  <c r="AS288" i="9"/>
  <c r="CH288" i="9"/>
  <c r="BW236" i="9"/>
  <c r="CG236" i="9"/>
  <c r="AM236" i="9"/>
  <c r="CM530" i="9"/>
  <c r="GF304" i="9"/>
  <c r="CV373" i="9"/>
  <c r="AI373" i="9"/>
  <c r="V373" i="9"/>
  <c r="BS373" i="9"/>
  <c r="AK373" i="9"/>
  <c r="CW373" i="9"/>
  <c r="CB373" i="9"/>
  <c r="BE373" i="9"/>
  <c r="AH373" i="9"/>
  <c r="CT373" i="9"/>
  <c r="BL341" i="9"/>
  <c r="CB341" i="9"/>
  <c r="AO341" i="9"/>
  <c r="DA341" i="9"/>
  <c r="CE341" i="9"/>
  <c r="BP341" i="9"/>
  <c r="BA341" i="9"/>
  <c r="AD341" i="9"/>
  <c r="CP341" i="9"/>
  <c r="BS341" i="9"/>
  <c r="CN393" i="9"/>
  <c r="Y288" i="9"/>
  <c r="AO288" i="9"/>
  <c r="BC288" i="9"/>
  <c r="BT288" i="9"/>
  <c r="AX288" i="9"/>
  <c r="AI288" i="9"/>
  <c r="CU288" i="9"/>
  <c r="CF288" i="9"/>
  <c r="BQ288" i="9"/>
  <c r="AT288" i="9"/>
  <c r="CF236" i="9"/>
  <c r="CN236" i="9"/>
  <c r="BX236" i="9"/>
  <c r="BO236" i="9"/>
  <c r="AS236" i="9"/>
  <c r="V236" i="9"/>
  <c r="CH236" i="9"/>
  <c r="BK236" i="9"/>
  <c r="AN236" i="9"/>
  <c r="CZ236" i="9"/>
  <c r="CC236" i="9"/>
  <c r="BA178" i="9"/>
  <c r="BL530" i="9"/>
  <c r="AE373" i="9"/>
  <c r="X373" i="9"/>
  <c r="BX341" i="9"/>
  <c r="CQ393" i="9"/>
  <c r="CY288" i="9"/>
  <c r="BU288" i="9"/>
  <c r="CI288" i="9"/>
  <c r="CB288" i="9"/>
  <c r="BF288" i="9"/>
  <c r="AQ288" i="9"/>
  <c r="AB288" i="9"/>
  <c r="CN288" i="9"/>
  <c r="BY288" i="9"/>
  <c r="BB288" i="9"/>
  <c r="CT236" i="9"/>
  <c r="AP236" i="9"/>
  <c r="AZ236" i="9"/>
  <c r="CL236" i="9"/>
  <c r="BA236" i="9"/>
  <c r="AD236" i="9"/>
  <c r="CP236" i="9"/>
  <c r="BS236" i="9"/>
  <c r="AV236" i="9"/>
  <c r="Y236" i="9"/>
  <c r="CK236" i="9"/>
  <c r="AU530" i="9"/>
  <c r="AL373" i="9"/>
  <c r="AS373" i="9"/>
  <c r="BM373" i="9"/>
  <c r="BW373" i="9"/>
  <c r="CR341" i="9"/>
  <c r="AW341" i="9"/>
  <c r="CM341" i="9"/>
  <c r="AL341" i="9"/>
  <c r="CA341" i="9"/>
  <c r="CR425" i="9"/>
  <c r="AW530" i="9"/>
  <c r="AR373" i="9"/>
  <c r="CY373" i="9"/>
  <c r="BO373" i="9"/>
  <c r="BB373" i="9"/>
  <c r="AA373" i="9"/>
  <c r="BA373" i="9"/>
  <c r="AF373" i="9"/>
  <c r="CR373" i="9"/>
  <c r="BU373" i="9"/>
  <c r="AX373" i="9"/>
  <c r="CE373" i="9"/>
  <c r="BF341" i="9"/>
  <c r="AN341" i="9"/>
  <c r="CD341" i="9"/>
  <c r="BE341" i="9"/>
  <c r="AI341" i="9"/>
  <c r="CU341" i="9"/>
  <c r="CF341" i="9"/>
  <c r="BQ341" i="9"/>
  <c r="AT341" i="9"/>
  <c r="W341" i="9"/>
  <c r="CI341" i="9"/>
  <c r="BF425" i="9"/>
  <c r="AE288" i="9"/>
  <c r="DA288" i="9"/>
  <c r="X288" i="9"/>
  <c r="CJ288" i="9"/>
  <c r="BN288" i="9"/>
  <c r="AY288" i="9"/>
  <c r="AJ288" i="9"/>
  <c r="CV288" i="9"/>
  <c r="CG288" i="9"/>
  <c r="BJ288" i="9"/>
  <c r="AH236" i="9"/>
  <c r="BV236" i="9"/>
  <c r="CD236" i="9"/>
  <c r="AA236" i="9"/>
  <c r="BI236" i="9"/>
  <c r="AL236" i="9"/>
  <c r="CX236" i="9"/>
  <c r="CA236" i="9"/>
  <c r="BD236" i="9"/>
  <c r="AG236" i="9"/>
  <c r="CS236" i="9"/>
  <c r="CU174" i="9"/>
  <c r="BH373" i="9"/>
  <c r="AY373" i="9"/>
  <c r="CP373" i="9"/>
  <c r="CJ373" i="9"/>
  <c r="AP373" i="9"/>
  <c r="AH341" i="9"/>
  <c r="AX341" i="9"/>
  <c r="AA341" i="9"/>
  <c r="BI341" i="9"/>
  <c r="CX341" i="9"/>
  <c r="CA530" i="9"/>
  <c r="AU373" i="9"/>
  <c r="AD373" i="9"/>
  <c r="CH373" i="9"/>
  <c r="BR373" i="9"/>
  <c r="AQ373" i="9"/>
  <c r="BI373" i="9"/>
  <c r="AN373" i="9"/>
  <c r="CZ373" i="9"/>
  <c r="CC373" i="9"/>
  <c r="BF373" i="9"/>
  <c r="BN341" i="9"/>
  <c r="BT341" i="9"/>
  <c r="X341" i="9"/>
  <c r="BM341" i="9"/>
  <c r="AQ341" i="9"/>
  <c r="AB341" i="9"/>
  <c r="CN341" i="9"/>
  <c r="BY341" i="9"/>
  <c r="BB341" i="9"/>
  <c r="AE341" i="9"/>
  <c r="AM288" i="9"/>
  <c r="AU288" i="9"/>
  <c r="AF288" i="9"/>
  <c r="CR288" i="9"/>
  <c r="BV288" i="9"/>
  <c r="BG288" i="9"/>
  <c r="AR288" i="9"/>
  <c r="AC288" i="9"/>
  <c r="CO288" i="9"/>
  <c r="AJ236" i="9"/>
  <c r="CU236" i="9"/>
  <c r="AB236" i="9"/>
  <c r="AX236" i="9"/>
  <c r="BQ236" i="9"/>
  <c r="AT236" i="9"/>
  <c r="W236" i="9"/>
  <c r="CI236" i="9"/>
  <c r="BL236" i="9"/>
  <c r="AO236" i="9"/>
  <c r="AY294" i="9"/>
  <c r="AG294" i="9"/>
  <c r="DA294" i="9"/>
  <c r="BN294" i="9"/>
  <c r="AZ294" i="9"/>
  <c r="AK294" i="9"/>
  <c r="CW294" i="9"/>
  <c r="BZ294" i="9"/>
  <c r="BC294" i="9"/>
  <c r="AF294" i="9"/>
  <c r="CR294" i="9"/>
  <c r="AZ262" i="9"/>
  <c r="DA262" i="9"/>
  <c r="BN262" i="9"/>
  <c r="BV262" i="9"/>
  <c r="AW262" i="9"/>
  <c r="BG262" i="9"/>
  <c r="AS262" i="9"/>
  <c r="V262" i="9"/>
  <c r="CH262" i="9"/>
  <c r="BL262" i="9"/>
  <c r="AV493" i="9"/>
  <c r="AP493" i="9"/>
  <c r="BU493" i="9"/>
  <c r="CA493" i="9"/>
  <c r="CT493" i="9"/>
  <c r="AQ493" i="9"/>
  <c r="AB493" i="9"/>
  <c r="CO493" i="9"/>
  <c r="BY493" i="9"/>
  <c r="BB493" i="9"/>
  <c r="CN493" i="9"/>
  <c r="BH529" i="9"/>
  <c r="AV529" i="9"/>
  <c r="AX529" i="9"/>
  <c r="Z529" i="9"/>
  <c r="AN529" i="9"/>
  <c r="BB529" i="9"/>
  <c r="CD529" i="9"/>
  <c r="BY529" i="9"/>
  <c r="BC529" i="9"/>
  <c r="AG529" i="9"/>
  <c r="CS529" i="9"/>
  <c r="AL130" i="9"/>
  <c r="CO130" i="9"/>
  <c r="CI130" i="9"/>
  <c r="CZ130" i="9"/>
  <c r="AP130" i="9"/>
  <c r="AY130" i="9"/>
  <c r="CF130" i="9"/>
  <c r="CM294" i="9"/>
  <c r="BO294" i="9"/>
  <c r="AH294" i="9"/>
  <c r="CT294" i="9"/>
  <c r="CF294" i="9"/>
  <c r="BQ294" i="9"/>
  <c r="AT294" i="9"/>
  <c r="W294" i="9"/>
  <c r="CI294" i="9"/>
  <c r="BS262" i="9"/>
  <c r="CV262" i="9"/>
  <c r="AJ262" i="9"/>
  <c r="CQ262" i="9"/>
  <c r="BH262" i="9"/>
  <c r="AA262" i="9"/>
  <c r="CM262" i="9"/>
  <c r="BY262" i="9"/>
  <c r="BB262" i="9"/>
  <c r="AF262" i="9"/>
  <c r="Y493" i="9"/>
  <c r="W493" i="9"/>
  <c r="BV493" i="9"/>
  <c r="AG493" i="9"/>
  <c r="CD493" i="9"/>
  <c r="BW493" i="9"/>
  <c r="BH493" i="9"/>
  <c r="AS493" i="9"/>
  <c r="V493" i="9"/>
  <c r="AN489" i="9"/>
  <c r="X529" i="9"/>
  <c r="BR529" i="9"/>
  <c r="BG529" i="9"/>
  <c r="BX529" i="9"/>
  <c r="CM529" i="9"/>
  <c r="AD529" i="9"/>
  <c r="AS529" i="9"/>
  <c r="W529" i="9"/>
  <c r="CI529" i="9"/>
  <c r="BA130" i="9"/>
  <c r="AU130" i="9"/>
  <c r="AV130" i="9"/>
  <c r="BU130" i="9"/>
  <c r="CD130" i="9"/>
  <c r="AB130" i="9"/>
  <c r="CM361" i="9"/>
  <c r="AP369" i="9"/>
  <c r="BI369" i="9"/>
  <c r="AC413" i="9"/>
  <c r="CH437" i="9"/>
  <c r="CM170" i="9"/>
  <c r="BH148" i="9"/>
  <c r="CB337" i="9"/>
  <c r="AP158" i="9"/>
  <c r="AQ421" i="9"/>
  <c r="BS369" i="9"/>
  <c r="BE337" i="9"/>
  <c r="CV170" i="9"/>
  <c r="AL421" i="9"/>
  <c r="W86" i="9"/>
  <c r="AT463" i="9"/>
  <c r="CH369" i="9"/>
  <c r="BZ337" i="9"/>
  <c r="AH337" i="9"/>
  <c r="CW170" i="9"/>
  <c r="CS421" i="9"/>
  <c r="CU369" i="9"/>
  <c r="V337" i="9"/>
  <c r="CT337" i="9"/>
  <c r="CX170" i="9"/>
  <c r="AR389" i="9"/>
  <c r="BR276" i="9"/>
  <c r="Z369" i="9"/>
  <c r="CP337" i="9"/>
  <c r="CE337" i="9"/>
  <c r="BW461" i="9"/>
  <c r="CZ170" i="9"/>
  <c r="BL389" i="9"/>
  <c r="BI284" i="9"/>
  <c r="CG276" i="9"/>
  <c r="AW170" i="9"/>
  <c r="BQ284" i="9"/>
  <c r="AH276" i="9"/>
  <c r="AG369" i="9"/>
  <c r="CS369" i="9"/>
  <c r="AM337" i="9"/>
  <c r="AG170" i="9"/>
  <c r="AV421" i="9"/>
  <c r="BI337" i="9"/>
  <c r="BR369" i="9"/>
  <c r="BX369" i="9"/>
  <c r="CY337" i="9"/>
  <c r="BZ461" i="9"/>
  <c r="BE461" i="9"/>
  <c r="BV461" i="9"/>
  <c r="AL461" i="9"/>
  <c r="AM461" i="9"/>
  <c r="AB461" i="9"/>
  <c r="BM421" i="9"/>
  <c r="CX421" i="9"/>
  <c r="BX421" i="9"/>
  <c r="AF421" i="9"/>
  <c r="AY421" i="9"/>
  <c r="AI421" i="9"/>
  <c r="CV421" i="9"/>
  <c r="BU421" i="9"/>
  <c r="BB421" i="9"/>
  <c r="CR421" i="9"/>
  <c r="AE421" i="9"/>
  <c r="BH421" i="9"/>
  <c r="Z421" i="9"/>
  <c r="BO421" i="9"/>
  <c r="BO389" i="9"/>
  <c r="CK389" i="9"/>
  <c r="AN389" i="9"/>
  <c r="CO389" i="9"/>
  <c r="AQ389" i="9"/>
  <c r="BU389" i="9"/>
  <c r="X389" i="9"/>
  <c r="CG389" i="9"/>
  <c r="CV389" i="9"/>
  <c r="CF389" i="9"/>
  <c r="CL389" i="9"/>
  <c r="AO389" i="9"/>
  <c r="CI389" i="9"/>
  <c r="BA389" i="9"/>
  <c r="CP389" i="9"/>
  <c r="BF389" i="9"/>
  <c r="CR389" i="9"/>
  <c r="BC389" i="9"/>
  <c r="BZ389" i="9"/>
  <c r="BB389" i="9"/>
  <c r="CH198" i="9"/>
  <c r="AB198" i="9"/>
  <c r="CK198" i="9"/>
  <c r="W198" i="9"/>
  <c r="BJ198" i="9"/>
  <c r="CU198" i="9"/>
  <c r="AW198" i="9"/>
  <c r="CA198" i="9"/>
  <c r="V198" i="9"/>
  <c r="BW198" i="9"/>
  <c r="CZ198" i="9"/>
  <c r="BY198" i="9"/>
  <c r="AY198" i="9"/>
  <c r="BT198" i="9"/>
  <c r="BQ198" i="9"/>
  <c r="CL198" i="9"/>
  <c r="BS198" i="9"/>
  <c r="AS198" i="9"/>
  <c r="BF198" i="9"/>
  <c r="BL198" i="9"/>
  <c r="AJ92" i="9"/>
  <c r="CA92" i="9"/>
  <c r="AY92" i="9"/>
  <c r="AE92" i="9"/>
  <c r="CL92" i="9"/>
  <c r="AT92" i="9"/>
  <c r="Z92" i="9"/>
  <c r="CV92" i="9"/>
  <c r="BW92" i="9"/>
  <c r="BU92" i="9"/>
  <c r="AW92" i="9"/>
  <c r="AF92" i="9"/>
  <c r="AO166" i="9"/>
  <c r="AE166" i="9"/>
  <c r="CR170" i="9"/>
  <c r="AF170" i="9"/>
  <c r="BB170" i="9"/>
  <c r="BY170" i="9"/>
  <c r="CN170" i="9"/>
  <c r="AB170" i="9"/>
  <c r="AQ170" i="9"/>
  <c r="BF170" i="9"/>
  <c r="CQ170" i="9"/>
  <c r="W170" i="9"/>
  <c r="CY170" i="9"/>
  <c r="BL170" i="9"/>
  <c r="CH170" i="9"/>
  <c r="V170" i="9"/>
  <c r="AS170" i="9"/>
  <c r="BH170" i="9"/>
  <c r="BW170" i="9"/>
  <c r="CL170" i="9"/>
  <c r="Z170" i="9"/>
  <c r="BE170" i="9"/>
  <c r="AU170" i="9"/>
  <c r="X284" i="9"/>
  <c r="AJ284" i="9"/>
  <c r="BE284" i="9"/>
  <c r="V284" i="9"/>
  <c r="BK284" i="9"/>
  <c r="AB284" i="9"/>
  <c r="AQ284" i="9"/>
  <c r="BZ284" i="9"/>
  <c r="CR284" i="9"/>
  <c r="AU284" i="9"/>
  <c r="BG284" i="9"/>
  <c r="AP284" i="9"/>
  <c r="BV284" i="9"/>
  <c r="BL284" i="9"/>
  <c r="CV284" i="9"/>
  <c r="CE284" i="9"/>
  <c r="CL284" i="9"/>
  <c r="AA284" i="9"/>
  <c r="AA369" i="9"/>
  <c r="X369" i="9"/>
  <c r="CF369" i="9"/>
  <c r="AJ337" i="9"/>
  <c r="X337" i="9"/>
  <c r="AA337" i="9"/>
  <c r="CY461" i="9"/>
  <c r="CT170" i="9"/>
  <c r="X170" i="9"/>
  <c r="BD421" i="9"/>
  <c r="AC421" i="9"/>
  <c r="BJ421" i="9"/>
  <c r="DA421" i="9"/>
  <c r="AT389" i="9"/>
  <c r="BT389" i="9"/>
  <c r="CU389" i="9"/>
  <c r="CM284" i="9"/>
  <c r="BR284" i="9"/>
  <c r="AN284" i="9"/>
  <c r="BW276" i="9"/>
  <c r="AM276" i="9"/>
  <c r="CD276" i="9"/>
  <c r="BU437" i="9"/>
  <c r="BH198" i="9"/>
  <c r="BQ92" i="9"/>
  <c r="AY457" i="9"/>
  <c r="BJ457" i="9"/>
  <c r="BM457" i="9"/>
  <c r="BV457" i="9"/>
  <c r="CF457" i="9"/>
  <c r="CD457" i="9"/>
  <c r="CA457" i="9"/>
  <c r="AT457" i="9"/>
  <c r="BH457" i="9"/>
  <c r="BD457" i="9"/>
  <c r="AQ457" i="9"/>
  <c r="BA457" i="9"/>
  <c r="BC457" i="9"/>
  <c r="BL457" i="9"/>
  <c r="BU457" i="9"/>
  <c r="BT457" i="9"/>
  <c r="BQ457" i="9"/>
  <c r="CS457" i="9"/>
  <c r="AJ457" i="9"/>
  <c r="AU457" i="9"/>
  <c r="CM457" i="9"/>
  <c r="AA457" i="9"/>
  <c r="AH457" i="9"/>
  <c r="AG457" i="9"/>
  <c r="AP457" i="9"/>
  <c r="AZ457" i="9"/>
  <c r="AX457" i="9"/>
  <c r="AV457" i="9"/>
  <c r="AM457" i="9"/>
  <c r="BE457" i="9"/>
  <c r="BY457" i="9"/>
  <c r="CE457" i="9"/>
  <c r="CT457" i="9"/>
  <c r="Y457" i="9"/>
  <c r="W457" i="9"/>
  <c r="AF457" i="9"/>
  <c r="AO457" i="9"/>
  <c r="AN457" i="9"/>
  <c r="AL457" i="9"/>
  <c r="CN457" i="9"/>
  <c r="AC457" i="9"/>
  <c r="CX457" i="9"/>
  <c r="BW457" i="9"/>
  <c r="CK457" i="9"/>
  <c r="CR457" i="9"/>
  <c r="DA457" i="9"/>
  <c r="V457" i="9"/>
  <c r="AE457" i="9"/>
  <c r="AD457" i="9"/>
  <c r="AB457" i="9"/>
  <c r="BN457" i="9"/>
  <c r="BZ457" i="9"/>
  <c r="CC457" i="9"/>
  <c r="BJ477" i="9"/>
  <c r="CG477" i="9"/>
  <c r="CO477" i="9"/>
  <c r="CW477" i="9"/>
  <c r="CJ477" i="9"/>
  <c r="BU477" i="9"/>
  <c r="AO477" i="9"/>
  <c r="AG477" i="9"/>
  <c r="BH477" i="9"/>
  <c r="AF477" i="9"/>
  <c r="AT477" i="9"/>
  <c r="BO477" i="9"/>
  <c r="BW477" i="9"/>
  <c r="CA477" i="9"/>
  <c r="BK477" i="9"/>
  <c r="AX477" i="9"/>
  <c r="BT477" i="9"/>
  <c r="CD477" i="9"/>
  <c r="W477" i="9"/>
  <c r="AA477" i="9"/>
  <c r="CX477" i="9"/>
  <c r="AL477" i="9"/>
  <c r="BF477" i="9"/>
  <c r="BN477" i="9"/>
  <c r="BM477" i="9"/>
  <c r="AY477" i="9"/>
  <c r="AJ477" i="9"/>
  <c r="BC477" i="9"/>
  <c r="BL477" i="9"/>
  <c r="CR477" i="9"/>
  <c r="BQ477" i="9"/>
  <c r="CP477" i="9"/>
  <c r="AD477" i="9"/>
  <c r="AW477" i="9"/>
  <c r="BE477" i="9"/>
  <c r="BA477" i="9"/>
  <c r="AK477" i="9"/>
  <c r="Y477" i="9"/>
  <c r="AH477" i="9"/>
  <c r="AR477" i="9"/>
  <c r="AS477" i="9"/>
  <c r="BD477" i="9"/>
  <c r="V477" i="9"/>
  <c r="AV477" i="9"/>
  <c r="Z477" i="9"/>
  <c r="CM477" i="9"/>
  <c r="CK477" i="9"/>
  <c r="CZ477" i="9"/>
  <c r="AM477" i="9"/>
  <c r="CT477" i="9"/>
  <c r="BS477" i="9"/>
  <c r="AI477" i="9"/>
  <c r="CQ477" i="9"/>
  <c r="AC477" i="9"/>
  <c r="CI477" i="9"/>
  <c r="AZ477" i="9"/>
  <c r="CE477" i="9"/>
  <c r="BX477" i="9"/>
  <c r="CL477" i="9"/>
  <c r="BI477" i="9"/>
  <c r="DA477" i="9"/>
  <c r="BY477" i="9"/>
  <c r="CH477" i="9"/>
  <c r="AN477" i="9"/>
  <c r="AP477" i="9"/>
  <c r="CS477" i="9"/>
  <c r="X477" i="9"/>
  <c r="AU477" i="9"/>
  <c r="BZ477" i="9"/>
  <c r="AE477" i="9"/>
  <c r="AB477" i="9"/>
  <c r="CB477" i="9"/>
  <c r="CV477" i="9"/>
  <c r="BP477" i="9"/>
  <c r="CP278" i="9"/>
  <c r="CC278" i="9"/>
  <c r="CW278" i="9"/>
  <c r="AE278" i="9"/>
  <c r="AT278" i="9"/>
  <c r="BI278" i="9"/>
  <c r="BO278" i="9"/>
  <c r="AZ278" i="9"/>
  <c r="AW278" i="9"/>
  <c r="AP278" i="9"/>
  <c r="BE278" i="9"/>
  <c r="CH278" i="9"/>
  <c r="BT278" i="9"/>
  <c r="CM278" i="9"/>
  <c r="W278" i="9"/>
  <c r="AL278" i="9"/>
  <c r="BA278" i="9"/>
  <c r="BG278" i="9"/>
  <c r="AG278" i="9"/>
  <c r="Z278" i="9"/>
  <c r="CF278" i="9"/>
  <c r="AH278" i="9"/>
  <c r="CT278" i="9"/>
  <c r="BD278" i="9"/>
  <c r="BS278" i="9"/>
  <c r="CK278" i="9"/>
  <c r="V278" i="9"/>
  <c r="AK278" i="9"/>
  <c r="AQ278" i="9"/>
  <c r="BU278" i="9"/>
  <c r="BN278" i="9"/>
  <c r="AO278" i="9"/>
  <c r="CL278" i="9"/>
  <c r="AV278" i="9"/>
  <c r="BK278" i="9"/>
  <c r="CA278" i="9"/>
  <c r="CU278" i="9"/>
  <c r="AC278" i="9"/>
  <c r="AI278" i="9"/>
  <c r="AX278" i="9"/>
  <c r="AR278" i="9"/>
  <c r="CE278" i="9"/>
  <c r="CD278" i="9"/>
  <c r="AN278" i="9"/>
  <c r="BC278" i="9"/>
  <c r="BR278" i="9"/>
  <c r="CJ278" i="9"/>
  <c r="CR278" i="9"/>
  <c r="AA278" i="9"/>
  <c r="AB278" i="9"/>
  <c r="Y278" i="9"/>
  <c r="BF278" i="9"/>
  <c r="BH246" i="9"/>
  <c r="CC246" i="9"/>
  <c r="CR246" i="9"/>
  <c r="CQ246" i="9"/>
  <c r="CP246" i="9"/>
  <c r="CO246" i="9"/>
  <c r="CM246" i="9"/>
  <c r="CJ246" i="9"/>
  <c r="CI246" i="9"/>
  <c r="CL246" i="9"/>
  <c r="AZ246" i="9"/>
  <c r="BU246" i="9"/>
  <c r="CH246" i="9"/>
  <c r="CG246" i="9"/>
  <c r="CE246" i="9"/>
  <c r="CD246" i="9"/>
  <c r="CB246" i="9"/>
  <c r="BZ246" i="9"/>
  <c r="AS246" i="9"/>
  <c r="W246" i="9"/>
  <c r="CV246" i="9"/>
  <c r="AJ246" i="9"/>
  <c r="BE246" i="9"/>
  <c r="BL246" i="9"/>
  <c r="BK246" i="9"/>
  <c r="BJ246" i="9"/>
  <c r="BI246" i="9"/>
  <c r="BG246" i="9"/>
  <c r="BD246" i="9"/>
  <c r="AK246" i="9"/>
  <c r="BN246" i="9"/>
  <c r="CN246" i="9"/>
  <c r="AB246" i="9"/>
  <c r="AW246" i="9"/>
  <c r="BB246" i="9"/>
  <c r="BA246" i="9"/>
  <c r="AY246" i="9"/>
  <c r="AX246" i="9"/>
  <c r="AV246" i="9"/>
  <c r="AT246" i="9"/>
  <c r="CW246" i="9"/>
  <c r="BC246" i="9"/>
  <c r="CF246" i="9"/>
  <c r="DA246" i="9"/>
  <c r="AO246" i="9"/>
  <c r="AQ246" i="9"/>
  <c r="AP246" i="9"/>
  <c r="AN246" i="9"/>
  <c r="AM246" i="9"/>
  <c r="AL246" i="9"/>
  <c r="AI246" i="9"/>
  <c r="AH246" i="9"/>
  <c r="BF246" i="9"/>
  <c r="BL142" i="9"/>
  <c r="CI142" i="9"/>
  <c r="W142" i="9"/>
  <c r="AT142" i="9"/>
  <c r="BQ142" i="9"/>
  <c r="CF142" i="9"/>
  <c r="CU142" i="9"/>
  <c r="AI142" i="9"/>
  <c r="AW142" i="9"/>
  <c r="AH142" i="9"/>
  <c r="BD142" i="9"/>
  <c r="CA142" i="9"/>
  <c r="CX142" i="9"/>
  <c r="AL142" i="9"/>
  <c r="BI142" i="9"/>
  <c r="BX142" i="9"/>
  <c r="CM142" i="9"/>
  <c r="AA142" i="9"/>
  <c r="BV142" i="9"/>
  <c r="CS142" i="9"/>
  <c r="AV142" i="9"/>
  <c r="BS142" i="9"/>
  <c r="CP142" i="9"/>
  <c r="AD142" i="9"/>
  <c r="BA142" i="9"/>
  <c r="BP142" i="9"/>
  <c r="CE142" i="9"/>
  <c r="CK142" i="9"/>
  <c r="AP142" i="9"/>
  <c r="BM142" i="9"/>
  <c r="CZ142" i="9"/>
  <c r="AN142" i="9"/>
  <c r="BK142" i="9"/>
  <c r="CH142" i="9"/>
  <c r="V142" i="9"/>
  <c r="AS142" i="9"/>
  <c r="BH142" i="9"/>
  <c r="BW142" i="9"/>
  <c r="BE142" i="9"/>
  <c r="DA142" i="9"/>
  <c r="AG142" i="9"/>
  <c r="CR142" i="9"/>
  <c r="AF142" i="9"/>
  <c r="BC142" i="9"/>
  <c r="BZ142" i="9"/>
  <c r="CW142" i="9"/>
  <c r="AK142" i="9"/>
  <c r="AZ142" i="9"/>
  <c r="BO142" i="9"/>
  <c r="Y142" i="9"/>
  <c r="BU142" i="9"/>
  <c r="CL142" i="9"/>
  <c r="CY142" i="9"/>
  <c r="CO142" i="9"/>
  <c r="AB142" i="9"/>
  <c r="CT142" i="9"/>
  <c r="CQ142" i="9"/>
  <c r="CG142" i="9"/>
  <c r="BG142" i="9"/>
  <c r="BN142" i="9"/>
  <c r="AU142" i="9"/>
  <c r="BY142" i="9"/>
  <c r="AY142" i="9"/>
  <c r="BF142" i="9"/>
  <c r="AM142" i="9"/>
  <c r="AC142" i="9"/>
  <c r="AQ142" i="9"/>
  <c r="Z142" i="9"/>
  <c r="CJ142" i="9"/>
  <c r="AE142" i="9"/>
  <c r="CV142" i="9"/>
  <c r="CD142" i="9"/>
  <c r="CB142" i="9"/>
  <c r="BR142" i="9"/>
  <c r="CN142" i="9"/>
  <c r="AX142" i="9"/>
  <c r="BF453" i="9"/>
  <c r="BV453" i="9"/>
  <c r="BK453" i="9"/>
  <c r="CE453" i="9"/>
  <c r="BN453" i="9"/>
  <c r="BC453" i="9"/>
  <c r="BH453" i="9"/>
  <c r="CK453" i="9"/>
  <c r="CG453" i="9"/>
  <c r="AJ453" i="9"/>
  <c r="CC453" i="9"/>
  <c r="BY453" i="9"/>
  <c r="AD453" i="9"/>
  <c r="Y453" i="9"/>
  <c r="CN453" i="9"/>
  <c r="CS453" i="9"/>
  <c r="BR453" i="9"/>
  <c r="CT176" i="9"/>
  <c r="AH176" i="9"/>
  <c r="BD176" i="9"/>
  <c r="CA176" i="9"/>
  <c r="CX176" i="9"/>
  <c r="AL176" i="9"/>
  <c r="BI176" i="9"/>
  <c r="BX176" i="9"/>
  <c r="BE176" i="9"/>
  <c r="DA176" i="9"/>
  <c r="AG176" i="9"/>
  <c r="CL176" i="9"/>
  <c r="Z176" i="9"/>
  <c r="AV176" i="9"/>
  <c r="BS176" i="9"/>
  <c r="CP176" i="9"/>
  <c r="AD176" i="9"/>
  <c r="BA176" i="9"/>
  <c r="BP176" i="9"/>
  <c r="Y176" i="9"/>
  <c r="BU176" i="9"/>
  <c r="CM176" i="9"/>
  <c r="BV176" i="9"/>
  <c r="CR176" i="9"/>
  <c r="AF176" i="9"/>
  <c r="BC176" i="9"/>
  <c r="BZ176" i="9"/>
  <c r="CW176" i="9"/>
  <c r="AK176" i="9"/>
  <c r="AZ176" i="9"/>
  <c r="AY176" i="9"/>
  <c r="CU176" i="9"/>
  <c r="AA176" i="9"/>
  <c r="BN176" i="9"/>
  <c r="CJ176" i="9"/>
  <c r="X176" i="9"/>
  <c r="AU176" i="9"/>
  <c r="BR176" i="9"/>
  <c r="CO176" i="9"/>
  <c r="AC176" i="9"/>
  <c r="AR176" i="9"/>
  <c r="CC176" i="9"/>
  <c r="BO176" i="9"/>
  <c r="BF176" i="9"/>
  <c r="CB176" i="9"/>
  <c r="CY176" i="9"/>
  <c r="AM176" i="9"/>
  <c r="BJ176" i="9"/>
  <c r="CG176" i="9"/>
  <c r="CV176" i="9"/>
  <c r="AJ176" i="9"/>
  <c r="AW176" i="9"/>
  <c r="AI176" i="9"/>
  <c r="CV114" i="9"/>
  <c r="AJ114" i="9"/>
  <c r="AY114" i="9"/>
  <c r="BN114" i="9"/>
  <c r="CK114" i="9"/>
  <c r="Y114" i="9"/>
  <c r="AV114" i="9"/>
  <c r="BS114" i="9"/>
  <c r="AT114" i="9"/>
  <c r="AK114" i="9"/>
  <c r="BB114" i="9"/>
  <c r="CN114" i="9"/>
  <c r="AB114" i="9"/>
  <c r="AQ114" i="9"/>
  <c r="BF114" i="9"/>
  <c r="CC114" i="9"/>
  <c r="CZ114" i="9"/>
  <c r="AN114" i="9"/>
  <c r="BK114" i="9"/>
  <c r="BY114" i="9"/>
  <c r="CP114" i="9"/>
  <c r="V114" i="9"/>
  <c r="CF114" i="9"/>
  <c r="CU114" i="9"/>
  <c r="AI114" i="9"/>
  <c r="AX114" i="9"/>
  <c r="BU114" i="9"/>
  <c r="CR114" i="9"/>
  <c r="AF114" i="9"/>
  <c r="BC114" i="9"/>
  <c r="AS114" i="9"/>
  <c r="BJ114" i="9"/>
  <c r="CG114" i="9"/>
  <c r="BX114" i="9"/>
  <c r="CM114" i="9"/>
  <c r="AA114" i="9"/>
  <c r="AP114" i="9"/>
  <c r="BM114" i="9"/>
  <c r="CJ114" i="9"/>
  <c r="X114" i="9"/>
  <c r="AU114" i="9"/>
  <c r="CX114" i="9"/>
  <c r="AD114" i="9"/>
  <c r="BA114" i="9"/>
  <c r="BP114" i="9"/>
  <c r="CE114" i="9"/>
  <c r="CT114" i="9"/>
  <c r="AH114" i="9"/>
  <c r="BE114" i="9"/>
  <c r="CB114" i="9"/>
  <c r="CY114" i="9"/>
  <c r="AM114" i="9"/>
  <c r="BR114" i="9"/>
  <c r="CO114" i="9"/>
  <c r="BH114" i="9"/>
  <c r="BW114" i="9"/>
  <c r="CL114" i="9"/>
  <c r="Z114" i="9"/>
  <c r="AW114" i="9"/>
  <c r="BT114" i="9"/>
  <c r="CQ114" i="9"/>
  <c r="AE114" i="9"/>
  <c r="AL114" i="9"/>
  <c r="BI114" i="9"/>
  <c r="AZ114" i="9"/>
  <c r="AO114" i="9"/>
  <c r="CW114" i="9"/>
  <c r="AR114" i="9"/>
  <c r="AG114" i="9"/>
  <c r="BQ114" i="9"/>
  <c r="BO114" i="9"/>
  <c r="BL114" i="9"/>
  <c r="AC114" i="9"/>
  <c r="BG114" i="9"/>
  <c r="BD114" i="9"/>
  <c r="CH114" i="9"/>
  <c r="CD114" i="9"/>
  <c r="CI114" i="9"/>
  <c r="BV114" i="9"/>
  <c r="CA114" i="9"/>
  <c r="BF513" i="9"/>
  <c r="CG513" i="9"/>
  <c r="CW513" i="9"/>
  <c r="Z513" i="9"/>
  <c r="CA513" i="9"/>
  <c r="BK513" i="9"/>
  <c r="AW513" i="9"/>
  <c r="AK513" i="9"/>
  <c r="AR513" i="9"/>
  <c r="CS513" i="9"/>
  <c r="CX513" i="9"/>
  <c r="BW513" i="9"/>
  <c r="CM513" i="9"/>
  <c r="CQ513" i="9"/>
  <c r="BM513" i="9"/>
  <c r="AY513" i="9"/>
  <c r="AM513" i="9"/>
  <c r="AA513" i="9"/>
  <c r="CU513" i="9"/>
  <c r="Y513" i="9"/>
  <c r="CP513" i="9"/>
  <c r="BL513" i="9"/>
  <c r="CB513" i="9"/>
  <c r="CC513" i="9"/>
  <c r="AZ513" i="9"/>
  <c r="AN513" i="9"/>
  <c r="AB513" i="9"/>
  <c r="CI513" i="9"/>
  <c r="BE513" i="9"/>
  <c r="CF513" i="9"/>
  <c r="CT513" i="9"/>
  <c r="CH513" i="9"/>
  <c r="BB513" i="9"/>
  <c r="BQ513" i="9"/>
  <c r="BO513" i="9"/>
  <c r="AO513" i="9"/>
  <c r="AC513" i="9"/>
  <c r="CY513" i="9"/>
  <c r="BC513" i="9"/>
  <c r="AG513" i="9"/>
  <c r="W513" i="9"/>
  <c r="CL513" i="9"/>
  <c r="BZ513" i="9"/>
  <c r="AT513" i="9"/>
  <c r="BG513" i="9"/>
  <c r="BA513" i="9"/>
  <c r="AE513" i="9"/>
  <c r="CZ513" i="9"/>
  <c r="CJ513" i="9"/>
  <c r="X513" i="9"/>
  <c r="AU513" i="9"/>
  <c r="BP513" i="9"/>
  <c r="CD513" i="9"/>
  <c r="V513" i="9"/>
  <c r="CN513" i="9"/>
  <c r="CE513" i="9"/>
  <c r="BV513" i="9"/>
  <c r="AX513" i="9"/>
  <c r="BY513" i="9"/>
  <c r="AS513" i="9"/>
  <c r="BN513" i="9"/>
  <c r="AP513" i="9"/>
  <c r="CK513" i="9"/>
  <c r="BT513" i="9"/>
  <c r="BR513" i="9"/>
  <c r="AH513" i="9"/>
  <c r="BX513" i="9"/>
  <c r="AJ513" i="9"/>
  <c r="BJ513" i="9"/>
  <c r="AQ513" i="9"/>
  <c r="BI513" i="9"/>
  <c r="CV513" i="9"/>
  <c r="CR513" i="9"/>
  <c r="AF513" i="9"/>
  <c r="BU513" i="9"/>
  <c r="AI513" i="9"/>
  <c r="CT369" i="9"/>
  <c r="DA369" i="9"/>
  <c r="BB337" i="9"/>
  <c r="BM337" i="9"/>
  <c r="BD369" i="9"/>
  <c r="CA369" i="9"/>
  <c r="BO369" i="9"/>
  <c r="CR369" i="9"/>
  <c r="W369" i="9"/>
  <c r="AL369" i="9"/>
  <c r="AY369" i="9"/>
  <c r="AW369" i="9"/>
  <c r="AB369" i="9"/>
  <c r="CN369" i="9"/>
  <c r="BY369" i="9"/>
  <c r="AL337" i="9"/>
  <c r="CH337" i="9"/>
  <c r="BP337" i="9"/>
  <c r="BY337" i="9"/>
  <c r="BC337" i="9"/>
  <c r="AF337" i="9"/>
  <c r="CR337" i="9"/>
  <c r="BU337" i="9"/>
  <c r="AX337" i="9"/>
  <c r="AI337" i="9"/>
  <c r="CU337" i="9"/>
  <c r="AZ461" i="9"/>
  <c r="CZ461" i="9"/>
  <c r="CX461" i="9"/>
  <c r="AM170" i="9"/>
  <c r="BC170" i="9"/>
  <c r="CS170" i="9"/>
  <c r="AA170" i="9"/>
  <c r="AJ170" i="9"/>
  <c r="AK170" i="9"/>
  <c r="AL170" i="9"/>
  <c r="AN170" i="9"/>
  <c r="BP421" i="9"/>
  <c r="AA421" i="9"/>
  <c r="BI421" i="9"/>
  <c r="BW421" i="9"/>
  <c r="BZ421" i="9"/>
  <c r="BH389" i="9"/>
  <c r="AS389" i="9"/>
  <c r="CZ389" i="9"/>
  <c r="AK284" i="9"/>
  <c r="CT284" i="9"/>
  <c r="CJ284" i="9"/>
  <c r="BZ276" i="9"/>
  <c r="CQ276" i="9"/>
  <c r="BM176" i="9"/>
  <c r="BH176" i="9"/>
  <c r="BB176" i="9"/>
  <c r="BL176" i="9"/>
  <c r="CI278" i="9"/>
  <c r="BW278" i="9"/>
  <c r="CV278" i="9"/>
  <c r="CY278" i="9"/>
  <c r="BQ246" i="9"/>
  <c r="BS246" i="9"/>
  <c r="AF246" i="9"/>
  <c r="BP246" i="9"/>
  <c r="CC437" i="9"/>
  <c r="CV198" i="9"/>
  <c r="CG92" i="9"/>
  <c r="AQ477" i="9"/>
  <c r="BB477" i="9"/>
  <c r="AV513" i="9"/>
  <c r="X142" i="9"/>
  <c r="CE369" i="9"/>
  <c r="AO369" i="9"/>
  <c r="CX337" i="9"/>
  <c r="AU337" i="9"/>
  <c r="CM337" i="9"/>
  <c r="CC170" i="9"/>
  <c r="AC170" i="9"/>
  <c r="AQ369" i="9"/>
  <c r="AE369" i="9"/>
  <c r="CB369" i="9"/>
  <c r="V369" i="9"/>
  <c r="AI369" i="9"/>
  <c r="AX369" i="9"/>
  <c r="BL369" i="9"/>
  <c r="BE369" i="9"/>
  <c r="AJ369" i="9"/>
  <c r="CV369" i="9"/>
  <c r="CG369" i="9"/>
  <c r="AT337" i="9"/>
  <c r="AB337" i="9"/>
  <c r="CV337" i="9"/>
  <c r="CG337" i="9"/>
  <c r="BK337" i="9"/>
  <c r="AN337" i="9"/>
  <c r="CZ337" i="9"/>
  <c r="CC337" i="9"/>
  <c r="BF337" i="9"/>
  <c r="AQ337" i="9"/>
  <c r="CG461" i="9"/>
  <c r="X461" i="9"/>
  <c r="BS170" i="9"/>
  <c r="CI170" i="9"/>
  <c r="AH170" i="9"/>
  <c r="AI170" i="9"/>
  <c r="AR170" i="9"/>
  <c r="BA170" i="9"/>
  <c r="AT170" i="9"/>
  <c r="AV170" i="9"/>
  <c r="CM421" i="9"/>
  <c r="BF421" i="9"/>
  <c r="CE421" i="9"/>
  <c r="AH421" i="9"/>
  <c r="CP421" i="9"/>
  <c r="CN389" i="9"/>
  <c r="BQ389" i="9"/>
  <c r="BE389" i="9"/>
  <c r="AO284" i="9"/>
  <c r="CU284" i="9"/>
  <c r="CZ284" i="9"/>
  <c r="BH276" i="9"/>
  <c r="CY276" i="9"/>
  <c r="BR457" i="9"/>
  <c r="BK457" i="9"/>
  <c r="CH457" i="9"/>
  <c r="CS176" i="9"/>
  <c r="CF176" i="9"/>
  <c r="CH176" i="9"/>
  <c r="BT176" i="9"/>
  <c r="CO278" i="9"/>
  <c r="CG278" i="9"/>
  <c r="AM278" i="9"/>
  <c r="BZ278" i="9"/>
  <c r="X246" i="9"/>
  <c r="CY246" i="9"/>
  <c r="BW246" i="9"/>
  <c r="BX246" i="9"/>
  <c r="BO453" i="9"/>
  <c r="BO437" i="9"/>
  <c r="CC477" i="9"/>
  <c r="BR477" i="9"/>
  <c r="BH513" i="9"/>
  <c r="BT142" i="9"/>
  <c r="Y124" i="9"/>
  <c r="CO124" i="9"/>
  <c r="CJ124" i="9"/>
  <c r="BA124" i="9"/>
  <c r="BL124" i="9"/>
  <c r="AC124" i="9"/>
  <c r="CI124" i="9"/>
  <c r="BX124" i="9"/>
  <c r="AU124" i="9"/>
  <c r="BW124" i="9"/>
  <c r="BN124" i="9"/>
  <c r="W124" i="9"/>
  <c r="CN124" i="9"/>
  <c r="BC369" i="9"/>
  <c r="AM369" i="9"/>
  <c r="BQ369" i="9"/>
  <c r="BQ337" i="9"/>
  <c r="CJ337" i="9"/>
  <c r="AP337" i="9"/>
  <c r="CH461" i="9"/>
  <c r="BM170" i="9"/>
  <c r="CU170" i="9"/>
  <c r="AD170" i="9"/>
  <c r="BL421" i="9"/>
  <c r="CQ369" i="9"/>
  <c r="CD369" i="9"/>
  <c r="CP369" i="9"/>
  <c r="AH369" i="9"/>
  <c r="AV369" i="9"/>
  <c r="BK369" i="9"/>
  <c r="BZ369" i="9"/>
  <c r="BM369" i="9"/>
  <c r="AR369" i="9"/>
  <c r="AC369" i="9"/>
  <c r="CO369" i="9"/>
  <c r="AR337" i="9"/>
  <c r="BH337" i="9"/>
  <c r="AC337" i="9"/>
  <c r="CO337" i="9"/>
  <c r="BS337" i="9"/>
  <c r="AV337" i="9"/>
  <c r="Y337" i="9"/>
  <c r="CK337" i="9"/>
  <c r="BN337" i="9"/>
  <c r="AY337" i="9"/>
  <c r="BF461" i="9"/>
  <c r="AW461" i="9"/>
  <c r="AO170" i="9"/>
  <c r="Y170" i="9"/>
  <c r="AP170" i="9"/>
  <c r="AY170" i="9"/>
  <c r="AZ170" i="9"/>
  <c r="BI170" i="9"/>
  <c r="BJ170" i="9"/>
  <c r="BD170" i="9"/>
  <c r="AJ421" i="9"/>
  <c r="CL421" i="9"/>
  <c r="CZ421" i="9"/>
  <c r="AR421" i="9"/>
  <c r="AG421" i="9"/>
  <c r="V389" i="9"/>
  <c r="AE389" i="9"/>
  <c r="DA389" i="9"/>
  <c r="BA284" i="9"/>
  <c r="CF284" i="9"/>
  <c r="CX276" i="9"/>
  <c r="BT276" i="9"/>
  <c r="Z457" i="9"/>
  <c r="CV457" i="9"/>
  <c r="CP457" i="9"/>
  <c r="AR457" i="9"/>
  <c r="AO176" i="9"/>
  <c r="CN176" i="9"/>
  <c r="W176" i="9"/>
  <c r="CZ176" i="9"/>
  <c r="BP278" i="9"/>
  <c r="AS278" i="9"/>
  <c r="AU278" i="9"/>
  <c r="CX278" i="9"/>
  <c r="BO246" i="9"/>
  <c r="AD246" i="9"/>
  <c r="Y246" i="9"/>
  <c r="CH453" i="9"/>
  <c r="CF124" i="9"/>
  <c r="CN477" i="9"/>
  <c r="DA513" i="9"/>
  <c r="AO142" i="9"/>
  <c r="BZ114" i="9"/>
  <c r="AQ437" i="9"/>
  <c r="AO437" i="9"/>
  <c r="AT437" i="9"/>
  <c r="CI437" i="9"/>
  <c r="AI437" i="9"/>
  <c r="CR437" i="9"/>
  <c r="V437" i="9"/>
  <c r="CG437" i="9"/>
  <c r="CN437" i="9"/>
  <c r="CD437" i="9"/>
  <c r="CJ437" i="9"/>
  <c r="BY437" i="9"/>
  <c r="CF437" i="9"/>
  <c r="AX437" i="9"/>
  <c r="BL437" i="9"/>
  <c r="AS437" i="9"/>
  <c r="AZ437" i="9"/>
  <c r="AP437" i="9"/>
  <c r="AN437" i="9"/>
  <c r="CW437" i="9"/>
  <c r="CU437" i="9"/>
  <c r="DA437" i="9"/>
  <c r="AF437" i="9"/>
  <c r="BK437" i="9"/>
  <c r="BB369" i="9"/>
  <c r="AN369" i="9"/>
  <c r="AF369" i="9"/>
  <c r="AU369" i="9"/>
  <c r="BJ369" i="9"/>
  <c r="BW369" i="9"/>
  <c r="CL369" i="9"/>
  <c r="BU369" i="9"/>
  <c r="AZ369" i="9"/>
  <c r="AK369" i="9"/>
  <c r="CW369" i="9"/>
  <c r="BX337" i="9"/>
  <c r="CN337" i="9"/>
  <c r="AK337" i="9"/>
  <c r="CW337" i="9"/>
  <c r="CA337" i="9"/>
  <c r="BD337" i="9"/>
  <c r="AG337" i="9"/>
  <c r="CS337" i="9"/>
  <c r="BV337" i="9"/>
  <c r="BG337" i="9"/>
  <c r="BS461" i="9"/>
  <c r="AJ461" i="9"/>
  <c r="BU170" i="9"/>
  <c r="CK170" i="9"/>
  <c r="AX170" i="9"/>
  <c r="BG170" i="9"/>
  <c r="BP170" i="9"/>
  <c r="BQ170" i="9"/>
  <c r="BR170" i="9"/>
  <c r="BT170" i="9"/>
  <c r="BQ421" i="9"/>
  <c r="AB421" i="9"/>
  <c r="AZ421" i="9"/>
  <c r="BN421" i="9"/>
  <c r="AO421" i="9"/>
  <c r="AD389" i="9"/>
  <c r="AM389" i="9"/>
  <c r="AH389" i="9"/>
  <c r="CK284" i="9"/>
  <c r="CN284" i="9"/>
  <c r="CH276" i="9"/>
  <c r="AS176" i="9"/>
  <c r="AE176" i="9"/>
  <c r="AP176" i="9"/>
  <c r="DA278" i="9"/>
  <c r="CQ278" i="9"/>
  <c r="BQ278" i="9"/>
  <c r="CB278" i="9"/>
  <c r="AU246" i="9"/>
  <c r="CU246" i="9"/>
  <c r="BT246" i="9"/>
  <c r="AG246" i="9"/>
  <c r="AF453" i="9"/>
  <c r="AC437" i="9"/>
  <c r="BC198" i="9"/>
  <c r="BR124" i="9"/>
  <c r="BG477" i="9"/>
  <c r="CO513" i="9"/>
  <c r="CC142" i="9"/>
  <c r="W114" i="9"/>
  <c r="CT276" i="9"/>
  <c r="AW276" i="9"/>
  <c r="CI276" i="9"/>
  <c r="CM276" i="9"/>
  <c r="CU276" i="9"/>
  <c r="CL276" i="9"/>
  <c r="AO276" i="9"/>
  <c r="BK276" i="9"/>
  <c r="AA276" i="9"/>
  <c r="BX276" i="9"/>
  <c r="BF276" i="9"/>
  <c r="CB276" i="9"/>
  <c r="AE276" i="9"/>
  <c r="CF276" i="9"/>
  <c r="CN276" i="9"/>
  <c r="Z276" i="9"/>
  <c r="AN276" i="9"/>
  <c r="BI276" i="9"/>
  <c r="CE276" i="9"/>
  <c r="AB276" i="9"/>
  <c r="CZ369" i="9"/>
  <c r="CM369" i="9"/>
  <c r="AT369" i="9"/>
  <c r="BG369" i="9"/>
  <c r="BV369" i="9"/>
  <c r="CJ369" i="9"/>
  <c r="CY369" i="9"/>
  <c r="CC369" i="9"/>
  <c r="BH369" i="9"/>
  <c r="AS369" i="9"/>
  <c r="AZ337" i="9"/>
  <c r="AD337" i="9"/>
  <c r="AS337" i="9"/>
  <c r="W337" i="9"/>
  <c r="CI337" i="9"/>
  <c r="BL337" i="9"/>
  <c r="AO337" i="9"/>
  <c r="DA337" i="9"/>
  <c r="CD337" i="9"/>
  <c r="BO337" i="9"/>
  <c r="AP461" i="9"/>
  <c r="AI461" i="9"/>
  <c r="DA170" i="9"/>
  <c r="AE170" i="9"/>
  <c r="BN170" i="9"/>
  <c r="BO170" i="9"/>
  <c r="BX170" i="9"/>
  <c r="CG170" i="9"/>
  <c r="BZ170" i="9"/>
  <c r="CB170" i="9"/>
  <c r="BY421" i="9"/>
  <c r="AX421" i="9"/>
  <c r="BK421" i="9"/>
  <c r="CT421" i="9"/>
  <c r="BE421" i="9"/>
  <c r="AJ389" i="9"/>
  <c r="BS389" i="9"/>
  <c r="BN389" i="9"/>
  <c r="AC284" i="9"/>
  <c r="W284" i="9"/>
  <c r="AS276" i="9"/>
  <c r="BE276" i="9"/>
  <c r="AW457" i="9"/>
  <c r="CL457" i="9"/>
  <c r="BB457" i="9"/>
  <c r="CB457" i="9"/>
  <c r="BW176" i="9"/>
  <c r="BQ176" i="9"/>
  <c r="BK176" i="9"/>
  <c r="AX176" i="9"/>
  <c r="BX278" i="9"/>
  <c r="CS278" i="9"/>
  <c r="BY278" i="9"/>
  <c r="X278" i="9"/>
  <c r="BY246" i="9"/>
  <c r="AA246" i="9"/>
  <c r="CZ246" i="9"/>
  <c r="BM246" i="9"/>
  <c r="AN453" i="9"/>
  <c r="AE437" i="9"/>
  <c r="CJ198" i="9"/>
  <c r="CP124" i="9"/>
  <c r="BV477" i="9"/>
  <c r="AD513" i="9"/>
  <c r="AJ142" i="9"/>
  <c r="CS114" i="9"/>
  <c r="BN369" i="9"/>
  <c r="AD369" i="9"/>
  <c r="BF369" i="9"/>
  <c r="BT369" i="9"/>
  <c r="CI369" i="9"/>
  <c r="CX369" i="9"/>
  <c r="Y369" i="9"/>
  <c r="CK369" i="9"/>
  <c r="BP369" i="9"/>
  <c r="BR337" i="9"/>
  <c r="CF337" i="9"/>
  <c r="BJ337" i="9"/>
  <c r="BA337" i="9"/>
  <c r="AE337" i="9"/>
  <c r="CQ337" i="9"/>
  <c r="BT337" i="9"/>
  <c r="AW337" i="9"/>
  <c r="Z337" i="9"/>
  <c r="CL337" i="9"/>
  <c r="AS461" i="9"/>
  <c r="BA461" i="9"/>
  <c r="CA170" i="9"/>
  <c r="BK170" i="9"/>
  <c r="BV170" i="9"/>
  <c r="CE170" i="9"/>
  <c r="CF170" i="9"/>
  <c r="CO170" i="9"/>
  <c r="CP170" i="9"/>
  <c r="CJ170" i="9"/>
  <c r="CW421" i="9"/>
  <c r="CD421" i="9"/>
  <c r="CF421" i="9"/>
  <c r="AD421" i="9"/>
  <c r="CC421" i="9"/>
  <c r="BR389" i="9"/>
  <c r="CY389" i="9"/>
  <c r="CT389" i="9"/>
  <c r="CC284" i="9"/>
  <c r="BC284" i="9"/>
  <c r="BA276" i="9"/>
  <c r="CC276" i="9"/>
  <c r="BB437" i="9"/>
  <c r="Z198" i="9"/>
  <c r="AO124" i="9"/>
  <c r="CU477" i="9"/>
  <c r="AL513" i="9"/>
  <c r="AR142" i="9"/>
  <c r="DA114" i="9"/>
  <c r="CX120" i="9"/>
  <c r="AL120" i="9"/>
  <c r="BI120" i="9"/>
  <c r="BX120" i="9"/>
  <c r="CM120" i="9"/>
  <c r="AA120" i="9"/>
  <c r="AP120" i="9"/>
  <c r="BM120" i="9"/>
  <c r="X120" i="9"/>
  <c r="CZ120" i="9"/>
  <c r="AF120" i="9"/>
  <c r="CH120" i="9"/>
  <c r="V120" i="9"/>
  <c r="AS120" i="9"/>
  <c r="BH120" i="9"/>
  <c r="BW120" i="9"/>
  <c r="CL120" i="9"/>
  <c r="Z120" i="9"/>
  <c r="AW120" i="9"/>
  <c r="BC120" i="9"/>
  <c r="AN120" i="9"/>
  <c r="BZ120" i="9"/>
  <c r="CW120" i="9"/>
  <c r="AK120" i="9"/>
  <c r="AZ120" i="9"/>
  <c r="BO120" i="9"/>
  <c r="CD120" i="9"/>
  <c r="DA120" i="9"/>
  <c r="BR120" i="9"/>
  <c r="CO120" i="9"/>
  <c r="AC120" i="9"/>
  <c r="AR120" i="9"/>
  <c r="BG120" i="9"/>
  <c r="BV120" i="9"/>
  <c r="CS120" i="9"/>
  <c r="AG120" i="9"/>
  <c r="CE88" i="9"/>
  <c r="CT88" i="9"/>
  <c r="AH88" i="9"/>
  <c r="BE88" i="9"/>
  <c r="CB88" i="9"/>
  <c r="CY88" i="9"/>
  <c r="AM88" i="9"/>
  <c r="BJ88" i="9"/>
  <c r="CG88" i="9"/>
  <c r="BP88" i="9"/>
  <c r="CF88" i="9"/>
  <c r="BO88" i="9"/>
  <c r="CD88" i="9"/>
  <c r="DA88" i="9"/>
  <c r="AO88" i="9"/>
  <c r="BL88" i="9"/>
  <c r="CI88" i="9"/>
  <c r="W88" i="9"/>
  <c r="AT88" i="9"/>
  <c r="BQ88" i="9"/>
  <c r="AZ88" i="9"/>
  <c r="BG88" i="9"/>
  <c r="BV88" i="9"/>
  <c r="CS88" i="9"/>
  <c r="AG88" i="9"/>
  <c r="BD88" i="9"/>
  <c r="CA88" i="9"/>
  <c r="CX88" i="9"/>
  <c r="AL88" i="9"/>
  <c r="BI88" i="9"/>
  <c r="AR88" i="9"/>
  <c r="AY88" i="9"/>
  <c r="BN88" i="9"/>
  <c r="CK88" i="9"/>
  <c r="Y88" i="9"/>
  <c r="AV88" i="9"/>
  <c r="BS88" i="9"/>
  <c r="CP88" i="9"/>
  <c r="AD88" i="9"/>
  <c r="BA88" i="9"/>
  <c r="CV88" i="9"/>
  <c r="AV162" i="9"/>
  <c r="BR162" i="9"/>
  <c r="CO162" i="9"/>
  <c r="AC162" i="9"/>
  <c r="AR162" i="9"/>
  <c r="BG162" i="9"/>
  <c r="BV162" i="9"/>
  <c r="BE162" i="9"/>
  <c r="AU162" i="9"/>
  <c r="BM162" i="9"/>
  <c r="CZ162" i="9"/>
  <c r="AN162" i="9"/>
  <c r="BJ162" i="9"/>
  <c r="CG162" i="9"/>
  <c r="CV162" i="9"/>
  <c r="AJ162" i="9"/>
  <c r="AY162" i="9"/>
  <c r="BN162" i="9"/>
  <c r="Y162" i="9"/>
  <c r="DA162" i="9"/>
  <c r="AG162" i="9"/>
  <c r="CR162" i="9"/>
  <c r="AF162" i="9"/>
  <c r="BB162" i="9"/>
  <c r="BY162" i="9"/>
  <c r="CN162" i="9"/>
  <c r="AB162" i="9"/>
  <c r="AQ162" i="9"/>
  <c r="BF162" i="9"/>
  <c r="CI162" i="9"/>
  <c r="BU162" i="9"/>
  <c r="AE162" i="9"/>
  <c r="CJ162" i="9"/>
  <c r="X162" i="9"/>
  <c r="AT162" i="9"/>
  <c r="BQ162" i="9"/>
  <c r="CF162" i="9"/>
  <c r="CU162" i="9"/>
  <c r="AI162" i="9"/>
  <c r="AX162" i="9"/>
  <c r="BC162" i="9"/>
  <c r="AO162" i="9"/>
  <c r="CQ162" i="9"/>
  <c r="CB162" i="9"/>
  <c r="CX162" i="9"/>
  <c r="AL162" i="9"/>
  <c r="BI162" i="9"/>
  <c r="BX162" i="9"/>
  <c r="CM162" i="9"/>
  <c r="AA162" i="9"/>
  <c r="AP162" i="9"/>
  <c r="W162" i="9"/>
  <c r="CY162" i="9"/>
  <c r="BK162" i="9"/>
  <c r="BT162" i="9"/>
  <c r="CP162" i="9"/>
  <c r="AD162" i="9"/>
  <c r="BA162" i="9"/>
  <c r="BP162" i="9"/>
  <c r="CE162" i="9"/>
  <c r="CT162" i="9"/>
  <c r="AH162" i="9"/>
  <c r="CC162" i="9"/>
  <c r="BS162" i="9"/>
  <c r="BE82" i="9"/>
  <c r="CB82" i="9"/>
  <c r="CY82" i="9"/>
  <c r="AT82" i="9"/>
  <c r="BQ82" i="9"/>
  <c r="CF82" i="9"/>
  <c r="CU82" i="9"/>
  <c r="AI82" i="9"/>
  <c r="BK82" i="9"/>
  <c r="CD82" i="9"/>
  <c r="AW82" i="9"/>
  <c r="BT82" i="9"/>
  <c r="CX82" i="9"/>
  <c r="AL82" i="9"/>
  <c r="BI82" i="9"/>
  <c r="BX82" i="9"/>
  <c r="CM82" i="9"/>
  <c r="AA82" i="9"/>
  <c r="AE82" i="9"/>
  <c r="AX82" i="9"/>
  <c r="DA82" i="9"/>
  <c r="AO82" i="9"/>
  <c r="BL82" i="9"/>
  <c r="CP82" i="9"/>
  <c r="AD82" i="9"/>
  <c r="BA82" i="9"/>
  <c r="BP82" i="9"/>
  <c r="CE82" i="9"/>
  <c r="BS82" i="9"/>
  <c r="CL82" i="9"/>
  <c r="CA82" i="9"/>
  <c r="CS82" i="9"/>
  <c r="AG82" i="9"/>
  <c r="BD82" i="9"/>
  <c r="CH82" i="9"/>
  <c r="V82" i="9"/>
  <c r="AS82" i="9"/>
  <c r="BH82" i="9"/>
  <c r="BW82" i="9"/>
  <c r="AM82" i="9"/>
  <c r="BF82" i="9"/>
  <c r="AU82" i="9"/>
  <c r="CK82" i="9"/>
  <c r="Y82" i="9"/>
  <c r="AV82" i="9"/>
  <c r="BZ82" i="9"/>
  <c r="CW82" i="9"/>
  <c r="AK82" i="9"/>
  <c r="AZ82" i="9"/>
  <c r="BO82" i="9"/>
  <c r="CT82" i="9"/>
  <c r="Z82" i="9"/>
  <c r="BV82" i="9"/>
  <c r="CC82" i="9"/>
  <c r="CZ82" i="9"/>
  <c r="AN82" i="9"/>
  <c r="BR82" i="9"/>
  <c r="CO82" i="9"/>
  <c r="AC82" i="9"/>
  <c r="AR82" i="9"/>
  <c r="BG82" i="9"/>
  <c r="BN82" i="9"/>
  <c r="CI82" i="9"/>
  <c r="AP82" i="9"/>
  <c r="AI228" i="9"/>
  <c r="Y228" i="9"/>
  <c r="AO228" i="9"/>
  <c r="BA228" i="9"/>
  <c r="CD228" i="9"/>
  <c r="AH228" i="9"/>
  <c r="AL228" i="9"/>
  <c r="CX228" i="9"/>
  <c r="CA228" i="9"/>
  <c r="BD228" i="9"/>
  <c r="AA226" i="9"/>
  <c r="CU226" i="9"/>
  <c r="AR226" i="9"/>
  <c r="V226" i="9"/>
  <c r="CH226" i="9"/>
  <c r="BK226" i="9"/>
  <c r="AN226" i="9"/>
  <c r="CZ226" i="9"/>
  <c r="CC226" i="9"/>
  <c r="BF226" i="9"/>
  <c r="CS214" i="9"/>
  <c r="CA214" i="9"/>
  <c r="CK214" i="9"/>
  <c r="BD214" i="9"/>
  <c r="AH214" i="9"/>
  <c r="CT214" i="9"/>
  <c r="CE214" i="9"/>
  <c r="BP214" i="9"/>
  <c r="BA214" i="9"/>
  <c r="AD214" i="9"/>
  <c r="CP214" i="9"/>
  <c r="CD156" i="9"/>
  <c r="AO156" i="9"/>
  <c r="AP156" i="9"/>
  <c r="AR156" i="9"/>
  <c r="AS156" i="9"/>
  <c r="AT156" i="9"/>
  <c r="AU156" i="9"/>
  <c r="AW156" i="9"/>
  <c r="AN156" i="9"/>
  <c r="CZ156" i="9"/>
  <c r="CE156" i="9"/>
  <c r="AI302" i="9"/>
  <c r="BV302" i="9"/>
  <c r="BY302" i="9"/>
  <c r="BS302" i="9"/>
  <c r="CI290" i="9"/>
  <c r="BR290" i="9"/>
  <c r="BM290" i="9"/>
  <c r="CE290" i="9"/>
  <c r="AH270" i="9"/>
  <c r="BH270" i="9"/>
  <c r="CG270" i="9"/>
  <c r="CB270" i="9"/>
  <c r="CW258" i="9"/>
  <c r="AS258" i="9"/>
  <c r="Y258" i="9"/>
  <c r="CV258" i="9"/>
  <c r="CC238" i="9"/>
  <c r="CT238" i="9"/>
  <c r="AC238" i="9"/>
  <c r="AM238" i="9"/>
  <c r="BU489" i="9"/>
  <c r="CG228" i="9"/>
  <c r="AJ228" i="9"/>
  <c r="AZ228" i="9"/>
  <c r="BO228" i="9"/>
  <c r="CO228" i="9"/>
  <c r="AS228" i="9"/>
  <c r="AT228" i="9"/>
  <c r="W228" i="9"/>
  <c r="CI228" i="9"/>
  <c r="BG226" i="9"/>
  <c r="AK226" i="9"/>
  <c r="AZ226" i="9"/>
  <c r="AD226" i="9"/>
  <c r="CP226" i="9"/>
  <c r="BS226" i="9"/>
  <c r="AV226" i="9"/>
  <c r="Y226" i="9"/>
  <c r="CK226" i="9"/>
  <c r="AM214" i="9"/>
  <c r="AW214" i="9"/>
  <c r="AE214" i="9"/>
  <c r="BL214" i="9"/>
  <c r="AP214" i="9"/>
  <c r="AA214" i="9"/>
  <c r="CM214" i="9"/>
  <c r="BX214" i="9"/>
  <c r="BI214" i="9"/>
  <c r="AL214" i="9"/>
  <c r="CO156" i="9"/>
  <c r="AZ156" i="9"/>
  <c r="BA156" i="9"/>
  <c r="BB156" i="9"/>
  <c r="BC156" i="9"/>
  <c r="BE156" i="9"/>
  <c r="BF156" i="9"/>
  <c r="BH156" i="9"/>
  <c r="AV156" i="9"/>
  <c r="AA156" i="9"/>
  <c r="BO302" i="9"/>
  <c r="CD302" i="9"/>
  <c r="V302" i="9"/>
  <c r="CO290" i="9"/>
  <c r="CX290" i="9"/>
  <c r="CK290" i="9"/>
  <c r="CM290" i="9"/>
  <c r="CD270" i="9"/>
  <c r="BX270" i="9"/>
  <c r="AD270" i="9"/>
  <c r="AE258" i="9"/>
  <c r="CJ258" i="9"/>
  <c r="AW258" i="9"/>
  <c r="Y238" i="9"/>
  <c r="AY238" i="9"/>
  <c r="BA238" i="9"/>
  <c r="AX489" i="9"/>
  <c r="CU180" i="9"/>
  <c r="CE180" i="9"/>
  <c r="AH180" i="9"/>
  <c r="BU180" i="9"/>
  <c r="BR180" i="9"/>
  <c r="AF180" i="9"/>
  <c r="BP180" i="9"/>
  <c r="AK180" i="9"/>
  <c r="AB180" i="9"/>
  <c r="BA180" i="9"/>
  <c r="CB302" i="9"/>
  <c r="CY302" i="9"/>
  <c r="AM302" i="9"/>
  <c r="BJ302" i="9"/>
  <c r="CG302" i="9"/>
  <c r="CV302" i="9"/>
  <c r="AJ302" i="9"/>
  <c r="AX302" i="9"/>
  <c r="BW302" i="9"/>
  <c r="CK302" i="9"/>
  <c r="CM302" i="9"/>
  <c r="BL302" i="9"/>
  <c r="CI302" i="9"/>
  <c r="W302" i="9"/>
  <c r="AT302" i="9"/>
  <c r="BQ302" i="9"/>
  <c r="CF302" i="9"/>
  <c r="CT302" i="9"/>
  <c r="AH302" i="9"/>
  <c r="DA302" i="9"/>
  <c r="BG302" i="9"/>
  <c r="BD302" i="9"/>
  <c r="CA302" i="9"/>
  <c r="CX302" i="9"/>
  <c r="AL302" i="9"/>
  <c r="BI302" i="9"/>
  <c r="BX302" i="9"/>
  <c r="CL302" i="9"/>
  <c r="Z302" i="9"/>
  <c r="BU302" i="9"/>
  <c r="BE302" i="9"/>
  <c r="CR302" i="9"/>
  <c r="AF302" i="9"/>
  <c r="BC302" i="9"/>
  <c r="BZ302" i="9"/>
  <c r="CW302" i="9"/>
  <c r="AK302" i="9"/>
  <c r="AZ302" i="9"/>
  <c r="BN302" i="9"/>
  <c r="CC302" i="9"/>
  <c r="BM302" i="9"/>
  <c r="CU302" i="9"/>
  <c r="CJ302" i="9"/>
  <c r="X302" i="9"/>
  <c r="AU302" i="9"/>
  <c r="BR302" i="9"/>
  <c r="CO302" i="9"/>
  <c r="AC302" i="9"/>
  <c r="AR302" i="9"/>
  <c r="BF302" i="9"/>
  <c r="AW302" i="9"/>
  <c r="AG302" i="9"/>
  <c r="Y302" i="9"/>
  <c r="AV270" i="9"/>
  <c r="BR270" i="9"/>
  <c r="CO270" i="9"/>
  <c r="AC270" i="9"/>
  <c r="AQ270" i="9"/>
  <c r="CL270" i="9"/>
  <c r="BE270" i="9"/>
  <c r="CT270" i="9"/>
  <c r="W270" i="9"/>
  <c r="AM270" i="9"/>
  <c r="CR270" i="9"/>
  <c r="AF270" i="9"/>
  <c r="BB270" i="9"/>
  <c r="BY270" i="9"/>
  <c r="CM270" i="9"/>
  <c r="AA270" i="9"/>
  <c r="BF270" i="9"/>
  <c r="Y270" i="9"/>
  <c r="BN270" i="9"/>
  <c r="BK270" i="9"/>
  <c r="CI270" i="9"/>
  <c r="CJ270" i="9"/>
  <c r="X270" i="9"/>
  <c r="AT270" i="9"/>
  <c r="BQ270" i="9"/>
  <c r="CE270" i="9"/>
  <c r="CN270" i="9"/>
  <c r="AP270" i="9"/>
  <c r="CV270" i="9"/>
  <c r="AX270" i="9"/>
  <c r="CS270" i="9"/>
  <c r="CA270" i="9"/>
  <c r="BL270" i="9"/>
  <c r="CH270" i="9"/>
  <c r="V270" i="9"/>
  <c r="AS270" i="9"/>
  <c r="BG270" i="9"/>
  <c r="AR270" i="9"/>
  <c r="CK270" i="9"/>
  <c r="AZ270" i="9"/>
  <c r="AE270" i="9"/>
  <c r="AW270" i="9"/>
  <c r="BD270" i="9"/>
  <c r="BZ270" i="9"/>
  <c r="CW270" i="9"/>
  <c r="AK270" i="9"/>
  <c r="AY270" i="9"/>
  <c r="AB270" i="9"/>
  <c r="BU270" i="9"/>
  <c r="AJ270" i="9"/>
  <c r="BM270" i="9"/>
  <c r="CC270" i="9"/>
  <c r="CA238" i="9"/>
  <c r="CX238" i="9"/>
  <c r="AL238" i="9"/>
  <c r="BI238" i="9"/>
  <c r="BX238" i="9"/>
  <c r="CM238" i="9"/>
  <c r="AA238" i="9"/>
  <c r="AG238" i="9"/>
  <c r="BF238" i="9"/>
  <c r="CZ238" i="9"/>
  <c r="AO238" i="9"/>
  <c r="BK238" i="9"/>
  <c r="CH238" i="9"/>
  <c r="V238" i="9"/>
  <c r="AS238" i="9"/>
  <c r="BH238" i="9"/>
  <c r="BW238" i="9"/>
  <c r="CB238" i="9"/>
  <c r="BM238" i="9"/>
  <c r="CD238" i="9"/>
  <c r="AP238" i="9"/>
  <c r="BC238" i="9"/>
  <c r="BZ238" i="9"/>
  <c r="CW238" i="9"/>
  <c r="AK238" i="9"/>
  <c r="AZ238" i="9"/>
  <c r="BO238" i="9"/>
  <c r="BE238" i="9"/>
  <c r="AN238" i="9"/>
  <c r="AX238" i="9"/>
  <c r="DA238" i="9"/>
  <c r="CQ238" i="9"/>
  <c r="AE238" i="9"/>
  <c r="BB238" i="9"/>
  <c r="BY238" i="9"/>
  <c r="CN238" i="9"/>
  <c r="AB238" i="9"/>
  <c r="AQ238" i="9"/>
  <c r="BV238" i="9"/>
  <c r="AF238" i="9"/>
  <c r="AW238" i="9"/>
  <c r="BN238" i="9"/>
  <c r="CI238" i="9"/>
  <c r="W238" i="9"/>
  <c r="AT238" i="9"/>
  <c r="BQ238" i="9"/>
  <c r="CF238" i="9"/>
  <c r="CU238" i="9"/>
  <c r="AI238" i="9"/>
  <c r="BD238" i="9"/>
  <c r="CJ238" i="9"/>
  <c r="X238" i="9"/>
  <c r="AV238" i="9"/>
  <c r="CR168" i="9"/>
  <c r="BA168" i="9"/>
  <c r="AH168" i="9"/>
  <c r="BP168" i="9"/>
  <c r="Z168" i="9"/>
  <c r="AI168" i="9"/>
  <c r="BC168" i="9"/>
  <c r="BE168" i="9"/>
  <c r="CX168" i="9"/>
  <c r="BZ168" i="9"/>
  <c r="CV505" i="9"/>
  <c r="BR505" i="9"/>
  <c r="CD505" i="9"/>
  <c r="CR505" i="9"/>
  <c r="CZ505" i="9"/>
  <c r="CW505" i="9"/>
  <c r="BV409" i="9"/>
  <c r="CS409" i="9"/>
  <c r="AG409" i="9"/>
  <c r="BD409" i="9"/>
  <c r="CA409" i="9"/>
  <c r="CX409" i="9"/>
  <c r="AL409" i="9"/>
  <c r="BP409" i="9"/>
  <c r="BH409" i="9"/>
  <c r="BG409" i="9"/>
  <c r="CN409" i="9"/>
  <c r="AX409" i="9"/>
  <c r="BU409" i="9"/>
  <c r="CR409" i="9"/>
  <c r="AF409" i="9"/>
  <c r="BC409" i="9"/>
  <c r="BZ409" i="9"/>
  <c r="CO409" i="9"/>
  <c r="CF409" i="9"/>
  <c r="AI409" i="9"/>
  <c r="CG409" i="9"/>
  <c r="AP409" i="9"/>
  <c r="BM409" i="9"/>
  <c r="CJ409" i="9"/>
  <c r="X409" i="9"/>
  <c r="AU409" i="9"/>
  <c r="BR409" i="9"/>
  <c r="BW409" i="9"/>
  <c r="BI409" i="9"/>
  <c r="BQ409" i="9"/>
  <c r="AR409" i="9"/>
  <c r="CS168" i="9"/>
  <c r="BY489" i="9"/>
  <c r="AX180" i="9"/>
  <c r="BL525" i="9"/>
  <c r="AQ302" i="9"/>
  <c r="BP302" i="9"/>
  <c r="CH302" i="9"/>
  <c r="BT302" i="9"/>
  <c r="BY290" i="9"/>
  <c r="CB290" i="9"/>
  <c r="BN290" i="9"/>
  <c r="CQ270" i="9"/>
  <c r="AO270" i="9"/>
  <c r="BW270" i="9"/>
  <c r="CP270" i="9"/>
  <c r="BG258" i="9"/>
  <c r="CH258" i="9"/>
  <c r="CM258" i="9"/>
  <c r="CK238" i="9"/>
  <c r="AJ238" i="9"/>
  <c r="AD238" i="9"/>
  <c r="AK168" i="9"/>
  <c r="CT489" i="9"/>
  <c r="BF489" i="9"/>
  <c r="CJ489" i="9"/>
  <c r="BB489" i="9"/>
  <c r="AR489" i="9"/>
  <c r="AP489" i="9"/>
  <c r="AF489" i="9"/>
  <c r="AK489" i="9"/>
  <c r="AQ489" i="9"/>
  <c r="CC489" i="9"/>
  <c r="X489" i="9"/>
  <c r="CO489" i="9"/>
  <c r="AJ489" i="9"/>
  <c r="BM489" i="9"/>
  <c r="BC489" i="9"/>
  <c r="AB489" i="9"/>
  <c r="BJ489" i="9"/>
  <c r="CZ489" i="9"/>
  <c r="AU489" i="9"/>
  <c r="CM489" i="9"/>
  <c r="CR489" i="9"/>
  <c r="BR489" i="9"/>
  <c r="BO489" i="9"/>
  <c r="AR290" i="9"/>
  <c r="BG290" i="9"/>
  <c r="BV290" i="9"/>
  <c r="CS290" i="9"/>
  <c r="AG290" i="9"/>
  <c r="BD290" i="9"/>
  <c r="BZ290" i="9"/>
  <c r="CG290" i="9"/>
  <c r="AM290" i="9"/>
  <c r="BC290" i="9"/>
  <c r="CN290" i="9"/>
  <c r="AB290" i="9"/>
  <c r="AQ290" i="9"/>
  <c r="BF290" i="9"/>
  <c r="CC290" i="9"/>
  <c r="CZ290" i="9"/>
  <c r="AN290" i="9"/>
  <c r="BJ290" i="9"/>
  <c r="CA290" i="9"/>
  <c r="BK290" i="9"/>
  <c r="AC290" i="9"/>
  <c r="CF290" i="9"/>
  <c r="CU290" i="9"/>
  <c r="AI290" i="9"/>
  <c r="AX290" i="9"/>
  <c r="BU290" i="9"/>
  <c r="CR290" i="9"/>
  <c r="AF290" i="9"/>
  <c r="BB290" i="9"/>
  <c r="AU290" i="9"/>
  <c r="AE290" i="9"/>
  <c r="CW290" i="9"/>
  <c r="BH290" i="9"/>
  <c r="BW290" i="9"/>
  <c r="CL290" i="9"/>
  <c r="Z290" i="9"/>
  <c r="AW290" i="9"/>
  <c r="BT290" i="9"/>
  <c r="CP290" i="9"/>
  <c r="AD290" i="9"/>
  <c r="CY290" i="9"/>
  <c r="BQ290" i="9"/>
  <c r="AZ290" i="9"/>
  <c r="BO290" i="9"/>
  <c r="CD290" i="9"/>
  <c r="DA290" i="9"/>
  <c r="AO290" i="9"/>
  <c r="BL290" i="9"/>
  <c r="CH290" i="9"/>
  <c r="V290" i="9"/>
  <c r="BS290" i="9"/>
  <c r="BI290" i="9"/>
  <c r="CT258" i="9"/>
  <c r="AH258" i="9"/>
  <c r="BE258" i="9"/>
  <c r="BH258" i="9"/>
  <c r="BD258" i="9"/>
  <c r="BC258" i="9"/>
  <c r="CI258" i="9"/>
  <c r="CZ258" i="9"/>
  <c r="AU258" i="9"/>
  <c r="AC258" i="9"/>
  <c r="CA258" i="9"/>
  <c r="CD258" i="9"/>
  <c r="DA258" i="9"/>
  <c r="AO258" i="9"/>
  <c r="AL258" i="9"/>
  <c r="AJ258" i="9"/>
  <c r="AI258" i="9"/>
  <c r="BA258" i="9"/>
  <c r="BL258" i="9"/>
  <c r="CR258" i="9"/>
  <c r="AR258" i="9"/>
  <c r="BV258" i="9"/>
  <c r="CS258" i="9"/>
  <c r="AG258" i="9"/>
  <c r="AB258" i="9"/>
  <c r="X258" i="9"/>
  <c r="W258" i="9"/>
  <c r="AK258" i="9"/>
  <c r="AY258" i="9"/>
  <c r="BX258" i="9"/>
  <c r="AN258" i="9"/>
  <c r="CN258" i="9"/>
  <c r="AX258" i="9"/>
  <c r="BU258" i="9"/>
  <c r="CB258" i="9"/>
  <c r="BZ258" i="9"/>
  <c r="BY258" i="9"/>
  <c r="BB258" i="9"/>
  <c r="AZ258" i="9"/>
  <c r="CE258" i="9"/>
  <c r="AA258" i="9"/>
  <c r="BW258" i="9"/>
  <c r="CF258" i="9"/>
  <c r="AP258" i="9"/>
  <c r="BM258" i="9"/>
  <c r="BR258" i="9"/>
  <c r="BP258" i="9"/>
  <c r="BO258" i="9"/>
  <c r="AM258" i="9"/>
  <c r="AF258" i="9"/>
  <c r="BK258" i="9"/>
  <c r="CU258" i="9"/>
  <c r="BJ258" i="9"/>
  <c r="CL200" i="9"/>
  <c r="AE200" i="9"/>
  <c r="CX200" i="9"/>
  <c r="CX126" i="9"/>
  <c r="CB126" i="9"/>
  <c r="AM126" i="9"/>
  <c r="AC525" i="9"/>
  <c r="CW525" i="9"/>
  <c r="V525" i="9"/>
  <c r="CP525" i="9"/>
  <c r="BU525" i="9"/>
  <c r="CV525" i="9"/>
  <c r="CD525" i="9"/>
  <c r="BZ525" i="9"/>
  <c r="BS525" i="9"/>
  <c r="BW429" i="9"/>
  <c r="AY429" i="9"/>
  <c r="AQ429" i="9"/>
  <c r="BB397" i="9"/>
  <c r="BX397" i="9"/>
  <c r="CF397" i="9"/>
  <c r="CN397" i="9"/>
  <c r="CV397" i="9"/>
  <c r="AA397" i="9"/>
  <c r="AI397" i="9"/>
  <c r="AP397" i="9"/>
  <c r="CT397" i="9"/>
  <c r="CB397" i="9"/>
  <c r="CP397" i="9"/>
  <c r="AD397" i="9"/>
  <c r="AW397" i="9"/>
  <c r="BE397" i="9"/>
  <c r="BM397" i="9"/>
  <c r="BU397" i="9"/>
  <c r="CC397" i="9"/>
  <c r="CJ397" i="9"/>
  <c r="BS397" i="9"/>
  <c r="CR397" i="9"/>
  <c r="BY397" i="9"/>
  <c r="CH397" i="9"/>
  <c r="V397" i="9"/>
  <c r="AN397" i="9"/>
  <c r="AV397" i="9"/>
  <c r="BD397" i="9"/>
  <c r="BL397" i="9"/>
  <c r="BT397" i="9"/>
  <c r="CA397" i="9"/>
  <c r="AH397" i="9"/>
  <c r="BG397" i="9"/>
  <c r="AX397" i="9"/>
  <c r="BK489" i="9"/>
  <c r="CX188" i="9"/>
  <c r="BT172" i="9"/>
  <c r="AW413" i="9"/>
  <c r="CY256" i="9"/>
  <c r="BK481" i="9"/>
  <c r="CT481" i="9"/>
  <c r="CE481" i="9"/>
  <c r="BV481" i="9"/>
  <c r="AG481" i="9"/>
  <c r="AT481" i="9"/>
  <c r="AD481" i="9"/>
  <c r="CL282" i="9"/>
  <c r="AT282" i="9"/>
  <c r="CB282" i="9"/>
  <c r="BY282" i="9"/>
  <c r="AS282" i="9"/>
  <c r="BS282" i="9"/>
  <c r="CN250" i="9"/>
  <c r="BR250" i="9"/>
  <c r="CI250" i="9"/>
  <c r="CQ250" i="9"/>
  <c r="V250" i="9"/>
  <c r="CS206" i="9"/>
  <c r="BM206" i="9"/>
  <c r="CW206" i="9"/>
  <c r="BA206" i="9"/>
  <c r="CJ206" i="9"/>
  <c r="DA206" i="9"/>
  <c r="AT517" i="9"/>
  <c r="AA517" i="9"/>
  <c r="CS517" i="9"/>
  <c r="BE517" i="9"/>
  <c r="CM389" i="9"/>
  <c r="AA389" i="9"/>
  <c r="AP389" i="9"/>
  <c r="BM389" i="9"/>
  <c r="CJ389" i="9"/>
  <c r="BG389" i="9"/>
  <c r="BV389" i="9"/>
  <c r="CS389" i="9"/>
  <c r="AG389" i="9"/>
  <c r="BD389" i="9"/>
  <c r="CA389" i="9"/>
  <c r="CW389" i="9"/>
  <c r="AK389" i="9"/>
  <c r="AL389" i="9"/>
  <c r="CX198" i="9"/>
  <c r="AL198" i="9"/>
  <c r="BI198" i="9"/>
  <c r="BX198" i="9"/>
  <c r="CM198" i="9"/>
  <c r="AA198" i="9"/>
  <c r="AP198" i="9"/>
  <c r="BM198" i="9"/>
  <c r="AN198" i="9"/>
  <c r="BK198" i="9"/>
  <c r="CB198" i="9"/>
  <c r="CP198" i="9"/>
  <c r="AD198" i="9"/>
  <c r="BA198" i="9"/>
  <c r="BP198" i="9"/>
  <c r="CE198" i="9"/>
  <c r="CT198" i="9"/>
  <c r="AH198" i="9"/>
  <c r="BE198" i="9"/>
  <c r="CY198" i="9"/>
  <c r="AE198" i="9"/>
  <c r="AV198" i="9"/>
  <c r="BZ198" i="9"/>
  <c r="CW198" i="9"/>
  <c r="AK198" i="9"/>
  <c r="AZ198" i="9"/>
  <c r="BO198" i="9"/>
  <c r="CD198" i="9"/>
  <c r="DA198" i="9"/>
  <c r="AO198" i="9"/>
  <c r="AM198" i="9"/>
  <c r="BD198" i="9"/>
  <c r="AU198" i="9"/>
  <c r="BR198" i="9"/>
  <c r="CO198" i="9"/>
  <c r="AC198" i="9"/>
  <c r="AR198" i="9"/>
  <c r="BG198" i="9"/>
  <c r="BV198" i="9"/>
  <c r="CS198" i="9"/>
  <c r="AG198" i="9"/>
  <c r="CR198" i="9"/>
  <c r="X198" i="9"/>
  <c r="BF124" i="9"/>
  <c r="CC124" i="9"/>
  <c r="CZ124" i="9"/>
  <c r="AN124" i="9"/>
  <c r="BK124" i="9"/>
  <c r="CH124" i="9"/>
  <c r="V124" i="9"/>
  <c r="AS124" i="9"/>
  <c r="AQ124" i="9"/>
  <c r="BH124" i="9"/>
  <c r="AX124" i="9"/>
  <c r="BU124" i="9"/>
  <c r="CR124" i="9"/>
  <c r="AF124" i="9"/>
  <c r="BC124" i="9"/>
  <c r="BZ124" i="9"/>
  <c r="CW124" i="9"/>
  <c r="AK124" i="9"/>
  <c r="CV124" i="9"/>
  <c r="AB124" i="9"/>
  <c r="CT124" i="9"/>
  <c r="AH124" i="9"/>
  <c r="BE124" i="9"/>
  <c r="CB124" i="9"/>
  <c r="CY124" i="9"/>
  <c r="AM124" i="9"/>
  <c r="BJ124" i="9"/>
  <c r="CG124" i="9"/>
  <c r="CE124" i="9"/>
  <c r="AJ124" i="9"/>
  <c r="BG124" i="9"/>
  <c r="CL124" i="9"/>
  <c r="Z124" i="9"/>
  <c r="AW124" i="9"/>
  <c r="BT124" i="9"/>
  <c r="CQ124" i="9"/>
  <c r="AE124" i="9"/>
  <c r="BB124" i="9"/>
  <c r="BY124" i="9"/>
  <c r="AY124" i="9"/>
  <c r="CU124" i="9"/>
  <c r="AA124" i="9"/>
  <c r="BV124" i="9"/>
  <c r="CS124" i="9"/>
  <c r="AG124" i="9"/>
  <c r="BD124" i="9"/>
  <c r="CA124" i="9"/>
  <c r="CX124" i="9"/>
  <c r="AL124" i="9"/>
  <c r="BI124" i="9"/>
  <c r="AR124" i="9"/>
  <c r="AI124" i="9"/>
  <c r="AZ124" i="9"/>
  <c r="CY92" i="9"/>
  <c r="W92" i="9"/>
  <c r="AL92" i="9"/>
  <c r="BI92" i="9"/>
  <c r="BX92" i="9"/>
  <c r="CM92" i="9"/>
  <c r="AA92" i="9"/>
  <c r="AP92" i="9"/>
  <c r="BM92" i="9"/>
  <c r="CJ92" i="9"/>
  <c r="CQ92" i="9"/>
  <c r="CX92" i="9"/>
  <c r="AD92" i="9"/>
  <c r="BA92" i="9"/>
  <c r="BP92" i="9"/>
  <c r="CE92" i="9"/>
  <c r="CT92" i="9"/>
  <c r="AH92" i="9"/>
  <c r="BE92" i="9"/>
  <c r="X92" i="9"/>
  <c r="BS92" i="9"/>
  <c r="CH92" i="9"/>
  <c r="CW92" i="9"/>
  <c r="AK92" i="9"/>
  <c r="AZ92" i="9"/>
  <c r="BO92" i="9"/>
  <c r="CD92" i="9"/>
  <c r="DA92" i="9"/>
  <c r="AO92" i="9"/>
  <c r="BT92" i="9"/>
  <c r="BK92" i="9"/>
  <c r="BZ92" i="9"/>
  <c r="CO92" i="9"/>
  <c r="AC92" i="9"/>
  <c r="AR92" i="9"/>
  <c r="BG92" i="9"/>
  <c r="BV92" i="9"/>
  <c r="CS92" i="9"/>
  <c r="AG92" i="9"/>
  <c r="BL92" i="9"/>
  <c r="AM92" i="9"/>
  <c r="BB92" i="9"/>
  <c r="BY92" i="9"/>
  <c r="CN92" i="9"/>
  <c r="AB92" i="9"/>
  <c r="AQ92" i="9"/>
  <c r="BF92" i="9"/>
  <c r="CC92" i="9"/>
  <c r="CR92" i="9"/>
  <c r="AV92" i="9"/>
  <c r="AP166" i="9"/>
  <c r="BL166" i="9"/>
  <c r="BB166" i="9"/>
  <c r="CO166" i="9"/>
  <c r="Z166" i="9"/>
  <c r="X166" i="9"/>
  <c r="AT166" i="9"/>
  <c r="AC166" i="9"/>
  <c r="CN166" i="9"/>
  <c r="DA166" i="9"/>
  <c r="CQ166" i="9"/>
  <c r="BG166" i="9"/>
  <c r="BX166" i="9"/>
  <c r="BM166" i="9"/>
  <c r="CI166" i="9"/>
  <c r="CG166" i="9"/>
  <c r="BP166" i="9"/>
  <c r="AW166" i="9"/>
  <c r="AU166" i="9"/>
  <c r="BA166" i="9"/>
  <c r="CL166" i="9"/>
  <c r="CJ166" i="9"/>
  <c r="W166" i="9"/>
  <c r="CW166" i="9"/>
  <c r="AZ86" i="9"/>
  <c r="AH86" i="9"/>
  <c r="BD86" i="9"/>
  <c r="CH86" i="9"/>
  <c r="AR86" i="9"/>
  <c r="DA86" i="9"/>
  <c r="CY86" i="9"/>
  <c r="V86" i="9"/>
  <c r="CW86" i="9"/>
  <c r="CE86" i="9"/>
  <c r="CS86" i="9"/>
  <c r="CI86" i="9"/>
  <c r="CO86" i="9"/>
  <c r="BO86" i="9"/>
  <c r="BE86" i="9"/>
  <c r="CA86" i="9"/>
  <c r="BA86" i="9"/>
  <c r="BG86" i="9"/>
  <c r="AO86" i="9"/>
  <c r="AM86" i="9"/>
  <c r="AC86" i="9"/>
  <c r="CD86" i="9"/>
  <c r="CB86" i="9"/>
  <c r="BJ86" i="9"/>
  <c r="BP437" i="9"/>
  <c r="CE437" i="9"/>
  <c r="CT437" i="9"/>
  <c r="AH437" i="9"/>
  <c r="BE437" i="9"/>
  <c r="CB437" i="9"/>
  <c r="CX437" i="9"/>
  <c r="AL437" i="9"/>
  <c r="BS437" i="9"/>
  <c r="BC437" i="9"/>
  <c r="BH437" i="9"/>
  <c r="BW437" i="9"/>
  <c r="CL437" i="9"/>
  <c r="Z437" i="9"/>
  <c r="AW437" i="9"/>
  <c r="BT437" i="9"/>
  <c r="CP437" i="9"/>
  <c r="AD437" i="9"/>
  <c r="AM437" i="9"/>
  <c r="BA437" i="9"/>
  <c r="AR437" i="9"/>
  <c r="BG437" i="9"/>
  <c r="BV437" i="9"/>
  <c r="CS437" i="9"/>
  <c r="AG437" i="9"/>
  <c r="BD437" i="9"/>
  <c r="BZ437" i="9"/>
  <c r="CA437" i="9"/>
  <c r="BQ437" i="9"/>
  <c r="W437" i="9"/>
  <c r="CV437" i="9"/>
  <c r="AJ437" i="9"/>
  <c r="AY437" i="9"/>
  <c r="BN437" i="9"/>
  <c r="CK437" i="9"/>
  <c r="Y437" i="9"/>
  <c r="AV437" i="9"/>
  <c r="BR437" i="9"/>
  <c r="AU437" i="9"/>
  <c r="AK437" i="9"/>
  <c r="CO437" i="9"/>
  <c r="BV276" i="9"/>
  <c r="CS276" i="9"/>
  <c r="AG276" i="9"/>
  <c r="BD276" i="9"/>
  <c r="CA276" i="9"/>
  <c r="CW276" i="9"/>
  <c r="AK276" i="9"/>
  <c r="AR276" i="9"/>
  <c r="AL276" i="9"/>
  <c r="AI276" i="9"/>
  <c r="AY276" i="9"/>
  <c r="BN276" i="9"/>
  <c r="CK276" i="9"/>
  <c r="Y276" i="9"/>
  <c r="AV276" i="9"/>
  <c r="BS276" i="9"/>
  <c r="CO276" i="9"/>
  <c r="AC276" i="9"/>
  <c r="V276" i="9"/>
  <c r="CV276" i="9"/>
  <c r="CP276" i="9"/>
  <c r="AX276" i="9"/>
  <c r="BU276" i="9"/>
  <c r="CR276" i="9"/>
  <c r="AF276" i="9"/>
  <c r="BC276" i="9"/>
  <c r="BY276" i="9"/>
  <c r="BP276" i="9"/>
  <c r="BJ276" i="9"/>
  <c r="BG276" i="9"/>
  <c r="AZ276" i="9"/>
  <c r="AP276" i="9"/>
  <c r="BM276" i="9"/>
  <c r="CJ276" i="9"/>
  <c r="X276" i="9"/>
  <c r="AU276" i="9"/>
  <c r="BQ276" i="9"/>
  <c r="AT276" i="9"/>
  <c r="AQ276" i="9"/>
  <c r="AJ276" i="9"/>
  <c r="AD276" i="9"/>
  <c r="CB284" i="9"/>
  <c r="CY284" i="9"/>
  <c r="AM284" i="9"/>
  <c r="BX284" i="9"/>
  <c r="CG284" i="9"/>
  <c r="BF284" i="9"/>
  <c r="AD284" i="9"/>
  <c r="BY284" i="9"/>
  <c r="CH284" i="9"/>
  <c r="DA284" i="9"/>
  <c r="Y284" i="9"/>
  <c r="BT284" i="9"/>
  <c r="CQ284" i="9"/>
  <c r="AE284" i="9"/>
  <c r="BP284" i="9"/>
  <c r="BU284" i="9"/>
  <c r="AS284" i="9"/>
  <c r="CO284" i="9"/>
  <c r="BM284" i="9"/>
  <c r="AX284" i="9"/>
  <c r="BN284" i="9"/>
  <c r="BD284" i="9"/>
  <c r="CA284" i="9"/>
  <c r="CX284" i="9"/>
  <c r="AZ284" i="9"/>
  <c r="AT284" i="9"/>
  <c r="CS284" i="9"/>
  <c r="BO284" i="9"/>
  <c r="AL284" i="9"/>
  <c r="AW284" i="9"/>
  <c r="CW284" i="9"/>
  <c r="AV284" i="9"/>
  <c r="BS284" i="9"/>
  <c r="CP284" i="9"/>
  <c r="AR284" i="9"/>
  <c r="AH284" i="9"/>
  <c r="CD284" i="9"/>
  <c r="BB284" i="9"/>
  <c r="Z284" i="9"/>
  <c r="BW284" i="9"/>
  <c r="BJ284" i="9"/>
  <c r="CB461" i="9"/>
  <c r="CQ461" i="9"/>
  <c r="AC461" i="9"/>
  <c r="BG461" i="9"/>
  <c r="CK461" i="9"/>
  <c r="W461" i="9"/>
  <c r="AK461" i="9"/>
  <c r="AU461" i="9"/>
  <c r="AR461" i="9"/>
  <c r="AD461" i="9"/>
  <c r="CP461" i="9"/>
  <c r="AX172" i="9"/>
  <c r="AV158" i="9"/>
  <c r="AK421" i="9"/>
  <c r="AU421" i="9"/>
  <c r="CB421" i="9"/>
  <c r="AM421" i="9"/>
  <c r="AN421" i="9"/>
  <c r="AP421" i="9"/>
  <c r="BA421" i="9"/>
  <c r="BC421" i="9"/>
  <c r="AT421" i="9"/>
  <c r="Y421" i="9"/>
  <c r="CK421" i="9"/>
  <c r="CL413" i="9"/>
  <c r="AB389" i="9"/>
  <c r="BP389" i="9"/>
  <c r="AC389" i="9"/>
  <c r="W389" i="9"/>
  <c r="CQ389" i="9"/>
  <c r="CB389" i="9"/>
  <c r="CC389" i="9"/>
  <c r="CD389" i="9"/>
  <c r="CE389" i="9"/>
  <c r="CD124" i="9"/>
  <c r="Y92" i="9"/>
  <c r="AI92" i="9"/>
  <c r="AS92" i="9"/>
  <c r="BC92" i="9"/>
  <c r="CI206" i="9"/>
  <c r="BT166" i="9"/>
  <c r="CP86" i="9"/>
  <c r="DO303" i="9"/>
  <c r="CT361" i="9"/>
  <c r="CP329" i="9"/>
  <c r="AQ461" i="9"/>
  <c r="BN461" i="9"/>
  <c r="BD461" i="9"/>
  <c r="CI461" i="9"/>
  <c r="AH461" i="9"/>
  <c r="AY461" i="9"/>
  <c r="BH461" i="9"/>
  <c r="BO461" i="9"/>
  <c r="BK461" i="9"/>
  <c r="AT461" i="9"/>
  <c r="CI158" i="9"/>
  <c r="CD166" i="9"/>
  <c r="BP517" i="9"/>
  <c r="BL86" i="9"/>
  <c r="CA272" i="9"/>
  <c r="BW272" i="9"/>
  <c r="AM272" i="9"/>
  <c r="DP303" i="9"/>
  <c r="BQ361" i="9"/>
  <c r="AC329" i="9"/>
  <c r="CD461" i="9"/>
  <c r="CV461" i="9"/>
  <c r="BQ461" i="9"/>
  <c r="CW461" i="9"/>
  <c r="AX461" i="9"/>
  <c r="BM461" i="9"/>
  <c r="BU461" i="9"/>
  <c r="BY461" i="9"/>
  <c r="BT461" i="9"/>
  <c r="BB461" i="9"/>
  <c r="AG158" i="9"/>
  <c r="CU421" i="9"/>
  <c r="X421" i="9"/>
  <c r="CJ421" i="9"/>
  <c r="BS421" i="9"/>
  <c r="BT421" i="9"/>
  <c r="BV421" i="9"/>
  <c r="CG421" i="9"/>
  <c r="CI421" i="9"/>
  <c r="BR421" i="9"/>
  <c r="AW421" i="9"/>
  <c r="CH389" i="9"/>
  <c r="CX389" i="9"/>
  <c r="BI389" i="9"/>
  <c r="AU389" i="9"/>
  <c r="AF389" i="9"/>
  <c r="Y389" i="9"/>
  <c r="Z389" i="9"/>
  <c r="AI389" i="9"/>
  <c r="AI284" i="9"/>
  <c r="AY284" i="9"/>
  <c r="AG284" i="9"/>
  <c r="BH284" i="9"/>
  <c r="CI284" i="9"/>
  <c r="BB276" i="9"/>
  <c r="BO276" i="9"/>
  <c r="W276" i="9"/>
  <c r="BL276" i="9"/>
  <c r="DA276" i="9"/>
  <c r="CQ437" i="9"/>
  <c r="BJ437" i="9"/>
  <c r="CZ437" i="9"/>
  <c r="BF437" i="9"/>
  <c r="AB437" i="9"/>
  <c r="CI198" i="9"/>
  <c r="Y198" i="9"/>
  <c r="BN198" i="9"/>
  <c r="AJ198" i="9"/>
  <c r="CG198" i="9"/>
  <c r="CM124" i="9"/>
  <c r="BQ124" i="9"/>
  <c r="BS124" i="9"/>
  <c r="BM124" i="9"/>
  <c r="CK92" i="9"/>
  <c r="CU92" i="9"/>
  <c r="V92" i="9"/>
  <c r="AB166" i="9"/>
  <c r="BO118" i="9"/>
  <c r="AG86" i="9"/>
  <c r="DS303" i="9"/>
  <c r="W361" i="9"/>
  <c r="BS329" i="9"/>
  <c r="BC461" i="9"/>
  <c r="AE461" i="9"/>
  <c r="CE461" i="9"/>
  <c r="AG461" i="9"/>
  <c r="BL461" i="9"/>
  <c r="CA461" i="9"/>
  <c r="CF461" i="9"/>
  <c r="CJ461" i="9"/>
  <c r="CC461" i="9"/>
  <c r="BJ461" i="9"/>
  <c r="CZ282" i="9"/>
  <c r="BQ166" i="9"/>
  <c r="BL481" i="9"/>
  <c r="AD146" i="9"/>
  <c r="BV86" i="9"/>
  <c r="DC303" i="9"/>
  <c r="BL361" i="9"/>
  <c r="Y329" i="9"/>
  <c r="CO461" i="9"/>
  <c r="BP461" i="9"/>
  <c r="CS461" i="9"/>
  <c r="AV461" i="9"/>
  <c r="BX461" i="9"/>
  <c r="CN461" i="9"/>
  <c r="CR461" i="9"/>
  <c r="CT461" i="9"/>
  <c r="CL461" i="9"/>
  <c r="BR461" i="9"/>
  <c r="AS421" i="9"/>
  <c r="CA421" i="9"/>
  <c r="BG421" i="9"/>
  <c r="CN421" i="9"/>
  <c r="CO421" i="9"/>
  <c r="CQ421" i="9"/>
  <c r="W421" i="9"/>
  <c r="V421" i="9"/>
  <c r="CH421" i="9"/>
  <c r="AZ389" i="9"/>
  <c r="BJ389" i="9"/>
  <c r="BX389" i="9"/>
  <c r="BY389" i="9"/>
  <c r="BK389" i="9"/>
  <c r="AV389" i="9"/>
  <c r="AW389" i="9"/>
  <c r="AX389" i="9"/>
  <c r="AY389" i="9"/>
  <c r="BI437" i="9"/>
  <c r="CY437" i="9"/>
  <c r="X437" i="9"/>
  <c r="BM437" i="9"/>
  <c r="AA437" i="9"/>
  <c r="BX437" i="9"/>
  <c r="CQ198" i="9"/>
  <c r="BU198" i="9"/>
  <c r="AI198" i="9"/>
  <c r="CF198" i="9"/>
  <c r="AT198" i="9"/>
  <c r="BO124" i="9"/>
  <c r="AD124" i="9"/>
  <c r="X124" i="9"/>
  <c r="DA124" i="9"/>
  <c r="BD92" i="9"/>
  <c r="AX92" i="9"/>
  <c r="BH92" i="9"/>
  <c r="BJ92" i="9"/>
  <c r="AZ282" i="9"/>
  <c r="BW166" i="9"/>
  <c r="AF481" i="9"/>
  <c r="CT86" i="9"/>
  <c r="BE184" i="9"/>
  <c r="BV184" i="9"/>
  <c r="GC303" i="9"/>
  <c r="BN329" i="9"/>
  <c r="AO461" i="9"/>
  <c r="AA461" i="9"/>
  <c r="AN461" i="9"/>
  <c r="AF461" i="9"/>
  <c r="BI461" i="9"/>
  <c r="CM461" i="9"/>
  <c r="DA461" i="9"/>
  <c r="Y461" i="9"/>
  <c r="Z461" i="9"/>
  <c r="CU461" i="9"/>
  <c r="BS172" i="9"/>
  <c r="BB256" i="9"/>
  <c r="CH449" i="9"/>
  <c r="AF198" i="9"/>
  <c r="CC198" i="9"/>
  <c r="AQ198" i="9"/>
  <c r="CN198" i="9"/>
  <c r="BB198" i="9"/>
  <c r="BP124" i="9"/>
  <c r="AT124" i="9"/>
  <c r="AV124" i="9"/>
  <c r="AP124" i="9"/>
  <c r="CB92" i="9"/>
  <c r="BN92" i="9"/>
  <c r="CF92" i="9"/>
  <c r="CP92" i="9"/>
  <c r="BR166" i="9"/>
  <c r="BP86" i="9"/>
  <c r="AX463" i="9"/>
  <c r="W463" i="9"/>
  <c r="CP463" i="9"/>
  <c r="CF138" i="9"/>
  <c r="CU138" i="9"/>
  <c r="AI138" i="9"/>
  <c r="AX138" i="9"/>
  <c r="BU138" i="9"/>
  <c r="CR138" i="9"/>
  <c r="AF138" i="9"/>
  <c r="BC138" i="9"/>
  <c r="CW138" i="9"/>
  <c r="AC138" i="9"/>
  <c r="BY138" i="9"/>
  <c r="BX138" i="9"/>
  <c r="CM138" i="9"/>
  <c r="AA138" i="9"/>
  <c r="AP138" i="9"/>
  <c r="BM138" i="9"/>
  <c r="CJ138" i="9"/>
  <c r="X138" i="9"/>
  <c r="AU138" i="9"/>
  <c r="BQ138" i="9"/>
  <c r="CH138" i="9"/>
  <c r="AS138" i="9"/>
  <c r="BP138" i="9"/>
  <c r="CE138" i="9"/>
  <c r="CT138" i="9"/>
  <c r="AH138" i="9"/>
  <c r="BE138" i="9"/>
  <c r="CB138" i="9"/>
  <c r="CY138" i="9"/>
  <c r="AM138" i="9"/>
  <c r="AK138" i="9"/>
  <c r="BB138" i="9"/>
  <c r="AR138" i="9"/>
  <c r="BG138" i="9"/>
  <c r="BV138" i="9"/>
  <c r="CS138" i="9"/>
  <c r="AG138" i="9"/>
  <c r="BD138" i="9"/>
  <c r="CA138" i="9"/>
  <c r="CX138" i="9"/>
  <c r="AD138" i="9"/>
  <c r="BA138" i="9"/>
  <c r="CV138" i="9"/>
  <c r="AJ138" i="9"/>
  <c r="AY138" i="9"/>
  <c r="BN138" i="9"/>
  <c r="CK138" i="9"/>
  <c r="Y138" i="9"/>
  <c r="AV138" i="9"/>
  <c r="BS138" i="9"/>
  <c r="BR138" i="9"/>
  <c r="CO138" i="9"/>
  <c r="BZ138" i="9"/>
  <c r="CN138" i="9"/>
  <c r="CD138" i="9"/>
  <c r="BT138" i="9"/>
  <c r="AL138" i="9"/>
  <c r="BH138" i="9"/>
  <c r="BF138" i="9"/>
  <c r="BL138" i="9"/>
  <c r="CP138" i="9"/>
  <c r="AZ138" i="9"/>
  <c r="Z138" i="9"/>
  <c r="AN138" i="9"/>
  <c r="BJ138" i="9"/>
  <c r="AB138" i="9"/>
  <c r="DA138" i="9"/>
  <c r="CQ138" i="9"/>
  <c r="BI138" i="9"/>
  <c r="AQ138" i="9"/>
  <c r="AO138" i="9"/>
  <c r="AE138" i="9"/>
  <c r="AT138" i="9"/>
  <c r="CZ138" i="9"/>
  <c r="CI138" i="9"/>
  <c r="BK138" i="9"/>
  <c r="BW138" i="9"/>
  <c r="W138" i="9"/>
  <c r="BO138" i="9"/>
  <c r="V138" i="9"/>
  <c r="CC138" i="9"/>
  <c r="AW138" i="9"/>
  <c r="CG138" i="9"/>
  <c r="DL303" i="9"/>
  <c r="ET303" i="9"/>
  <c r="EX303" i="9"/>
  <c r="EP303" i="9"/>
  <c r="Y361" i="9"/>
  <c r="BF361" i="9"/>
  <c r="AC361" i="9"/>
  <c r="BR361" i="9"/>
  <c r="X361" i="9"/>
  <c r="AR329" i="9"/>
  <c r="W329" i="9"/>
  <c r="BL329" i="9"/>
  <c r="DA329" i="9"/>
  <c r="BO329" i="9"/>
  <c r="CQ172" i="9"/>
  <c r="Z172" i="9"/>
  <c r="CU172" i="9"/>
  <c r="BP158" i="9"/>
  <c r="AY158" i="9"/>
  <c r="BC158" i="9"/>
  <c r="BR158" i="9"/>
  <c r="DA413" i="9"/>
  <c r="BN413" i="9"/>
  <c r="BH413" i="9"/>
  <c r="BR413" i="9"/>
  <c r="CS272" i="9"/>
  <c r="AB256" i="9"/>
  <c r="CC449" i="9"/>
  <c r="BF509" i="9"/>
  <c r="BZ509" i="9"/>
  <c r="CZ509" i="9"/>
  <c r="CW509" i="9"/>
  <c r="CU509" i="9"/>
  <c r="CK509" i="9"/>
  <c r="AG509" i="9"/>
  <c r="BH509" i="9"/>
  <c r="AB509" i="9"/>
  <c r="AJ509" i="9"/>
  <c r="AX509" i="9"/>
  <c r="BR509" i="9"/>
  <c r="CO509" i="9"/>
  <c r="CM509" i="9"/>
  <c r="CJ509" i="9"/>
  <c r="BU509" i="9"/>
  <c r="CV509" i="9"/>
  <c r="AQ509" i="9"/>
  <c r="CN509" i="9"/>
  <c r="DA509" i="9"/>
  <c r="AP509" i="9"/>
  <c r="BJ509" i="9"/>
  <c r="CE509" i="9"/>
  <c r="CB509" i="9"/>
  <c r="BY509" i="9"/>
  <c r="BC509" i="9"/>
  <c r="CF509" i="9"/>
  <c r="Y509" i="9"/>
  <c r="BE509" i="9"/>
  <c r="CA509" i="9"/>
  <c r="CD509" i="9"/>
  <c r="CX509" i="9"/>
  <c r="AL509" i="9"/>
  <c r="AY509" i="9"/>
  <c r="AV509" i="9"/>
  <c r="AS509" i="9"/>
  <c r="CG509" i="9"/>
  <c r="AF509" i="9"/>
  <c r="AE509" i="9"/>
  <c r="BA509" i="9"/>
  <c r="AR509" i="9"/>
  <c r="BV509" i="9"/>
  <c r="CP509" i="9"/>
  <c r="AD509" i="9"/>
  <c r="AN509" i="9"/>
  <c r="AK509" i="9"/>
  <c r="AI509" i="9"/>
  <c r="BP509" i="9"/>
  <c r="CQ509" i="9"/>
  <c r="CR509" i="9"/>
  <c r="CC509" i="9"/>
  <c r="AO509" i="9"/>
  <c r="CH509" i="9"/>
  <c r="BG509" i="9"/>
  <c r="BM509" i="9"/>
  <c r="AU509" i="9"/>
  <c r="BB509" i="9"/>
  <c r="AA509" i="9"/>
  <c r="AW509" i="9"/>
  <c r="BW509" i="9"/>
  <c r="AT509" i="9"/>
  <c r="BO509" i="9"/>
  <c r="BX509" i="9"/>
  <c r="BS509" i="9"/>
  <c r="CT509" i="9"/>
  <c r="V509" i="9"/>
  <c r="BD509" i="9"/>
  <c r="CS509" i="9"/>
  <c r="AH509" i="9"/>
  <c r="AC509" i="9"/>
  <c r="CY509" i="9"/>
  <c r="W509" i="9"/>
  <c r="BN509" i="9"/>
  <c r="BL509" i="9"/>
  <c r="Z509" i="9"/>
  <c r="BK509" i="9"/>
  <c r="BT509" i="9"/>
  <c r="CI509" i="9"/>
  <c r="BI509" i="9"/>
  <c r="BQ509" i="9"/>
  <c r="AM509" i="9"/>
  <c r="CL509" i="9"/>
  <c r="X509" i="9"/>
  <c r="FA303" i="9"/>
  <c r="FM303" i="9"/>
  <c r="FL303" i="9"/>
  <c r="FV303" i="9"/>
  <c r="GE303" i="9"/>
  <c r="GD303" i="9"/>
  <c r="GB303" i="9"/>
  <c r="FZ303" i="9"/>
  <c r="FP303" i="9"/>
  <c r="EU303" i="9"/>
  <c r="ES303" i="9"/>
  <c r="FE303" i="9"/>
  <c r="FB303" i="9"/>
  <c r="FK303" i="9"/>
  <c r="FT303" i="9"/>
  <c r="FS303" i="9"/>
  <c r="FR303" i="9"/>
  <c r="FO303" i="9"/>
  <c r="DZ303" i="9"/>
  <c r="DF303" i="9"/>
  <c r="EK303" i="9"/>
  <c r="EW303" i="9"/>
  <c r="EQ303" i="9"/>
  <c r="EZ303" i="9"/>
  <c r="FJ303" i="9"/>
  <c r="FH303" i="9"/>
  <c r="FG303" i="9"/>
  <c r="FD303" i="9"/>
  <c r="GG303" i="9"/>
  <c r="DU303" i="9"/>
  <c r="EG303" i="9"/>
  <c r="DV303" i="9"/>
  <c r="EE303" i="9"/>
  <c r="EN303" i="9"/>
  <c r="EM303" i="9"/>
  <c r="EL303" i="9"/>
  <c r="EI303" i="9"/>
  <c r="FF303" i="9"/>
  <c r="FX303" i="9"/>
  <c r="FC303" i="9"/>
  <c r="DG303" i="9"/>
  <c r="DI303" i="9"/>
  <c r="GF303" i="9"/>
  <c r="FU303" i="9"/>
  <c r="BG361" i="9"/>
  <c r="CL361" i="9"/>
  <c r="BI361" i="9"/>
  <c r="CX361" i="9"/>
  <c r="BD361" i="9"/>
  <c r="AD329" i="9"/>
  <c r="AT329" i="9"/>
  <c r="AM329" i="9"/>
  <c r="CB329" i="9"/>
  <c r="AH329" i="9"/>
  <c r="AM172" i="9"/>
  <c r="AF172" i="9"/>
  <c r="AH172" i="9"/>
  <c r="AK158" i="9"/>
  <c r="BT158" i="9"/>
  <c r="BN158" i="9"/>
  <c r="AU413" i="9"/>
  <c r="BV413" i="9"/>
  <c r="CV413" i="9"/>
  <c r="CH413" i="9"/>
  <c r="AA272" i="9"/>
  <c r="DA256" i="9"/>
  <c r="BP148" i="9"/>
  <c r="BN184" i="9"/>
  <c r="CI184" i="9"/>
  <c r="W184" i="9"/>
  <c r="AC184" i="9"/>
  <c r="AA184" i="9"/>
  <c r="Y184" i="9"/>
  <c r="X184" i="9"/>
  <c r="V184" i="9"/>
  <c r="CP184" i="9"/>
  <c r="BU184" i="9"/>
  <c r="BF184" i="9"/>
  <c r="CA184" i="9"/>
  <c r="CZ184" i="9"/>
  <c r="CW184" i="9"/>
  <c r="CV184" i="9"/>
  <c r="CU184" i="9"/>
  <c r="CS184" i="9"/>
  <c r="CR184" i="9"/>
  <c r="AZ184" i="9"/>
  <c r="AD184" i="9"/>
  <c r="AX184" i="9"/>
  <c r="BS184" i="9"/>
  <c r="CO184" i="9"/>
  <c r="CM184" i="9"/>
  <c r="CK184" i="9"/>
  <c r="CJ184" i="9"/>
  <c r="CH184" i="9"/>
  <c r="CG184" i="9"/>
  <c r="CN184" i="9"/>
  <c r="BR184" i="9"/>
  <c r="AP184" i="9"/>
  <c r="BK184" i="9"/>
  <c r="CE184" i="9"/>
  <c r="CB184" i="9"/>
  <c r="BZ184" i="9"/>
  <c r="BY184" i="9"/>
  <c r="BX184" i="9"/>
  <c r="BW184" i="9"/>
  <c r="AW184" i="9"/>
  <c r="AB184" i="9"/>
  <c r="CD184" i="9"/>
  <c r="CY184" i="9"/>
  <c r="AM184" i="9"/>
  <c r="AY184" i="9"/>
  <c r="AV184" i="9"/>
  <c r="AT184" i="9"/>
  <c r="AS184" i="9"/>
  <c r="AR184" i="9"/>
  <c r="AQ184" i="9"/>
  <c r="CC184" i="9"/>
  <c r="CX184" i="9"/>
  <c r="AH184" i="9"/>
  <c r="AN184" i="9"/>
  <c r="BD184" i="9"/>
  <c r="CF184" i="9"/>
  <c r="Z184" i="9"/>
  <c r="BQ184" i="9"/>
  <c r="AI184" i="9"/>
  <c r="AO184" i="9"/>
  <c r="CQ184" i="9"/>
  <c r="BG184" i="9"/>
  <c r="BM184" i="9"/>
  <c r="AL184" i="9"/>
  <c r="BC184" i="9"/>
  <c r="AK184" i="9"/>
  <c r="BB184" i="9"/>
  <c r="DA184" i="9"/>
  <c r="AU184" i="9"/>
  <c r="BP184" i="9"/>
  <c r="AG184" i="9"/>
  <c r="BJ184" i="9"/>
  <c r="CL184" i="9"/>
  <c r="BT184" i="9"/>
  <c r="AJ184" i="9"/>
  <c r="BA184" i="9"/>
  <c r="BO184" i="9"/>
  <c r="BL184" i="9"/>
  <c r="AF184" i="9"/>
  <c r="CT184" i="9"/>
  <c r="BH184" i="9"/>
  <c r="AE184" i="9"/>
  <c r="BI184" i="9"/>
  <c r="AZ274" i="9"/>
  <c r="BO274" i="9"/>
  <c r="AX274" i="9"/>
  <c r="BU274" i="9"/>
  <c r="CQ274" i="9"/>
  <c r="AE274" i="9"/>
  <c r="BZ274" i="9"/>
  <c r="V274" i="9"/>
  <c r="AI274" i="9"/>
  <c r="AD274" i="9"/>
  <c r="AR274" i="9"/>
  <c r="BG274" i="9"/>
  <c r="AP274" i="9"/>
  <c r="BM274" i="9"/>
  <c r="CI274" i="9"/>
  <c r="W274" i="9"/>
  <c r="BD274" i="9"/>
  <c r="CP274" i="9"/>
  <c r="CJ274" i="9"/>
  <c r="CG274" i="9"/>
  <c r="CV274" i="9"/>
  <c r="AJ274" i="9"/>
  <c r="CT274" i="9"/>
  <c r="AH274" i="9"/>
  <c r="BE274" i="9"/>
  <c r="CA274" i="9"/>
  <c r="CX274" i="9"/>
  <c r="AN274" i="9"/>
  <c r="BT274" i="9"/>
  <c r="BQ274" i="9"/>
  <c r="BJ274" i="9"/>
  <c r="BX274" i="9"/>
  <c r="CM274" i="9"/>
  <c r="BV274" i="9"/>
  <c r="CS274" i="9"/>
  <c r="AG274" i="9"/>
  <c r="BC274" i="9"/>
  <c r="AQ274" i="9"/>
  <c r="BY274" i="9"/>
  <c r="CO274" i="9"/>
  <c r="CH274" i="9"/>
  <c r="CZ274" i="9"/>
  <c r="BP274" i="9"/>
  <c r="CE274" i="9"/>
  <c r="BN274" i="9"/>
  <c r="CK274" i="9"/>
  <c r="Y274" i="9"/>
  <c r="AU274" i="9"/>
  <c r="AA274" i="9"/>
  <c r="BB274" i="9"/>
  <c r="BR274" i="9"/>
  <c r="BL274" i="9"/>
  <c r="CF274" i="9"/>
  <c r="Z274" i="9"/>
  <c r="AM274" i="9"/>
  <c r="AK274" i="9"/>
  <c r="BH274" i="9"/>
  <c r="DA274" i="9"/>
  <c r="CB274" i="9"/>
  <c r="AY274" i="9"/>
  <c r="AB274" i="9"/>
  <c r="CC274" i="9"/>
  <c r="BI274" i="9"/>
  <c r="AV274" i="9"/>
  <c r="CU274" i="9"/>
  <c r="AW274" i="9"/>
  <c r="CW274" i="9"/>
  <c r="AF274" i="9"/>
  <c r="CD274" i="9"/>
  <c r="BS274" i="9"/>
  <c r="AL274" i="9"/>
  <c r="AC274" i="9"/>
  <c r="BK274" i="9"/>
  <c r="X274" i="9"/>
  <c r="CN274" i="9"/>
  <c r="CR274" i="9"/>
  <c r="BW274" i="9"/>
  <c r="BA274" i="9"/>
  <c r="CL274" i="9"/>
  <c r="AT274" i="9"/>
  <c r="AO274" i="9"/>
  <c r="AS274" i="9"/>
  <c r="BF274" i="9"/>
  <c r="CE242" i="9"/>
  <c r="CT242" i="9"/>
  <c r="AH242" i="9"/>
  <c r="BE242" i="9"/>
  <c r="CB242" i="9"/>
  <c r="CY242" i="9"/>
  <c r="AM242" i="9"/>
  <c r="BI242" i="9"/>
  <c r="AR242" i="9"/>
  <c r="AD242" i="9"/>
  <c r="BB242" i="9"/>
  <c r="BW242" i="9"/>
  <c r="CL242" i="9"/>
  <c r="Z242" i="9"/>
  <c r="AW242" i="9"/>
  <c r="BT242" i="9"/>
  <c r="CQ242" i="9"/>
  <c r="AE242" i="9"/>
  <c r="BA242" i="9"/>
  <c r="CN242" i="9"/>
  <c r="BP242" i="9"/>
  <c r="V242" i="9"/>
  <c r="BO242" i="9"/>
  <c r="CD242" i="9"/>
  <c r="DA242" i="9"/>
  <c r="AO242" i="9"/>
  <c r="BL242" i="9"/>
  <c r="CI242" i="9"/>
  <c r="W242" i="9"/>
  <c r="AS242" i="9"/>
  <c r="AZ242" i="9"/>
  <c r="AB242" i="9"/>
  <c r="AQ242" i="9"/>
  <c r="BF242" i="9"/>
  <c r="CC242" i="9"/>
  <c r="CZ242" i="9"/>
  <c r="AN242" i="9"/>
  <c r="BK242" i="9"/>
  <c r="CG242" i="9"/>
  <c r="BZ242" i="9"/>
  <c r="CF242" i="9"/>
  <c r="CX242" i="9"/>
  <c r="CU242" i="9"/>
  <c r="AI242" i="9"/>
  <c r="AX242" i="9"/>
  <c r="BU242" i="9"/>
  <c r="CR242" i="9"/>
  <c r="AF242" i="9"/>
  <c r="BC242" i="9"/>
  <c r="BY242" i="9"/>
  <c r="AT242" i="9"/>
  <c r="AJ242" i="9"/>
  <c r="CP242" i="9"/>
  <c r="CM242" i="9"/>
  <c r="CK242" i="9"/>
  <c r="CA242" i="9"/>
  <c r="BX242" i="9"/>
  <c r="BG242" i="9"/>
  <c r="BM242" i="9"/>
  <c r="BS242" i="9"/>
  <c r="CH242" i="9"/>
  <c r="AY242" i="9"/>
  <c r="AG242" i="9"/>
  <c r="AU242" i="9"/>
  <c r="AL242" i="9"/>
  <c r="AA242" i="9"/>
  <c r="Y242" i="9"/>
  <c r="CW242" i="9"/>
  <c r="BR242" i="9"/>
  <c r="AP242" i="9"/>
  <c r="AV242" i="9"/>
  <c r="AK242" i="9"/>
  <c r="BJ242" i="9"/>
  <c r="BN242" i="9"/>
  <c r="CV242" i="9"/>
  <c r="CS242" i="9"/>
  <c r="BH242" i="9"/>
  <c r="CJ242" i="9"/>
  <c r="BD242" i="9"/>
  <c r="X242" i="9"/>
  <c r="BQ242" i="9"/>
  <c r="BV242" i="9"/>
  <c r="AC242" i="9"/>
  <c r="BZ449" i="9"/>
  <c r="CW449" i="9"/>
  <c r="AK449" i="9"/>
  <c r="AY449" i="9"/>
  <c r="BU449" i="9"/>
  <c r="CJ449" i="9"/>
  <c r="BC449" i="9"/>
  <c r="CT449" i="9"/>
  <c r="AV449" i="9"/>
  <c r="AP449" i="9"/>
  <c r="BF449" i="9"/>
  <c r="BR449" i="9"/>
  <c r="CO449" i="9"/>
  <c r="AC449" i="9"/>
  <c r="AQ449" i="9"/>
  <c r="BM449" i="9"/>
  <c r="BT449" i="9"/>
  <c r="AM449" i="9"/>
  <c r="CD449" i="9"/>
  <c r="AF449" i="9"/>
  <c r="CQ449" i="9"/>
  <c r="BJ449" i="9"/>
  <c r="CG449" i="9"/>
  <c r="CU449" i="9"/>
  <c r="AI449" i="9"/>
  <c r="BE449" i="9"/>
  <c r="BD449" i="9"/>
  <c r="W449" i="9"/>
  <c r="BN449" i="9"/>
  <c r="CN449" i="9"/>
  <c r="AE449" i="9"/>
  <c r="BB449" i="9"/>
  <c r="BY449" i="9"/>
  <c r="CM449" i="9"/>
  <c r="AA449" i="9"/>
  <c r="AW449" i="9"/>
  <c r="AN449" i="9"/>
  <c r="CV449" i="9"/>
  <c r="AX449" i="9"/>
  <c r="BX449" i="9"/>
  <c r="CL449" i="9"/>
  <c r="AT449" i="9"/>
  <c r="BQ449" i="9"/>
  <c r="CE449" i="9"/>
  <c r="DA449" i="9"/>
  <c r="AO449" i="9"/>
  <c r="X449" i="9"/>
  <c r="CF449" i="9"/>
  <c r="AH449" i="9"/>
  <c r="BH449" i="9"/>
  <c r="Z449" i="9"/>
  <c r="CP449" i="9"/>
  <c r="AD449" i="9"/>
  <c r="BA449" i="9"/>
  <c r="BO449" i="9"/>
  <c r="CK449" i="9"/>
  <c r="Y449" i="9"/>
  <c r="CI449" i="9"/>
  <c r="AZ449" i="9"/>
  <c r="CB449" i="9"/>
  <c r="AB449" i="9"/>
  <c r="BV449" i="9"/>
  <c r="AL449" i="9"/>
  <c r="AG449" i="9"/>
  <c r="AR449" i="9"/>
  <c r="V449" i="9"/>
  <c r="CZ449" i="9"/>
  <c r="AU449" i="9"/>
  <c r="BI449" i="9"/>
  <c r="CY449" i="9"/>
  <c r="CA449" i="9"/>
  <c r="AS449" i="9"/>
  <c r="BS449" i="9"/>
  <c r="BK449" i="9"/>
  <c r="BG449" i="9"/>
  <c r="AJ449" i="9"/>
  <c r="CX449" i="9"/>
  <c r="CS449" i="9"/>
  <c r="CR449" i="9"/>
  <c r="CP172" i="9"/>
  <c r="AD172" i="9"/>
  <c r="AZ172" i="9"/>
  <c r="BO172" i="9"/>
  <c r="CD172" i="9"/>
  <c r="DA172" i="9"/>
  <c r="AO172" i="9"/>
  <c r="BL172" i="9"/>
  <c r="AE172" i="9"/>
  <c r="BA172" i="9"/>
  <c r="CW172" i="9"/>
  <c r="CH172" i="9"/>
  <c r="V172" i="9"/>
  <c r="AR172" i="9"/>
  <c r="BG172" i="9"/>
  <c r="BV172" i="9"/>
  <c r="CS172" i="9"/>
  <c r="AG172" i="9"/>
  <c r="BD172" i="9"/>
  <c r="CO172" i="9"/>
  <c r="CA172" i="9"/>
  <c r="BQ172" i="9"/>
  <c r="BZ172" i="9"/>
  <c r="CV172" i="9"/>
  <c r="AJ172" i="9"/>
  <c r="AY172" i="9"/>
  <c r="BN172" i="9"/>
  <c r="CK172" i="9"/>
  <c r="Y172" i="9"/>
  <c r="AV172" i="9"/>
  <c r="BI172" i="9"/>
  <c r="AU172" i="9"/>
  <c r="AK172" i="9"/>
  <c r="BR172" i="9"/>
  <c r="CN172" i="9"/>
  <c r="AB172" i="9"/>
  <c r="AQ172" i="9"/>
  <c r="BF172" i="9"/>
  <c r="CC172" i="9"/>
  <c r="CZ172" i="9"/>
  <c r="AN172" i="9"/>
  <c r="AC172" i="9"/>
  <c r="BY172" i="9"/>
  <c r="BB172" i="9"/>
  <c r="BX172" i="9"/>
  <c r="CM172" i="9"/>
  <c r="AA172" i="9"/>
  <c r="AP172" i="9"/>
  <c r="BM172" i="9"/>
  <c r="CJ172" i="9"/>
  <c r="X172" i="9"/>
  <c r="BC172" i="9"/>
  <c r="CY172" i="9"/>
  <c r="CI84" i="9"/>
  <c r="W84" i="9"/>
  <c r="AT84" i="9"/>
  <c r="BQ84" i="9"/>
  <c r="CF84" i="9"/>
  <c r="CU84" i="9"/>
  <c r="AI84" i="9"/>
  <c r="AX84" i="9"/>
  <c r="BU84" i="9"/>
  <c r="AV84" i="9"/>
  <c r="BT84" i="9"/>
  <c r="CA84" i="9"/>
  <c r="CX84" i="9"/>
  <c r="AL84" i="9"/>
  <c r="BI84" i="9"/>
  <c r="BX84" i="9"/>
  <c r="CM84" i="9"/>
  <c r="AA84" i="9"/>
  <c r="AP84" i="9"/>
  <c r="BM84" i="9"/>
  <c r="CZ84" i="9"/>
  <c r="BL84" i="9"/>
  <c r="BS84" i="9"/>
  <c r="CP84" i="9"/>
  <c r="AD84" i="9"/>
  <c r="BA84" i="9"/>
  <c r="BP84" i="9"/>
  <c r="CE84" i="9"/>
  <c r="CT84" i="9"/>
  <c r="AH84" i="9"/>
  <c r="BE84" i="9"/>
  <c r="AN84" i="9"/>
  <c r="BK84" i="9"/>
  <c r="CH84" i="9"/>
  <c r="V84" i="9"/>
  <c r="AS84" i="9"/>
  <c r="BH84" i="9"/>
  <c r="BW84" i="9"/>
  <c r="CL84" i="9"/>
  <c r="Z84" i="9"/>
  <c r="AW84" i="9"/>
  <c r="CR84" i="9"/>
  <c r="CY84" i="9"/>
  <c r="AM84" i="9"/>
  <c r="BJ84" i="9"/>
  <c r="CG84" i="9"/>
  <c r="CV84" i="9"/>
  <c r="AJ84" i="9"/>
  <c r="AY84" i="9"/>
  <c r="BN84" i="9"/>
  <c r="CK84" i="9"/>
  <c r="Y84" i="9"/>
  <c r="X84" i="9"/>
  <c r="CQ84" i="9"/>
  <c r="CO84" i="9"/>
  <c r="BO84" i="9"/>
  <c r="CC84" i="9"/>
  <c r="BC84" i="9"/>
  <c r="BY84" i="9"/>
  <c r="BG84" i="9"/>
  <c r="AO84" i="9"/>
  <c r="AU84" i="9"/>
  <c r="AK84" i="9"/>
  <c r="AQ84" i="9"/>
  <c r="AG84" i="9"/>
  <c r="AE84" i="9"/>
  <c r="AC84" i="9"/>
  <c r="CD84" i="9"/>
  <c r="BD84" i="9"/>
  <c r="BZ84" i="9"/>
  <c r="CN84" i="9"/>
  <c r="BV84" i="9"/>
  <c r="AF84" i="9"/>
  <c r="BB84" i="9"/>
  <c r="AR84" i="9"/>
  <c r="DA84" i="9"/>
  <c r="CB84" i="9"/>
  <c r="CW84" i="9"/>
  <c r="AZ84" i="9"/>
  <c r="AB84" i="9"/>
  <c r="BF84" i="9"/>
  <c r="CJ84" i="9"/>
  <c r="CC158" i="9"/>
  <c r="CX158" i="9"/>
  <c r="AL158" i="9"/>
  <c r="AS158" i="9"/>
  <c r="AR158" i="9"/>
  <c r="AQ158" i="9"/>
  <c r="AE158" i="9"/>
  <c r="AC158" i="9"/>
  <c r="AB158" i="9"/>
  <c r="AA158" i="9"/>
  <c r="Z158" i="9"/>
  <c r="BU158" i="9"/>
  <c r="CP158" i="9"/>
  <c r="AD158" i="9"/>
  <c r="AI158" i="9"/>
  <c r="AH158" i="9"/>
  <c r="AF158" i="9"/>
  <c r="CZ158" i="9"/>
  <c r="CY158" i="9"/>
  <c r="CW158" i="9"/>
  <c r="CV158" i="9"/>
  <c r="BM158" i="9"/>
  <c r="CH158" i="9"/>
  <c r="V158" i="9"/>
  <c r="X158" i="9"/>
  <c r="W158" i="9"/>
  <c r="CQ158" i="9"/>
  <c r="CO158" i="9"/>
  <c r="CN158" i="9"/>
  <c r="CM158" i="9"/>
  <c r="CL158" i="9"/>
  <c r="BE158" i="9"/>
  <c r="BZ158" i="9"/>
  <c r="CU158" i="9"/>
  <c r="CT158" i="9"/>
  <c r="CR158" i="9"/>
  <c r="CF158" i="9"/>
  <c r="CE158" i="9"/>
  <c r="CD158" i="9"/>
  <c r="CB158" i="9"/>
  <c r="CA158" i="9"/>
  <c r="DA158" i="9"/>
  <c r="AO158" i="9"/>
  <c r="BJ158" i="9"/>
  <c r="BY158" i="9"/>
  <c r="BX158" i="9"/>
  <c r="BW158" i="9"/>
  <c r="BK158" i="9"/>
  <c r="BI158" i="9"/>
  <c r="BH158" i="9"/>
  <c r="BG158" i="9"/>
  <c r="BF158" i="9"/>
  <c r="FD3" i="9"/>
  <c r="DX3" i="9"/>
  <c r="GD3" i="9"/>
  <c r="EQ3" i="9"/>
  <c r="DP3" i="9"/>
  <c r="DK3" i="9"/>
  <c r="GB3" i="9"/>
  <c r="GE3" i="9"/>
  <c r="FN3" i="9"/>
  <c r="FW3" i="9"/>
  <c r="DB3" i="9"/>
  <c r="FG3" i="9"/>
  <c r="EN3" i="9"/>
  <c r="EH3" i="9"/>
  <c r="EI3" i="9"/>
  <c r="EP3" i="9"/>
  <c r="FS3" i="9"/>
  <c r="DG3" i="9"/>
  <c r="DV3" i="9"/>
  <c r="ES3" i="9"/>
  <c r="FP3" i="9"/>
  <c r="DD3" i="9"/>
  <c r="DY3" i="9"/>
  <c r="EV3" i="9"/>
  <c r="FK3" i="9"/>
  <c r="FZ3" i="9"/>
  <c r="DN3" i="9"/>
  <c r="EK3" i="9"/>
  <c r="FH3" i="9"/>
  <c r="GC3" i="9"/>
  <c r="DQ3" i="9"/>
  <c r="FO3" i="9"/>
  <c r="FC3" i="9"/>
  <c r="FR3" i="9"/>
  <c r="DF3" i="9"/>
  <c r="EC3" i="9"/>
  <c r="EZ3" i="9"/>
  <c r="FU3" i="9"/>
  <c r="DI3" i="9"/>
  <c r="DR3" i="9"/>
  <c r="DS3" i="9"/>
  <c r="EU3" i="9"/>
  <c r="FJ3" i="9"/>
  <c r="GG3" i="9"/>
  <c r="DU3" i="9"/>
  <c r="ER3" i="9"/>
  <c r="FM3" i="9"/>
  <c r="FL3" i="9"/>
  <c r="EM3" i="9"/>
  <c r="FB3" i="9"/>
  <c r="FY3" i="9"/>
  <c r="DM3" i="9"/>
  <c r="EJ3" i="9"/>
  <c r="FE3" i="9"/>
  <c r="FF3" i="9"/>
  <c r="DW3" i="9"/>
  <c r="EL3" i="9"/>
  <c r="FI3" i="9"/>
  <c r="GF3" i="9"/>
  <c r="DT3" i="9"/>
  <c r="EO3" i="9"/>
  <c r="DC3" i="9"/>
  <c r="FA3" i="9"/>
  <c r="DE3" i="9"/>
  <c r="DJ3" i="9"/>
  <c r="GA3" i="9"/>
  <c r="FX3" i="9"/>
  <c r="DZ3" i="9"/>
  <c r="EF3" i="9"/>
  <c r="EE3" i="9"/>
  <c r="EB3" i="9"/>
  <c r="DH3" i="9"/>
  <c r="EY3" i="9"/>
  <c r="ET3" i="9"/>
  <c r="EW3" i="9"/>
  <c r="EX3" i="9"/>
  <c r="ED3" i="9"/>
  <c r="EG3" i="9"/>
  <c r="AQ329" i="9"/>
  <c r="BF329" i="9"/>
  <c r="CC329" i="9"/>
  <c r="CZ329" i="9"/>
  <c r="AN329" i="9"/>
  <c r="BK329" i="9"/>
  <c r="CG329" i="9"/>
  <c r="CF329" i="9"/>
  <c r="AL329" i="9"/>
  <c r="CH329" i="9"/>
  <c r="CU329" i="9"/>
  <c r="AI329" i="9"/>
  <c r="AX329" i="9"/>
  <c r="BU329" i="9"/>
  <c r="CR329" i="9"/>
  <c r="AF329" i="9"/>
  <c r="BC329" i="9"/>
  <c r="BY329" i="9"/>
  <c r="AZ329" i="9"/>
  <c r="CV329" i="9"/>
  <c r="BJ329" i="9"/>
  <c r="CM329" i="9"/>
  <c r="AA329" i="9"/>
  <c r="AP329" i="9"/>
  <c r="BM329" i="9"/>
  <c r="CJ329" i="9"/>
  <c r="X329" i="9"/>
  <c r="AU329" i="9"/>
  <c r="BQ329" i="9"/>
  <c r="BZ329" i="9"/>
  <c r="BP329" i="9"/>
  <c r="BB329" i="9"/>
  <c r="BW329" i="9"/>
  <c r="CL329" i="9"/>
  <c r="Z329" i="9"/>
  <c r="AW329" i="9"/>
  <c r="BT329" i="9"/>
  <c r="CQ329" i="9"/>
  <c r="AE329" i="9"/>
  <c r="BA329" i="9"/>
  <c r="BX329" i="9"/>
  <c r="CN329" i="9"/>
  <c r="V329" i="9"/>
  <c r="EA303" i="9"/>
  <c r="AG361" i="9"/>
  <c r="BY361" i="9"/>
  <c r="BT361" i="9"/>
  <c r="CA329" i="9"/>
  <c r="BV329" i="9"/>
  <c r="CF172" i="9"/>
  <c r="AZ158" i="9"/>
  <c r="CO256" i="9"/>
  <c r="EH303" i="9"/>
  <c r="FN303" i="9"/>
  <c r="EV303" i="9"/>
  <c r="EY303" i="9"/>
  <c r="EF303" i="9"/>
  <c r="EC303" i="9"/>
  <c r="CC361" i="9"/>
  <c r="CS361" i="9"/>
  <c r="AR361" i="9"/>
  <c r="CO361" i="9"/>
  <c r="AU361" i="9"/>
  <c r="BH329" i="9"/>
  <c r="AS329" i="9"/>
  <c r="CI329" i="9"/>
  <c r="AO329" i="9"/>
  <c r="CD329" i="9"/>
  <c r="CG172" i="9"/>
  <c r="CR172" i="9"/>
  <c r="CT172" i="9"/>
  <c r="AL172" i="9"/>
  <c r="AM158" i="9"/>
  <c r="BV158" i="9"/>
  <c r="BO158" i="9"/>
  <c r="CK158" i="9"/>
  <c r="FT3" i="9"/>
  <c r="CY413" i="9"/>
  <c r="AF413" i="9"/>
  <c r="BG413" i="9"/>
  <c r="BI272" i="9"/>
  <c r="AL272" i="9"/>
  <c r="BU256" i="9"/>
  <c r="CB256" i="9"/>
  <c r="CS84" i="9"/>
  <c r="BB413" i="9"/>
  <c r="BY413" i="9"/>
  <c r="CN413" i="9"/>
  <c r="AB413" i="9"/>
  <c r="AQ413" i="9"/>
  <c r="BF413" i="9"/>
  <c r="AG413" i="9"/>
  <c r="AE413" i="9"/>
  <c r="BL413" i="9"/>
  <c r="AM413" i="9"/>
  <c r="AT413" i="9"/>
  <c r="BQ413" i="9"/>
  <c r="CF413" i="9"/>
  <c r="CU413" i="9"/>
  <c r="AI413" i="9"/>
  <c r="AX413" i="9"/>
  <c r="CR413" i="9"/>
  <c r="CK413" i="9"/>
  <c r="AO413" i="9"/>
  <c r="CC413" i="9"/>
  <c r="CX413" i="9"/>
  <c r="AL413" i="9"/>
  <c r="BI413" i="9"/>
  <c r="BX413" i="9"/>
  <c r="CM413" i="9"/>
  <c r="AA413" i="9"/>
  <c r="AP413" i="9"/>
  <c r="BU413" i="9"/>
  <c r="CJ413" i="9"/>
  <c r="W413" i="9"/>
  <c r="Y413" i="9"/>
  <c r="CP413" i="9"/>
  <c r="AD413" i="9"/>
  <c r="BA413" i="9"/>
  <c r="BP413" i="9"/>
  <c r="CE413" i="9"/>
  <c r="CT413" i="9"/>
  <c r="AH413" i="9"/>
  <c r="BC413" i="9"/>
  <c r="BM413" i="9"/>
  <c r="BE413" i="9"/>
  <c r="BS413" i="9"/>
  <c r="BZ413" i="9"/>
  <c r="CW413" i="9"/>
  <c r="AK413" i="9"/>
  <c r="AZ413" i="9"/>
  <c r="BO413" i="9"/>
  <c r="CD413" i="9"/>
  <c r="CS413" i="9"/>
  <c r="CQ413" i="9"/>
  <c r="X413" i="9"/>
  <c r="CZ413" i="9"/>
  <c r="CB413" i="9"/>
  <c r="BF148" i="9"/>
  <c r="CC148" i="9"/>
  <c r="CZ148" i="9"/>
  <c r="AN148" i="9"/>
  <c r="BK148" i="9"/>
  <c r="CH148" i="9"/>
  <c r="V148" i="9"/>
  <c r="AS148" i="9"/>
  <c r="AB148" i="9"/>
  <c r="BX148" i="9"/>
  <c r="AX148" i="9"/>
  <c r="BU148" i="9"/>
  <c r="CR148" i="9"/>
  <c r="AF148" i="9"/>
  <c r="BC148" i="9"/>
  <c r="BZ148" i="9"/>
  <c r="CW148" i="9"/>
  <c r="AK148" i="9"/>
  <c r="CM148" i="9"/>
  <c r="AR148" i="9"/>
  <c r="AP148" i="9"/>
  <c r="BM148" i="9"/>
  <c r="CJ148" i="9"/>
  <c r="X148" i="9"/>
  <c r="AU148" i="9"/>
  <c r="BR148" i="9"/>
  <c r="CO148" i="9"/>
  <c r="AC148" i="9"/>
  <c r="BG148" i="9"/>
  <c r="BW148" i="9"/>
  <c r="CT148" i="9"/>
  <c r="AH148" i="9"/>
  <c r="BE148" i="9"/>
  <c r="CB148" i="9"/>
  <c r="CY148" i="9"/>
  <c r="AM148" i="9"/>
  <c r="BJ148" i="9"/>
  <c r="CG148" i="9"/>
  <c r="CU148" i="9"/>
  <c r="AA148" i="9"/>
  <c r="AQ148" i="9"/>
  <c r="CL148" i="9"/>
  <c r="Z148" i="9"/>
  <c r="AW148" i="9"/>
  <c r="BT148" i="9"/>
  <c r="CQ148" i="9"/>
  <c r="AE148" i="9"/>
  <c r="BB148" i="9"/>
  <c r="BY148" i="9"/>
  <c r="BO148" i="9"/>
  <c r="CF148" i="9"/>
  <c r="CV148" i="9"/>
  <c r="BV148" i="9"/>
  <c r="CS148" i="9"/>
  <c r="AG148" i="9"/>
  <c r="BD148" i="9"/>
  <c r="CA148" i="9"/>
  <c r="CX148" i="9"/>
  <c r="AL148" i="9"/>
  <c r="BI148" i="9"/>
  <c r="CN148" i="9"/>
  <c r="CE148" i="9"/>
  <c r="AJ148" i="9"/>
  <c r="Y148" i="9"/>
  <c r="AD148" i="9"/>
  <c r="BL148" i="9"/>
  <c r="BQ148" i="9"/>
  <c r="AV148" i="9"/>
  <c r="BA148" i="9"/>
  <c r="CD148" i="9"/>
  <c r="CI148" i="9"/>
  <c r="AI148" i="9"/>
  <c r="DA148" i="9"/>
  <c r="W148" i="9"/>
  <c r="AZ148" i="9"/>
  <c r="CK148" i="9"/>
  <c r="CP148" i="9"/>
  <c r="AY148" i="9"/>
  <c r="BV116" i="9"/>
  <c r="CS116" i="9"/>
  <c r="AG116" i="9"/>
  <c r="BD116" i="9"/>
  <c r="CA116" i="9"/>
  <c r="CX116" i="9"/>
  <c r="AL116" i="9"/>
  <c r="BI116" i="9"/>
  <c r="BP116" i="9"/>
  <c r="BN116" i="9"/>
  <c r="CK116" i="9"/>
  <c r="Y116" i="9"/>
  <c r="BF116" i="9"/>
  <c r="CC116" i="9"/>
  <c r="CZ116" i="9"/>
  <c r="AN116" i="9"/>
  <c r="BK116" i="9"/>
  <c r="CH116" i="9"/>
  <c r="V116" i="9"/>
  <c r="AS116" i="9"/>
  <c r="CU116" i="9"/>
  <c r="AA116" i="9"/>
  <c r="AX116" i="9"/>
  <c r="BU116" i="9"/>
  <c r="CR116" i="9"/>
  <c r="AF116" i="9"/>
  <c r="BC116" i="9"/>
  <c r="BZ116" i="9"/>
  <c r="CW116" i="9"/>
  <c r="AK116" i="9"/>
  <c r="BO116" i="9"/>
  <c r="CF116" i="9"/>
  <c r="CL116" i="9"/>
  <c r="Z116" i="9"/>
  <c r="AW116" i="9"/>
  <c r="BT116" i="9"/>
  <c r="CQ116" i="9"/>
  <c r="AE116" i="9"/>
  <c r="BB116" i="9"/>
  <c r="BY116" i="9"/>
  <c r="AQ116" i="9"/>
  <c r="BH116" i="9"/>
  <c r="AY116" i="9"/>
  <c r="BE116" i="9"/>
  <c r="CI116" i="9"/>
  <c r="AT116" i="9"/>
  <c r="CV116" i="9"/>
  <c r="CE116" i="9"/>
  <c r="AO116" i="9"/>
  <c r="BS116" i="9"/>
  <c r="AD116" i="9"/>
  <c r="AJ116" i="9"/>
  <c r="BX116" i="9"/>
  <c r="CT116" i="9"/>
  <c r="CJ116" i="9"/>
  <c r="AU116" i="9"/>
  <c r="CO116" i="9"/>
  <c r="AI116" i="9"/>
  <c r="AR116" i="9"/>
  <c r="CD116" i="9"/>
  <c r="CB116" i="9"/>
  <c r="AM116" i="9"/>
  <c r="CG116" i="9"/>
  <c r="CN116" i="9"/>
  <c r="AP116" i="9"/>
  <c r="BL116" i="9"/>
  <c r="W116" i="9"/>
  <c r="BQ116" i="9"/>
  <c r="AB116" i="9"/>
  <c r="DA116" i="9"/>
  <c r="X116" i="9"/>
  <c r="BR116" i="9"/>
  <c r="AC116" i="9"/>
  <c r="BG116" i="9"/>
  <c r="BW116" i="9"/>
  <c r="AH116" i="9"/>
  <c r="CM116" i="9"/>
  <c r="BM116" i="9"/>
  <c r="AZ116" i="9"/>
  <c r="AV116" i="9"/>
  <c r="CP116" i="9"/>
  <c r="BJ116" i="9"/>
  <c r="BA78" i="9"/>
  <c r="BP78" i="9"/>
  <c r="CD78" i="9"/>
  <c r="DA78" i="9"/>
  <c r="AO78" i="9"/>
  <c r="BL78" i="9"/>
  <c r="CI78" i="9"/>
  <c r="W78" i="9"/>
  <c r="AY78" i="9"/>
  <c r="CU78" i="9"/>
  <c r="AS78" i="9"/>
  <c r="BH78" i="9"/>
  <c r="BV78" i="9"/>
  <c r="CS78" i="9"/>
  <c r="AG78" i="9"/>
  <c r="BD78" i="9"/>
  <c r="CA78" i="9"/>
  <c r="CM78" i="9"/>
  <c r="BZ78" i="9"/>
  <c r="BO78" i="9"/>
  <c r="CW78" i="9"/>
  <c r="AK78" i="9"/>
  <c r="AZ78" i="9"/>
  <c r="BN78" i="9"/>
  <c r="CK78" i="9"/>
  <c r="Y78" i="9"/>
  <c r="AV78" i="9"/>
  <c r="BS78" i="9"/>
  <c r="BG78" i="9"/>
  <c r="AT78" i="9"/>
  <c r="AI78" i="9"/>
  <c r="BY78" i="9"/>
  <c r="CN78" i="9"/>
  <c r="AB78" i="9"/>
  <c r="AP78" i="9"/>
  <c r="BM78" i="9"/>
  <c r="CJ78" i="9"/>
  <c r="X78" i="9"/>
  <c r="AU78" i="9"/>
  <c r="BB78" i="9"/>
  <c r="CX78" i="9"/>
  <c r="BJ78" i="9"/>
  <c r="BQ78" i="9"/>
  <c r="CF78" i="9"/>
  <c r="CT78" i="9"/>
  <c r="AH78" i="9"/>
  <c r="BE78" i="9"/>
  <c r="CB78" i="9"/>
  <c r="CY78" i="9"/>
  <c r="AM78" i="9"/>
  <c r="V78" i="9"/>
  <c r="BR78" i="9"/>
  <c r="CV78" i="9"/>
  <c r="CC78" i="9"/>
  <c r="CQ78" i="9"/>
  <c r="AQ78" i="9"/>
  <c r="BX78" i="9"/>
  <c r="BU78" i="9"/>
  <c r="BK78" i="9"/>
  <c r="AL78" i="9"/>
  <c r="AR78" i="9"/>
  <c r="AW78" i="9"/>
  <c r="BC78" i="9"/>
  <c r="AD78" i="9"/>
  <c r="AJ78" i="9"/>
  <c r="CZ78" i="9"/>
  <c r="AE78" i="9"/>
  <c r="CP78" i="9"/>
  <c r="BI78" i="9"/>
  <c r="AX78" i="9"/>
  <c r="AN78" i="9"/>
  <c r="CE78" i="9"/>
  <c r="CG78" i="9"/>
  <c r="AA78" i="9"/>
  <c r="AC78" i="9"/>
  <c r="CH78" i="9"/>
  <c r="CL78" i="9"/>
  <c r="BW78" i="9"/>
  <c r="BF78" i="9"/>
  <c r="Z78" i="9"/>
  <c r="BT78" i="9"/>
  <c r="CO78" i="9"/>
  <c r="CR78" i="9"/>
  <c r="AV361" i="9"/>
  <c r="BS361" i="9"/>
  <c r="CP361" i="9"/>
  <c r="AD361" i="9"/>
  <c r="BA361" i="9"/>
  <c r="BP361" i="9"/>
  <c r="CD361" i="9"/>
  <c r="CU361" i="9"/>
  <c r="AA361" i="9"/>
  <c r="DA361" i="9"/>
  <c r="CZ361" i="9"/>
  <c r="AN361" i="9"/>
  <c r="BK361" i="9"/>
  <c r="CH361" i="9"/>
  <c r="V361" i="9"/>
  <c r="AS361" i="9"/>
  <c r="BH361" i="9"/>
  <c r="BV361" i="9"/>
  <c r="BO361" i="9"/>
  <c r="CK361" i="9"/>
  <c r="BU361" i="9"/>
  <c r="CR361" i="9"/>
  <c r="AF361" i="9"/>
  <c r="BC361" i="9"/>
  <c r="BZ361" i="9"/>
  <c r="CW361" i="9"/>
  <c r="AK361" i="9"/>
  <c r="AZ361" i="9"/>
  <c r="BN361" i="9"/>
  <c r="AI361" i="9"/>
  <c r="BE361" i="9"/>
  <c r="AO361" i="9"/>
  <c r="CB361" i="9"/>
  <c r="CY361" i="9"/>
  <c r="AM361" i="9"/>
  <c r="BJ361" i="9"/>
  <c r="CG361" i="9"/>
  <c r="CV361" i="9"/>
  <c r="AJ361" i="9"/>
  <c r="AX361" i="9"/>
  <c r="BM361" i="9"/>
  <c r="CE361" i="9"/>
  <c r="AW361" i="9"/>
  <c r="DD303" i="9"/>
  <c r="DM303" i="9"/>
  <c r="AB361" i="9"/>
  <c r="AE361" i="9"/>
  <c r="AK329" i="9"/>
  <c r="CL172" i="9"/>
  <c r="BD158" i="9"/>
  <c r="AY413" i="9"/>
  <c r="ER303" i="9"/>
  <c r="DE303" i="9"/>
  <c r="DH303" i="9"/>
  <c r="DB303" i="9"/>
  <c r="FW303" i="9"/>
  <c r="FI303" i="9"/>
  <c r="AQ361" i="9"/>
  <c r="Z361" i="9"/>
  <c r="BX361" i="9"/>
  <c r="AL361" i="9"/>
  <c r="CA361" i="9"/>
  <c r="AJ329" i="9"/>
  <c r="BI329" i="9"/>
  <c r="CY329" i="9"/>
  <c r="BE329" i="9"/>
  <c r="CT329" i="9"/>
  <c r="W172" i="9"/>
  <c r="AW172" i="9"/>
  <c r="AI172" i="9"/>
  <c r="AT172" i="9"/>
  <c r="AX158" i="9"/>
  <c r="BA158" i="9"/>
  <c r="CJ158" i="9"/>
  <c r="CS158" i="9"/>
  <c r="EA3" i="9"/>
  <c r="AN413" i="9"/>
  <c r="BD413" i="9"/>
  <c r="BW413" i="9"/>
  <c r="CO413" i="9"/>
  <c r="BK272" i="9"/>
  <c r="BJ272" i="9"/>
  <c r="DL3" i="9"/>
  <c r="AO148" i="9"/>
  <c r="BR84" i="9"/>
  <c r="CL256" i="9"/>
  <c r="Z256" i="9"/>
  <c r="AV256" i="9"/>
  <c r="BS256" i="9"/>
  <c r="CN256" i="9"/>
  <c r="BY256" i="9"/>
  <c r="BJ256" i="9"/>
  <c r="AW256" i="9"/>
  <c r="AI256" i="9"/>
  <c r="CC256" i="9"/>
  <c r="AQ256" i="9"/>
  <c r="CD256" i="9"/>
  <c r="CZ256" i="9"/>
  <c r="AN256" i="9"/>
  <c r="BK256" i="9"/>
  <c r="BZ256" i="9"/>
  <c r="BM256" i="9"/>
  <c r="AY256" i="9"/>
  <c r="AJ256" i="9"/>
  <c r="CP256" i="9"/>
  <c r="AC256" i="9"/>
  <c r="AS256" i="9"/>
  <c r="BV256" i="9"/>
  <c r="CR256" i="9"/>
  <c r="AF256" i="9"/>
  <c r="BC256" i="9"/>
  <c r="BO256" i="9"/>
  <c r="AZ256" i="9"/>
  <c r="AK256" i="9"/>
  <c r="V256" i="9"/>
  <c r="CE256" i="9"/>
  <c r="BR256" i="9"/>
  <c r="AG256" i="9"/>
  <c r="BN256" i="9"/>
  <c r="CJ256" i="9"/>
  <c r="X256" i="9"/>
  <c r="AU256" i="9"/>
  <c r="BA256" i="9"/>
  <c r="AL256" i="9"/>
  <c r="Y256" i="9"/>
  <c r="CU256" i="9"/>
  <c r="BQ256" i="9"/>
  <c r="CS256" i="9"/>
  <c r="AP256" i="9"/>
  <c r="BL256" i="9"/>
  <c r="CI256" i="9"/>
  <c r="W256" i="9"/>
  <c r="CX256" i="9"/>
  <c r="CK256" i="9"/>
  <c r="BW256" i="9"/>
  <c r="BH256" i="9"/>
  <c r="AD256" i="9"/>
  <c r="BP256" i="9"/>
  <c r="CT256" i="9"/>
  <c r="CQ256" i="9"/>
  <c r="AA256" i="9"/>
  <c r="AT256" i="9"/>
  <c r="BF256" i="9"/>
  <c r="CA256" i="9"/>
  <c r="CW256" i="9"/>
  <c r="BE256" i="9"/>
  <c r="AX256" i="9"/>
  <c r="AM256" i="9"/>
  <c r="BX256" i="9"/>
  <c r="AR256" i="9"/>
  <c r="AH256" i="9"/>
  <c r="AE256" i="9"/>
  <c r="CV256" i="9"/>
  <c r="BG256" i="9"/>
  <c r="BT256" i="9"/>
  <c r="AO256" i="9"/>
  <c r="BI256" i="9"/>
  <c r="CF256" i="9"/>
  <c r="DW303" i="9"/>
  <c r="DK303" i="9"/>
  <c r="AB329" i="9"/>
  <c r="CF272" i="9"/>
  <c r="EJ303" i="9"/>
  <c r="DN303" i="9"/>
  <c r="DR303" i="9"/>
  <c r="DJ303" i="9"/>
  <c r="DQ303" i="9"/>
  <c r="FQ303" i="9"/>
  <c r="BW361" i="9"/>
  <c r="AH361" i="9"/>
  <c r="CF361" i="9"/>
  <c r="AT361" i="9"/>
  <c r="CI361" i="9"/>
  <c r="BR329" i="9"/>
  <c r="CO329" i="9"/>
  <c r="AV329" i="9"/>
  <c r="CK329" i="9"/>
  <c r="AY329" i="9"/>
  <c r="CI172" i="9"/>
  <c r="BE172" i="9"/>
  <c r="BW172" i="9"/>
  <c r="BJ172" i="9"/>
  <c r="AJ158" i="9"/>
  <c r="BS158" i="9"/>
  <c r="BL158" i="9"/>
  <c r="AT158" i="9"/>
  <c r="AV413" i="9"/>
  <c r="CA413" i="9"/>
  <c r="AJ413" i="9"/>
  <c r="V413" i="9"/>
  <c r="CH256" i="9"/>
  <c r="FQ3" i="9"/>
  <c r="BL449" i="9"/>
  <c r="BN148" i="9"/>
  <c r="CJ306" i="9"/>
  <c r="CI306" i="9"/>
  <c r="W306" i="9"/>
  <c r="AT306" i="9"/>
  <c r="BQ306" i="9"/>
  <c r="CD306" i="9"/>
  <c r="CU306" i="9"/>
  <c r="CN306" i="9"/>
  <c r="CB306" i="9"/>
  <c r="CA306" i="9"/>
  <c r="CX306" i="9"/>
  <c r="AL306" i="9"/>
  <c r="BI306" i="9"/>
  <c r="BV306" i="9"/>
  <c r="BX306" i="9"/>
  <c r="BU306" i="9"/>
  <c r="BO306" i="9"/>
  <c r="AN306" i="9"/>
  <c r="AQ306" i="9"/>
  <c r="BT306" i="9"/>
  <c r="BS306" i="9"/>
  <c r="CP306" i="9"/>
  <c r="AD306" i="9"/>
  <c r="BA306" i="9"/>
  <c r="BN306" i="9"/>
  <c r="BE306" i="9"/>
  <c r="AY306" i="9"/>
  <c r="AR306" i="9"/>
  <c r="AV306" i="9"/>
  <c r="AU306" i="9"/>
  <c r="BR306" i="9"/>
  <c r="CO306" i="9"/>
  <c r="AC306" i="9"/>
  <c r="AP306" i="9"/>
  <c r="BW306" i="9"/>
  <c r="BP306" i="9"/>
  <c r="CE306" i="9"/>
  <c r="CZ306" i="9"/>
  <c r="CY306" i="9"/>
  <c r="AM306" i="9"/>
  <c r="BJ306" i="9"/>
  <c r="CG306" i="9"/>
  <c r="CT306" i="9"/>
  <c r="AH306" i="9"/>
  <c r="AZ306" i="9"/>
  <c r="AW306" i="9"/>
  <c r="BH306" i="9"/>
  <c r="BL306" i="9"/>
  <c r="BB306" i="9"/>
  <c r="AX306" i="9"/>
  <c r="CK306" i="9"/>
  <c r="CF306" i="9"/>
  <c r="BD306" i="9"/>
  <c r="V306" i="9"/>
  <c r="Z306" i="9"/>
  <c r="AB306" i="9"/>
  <c r="CC306" i="9"/>
  <c r="CQ306" i="9"/>
  <c r="CW306" i="9"/>
  <c r="AJ306" i="9"/>
  <c r="DA306" i="9"/>
  <c r="BG306" i="9"/>
  <c r="BK306" i="9"/>
  <c r="BY306" i="9"/>
  <c r="CS306" i="9"/>
  <c r="AO306" i="9"/>
  <c r="BM306" i="9"/>
  <c r="CH306" i="9"/>
  <c r="CL306" i="9"/>
  <c r="CM306" i="9"/>
  <c r="CV306" i="9"/>
  <c r="AE306" i="9"/>
  <c r="Y306" i="9"/>
  <c r="BZ306" i="9"/>
  <c r="AA306" i="9"/>
  <c r="AS306" i="9"/>
  <c r="X306" i="9"/>
  <c r="AK306" i="9"/>
  <c r="BF306" i="9"/>
  <c r="CR306" i="9"/>
  <c r="AG306" i="9"/>
  <c r="BC306" i="9"/>
  <c r="AI306" i="9"/>
  <c r="AF306" i="9"/>
  <c r="BD110" i="9"/>
  <c r="CA110" i="9"/>
  <c r="CX110" i="9"/>
  <c r="AL110" i="9"/>
  <c r="BI110" i="9"/>
  <c r="BX110" i="9"/>
  <c r="AQ110" i="9"/>
  <c r="AJ110" i="9"/>
  <c r="BU110" i="9"/>
  <c r="BN110" i="9"/>
  <c r="AV110" i="9"/>
  <c r="BS110" i="9"/>
  <c r="CP110" i="9"/>
  <c r="AD110" i="9"/>
  <c r="BA110" i="9"/>
  <c r="CU110" i="9"/>
  <c r="AI110" i="9"/>
  <c r="CC110" i="9"/>
  <c r="AX110" i="9"/>
  <c r="AR110" i="9"/>
  <c r="CZ110" i="9"/>
  <c r="AN110" i="9"/>
  <c r="BK110" i="9"/>
  <c r="CH110" i="9"/>
  <c r="V110" i="9"/>
  <c r="AS110" i="9"/>
  <c r="CM110" i="9"/>
  <c r="AA110" i="9"/>
  <c r="BE110" i="9"/>
  <c r="AB110" i="9"/>
  <c r="Y110" i="9"/>
  <c r="CB110" i="9"/>
  <c r="CY110" i="9"/>
  <c r="AM110" i="9"/>
  <c r="BJ110" i="9"/>
  <c r="CG110" i="9"/>
  <c r="CV110" i="9"/>
  <c r="BO110" i="9"/>
  <c r="AO110" i="9"/>
  <c r="AZ110" i="9"/>
  <c r="AW110" i="9"/>
  <c r="AP110" i="9"/>
  <c r="BT110" i="9"/>
  <c r="CQ110" i="9"/>
  <c r="AE110" i="9"/>
  <c r="BB110" i="9"/>
  <c r="BY110" i="9"/>
  <c r="CN110" i="9"/>
  <c r="BG110" i="9"/>
  <c r="CD110" i="9"/>
  <c r="AG110" i="9"/>
  <c r="Z110" i="9"/>
  <c r="CR110" i="9"/>
  <c r="W110" i="9"/>
  <c r="AC110" i="9"/>
  <c r="AH110" i="9"/>
  <c r="CJ110" i="9"/>
  <c r="BZ110" i="9"/>
  <c r="CF110" i="9"/>
  <c r="BV110" i="9"/>
  <c r="BL110" i="9"/>
  <c r="BR110" i="9"/>
  <c r="CE110" i="9"/>
  <c r="DA110" i="9"/>
  <c r="AF110" i="9"/>
  <c r="AT110" i="9"/>
  <c r="BW110" i="9"/>
  <c r="CT110" i="9"/>
  <c r="BC110" i="9"/>
  <c r="BQ110" i="9"/>
  <c r="BH110" i="9"/>
  <c r="CL110" i="9"/>
  <c r="CI110" i="9"/>
  <c r="BP110" i="9"/>
  <c r="AU110" i="9"/>
  <c r="CS110" i="9"/>
  <c r="CW110" i="9"/>
  <c r="BM110" i="9"/>
  <c r="CO110" i="9"/>
  <c r="AK110" i="9"/>
  <c r="CK110" i="9"/>
  <c r="AY110" i="9"/>
  <c r="BF110" i="9"/>
  <c r="CP272" i="9"/>
  <c r="AD272" i="9"/>
  <c r="AZ272" i="9"/>
  <c r="BO272" i="9"/>
  <c r="CK272" i="9"/>
  <c r="Y272" i="9"/>
  <c r="BL272" i="9"/>
  <c r="CL272" i="9"/>
  <c r="BD272" i="9"/>
  <c r="BA272" i="9"/>
  <c r="BY272" i="9"/>
  <c r="CH272" i="9"/>
  <c r="V272" i="9"/>
  <c r="AR272" i="9"/>
  <c r="BG272" i="9"/>
  <c r="CC272" i="9"/>
  <c r="CT272" i="9"/>
  <c r="AV272" i="9"/>
  <c r="BV272" i="9"/>
  <c r="AN272" i="9"/>
  <c r="CI272" i="9"/>
  <c r="BQ272" i="9"/>
  <c r="BZ272" i="9"/>
  <c r="CV272" i="9"/>
  <c r="AJ272" i="9"/>
  <c r="AY272" i="9"/>
  <c r="BU272" i="9"/>
  <c r="CD272" i="9"/>
  <c r="AF272" i="9"/>
  <c r="BF272" i="9"/>
  <c r="X272" i="9"/>
  <c r="AS272" i="9"/>
  <c r="W272" i="9"/>
  <c r="BR272" i="9"/>
  <c r="CN272" i="9"/>
  <c r="AB272" i="9"/>
  <c r="AQ272" i="9"/>
  <c r="BM272" i="9"/>
  <c r="BN272" i="9"/>
  <c r="CQ272" i="9"/>
  <c r="AP272" i="9"/>
  <c r="CY272" i="9"/>
  <c r="CG272" i="9"/>
  <c r="AT272" i="9"/>
  <c r="BP272" i="9"/>
  <c r="CE272" i="9"/>
  <c r="DA272" i="9"/>
  <c r="AO272" i="9"/>
  <c r="CR272" i="9"/>
  <c r="AU272" i="9"/>
  <c r="CJ272" i="9"/>
  <c r="BC272" i="9"/>
  <c r="AC272" i="9"/>
  <c r="BX272" i="9"/>
  <c r="BE272" i="9"/>
  <c r="AE272" i="9"/>
  <c r="BS272" i="9"/>
  <c r="BH272" i="9"/>
  <c r="AW272" i="9"/>
  <c r="Z272" i="9"/>
  <c r="AK272" i="9"/>
  <c r="CU272" i="9"/>
  <c r="AG272" i="9"/>
  <c r="CZ272" i="9"/>
  <c r="CX272" i="9"/>
  <c r="CM272" i="9"/>
  <c r="AX272" i="9"/>
  <c r="BT272" i="9"/>
  <c r="BB272" i="9"/>
  <c r="AI272" i="9"/>
  <c r="CB272" i="9"/>
  <c r="CW272" i="9"/>
  <c r="ED303" i="9"/>
  <c r="AG329" i="9"/>
  <c r="AS172" i="9"/>
  <c r="CB172" i="9"/>
  <c r="BQ158" i="9"/>
  <c r="AW158" i="9"/>
  <c r="BK413" i="9"/>
  <c r="BT413" i="9"/>
  <c r="AS413" i="9"/>
  <c r="CO272" i="9"/>
  <c r="BD256" i="9"/>
  <c r="AT148" i="9"/>
  <c r="CL138" i="9"/>
  <c r="GA303" i="9"/>
  <c r="DX303" i="9"/>
  <c r="EB303" i="9"/>
  <c r="DT303" i="9"/>
  <c r="DY303" i="9"/>
  <c r="FY303" i="9"/>
  <c r="AY361" i="9"/>
  <c r="AP361" i="9"/>
  <c r="CN361" i="9"/>
  <c r="BB361" i="9"/>
  <c r="CQ361" i="9"/>
  <c r="CX329" i="9"/>
  <c r="CW329" i="9"/>
  <c r="BD329" i="9"/>
  <c r="CS329" i="9"/>
  <c r="BG329" i="9"/>
  <c r="BK172" i="9"/>
  <c r="BU172" i="9"/>
  <c r="CE172" i="9"/>
  <c r="CX172" i="9"/>
  <c r="AU158" i="9"/>
  <c r="AN158" i="9"/>
  <c r="CG158" i="9"/>
  <c r="BB158" i="9"/>
  <c r="CI413" i="9"/>
  <c r="Z413" i="9"/>
  <c r="AR413" i="9"/>
  <c r="BJ413" i="9"/>
  <c r="AH272" i="9"/>
  <c r="CM256" i="9"/>
  <c r="DO3" i="9"/>
  <c r="BP449" i="9"/>
  <c r="BA116" i="9"/>
  <c r="AZ509" i="9"/>
  <c r="AG168" i="9"/>
  <c r="BX168" i="9"/>
  <c r="CP168" i="9"/>
  <c r="CY180" i="9"/>
  <c r="CC180" i="9"/>
  <c r="CS505" i="9"/>
  <c r="CX180" i="9"/>
  <c r="AL180" i="9"/>
  <c r="BH180" i="9"/>
  <c r="BW180" i="9"/>
  <c r="CL180" i="9"/>
  <c r="Z180" i="9"/>
  <c r="AW180" i="9"/>
  <c r="BT180" i="9"/>
  <c r="BS180" i="9"/>
  <c r="CO180" i="9"/>
  <c r="CA180" i="9"/>
  <c r="CP180" i="9"/>
  <c r="AD180" i="9"/>
  <c r="AZ180" i="9"/>
  <c r="BO180" i="9"/>
  <c r="CD180" i="9"/>
  <c r="DA180" i="9"/>
  <c r="AO180" i="9"/>
  <c r="BL180" i="9"/>
  <c r="AM180" i="9"/>
  <c r="BI180" i="9"/>
  <c r="AU180" i="9"/>
  <c r="CH180" i="9"/>
  <c r="V180" i="9"/>
  <c r="AR180" i="9"/>
  <c r="BG180" i="9"/>
  <c r="BV180" i="9"/>
  <c r="CS180" i="9"/>
  <c r="AG180" i="9"/>
  <c r="BD180" i="9"/>
  <c r="CW180" i="9"/>
  <c r="AC180" i="9"/>
  <c r="BY180" i="9"/>
  <c r="BZ180" i="9"/>
  <c r="CV180" i="9"/>
  <c r="AJ180" i="9"/>
  <c r="AY180" i="9"/>
  <c r="BN180" i="9"/>
  <c r="CK180" i="9"/>
  <c r="Y180" i="9"/>
  <c r="AV180" i="9"/>
  <c r="BQ180" i="9"/>
  <c r="CI180" i="9"/>
  <c r="AS180" i="9"/>
  <c r="BB180" i="9"/>
  <c r="BX180" i="9"/>
  <c r="CM180" i="9"/>
  <c r="AA180" i="9"/>
  <c r="AP180" i="9"/>
  <c r="BM180" i="9"/>
  <c r="CJ180" i="9"/>
  <c r="X180" i="9"/>
  <c r="BK180" i="9"/>
  <c r="CG180" i="9"/>
  <c r="BN168" i="9"/>
  <c r="CJ168" i="9"/>
  <c r="X168" i="9"/>
  <c r="AU168" i="9"/>
  <c r="BR168" i="9"/>
  <c r="CO168" i="9"/>
  <c r="AC168" i="9"/>
  <c r="AR168" i="9"/>
  <c r="BU168" i="9"/>
  <c r="CM168" i="9"/>
  <c r="BF168" i="9"/>
  <c r="CB168" i="9"/>
  <c r="CY168" i="9"/>
  <c r="AM168" i="9"/>
  <c r="BJ168" i="9"/>
  <c r="CG168" i="9"/>
  <c r="CV168" i="9"/>
  <c r="AJ168" i="9"/>
  <c r="AO168" i="9"/>
  <c r="BG168" i="9"/>
  <c r="AX168" i="9"/>
  <c r="BT168" i="9"/>
  <c r="CQ168" i="9"/>
  <c r="AE168" i="9"/>
  <c r="BB168" i="9"/>
  <c r="BY168" i="9"/>
  <c r="CN168" i="9"/>
  <c r="AB168" i="9"/>
  <c r="CU168" i="9"/>
  <c r="AA168" i="9"/>
  <c r="AP168" i="9"/>
  <c r="BL168" i="9"/>
  <c r="CI168" i="9"/>
  <c r="W168" i="9"/>
  <c r="AT168" i="9"/>
  <c r="BQ168" i="9"/>
  <c r="CF168" i="9"/>
  <c r="CC168" i="9"/>
  <c r="BO168" i="9"/>
  <c r="CK168" i="9"/>
  <c r="CD168" i="9"/>
  <c r="CZ168" i="9"/>
  <c r="AN168" i="9"/>
  <c r="BK168" i="9"/>
  <c r="CH168" i="9"/>
  <c r="V168" i="9"/>
  <c r="AS168" i="9"/>
  <c r="BH168" i="9"/>
  <c r="AQ168" i="9"/>
  <c r="BM168" i="9"/>
  <c r="CE168" i="9"/>
  <c r="CP505" i="9"/>
  <c r="BV505" i="9"/>
  <c r="AV505" i="9"/>
  <c r="AZ505" i="9"/>
  <c r="AX505" i="9"/>
  <c r="AW505" i="9"/>
  <c r="AS505" i="9"/>
  <c r="BI505" i="9"/>
  <c r="CB505" i="9"/>
  <c r="AT505" i="9"/>
  <c r="BP505" i="9"/>
  <c r="CH505" i="9"/>
  <c r="BN505" i="9"/>
  <c r="AN505" i="9"/>
  <c r="AQ505" i="9"/>
  <c r="AO505" i="9"/>
  <c r="AM505" i="9"/>
  <c r="AJ505" i="9"/>
  <c r="AP505" i="9"/>
  <c r="BC505" i="9"/>
  <c r="CO505" i="9"/>
  <c r="AY505" i="9"/>
  <c r="BZ505" i="9"/>
  <c r="BF505" i="9"/>
  <c r="AF505" i="9"/>
  <c r="AH505" i="9"/>
  <c r="AE505" i="9"/>
  <c r="AD505" i="9"/>
  <c r="AA505" i="9"/>
  <c r="W505" i="9"/>
  <c r="AK505" i="9"/>
  <c r="AG505" i="9"/>
  <c r="AU505" i="9"/>
  <c r="CT505" i="9"/>
  <c r="BY505" i="9"/>
  <c r="CI505" i="9"/>
  <c r="CF505" i="9"/>
  <c r="CE505" i="9"/>
  <c r="CA505" i="9"/>
  <c r="AR505" i="9"/>
  <c r="BE505" i="9"/>
  <c r="BA505" i="9"/>
  <c r="BU505" i="9"/>
  <c r="CL505" i="9"/>
  <c r="BO505" i="9"/>
  <c r="BW505" i="9"/>
  <c r="BT505" i="9"/>
  <c r="BS505" i="9"/>
  <c r="BM505" i="9"/>
  <c r="Z505" i="9"/>
  <c r="AL505" i="9"/>
  <c r="AI505" i="9"/>
  <c r="AB505" i="9"/>
  <c r="CU505" i="9"/>
  <c r="BH505" i="9"/>
  <c r="BL505" i="9"/>
  <c r="CN505" i="9"/>
  <c r="CJ505" i="9"/>
  <c r="V505" i="9"/>
  <c r="CG505" i="9"/>
  <c r="AC505" i="9"/>
  <c r="BD505" i="9"/>
  <c r="CQ505" i="9"/>
  <c r="DA505" i="9"/>
  <c r="BQ505" i="9"/>
  <c r="X505" i="9"/>
  <c r="BG505" i="9"/>
  <c r="CC505" i="9"/>
  <c r="BJ505" i="9"/>
  <c r="Y505" i="9"/>
  <c r="BB505" i="9"/>
  <c r="BX505" i="9"/>
  <c r="DA168" i="9"/>
  <c r="BI168" i="9"/>
  <c r="BS168" i="9"/>
  <c r="BV168" i="9"/>
  <c r="W180" i="9"/>
  <c r="CB180" i="9"/>
  <c r="BF180" i="9"/>
  <c r="CF180" i="9"/>
  <c r="CK505" i="9"/>
  <c r="CX505" i="9"/>
  <c r="BW168" i="9"/>
  <c r="CW168" i="9"/>
  <c r="CA168" i="9"/>
  <c r="CL168" i="9"/>
  <c r="BC180" i="9"/>
  <c r="CR180" i="9"/>
  <c r="CT180" i="9"/>
  <c r="CN180" i="9"/>
  <c r="CM505" i="9"/>
  <c r="AY168" i="9"/>
  <c r="AW168" i="9"/>
  <c r="AD168" i="9"/>
  <c r="AF168" i="9"/>
  <c r="CT168" i="9"/>
  <c r="AE180" i="9"/>
  <c r="CZ180" i="9"/>
  <c r="AI180" i="9"/>
  <c r="AT180" i="9"/>
  <c r="CY505" i="9"/>
  <c r="Y168" i="9"/>
  <c r="AZ168" i="9"/>
  <c r="AL168" i="9"/>
  <c r="AV168" i="9"/>
  <c r="CQ180" i="9"/>
  <c r="BE180" i="9"/>
  <c r="AQ180" i="9"/>
  <c r="BJ180" i="9"/>
  <c r="CL481" i="9"/>
  <c r="Z481" i="9"/>
  <c r="AW481" i="9"/>
  <c r="BD481" i="9"/>
  <c r="BC481" i="9"/>
  <c r="AV481" i="9"/>
  <c r="CW481" i="9"/>
  <c r="AY481" i="9"/>
  <c r="AN481" i="9"/>
  <c r="CQ481" i="9"/>
  <c r="AK481" i="9"/>
  <c r="BN481" i="9"/>
  <c r="CK481" i="9"/>
  <c r="Y481" i="9"/>
  <c r="X481" i="9"/>
  <c r="W481" i="9"/>
  <c r="CH481" i="9"/>
  <c r="BG481" i="9"/>
  <c r="BQ481" i="9"/>
  <c r="AM481" i="9"/>
  <c r="AB481" i="9"/>
  <c r="BF481" i="9"/>
  <c r="CC481" i="9"/>
  <c r="CV481" i="9"/>
  <c r="CU481" i="9"/>
  <c r="CZ481" i="9"/>
  <c r="BT481" i="9"/>
  <c r="AQ481" i="9"/>
  <c r="AU481" i="9"/>
  <c r="CR481" i="9"/>
  <c r="CB481" i="9"/>
  <c r="AX481" i="9"/>
  <c r="BU481" i="9"/>
  <c r="CJ481" i="9"/>
  <c r="CI481" i="9"/>
  <c r="CN481" i="9"/>
  <c r="BH481" i="9"/>
  <c r="AC481" i="9"/>
  <c r="V481" i="9"/>
  <c r="CA481" i="9"/>
  <c r="BI481" i="9"/>
  <c r="AP481" i="9"/>
  <c r="BM481" i="9"/>
  <c r="BZ481" i="9"/>
  <c r="BY481" i="9"/>
  <c r="BX481" i="9"/>
  <c r="AR481" i="9"/>
  <c r="CP481" i="9"/>
  <c r="CM481" i="9"/>
  <c r="BA481" i="9"/>
  <c r="BB481" i="9"/>
  <c r="CT282" i="9"/>
  <c r="AH282" i="9"/>
  <c r="BB282" i="9"/>
  <c r="BQ282" i="9"/>
  <c r="BP282" i="9"/>
  <c r="BO282" i="9"/>
  <c r="BM282" i="9"/>
  <c r="BU282" i="9"/>
  <c r="CR282" i="9"/>
  <c r="AF282" i="9"/>
  <c r="AY282" i="9"/>
  <c r="BV282" i="9"/>
  <c r="CP282" i="9"/>
  <c r="AD282" i="9"/>
  <c r="AK282" i="9"/>
  <c r="AJ282" i="9"/>
  <c r="AI282" i="9"/>
  <c r="AG282" i="9"/>
  <c r="AO282" i="9"/>
  <c r="CO282" i="9"/>
  <c r="AC282" i="9"/>
  <c r="AW282" i="9"/>
  <c r="BN282" i="9"/>
  <c r="CH282" i="9"/>
  <c r="V282" i="9"/>
  <c r="AA282" i="9"/>
  <c r="Y282" i="9"/>
  <c r="X282" i="9"/>
  <c r="W282" i="9"/>
  <c r="AE282" i="9"/>
  <c r="BL282" i="9"/>
  <c r="CE282" i="9"/>
  <c r="BF282" i="9"/>
  <c r="BZ282" i="9"/>
  <c r="CW282" i="9"/>
  <c r="CV282" i="9"/>
  <c r="CU282" i="9"/>
  <c r="CS282" i="9"/>
  <c r="DA282" i="9"/>
  <c r="CY282" i="9"/>
  <c r="AM282" i="9"/>
  <c r="BA282" i="9"/>
  <c r="AX282" i="9"/>
  <c r="BR282" i="9"/>
  <c r="CM282" i="9"/>
  <c r="CK282" i="9"/>
  <c r="CJ282" i="9"/>
  <c r="CI282" i="9"/>
  <c r="CQ282" i="9"/>
  <c r="BT282" i="9"/>
  <c r="CN282" i="9"/>
  <c r="AB282" i="9"/>
  <c r="CB250" i="9"/>
  <c r="AN250" i="9"/>
  <c r="AK250" i="9"/>
  <c r="CC250" i="9"/>
  <c r="BF250" i="9"/>
  <c r="Y250" i="9"/>
  <c r="BV250" i="9"/>
  <c r="AD250" i="9"/>
  <c r="CZ250" i="9"/>
  <c r="CW250" i="9"/>
  <c r="CD250" i="9"/>
  <c r="AA250" i="9"/>
  <c r="CK250" i="9"/>
  <c r="BN250" i="9"/>
  <c r="AE250" i="9"/>
  <c r="BB250" i="9"/>
  <c r="CR250" i="9"/>
  <c r="CO250" i="9"/>
  <c r="AX250" i="9"/>
  <c r="CV250" i="9"/>
  <c r="BZ250" i="9"/>
  <c r="BC250" i="9"/>
  <c r="DA250" i="9"/>
  <c r="AY250" i="9"/>
  <c r="CJ250" i="9"/>
  <c r="BQ250" i="9"/>
  <c r="AM250" i="9"/>
  <c r="CL250" i="9"/>
  <c r="BO250" i="9"/>
  <c r="AH250" i="9"/>
  <c r="BJ250" i="9"/>
  <c r="CS250" i="9"/>
  <c r="BT250" i="9"/>
  <c r="BA250" i="9"/>
  <c r="AB250" i="9"/>
  <c r="CA250" i="9"/>
  <c r="BE250" i="9"/>
  <c r="W250" i="9"/>
  <c r="BW250" i="9"/>
  <c r="CP250" i="9"/>
  <c r="CU146" i="9"/>
  <c r="BM146" i="9"/>
  <c r="AE146" i="9"/>
  <c r="W146" i="9"/>
  <c r="CM146" i="9"/>
  <c r="BZ146" i="9"/>
  <c r="CD146" i="9"/>
  <c r="AS146" i="9"/>
  <c r="CH206" i="9"/>
  <c r="V206" i="9"/>
  <c r="AS206" i="9"/>
  <c r="BG206" i="9"/>
  <c r="CB206" i="9"/>
  <c r="CN206" i="9"/>
  <c r="AP206" i="9"/>
  <c r="CY206" i="9"/>
  <c r="BP206" i="9"/>
  <c r="AU206" i="9"/>
  <c r="BK206" i="9"/>
  <c r="BJ206" i="9"/>
  <c r="CG206" i="9"/>
  <c r="CU206" i="9"/>
  <c r="AI206" i="9"/>
  <c r="BD206" i="9"/>
  <c r="AR206" i="9"/>
  <c r="CK206" i="9"/>
  <c r="BC206" i="9"/>
  <c r="CT206" i="9"/>
  <c r="CQ206" i="9"/>
  <c r="BB206" i="9"/>
  <c r="BY206" i="9"/>
  <c r="CM206" i="9"/>
  <c r="AA206" i="9"/>
  <c r="AV206" i="9"/>
  <c r="AB206" i="9"/>
  <c r="BU206" i="9"/>
  <c r="AM206" i="9"/>
  <c r="CD206" i="9"/>
  <c r="AE206" i="9"/>
  <c r="AT206" i="9"/>
  <c r="BQ206" i="9"/>
  <c r="CE206" i="9"/>
  <c r="CZ206" i="9"/>
  <c r="AN206" i="9"/>
  <c r="CL206" i="9"/>
  <c r="BE206" i="9"/>
  <c r="W206" i="9"/>
  <c r="BN206" i="9"/>
  <c r="CC206" i="9"/>
  <c r="CX206" i="9"/>
  <c r="AL206" i="9"/>
  <c r="BI206" i="9"/>
  <c r="BW206" i="9"/>
  <c r="CR206" i="9"/>
  <c r="AF206" i="9"/>
  <c r="BV206" i="9"/>
  <c r="AO206" i="9"/>
  <c r="CV206" i="9"/>
  <c r="AX206" i="9"/>
  <c r="CA206" i="9"/>
  <c r="AM118" i="9"/>
  <c r="X118" i="9"/>
  <c r="BX118" i="9"/>
  <c r="AH118" i="9"/>
  <c r="AD118" i="9"/>
  <c r="AY118" i="9"/>
  <c r="CW118" i="9"/>
  <c r="AA118" i="9"/>
  <c r="BD118" i="9"/>
  <c r="CO118" i="9"/>
  <c r="BE118" i="9"/>
  <c r="AV118" i="9"/>
  <c r="CG118" i="9"/>
  <c r="Y118" i="9"/>
  <c r="BJ517" i="9"/>
  <c r="BG517" i="9"/>
  <c r="Z517" i="9"/>
  <c r="X517" i="9"/>
  <c r="AS517" i="9"/>
  <c r="BU517" i="9"/>
  <c r="CN517" i="9"/>
  <c r="AL517" i="9"/>
  <c r="CL517" i="9"/>
  <c r="AM517" i="9"/>
  <c r="BT517" i="9"/>
  <c r="CB517" i="9"/>
  <c r="CQ517" i="9"/>
  <c r="CM517" i="9"/>
  <c r="CD517" i="9"/>
  <c r="Y517" i="9"/>
  <c r="BH517" i="9"/>
  <c r="BC517" i="9"/>
  <c r="AN517" i="9"/>
  <c r="CE517" i="9"/>
  <c r="BV517" i="9"/>
  <c r="CW517" i="9"/>
  <c r="CF517" i="9"/>
  <c r="AC517" i="9"/>
  <c r="CO517" i="9"/>
  <c r="CX517" i="9"/>
  <c r="BW517" i="9"/>
  <c r="AP517" i="9"/>
  <c r="CJ517" i="9"/>
  <c r="BS517" i="9"/>
  <c r="CZ517" i="9"/>
  <c r="AJ517" i="9"/>
  <c r="AU92" i="9"/>
  <c r="BR92" i="9"/>
  <c r="AN92" i="9"/>
  <c r="CZ92" i="9"/>
  <c r="CI92" i="9"/>
  <c r="CF166" i="9"/>
  <c r="CT166" i="9"/>
  <c r="AH166" i="9"/>
  <c r="BE166" i="9"/>
  <c r="CB166" i="9"/>
  <c r="CY166" i="9"/>
  <c r="AM166" i="9"/>
  <c r="BJ166" i="9"/>
  <c r="AA166" i="9"/>
  <c r="AQ166" i="9"/>
  <c r="BI166" i="9"/>
  <c r="BH166" i="9"/>
  <c r="BV166" i="9"/>
  <c r="CS166" i="9"/>
  <c r="AG166" i="9"/>
  <c r="BD166" i="9"/>
  <c r="CA166" i="9"/>
  <c r="CX166" i="9"/>
  <c r="AL166" i="9"/>
  <c r="CE166" i="9"/>
  <c r="AK166" i="9"/>
  <c r="AZ166" i="9"/>
  <c r="BN166" i="9"/>
  <c r="CK166" i="9"/>
  <c r="Y166" i="9"/>
  <c r="AV166" i="9"/>
  <c r="BS166" i="9"/>
  <c r="CP166" i="9"/>
  <c r="AD166" i="9"/>
  <c r="AY166" i="9"/>
  <c r="CU166" i="9"/>
  <c r="AR166" i="9"/>
  <c r="BF166" i="9"/>
  <c r="CC166" i="9"/>
  <c r="CZ166" i="9"/>
  <c r="AN166" i="9"/>
  <c r="BK166" i="9"/>
  <c r="CH166" i="9"/>
  <c r="V166" i="9"/>
  <c r="BY166" i="9"/>
  <c r="BO166" i="9"/>
  <c r="CV166" i="9"/>
  <c r="AJ166" i="9"/>
  <c r="AX166" i="9"/>
  <c r="BU166" i="9"/>
  <c r="CR166" i="9"/>
  <c r="AF166" i="9"/>
  <c r="BC166" i="9"/>
  <c r="BZ166" i="9"/>
  <c r="CM166" i="9"/>
  <c r="AS166" i="9"/>
  <c r="AI166" i="9"/>
  <c r="AS86" i="9"/>
  <c r="BH86" i="9"/>
  <c r="BW86" i="9"/>
  <c r="CL86" i="9"/>
  <c r="Z86" i="9"/>
  <c r="AW86" i="9"/>
  <c r="BT86" i="9"/>
  <c r="CQ86" i="9"/>
  <c r="AE86" i="9"/>
  <c r="AD86" i="9"/>
  <c r="CG86" i="9"/>
  <c r="CV86" i="9"/>
  <c r="AJ86" i="9"/>
  <c r="AY86" i="9"/>
  <c r="BN86" i="9"/>
  <c r="CK86" i="9"/>
  <c r="Y86" i="9"/>
  <c r="AV86" i="9"/>
  <c r="BS86" i="9"/>
  <c r="BB86" i="9"/>
  <c r="BZ86" i="9"/>
  <c r="BY86" i="9"/>
  <c r="CN86" i="9"/>
  <c r="AB86" i="9"/>
  <c r="AQ86" i="9"/>
  <c r="BF86" i="9"/>
  <c r="CC86" i="9"/>
  <c r="CZ86" i="9"/>
  <c r="AN86" i="9"/>
  <c r="BK86" i="9"/>
  <c r="AT86" i="9"/>
  <c r="BR86" i="9"/>
  <c r="BQ86" i="9"/>
  <c r="CF86" i="9"/>
  <c r="CU86" i="9"/>
  <c r="AI86" i="9"/>
  <c r="AX86" i="9"/>
  <c r="BU86" i="9"/>
  <c r="CR86" i="9"/>
  <c r="AF86" i="9"/>
  <c r="BC86" i="9"/>
  <c r="CX86" i="9"/>
  <c r="BI86" i="9"/>
  <c r="BX86" i="9"/>
  <c r="CM86" i="9"/>
  <c r="AA86" i="9"/>
  <c r="AP86" i="9"/>
  <c r="BM86" i="9"/>
  <c r="CJ86" i="9"/>
  <c r="X86" i="9"/>
  <c r="AU86" i="9"/>
  <c r="AL86" i="9"/>
  <c r="AG206" i="9"/>
  <c r="Y206" i="9"/>
  <c r="BT206" i="9"/>
  <c r="CO206" i="9"/>
  <c r="BW282" i="9"/>
  <c r="AQ282" i="9"/>
  <c r="BD282" i="9"/>
  <c r="AL282" i="9"/>
  <c r="CF481" i="9"/>
  <c r="CX481" i="9"/>
  <c r="BP481" i="9"/>
  <c r="CD481" i="9"/>
  <c r="BX250" i="9"/>
  <c r="CM250" i="9"/>
  <c r="CG517" i="9"/>
  <c r="BO517" i="9"/>
  <c r="AG146" i="9"/>
  <c r="CV118" i="9"/>
  <c r="AH206" i="9"/>
  <c r="Z206" i="9"/>
  <c r="AQ206" i="9"/>
  <c r="AD206" i="9"/>
  <c r="CC282" i="9"/>
  <c r="BK282" i="9"/>
  <c r="AU282" i="9"/>
  <c r="BJ282" i="9"/>
  <c r="CY481" i="9"/>
  <c r="CO481" i="9"/>
  <c r="BJ481" i="9"/>
  <c r="AO481" i="9"/>
  <c r="BM250" i="9"/>
  <c r="AI250" i="9"/>
  <c r="AC250" i="9"/>
  <c r="W517" i="9"/>
  <c r="BX517" i="9"/>
  <c r="BB517" i="9"/>
  <c r="BV146" i="9"/>
  <c r="AU118" i="9"/>
  <c r="AJ206" i="9"/>
  <c r="BF206" i="9"/>
  <c r="AY206" i="9"/>
  <c r="BR206" i="9"/>
  <c r="BH282" i="9"/>
  <c r="CF282" i="9"/>
  <c r="BE282" i="9"/>
  <c r="CX282" i="9"/>
  <c r="AL481" i="9"/>
  <c r="AA481" i="9"/>
  <c r="AI481" i="9"/>
  <c r="BE481" i="9"/>
  <c r="CE250" i="9"/>
  <c r="CU250" i="9"/>
  <c r="AS250" i="9"/>
  <c r="AV517" i="9"/>
  <c r="CK517" i="9"/>
  <c r="BR517" i="9"/>
  <c r="AF118" i="9"/>
  <c r="AZ206" i="9"/>
  <c r="BH206" i="9"/>
  <c r="BO206" i="9"/>
  <c r="BZ206" i="9"/>
  <c r="CG282" i="9"/>
  <c r="AR282" i="9"/>
  <c r="CA282" i="9"/>
  <c r="Z282" i="9"/>
  <c r="AZ481" i="9"/>
  <c r="BR481" i="9"/>
  <c r="AS481" i="9"/>
  <c r="CS481" i="9"/>
  <c r="BU250" i="9"/>
  <c r="AJ250" i="9"/>
  <c r="X250" i="9"/>
  <c r="CV517" i="9"/>
  <c r="CY517" i="9"/>
  <c r="CF206" i="9"/>
  <c r="BX206" i="9"/>
  <c r="AC206" i="9"/>
  <c r="CP206" i="9"/>
  <c r="BI282" i="9"/>
  <c r="BC282" i="9"/>
  <c r="AV282" i="9"/>
  <c r="AP282" i="9"/>
  <c r="BW481" i="9"/>
  <c r="BS481" i="9"/>
  <c r="BO481" i="9"/>
  <c r="DA481" i="9"/>
  <c r="AZ250" i="9"/>
  <c r="BP250" i="9"/>
  <c r="AF250" i="9"/>
  <c r="DA517" i="9"/>
  <c r="AH517" i="9"/>
  <c r="AX118" i="9"/>
  <c r="AW206" i="9"/>
  <c r="BS206" i="9"/>
  <c r="X206" i="9"/>
  <c r="AK206" i="9"/>
  <c r="AN282" i="9"/>
  <c r="BX282" i="9"/>
  <c r="BG282" i="9"/>
  <c r="CD282" i="9"/>
  <c r="AE481" i="9"/>
  <c r="CG481" i="9"/>
  <c r="AJ481" i="9"/>
  <c r="AH481" i="9"/>
  <c r="BK250" i="9"/>
  <c r="BG250" i="9"/>
  <c r="BD250" i="9"/>
  <c r="AF517" i="9"/>
  <c r="CT517" i="9"/>
  <c r="BG118" i="9"/>
  <c r="CV200" i="9"/>
  <c r="BR130" i="9"/>
  <c r="V130" i="9"/>
  <c r="CP130" i="9"/>
  <c r="CA130" i="9"/>
  <c r="BD130" i="9"/>
  <c r="AG130" i="9"/>
  <c r="CS130" i="9"/>
  <c r="BV130" i="9"/>
  <c r="BG130" i="9"/>
  <c r="AR130" i="9"/>
  <c r="AW126" i="9"/>
  <c r="BF126" i="9"/>
  <c r="AS130" i="9"/>
  <c r="CH130" i="9"/>
  <c r="AE130" i="9"/>
  <c r="CQ130" i="9"/>
  <c r="BT130" i="9"/>
  <c r="AW130" i="9"/>
  <c r="Z130" i="9"/>
  <c r="CL130" i="9"/>
  <c r="BW130" i="9"/>
  <c r="BH130" i="9"/>
  <c r="AG126" i="9"/>
  <c r="BE463" i="9"/>
  <c r="CI463" i="9"/>
  <c r="BR200" i="9"/>
  <c r="BY130" i="9"/>
  <c r="AC130" i="9"/>
  <c r="AM130" i="9"/>
  <c r="CY130" i="9"/>
  <c r="CB130" i="9"/>
  <c r="BE130" i="9"/>
  <c r="AH130" i="9"/>
  <c r="CT130" i="9"/>
  <c r="CE130" i="9"/>
  <c r="AL126" i="9"/>
  <c r="CT463" i="9"/>
  <c r="BH463" i="9"/>
  <c r="AC463" i="9"/>
  <c r="BV463" i="9"/>
  <c r="AH463" i="9"/>
  <c r="BF463" i="9"/>
  <c r="CV463" i="9"/>
  <c r="AS463" i="9"/>
  <c r="AW188" i="9"/>
  <c r="DA463" i="9"/>
  <c r="AU188" i="9"/>
  <c r="BK463" i="9"/>
  <c r="CN463" i="9"/>
  <c r="BX463" i="9"/>
  <c r="AM463" i="9"/>
  <c r="AE463" i="9"/>
  <c r="Y463" i="9"/>
  <c r="BW463" i="9"/>
  <c r="BF188" i="9"/>
  <c r="CK463" i="9"/>
  <c r="BT188" i="9"/>
  <c r="BO122" i="9"/>
  <c r="AG122" i="9"/>
  <c r="CG122" i="9"/>
  <c r="BV122" i="9"/>
  <c r="AF122" i="9"/>
  <c r="CW122" i="9"/>
  <c r="AX122" i="9"/>
  <c r="X122" i="9"/>
  <c r="AK122" i="9"/>
  <c r="CF122" i="9"/>
  <c r="AP122" i="9"/>
  <c r="CQ122" i="9"/>
  <c r="CP122" i="9"/>
  <c r="BX122" i="9"/>
  <c r="CI122" i="9"/>
  <c r="CM122" i="9"/>
  <c r="W122" i="9"/>
  <c r="BW122" i="9"/>
  <c r="CH122" i="9"/>
  <c r="BG122" i="9"/>
  <c r="BA122" i="9"/>
  <c r="Z122" i="9"/>
  <c r="BJ122" i="9"/>
  <c r="AW122" i="9"/>
  <c r="AO122" i="9"/>
  <c r="CR122" i="9"/>
  <c r="CX128" i="9"/>
  <c r="AL128" i="9"/>
  <c r="BI128" i="9"/>
  <c r="BX128" i="9"/>
  <c r="CM128" i="9"/>
  <c r="AA128" i="9"/>
  <c r="AP128" i="9"/>
  <c r="BM128" i="9"/>
  <c r="AF128" i="9"/>
  <c r="BC128" i="9"/>
  <c r="AN128" i="9"/>
  <c r="CP128" i="9"/>
  <c r="AD128" i="9"/>
  <c r="BA128" i="9"/>
  <c r="BP128" i="9"/>
  <c r="CE128" i="9"/>
  <c r="CT128" i="9"/>
  <c r="AH128" i="9"/>
  <c r="BE128" i="9"/>
  <c r="CQ128" i="9"/>
  <c r="W128" i="9"/>
  <c r="CY128" i="9"/>
  <c r="CH128" i="9"/>
  <c r="V128" i="9"/>
  <c r="AS128" i="9"/>
  <c r="BH128" i="9"/>
  <c r="BW128" i="9"/>
  <c r="CL128" i="9"/>
  <c r="Z128" i="9"/>
  <c r="AW128" i="9"/>
  <c r="BK128" i="9"/>
  <c r="CB128" i="9"/>
  <c r="BS128" i="9"/>
  <c r="CW128" i="9"/>
  <c r="CN128" i="9"/>
  <c r="BG128" i="9"/>
  <c r="AX128" i="9"/>
  <c r="Y128" i="9"/>
  <c r="AV128" i="9"/>
  <c r="CO128" i="9"/>
  <c r="CF128" i="9"/>
  <c r="AY128" i="9"/>
  <c r="DA128" i="9"/>
  <c r="CR128" i="9"/>
  <c r="CA128" i="9"/>
  <c r="CG128" i="9"/>
  <c r="AZ128" i="9"/>
  <c r="AQ128" i="9"/>
  <c r="CS128" i="9"/>
  <c r="BL128" i="9"/>
  <c r="AU128" i="9"/>
  <c r="BZ128" i="9"/>
  <c r="BY128" i="9"/>
  <c r="AR128" i="9"/>
  <c r="AI128" i="9"/>
  <c r="CK128" i="9"/>
  <c r="AE128" i="9"/>
  <c r="CZ128" i="9"/>
  <c r="BR128" i="9"/>
  <c r="BQ128" i="9"/>
  <c r="AJ128" i="9"/>
  <c r="CD128" i="9"/>
  <c r="CC128" i="9"/>
  <c r="CJ128" i="9"/>
  <c r="BT128" i="9"/>
  <c r="BJ128" i="9"/>
  <c r="AK128" i="9"/>
  <c r="AB128" i="9"/>
  <c r="BV128" i="9"/>
  <c r="BU128" i="9"/>
  <c r="BD128" i="9"/>
  <c r="AM128" i="9"/>
  <c r="CN174" i="9"/>
  <c r="AB174" i="9"/>
  <c r="AP174" i="9"/>
  <c r="BM174" i="9"/>
  <c r="CJ174" i="9"/>
  <c r="X174" i="9"/>
  <c r="AU174" i="9"/>
  <c r="BR174" i="9"/>
  <c r="BO174" i="9"/>
  <c r="CG174" i="9"/>
  <c r="AK174" i="9"/>
  <c r="CF174" i="9"/>
  <c r="CT174" i="9"/>
  <c r="AH174" i="9"/>
  <c r="BE174" i="9"/>
  <c r="CB174" i="9"/>
  <c r="CY174" i="9"/>
  <c r="AM174" i="9"/>
  <c r="BJ174" i="9"/>
  <c r="AI174" i="9"/>
  <c r="BA174" i="9"/>
  <c r="CW174" i="9"/>
  <c r="BX174" i="9"/>
  <c r="CL174" i="9"/>
  <c r="Z174" i="9"/>
  <c r="AW174" i="9"/>
  <c r="BT174" i="9"/>
  <c r="CQ174" i="9"/>
  <c r="AE174" i="9"/>
  <c r="BB174" i="9"/>
  <c r="CO174" i="9"/>
  <c r="CE174" i="9"/>
  <c r="BQ174" i="9"/>
  <c r="BP174" i="9"/>
  <c r="CD174" i="9"/>
  <c r="DA174" i="9"/>
  <c r="AO174" i="9"/>
  <c r="BL174" i="9"/>
  <c r="CI174" i="9"/>
  <c r="W174" i="9"/>
  <c r="AT174" i="9"/>
  <c r="BI174" i="9"/>
  <c r="AY174" i="9"/>
  <c r="BH174" i="9"/>
  <c r="BV174" i="9"/>
  <c r="CS174" i="9"/>
  <c r="AG174" i="9"/>
  <c r="BD174" i="9"/>
  <c r="CA174" i="9"/>
  <c r="CX174" i="9"/>
  <c r="AL174" i="9"/>
  <c r="AC174" i="9"/>
  <c r="BY174" i="9"/>
  <c r="AZ174" i="9"/>
  <c r="BN174" i="9"/>
  <c r="CK174" i="9"/>
  <c r="Y174" i="9"/>
  <c r="AV174" i="9"/>
  <c r="BS174" i="9"/>
  <c r="CP174" i="9"/>
  <c r="AD174" i="9"/>
  <c r="CM174" i="9"/>
  <c r="AS174" i="9"/>
  <c r="DY304" i="9"/>
  <c r="EN304" i="9"/>
  <c r="FC304" i="9"/>
  <c r="FX304" i="9"/>
  <c r="DL304" i="9"/>
  <c r="FG304" i="9"/>
  <c r="DJ304" i="9"/>
  <c r="FU304" i="9"/>
  <c r="DI304" i="9"/>
  <c r="DX304" i="9"/>
  <c r="EM304" i="9"/>
  <c r="FH304" i="9"/>
  <c r="FY304" i="9"/>
  <c r="EA304" i="9"/>
  <c r="FB304" i="9"/>
  <c r="DU304" i="9"/>
  <c r="FO304" i="9"/>
  <c r="FZ304" i="9"/>
  <c r="FM304" i="9"/>
  <c r="GB304" i="9"/>
  <c r="DP304" i="9"/>
  <c r="EE304" i="9"/>
  <c r="EZ304" i="9"/>
  <c r="FI304" i="9"/>
  <c r="DK304" i="9"/>
  <c r="EL304" i="9"/>
  <c r="DE304" i="9"/>
  <c r="DC304" i="9"/>
  <c r="FE304" i="9"/>
  <c r="FT304" i="9"/>
  <c r="DH304" i="9"/>
  <c r="DW304" i="9"/>
  <c r="ER304" i="9"/>
  <c r="ES304" i="9"/>
  <c r="FV304" i="9"/>
  <c r="DV304" i="9"/>
  <c r="GD304" i="9"/>
  <c r="FJ304" i="9"/>
  <c r="DN304" i="9"/>
  <c r="BR530" i="9"/>
  <c r="BI530" i="9"/>
  <c r="BV530" i="9"/>
  <c r="DG304" i="9"/>
  <c r="BQ393" i="9"/>
  <c r="BN381" i="9"/>
  <c r="CQ210" i="9"/>
  <c r="CZ174" i="9"/>
  <c r="BU441" i="9"/>
  <c r="BO128" i="9"/>
  <c r="BJ530" i="9"/>
  <c r="BW530" i="9"/>
  <c r="CD530" i="9"/>
  <c r="DR304" i="9"/>
  <c r="DF304" i="9"/>
  <c r="EC304" i="9"/>
  <c r="DO304" i="9"/>
  <c r="FL304" i="9"/>
  <c r="AU425" i="9"/>
  <c r="AF425" i="9"/>
  <c r="AS425" i="9"/>
  <c r="BM393" i="9"/>
  <c r="BY393" i="9"/>
  <c r="BR381" i="9"/>
  <c r="CA381" i="9"/>
  <c r="BV381" i="9"/>
  <c r="CG210" i="9"/>
  <c r="CY210" i="9"/>
  <c r="BZ174" i="9"/>
  <c r="BU174" i="9"/>
  <c r="CC441" i="9"/>
  <c r="BY441" i="9"/>
  <c r="CU128" i="9"/>
  <c r="AZ96" i="9"/>
  <c r="AG152" i="9"/>
  <c r="BU485" i="9"/>
  <c r="AW90" i="9"/>
  <c r="BT90" i="9"/>
  <c r="CQ90" i="9"/>
  <c r="AE90" i="9"/>
  <c r="BB90" i="9"/>
  <c r="BY90" i="9"/>
  <c r="CN90" i="9"/>
  <c r="AB90" i="9"/>
  <c r="AQ90" i="9"/>
  <c r="AP90" i="9"/>
  <c r="CS90" i="9"/>
  <c r="AG90" i="9"/>
  <c r="BD90" i="9"/>
  <c r="CA90" i="9"/>
  <c r="CX90" i="9"/>
  <c r="AL90" i="9"/>
  <c r="BI90" i="9"/>
  <c r="BX90" i="9"/>
  <c r="CM90" i="9"/>
  <c r="AA90" i="9"/>
  <c r="AH90" i="9"/>
  <c r="CK90" i="9"/>
  <c r="Y90" i="9"/>
  <c r="AV90" i="9"/>
  <c r="BS90" i="9"/>
  <c r="CP90" i="9"/>
  <c r="AD90" i="9"/>
  <c r="BA90" i="9"/>
  <c r="BP90" i="9"/>
  <c r="CE90" i="9"/>
  <c r="CD90" i="9"/>
  <c r="CL90" i="9"/>
  <c r="CC90" i="9"/>
  <c r="CZ90" i="9"/>
  <c r="AN90" i="9"/>
  <c r="BK90" i="9"/>
  <c r="CH90" i="9"/>
  <c r="V90" i="9"/>
  <c r="AS90" i="9"/>
  <c r="BH90" i="9"/>
  <c r="BW90" i="9"/>
  <c r="BV90" i="9"/>
  <c r="Z90" i="9"/>
  <c r="CR90" i="9"/>
  <c r="BC90" i="9"/>
  <c r="CW90" i="9"/>
  <c r="AZ90" i="9"/>
  <c r="BN90" i="9"/>
  <c r="CJ90" i="9"/>
  <c r="AU90" i="9"/>
  <c r="CO90" i="9"/>
  <c r="AR90" i="9"/>
  <c r="BF90" i="9"/>
  <c r="CB90" i="9"/>
  <c r="AM90" i="9"/>
  <c r="CG90" i="9"/>
  <c r="AJ90" i="9"/>
  <c r="AX90" i="9"/>
  <c r="DA90" i="9"/>
  <c r="BL90" i="9"/>
  <c r="W90" i="9"/>
  <c r="BQ90" i="9"/>
  <c r="CU90" i="9"/>
  <c r="CT90" i="9"/>
  <c r="BU90" i="9"/>
  <c r="AF90" i="9"/>
  <c r="BZ90" i="9"/>
  <c r="AK90" i="9"/>
  <c r="BO90" i="9"/>
  <c r="BM90" i="9"/>
  <c r="X90" i="9"/>
  <c r="BR90" i="9"/>
  <c r="AC90" i="9"/>
  <c r="BG90" i="9"/>
  <c r="BE90" i="9"/>
  <c r="CY90" i="9"/>
  <c r="BJ90" i="9"/>
  <c r="CV90" i="9"/>
  <c r="AY90" i="9"/>
  <c r="AO90" i="9"/>
  <c r="CI90" i="9"/>
  <c r="AT90" i="9"/>
  <c r="CU530" i="9"/>
  <c r="GG304" i="9"/>
  <c r="Y530" i="9"/>
  <c r="BE530" i="9"/>
  <c r="CR530" i="9"/>
  <c r="BQ530" i="9"/>
  <c r="ED304" i="9"/>
  <c r="EH304" i="9"/>
  <c r="FR304" i="9"/>
  <c r="DD304" i="9"/>
  <c r="EU304" i="9"/>
  <c r="DQ304" i="9"/>
  <c r="AV425" i="9"/>
  <c r="AQ425" i="9"/>
  <c r="BA425" i="9"/>
  <c r="AV393" i="9"/>
  <c r="AI393" i="9"/>
  <c r="AT393" i="9"/>
  <c r="BB381" i="9"/>
  <c r="AV381" i="9"/>
  <c r="AY381" i="9"/>
  <c r="CO210" i="9"/>
  <c r="AN210" i="9"/>
  <c r="CH174" i="9"/>
  <c r="CC174" i="9"/>
  <c r="CE441" i="9"/>
  <c r="CO441" i="9"/>
  <c r="CI128" i="9"/>
  <c r="CV128" i="9"/>
  <c r="BH96" i="9"/>
  <c r="DA485" i="9"/>
  <c r="CB286" i="9"/>
  <c r="CY286" i="9"/>
  <c r="AM286" i="9"/>
  <c r="BJ286" i="9"/>
  <c r="CG286" i="9"/>
  <c r="CV286" i="9"/>
  <c r="AJ286" i="9"/>
  <c r="AX286" i="9"/>
  <c r="BG286" i="9"/>
  <c r="AQ286" i="9"/>
  <c r="CC286" i="9"/>
  <c r="BL286" i="9"/>
  <c r="CI286" i="9"/>
  <c r="W286" i="9"/>
  <c r="AT286" i="9"/>
  <c r="BQ286" i="9"/>
  <c r="CF286" i="9"/>
  <c r="CT286" i="9"/>
  <c r="AH286" i="9"/>
  <c r="CK286" i="9"/>
  <c r="BO286" i="9"/>
  <c r="BD286" i="9"/>
  <c r="CA286" i="9"/>
  <c r="CX286" i="9"/>
  <c r="AL286" i="9"/>
  <c r="BI286" i="9"/>
  <c r="BX286" i="9"/>
  <c r="CL286" i="9"/>
  <c r="Z286" i="9"/>
  <c r="BE286" i="9"/>
  <c r="AW286" i="9"/>
  <c r="CJ286" i="9"/>
  <c r="BK286" i="9"/>
  <c r="BB286" i="9"/>
  <c r="AK286" i="9"/>
  <c r="CD286" i="9"/>
  <c r="CM286" i="9"/>
  <c r="AI286" i="9"/>
  <c r="BT286" i="9"/>
  <c r="BC286" i="9"/>
  <c r="AD286" i="9"/>
  <c r="AC286" i="9"/>
  <c r="BV286" i="9"/>
  <c r="AA286" i="9"/>
  <c r="DA286" i="9"/>
  <c r="AV286" i="9"/>
  <c r="AU286" i="9"/>
  <c r="V286" i="9"/>
  <c r="CN286" i="9"/>
  <c r="BN286" i="9"/>
  <c r="Y286" i="9"/>
  <c r="CU286" i="9"/>
  <c r="AN286" i="9"/>
  <c r="AE286" i="9"/>
  <c r="CW286" i="9"/>
  <c r="BP286" i="9"/>
  <c r="BF286" i="9"/>
  <c r="CE286" i="9"/>
  <c r="AF286" i="9"/>
  <c r="CP286" i="9"/>
  <c r="CO286" i="9"/>
  <c r="BH286" i="9"/>
  <c r="AP286" i="9"/>
  <c r="AY286" i="9"/>
  <c r="X286" i="9"/>
  <c r="CH286" i="9"/>
  <c r="BY286" i="9"/>
  <c r="AZ286" i="9"/>
  <c r="CS286" i="9"/>
  <c r="BW286" i="9"/>
  <c r="CZ286" i="9"/>
  <c r="CQ286" i="9"/>
  <c r="BZ286" i="9"/>
  <c r="BA286" i="9"/>
  <c r="AR286" i="9"/>
  <c r="BM286" i="9"/>
  <c r="BU286" i="9"/>
  <c r="AB286" i="9"/>
  <c r="AG286" i="9"/>
  <c r="AO286" i="9"/>
  <c r="CR286" i="9"/>
  <c r="BS286" i="9"/>
  <c r="AZ254" i="9"/>
  <c r="BU254" i="9"/>
  <c r="CP254" i="9"/>
  <c r="CO254" i="9"/>
  <c r="CM254" i="9"/>
  <c r="CL254" i="9"/>
  <c r="CJ254" i="9"/>
  <c r="CH254" i="9"/>
  <c r="BY254" i="9"/>
  <c r="BA254" i="9"/>
  <c r="AR254" i="9"/>
  <c r="BM254" i="9"/>
  <c r="CE254" i="9"/>
  <c r="CD254" i="9"/>
  <c r="CB254" i="9"/>
  <c r="CA254" i="9"/>
  <c r="BZ254" i="9"/>
  <c r="BW254" i="9"/>
  <c r="AH254" i="9"/>
  <c r="CT254" i="9"/>
  <c r="CV254" i="9"/>
  <c r="AJ254" i="9"/>
  <c r="BE254" i="9"/>
  <c r="BT254" i="9"/>
  <c r="BS254" i="9"/>
  <c r="BR254" i="9"/>
  <c r="BQ254" i="9"/>
  <c r="BO254" i="9"/>
  <c r="BL254" i="9"/>
  <c r="BV254" i="9"/>
  <c r="AP254" i="9"/>
  <c r="CN254" i="9"/>
  <c r="AB254" i="9"/>
  <c r="AW254" i="9"/>
  <c r="BJ254" i="9"/>
  <c r="BI254" i="9"/>
  <c r="BG254" i="9"/>
  <c r="BF254" i="9"/>
  <c r="BD254" i="9"/>
  <c r="BB254" i="9"/>
  <c r="AE254" i="9"/>
  <c r="W254" i="9"/>
  <c r="CF254" i="9"/>
  <c r="DA254" i="9"/>
  <c r="AO254" i="9"/>
  <c r="AY254" i="9"/>
  <c r="AX254" i="9"/>
  <c r="AV254" i="9"/>
  <c r="AU254" i="9"/>
  <c r="AT254" i="9"/>
  <c r="AQ254" i="9"/>
  <c r="CI254" i="9"/>
  <c r="CQ254" i="9"/>
  <c r="BX254" i="9"/>
  <c r="CS254" i="9"/>
  <c r="AG254" i="9"/>
  <c r="AN254" i="9"/>
  <c r="AM254" i="9"/>
  <c r="AL254" i="9"/>
  <c r="AK254" i="9"/>
  <c r="AI254" i="9"/>
  <c r="AF254" i="9"/>
  <c r="CG254" i="9"/>
  <c r="AS254" i="9"/>
  <c r="BP254" i="9"/>
  <c r="CK254" i="9"/>
  <c r="Y254" i="9"/>
  <c r="AD254" i="9"/>
  <c r="AC254" i="9"/>
  <c r="AA254" i="9"/>
  <c r="Z254" i="9"/>
  <c r="X254" i="9"/>
  <c r="V254" i="9"/>
  <c r="BN254" i="9"/>
  <c r="CU254" i="9"/>
  <c r="CR254" i="9"/>
  <c r="BH254" i="9"/>
  <c r="BK254" i="9"/>
  <c r="CC254" i="9"/>
  <c r="BC254" i="9"/>
  <c r="CZ254" i="9"/>
  <c r="CY254" i="9"/>
  <c r="CL210" i="9"/>
  <c r="Z210" i="9"/>
  <c r="AW210" i="9"/>
  <c r="CI210" i="9"/>
  <c r="W210" i="9"/>
  <c r="AZ210" i="9"/>
  <c r="X210" i="9"/>
  <c r="BA210" i="9"/>
  <c r="CB210" i="9"/>
  <c r="AD210" i="9"/>
  <c r="AC210" i="9"/>
  <c r="CD210" i="9"/>
  <c r="DA210" i="9"/>
  <c r="AO210" i="9"/>
  <c r="CA210" i="9"/>
  <c r="CX210" i="9"/>
  <c r="AR210" i="9"/>
  <c r="CH210" i="9"/>
  <c r="AK210" i="9"/>
  <c r="BL210" i="9"/>
  <c r="BY210" i="9"/>
  <c r="CM210" i="9"/>
  <c r="BV210" i="9"/>
  <c r="CS210" i="9"/>
  <c r="AG210" i="9"/>
  <c r="BS210" i="9"/>
  <c r="CV210" i="9"/>
  <c r="AJ210" i="9"/>
  <c r="BR210" i="9"/>
  <c r="CW210" i="9"/>
  <c r="AV210" i="9"/>
  <c r="BW210" i="9"/>
  <c r="AA210" i="9"/>
  <c r="BN210" i="9"/>
  <c r="CK210" i="9"/>
  <c r="Y210" i="9"/>
  <c r="BK210" i="9"/>
  <c r="CN210" i="9"/>
  <c r="AB210" i="9"/>
  <c r="BB210" i="9"/>
  <c r="CE210" i="9"/>
  <c r="AF210" i="9"/>
  <c r="BI210" i="9"/>
  <c r="BF210" i="9"/>
  <c r="CC210" i="9"/>
  <c r="CZ210" i="9"/>
  <c r="BC210" i="9"/>
  <c r="CF210" i="9"/>
  <c r="CJ210" i="9"/>
  <c r="AL210" i="9"/>
  <c r="BO210" i="9"/>
  <c r="CP210" i="9"/>
  <c r="BG210" i="9"/>
  <c r="AX210" i="9"/>
  <c r="BU210" i="9"/>
  <c r="CR210" i="9"/>
  <c r="AU210" i="9"/>
  <c r="BX210" i="9"/>
  <c r="BT210" i="9"/>
  <c r="V210" i="9"/>
  <c r="AY210" i="9"/>
  <c r="BZ210" i="9"/>
  <c r="AS210" i="9"/>
  <c r="CY152" i="9"/>
  <c r="AM152" i="9"/>
  <c r="BH152" i="9"/>
  <c r="BL152" i="9"/>
  <c r="BJ152" i="9"/>
  <c r="BI152" i="9"/>
  <c r="BG152" i="9"/>
  <c r="BF152" i="9"/>
  <c r="BE152" i="9"/>
  <c r="CJ152" i="9"/>
  <c r="BN152" i="9"/>
  <c r="CQ152" i="9"/>
  <c r="AE152" i="9"/>
  <c r="AZ152" i="9"/>
  <c r="BA152" i="9"/>
  <c r="AY152" i="9"/>
  <c r="AX152" i="9"/>
  <c r="AW152" i="9"/>
  <c r="AV152" i="9"/>
  <c r="AT152" i="9"/>
  <c r="AS152" i="9"/>
  <c r="X152" i="9"/>
  <c r="CI152" i="9"/>
  <c r="W152" i="9"/>
  <c r="AR152" i="9"/>
  <c r="AP152" i="9"/>
  <c r="AO152" i="9"/>
  <c r="AN152" i="9"/>
  <c r="AL152" i="9"/>
  <c r="AK152" i="9"/>
  <c r="AI152" i="9"/>
  <c r="CH152" i="9"/>
  <c r="BM152" i="9"/>
  <c r="CA152" i="9"/>
  <c r="CV152" i="9"/>
  <c r="AJ152" i="9"/>
  <c r="AF152" i="9"/>
  <c r="AD152" i="9"/>
  <c r="AC152" i="9"/>
  <c r="AA152" i="9"/>
  <c r="Z152" i="9"/>
  <c r="Y152" i="9"/>
  <c r="AQ152" i="9"/>
  <c r="V152" i="9"/>
  <c r="BS152" i="9"/>
  <c r="CN152" i="9"/>
  <c r="AB152" i="9"/>
  <c r="DA152" i="9"/>
  <c r="CZ152" i="9"/>
  <c r="CX152" i="9"/>
  <c r="CW152" i="9"/>
  <c r="CU152" i="9"/>
  <c r="CT152" i="9"/>
  <c r="BY152" i="9"/>
  <c r="BK152" i="9"/>
  <c r="CF152" i="9"/>
  <c r="CR152" i="9"/>
  <c r="CP152" i="9"/>
  <c r="CO152" i="9"/>
  <c r="CM152" i="9"/>
  <c r="CL152" i="9"/>
  <c r="CK152" i="9"/>
  <c r="BD152" i="9"/>
  <c r="AH152" i="9"/>
  <c r="BC152" i="9"/>
  <c r="BX152" i="9"/>
  <c r="CG152" i="9"/>
  <c r="CE152" i="9"/>
  <c r="CD152" i="9"/>
  <c r="CC152" i="9"/>
  <c r="CB152" i="9"/>
  <c r="BZ152" i="9"/>
  <c r="CS152" i="9"/>
  <c r="BW152" i="9"/>
  <c r="BV152" i="9"/>
  <c r="BU152" i="9"/>
  <c r="BT152" i="9"/>
  <c r="BR152" i="9"/>
  <c r="BQ152" i="9"/>
  <c r="BO152" i="9"/>
  <c r="CI521" i="9"/>
  <c r="W521" i="9"/>
  <c r="AR521" i="9"/>
  <c r="AW521" i="9"/>
  <c r="AS521" i="9"/>
  <c r="AQ521" i="9"/>
  <c r="CR521" i="9"/>
  <c r="AO521" i="9"/>
  <c r="CE521" i="9"/>
  <c r="BQ521" i="9"/>
  <c r="BI521" i="9"/>
  <c r="BS521" i="9"/>
  <c r="CN521" i="9"/>
  <c r="AB521" i="9"/>
  <c r="AA521" i="9"/>
  <c r="X521" i="9"/>
  <c r="V521" i="9"/>
  <c r="BJ521" i="9"/>
  <c r="CL521" i="9"/>
  <c r="BZ521" i="9"/>
  <c r="Z521" i="9"/>
  <c r="BK521" i="9"/>
  <c r="CF521" i="9"/>
  <c r="CX521" i="9"/>
  <c r="CT521" i="9"/>
  <c r="CS521" i="9"/>
  <c r="CU521" i="9"/>
  <c r="AT521" i="9"/>
  <c r="BU521" i="9"/>
  <c r="AP521" i="9"/>
  <c r="CP521" i="9"/>
  <c r="AM521" i="9"/>
  <c r="CM521" i="9"/>
  <c r="BD521" i="9"/>
  <c r="BL521" i="9"/>
  <c r="Y521" i="9"/>
  <c r="AK521" i="9"/>
  <c r="AE521" i="9"/>
  <c r="CC521" i="9"/>
  <c r="AH521" i="9"/>
  <c r="AV521" i="9"/>
  <c r="BE521" i="9"/>
  <c r="CZ521" i="9"/>
  <c r="CV521" i="9"/>
  <c r="BR521" i="9"/>
  <c r="CH521" i="9"/>
  <c r="AD521" i="9"/>
  <c r="AN521" i="9"/>
  <c r="AI521" i="9"/>
  <c r="CY521" i="9"/>
  <c r="BX521" i="9"/>
  <c r="BG521" i="9"/>
  <c r="BW521" i="9"/>
  <c r="CB521" i="9"/>
  <c r="CG521" i="9"/>
  <c r="CK521" i="9"/>
  <c r="CQ521" i="9"/>
  <c r="BP521" i="9"/>
  <c r="AL521" i="9"/>
  <c r="BM521" i="9"/>
  <c r="AC521" i="9"/>
  <c r="AY521" i="9"/>
  <c r="BA521" i="9"/>
  <c r="CA521" i="9"/>
  <c r="BH521" i="9"/>
  <c r="CJ521" i="9"/>
  <c r="BB521" i="9"/>
  <c r="CO521" i="9"/>
  <c r="AX521" i="9"/>
  <c r="CW521" i="9"/>
  <c r="BC521" i="9"/>
  <c r="AZ521" i="9"/>
  <c r="BY521" i="9"/>
  <c r="AG521" i="9"/>
  <c r="BV521" i="9"/>
  <c r="DA521" i="9"/>
  <c r="BO521" i="9"/>
  <c r="AJ521" i="9"/>
  <c r="BN521" i="9"/>
  <c r="CD521" i="9"/>
  <c r="BF521" i="9"/>
  <c r="BT521" i="9"/>
  <c r="AF521" i="9"/>
  <c r="CQ530" i="9"/>
  <c r="BS530" i="9"/>
  <c r="DM304" i="9"/>
  <c r="AE425" i="9"/>
  <c r="BE393" i="9"/>
  <c r="BS381" i="9"/>
  <c r="CY530" i="9"/>
  <c r="AC530" i="9"/>
  <c r="CG530" i="9"/>
  <c r="BB530" i="9"/>
  <c r="CK530" i="9"/>
  <c r="Z530" i="9"/>
  <c r="AF530" i="9"/>
  <c r="AT530" i="9"/>
  <c r="CZ530" i="9"/>
  <c r="CS530" i="9"/>
  <c r="AA530" i="9"/>
  <c r="AB530" i="9"/>
  <c r="BC530" i="9"/>
  <c r="CF530" i="9"/>
  <c r="AH530" i="9"/>
  <c r="BX530" i="9"/>
  <c r="DS304" i="9"/>
  <c r="EX304" i="9"/>
  <c r="DZ304" i="9"/>
  <c r="DT304" i="9"/>
  <c r="FK304" i="9"/>
  <c r="EG304" i="9"/>
  <c r="BE425" i="9"/>
  <c r="AR425" i="9"/>
  <c r="BT393" i="9"/>
  <c r="AQ393" i="9"/>
  <c r="CH381" i="9"/>
  <c r="BD381" i="9"/>
  <c r="BG381" i="9"/>
  <c r="AQ210" i="9"/>
  <c r="BD210" i="9"/>
  <c r="BM210" i="9"/>
  <c r="AQ174" i="9"/>
  <c r="BC174" i="9"/>
  <c r="AX174" i="9"/>
  <c r="BM441" i="9"/>
  <c r="CP441" i="9"/>
  <c r="X128" i="9"/>
  <c r="AC128" i="9"/>
  <c r="AD96" i="9"/>
  <c r="BP152" i="9"/>
  <c r="BJ485" i="9"/>
  <c r="CP485" i="9"/>
  <c r="V485" i="9"/>
  <c r="AS485" i="9"/>
  <c r="AQ485" i="9"/>
  <c r="AP485" i="9"/>
  <c r="CQ485" i="9"/>
  <c r="BN485" i="9"/>
  <c r="CJ485" i="9"/>
  <c r="AH485" i="9"/>
  <c r="BF485" i="9"/>
  <c r="CM485" i="9"/>
  <c r="CH485" i="9"/>
  <c r="CW485" i="9"/>
  <c r="AK485" i="9"/>
  <c r="AG485" i="9"/>
  <c r="AF485" i="9"/>
  <c r="CC485" i="9"/>
  <c r="AX485" i="9"/>
  <c r="BH485" i="9"/>
  <c r="CY485" i="9"/>
  <c r="AA485" i="9"/>
  <c r="CK485" i="9"/>
  <c r="BZ485" i="9"/>
  <c r="CO485" i="9"/>
  <c r="AC485" i="9"/>
  <c r="W485" i="9"/>
  <c r="CT485" i="9"/>
  <c r="BO485" i="9"/>
  <c r="AJ485" i="9"/>
  <c r="AO485" i="9"/>
  <c r="BT485" i="9"/>
  <c r="CA485" i="9"/>
  <c r="BR485" i="9"/>
  <c r="CG485" i="9"/>
  <c r="CS485" i="9"/>
  <c r="CR485" i="9"/>
  <c r="CD485" i="9"/>
  <c r="AY485" i="9"/>
  <c r="X485" i="9"/>
  <c r="CZ485" i="9"/>
  <c r="AE485" i="9"/>
  <c r="AV485" i="9"/>
  <c r="BB485" i="9"/>
  <c r="BY485" i="9"/>
  <c r="CI485" i="9"/>
  <c r="CF485" i="9"/>
  <c r="BP485" i="9"/>
  <c r="AM485" i="9"/>
  <c r="CL485" i="9"/>
  <c r="CE485" i="9"/>
  <c r="CV485" i="9"/>
  <c r="BX485" i="9"/>
  <c r="AT485" i="9"/>
  <c r="BQ485" i="9"/>
  <c r="BW485" i="9"/>
  <c r="BV485" i="9"/>
  <c r="BD485" i="9"/>
  <c r="Y485" i="9"/>
  <c r="BS485" i="9"/>
  <c r="BG485" i="9"/>
  <c r="BK485" i="9"/>
  <c r="AR485" i="9"/>
  <c r="AL485" i="9"/>
  <c r="BI485" i="9"/>
  <c r="BM485" i="9"/>
  <c r="BL485" i="9"/>
  <c r="AN485" i="9"/>
  <c r="CN485" i="9"/>
  <c r="AU485" i="9"/>
  <c r="AI485" i="9"/>
  <c r="AB485" i="9"/>
  <c r="BE485" i="9"/>
  <c r="AD485" i="9"/>
  <c r="CU485" i="9"/>
  <c r="BA485" i="9"/>
  <c r="AW485" i="9"/>
  <c r="BC485" i="9"/>
  <c r="AZ485" i="9"/>
  <c r="Z485" i="9"/>
  <c r="CB485" i="9"/>
  <c r="BS425" i="9"/>
  <c r="CW425" i="9"/>
  <c r="AK425" i="9"/>
  <c r="AX425" i="9"/>
  <c r="AT425" i="9"/>
  <c r="AG425" i="9"/>
  <c r="V425" i="9"/>
  <c r="CB425" i="9"/>
  <c r="AL425" i="9"/>
  <c r="AA425" i="9"/>
  <c r="BK425" i="9"/>
  <c r="CO425" i="9"/>
  <c r="AC425" i="9"/>
  <c r="AP425" i="9"/>
  <c r="AI425" i="9"/>
  <c r="W425" i="9"/>
  <c r="CS425" i="9"/>
  <c r="BL425" i="9"/>
  <c r="BH425" i="9"/>
  <c r="CM425" i="9"/>
  <c r="CX425" i="9"/>
  <c r="CG425" i="9"/>
  <c r="CT425" i="9"/>
  <c r="AH425" i="9"/>
  <c r="X425" i="9"/>
  <c r="CU425" i="9"/>
  <c r="CC425" i="9"/>
  <c r="AY425" i="9"/>
  <c r="AJ425" i="9"/>
  <c r="AW425" i="9"/>
  <c r="CP425" i="9"/>
  <c r="BY425" i="9"/>
  <c r="CL425" i="9"/>
  <c r="Z425" i="9"/>
  <c r="CV425" i="9"/>
  <c r="CE425" i="9"/>
  <c r="BM425" i="9"/>
  <c r="AN425" i="9"/>
  <c r="DA425" i="9"/>
  <c r="Y425" i="9"/>
  <c r="CY425" i="9"/>
  <c r="CH425" i="9"/>
  <c r="BQ425" i="9"/>
  <c r="CD425" i="9"/>
  <c r="CZ425" i="9"/>
  <c r="CF425" i="9"/>
  <c r="BO425" i="9"/>
  <c r="AZ425" i="9"/>
  <c r="AD425" i="9"/>
  <c r="BG425" i="9"/>
  <c r="CK425" i="9"/>
  <c r="CQ425" i="9"/>
  <c r="BZ425" i="9"/>
  <c r="BI425" i="9"/>
  <c r="BV425" i="9"/>
  <c r="CJ425" i="9"/>
  <c r="BP425" i="9"/>
  <c r="BB425" i="9"/>
  <c r="AO425" i="9"/>
  <c r="BW425" i="9"/>
  <c r="AB425" i="9"/>
  <c r="BX425" i="9"/>
  <c r="CA393" i="9"/>
  <c r="CX393" i="9"/>
  <c r="AL393" i="9"/>
  <c r="BI393" i="9"/>
  <c r="BX393" i="9"/>
  <c r="CM393" i="9"/>
  <c r="AA393" i="9"/>
  <c r="AW393" i="9"/>
  <c r="BL393" i="9"/>
  <c r="CD393" i="9"/>
  <c r="AN393" i="9"/>
  <c r="BS393" i="9"/>
  <c r="CP393" i="9"/>
  <c r="AD393" i="9"/>
  <c r="BA393" i="9"/>
  <c r="BP393" i="9"/>
  <c r="CE393" i="9"/>
  <c r="DA393" i="9"/>
  <c r="AO393" i="9"/>
  <c r="AF393" i="9"/>
  <c r="AX393" i="9"/>
  <c r="BK393" i="9"/>
  <c r="CH393" i="9"/>
  <c r="V393" i="9"/>
  <c r="AS393" i="9"/>
  <c r="BH393" i="9"/>
  <c r="BW393" i="9"/>
  <c r="CS393" i="9"/>
  <c r="AG393" i="9"/>
  <c r="CL393" i="9"/>
  <c r="BV393" i="9"/>
  <c r="BC393" i="9"/>
  <c r="BZ393" i="9"/>
  <c r="CW393" i="9"/>
  <c r="AK393" i="9"/>
  <c r="AZ393" i="9"/>
  <c r="BO393" i="9"/>
  <c r="CK393" i="9"/>
  <c r="Y393" i="9"/>
  <c r="BF393" i="9"/>
  <c r="AP393" i="9"/>
  <c r="AU393" i="9"/>
  <c r="BR393" i="9"/>
  <c r="CO393" i="9"/>
  <c r="AC393" i="9"/>
  <c r="AR393" i="9"/>
  <c r="BG393" i="9"/>
  <c r="CC393" i="9"/>
  <c r="CT393" i="9"/>
  <c r="Z393" i="9"/>
  <c r="CZ393" i="9"/>
  <c r="CY393" i="9"/>
  <c r="AM393" i="9"/>
  <c r="BJ393" i="9"/>
  <c r="CG393" i="9"/>
  <c r="CV393" i="9"/>
  <c r="AJ393" i="9"/>
  <c r="AY393" i="9"/>
  <c r="BU393" i="9"/>
  <c r="BN393" i="9"/>
  <c r="CJ393" i="9"/>
  <c r="CB393" i="9"/>
  <c r="CB178" i="9"/>
  <c r="CX178" i="9"/>
  <c r="AL178" i="9"/>
  <c r="BI178" i="9"/>
  <c r="BX178" i="9"/>
  <c r="CM178" i="9"/>
  <c r="AA178" i="9"/>
  <c r="AP178" i="9"/>
  <c r="AM178" i="9"/>
  <c r="BE178" i="9"/>
  <c r="AU178" i="9"/>
  <c r="BL178" i="9"/>
  <c r="CH178" i="9"/>
  <c r="V178" i="9"/>
  <c r="AS178" i="9"/>
  <c r="BH178" i="9"/>
  <c r="BW178" i="9"/>
  <c r="CL178" i="9"/>
  <c r="Z178" i="9"/>
  <c r="BM178" i="9"/>
  <c r="CI178" i="9"/>
  <c r="BD178" i="9"/>
  <c r="BZ178" i="9"/>
  <c r="CW178" i="9"/>
  <c r="AK178" i="9"/>
  <c r="AZ178" i="9"/>
  <c r="BO178" i="9"/>
  <c r="CD178" i="9"/>
  <c r="DA178" i="9"/>
  <c r="AG178" i="9"/>
  <c r="BC178" i="9"/>
  <c r="AV178" i="9"/>
  <c r="BR178" i="9"/>
  <c r="CO178" i="9"/>
  <c r="AC178" i="9"/>
  <c r="AR178" i="9"/>
  <c r="BG178" i="9"/>
  <c r="BV178" i="9"/>
  <c r="BU178" i="9"/>
  <c r="CQ178" i="9"/>
  <c r="W178" i="9"/>
  <c r="CZ178" i="9"/>
  <c r="BJ178" i="9"/>
  <c r="CV178" i="9"/>
  <c r="AY178" i="9"/>
  <c r="AO178" i="9"/>
  <c r="CC178" i="9"/>
  <c r="CR178" i="9"/>
  <c r="BB178" i="9"/>
  <c r="CN178" i="9"/>
  <c r="AQ178" i="9"/>
  <c r="CY178" i="9"/>
  <c r="AW178" i="9"/>
  <c r="CJ178" i="9"/>
  <c r="AT178" i="9"/>
  <c r="CF178" i="9"/>
  <c r="AI178" i="9"/>
  <c r="BS178" i="9"/>
  <c r="CA178" i="9"/>
  <c r="BT178" i="9"/>
  <c r="AD178" i="9"/>
  <c r="BP178" i="9"/>
  <c r="CT178" i="9"/>
  <c r="CS178" i="9"/>
  <c r="AN178" i="9"/>
  <c r="CG178" i="9"/>
  <c r="AJ178" i="9"/>
  <c r="BN178" i="9"/>
  <c r="BK178" i="9"/>
  <c r="AF178" i="9"/>
  <c r="BY178" i="9"/>
  <c r="AB178" i="9"/>
  <c r="BF178" i="9"/>
  <c r="AE178" i="9"/>
  <c r="X178" i="9"/>
  <c r="BQ178" i="9"/>
  <c r="CU178" i="9"/>
  <c r="AX178" i="9"/>
  <c r="CK178" i="9"/>
  <c r="CE178" i="9"/>
  <c r="AH178" i="9"/>
  <c r="Y178" i="9"/>
  <c r="BY530" i="9"/>
  <c r="AK530" i="9"/>
  <c r="CN530" i="9"/>
  <c r="CL530" i="9"/>
  <c r="AO530" i="9"/>
  <c r="AP530" i="9"/>
  <c r="GE304" i="9"/>
  <c r="FN304" i="9"/>
  <c r="EP304" i="9"/>
  <c r="EB304" i="9"/>
  <c r="FS304" i="9"/>
  <c r="EO304" i="9"/>
  <c r="CN425" i="9"/>
  <c r="BC425" i="9"/>
  <c r="BR425" i="9"/>
  <c r="X393" i="9"/>
  <c r="CU393" i="9"/>
  <c r="W393" i="9"/>
  <c r="AC381" i="9"/>
  <c r="AT210" i="9"/>
  <c r="BH210" i="9"/>
  <c r="AH210" i="9"/>
  <c r="BW174" i="9"/>
  <c r="BK174" i="9"/>
  <c r="BF174" i="9"/>
  <c r="CS441" i="9"/>
  <c r="AG128" i="9"/>
  <c r="AT128" i="9"/>
  <c r="AU152" i="9"/>
  <c r="BT196" i="9"/>
  <c r="BB196" i="9"/>
  <c r="AZ196" i="9"/>
  <c r="CT196" i="9"/>
  <c r="AN196" i="9"/>
  <c r="AL196" i="9"/>
  <c r="AB196" i="9"/>
  <c r="CS196" i="9"/>
  <c r="AF196" i="9"/>
  <c r="V196" i="9"/>
  <c r="CU196" i="9"/>
  <c r="AG196" i="9"/>
  <c r="BC196" i="9"/>
  <c r="BI196" i="9"/>
  <c r="AQ196" i="9"/>
  <c r="Y196" i="9"/>
  <c r="AK196" i="9"/>
  <c r="CV196" i="9"/>
  <c r="BL196" i="9"/>
  <c r="AJ196" i="9"/>
  <c r="AM196" i="9"/>
  <c r="AI196" i="9"/>
  <c r="AE196" i="9"/>
  <c r="AA196" i="9"/>
  <c r="W196" i="9"/>
  <c r="AW196" i="9"/>
  <c r="AT196" i="9"/>
  <c r="AH196" i="9"/>
  <c r="AS196" i="9"/>
  <c r="AX196" i="9"/>
  <c r="AQ381" i="9"/>
  <c r="BF381" i="9"/>
  <c r="CC381" i="9"/>
  <c r="CZ381" i="9"/>
  <c r="AN381" i="9"/>
  <c r="BK381" i="9"/>
  <c r="CG381" i="9"/>
  <c r="CP381" i="9"/>
  <c r="V381" i="9"/>
  <c r="AR381" i="9"/>
  <c r="CU381" i="9"/>
  <c r="AI381" i="9"/>
  <c r="AX381" i="9"/>
  <c r="BU381" i="9"/>
  <c r="CR381" i="9"/>
  <c r="AF381" i="9"/>
  <c r="BC381" i="9"/>
  <c r="BY381" i="9"/>
  <c r="BJ381" i="9"/>
  <c r="CF381" i="9"/>
  <c r="AJ381" i="9"/>
  <c r="CM381" i="9"/>
  <c r="AA381" i="9"/>
  <c r="AP381" i="9"/>
  <c r="BM381" i="9"/>
  <c r="CJ381" i="9"/>
  <c r="X381" i="9"/>
  <c r="AU381" i="9"/>
  <c r="BQ381" i="9"/>
  <c r="AD381" i="9"/>
  <c r="AZ381" i="9"/>
  <c r="BX381" i="9"/>
  <c r="CE381" i="9"/>
  <c r="CT381" i="9"/>
  <c r="AH381" i="9"/>
  <c r="BE381" i="9"/>
  <c r="CB381" i="9"/>
  <c r="CY381" i="9"/>
  <c r="AM381" i="9"/>
  <c r="BI381" i="9"/>
  <c r="CN381" i="9"/>
  <c r="BZ381" i="9"/>
  <c r="BP381" i="9"/>
  <c r="BW381" i="9"/>
  <c r="CL381" i="9"/>
  <c r="Z381" i="9"/>
  <c r="AW381" i="9"/>
  <c r="BT381" i="9"/>
  <c r="CQ381" i="9"/>
  <c r="AE381" i="9"/>
  <c r="BA381" i="9"/>
  <c r="BH381" i="9"/>
  <c r="AT381" i="9"/>
  <c r="CV381" i="9"/>
  <c r="BO381" i="9"/>
  <c r="CD381" i="9"/>
  <c r="DA381" i="9"/>
  <c r="AO381" i="9"/>
  <c r="BL381" i="9"/>
  <c r="CI381" i="9"/>
  <c r="W381" i="9"/>
  <c r="AS381" i="9"/>
  <c r="AB381" i="9"/>
  <c r="CX381" i="9"/>
  <c r="BO96" i="9"/>
  <c r="CD96" i="9"/>
  <c r="DA96" i="9"/>
  <c r="AO96" i="9"/>
  <c r="BL96" i="9"/>
  <c r="CI96" i="9"/>
  <c r="W96" i="9"/>
  <c r="AT96" i="9"/>
  <c r="BQ96" i="9"/>
  <c r="AJ96" i="9"/>
  <c r="BG96" i="9"/>
  <c r="BV96" i="9"/>
  <c r="CS96" i="9"/>
  <c r="AG96" i="9"/>
  <c r="BD96" i="9"/>
  <c r="CA96" i="9"/>
  <c r="CX96" i="9"/>
  <c r="AL96" i="9"/>
  <c r="BI96" i="9"/>
  <c r="CN96" i="9"/>
  <c r="AQ96" i="9"/>
  <c r="BF96" i="9"/>
  <c r="CC96" i="9"/>
  <c r="CZ96" i="9"/>
  <c r="AN96" i="9"/>
  <c r="BK96" i="9"/>
  <c r="CH96" i="9"/>
  <c r="V96" i="9"/>
  <c r="AS96" i="9"/>
  <c r="CF96" i="9"/>
  <c r="CU96" i="9"/>
  <c r="AI96" i="9"/>
  <c r="AX96" i="9"/>
  <c r="BU96" i="9"/>
  <c r="CR96" i="9"/>
  <c r="AF96" i="9"/>
  <c r="BC96" i="9"/>
  <c r="BZ96" i="9"/>
  <c r="CW96" i="9"/>
  <c r="AK96" i="9"/>
  <c r="BX96" i="9"/>
  <c r="CM96" i="9"/>
  <c r="AA96" i="9"/>
  <c r="AP96" i="9"/>
  <c r="BM96" i="9"/>
  <c r="CJ96" i="9"/>
  <c r="X96" i="9"/>
  <c r="AU96" i="9"/>
  <c r="BR96" i="9"/>
  <c r="CO96" i="9"/>
  <c r="AC96" i="9"/>
  <c r="BP96" i="9"/>
  <c r="CE96" i="9"/>
  <c r="CK96" i="9"/>
  <c r="CQ96" i="9"/>
  <c r="CG96" i="9"/>
  <c r="BW96" i="9"/>
  <c r="BE96" i="9"/>
  <c r="BS96" i="9"/>
  <c r="BY96" i="9"/>
  <c r="AY96" i="9"/>
  <c r="AW96" i="9"/>
  <c r="AM96" i="9"/>
  <c r="BA96" i="9"/>
  <c r="CT96" i="9"/>
  <c r="Y96" i="9"/>
  <c r="AE96" i="9"/>
  <c r="AR96" i="9"/>
  <c r="CL96" i="9"/>
  <c r="CB96" i="9"/>
  <c r="CP96" i="9"/>
  <c r="CV96" i="9"/>
  <c r="BN96" i="9"/>
  <c r="BT96" i="9"/>
  <c r="BJ96" i="9"/>
  <c r="AB96" i="9"/>
  <c r="CR441" i="9"/>
  <c r="AF441" i="9"/>
  <c r="BC441" i="9"/>
  <c r="BZ441" i="9"/>
  <c r="CW441" i="9"/>
  <c r="AK441" i="9"/>
  <c r="AZ441" i="9"/>
  <c r="BN441" i="9"/>
  <c r="AG441" i="9"/>
  <c r="AY441" i="9"/>
  <c r="CU441" i="9"/>
  <c r="CJ441" i="9"/>
  <c r="X441" i="9"/>
  <c r="AU441" i="9"/>
  <c r="BR441" i="9"/>
  <c r="CB441" i="9"/>
  <c r="CY441" i="9"/>
  <c r="AM441" i="9"/>
  <c r="BJ441" i="9"/>
  <c r="CG441" i="9"/>
  <c r="CV441" i="9"/>
  <c r="CI441" i="9"/>
  <c r="CH441" i="9"/>
  <c r="BQ441" i="9"/>
  <c r="BP441" i="9"/>
  <c r="BV441" i="9"/>
  <c r="CM441" i="9"/>
  <c r="AW441" i="9"/>
  <c r="CZ441" i="9"/>
  <c r="CA441" i="9"/>
  <c r="BB441" i="9"/>
  <c r="BI441" i="9"/>
  <c r="BH441" i="9"/>
  <c r="BF441" i="9"/>
  <c r="BG441" i="9"/>
  <c r="BO441" i="9"/>
  <c r="BT441" i="9"/>
  <c r="BS441" i="9"/>
  <c r="AT441" i="9"/>
  <c r="BA441" i="9"/>
  <c r="AR441" i="9"/>
  <c r="AX441" i="9"/>
  <c r="AA441" i="9"/>
  <c r="AQ441" i="9"/>
  <c r="BL441" i="9"/>
  <c r="BK441" i="9"/>
  <c r="AL441" i="9"/>
  <c r="AS441" i="9"/>
  <c r="AJ441" i="9"/>
  <c r="AP441" i="9"/>
  <c r="CK441" i="9"/>
  <c r="AO441" i="9"/>
  <c r="BD441" i="9"/>
  <c r="AE441" i="9"/>
  <c r="AD441" i="9"/>
  <c r="AC441" i="9"/>
  <c r="AB441" i="9"/>
  <c r="AH441" i="9"/>
  <c r="BE441" i="9"/>
  <c r="AI441" i="9"/>
  <c r="AV441" i="9"/>
  <c r="W441" i="9"/>
  <c r="V441" i="9"/>
  <c r="CN441" i="9"/>
  <c r="CT441" i="9"/>
  <c r="Z441" i="9"/>
  <c r="Y441" i="9"/>
  <c r="DA441" i="9"/>
  <c r="BD530" i="9"/>
  <c r="CV530" i="9"/>
  <c r="DB304" i="9"/>
  <c r="FD304" i="9"/>
  <c r="BN425" i="9"/>
  <c r="AL381" i="9"/>
  <c r="BQ210" i="9"/>
  <c r="V174" i="9"/>
  <c r="CF441" i="9"/>
  <c r="AH96" i="9"/>
  <c r="CX254" i="9"/>
  <c r="AS286" i="9"/>
  <c r="AV530" i="9"/>
  <c r="AY530" i="9"/>
  <c r="AN530" i="9"/>
  <c r="CH530" i="9"/>
  <c r="AQ530" i="9"/>
  <c r="CP530" i="9"/>
  <c r="X530" i="9"/>
  <c r="AL530" i="9"/>
  <c r="AM530" i="9"/>
  <c r="BK530" i="9"/>
  <c r="BP530" i="9"/>
  <c r="DA530" i="9"/>
  <c r="CB530" i="9"/>
  <c r="CX530" i="9"/>
  <c r="AD530" i="9"/>
  <c r="CT530" i="9"/>
  <c r="BH530" i="9"/>
  <c r="W530" i="9"/>
  <c r="BA530" i="9"/>
  <c r="CC530" i="9"/>
  <c r="AG530" i="9"/>
  <c r="AX530" i="9"/>
  <c r="EI304" i="9"/>
  <c r="EK304" i="9"/>
  <c r="FF304" i="9"/>
  <c r="EJ304" i="9"/>
  <c r="GA304" i="9"/>
  <c r="EW304" i="9"/>
  <c r="BU425" i="9"/>
  <c r="BD425" i="9"/>
  <c r="CA425" i="9"/>
  <c r="BD393" i="9"/>
  <c r="AB393" i="9"/>
  <c r="AE393" i="9"/>
  <c r="AK381" i="9"/>
  <c r="AG381" i="9"/>
  <c r="BJ210" i="9"/>
  <c r="BP210" i="9"/>
  <c r="AP210" i="9"/>
  <c r="AA174" i="9"/>
  <c r="AF174" i="9"/>
  <c r="AJ174" i="9"/>
  <c r="CD441" i="9"/>
  <c r="CQ441" i="9"/>
  <c r="AO128" i="9"/>
  <c r="BB128" i="9"/>
  <c r="CY96" i="9"/>
  <c r="AI90" i="9"/>
  <c r="AR530" i="9"/>
  <c r="BT530" i="9"/>
  <c r="CJ530" i="9"/>
  <c r="V530" i="9"/>
  <c r="CE530" i="9"/>
  <c r="BM530" i="9"/>
  <c r="AJ530" i="9"/>
  <c r="BO530" i="9"/>
  <c r="CW530" i="9"/>
  <c r="AS530" i="9"/>
  <c r="BF530" i="9"/>
  <c r="ET304" i="9"/>
  <c r="FA304" i="9"/>
  <c r="EQ304" i="9"/>
  <c r="FP304" i="9"/>
  <c r="EF304" i="9"/>
  <c r="GC304" i="9"/>
  <c r="AM425" i="9"/>
  <c r="BT425" i="9"/>
  <c r="CI425" i="9"/>
  <c r="CR393" i="9"/>
  <c r="CF393" i="9"/>
  <c r="CI393" i="9"/>
  <c r="CO381" i="9"/>
  <c r="CK381" i="9"/>
  <c r="CU210" i="9"/>
  <c r="AE210" i="9"/>
  <c r="CT210" i="9"/>
  <c r="BG174" i="9"/>
  <c r="AN174" i="9"/>
  <c r="AR174" i="9"/>
  <c r="CL441" i="9"/>
  <c r="AN441" i="9"/>
  <c r="BF128" i="9"/>
  <c r="AV96" i="9"/>
  <c r="CF90" i="9"/>
  <c r="CT200" i="9"/>
  <c r="BY200" i="9"/>
  <c r="Y200" i="9"/>
  <c r="CZ200" i="9"/>
  <c r="CR200" i="9"/>
  <c r="CE126" i="9"/>
  <c r="AO188" i="9"/>
  <c r="X525" i="9"/>
  <c r="CA525" i="9"/>
  <c r="CK525" i="9"/>
  <c r="AF146" i="9"/>
  <c r="BO146" i="9"/>
  <c r="BP126" i="9"/>
  <c r="CK266" i="9"/>
  <c r="AO250" i="9"/>
  <c r="AG250" i="9"/>
  <c r="CF250" i="9"/>
  <c r="CT250" i="9"/>
  <c r="Z250" i="9"/>
  <c r="AL250" i="9"/>
  <c r="BS250" i="9"/>
  <c r="BY250" i="9"/>
  <c r="AT234" i="9"/>
  <c r="AM234" i="9"/>
  <c r="AH234" i="9"/>
  <c r="CQ525" i="9"/>
  <c r="CL525" i="9"/>
  <c r="CU525" i="9"/>
  <c r="BD146" i="9"/>
  <c r="BW146" i="9"/>
  <c r="Z134" i="9"/>
  <c r="CT134" i="9"/>
  <c r="AA134" i="9"/>
  <c r="CM134" i="9"/>
  <c r="BX134" i="9"/>
  <c r="BI134" i="9"/>
  <c r="AL134" i="9"/>
  <c r="CX134" i="9"/>
  <c r="CA134" i="9"/>
  <c r="BX126" i="9"/>
  <c r="BN118" i="9"/>
  <c r="BP118" i="9"/>
  <c r="BM188" i="9"/>
  <c r="AQ463" i="9"/>
  <c r="CD463" i="9"/>
  <c r="AN525" i="9"/>
  <c r="BJ146" i="9"/>
  <c r="AO146" i="9"/>
  <c r="BK188" i="9"/>
  <c r="BJ144" i="9"/>
  <c r="CG144" i="9"/>
  <c r="CV144" i="9"/>
  <c r="AJ144" i="9"/>
  <c r="AY144" i="9"/>
  <c r="BN144" i="9"/>
  <c r="CK144" i="9"/>
  <c r="Y144" i="9"/>
  <c r="CY144" i="9"/>
  <c r="AE144" i="9"/>
  <c r="BB144" i="9"/>
  <c r="BY144" i="9"/>
  <c r="CN144" i="9"/>
  <c r="AB144" i="9"/>
  <c r="AQ144" i="9"/>
  <c r="BF144" i="9"/>
  <c r="CC144" i="9"/>
  <c r="CB144" i="9"/>
  <c r="BS144" i="9"/>
  <c r="CJ144" i="9"/>
  <c r="AT144" i="9"/>
  <c r="BQ144" i="9"/>
  <c r="CF144" i="9"/>
  <c r="CU144" i="9"/>
  <c r="AI144" i="9"/>
  <c r="AX144" i="9"/>
  <c r="BU144" i="9"/>
  <c r="AV144" i="9"/>
  <c r="AM144" i="9"/>
  <c r="BD144" i="9"/>
  <c r="CX144" i="9"/>
  <c r="AL144" i="9"/>
  <c r="BI144" i="9"/>
  <c r="BX144" i="9"/>
  <c r="CM144" i="9"/>
  <c r="AA144" i="9"/>
  <c r="AP144" i="9"/>
  <c r="BM144" i="9"/>
  <c r="CA144" i="9"/>
  <c r="CR144" i="9"/>
  <c r="X144" i="9"/>
  <c r="CP144" i="9"/>
  <c r="AD144" i="9"/>
  <c r="BA144" i="9"/>
  <c r="BP144" i="9"/>
  <c r="CE144" i="9"/>
  <c r="CT144" i="9"/>
  <c r="AH144" i="9"/>
  <c r="BE144" i="9"/>
  <c r="AU144" i="9"/>
  <c r="BL144" i="9"/>
  <c r="W144" i="9"/>
  <c r="CH144" i="9"/>
  <c r="V144" i="9"/>
  <c r="AS144" i="9"/>
  <c r="BH144" i="9"/>
  <c r="BW144" i="9"/>
  <c r="CL144" i="9"/>
  <c r="Z144" i="9"/>
  <c r="AW144" i="9"/>
  <c r="CZ144" i="9"/>
  <c r="AF144" i="9"/>
  <c r="CI144" i="9"/>
  <c r="BJ112" i="9"/>
  <c r="CG112" i="9"/>
  <c r="CV112" i="9"/>
  <c r="AJ112" i="9"/>
  <c r="AY112" i="9"/>
  <c r="BN112" i="9"/>
  <c r="CK112" i="9"/>
  <c r="Y112" i="9"/>
  <c r="CY112" i="9"/>
  <c r="AE112" i="9"/>
  <c r="BB112" i="9"/>
  <c r="BY112" i="9"/>
  <c r="CN112" i="9"/>
  <c r="AB112" i="9"/>
  <c r="AQ112" i="9"/>
  <c r="BF112" i="9"/>
  <c r="CC112" i="9"/>
  <c r="CB112" i="9"/>
  <c r="BS112" i="9"/>
  <c r="CJ112" i="9"/>
  <c r="AT112" i="9"/>
  <c r="BQ112" i="9"/>
  <c r="CF112" i="9"/>
  <c r="CU112" i="9"/>
  <c r="AI112" i="9"/>
  <c r="AX112" i="9"/>
  <c r="BU112" i="9"/>
  <c r="AV112" i="9"/>
  <c r="AM112" i="9"/>
  <c r="BD112" i="9"/>
  <c r="CX112" i="9"/>
  <c r="AL112" i="9"/>
  <c r="BI112" i="9"/>
  <c r="BX112" i="9"/>
  <c r="CM112" i="9"/>
  <c r="AA112" i="9"/>
  <c r="AP112" i="9"/>
  <c r="BM112" i="9"/>
  <c r="CA112" i="9"/>
  <c r="CR112" i="9"/>
  <c r="X112" i="9"/>
  <c r="CP112" i="9"/>
  <c r="AD112" i="9"/>
  <c r="BA112" i="9"/>
  <c r="BP112" i="9"/>
  <c r="CE112" i="9"/>
  <c r="CT112" i="9"/>
  <c r="AH112" i="9"/>
  <c r="BE112" i="9"/>
  <c r="AU112" i="9"/>
  <c r="BL112" i="9"/>
  <c r="CI112" i="9"/>
  <c r="CH112" i="9"/>
  <c r="V112" i="9"/>
  <c r="AS112" i="9"/>
  <c r="BH112" i="9"/>
  <c r="BW112" i="9"/>
  <c r="CL112" i="9"/>
  <c r="Z112" i="9"/>
  <c r="AW112" i="9"/>
  <c r="CZ112" i="9"/>
  <c r="AF112" i="9"/>
  <c r="BC112" i="9"/>
  <c r="BW80" i="9"/>
  <c r="CL80" i="9"/>
  <c r="Z80" i="9"/>
  <c r="AV80" i="9"/>
  <c r="BS80" i="9"/>
  <c r="CP80" i="9"/>
  <c r="AD80" i="9"/>
  <c r="BA80" i="9"/>
  <c r="AO80" i="9"/>
  <c r="BH80" i="9"/>
  <c r="AW80" i="9"/>
  <c r="BO80" i="9"/>
  <c r="CD80" i="9"/>
  <c r="CZ80" i="9"/>
  <c r="AN80" i="9"/>
  <c r="BK80" i="9"/>
  <c r="CH80" i="9"/>
  <c r="V80" i="9"/>
  <c r="AS80" i="9"/>
  <c r="CV80" i="9"/>
  <c r="AB80" i="9"/>
  <c r="BG80" i="9"/>
  <c r="BV80" i="9"/>
  <c r="CR80" i="9"/>
  <c r="AF80" i="9"/>
  <c r="BC80" i="9"/>
  <c r="BZ80" i="9"/>
  <c r="CW80" i="9"/>
  <c r="AK80" i="9"/>
  <c r="BP80" i="9"/>
  <c r="CK80" i="9"/>
  <c r="AY80" i="9"/>
  <c r="BN80" i="9"/>
  <c r="CJ80" i="9"/>
  <c r="X80" i="9"/>
  <c r="AU80" i="9"/>
  <c r="BR80" i="9"/>
  <c r="CO80" i="9"/>
  <c r="AC80" i="9"/>
  <c r="AJ80" i="9"/>
  <c r="BE80" i="9"/>
  <c r="AQ80" i="9"/>
  <c r="BF80" i="9"/>
  <c r="CB80" i="9"/>
  <c r="CY80" i="9"/>
  <c r="AM80" i="9"/>
  <c r="BJ80" i="9"/>
  <c r="CG80" i="9"/>
  <c r="BX80" i="9"/>
  <c r="CS80" i="9"/>
  <c r="Y80" i="9"/>
  <c r="CU80" i="9"/>
  <c r="AI80" i="9"/>
  <c r="AX80" i="9"/>
  <c r="BT80" i="9"/>
  <c r="CQ80" i="9"/>
  <c r="AE80" i="9"/>
  <c r="BB80" i="9"/>
  <c r="BY80" i="9"/>
  <c r="AR80" i="9"/>
  <c r="BM80" i="9"/>
  <c r="CF80" i="9"/>
  <c r="CY309" i="9"/>
  <c r="AM309" i="9"/>
  <c r="BJ309" i="9"/>
  <c r="CG309" i="9"/>
  <c r="CV309" i="9"/>
  <c r="AJ309" i="9"/>
  <c r="BE309" i="9"/>
  <c r="CZ309" i="9"/>
  <c r="CT309" i="9"/>
  <c r="CL309" i="9"/>
  <c r="AQ309" i="9"/>
  <c r="CQ309" i="9"/>
  <c r="AE309" i="9"/>
  <c r="BB309" i="9"/>
  <c r="BY309" i="9"/>
  <c r="CN309" i="9"/>
  <c r="AB309" i="9"/>
  <c r="AW309" i="9"/>
  <c r="CD309" i="9"/>
  <c r="BW309" i="9"/>
  <c r="BO309" i="9"/>
  <c r="X309" i="9"/>
  <c r="CI309" i="9"/>
  <c r="W309" i="9"/>
  <c r="AT309" i="9"/>
  <c r="BQ309" i="9"/>
  <c r="CF309" i="9"/>
  <c r="DA309" i="9"/>
  <c r="AO309" i="9"/>
  <c r="BG309" i="9"/>
  <c r="BD309" i="9"/>
  <c r="AV309" i="9"/>
  <c r="CM309" i="9"/>
  <c r="CA309" i="9"/>
  <c r="CX309" i="9"/>
  <c r="AL309" i="9"/>
  <c r="BI309" i="9"/>
  <c r="BX309" i="9"/>
  <c r="CS309" i="9"/>
  <c r="AG309" i="9"/>
  <c r="AN309" i="9"/>
  <c r="AH309" i="9"/>
  <c r="Z309" i="9"/>
  <c r="AA309" i="9"/>
  <c r="BS309" i="9"/>
  <c r="CP309" i="9"/>
  <c r="AD309" i="9"/>
  <c r="BA309" i="9"/>
  <c r="BP309" i="9"/>
  <c r="CK309" i="9"/>
  <c r="Y309" i="9"/>
  <c r="CU309" i="9"/>
  <c r="CR309" i="9"/>
  <c r="CJ309" i="9"/>
  <c r="BK309" i="9"/>
  <c r="CH309" i="9"/>
  <c r="V309" i="9"/>
  <c r="AS309" i="9"/>
  <c r="BH309" i="9"/>
  <c r="CC309" i="9"/>
  <c r="CE309" i="9"/>
  <c r="CB309" i="9"/>
  <c r="BV309" i="9"/>
  <c r="BT309" i="9"/>
  <c r="CG154" i="9"/>
  <c r="CT154" i="9"/>
  <c r="AH154" i="9"/>
  <c r="AG154" i="9"/>
  <c r="AF154" i="9"/>
  <c r="AO154" i="9"/>
  <c r="AN154" i="9"/>
  <c r="AM154" i="9"/>
  <c r="AL154" i="9"/>
  <c r="CV154" i="9"/>
  <c r="CA154" i="9"/>
  <c r="BY154" i="9"/>
  <c r="CL154" i="9"/>
  <c r="Z154" i="9"/>
  <c r="W154" i="9"/>
  <c r="V154" i="9"/>
  <c r="AE154" i="9"/>
  <c r="AD154" i="9"/>
  <c r="AB154" i="9"/>
  <c r="AA154" i="9"/>
  <c r="BE154" i="9"/>
  <c r="AJ154" i="9"/>
  <c r="BQ154" i="9"/>
  <c r="CD154" i="9"/>
  <c r="CS154" i="9"/>
  <c r="CR154" i="9"/>
  <c r="DA154" i="9"/>
  <c r="CZ154" i="9"/>
  <c r="CY154" i="9"/>
  <c r="CX154" i="9"/>
  <c r="BZ154" i="9"/>
  <c r="CU154" i="9"/>
  <c r="BI154" i="9"/>
  <c r="BV154" i="9"/>
  <c r="CI154" i="9"/>
  <c r="CH154" i="9"/>
  <c r="CQ154" i="9"/>
  <c r="CP154" i="9"/>
  <c r="CN154" i="9"/>
  <c r="CM154" i="9"/>
  <c r="AI154" i="9"/>
  <c r="BD154" i="9"/>
  <c r="BA154" i="9"/>
  <c r="BN154" i="9"/>
  <c r="BX154" i="9"/>
  <c r="BW154" i="9"/>
  <c r="CF154" i="9"/>
  <c r="CE154" i="9"/>
  <c r="CC154" i="9"/>
  <c r="CB154" i="9"/>
  <c r="BP154" i="9"/>
  <c r="CK154" i="9"/>
  <c r="AS154" i="9"/>
  <c r="BF154" i="9"/>
  <c r="BM154" i="9"/>
  <c r="BL154" i="9"/>
  <c r="BU154" i="9"/>
  <c r="BT154" i="9"/>
  <c r="BS154" i="9"/>
  <c r="BR154" i="9"/>
  <c r="Y154" i="9"/>
  <c r="AU154" i="9"/>
  <c r="EZ15" i="9"/>
  <c r="EA15" i="9"/>
  <c r="DZ15" i="9"/>
  <c r="EW15" i="9"/>
  <c r="FL15" i="9"/>
  <c r="GA15" i="9"/>
  <c r="DO15" i="9"/>
  <c r="ED15" i="9"/>
  <c r="FA15" i="9"/>
  <c r="EQ15" i="9"/>
  <c r="FH15" i="9"/>
  <c r="DT15" i="9"/>
  <c r="GD15" i="9"/>
  <c r="DR15" i="9"/>
  <c r="EO15" i="9"/>
  <c r="FD15" i="9"/>
  <c r="FS15" i="9"/>
  <c r="DG15" i="9"/>
  <c r="DV15" i="9"/>
  <c r="ES15" i="9"/>
  <c r="DK15" i="9"/>
  <c r="EB15" i="9"/>
  <c r="FV15" i="9"/>
  <c r="DJ15" i="9"/>
  <c r="EG15" i="9"/>
  <c r="EV15" i="9"/>
  <c r="FK15" i="9"/>
  <c r="FZ15" i="9"/>
  <c r="DN15" i="9"/>
  <c r="EK15" i="9"/>
  <c r="FP15" i="9"/>
  <c r="GE15" i="9"/>
  <c r="FN15" i="9"/>
  <c r="DB15" i="9"/>
  <c r="DY15" i="9"/>
  <c r="EN15" i="9"/>
  <c r="FC15" i="9"/>
  <c r="FR15" i="9"/>
  <c r="DF15" i="9"/>
  <c r="EC15" i="9"/>
  <c r="EJ15" i="9"/>
  <c r="EY15" i="9"/>
  <c r="GF15" i="9"/>
  <c r="FF15" i="9"/>
  <c r="GC15" i="9"/>
  <c r="DQ15" i="9"/>
  <c r="EF15" i="9"/>
  <c r="EU15" i="9"/>
  <c r="FJ15" i="9"/>
  <c r="GG15" i="9"/>
  <c r="DU15" i="9"/>
  <c r="DD15" i="9"/>
  <c r="DS15" i="9"/>
  <c r="EX15" i="9"/>
  <c r="FU15" i="9"/>
  <c r="DI15" i="9"/>
  <c r="DX15" i="9"/>
  <c r="EM15" i="9"/>
  <c r="FB15" i="9"/>
  <c r="FY15" i="9"/>
  <c r="DM15" i="9"/>
  <c r="FO15" i="9"/>
  <c r="FX15" i="9"/>
  <c r="CF313" i="9"/>
  <c r="CZ313" i="9"/>
  <c r="FG15" i="9"/>
  <c r="ER15" i="9"/>
  <c r="ET15" i="9"/>
  <c r="FM15" i="9"/>
  <c r="AN144" i="9"/>
  <c r="BG144" i="9"/>
  <c r="BR144" i="9"/>
  <c r="CQ112" i="9"/>
  <c r="CD112" i="9"/>
  <c r="CW112" i="9"/>
  <c r="AG80" i="9"/>
  <c r="W80" i="9"/>
  <c r="AA80" i="9"/>
  <c r="AI309" i="9"/>
  <c r="AC309" i="9"/>
  <c r="X154" i="9"/>
  <c r="AZ154" i="9"/>
  <c r="AC154" i="9"/>
  <c r="CJ106" i="9"/>
  <c r="BZ405" i="9"/>
  <c r="CW405" i="9"/>
  <c r="AK405" i="9"/>
  <c r="AY405" i="9"/>
  <c r="BN405" i="9"/>
  <c r="BM405" i="9"/>
  <c r="DA405" i="9"/>
  <c r="BT405" i="9"/>
  <c r="BH405" i="9"/>
  <c r="AV405" i="9"/>
  <c r="AR405" i="9"/>
  <c r="BR405" i="9"/>
  <c r="CO405" i="9"/>
  <c r="AC405" i="9"/>
  <c r="AQ405" i="9"/>
  <c r="BF405" i="9"/>
  <c r="AW405" i="9"/>
  <c r="CK405" i="9"/>
  <c r="BD405" i="9"/>
  <c r="AB405" i="9"/>
  <c r="CY405" i="9"/>
  <c r="BJ405" i="9"/>
  <c r="CG405" i="9"/>
  <c r="CU405" i="9"/>
  <c r="AI405" i="9"/>
  <c r="AX405" i="9"/>
  <c r="AG405" i="9"/>
  <c r="BU405" i="9"/>
  <c r="AN405" i="9"/>
  <c r="CI405" i="9"/>
  <c r="BS405" i="9"/>
  <c r="BB405" i="9"/>
  <c r="BY405" i="9"/>
  <c r="CM405" i="9"/>
  <c r="AA405" i="9"/>
  <c r="AP405" i="9"/>
  <c r="CQ405" i="9"/>
  <c r="BE405" i="9"/>
  <c r="X405" i="9"/>
  <c r="BC405" i="9"/>
  <c r="AM405" i="9"/>
  <c r="E7" i="10"/>
  <c r="D23" i="10" s="1"/>
  <c r="AC10" i="5"/>
  <c r="AC15" i="5" s="1"/>
  <c r="BU80" i="9"/>
  <c r="BF309" i="9"/>
  <c r="AK309" i="9"/>
  <c r="BO154" i="9"/>
  <c r="AK154" i="9"/>
  <c r="AA106" i="9"/>
  <c r="CG313" i="9"/>
  <c r="EI15" i="9"/>
  <c r="EE15" i="9"/>
  <c r="EP15" i="9"/>
  <c r="AG144" i="9"/>
  <c r="AR144" i="9"/>
  <c r="BT112" i="9"/>
  <c r="BO112" i="9"/>
  <c r="BZ112" i="9"/>
  <c r="DA80" i="9"/>
  <c r="CI80" i="9"/>
  <c r="CM80" i="9"/>
  <c r="AP309" i="9"/>
  <c r="CO309" i="9"/>
  <c r="AV154" i="9"/>
  <c r="AQ154" i="9"/>
  <c r="CO154" i="9"/>
  <c r="CO106" i="9"/>
  <c r="CM313" i="9"/>
  <c r="AA313" i="9"/>
  <c r="AP313" i="9"/>
  <c r="BM313" i="9"/>
  <c r="CJ313" i="9"/>
  <c r="X313" i="9"/>
  <c r="AU313" i="9"/>
  <c r="BQ313" i="9"/>
  <c r="BZ313" i="9"/>
  <c r="BP313" i="9"/>
  <c r="BJ313" i="9"/>
  <c r="CE313" i="9"/>
  <c r="CT313" i="9"/>
  <c r="AH313" i="9"/>
  <c r="BE313" i="9"/>
  <c r="CB313" i="9"/>
  <c r="CY313" i="9"/>
  <c r="AM313" i="9"/>
  <c r="BI313" i="9"/>
  <c r="AT313" i="9"/>
  <c r="AJ313" i="9"/>
  <c r="BB313" i="9"/>
  <c r="BW313" i="9"/>
  <c r="CL313" i="9"/>
  <c r="Z313" i="9"/>
  <c r="AW313" i="9"/>
  <c r="BT313" i="9"/>
  <c r="CQ313" i="9"/>
  <c r="AE313" i="9"/>
  <c r="BA313" i="9"/>
  <c r="BX313" i="9"/>
  <c r="CN313" i="9"/>
  <c r="AD313" i="9"/>
  <c r="BO313" i="9"/>
  <c r="CD313" i="9"/>
  <c r="DA313" i="9"/>
  <c r="AO313" i="9"/>
  <c r="BL313" i="9"/>
  <c r="CI313" i="9"/>
  <c r="W313" i="9"/>
  <c r="AS313" i="9"/>
  <c r="AR313" i="9"/>
  <c r="BH313" i="9"/>
  <c r="BG313" i="9"/>
  <c r="BV313" i="9"/>
  <c r="CS313" i="9"/>
  <c r="AG313" i="9"/>
  <c r="BD313" i="9"/>
  <c r="CA313" i="9"/>
  <c r="CW313" i="9"/>
  <c r="AK313" i="9"/>
  <c r="CX313" i="9"/>
  <c r="AB313" i="9"/>
  <c r="AY313" i="9"/>
  <c r="BN313" i="9"/>
  <c r="CK313" i="9"/>
  <c r="Y313" i="9"/>
  <c r="AV313" i="9"/>
  <c r="BS313" i="9"/>
  <c r="CO313" i="9"/>
  <c r="AC313" i="9"/>
  <c r="BR313" i="9"/>
  <c r="V313" i="9"/>
  <c r="BY313" i="9"/>
  <c r="BU313" i="9"/>
  <c r="DC15" i="9"/>
  <c r="DW15" i="9"/>
  <c r="EH15" i="9"/>
  <c r="BT144" i="9"/>
  <c r="BO144" i="9"/>
  <c r="BZ144" i="9"/>
  <c r="AN112" i="9"/>
  <c r="BG112" i="9"/>
  <c r="BR112" i="9"/>
  <c r="CE80" i="9"/>
  <c r="BK154" i="9"/>
  <c r="CH313" i="9"/>
  <c r="BC313" i="9"/>
  <c r="AX313" i="9"/>
  <c r="FW15" i="9"/>
  <c r="DH15" i="9"/>
  <c r="AO144" i="9"/>
  <c r="AZ144" i="9"/>
  <c r="AG112" i="9"/>
  <c r="AR112" i="9"/>
  <c r="BI80" i="9"/>
  <c r="BD80" i="9"/>
  <c r="BL309" i="9"/>
  <c r="CW309" i="9"/>
  <c r="BG154" i="9"/>
  <c r="BB154" i="9"/>
  <c r="CW154" i="9"/>
  <c r="AQ106" i="9"/>
  <c r="CP313" i="9"/>
  <c r="BK313" i="9"/>
  <c r="BF313" i="9"/>
  <c r="DE15" i="9"/>
  <c r="DP15" i="9"/>
  <c r="CS144" i="9"/>
  <c r="AC144" i="9"/>
  <c r="AO112" i="9"/>
  <c r="AZ112" i="9"/>
  <c r="BQ80" i="9"/>
  <c r="BL80" i="9"/>
  <c r="AX309" i="9"/>
  <c r="BM309" i="9"/>
  <c r="BR309" i="9"/>
  <c r="AW154" i="9"/>
  <c r="AR154" i="9"/>
  <c r="DA106" i="9"/>
  <c r="AO106" i="9"/>
  <c r="BK106" i="9"/>
  <c r="BX106" i="9"/>
  <c r="BW106" i="9"/>
  <c r="BJ106" i="9"/>
  <c r="BI106" i="9"/>
  <c r="BH106" i="9"/>
  <c r="BG106" i="9"/>
  <c r="BF106" i="9"/>
  <c r="BD106" i="9"/>
  <c r="CS106" i="9"/>
  <c r="AG106" i="9"/>
  <c r="BC106" i="9"/>
  <c r="BN106" i="9"/>
  <c r="BL106" i="9"/>
  <c r="AZ106" i="9"/>
  <c r="AY106" i="9"/>
  <c r="AX106" i="9"/>
  <c r="AV106" i="9"/>
  <c r="AT106" i="9"/>
  <c r="AS106" i="9"/>
  <c r="CK106" i="9"/>
  <c r="Y106" i="9"/>
  <c r="AU106" i="9"/>
  <c r="BB106" i="9"/>
  <c r="BA106" i="9"/>
  <c r="AP106" i="9"/>
  <c r="AN106" i="9"/>
  <c r="AL106" i="9"/>
  <c r="AK106" i="9"/>
  <c r="AJ106" i="9"/>
  <c r="CC106" i="9"/>
  <c r="BU106" i="9"/>
  <c r="CQ106" i="9"/>
  <c r="AE106" i="9"/>
  <c r="AH106" i="9"/>
  <c r="AF106" i="9"/>
  <c r="CZ106" i="9"/>
  <c r="CX106" i="9"/>
  <c r="CW106" i="9"/>
  <c r="CV106" i="9"/>
  <c r="CU106" i="9"/>
  <c r="BM106" i="9"/>
  <c r="W106" i="9"/>
  <c r="CP106" i="9"/>
  <c r="CN106" i="9"/>
  <c r="CL106" i="9"/>
  <c r="X106" i="9"/>
  <c r="BE106" i="9"/>
  <c r="CT106" i="9"/>
  <c r="CF106" i="9"/>
  <c r="CD106" i="9"/>
  <c r="BZ106" i="9"/>
  <c r="AW106" i="9"/>
  <c r="CH106" i="9"/>
  <c r="BV106" i="9"/>
  <c r="BR106" i="9"/>
  <c r="BP106" i="9"/>
  <c r="CY106" i="9"/>
  <c r="AR106" i="9"/>
  <c r="AD106" i="9"/>
  <c r="AB106" i="9"/>
  <c r="Z106" i="9"/>
  <c r="CA106" i="9"/>
  <c r="CE106" i="9"/>
  <c r="BY106" i="9"/>
  <c r="BS106" i="9"/>
  <c r="BT106" i="9"/>
  <c r="BO106" i="9"/>
  <c r="AM106" i="9"/>
  <c r="AC106" i="9"/>
  <c r="AI106" i="9"/>
  <c r="V106" i="9"/>
  <c r="CM106" i="9"/>
  <c r="CR106" i="9"/>
  <c r="CB106" i="9"/>
  <c r="CG106" i="9"/>
  <c r="BQ106" i="9"/>
  <c r="CA80" i="9"/>
  <c r="CV313" i="9"/>
  <c r="AF313" i="9"/>
  <c r="AI313" i="9"/>
  <c r="FI15" i="9"/>
  <c r="FT15" i="9"/>
  <c r="BC144" i="9"/>
  <c r="DA144" i="9"/>
  <c r="AK144" i="9"/>
  <c r="CS112" i="9"/>
  <c r="AC112" i="9"/>
  <c r="CC80" i="9"/>
  <c r="AL80" i="9"/>
  <c r="AH80" i="9"/>
  <c r="BN309" i="9"/>
  <c r="BU309" i="9"/>
  <c r="BZ309" i="9"/>
  <c r="BH154" i="9"/>
  <c r="BC154" i="9"/>
  <c r="D6" i="11"/>
  <c r="D31" i="11" s="1"/>
  <c r="D5" i="11"/>
  <c r="D30" i="11" s="1"/>
  <c r="D4" i="11"/>
  <c r="D10" i="11"/>
  <c r="D35" i="11" s="1"/>
  <c r="D9" i="11"/>
  <c r="D34" i="11" s="1"/>
  <c r="D8" i="11"/>
  <c r="D33" i="11" s="1"/>
  <c r="D7" i="11"/>
  <c r="D32" i="11" s="1"/>
  <c r="AL313" i="9"/>
  <c r="AN313" i="9"/>
  <c r="AQ313" i="9"/>
  <c r="FQ15" i="9"/>
  <c r="GB15" i="9"/>
  <c r="BK144" i="9"/>
  <c r="BV144" i="9"/>
  <c r="CO144" i="9"/>
  <c r="W112" i="9"/>
  <c r="DA112" i="9"/>
  <c r="AK112" i="9"/>
  <c r="AZ80" i="9"/>
  <c r="AT80" i="9"/>
  <c r="AP80" i="9"/>
  <c r="AF309" i="9"/>
  <c r="AR309" i="9"/>
  <c r="AU309" i="9"/>
  <c r="AT154" i="9"/>
  <c r="AY154" i="9"/>
  <c r="AP154" i="9"/>
  <c r="BX200" i="9"/>
  <c r="CM200" i="9"/>
  <c r="AA200" i="9"/>
  <c r="AP200" i="9"/>
  <c r="BM200" i="9"/>
  <c r="CJ200" i="9"/>
  <c r="X200" i="9"/>
  <c r="AU200" i="9"/>
  <c r="BQ200" i="9"/>
  <c r="CH200" i="9"/>
  <c r="AS200" i="9"/>
  <c r="AZ200" i="9"/>
  <c r="BO200" i="9"/>
  <c r="CD200" i="9"/>
  <c r="DA200" i="9"/>
  <c r="AO200" i="9"/>
  <c r="BL200" i="9"/>
  <c r="CI200" i="9"/>
  <c r="W200" i="9"/>
  <c r="BJ200" i="9"/>
  <c r="CG200" i="9"/>
  <c r="CF200" i="9"/>
  <c r="BW200" i="9"/>
  <c r="BN200" i="9"/>
  <c r="BU200" i="9"/>
  <c r="BT200" i="9"/>
  <c r="BS200" i="9"/>
  <c r="CW200" i="9"/>
  <c r="V200" i="9"/>
  <c r="BP200" i="9"/>
  <c r="BG200" i="9"/>
  <c r="BF200" i="9"/>
  <c r="BE200" i="9"/>
  <c r="BD200" i="9"/>
  <c r="BK200" i="9"/>
  <c r="AK200" i="9"/>
  <c r="BA200" i="9"/>
  <c r="BH200" i="9"/>
  <c r="AY200" i="9"/>
  <c r="AX200" i="9"/>
  <c r="AW200" i="9"/>
  <c r="AV200" i="9"/>
  <c r="BC200" i="9"/>
  <c r="CP200" i="9"/>
  <c r="BZ200" i="9"/>
  <c r="AR200" i="9"/>
  <c r="AQ200" i="9"/>
  <c r="AH200" i="9"/>
  <c r="AG200" i="9"/>
  <c r="AN200" i="9"/>
  <c r="AM200" i="9"/>
  <c r="AD200" i="9"/>
  <c r="AT200" i="9"/>
  <c r="BO317" i="9"/>
  <c r="BL317" i="9"/>
  <c r="CX317" i="9"/>
  <c r="CZ317" i="9"/>
  <c r="AP317" i="9"/>
  <c r="AA317" i="9"/>
  <c r="CE317" i="9"/>
  <c r="CB317" i="9"/>
  <c r="W317" i="9"/>
  <c r="BF317" i="9"/>
  <c r="AQ317" i="9"/>
  <c r="CR317" i="9"/>
  <c r="BD317" i="9"/>
  <c r="AM317" i="9"/>
  <c r="BV317" i="9"/>
  <c r="BG317" i="9"/>
  <c r="AN317" i="9"/>
  <c r="BC317" i="9"/>
  <c r="CL317" i="9"/>
  <c r="BW317" i="9"/>
  <c r="CT317" i="9"/>
  <c r="CQ317" i="9"/>
  <c r="X317" i="9"/>
  <c r="BS317" i="9"/>
  <c r="CM317" i="9"/>
  <c r="CU317" i="9"/>
  <c r="BK317" i="9"/>
  <c r="BN317" i="9"/>
  <c r="CA317" i="9"/>
  <c r="AI317" i="9"/>
  <c r="AF317" i="9"/>
  <c r="CI317" i="9"/>
  <c r="CD317" i="9"/>
  <c r="AV317" i="9"/>
  <c r="CY317" i="9"/>
  <c r="BT317" i="9"/>
  <c r="Z317" i="9"/>
  <c r="AE317" i="9"/>
  <c r="CJ317" i="9"/>
  <c r="BT126" i="9"/>
  <c r="CQ126" i="9"/>
  <c r="AE126" i="9"/>
  <c r="BB126" i="9"/>
  <c r="BY126" i="9"/>
  <c r="CN126" i="9"/>
  <c r="AB126" i="9"/>
  <c r="AQ126" i="9"/>
  <c r="AH126" i="9"/>
  <c r="BE126" i="9"/>
  <c r="BL126" i="9"/>
  <c r="CI126" i="9"/>
  <c r="W126" i="9"/>
  <c r="AT126" i="9"/>
  <c r="BQ126" i="9"/>
  <c r="CF126" i="9"/>
  <c r="CU126" i="9"/>
  <c r="AI126" i="9"/>
  <c r="CS126" i="9"/>
  <c r="Y126" i="9"/>
  <c r="CZ126" i="9"/>
  <c r="AN126" i="9"/>
  <c r="BK126" i="9"/>
  <c r="CH126" i="9"/>
  <c r="V126" i="9"/>
  <c r="AS126" i="9"/>
  <c r="BH126" i="9"/>
  <c r="BW126" i="9"/>
  <c r="BU126" i="9"/>
  <c r="CL126" i="9"/>
  <c r="CC126" i="9"/>
  <c r="X126" i="9"/>
  <c r="CP126" i="9"/>
  <c r="CG126" i="9"/>
  <c r="AZ126" i="9"/>
  <c r="AA126" i="9"/>
  <c r="Z126" i="9"/>
  <c r="CY126" i="9"/>
  <c r="BZ126" i="9"/>
  <c r="BI126" i="9"/>
  <c r="AR126" i="9"/>
  <c r="DA126" i="9"/>
  <c r="CK126" i="9"/>
  <c r="CR126" i="9"/>
  <c r="CA126" i="9"/>
  <c r="BR126" i="9"/>
  <c r="BA126" i="9"/>
  <c r="AJ126" i="9"/>
  <c r="AO126" i="9"/>
  <c r="CD126" i="9"/>
  <c r="CJ126" i="9"/>
  <c r="BS126" i="9"/>
  <c r="BJ126" i="9"/>
  <c r="AK126" i="9"/>
  <c r="CM126" i="9"/>
  <c r="CT126" i="9"/>
  <c r="AX126" i="9"/>
  <c r="CM525" i="9"/>
  <c r="AA525" i="9"/>
  <c r="AW525" i="9"/>
  <c r="BI525" i="9"/>
  <c r="BH525" i="9"/>
  <c r="BF525" i="9"/>
  <c r="BB525" i="9"/>
  <c r="CG525" i="9"/>
  <c r="BP525" i="9"/>
  <c r="CI525" i="9"/>
  <c r="AT525" i="9"/>
  <c r="CE525" i="9"/>
  <c r="DA525" i="9"/>
  <c r="AO525" i="9"/>
  <c r="AX525" i="9"/>
  <c r="AV525" i="9"/>
  <c r="AU525" i="9"/>
  <c r="AR525" i="9"/>
  <c r="BK525" i="9"/>
  <c r="AH525" i="9"/>
  <c r="BA525" i="9"/>
  <c r="BD525" i="9"/>
  <c r="BW525" i="9"/>
  <c r="CS525" i="9"/>
  <c r="AG525" i="9"/>
  <c r="AM525" i="9"/>
  <c r="AL525" i="9"/>
  <c r="AK525" i="9"/>
  <c r="AF525" i="9"/>
  <c r="AP525" i="9"/>
  <c r="CT525" i="9"/>
  <c r="AJ525" i="9"/>
  <c r="AS525" i="9"/>
  <c r="DA98" i="9"/>
  <c r="AO98" i="9"/>
  <c r="BL98" i="9"/>
  <c r="CI98" i="9"/>
  <c r="W98" i="9"/>
  <c r="AT98" i="9"/>
  <c r="BQ98" i="9"/>
  <c r="CF98" i="9"/>
  <c r="CU98" i="9"/>
  <c r="AI98" i="9"/>
  <c r="Z98" i="9"/>
  <c r="CS98" i="9"/>
  <c r="AG98" i="9"/>
  <c r="BD98" i="9"/>
  <c r="CA98" i="9"/>
  <c r="CX98" i="9"/>
  <c r="AL98" i="9"/>
  <c r="BI98" i="9"/>
  <c r="BX98" i="9"/>
  <c r="CM98" i="9"/>
  <c r="AA98" i="9"/>
  <c r="CD98" i="9"/>
  <c r="CK98" i="9"/>
  <c r="Y98" i="9"/>
  <c r="AV98" i="9"/>
  <c r="BS98" i="9"/>
  <c r="CP98" i="9"/>
  <c r="AD98" i="9"/>
  <c r="BA98" i="9"/>
  <c r="BP98" i="9"/>
  <c r="CE98" i="9"/>
  <c r="BF98" i="9"/>
  <c r="BV98" i="9"/>
  <c r="CC98" i="9"/>
  <c r="CZ98" i="9"/>
  <c r="AN98" i="9"/>
  <c r="BK98" i="9"/>
  <c r="CH98" i="9"/>
  <c r="V98" i="9"/>
  <c r="AS98" i="9"/>
  <c r="BH98" i="9"/>
  <c r="BW98" i="9"/>
  <c r="AX98" i="9"/>
  <c r="BN98" i="9"/>
  <c r="BU98" i="9"/>
  <c r="CR98" i="9"/>
  <c r="AF98" i="9"/>
  <c r="BC98" i="9"/>
  <c r="BZ98" i="9"/>
  <c r="CW98" i="9"/>
  <c r="AK98" i="9"/>
  <c r="AZ98" i="9"/>
  <c r="BO98" i="9"/>
  <c r="AP98" i="9"/>
  <c r="AW98" i="9"/>
  <c r="AM98" i="9"/>
  <c r="AC98" i="9"/>
  <c r="AQ98" i="9"/>
  <c r="CJ98" i="9"/>
  <c r="AE98" i="9"/>
  <c r="CV98" i="9"/>
  <c r="CT98" i="9"/>
  <c r="CB98" i="9"/>
  <c r="BR98" i="9"/>
  <c r="CN98" i="9"/>
  <c r="AH98" i="9"/>
  <c r="BT98" i="9"/>
  <c r="BJ98" i="9"/>
  <c r="AR98" i="9"/>
  <c r="CL98" i="9"/>
  <c r="BP216" i="9"/>
  <c r="CE216" i="9"/>
  <c r="CT216" i="9"/>
  <c r="AH216" i="9"/>
  <c r="BE216" i="9"/>
  <c r="CB216" i="9"/>
  <c r="CX216" i="9"/>
  <c r="AL216" i="9"/>
  <c r="W216" i="9"/>
  <c r="BS216" i="9"/>
  <c r="BH216" i="9"/>
  <c r="BW216" i="9"/>
  <c r="CL216" i="9"/>
  <c r="Z216" i="9"/>
  <c r="AW216" i="9"/>
  <c r="BT216" i="9"/>
  <c r="CP216" i="9"/>
  <c r="AD216" i="9"/>
  <c r="CG216" i="9"/>
  <c r="AM216" i="9"/>
  <c r="AZ216" i="9"/>
  <c r="BO216" i="9"/>
  <c r="CD216" i="9"/>
  <c r="DA216" i="9"/>
  <c r="AO216" i="9"/>
  <c r="BL216" i="9"/>
  <c r="CH216" i="9"/>
  <c r="V216" i="9"/>
  <c r="BA216" i="9"/>
  <c r="CW216" i="9"/>
  <c r="AR216" i="9"/>
  <c r="BG216" i="9"/>
  <c r="BV216" i="9"/>
  <c r="CS216" i="9"/>
  <c r="AG216" i="9"/>
  <c r="BD216" i="9"/>
  <c r="BZ216" i="9"/>
  <c r="CO216" i="9"/>
  <c r="CA216" i="9"/>
  <c r="BQ216" i="9"/>
  <c r="CV216" i="9"/>
  <c r="AJ216" i="9"/>
  <c r="AY216" i="9"/>
  <c r="BN216" i="9"/>
  <c r="CK216" i="9"/>
  <c r="Y216" i="9"/>
  <c r="AV216" i="9"/>
  <c r="BR216" i="9"/>
  <c r="BI216" i="9"/>
  <c r="AU216" i="9"/>
  <c r="AK216" i="9"/>
  <c r="AB216" i="9"/>
  <c r="AP216" i="9"/>
  <c r="AF216" i="9"/>
  <c r="BY216" i="9"/>
  <c r="CU216" i="9"/>
  <c r="CC216" i="9"/>
  <c r="X216" i="9"/>
  <c r="AS216" i="9"/>
  <c r="CM216" i="9"/>
  <c r="BU216" i="9"/>
  <c r="BJ216" i="9"/>
  <c r="CY216" i="9"/>
  <c r="AQ216" i="9"/>
  <c r="BM216" i="9"/>
  <c r="BB216" i="9"/>
  <c r="AE216" i="9"/>
  <c r="CU489" i="9"/>
  <c r="BZ489" i="9"/>
  <c r="AT489" i="9"/>
  <c r="BA489" i="9"/>
  <c r="CH489" i="9"/>
  <c r="BS489" i="9"/>
  <c r="AV489" i="9"/>
  <c r="Y489" i="9"/>
  <c r="CK489" i="9"/>
  <c r="BN489" i="9"/>
  <c r="W525" i="9"/>
  <c r="CF525" i="9"/>
  <c r="BX525" i="9"/>
  <c r="AB525" i="9"/>
  <c r="CO525" i="9"/>
  <c r="AI525" i="9"/>
  <c r="BB200" i="9"/>
  <c r="CA200" i="9"/>
  <c r="CC200" i="9"/>
  <c r="CE200" i="9"/>
  <c r="BM126" i="9"/>
  <c r="CV126" i="9"/>
  <c r="AU126" i="9"/>
  <c r="BK216" i="9"/>
  <c r="CR216" i="9"/>
  <c r="CN216" i="9"/>
  <c r="AY317" i="9"/>
  <c r="AX317" i="9"/>
  <c r="BD196" i="9"/>
  <c r="CA196" i="9"/>
  <c r="AV196" i="9"/>
  <c r="BS196" i="9"/>
  <c r="CP196" i="9"/>
  <c r="AD196" i="9"/>
  <c r="BA196" i="9"/>
  <c r="BP196" i="9"/>
  <c r="CE196" i="9"/>
  <c r="CC196" i="9"/>
  <c r="BN196" i="9"/>
  <c r="CK196" i="9"/>
  <c r="CJ196" i="9"/>
  <c r="X196" i="9"/>
  <c r="AU196" i="9"/>
  <c r="BR196" i="9"/>
  <c r="CO196" i="9"/>
  <c r="AC196" i="9"/>
  <c r="AR196" i="9"/>
  <c r="BG196" i="9"/>
  <c r="AP196" i="9"/>
  <c r="BM196" i="9"/>
  <c r="CD196" i="9"/>
  <c r="CY196" i="9"/>
  <c r="CX196" i="9"/>
  <c r="CW196" i="9"/>
  <c r="CN196" i="9"/>
  <c r="CM196" i="9"/>
  <c r="BV196" i="9"/>
  <c r="CL196" i="9"/>
  <c r="CZ196" i="9"/>
  <c r="CQ196" i="9"/>
  <c r="CH196" i="9"/>
  <c r="CG196" i="9"/>
  <c r="CF196" i="9"/>
  <c r="BW196" i="9"/>
  <c r="DA196" i="9"/>
  <c r="BF196" i="9"/>
  <c r="CR196" i="9"/>
  <c r="CI196" i="9"/>
  <c r="BZ196" i="9"/>
  <c r="BY196" i="9"/>
  <c r="BX196" i="9"/>
  <c r="BO196" i="9"/>
  <c r="BU196" i="9"/>
  <c r="Z196" i="9"/>
  <c r="CB196" i="9"/>
  <c r="BK196" i="9"/>
  <c r="BJ196" i="9"/>
  <c r="BQ196" i="9"/>
  <c r="BH196" i="9"/>
  <c r="AY196" i="9"/>
  <c r="AO196" i="9"/>
  <c r="BE196" i="9"/>
  <c r="BU530" i="9"/>
  <c r="CO530" i="9"/>
  <c r="AZ530" i="9"/>
  <c r="CV122" i="9"/>
  <c r="AJ122" i="9"/>
  <c r="AY122" i="9"/>
  <c r="BN122" i="9"/>
  <c r="CK122" i="9"/>
  <c r="Y122" i="9"/>
  <c r="AV122" i="9"/>
  <c r="BS122" i="9"/>
  <c r="BB122" i="9"/>
  <c r="CX122" i="9"/>
  <c r="AD122" i="9"/>
  <c r="CN122" i="9"/>
  <c r="AB122" i="9"/>
  <c r="AQ122" i="9"/>
  <c r="BF122" i="9"/>
  <c r="CC122" i="9"/>
  <c r="CZ122" i="9"/>
  <c r="AN122" i="9"/>
  <c r="BK122" i="9"/>
  <c r="V122" i="9"/>
  <c r="BR122" i="9"/>
  <c r="CO122" i="9"/>
  <c r="BP122" i="9"/>
  <c r="CE122" i="9"/>
  <c r="CT122" i="9"/>
  <c r="AH122" i="9"/>
  <c r="BE122" i="9"/>
  <c r="CB122" i="9"/>
  <c r="CY122" i="9"/>
  <c r="AM122" i="9"/>
  <c r="BZ122" i="9"/>
  <c r="BQ122" i="9"/>
  <c r="BH122" i="9"/>
  <c r="AI122" i="9"/>
  <c r="DA122" i="9"/>
  <c r="CJ122" i="9"/>
  <c r="CA122" i="9"/>
  <c r="AT122" i="9"/>
  <c r="BI122" i="9"/>
  <c r="AZ122" i="9"/>
  <c r="AA122" i="9"/>
  <c r="CS122" i="9"/>
  <c r="BT122" i="9"/>
  <c r="BC122" i="9"/>
  <c r="BY122" i="9"/>
  <c r="AC122" i="9"/>
  <c r="AR122" i="9"/>
  <c r="CL122" i="9"/>
  <c r="BU122" i="9"/>
  <c r="BL122" i="9"/>
  <c r="AU122" i="9"/>
  <c r="AS122" i="9"/>
  <c r="CU122" i="9"/>
  <c r="CD122" i="9"/>
  <c r="BM122" i="9"/>
  <c r="BD122" i="9"/>
  <c r="AE122" i="9"/>
  <c r="AL122" i="9"/>
  <c r="AI489" i="9"/>
  <c r="AZ489" i="9"/>
  <c r="BG489" i="9"/>
  <c r="BP489" i="9"/>
  <c r="BQ489" i="9"/>
  <c r="CX489" i="9"/>
  <c r="CA489" i="9"/>
  <c r="BD489" i="9"/>
  <c r="AG489" i="9"/>
  <c r="CS489" i="9"/>
  <c r="BV489" i="9"/>
  <c r="BC525" i="9"/>
  <c r="CZ525" i="9"/>
  <c r="CH525" i="9"/>
  <c r="BR525" i="9"/>
  <c r="CY525" i="9"/>
  <c r="AQ525" i="9"/>
  <c r="AC200" i="9"/>
  <c r="CQ200" i="9"/>
  <c r="CK200" i="9"/>
  <c r="CU200" i="9"/>
  <c r="BN126" i="9"/>
  <c r="AC126" i="9"/>
  <c r="BC126" i="9"/>
  <c r="AU317" i="9"/>
  <c r="BL250" i="9"/>
  <c r="CG250" i="9"/>
  <c r="CY250" i="9"/>
  <c r="CX250" i="9"/>
  <c r="CV146" i="9"/>
  <c r="AJ146" i="9"/>
  <c r="AY146" i="9"/>
  <c r="BN146" i="9"/>
  <c r="CK146" i="9"/>
  <c r="Y146" i="9"/>
  <c r="AV146" i="9"/>
  <c r="BS146" i="9"/>
  <c r="AT146" i="9"/>
  <c r="AK146" i="9"/>
  <c r="BB146" i="9"/>
  <c r="CN146" i="9"/>
  <c r="AB146" i="9"/>
  <c r="AQ146" i="9"/>
  <c r="BF146" i="9"/>
  <c r="CC146" i="9"/>
  <c r="CZ146" i="9"/>
  <c r="AN146" i="9"/>
  <c r="BK146" i="9"/>
  <c r="BY146" i="9"/>
  <c r="CP146" i="9"/>
  <c r="V146" i="9"/>
  <c r="BP146" i="9"/>
  <c r="CE146" i="9"/>
  <c r="CT146" i="9"/>
  <c r="AH146" i="9"/>
  <c r="BE146" i="9"/>
  <c r="CB146" i="9"/>
  <c r="CY146" i="9"/>
  <c r="AM146" i="9"/>
  <c r="BR146" i="9"/>
  <c r="CO146" i="9"/>
  <c r="BX146" i="9"/>
  <c r="BG146" i="9"/>
  <c r="Z146" i="9"/>
  <c r="CR146" i="9"/>
  <c r="CI146" i="9"/>
  <c r="CX146" i="9"/>
  <c r="CH146" i="9"/>
  <c r="BH146" i="9"/>
  <c r="AI146" i="9"/>
  <c r="DA146" i="9"/>
  <c r="CJ146" i="9"/>
  <c r="CA146" i="9"/>
  <c r="AL146" i="9"/>
  <c r="BA146" i="9"/>
  <c r="AZ146" i="9"/>
  <c r="AA146" i="9"/>
  <c r="CS146" i="9"/>
  <c r="BT146" i="9"/>
  <c r="BC146" i="9"/>
  <c r="CW146" i="9"/>
  <c r="CG146" i="9"/>
  <c r="AR146" i="9"/>
  <c r="CL146" i="9"/>
  <c r="BU146" i="9"/>
  <c r="BL146" i="9"/>
  <c r="AU146" i="9"/>
  <c r="BQ146" i="9"/>
  <c r="BT118" i="9"/>
  <c r="CQ118" i="9"/>
  <c r="AE118" i="9"/>
  <c r="BB118" i="9"/>
  <c r="BY118" i="9"/>
  <c r="CN118" i="9"/>
  <c r="AB118" i="9"/>
  <c r="AQ118" i="9"/>
  <c r="Z118" i="9"/>
  <c r="BV118" i="9"/>
  <c r="BL118" i="9"/>
  <c r="CI118" i="9"/>
  <c r="W118" i="9"/>
  <c r="AT118" i="9"/>
  <c r="BQ118" i="9"/>
  <c r="CF118" i="9"/>
  <c r="CU118" i="9"/>
  <c r="AI118" i="9"/>
  <c r="CK118" i="9"/>
  <c r="AP118" i="9"/>
  <c r="CZ118" i="9"/>
  <c r="AN118" i="9"/>
  <c r="BK118" i="9"/>
  <c r="CH118" i="9"/>
  <c r="V118" i="9"/>
  <c r="AS118" i="9"/>
  <c r="BH118" i="9"/>
  <c r="BW118" i="9"/>
  <c r="BM118" i="9"/>
  <c r="CD118" i="9"/>
  <c r="AO118" i="9"/>
  <c r="CY118" i="9"/>
  <c r="BZ118" i="9"/>
  <c r="BI118" i="9"/>
  <c r="AR118" i="9"/>
  <c r="CS118" i="9"/>
  <c r="AW118" i="9"/>
  <c r="CR118" i="9"/>
  <c r="CA118" i="9"/>
  <c r="BR118" i="9"/>
  <c r="BA118" i="9"/>
  <c r="AJ118" i="9"/>
  <c r="AG118" i="9"/>
  <c r="DA118" i="9"/>
  <c r="CJ118" i="9"/>
  <c r="BS118" i="9"/>
  <c r="BJ118" i="9"/>
  <c r="AK118" i="9"/>
  <c r="CM118" i="9"/>
  <c r="CL118" i="9"/>
  <c r="BU118" i="9"/>
  <c r="CB118" i="9"/>
  <c r="BC118" i="9"/>
  <c r="AL118" i="9"/>
  <c r="AC118" i="9"/>
  <c r="CE118" i="9"/>
  <c r="BF118" i="9"/>
  <c r="CT118" i="9"/>
  <c r="CP517" i="9"/>
  <c r="AD517" i="9"/>
  <c r="AY517" i="9"/>
  <c r="BN517" i="9"/>
  <c r="BY517" i="9"/>
  <c r="BK517" i="9"/>
  <c r="AU517" i="9"/>
  <c r="CC517" i="9"/>
  <c r="CA517" i="9"/>
  <c r="BQ517" i="9"/>
  <c r="CI517" i="9"/>
  <c r="CH517" i="9"/>
  <c r="V517" i="9"/>
  <c r="AQ517" i="9"/>
  <c r="BF517" i="9"/>
  <c r="BL517" i="9"/>
  <c r="AW517" i="9"/>
  <c r="AG517" i="9"/>
  <c r="BD517" i="9"/>
  <c r="BA517" i="9"/>
  <c r="AR517" i="9"/>
  <c r="BM517" i="9"/>
  <c r="BZ517" i="9"/>
  <c r="CU517" i="9"/>
  <c r="AI517" i="9"/>
  <c r="AX517" i="9"/>
  <c r="AZ517" i="9"/>
  <c r="AK517" i="9"/>
  <c r="CR517" i="9"/>
  <c r="AE517" i="9"/>
  <c r="AB517" i="9"/>
  <c r="BI517" i="9"/>
  <c r="AO517" i="9"/>
  <c r="D12" i="11"/>
  <c r="D23" i="11" s="1"/>
  <c r="D11" i="11"/>
  <c r="D22" i="11" s="1"/>
  <c r="D17" i="11"/>
  <c r="D28" i="11" s="1"/>
  <c r="D15" i="11"/>
  <c r="D26" i="11" s="1"/>
  <c r="D14" i="11"/>
  <c r="D25" i="11" s="1"/>
  <c r="D16" i="11"/>
  <c r="D27" i="11" s="1"/>
  <c r="D13" i="11"/>
  <c r="D24" i="11" s="1"/>
  <c r="AD489" i="9"/>
  <c r="CV489" i="9"/>
  <c r="CF489" i="9"/>
  <c r="CN489" i="9"/>
  <c r="CG489" i="9"/>
  <c r="W489" i="9"/>
  <c r="CI489" i="9"/>
  <c r="BL489" i="9"/>
  <c r="AO489" i="9"/>
  <c r="DA489" i="9"/>
  <c r="CD489" i="9"/>
  <c r="AQ250" i="9"/>
  <c r="CH250" i="9"/>
  <c r="AP250" i="9"/>
  <c r="AR250" i="9"/>
  <c r="AT250" i="9"/>
  <c r="AU250" i="9"/>
  <c r="AW250" i="9"/>
  <c r="BH250" i="9"/>
  <c r="BI250" i="9"/>
  <c r="AV250" i="9"/>
  <c r="CJ525" i="9"/>
  <c r="AD525" i="9"/>
  <c r="CR525" i="9"/>
  <c r="CB525" i="9"/>
  <c r="Y525" i="9"/>
  <c r="AY525" i="9"/>
  <c r="BI200" i="9"/>
  <c r="CY200" i="9"/>
  <c r="CS200" i="9"/>
  <c r="AB200" i="9"/>
  <c r="AC146" i="9"/>
  <c r="CQ146" i="9"/>
  <c r="AP146" i="9"/>
  <c r="CF146" i="9"/>
  <c r="AY126" i="9"/>
  <c r="CO126" i="9"/>
  <c r="AF126" i="9"/>
  <c r="CC118" i="9"/>
  <c r="AZ118" i="9"/>
  <c r="CP118" i="9"/>
  <c r="AY98" i="9"/>
  <c r="AU98" i="9"/>
  <c r="BC216" i="9"/>
  <c r="AX216" i="9"/>
  <c r="CE489" i="9"/>
  <c r="BH489" i="9"/>
  <c r="AA489" i="9"/>
  <c r="AC489" i="9"/>
  <c r="CW489" i="9"/>
  <c r="AE489" i="9"/>
  <c r="CQ489" i="9"/>
  <c r="BT489" i="9"/>
  <c r="AW489" i="9"/>
  <c r="Z489" i="9"/>
  <c r="CL489" i="9"/>
  <c r="BV525" i="9"/>
  <c r="AE525" i="9"/>
  <c r="AZ525" i="9"/>
  <c r="Z525" i="9"/>
  <c r="CN525" i="9"/>
  <c r="BE525" i="9"/>
  <c r="BG525" i="9"/>
  <c r="CO200" i="9"/>
  <c r="AF200" i="9"/>
  <c r="Z200" i="9"/>
  <c r="AJ200" i="9"/>
  <c r="BI146" i="9"/>
  <c r="X146" i="9"/>
  <c r="AX146" i="9"/>
  <c r="AP126" i="9"/>
  <c r="BG126" i="9"/>
  <c r="CW126" i="9"/>
  <c r="AV126" i="9"/>
  <c r="BG98" i="9"/>
  <c r="CQ98" i="9"/>
  <c r="CI216" i="9"/>
  <c r="BF216" i="9"/>
  <c r="AH317" i="9"/>
  <c r="CP489" i="9"/>
  <c r="BI489" i="9"/>
  <c r="AS489" i="9"/>
  <c r="AY489" i="9"/>
  <c r="V489" i="9"/>
  <c r="AM489" i="9"/>
  <c r="CY489" i="9"/>
  <c r="CB489" i="9"/>
  <c r="BE489" i="9"/>
  <c r="AH489" i="9"/>
  <c r="BY525" i="9"/>
  <c r="BN525" i="9"/>
  <c r="BT525" i="9"/>
  <c r="BQ525" i="9"/>
  <c r="CX525" i="9"/>
  <c r="BM525" i="9"/>
  <c r="BO525" i="9"/>
  <c r="AL200" i="9"/>
  <c r="CB200" i="9"/>
  <c r="BV200" i="9"/>
  <c r="CN200" i="9"/>
  <c r="BV126" i="9"/>
  <c r="BO126" i="9"/>
  <c r="AD126" i="9"/>
  <c r="BD126" i="9"/>
  <c r="AB98" i="9"/>
  <c r="CY98" i="9"/>
  <c r="AC216" i="9"/>
  <c r="AA216" i="9"/>
  <c r="BY463" i="9"/>
  <c r="AJ15" i="5"/>
  <c r="AF15" i="5"/>
  <c r="BU188" i="9"/>
  <c r="CL188" i="9"/>
  <c r="W188" i="9"/>
  <c r="CY188" i="9"/>
  <c r="AM188" i="9"/>
  <c r="AZ453" i="9"/>
  <c r="CZ453" i="9"/>
  <c r="AA453" i="9"/>
  <c r="AC453" i="9"/>
  <c r="CO453" i="9"/>
  <c r="BS453" i="9"/>
  <c r="AV453" i="9"/>
  <c r="AG453" i="9"/>
  <c r="CT453" i="9"/>
  <c r="CD453" i="9"/>
  <c r="BK298" i="9"/>
  <c r="BA298" i="9"/>
  <c r="V298" i="9"/>
  <c r="CH298" i="9"/>
  <c r="BL298" i="9"/>
  <c r="AO298" i="9"/>
  <c r="DA298" i="9"/>
  <c r="CD298" i="9"/>
  <c r="BO298" i="9"/>
  <c r="AZ298" i="9"/>
  <c r="CM266" i="9"/>
  <c r="V266" i="9"/>
  <c r="BD266" i="9"/>
  <c r="CO266" i="9"/>
  <c r="BL266" i="9"/>
  <c r="BK266" i="9"/>
  <c r="AO266" i="9"/>
  <c r="DA266" i="9"/>
  <c r="CD266" i="9"/>
  <c r="BP266" i="9"/>
  <c r="BX234" i="9"/>
  <c r="AB234" i="9"/>
  <c r="CN234" i="9"/>
  <c r="AK234" i="9"/>
  <c r="BC234" i="9"/>
  <c r="AF234" i="9"/>
  <c r="CR234" i="9"/>
  <c r="BU234" i="9"/>
  <c r="AX234" i="9"/>
  <c r="AI234" i="9"/>
  <c r="CU234" i="9"/>
  <c r="CT188" i="9"/>
  <c r="AG188" i="9"/>
  <c r="CR188" i="9"/>
  <c r="AE188" i="9"/>
  <c r="Z188" i="9"/>
  <c r="CZ188" i="9"/>
  <c r="AN188" i="9"/>
  <c r="BW453" i="9"/>
  <c r="AI453" i="9"/>
  <c r="AQ453" i="9"/>
  <c r="AT453" i="9"/>
  <c r="AK453" i="9"/>
  <c r="CX453" i="9"/>
  <c r="CA453" i="9"/>
  <c r="BD453" i="9"/>
  <c r="AO453" i="9"/>
  <c r="Z453" i="9"/>
  <c r="CL453" i="9"/>
  <c r="BQ298" i="9"/>
  <c r="CG298" i="9"/>
  <c r="AD298" i="9"/>
  <c r="CP298" i="9"/>
  <c r="BT298" i="9"/>
  <c r="AW298" i="9"/>
  <c r="Z298" i="9"/>
  <c r="CL298" i="9"/>
  <c r="BW298" i="9"/>
  <c r="BH298" i="9"/>
  <c r="BW266" i="9"/>
  <c r="BA266" i="9"/>
  <c r="AL266" i="9"/>
  <c r="BT266" i="9"/>
  <c r="AD266" i="9"/>
  <c r="CB266" i="9"/>
  <c r="BS266" i="9"/>
  <c r="AW266" i="9"/>
  <c r="Z266" i="9"/>
  <c r="CL266" i="9"/>
  <c r="BX266" i="9"/>
  <c r="CP234" i="9"/>
  <c r="BA234" i="9"/>
  <c r="AL234" i="9"/>
  <c r="BH234" i="9"/>
  <c r="BK234" i="9"/>
  <c r="AN234" i="9"/>
  <c r="CZ234" i="9"/>
  <c r="CC234" i="9"/>
  <c r="BF234" i="9"/>
  <c r="AQ234" i="9"/>
  <c r="CD188" i="9"/>
  <c r="CB188" i="9"/>
  <c r="X188" i="9"/>
  <c r="BZ453" i="9"/>
  <c r="BB453" i="9"/>
  <c r="BJ453" i="9"/>
  <c r="BP453" i="9"/>
  <c r="AS453" i="9"/>
  <c r="W453" i="9"/>
  <c r="CI453" i="9"/>
  <c r="BL453" i="9"/>
  <c r="AW453" i="9"/>
  <c r="AH453" i="9"/>
  <c r="CU453" i="9"/>
  <c r="BY298" i="9"/>
  <c r="W298" i="9"/>
  <c r="AL298" i="9"/>
  <c r="CX298" i="9"/>
  <c r="CB298" i="9"/>
  <c r="BE298" i="9"/>
  <c r="AH298" i="9"/>
  <c r="CT298" i="9"/>
  <c r="CE298" i="9"/>
  <c r="BP298" i="9"/>
  <c r="AQ266" i="9"/>
  <c r="CU266" i="9"/>
  <c r="BB266" i="9"/>
  <c r="CJ266" i="9"/>
  <c r="AT266" i="9"/>
  <c r="CR266" i="9"/>
  <c r="CA266" i="9"/>
  <c r="BE266" i="9"/>
  <c r="AH266" i="9"/>
  <c r="CT266" i="9"/>
  <c r="CF266" i="9"/>
  <c r="AS234" i="9"/>
  <c r="CG234" i="9"/>
  <c r="BP234" i="9"/>
  <c r="BZ234" i="9"/>
  <c r="BS234" i="9"/>
  <c r="AV234" i="9"/>
  <c r="Y234" i="9"/>
  <c r="CK234" i="9"/>
  <c r="BN234" i="9"/>
  <c r="AY234" i="9"/>
  <c r="BN188" i="9"/>
  <c r="BL188" i="9"/>
  <c r="CK188" i="9"/>
  <c r="BD188" i="9"/>
  <c r="BG453" i="9"/>
  <c r="BX453" i="9"/>
  <c r="CF453" i="9"/>
  <c r="CM453" i="9"/>
  <c r="BA453" i="9"/>
  <c r="AE453" i="9"/>
  <c r="CR453" i="9"/>
  <c r="BT453" i="9"/>
  <c r="BE453" i="9"/>
  <c r="AP453" i="9"/>
  <c r="CQ453" i="9"/>
  <c r="CQ298" i="9"/>
  <c r="AM298" i="9"/>
  <c r="BC298" i="9"/>
  <c r="AT298" i="9"/>
  <c r="X298" i="9"/>
  <c r="CJ298" i="9"/>
  <c r="BM298" i="9"/>
  <c r="AP298" i="9"/>
  <c r="AA298" i="9"/>
  <c r="CM298" i="9"/>
  <c r="BX298" i="9"/>
  <c r="CG266" i="9"/>
  <c r="BG266" i="9"/>
  <c r="BR266" i="9"/>
  <c r="CZ266" i="9"/>
  <c r="BJ266" i="9"/>
  <c r="W266" i="9"/>
  <c r="CI266" i="9"/>
  <c r="BM266" i="9"/>
  <c r="AP266" i="9"/>
  <c r="AB266" i="9"/>
  <c r="CN266" i="9"/>
  <c r="BR234" i="9"/>
  <c r="AC234" i="9"/>
  <c r="CO234" i="9"/>
  <c r="CW234" i="9"/>
  <c r="CA234" i="9"/>
  <c r="BD234" i="9"/>
  <c r="AG234" i="9"/>
  <c r="CS234" i="9"/>
  <c r="BV234" i="9"/>
  <c r="BG234" i="9"/>
  <c r="AX188" i="9"/>
  <c r="AV188" i="9"/>
  <c r="BE188" i="9"/>
  <c r="BV188" i="9"/>
  <c r="CP453" i="9"/>
  <c r="CV453" i="9"/>
  <c r="V453" i="9"/>
  <c r="AB453" i="9"/>
  <c r="BI453" i="9"/>
  <c r="AM453" i="9"/>
  <c r="DA453" i="9"/>
  <c r="CB453" i="9"/>
  <c r="BM453" i="9"/>
  <c r="AX453" i="9"/>
  <c r="CY453" i="9"/>
  <c r="CW298" i="9"/>
  <c r="BS298" i="9"/>
  <c r="CI298" i="9"/>
  <c r="BB298" i="9"/>
  <c r="AF298" i="9"/>
  <c r="CR298" i="9"/>
  <c r="BU298" i="9"/>
  <c r="AX298" i="9"/>
  <c r="AI298" i="9"/>
  <c r="CU298" i="9"/>
  <c r="CF298" i="9"/>
  <c r="AI266" i="9"/>
  <c r="CW266" i="9"/>
  <c r="CH266" i="9"/>
  <c r="AC266" i="9"/>
  <c r="BZ266" i="9"/>
  <c r="AE266" i="9"/>
  <c r="CQ266" i="9"/>
  <c r="BU266" i="9"/>
  <c r="AX266" i="9"/>
  <c r="AJ266" i="9"/>
  <c r="CV266" i="9"/>
  <c r="CX234" i="9"/>
  <c r="BI234" i="9"/>
  <c r="AJ234" i="9"/>
  <c r="W234" i="9"/>
  <c r="CI234" i="9"/>
  <c r="BL234" i="9"/>
  <c r="AO234" i="9"/>
  <c r="DA234" i="9"/>
  <c r="CD234" i="9"/>
  <c r="BO234" i="9"/>
  <c r="AH188" i="9"/>
  <c r="CS188" i="9"/>
  <c r="AF188" i="9"/>
  <c r="CQ188" i="9"/>
  <c r="Y188" i="9"/>
  <c r="CI188" i="9"/>
  <c r="AP188" i="9"/>
  <c r="BS188" i="9"/>
  <c r="CJ188" i="9"/>
  <c r="CW453" i="9"/>
  <c r="AL453" i="9"/>
  <c r="AR453" i="9"/>
  <c r="AY453" i="9"/>
  <c r="BQ453" i="9"/>
  <c r="AU453" i="9"/>
  <c r="X453" i="9"/>
  <c r="CJ453" i="9"/>
  <c r="BU453" i="9"/>
  <c r="AE298" i="9"/>
  <c r="CY298" i="9"/>
  <c r="AC298" i="9"/>
  <c r="BJ298" i="9"/>
  <c r="AN298" i="9"/>
  <c r="CZ298" i="9"/>
  <c r="CC298" i="9"/>
  <c r="BF298" i="9"/>
  <c r="AQ298" i="9"/>
  <c r="AB298" i="9"/>
  <c r="AK266" i="9"/>
  <c r="BO266" i="9"/>
  <c r="CX266" i="9"/>
  <c r="AS266" i="9"/>
  <c r="CP266" i="9"/>
  <c r="AM266" i="9"/>
  <c r="CY266" i="9"/>
  <c r="CC266" i="9"/>
  <c r="BF266" i="9"/>
  <c r="AR234" i="9"/>
  <c r="V234" i="9"/>
  <c r="CH234" i="9"/>
  <c r="BB234" i="9"/>
  <c r="AE234" i="9"/>
  <c r="CQ234" i="9"/>
  <c r="BT234" i="9"/>
  <c r="AW234" i="9"/>
  <c r="Z234" i="9"/>
  <c r="CL234" i="9"/>
  <c r="CC188" i="9"/>
  <c r="CA188" i="9"/>
  <c r="DA188" i="9"/>
  <c r="EN40" i="9"/>
  <c r="FE40" i="9"/>
  <c r="FR40" i="9"/>
  <c r="FV40" i="9"/>
  <c r="DL40" i="9"/>
  <c r="DM40" i="9"/>
  <c r="EM7" i="9"/>
  <c r="FN7" i="9"/>
  <c r="FJ7" i="9"/>
  <c r="ED7" i="9"/>
  <c r="DY5" i="9"/>
  <c r="FZ5" i="9"/>
  <c r="FQ5" i="9"/>
  <c r="FS7" i="9"/>
  <c r="AS6" i="9"/>
  <c r="BS6" i="9"/>
  <c r="AN6" i="9"/>
  <c r="BN6" i="9"/>
  <c r="BA6" i="9"/>
  <c r="AV6" i="9"/>
  <c r="V6" i="9"/>
  <c r="CZ6" i="9"/>
  <c r="AD6" i="9"/>
  <c r="Y6" i="9"/>
  <c r="CC6" i="9"/>
  <c r="CH6" i="9"/>
  <c r="CE6" i="9"/>
  <c r="CK6" i="9"/>
  <c r="CP6" i="9"/>
  <c r="BE6" i="9"/>
  <c r="BF6" i="9"/>
  <c r="BK6" i="9"/>
  <c r="FV7" i="9"/>
  <c r="FX7" i="9"/>
  <c r="EV7" i="9"/>
  <c r="DQ7" i="9"/>
  <c r="GF7" i="9"/>
  <c r="EV40" i="9"/>
  <c r="GC40" i="9"/>
  <c r="GD40" i="9"/>
  <c r="EC40" i="9"/>
  <c r="DN40" i="9"/>
  <c r="FB40" i="9"/>
  <c r="FD40" i="9"/>
  <c r="DB40" i="9"/>
  <c r="DK40" i="9"/>
  <c r="EB40" i="9"/>
  <c r="FA40" i="9"/>
  <c r="EU40" i="9"/>
  <c r="DT40" i="9"/>
  <c r="DW40" i="9"/>
  <c r="FT40" i="9"/>
  <c r="DJ40" i="9"/>
  <c r="EI40" i="9"/>
  <c r="EJ40" i="9"/>
  <c r="FI40" i="9"/>
  <c r="FC40" i="9"/>
  <c r="DQ40" i="9"/>
  <c r="DR40" i="9"/>
  <c r="EQ40" i="9"/>
  <c r="EZ40" i="9"/>
  <c r="FQ40" i="9"/>
  <c r="FS40" i="9"/>
  <c r="FK40" i="9"/>
  <c r="ED40" i="9"/>
  <c r="DY40" i="9"/>
  <c r="EH40" i="9"/>
  <c r="EY40" i="9"/>
  <c r="FX40" i="9"/>
  <c r="FY40" i="9"/>
  <c r="DF40" i="9"/>
  <c r="DH40" i="9"/>
  <c r="EG40" i="9"/>
  <c r="FF40" i="9"/>
  <c r="FG40" i="9"/>
  <c r="GF40" i="9"/>
  <c r="AG6" i="9"/>
  <c r="EM40" i="9"/>
  <c r="DG40" i="9"/>
  <c r="EL40" i="9"/>
  <c r="EF40" i="9"/>
  <c r="EO40" i="9"/>
  <c r="FN40" i="9"/>
  <c r="FW40" i="9"/>
  <c r="DE40" i="9"/>
  <c r="FB5" i="9"/>
  <c r="EE5" i="9"/>
  <c r="DJ5" i="9"/>
  <c r="EO5" i="9"/>
  <c r="FV5" i="9"/>
  <c r="EY5" i="9"/>
  <c r="EB5" i="9"/>
  <c r="DE5" i="9"/>
  <c r="FG5" i="9"/>
  <c r="FY5" i="9"/>
  <c r="DG7" i="9"/>
  <c r="EG5" i="9"/>
  <c r="DI5" i="9"/>
  <c r="EW5" i="9"/>
  <c r="EU5" i="9"/>
  <c r="DZ5" i="9"/>
  <c r="DC5" i="9"/>
  <c r="FO5" i="9"/>
  <c r="ER5" i="9"/>
  <c r="DU5" i="9"/>
  <c r="GG5" i="9"/>
  <c r="DE7" i="9"/>
  <c r="DY7" i="9"/>
  <c r="EI7" i="9"/>
  <c r="DR5" i="9"/>
  <c r="GB5" i="9"/>
  <c r="DN5" i="9"/>
  <c r="ED5" i="9"/>
  <c r="FM5" i="9"/>
  <c r="FC5" i="9"/>
  <c r="EH5" i="9"/>
  <c r="DK5" i="9"/>
  <c r="FW5" i="9"/>
  <c r="EZ5" i="9"/>
  <c r="EC5" i="9"/>
  <c r="GA7" i="9"/>
  <c r="FA7" i="9"/>
  <c r="EG7" i="9"/>
  <c r="EQ7" i="9"/>
  <c r="FE5" i="9"/>
  <c r="FK7" i="9"/>
  <c r="DH5" i="9"/>
  <c r="FC7" i="9"/>
  <c r="ET5" i="9"/>
  <c r="FK5" i="9"/>
  <c r="EP5" i="9"/>
  <c r="DS5" i="9"/>
  <c r="GE5" i="9"/>
  <c r="FH5" i="9"/>
  <c r="EK5" i="9"/>
  <c r="EU7" i="9"/>
  <c r="DO40" i="9"/>
  <c r="FJ40" i="9"/>
  <c r="FL40" i="9"/>
  <c r="EW40" i="9"/>
  <c r="DZ40" i="9"/>
  <c r="DC40" i="9"/>
  <c r="FO40" i="9"/>
  <c r="ER40" i="9"/>
  <c r="DU40" i="9"/>
  <c r="GG40" i="9"/>
  <c r="FI7" i="9"/>
  <c r="GC7" i="9"/>
  <c r="EY7" i="9"/>
  <c r="EF5" i="9"/>
  <c r="DF5" i="9"/>
  <c r="DV5" i="9"/>
  <c r="EL5" i="9"/>
  <c r="FR7" i="9"/>
  <c r="EE7" i="9"/>
  <c r="DW7" i="9"/>
  <c r="DG5" i="9"/>
  <c r="FS5" i="9"/>
  <c r="EX5" i="9"/>
  <c r="EA5" i="9"/>
  <c r="DD5" i="9"/>
  <c r="FP5" i="9"/>
  <c r="ES5" i="9"/>
  <c r="DO7" i="9"/>
  <c r="DL7" i="9"/>
  <c r="FQ7" i="9"/>
  <c r="DB7" i="9"/>
  <c r="GC5" i="9"/>
  <c r="FT5" i="9"/>
  <c r="EM5" i="9"/>
  <c r="DM5" i="9"/>
  <c r="DP5" i="9"/>
  <c r="EL7" i="9"/>
  <c r="FR5" i="9"/>
  <c r="DO5" i="9"/>
  <c r="GA5" i="9"/>
  <c r="FF5" i="9"/>
  <c r="EI5" i="9"/>
  <c r="DL5" i="9"/>
  <c r="FX5" i="9"/>
  <c r="FA5" i="9"/>
  <c r="ET40" i="9"/>
  <c r="GA40" i="9"/>
  <c r="DP40" i="9"/>
  <c r="GB40" i="9"/>
  <c r="FM40" i="9"/>
  <c r="EP40" i="9"/>
  <c r="DS40" i="9"/>
  <c r="GE40" i="9"/>
  <c r="FH40" i="9"/>
  <c r="EK40" i="9"/>
  <c r="DT7" i="9"/>
  <c r="EF7" i="9"/>
  <c r="DJ7" i="9"/>
  <c r="FJ5" i="9"/>
  <c r="FD5" i="9"/>
  <c r="GD5" i="9"/>
  <c r="EJ5" i="9"/>
  <c r="DF7" i="9"/>
  <c r="FU5" i="9"/>
  <c r="EV5" i="9"/>
  <c r="DW5" i="9"/>
  <c r="DB5" i="9"/>
  <c r="FN5" i="9"/>
  <c r="EQ5" i="9"/>
  <c r="DT5" i="9"/>
  <c r="GF5" i="9"/>
  <c r="FI5" i="9"/>
  <c r="EE40" i="9"/>
  <c r="DV40" i="9"/>
  <c r="DX40" i="9"/>
  <c r="DI40" i="9"/>
  <c r="FU40" i="9"/>
  <c r="EX40" i="9"/>
  <c r="EA40" i="9"/>
  <c r="DD40" i="9"/>
  <c r="FP40" i="9"/>
  <c r="ES40" i="9"/>
  <c r="EB7" i="9"/>
  <c r="EN7" i="9"/>
  <c r="FF7" i="9"/>
  <c r="AZ6" i="9"/>
  <c r="CS6" i="9"/>
  <c r="BV6" i="9"/>
  <c r="BI6" i="9"/>
  <c r="AL6" i="9"/>
  <c r="CX6" i="9"/>
  <c r="CA6" i="9"/>
  <c r="BD6" i="9"/>
  <c r="AI6" i="9"/>
  <c r="EN5" i="9"/>
  <c r="BG6" i="9"/>
  <c r="BW6" i="9"/>
  <c r="CV6" i="9"/>
  <c r="DA6" i="9"/>
  <c r="CD6" i="9"/>
  <c r="BQ6" i="9"/>
  <c r="AT6" i="9"/>
  <c r="W6" i="9"/>
  <c r="CI6" i="9"/>
  <c r="BL6" i="9"/>
  <c r="AJ6" i="9"/>
  <c r="AY6" i="9"/>
  <c r="BP6" i="9"/>
  <c r="CN6" i="9"/>
  <c r="Z6" i="9"/>
  <c r="CL6" i="9"/>
  <c r="BY6" i="9"/>
  <c r="BB6" i="9"/>
  <c r="AE6" i="9"/>
  <c r="CQ6" i="9"/>
  <c r="BT6" i="9"/>
  <c r="AB6" i="9"/>
  <c r="AW6" i="9"/>
  <c r="CU6" i="9"/>
  <c r="BM6" i="9"/>
  <c r="AH6" i="9"/>
  <c r="CT6" i="9"/>
  <c r="CG6" i="9"/>
  <c r="BJ6" i="9"/>
  <c r="AM6" i="9"/>
  <c r="CY6" i="9"/>
  <c r="CB6" i="9"/>
  <c r="AA6" i="9"/>
  <c r="BO6" i="9"/>
  <c r="AQ6" i="9"/>
  <c r="AP6" i="9"/>
  <c r="AC6" i="9"/>
  <c r="CO6" i="9"/>
  <c r="BR6" i="9"/>
  <c r="AU6" i="9"/>
  <c r="X6" i="9"/>
  <c r="CJ6" i="9"/>
  <c r="BH6" i="9"/>
  <c r="CF6" i="9"/>
  <c r="BX6" i="9"/>
  <c r="AR6" i="9"/>
  <c r="BU6" i="9"/>
  <c r="AX6" i="9"/>
  <c r="AK6" i="9"/>
  <c r="CW6" i="9"/>
  <c r="BZ6" i="9"/>
  <c r="BC6" i="9"/>
  <c r="AF6" i="9"/>
  <c r="CR6" i="9"/>
  <c r="AO6" i="9"/>
  <c r="Y15" i="5"/>
  <c r="GH192" i="9"/>
  <c r="DN7" i="9"/>
  <c r="FH7" i="9"/>
  <c r="EK7" i="9"/>
  <c r="DP7" i="9"/>
  <c r="GB7" i="9"/>
  <c r="FM7" i="9"/>
  <c r="EP7" i="9"/>
  <c r="DS7" i="9"/>
  <c r="GE7" i="9"/>
  <c r="FL5" i="9"/>
  <c r="DX5" i="9"/>
  <c r="GH469" i="9"/>
  <c r="DD7" i="9"/>
  <c r="FP7" i="9"/>
  <c r="ES7" i="9"/>
  <c r="DX7" i="9"/>
  <c r="DI7" i="9"/>
  <c r="FU7" i="9"/>
  <c r="EX7" i="9"/>
  <c r="AE15" i="5"/>
  <c r="FB7" i="9"/>
  <c r="DV7" i="9"/>
  <c r="GH190" i="9"/>
  <c r="EJ7" i="9"/>
  <c r="DM7" i="9"/>
  <c r="FY7" i="9"/>
  <c r="FD7" i="9"/>
  <c r="EO7" i="9"/>
  <c r="DR7" i="9"/>
  <c r="GD7" i="9"/>
  <c r="FG7" i="9"/>
  <c r="O12" i="12"/>
  <c r="FZ7" i="9"/>
  <c r="ER7" i="9"/>
  <c r="DU7" i="9"/>
  <c r="GG7" i="9"/>
  <c r="FL7" i="9"/>
  <c r="EW7" i="9"/>
  <c r="DZ7" i="9"/>
  <c r="DC7" i="9"/>
  <c r="FO7" i="9"/>
  <c r="ET7" i="9"/>
  <c r="EZ7" i="9"/>
  <c r="EC7" i="9"/>
  <c r="DH7" i="9"/>
  <c r="FT7" i="9"/>
  <c r="FE7" i="9"/>
  <c r="EH7" i="9"/>
  <c r="DK7" i="9"/>
  <c r="FW7" i="9"/>
  <c r="GD218" i="9"/>
  <c r="FV218" i="9"/>
  <c r="FN218" i="9"/>
  <c r="FF218" i="9"/>
  <c r="EX218" i="9"/>
  <c r="EP218" i="9"/>
  <c r="EH218" i="9"/>
  <c r="DZ218" i="9"/>
  <c r="DR218" i="9"/>
  <c r="DJ218" i="9"/>
  <c r="DB218" i="9"/>
  <c r="GC218" i="9"/>
  <c r="FU218" i="9"/>
  <c r="FM218" i="9"/>
  <c r="FE218" i="9"/>
  <c r="EW218" i="9"/>
  <c r="EO218" i="9"/>
  <c r="EG218" i="9"/>
  <c r="DY218" i="9"/>
  <c r="DQ218" i="9"/>
  <c r="DI218" i="9"/>
  <c r="GB218" i="9"/>
  <c r="FT218" i="9"/>
  <c r="FL218" i="9"/>
  <c r="FD218" i="9"/>
  <c r="EV218" i="9"/>
  <c r="EN218" i="9"/>
  <c r="EF218" i="9"/>
  <c r="DX218" i="9"/>
  <c r="DP218" i="9"/>
  <c r="DH218" i="9"/>
  <c r="GA218" i="9"/>
  <c r="FS218" i="9"/>
  <c r="FK218" i="9"/>
  <c r="FC218" i="9"/>
  <c r="EU218" i="9"/>
  <c r="EM218" i="9"/>
  <c r="EE218" i="9"/>
  <c r="DW218" i="9"/>
  <c r="DO218" i="9"/>
  <c r="DG218" i="9"/>
  <c r="FZ218" i="9"/>
  <c r="FR218" i="9"/>
  <c r="FJ218" i="9"/>
  <c r="FB218" i="9"/>
  <c r="ET218" i="9"/>
  <c r="EL218" i="9"/>
  <c r="ED218" i="9"/>
  <c r="DV218" i="9"/>
  <c r="DN218" i="9"/>
  <c r="DF218" i="9"/>
  <c r="GF218" i="9"/>
  <c r="FX218" i="9"/>
  <c r="FP218" i="9"/>
  <c r="FH218" i="9"/>
  <c r="EZ218" i="9"/>
  <c r="ER218" i="9"/>
  <c r="EJ218" i="9"/>
  <c r="EB218" i="9"/>
  <c r="DT218" i="9"/>
  <c r="DL218" i="9"/>
  <c r="DD218" i="9"/>
  <c r="GG218" i="9"/>
  <c r="FA218" i="9"/>
  <c r="DU218" i="9"/>
  <c r="GE218" i="9"/>
  <c r="EY218" i="9"/>
  <c r="DS218" i="9"/>
  <c r="FY218" i="9"/>
  <c r="ES218" i="9"/>
  <c r="DM218" i="9"/>
  <c r="FW218" i="9"/>
  <c r="EQ218" i="9"/>
  <c r="DK218" i="9"/>
  <c r="FQ218" i="9"/>
  <c r="EK218" i="9"/>
  <c r="DE218" i="9"/>
  <c r="FO218" i="9"/>
  <c r="EI218" i="9"/>
  <c r="DC218" i="9"/>
  <c r="FI218" i="9"/>
  <c r="EC218" i="9"/>
  <c r="FG218" i="9"/>
  <c r="EA218" i="9"/>
  <c r="GF83" i="9"/>
  <c r="FX83" i="9"/>
  <c r="FP83" i="9"/>
  <c r="FH83" i="9"/>
  <c r="EZ83" i="9"/>
  <c r="ER83" i="9"/>
  <c r="EJ83" i="9"/>
  <c r="EB83" i="9"/>
  <c r="DT83" i="9"/>
  <c r="DL83" i="9"/>
  <c r="DD83" i="9"/>
  <c r="GE83" i="9"/>
  <c r="FW83" i="9"/>
  <c r="FO83" i="9"/>
  <c r="FG83" i="9"/>
  <c r="EY83" i="9"/>
  <c r="EQ83" i="9"/>
  <c r="EI83" i="9"/>
  <c r="EA83" i="9"/>
  <c r="DS83" i="9"/>
  <c r="DK83" i="9"/>
  <c r="DC83" i="9"/>
  <c r="GD83" i="9"/>
  <c r="FV83" i="9"/>
  <c r="FN83" i="9"/>
  <c r="FF83" i="9"/>
  <c r="EX83" i="9"/>
  <c r="EP83" i="9"/>
  <c r="EH83" i="9"/>
  <c r="DZ83" i="9"/>
  <c r="DR83" i="9"/>
  <c r="DJ83" i="9"/>
  <c r="DB83" i="9"/>
  <c r="GC83" i="9"/>
  <c r="FU83" i="9"/>
  <c r="FM83" i="9"/>
  <c r="FE83" i="9"/>
  <c r="EW83" i="9"/>
  <c r="EO83" i="9"/>
  <c r="EG83" i="9"/>
  <c r="DY83" i="9"/>
  <c r="DQ83" i="9"/>
  <c r="DI83" i="9"/>
  <c r="GB83" i="9"/>
  <c r="FT83" i="9"/>
  <c r="FL83" i="9"/>
  <c r="FD83" i="9"/>
  <c r="EV83" i="9"/>
  <c r="EN83" i="9"/>
  <c r="EF83" i="9"/>
  <c r="DX83" i="9"/>
  <c r="DP83" i="9"/>
  <c r="DH83" i="9"/>
  <c r="GA83" i="9"/>
  <c r="FS83" i="9"/>
  <c r="FK83" i="9"/>
  <c r="FC83" i="9"/>
  <c r="EU83" i="9"/>
  <c r="EM83" i="9"/>
  <c r="EE83" i="9"/>
  <c r="DW83" i="9"/>
  <c r="DO83" i="9"/>
  <c r="DG83" i="9"/>
  <c r="FZ83" i="9"/>
  <c r="FR83" i="9"/>
  <c r="FJ83" i="9"/>
  <c r="FB83" i="9"/>
  <c r="ET83" i="9"/>
  <c r="EL83" i="9"/>
  <c r="ED83" i="9"/>
  <c r="DV83" i="9"/>
  <c r="DN83" i="9"/>
  <c r="DF83" i="9"/>
  <c r="FY83" i="9"/>
  <c r="DM83" i="9"/>
  <c r="FQ83" i="9"/>
  <c r="DE83" i="9"/>
  <c r="FI83" i="9"/>
  <c r="FA83" i="9"/>
  <c r="ES83" i="9"/>
  <c r="EK83" i="9"/>
  <c r="EC83" i="9"/>
  <c r="GG83" i="9"/>
  <c r="DU83" i="9"/>
  <c r="FZ206" i="9"/>
  <c r="FR206" i="9"/>
  <c r="FJ206" i="9"/>
  <c r="FB206" i="9"/>
  <c r="ET206" i="9"/>
  <c r="EL206" i="9"/>
  <c r="ED206" i="9"/>
  <c r="DV206" i="9"/>
  <c r="DN206" i="9"/>
  <c r="DF206" i="9"/>
  <c r="GG206" i="9"/>
  <c r="FY206" i="9"/>
  <c r="FQ206" i="9"/>
  <c r="FI206" i="9"/>
  <c r="FA206" i="9"/>
  <c r="ES206" i="9"/>
  <c r="EK206" i="9"/>
  <c r="EC206" i="9"/>
  <c r="DU206" i="9"/>
  <c r="DM206" i="9"/>
  <c r="DE206" i="9"/>
  <c r="GE206" i="9"/>
  <c r="FW206" i="9"/>
  <c r="FO206" i="9"/>
  <c r="FG206" i="9"/>
  <c r="EY206" i="9"/>
  <c r="EQ206" i="9"/>
  <c r="EI206" i="9"/>
  <c r="EA206" i="9"/>
  <c r="DS206" i="9"/>
  <c r="DK206" i="9"/>
  <c r="DC206" i="9"/>
  <c r="GB206" i="9"/>
  <c r="FT206" i="9"/>
  <c r="FL206" i="9"/>
  <c r="FD206" i="9"/>
  <c r="EV206" i="9"/>
  <c r="EN206" i="9"/>
  <c r="EF206" i="9"/>
  <c r="DX206" i="9"/>
  <c r="DP206" i="9"/>
  <c r="DH206" i="9"/>
  <c r="GF206" i="9"/>
  <c r="FP206" i="9"/>
  <c r="EZ206" i="9"/>
  <c r="EJ206" i="9"/>
  <c r="DT206" i="9"/>
  <c r="DD206" i="9"/>
  <c r="GD206" i="9"/>
  <c r="FN206" i="9"/>
  <c r="EX206" i="9"/>
  <c r="EH206" i="9"/>
  <c r="DR206" i="9"/>
  <c r="DB206" i="9"/>
  <c r="GC206" i="9"/>
  <c r="FM206" i="9"/>
  <c r="EW206" i="9"/>
  <c r="EG206" i="9"/>
  <c r="DQ206" i="9"/>
  <c r="GA206" i="9"/>
  <c r="FK206" i="9"/>
  <c r="EU206" i="9"/>
  <c r="EE206" i="9"/>
  <c r="DO206" i="9"/>
  <c r="FX206" i="9"/>
  <c r="FH206" i="9"/>
  <c r="ER206" i="9"/>
  <c r="EB206" i="9"/>
  <c r="DL206" i="9"/>
  <c r="FV206" i="9"/>
  <c r="FF206" i="9"/>
  <c r="EP206" i="9"/>
  <c r="DZ206" i="9"/>
  <c r="DJ206" i="9"/>
  <c r="FS206" i="9"/>
  <c r="DG206" i="9"/>
  <c r="FE206" i="9"/>
  <c r="FC206" i="9"/>
  <c r="EO206" i="9"/>
  <c r="EM206" i="9"/>
  <c r="DY206" i="9"/>
  <c r="DW206" i="9"/>
  <c r="FU206" i="9"/>
  <c r="DI206" i="9"/>
  <c r="CU402" i="9"/>
  <c r="CM402" i="9"/>
  <c r="CE402" i="9"/>
  <c r="BW402" i="9"/>
  <c r="BO402" i="9"/>
  <c r="BG402" i="9"/>
  <c r="AY402" i="9"/>
  <c r="AQ402" i="9"/>
  <c r="AI402" i="9"/>
  <c r="AA402" i="9"/>
  <c r="CZ402" i="9"/>
  <c r="CR402" i="9"/>
  <c r="CJ402" i="9"/>
  <c r="CB402" i="9"/>
  <c r="BT402" i="9"/>
  <c r="BL402" i="9"/>
  <c r="BD402" i="9"/>
  <c r="AV402" i="9"/>
  <c r="AN402" i="9"/>
  <c r="AF402" i="9"/>
  <c r="X402" i="9"/>
  <c r="CY402" i="9"/>
  <c r="CQ402" i="9"/>
  <c r="CI402" i="9"/>
  <c r="CA402" i="9"/>
  <c r="BS402" i="9"/>
  <c r="BK402" i="9"/>
  <c r="BC402" i="9"/>
  <c r="AU402" i="9"/>
  <c r="AM402" i="9"/>
  <c r="AE402" i="9"/>
  <c r="W402" i="9"/>
  <c r="CW402" i="9"/>
  <c r="CK402" i="9"/>
  <c r="BX402" i="9"/>
  <c r="BJ402" i="9"/>
  <c r="AX402" i="9"/>
  <c r="AK402" i="9"/>
  <c r="Y402" i="9"/>
  <c r="CT402" i="9"/>
  <c r="CG402" i="9"/>
  <c r="BU402" i="9"/>
  <c r="BH402" i="9"/>
  <c r="AT402" i="9"/>
  <c r="AH402" i="9"/>
  <c r="CP402" i="9"/>
  <c r="CD402" i="9"/>
  <c r="BQ402" i="9"/>
  <c r="BE402" i="9"/>
  <c r="AR402" i="9"/>
  <c r="AD402" i="9"/>
  <c r="CO402" i="9"/>
  <c r="CC402" i="9"/>
  <c r="BP402" i="9"/>
  <c r="BB402" i="9"/>
  <c r="AP402" i="9"/>
  <c r="AC402" i="9"/>
  <c r="CH402" i="9"/>
  <c r="BI402" i="9"/>
  <c r="AJ402" i="9"/>
  <c r="CF402" i="9"/>
  <c r="BF402" i="9"/>
  <c r="AG402" i="9"/>
  <c r="DA402" i="9"/>
  <c r="BZ402" i="9"/>
  <c r="BA402" i="9"/>
  <c r="AB402" i="9"/>
  <c r="CX402" i="9"/>
  <c r="BY402" i="9"/>
  <c r="AZ402" i="9"/>
  <c r="Z402" i="9"/>
  <c r="CV402" i="9"/>
  <c r="BV402" i="9"/>
  <c r="AW402" i="9"/>
  <c r="V402" i="9"/>
  <c r="CN402" i="9"/>
  <c r="BN402" i="9"/>
  <c r="AO402" i="9"/>
  <c r="CS402" i="9"/>
  <c r="CL402" i="9"/>
  <c r="BR402" i="9"/>
  <c r="BM402" i="9"/>
  <c r="AS402" i="9"/>
  <c r="AL402" i="9"/>
  <c r="CV511" i="9"/>
  <c r="CN511" i="9"/>
  <c r="CF511" i="9"/>
  <c r="BX511" i="9"/>
  <c r="BP511" i="9"/>
  <c r="BH511" i="9"/>
  <c r="AZ511" i="9"/>
  <c r="AR511" i="9"/>
  <c r="AJ511" i="9"/>
  <c r="AB511" i="9"/>
  <c r="CZ511" i="9"/>
  <c r="CR511" i="9"/>
  <c r="CJ511" i="9"/>
  <c r="CB511" i="9"/>
  <c r="BT511" i="9"/>
  <c r="BL511" i="9"/>
  <c r="BD511" i="9"/>
  <c r="AV511" i="9"/>
  <c r="AN511" i="9"/>
  <c r="AF511" i="9"/>
  <c r="X511" i="9"/>
  <c r="CU511" i="9"/>
  <c r="CK511" i="9"/>
  <c r="BZ511" i="9"/>
  <c r="BO511" i="9"/>
  <c r="BE511" i="9"/>
  <c r="AT511" i="9"/>
  <c r="AI511" i="9"/>
  <c r="Y511" i="9"/>
  <c r="CS511" i="9"/>
  <c r="CH511" i="9"/>
  <c r="BW511" i="9"/>
  <c r="BM511" i="9"/>
  <c r="BB511" i="9"/>
  <c r="AQ511" i="9"/>
  <c r="AG511" i="9"/>
  <c r="V511" i="9"/>
  <c r="CQ511" i="9"/>
  <c r="CG511" i="9"/>
  <c r="BV511" i="9"/>
  <c r="BK511" i="9"/>
  <c r="DA511" i="9"/>
  <c r="CP511" i="9"/>
  <c r="CE511" i="9"/>
  <c r="BU511" i="9"/>
  <c r="BJ511" i="9"/>
  <c r="AY511" i="9"/>
  <c r="AO511" i="9"/>
  <c r="AD511" i="9"/>
  <c r="CO511" i="9"/>
  <c r="BS511" i="9"/>
  <c r="BA511" i="9"/>
  <c r="AK511" i="9"/>
  <c r="CL511" i="9"/>
  <c r="BQ511" i="9"/>
  <c r="AW511" i="9"/>
  <c r="AE511" i="9"/>
  <c r="CI511" i="9"/>
  <c r="BN511" i="9"/>
  <c r="AU511" i="9"/>
  <c r="AC511" i="9"/>
  <c r="CW511" i="9"/>
  <c r="CA511" i="9"/>
  <c r="BF511" i="9"/>
  <c r="AM511" i="9"/>
  <c r="W511" i="9"/>
  <c r="CX511" i="9"/>
  <c r="BG511" i="9"/>
  <c r="Z511" i="9"/>
  <c r="CT511" i="9"/>
  <c r="BC511" i="9"/>
  <c r="CM511" i="9"/>
  <c r="AX511" i="9"/>
  <c r="CD511" i="9"/>
  <c r="AS511" i="9"/>
  <c r="CC511" i="9"/>
  <c r="AP511" i="9"/>
  <c r="AA511" i="9"/>
  <c r="CY511" i="9"/>
  <c r="BY511" i="9"/>
  <c r="BR511" i="9"/>
  <c r="BI511" i="9"/>
  <c r="AL511" i="9"/>
  <c r="AH511" i="9"/>
  <c r="DA181" i="9"/>
  <c r="CS181" i="9"/>
  <c r="CK181" i="9"/>
  <c r="CC181" i="9"/>
  <c r="BU181" i="9"/>
  <c r="BM181" i="9"/>
  <c r="BE181" i="9"/>
  <c r="AW181" i="9"/>
  <c r="AO181" i="9"/>
  <c r="AG181" i="9"/>
  <c r="Y181" i="9"/>
  <c r="CX181" i="9"/>
  <c r="CP181" i="9"/>
  <c r="CH181" i="9"/>
  <c r="BZ181" i="9"/>
  <c r="BR181" i="9"/>
  <c r="BJ181" i="9"/>
  <c r="BB181" i="9"/>
  <c r="AT181" i="9"/>
  <c r="AL181" i="9"/>
  <c r="AD181" i="9"/>
  <c r="V181" i="9"/>
  <c r="CW181" i="9"/>
  <c r="CM181" i="9"/>
  <c r="CB181" i="9"/>
  <c r="BQ181" i="9"/>
  <c r="BG181" i="9"/>
  <c r="AV181" i="9"/>
  <c r="AK181" i="9"/>
  <c r="AA181" i="9"/>
  <c r="CU181" i="9"/>
  <c r="CJ181" i="9"/>
  <c r="BY181" i="9"/>
  <c r="BO181" i="9"/>
  <c r="BD181" i="9"/>
  <c r="AS181" i="9"/>
  <c r="AI181" i="9"/>
  <c r="X181" i="9"/>
  <c r="CT181" i="9"/>
  <c r="CI181" i="9"/>
  <c r="BX181" i="9"/>
  <c r="BN181" i="9"/>
  <c r="BC181" i="9"/>
  <c r="AR181" i="9"/>
  <c r="AH181" i="9"/>
  <c r="W181" i="9"/>
  <c r="CR181" i="9"/>
  <c r="CG181" i="9"/>
  <c r="BW181" i="9"/>
  <c r="BL181" i="9"/>
  <c r="BA181" i="9"/>
  <c r="AQ181" i="9"/>
  <c r="AF181" i="9"/>
  <c r="CQ181" i="9"/>
  <c r="CF181" i="9"/>
  <c r="BV181" i="9"/>
  <c r="BK181" i="9"/>
  <c r="AZ181" i="9"/>
  <c r="AP181" i="9"/>
  <c r="AE181" i="9"/>
  <c r="CZ181" i="9"/>
  <c r="CO181" i="9"/>
  <c r="CE181" i="9"/>
  <c r="BT181" i="9"/>
  <c r="BI181" i="9"/>
  <c r="AY181" i="9"/>
  <c r="AN181" i="9"/>
  <c r="AC181" i="9"/>
  <c r="CD181" i="9"/>
  <c r="AM181" i="9"/>
  <c r="CA181" i="9"/>
  <c r="AJ181" i="9"/>
  <c r="BS181" i="9"/>
  <c r="AB181" i="9"/>
  <c r="BP181" i="9"/>
  <c r="Z181" i="9"/>
  <c r="CY181" i="9"/>
  <c r="BH181" i="9"/>
  <c r="CV181" i="9"/>
  <c r="BF181" i="9"/>
  <c r="CN181" i="9"/>
  <c r="AX181" i="9"/>
  <c r="CL181" i="9"/>
  <c r="AU181" i="9"/>
  <c r="GG48" i="9"/>
  <c r="FY48" i="9"/>
  <c r="FQ48" i="9"/>
  <c r="FI48" i="9"/>
  <c r="FA48" i="9"/>
  <c r="ES48" i="9"/>
  <c r="EK48" i="9"/>
  <c r="EC48" i="9"/>
  <c r="DU48" i="9"/>
  <c r="DM48" i="9"/>
  <c r="DE48" i="9"/>
  <c r="GF48" i="9"/>
  <c r="FX48" i="9"/>
  <c r="FP48" i="9"/>
  <c r="FH48" i="9"/>
  <c r="EZ48" i="9"/>
  <c r="ER48" i="9"/>
  <c r="EJ48" i="9"/>
  <c r="EB48" i="9"/>
  <c r="DT48" i="9"/>
  <c r="DL48" i="9"/>
  <c r="DD48" i="9"/>
  <c r="GE48" i="9"/>
  <c r="FW48" i="9"/>
  <c r="FO48" i="9"/>
  <c r="FG48" i="9"/>
  <c r="EY48" i="9"/>
  <c r="EQ48" i="9"/>
  <c r="EI48" i="9"/>
  <c r="EA48" i="9"/>
  <c r="DS48" i="9"/>
  <c r="DK48" i="9"/>
  <c r="DC48" i="9"/>
  <c r="GD48" i="9"/>
  <c r="FV48" i="9"/>
  <c r="FN48" i="9"/>
  <c r="FF48" i="9"/>
  <c r="EX48" i="9"/>
  <c r="EP48" i="9"/>
  <c r="EH48" i="9"/>
  <c r="DZ48" i="9"/>
  <c r="DR48" i="9"/>
  <c r="DJ48" i="9"/>
  <c r="DB48" i="9"/>
  <c r="GC48" i="9"/>
  <c r="FU48" i="9"/>
  <c r="FM48" i="9"/>
  <c r="FE48" i="9"/>
  <c r="EW48" i="9"/>
  <c r="EO48" i="9"/>
  <c r="EG48" i="9"/>
  <c r="DY48" i="9"/>
  <c r="DQ48" i="9"/>
  <c r="DI48" i="9"/>
  <c r="GB48" i="9"/>
  <c r="FT48" i="9"/>
  <c r="FL48" i="9"/>
  <c r="FD48" i="9"/>
  <c r="EV48" i="9"/>
  <c r="EN48" i="9"/>
  <c r="EF48" i="9"/>
  <c r="DX48" i="9"/>
  <c r="DP48" i="9"/>
  <c r="DH48" i="9"/>
  <c r="FR48" i="9"/>
  <c r="EL48" i="9"/>
  <c r="DF48" i="9"/>
  <c r="FK48" i="9"/>
  <c r="EE48" i="9"/>
  <c r="FJ48" i="9"/>
  <c r="ED48" i="9"/>
  <c r="FC48" i="9"/>
  <c r="DW48" i="9"/>
  <c r="FZ48" i="9"/>
  <c r="ET48" i="9"/>
  <c r="DN48" i="9"/>
  <c r="FS48" i="9"/>
  <c r="EM48" i="9"/>
  <c r="DG48" i="9"/>
  <c r="FB48" i="9"/>
  <c r="EU48" i="9"/>
  <c r="DV48" i="9"/>
  <c r="DO48" i="9"/>
  <c r="GA48" i="9"/>
  <c r="CU444" i="9"/>
  <c r="CM444" i="9"/>
  <c r="CE444" i="9"/>
  <c r="BW444" i="9"/>
  <c r="BO444" i="9"/>
  <c r="BG444" i="9"/>
  <c r="AY444" i="9"/>
  <c r="AQ444" i="9"/>
  <c r="AI444" i="9"/>
  <c r="AA444" i="9"/>
  <c r="CT444" i="9"/>
  <c r="CL444" i="9"/>
  <c r="CD444" i="9"/>
  <c r="BV444" i="9"/>
  <c r="BN444" i="9"/>
  <c r="BF444" i="9"/>
  <c r="AX444" i="9"/>
  <c r="AP444" i="9"/>
  <c r="AH444" i="9"/>
  <c r="Z444" i="9"/>
  <c r="DA444" i="9"/>
  <c r="CS444" i="9"/>
  <c r="CK444" i="9"/>
  <c r="CC444" i="9"/>
  <c r="BU444" i="9"/>
  <c r="BM444" i="9"/>
  <c r="BE444" i="9"/>
  <c r="AW444" i="9"/>
  <c r="AO444" i="9"/>
  <c r="AG444" i="9"/>
  <c r="Y444" i="9"/>
  <c r="CZ444" i="9"/>
  <c r="CR444" i="9"/>
  <c r="CJ444" i="9"/>
  <c r="CB444" i="9"/>
  <c r="BT444" i="9"/>
  <c r="BL444" i="9"/>
  <c r="BD444" i="9"/>
  <c r="AV444" i="9"/>
  <c r="AN444" i="9"/>
  <c r="AF444" i="9"/>
  <c r="X444" i="9"/>
  <c r="CY444" i="9"/>
  <c r="CQ444" i="9"/>
  <c r="CI444" i="9"/>
  <c r="CA444" i="9"/>
  <c r="BS444" i="9"/>
  <c r="BK444" i="9"/>
  <c r="BC444" i="9"/>
  <c r="AU444" i="9"/>
  <c r="AM444" i="9"/>
  <c r="AE444" i="9"/>
  <c r="W444" i="9"/>
  <c r="CW444" i="9"/>
  <c r="CO444" i="9"/>
  <c r="CG444" i="9"/>
  <c r="BY444" i="9"/>
  <c r="BQ444" i="9"/>
  <c r="BI444" i="9"/>
  <c r="BA444" i="9"/>
  <c r="AS444" i="9"/>
  <c r="AK444" i="9"/>
  <c r="AC444" i="9"/>
  <c r="CH444" i="9"/>
  <c r="BB444" i="9"/>
  <c r="V444" i="9"/>
  <c r="CF444" i="9"/>
  <c r="AZ444" i="9"/>
  <c r="BZ444" i="9"/>
  <c r="AT444" i="9"/>
  <c r="BX444" i="9"/>
  <c r="AR444" i="9"/>
  <c r="CX444" i="9"/>
  <c r="BR444" i="9"/>
  <c r="AL444" i="9"/>
  <c r="AJ444" i="9"/>
  <c r="AD444" i="9"/>
  <c r="CV444" i="9"/>
  <c r="AB444" i="9"/>
  <c r="CP444" i="9"/>
  <c r="CN444" i="9"/>
  <c r="BP444" i="9"/>
  <c r="BJ444" i="9"/>
  <c r="BH444" i="9"/>
  <c r="AH15" i="5"/>
  <c r="FZ296" i="9"/>
  <c r="FR296" i="9"/>
  <c r="FJ296" i="9"/>
  <c r="FB296" i="9"/>
  <c r="ET296" i="9"/>
  <c r="EL296" i="9"/>
  <c r="ED296" i="9"/>
  <c r="DV296" i="9"/>
  <c r="DN296" i="9"/>
  <c r="DF296" i="9"/>
  <c r="GG296" i="9"/>
  <c r="FY296" i="9"/>
  <c r="FQ296" i="9"/>
  <c r="FI296" i="9"/>
  <c r="FA296" i="9"/>
  <c r="ES296" i="9"/>
  <c r="EK296" i="9"/>
  <c r="EC296" i="9"/>
  <c r="DU296" i="9"/>
  <c r="DM296" i="9"/>
  <c r="DE296" i="9"/>
  <c r="GF296" i="9"/>
  <c r="FX296" i="9"/>
  <c r="FP296" i="9"/>
  <c r="FH296" i="9"/>
  <c r="EZ296" i="9"/>
  <c r="ER296" i="9"/>
  <c r="EJ296" i="9"/>
  <c r="EB296" i="9"/>
  <c r="DT296" i="9"/>
  <c r="DL296" i="9"/>
  <c r="DD296" i="9"/>
  <c r="GE296" i="9"/>
  <c r="FW296" i="9"/>
  <c r="FO296" i="9"/>
  <c r="FG296" i="9"/>
  <c r="EY296" i="9"/>
  <c r="EQ296" i="9"/>
  <c r="EI296" i="9"/>
  <c r="EA296" i="9"/>
  <c r="DS296" i="9"/>
  <c r="DK296" i="9"/>
  <c r="DC296" i="9"/>
  <c r="GD296" i="9"/>
  <c r="FV296" i="9"/>
  <c r="FN296" i="9"/>
  <c r="FF296" i="9"/>
  <c r="EX296" i="9"/>
  <c r="EP296" i="9"/>
  <c r="EH296" i="9"/>
  <c r="DZ296" i="9"/>
  <c r="DR296" i="9"/>
  <c r="DJ296" i="9"/>
  <c r="DB296" i="9"/>
  <c r="GB296" i="9"/>
  <c r="FT296" i="9"/>
  <c r="FL296" i="9"/>
  <c r="FD296" i="9"/>
  <c r="EV296" i="9"/>
  <c r="EN296" i="9"/>
  <c r="EF296" i="9"/>
  <c r="DX296" i="9"/>
  <c r="DP296" i="9"/>
  <c r="DH296" i="9"/>
  <c r="FC296" i="9"/>
  <c r="DW296" i="9"/>
  <c r="GC296" i="9"/>
  <c r="EW296" i="9"/>
  <c r="DQ296" i="9"/>
  <c r="GA296" i="9"/>
  <c r="EU296" i="9"/>
  <c r="DO296" i="9"/>
  <c r="FU296" i="9"/>
  <c r="EO296" i="9"/>
  <c r="DI296" i="9"/>
  <c r="FM296" i="9"/>
  <c r="EG296" i="9"/>
  <c r="DY296" i="9"/>
  <c r="DG296" i="9"/>
  <c r="FS296" i="9"/>
  <c r="FK296" i="9"/>
  <c r="FE296" i="9"/>
  <c r="EM296" i="9"/>
  <c r="EE296" i="9"/>
  <c r="GA152" i="9"/>
  <c r="FS152" i="9"/>
  <c r="FK152" i="9"/>
  <c r="FC152" i="9"/>
  <c r="EU152" i="9"/>
  <c r="EM152" i="9"/>
  <c r="EE152" i="9"/>
  <c r="DW152" i="9"/>
  <c r="DO152" i="9"/>
  <c r="DG152" i="9"/>
  <c r="GF152" i="9"/>
  <c r="FX152" i="9"/>
  <c r="FP152" i="9"/>
  <c r="FH152" i="9"/>
  <c r="EZ152" i="9"/>
  <c r="ER152" i="9"/>
  <c r="EJ152" i="9"/>
  <c r="EB152" i="9"/>
  <c r="DT152" i="9"/>
  <c r="DL152" i="9"/>
  <c r="DD152" i="9"/>
  <c r="FY152" i="9"/>
  <c r="FN152" i="9"/>
  <c r="FD152" i="9"/>
  <c r="ES152" i="9"/>
  <c r="EH152" i="9"/>
  <c r="DX152" i="9"/>
  <c r="DM152" i="9"/>
  <c r="DB152" i="9"/>
  <c r="FW152" i="9"/>
  <c r="FM152" i="9"/>
  <c r="FB152" i="9"/>
  <c r="EQ152" i="9"/>
  <c r="EG152" i="9"/>
  <c r="DV152" i="9"/>
  <c r="DK152" i="9"/>
  <c r="GG152" i="9"/>
  <c r="FV152" i="9"/>
  <c r="FL152" i="9"/>
  <c r="FA152" i="9"/>
  <c r="EP152" i="9"/>
  <c r="EF152" i="9"/>
  <c r="DU152" i="9"/>
  <c r="DJ152" i="9"/>
  <c r="GE152" i="9"/>
  <c r="FU152" i="9"/>
  <c r="FJ152" i="9"/>
  <c r="EY152" i="9"/>
  <c r="EO152" i="9"/>
  <c r="ED152" i="9"/>
  <c r="DS152" i="9"/>
  <c r="DI152" i="9"/>
  <c r="GD152" i="9"/>
  <c r="FT152" i="9"/>
  <c r="FI152" i="9"/>
  <c r="EX152" i="9"/>
  <c r="EN152" i="9"/>
  <c r="EC152" i="9"/>
  <c r="DR152" i="9"/>
  <c r="DH152" i="9"/>
  <c r="GC152" i="9"/>
  <c r="FR152" i="9"/>
  <c r="FG152" i="9"/>
  <c r="EW152" i="9"/>
  <c r="EL152" i="9"/>
  <c r="EA152" i="9"/>
  <c r="DQ152" i="9"/>
  <c r="DF152" i="9"/>
  <c r="GB152" i="9"/>
  <c r="EK152" i="9"/>
  <c r="FZ152" i="9"/>
  <c r="EI152" i="9"/>
  <c r="FQ152" i="9"/>
  <c r="DZ152" i="9"/>
  <c r="FO152" i="9"/>
  <c r="DY152" i="9"/>
  <c r="FF152" i="9"/>
  <c r="DP152" i="9"/>
  <c r="FE152" i="9"/>
  <c r="DN152" i="9"/>
  <c r="EV152" i="9"/>
  <c r="DE152" i="9"/>
  <c r="ET152" i="9"/>
  <c r="DC152" i="9"/>
  <c r="CZ487" i="9"/>
  <c r="CR487" i="9"/>
  <c r="CJ487" i="9"/>
  <c r="CB487" i="9"/>
  <c r="BT487" i="9"/>
  <c r="BL487" i="9"/>
  <c r="BD487" i="9"/>
  <c r="AV487" i="9"/>
  <c r="AN487" i="9"/>
  <c r="AF487" i="9"/>
  <c r="X487" i="9"/>
  <c r="CY487" i="9"/>
  <c r="CQ487" i="9"/>
  <c r="CI487" i="9"/>
  <c r="CA487" i="9"/>
  <c r="BS487" i="9"/>
  <c r="BK487" i="9"/>
  <c r="BC487" i="9"/>
  <c r="AU487" i="9"/>
  <c r="AM487" i="9"/>
  <c r="AE487" i="9"/>
  <c r="W487" i="9"/>
  <c r="CX487" i="9"/>
  <c r="CP487" i="9"/>
  <c r="CH487" i="9"/>
  <c r="BZ487" i="9"/>
  <c r="BR487" i="9"/>
  <c r="BJ487" i="9"/>
  <c r="BB487" i="9"/>
  <c r="DA487" i="9"/>
  <c r="CM487" i="9"/>
  <c r="BY487" i="9"/>
  <c r="BN487" i="9"/>
  <c r="AZ487" i="9"/>
  <c r="AP487" i="9"/>
  <c r="AD487" i="9"/>
  <c r="CW487" i="9"/>
  <c r="CL487" i="9"/>
  <c r="BX487" i="9"/>
  <c r="BM487" i="9"/>
  <c r="AY487" i="9"/>
  <c r="AO487" i="9"/>
  <c r="AC487" i="9"/>
  <c r="CU487" i="9"/>
  <c r="CE487" i="9"/>
  <c r="BO487" i="9"/>
  <c r="AW487" i="9"/>
  <c r="AI487" i="9"/>
  <c r="CT487" i="9"/>
  <c r="CD487" i="9"/>
  <c r="BI487" i="9"/>
  <c r="AT487" i="9"/>
  <c r="AH487" i="9"/>
  <c r="CS487" i="9"/>
  <c r="CC487" i="9"/>
  <c r="BH487" i="9"/>
  <c r="AS487" i="9"/>
  <c r="AG487" i="9"/>
  <c r="CO487" i="9"/>
  <c r="BQ487" i="9"/>
  <c r="AQ487" i="9"/>
  <c r="V487" i="9"/>
  <c r="CK487" i="9"/>
  <c r="BG487" i="9"/>
  <c r="AK487" i="9"/>
  <c r="CG487" i="9"/>
  <c r="BF487" i="9"/>
  <c r="AJ487" i="9"/>
  <c r="BV487" i="9"/>
  <c r="AB487" i="9"/>
  <c r="BU487" i="9"/>
  <c r="AA487" i="9"/>
  <c r="BP487" i="9"/>
  <c r="Z487" i="9"/>
  <c r="BE487" i="9"/>
  <c r="Y487" i="9"/>
  <c r="CF487" i="9"/>
  <c r="AR487" i="9"/>
  <c r="BW487" i="9"/>
  <c r="AL487" i="9"/>
  <c r="CV487" i="9"/>
  <c r="CN487" i="9"/>
  <c r="AX487" i="9"/>
  <c r="BA487" i="9"/>
  <c r="CT101" i="9"/>
  <c r="CL101" i="9"/>
  <c r="CD101" i="9"/>
  <c r="BV101" i="9"/>
  <c r="BN101" i="9"/>
  <c r="BF101" i="9"/>
  <c r="AX101" i="9"/>
  <c r="AP101" i="9"/>
  <c r="AH101" i="9"/>
  <c r="Z101" i="9"/>
  <c r="CZ101" i="9"/>
  <c r="CR101" i="9"/>
  <c r="CJ101" i="9"/>
  <c r="CB101" i="9"/>
  <c r="BT101" i="9"/>
  <c r="BL101" i="9"/>
  <c r="BD101" i="9"/>
  <c r="AV101" i="9"/>
  <c r="AN101" i="9"/>
  <c r="AF101" i="9"/>
  <c r="X101" i="9"/>
  <c r="CV101" i="9"/>
  <c r="CK101" i="9"/>
  <c r="BZ101" i="9"/>
  <c r="BP101" i="9"/>
  <c r="BE101" i="9"/>
  <c r="AT101" i="9"/>
  <c r="AJ101" i="9"/>
  <c r="Y101" i="9"/>
  <c r="CU101" i="9"/>
  <c r="CI101" i="9"/>
  <c r="BY101" i="9"/>
  <c r="BO101" i="9"/>
  <c r="BC101" i="9"/>
  <c r="AS101" i="9"/>
  <c r="AI101" i="9"/>
  <c r="W101" i="9"/>
  <c r="CS101" i="9"/>
  <c r="CH101" i="9"/>
  <c r="BX101" i="9"/>
  <c r="BM101" i="9"/>
  <c r="BB101" i="9"/>
  <c r="AR101" i="9"/>
  <c r="AG101" i="9"/>
  <c r="V101" i="9"/>
  <c r="CQ101" i="9"/>
  <c r="CG101" i="9"/>
  <c r="BW101" i="9"/>
  <c r="BK101" i="9"/>
  <c r="BA101" i="9"/>
  <c r="AQ101" i="9"/>
  <c r="AE101" i="9"/>
  <c r="DA101" i="9"/>
  <c r="CP101" i="9"/>
  <c r="CF101" i="9"/>
  <c r="BU101" i="9"/>
  <c r="BJ101" i="9"/>
  <c r="AZ101" i="9"/>
  <c r="AO101" i="9"/>
  <c r="AD101" i="9"/>
  <c r="CY101" i="9"/>
  <c r="CO101" i="9"/>
  <c r="CE101" i="9"/>
  <c r="BS101" i="9"/>
  <c r="BI101" i="9"/>
  <c r="AY101" i="9"/>
  <c r="AM101" i="9"/>
  <c r="AC101" i="9"/>
  <c r="CX101" i="9"/>
  <c r="CN101" i="9"/>
  <c r="CC101" i="9"/>
  <c r="BR101" i="9"/>
  <c r="BH101" i="9"/>
  <c r="AW101" i="9"/>
  <c r="AL101" i="9"/>
  <c r="AB101" i="9"/>
  <c r="AK101" i="9"/>
  <c r="AA101" i="9"/>
  <c r="CW101" i="9"/>
  <c r="CM101" i="9"/>
  <c r="CA101" i="9"/>
  <c r="BQ101" i="9"/>
  <c r="BG101" i="9"/>
  <c r="AU101" i="9"/>
  <c r="GC106" i="9"/>
  <c r="FU106" i="9"/>
  <c r="FM106" i="9"/>
  <c r="FE106" i="9"/>
  <c r="EW106" i="9"/>
  <c r="EO106" i="9"/>
  <c r="EG106" i="9"/>
  <c r="DY106" i="9"/>
  <c r="DQ106" i="9"/>
  <c r="DI106" i="9"/>
  <c r="GA106" i="9"/>
  <c r="FS106" i="9"/>
  <c r="FK106" i="9"/>
  <c r="FC106" i="9"/>
  <c r="EU106" i="9"/>
  <c r="EM106" i="9"/>
  <c r="EE106" i="9"/>
  <c r="DW106" i="9"/>
  <c r="DO106" i="9"/>
  <c r="DG106" i="9"/>
  <c r="FZ106" i="9"/>
  <c r="FP106" i="9"/>
  <c r="FF106" i="9"/>
  <c r="ET106" i="9"/>
  <c r="EJ106" i="9"/>
  <c r="DZ106" i="9"/>
  <c r="DN106" i="9"/>
  <c r="DD106" i="9"/>
  <c r="FY106" i="9"/>
  <c r="FO106" i="9"/>
  <c r="FD106" i="9"/>
  <c r="ES106" i="9"/>
  <c r="EI106" i="9"/>
  <c r="DX106" i="9"/>
  <c r="DM106" i="9"/>
  <c r="DC106" i="9"/>
  <c r="FX106" i="9"/>
  <c r="FN106" i="9"/>
  <c r="FB106" i="9"/>
  <c r="ER106" i="9"/>
  <c r="EH106" i="9"/>
  <c r="DV106" i="9"/>
  <c r="DL106" i="9"/>
  <c r="DB106" i="9"/>
  <c r="GG106" i="9"/>
  <c r="FW106" i="9"/>
  <c r="FL106" i="9"/>
  <c r="FA106" i="9"/>
  <c r="EQ106" i="9"/>
  <c r="EF106" i="9"/>
  <c r="DU106" i="9"/>
  <c r="DK106" i="9"/>
  <c r="GF106" i="9"/>
  <c r="FV106" i="9"/>
  <c r="FJ106" i="9"/>
  <c r="EZ106" i="9"/>
  <c r="EP106" i="9"/>
  <c r="ED106" i="9"/>
  <c r="DT106" i="9"/>
  <c r="DJ106" i="9"/>
  <c r="GE106" i="9"/>
  <c r="FT106" i="9"/>
  <c r="FI106" i="9"/>
  <c r="EY106" i="9"/>
  <c r="EN106" i="9"/>
  <c r="EC106" i="9"/>
  <c r="DS106" i="9"/>
  <c r="DH106" i="9"/>
  <c r="GD106" i="9"/>
  <c r="FR106" i="9"/>
  <c r="FH106" i="9"/>
  <c r="EX106" i="9"/>
  <c r="EL106" i="9"/>
  <c r="EB106" i="9"/>
  <c r="DR106" i="9"/>
  <c r="DF106" i="9"/>
  <c r="GB106" i="9"/>
  <c r="FQ106" i="9"/>
  <c r="FG106" i="9"/>
  <c r="EV106" i="9"/>
  <c r="EK106" i="9"/>
  <c r="EA106" i="9"/>
  <c r="DP106" i="9"/>
  <c r="DE106" i="9"/>
  <c r="CT312" i="9"/>
  <c r="CL312" i="9"/>
  <c r="CD312" i="9"/>
  <c r="BV312" i="9"/>
  <c r="BN312" i="9"/>
  <c r="BF312" i="9"/>
  <c r="AX312" i="9"/>
  <c r="AP312" i="9"/>
  <c r="AH312" i="9"/>
  <c r="Z312" i="9"/>
  <c r="DA312" i="9"/>
  <c r="CS312" i="9"/>
  <c r="CK312" i="9"/>
  <c r="CC312" i="9"/>
  <c r="BU312" i="9"/>
  <c r="BM312" i="9"/>
  <c r="BE312" i="9"/>
  <c r="AW312" i="9"/>
  <c r="AO312" i="9"/>
  <c r="AG312" i="9"/>
  <c r="Y312" i="9"/>
  <c r="CZ312" i="9"/>
  <c r="CR312" i="9"/>
  <c r="CJ312" i="9"/>
  <c r="CB312" i="9"/>
  <c r="BT312" i="9"/>
  <c r="BL312" i="9"/>
  <c r="BD312" i="9"/>
  <c r="AV312" i="9"/>
  <c r="AN312" i="9"/>
  <c r="AF312" i="9"/>
  <c r="X312" i="9"/>
  <c r="CY312" i="9"/>
  <c r="CQ312" i="9"/>
  <c r="CI312" i="9"/>
  <c r="CA312" i="9"/>
  <c r="BS312" i="9"/>
  <c r="BK312" i="9"/>
  <c r="BC312" i="9"/>
  <c r="AU312" i="9"/>
  <c r="AM312" i="9"/>
  <c r="AE312" i="9"/>
  <c r="W312" i="9"/>
  <c r="CX312" i="9"/>
  <c r="CP312" i="9"/>
  <c r="CH312" i="9"/>
  <c r="BZ312" i="9"/>
  <c r="BR312" i="9"/>
  <c r="BJ312" i="9"/>
  <c r="BB312" i="9"/>
  <c r="AT312" i="9"/>
  <c r="AL312" i="9"/>
  <c r="AD312" i="9"/>
  <c r="V312" i="9"/>
  <c r="CV312" i="9"/>
  <c r="CN312" i="9"/>
  <c r="CF312" i="9"/>
  <c r="BX312" i="9"/>
  <c r="BP312" i="9"/>
  <c r="BH312" i="9"/>
  <c r="AZ312" i="9"/>
  <c r="AR312" i="9"/>
  <c r="AJ312" i="9"/>
  <c r="AB312" i="9"/>
  <c r="BY312" i="9"/>
  <c r="AS312" i="9"/>
  <c r="BW312" i="9"/>
  <c r="AQ312" i="9"/>
  <c r="CW312" i="9"/>
  <c r="BQ312" i="9"/>
  <c r="AK312" i="9"/>
  <c r="CU312" i="9"/>
  <c r="BO312" i="9"/>
  <c r="AI312" i="9"/>
  <c r="CO312" i="9"/>
  <c r="BI312" i="9"/>
  <c r="AC312" i="9"/>
  <c r="CG312" i="9"/>
  <c r="BA312" i="9"/>
  <c r="CM312" i="9"/>
  <c r="CE312" i="9"/>
  <c r="BG312" i="9"/>
  <c r="AY312" i="9"/>
  <c r="AA312" i="9"/>
  <c r="GG117" i="9"/>
  <c r="FY117" i="9"/>
  <c r="FQ117" i="9"/>
  <c r="FI117" i="9"/>
  <c r="FA117" i="9"/>
  <c r="ES117" i="9"/>
  <c r="EK117" i="9"/>
  <c r="EC117" i="9"/>
  <c r="DU117" i="9"/>
  <c r="DM117" i="9"/>
  <c r="DE117" i="9"/>
  <c r="GF117" i="9"/>
  <c r="FX117" i="9"/>
  <c r="FP117" i="9"/>
  <c r="FH117" i="9"/>
  <c r="EZ117" i="9"/>
  <c r="ER117" i="9"/>
  <c r="EJ117" i="9"/>
  <c r="EB117" i="9"/>
  <c r="DT117" i="9"/>
  <c r="DL117" i="9"/>
  <c r="DD117" i="9"/>
  <c r="GE117" i="9"/>
  <c r="FW117" i="9"/>
  <c r="FO117" i="9"/>
  <c r="FG117" i="9"/>
  <c r="EY117" i="9"/>
  <c r="EQ117" i="9"/>
  <c r="EI117" i="9"/>
  <c r="EA117" i="9"/>
  <c r="DS117" i="9"/>
  <c r="DK117" i="9"/>
  <c r="DC117" i="9"/>
  <c r="GD117" i="9"/>
  <c r="FV117" i="9"/>
  <c r="FN117" i="9"/>
  <c r="FF117" i="9"/>
  <c r="EX117" i="9"/>
  <c r="EP117" i="9"/>
  <c r="EH117" i="9"/>
  <c r="DZ117" i="9"/>
  <c r="DR117" i="9"/>
  <c r="DJ117" i="9"/>
  <c r="DB117" i="9"/>
  <c r="GC117" i="9"/>
  <c r="FU117" i="9"/>
  <c r="FM117" i="9"/>
  <c r="FE117" i="9"/>
  <c r="EW117" i="9"/>
  <c r="EO117" i="9"/>
  <c r="EG117" i="9"/>
  <c r="DY117" i="9"/>
  <c r="DQ117" i="9"/>
  <c r="DI117" i="9"/>
  <c r="GB117" i="9"/>
  <c r="FT117" i="9"/>
  <c r="FL117" i="9"/>
  <c r="FD117" i="9"/>
  <c r="EV117" i="9"/>
  <c r="EN117" i="9"/>
  <c r="EF117" i="9"/>
  <c r="DX117" i="9"/>
  <c r="DP117" i="9"/>
  <c r="DH117" i="9"/>
  <c r="FS117" i="9"/>
  <c r="EM117" i="9"/>
  <c r="DG117" i="9"/>
  <c r="FR117" i="9"/>
  <c r="EL117" i="9"/>
  <c r="DF117" i="9"/>
  <c r="FK117" i="9"/>
  <c r="EE117" i="9"/>
  <c r="FJ117" i="9"/>
  <c r="ED117" i="9"/>
  <c r="FC117" i="9"/>
  <c r="DW117" i="9"/>
  <c r="FB117" i="9"/>
  <c r="DV117" i="9"/>
  <c r="GA117" i="9"/>
  <c r="EU117" i="9"/>
  <c r="DO117" i="9"/>
  <c r="FZ117" i="9"/>
  <c r="ET117" i="9"/>
  <c r="DN117" i="9"/>
  <c r="GB170" i="9"/>
  <c r="FT170" i="9"/>
  <c r="FL170" i="9"/>
  <c r="FD170" i="9"/>
  <c r="EV170" i="9"/>
  <c r="EN170" i="9"/>
  <c r="EF170" i="9"/>
  <c r="DX170" i="9"/>
  <c r="DP170" i="9"/>
  <c r="DH170" i="9"/>
  <c r="FZ170" i="9"/>
  <c r="FR170" i="9"/>
  <c r="FJ170" i="9"/>
  <c r="FB170" i="9"/>
  <c r="ET170" i="9"/>
  <c r="EL170" i="9"/>
  <c r="ED170" i="9"/>
  <c r="DV170" i="9"/>
  <c r="DN170" i="9"/>
  <c r="DF170" i="9"/>
  <c r="GG170" i="9"/>
  <c r="FY170" i="9"/>
  <c r="FQ170" i="9"/>
  <c r="FI170" i="9"/>
  <c r="FA170" i="9"/>
  <c r="ES170" i="9"/>
  <c r="EK170" i="9"/>
  <c r="EC170" i="9"/>
  <c r="DU170" i="9"/>
  <c r="DM170" i="9"/>
  <c r="DE170" i="9"/>
  <c r="GF170" i="9"/>
  <c r="FX170" i="9"/>
  <c r="FP170" i="9"/>
  <c r="FH170" i="9"/>
  <c r="EZ170" i="9"/>
  <c r="ER170" i="9"/>
  <c r="EJ170" i="9"/>
  <c r="EB170" i="9"/>
  <c r="DT170" i="9"/>
  <c r="DL170" i="9"/>
  <c r="DD170" i="9"/>
  <c r="GE170" i="9"/>
  <c r="FW170" i="9"/>
  <c r="FO170" i="9"/>
  <c r="FG170" i="9"/>
  <c r="EY170" i="9"/>
  <c r="EQ170" i="9"/>
  <c r="EI170" i="9"/>
  <c r="EA170" i="9"/>
  <c r="DS170" i="9"/>
  <c r="DK170" i="9"/>
  <c r="DC170" i="9"/>
  <c r="GD170" i="9"/>
  <c r="FV170" i="9"/>
  <c r="FN170" i="9"/>
  <c r="FF170" i="9"/>
  <c r="EX170" i="9"/>
  <c r="EP170" i="9"/>
  <c r="EH170" i="9"/>
  <c r="DZ170" i="9"/>
  <c r="DR170" i="9"/>
  <c r="DJ170" i="9"/>
  <c r="DB170" i="9"/>
  <c r="FE170" i="9"/>
  <c r="DY170" i="9"/>
  <c r="FC170" i="9"/>
  <c r="DW170" i="9"/>
  <c r="GC170" i="9"/>
  <c r="EW170" i="9"/>
  <c r="DQ170" i="9"/>
  <c r="GA170" i="9"/>
  <c r="EU170" i="9"/>
  <c r="DO170" i="9"/>
  <c r="FU170" i="9"/>
  <c r="EO170" i="9"/>
  <c r="DI170" i="9"/>
  <c r="FS170" i="9"/>
  <c r="EM170" i="9"/>
  <c r="DG170" i="9"/>
  <c r="FM170" i="9"/>
  <c r="EG170" i="9"/>
  <c r="FK170" i="9"/>
  <c r="EE170" i="9"/>
  <c r="GA100" i="9"/>
  <c r="FS100" i="9"/>
  <c r="FK100" i="9"/>
  <c r="FC100" i="9"/>
  <c r="EU100" i="9"/>
  <c r="EM100" i="9"/>
  <c r="EE100" i="9"/>
  <c r="DW100" i="9"/>
  <c r="DO100" i="9"/>
  <c r="DG100" i="9"/>
  <c r="GG100" i="9"/>
  <c r="FY100" i="9"/>
  <c r="FQ100" i="9"/>
  <c r="FI100" i="9"/>
  <c r="FA100" i="9"/>
  <c r="ES100" i="9"/>
  <c r="EK100" i="9"/>
  <c r="EC100" i="9"/>
  <c r="DU100" i="9"/>
  <c r="DM100" i="9"/>
  <c r="DE100" i="9"/>
  <c r="GF100" i="9"/>
  <c r="FV100" i="9"/>
  <c r="FL100" i="9"/>
  <c r="EZ100" i="9"/>
  <c r="EP100" i="9"/>
  <c r="EF100" i="9"/>
  <c r="DT100" i="9"/>
  <c r="DJ100" i="9"/>
  <c r="GE100" i="9"/>
  <c r="FU100" i="9"/>
  <c r="FJ100" i="9"/>
  <c r="EY100" i="9"/>
  <c r="EO100" i="9"/>
  <c r="ED100" i="9"/>
  <c r="DS100" i="9"/>
  <c r="DI100" i="9"/>
  <c r="GD100" i="9"/>
  <c r="FT100" i="9"/>
  <c r="FH100" i="9"/>
  <c r="EX100" i="9"/>
  <c r="EN100" i="9"/>
  <c r="EB100" i="9"/>
  <c r="DR100" i="9"/>
  <c r="DH100" i="9"/>
  <c r="GC100" i="9"/>
  <c r="FR100" i="9"/>
  <c r="FG100" i="9"/>
  <c r="EW100" i="9"/>
  <c r="EL100" i="9"/>
  <c r="EA100" i="9"/>
  <c r="DQ100" i="9"/>
  <c r="DF100" i="9"/>
  <c r="GB100" i="9"/>
  <c r="FP100" i="9"/>
  <c r="FF100" i="9"/>
  <c r="EV100" i="9"/>
  <c r="EJ100" i="9"/>
  <c r="DZ100" i="9"/>
  <c r="DP100" i="9"/>
  <c r="DD100" i="9"/>
  <c r="FZ100" i="9"/>
  <c r="FO100" i="9"/>
  <c r="FE100" i="9"/>
  <c r="ET100" i="9"/>
  <c r="EI100" i="9"/>
  <c r="DY100" i="9"/>
  <c r="DN100" i="9"/>
  <c r="DC100" i="9"/>
  <c r="FX100" i="9"/>
  <c r="FN100" i="9"/>
  <c r="FD100" i="9"/>
  <c r="ER100" i="9"/>
  <c r="EH100" i="9"/>
  <c r="DX100" i="9"/>
  <c r="DL100" i="9"/>
  <c r="DB100" i="9"/>
  <c r="EQ100" i="9"/>
  <c r="EG100" i="9"/>
  <c r="DV100" i="9"/>
  <c r="DK100" i="9"/>
  <c r="FW100" i="9"/>
  <c r="FM100" i="9"/>
  <c r="FB100" i="9"/>
  <c r="GC28" i="9"/>
  <c r="FU28" i="9"/>
  <c r="FM28" i="9"/>
  <c r="FE28" i="9"/>
  <c r="EW28" i="9"/>
  <c r="EO28" i="9"/>
  <c r="EG28" i="9"/>
  <c r="DY28" i="9"/>
  <c r="DQ28" i="9"/>
  <c r="DI28" i="9"/>
  <c r="GB28" i="9"/>
  <c r="FT28" i="9"/>
  <c r="FL28" i="9"/>
  <c r="FD28" i="9"/>
  <c r="EV28" i="9"/>
  <c r="EN28" i="9"/>
  <c r="EF28" i="9"/>
  <c r="DX28" i="9"/>
  <c r="DP28" i="9"/>
  <c r="DH28" i="9"/>
  <c r="GA28" i="9"/>
  <c r="FS28" i="9"/>
  <c r="FK28" i="9"/>
  <c r="FC28" i="9"/>
  <c r="EU28" i="9"/>
  <c r="EM28" i="9"/>
  <c r="EE28" i="9"/>
  <c r="DW28" i="9"/>
  <c r="DO28" i="9"/>
  <c r="DG28" i="9"/>
  <c r="FZ28" i="9"/>
  <c r="FR28" i="9"/>
  <c r="FJ28" i="9"/>
  <c r="FB28" i="9"/>
  <c r="ET28" i="9"/>
  <c r="EL28" i="9"/>
  <c r="ED28" i="9"/>
  <c r="DV28" i="9"/>
  <c r="DN28" i="9"/>
  <c r="DF28" i="9"/>
  <c r="GG28" i="9"/>
  <c r="FY28" i="9"/>
  <c r="FQ28" i="9"/>
  <c r="FI28" i="9"/>
  <c r="FA28" i="9"/>
  <c r="ES28" i="9"/>
  <c r="EK28" i="9"/>
  <c r="EC28" i="9"/>
  <c r="DU28" i="9"/>
  <c r="DM28" i="9"/>
  <c r="DE28" i="9"/>
  <c r="GF28" i="9"/>
  <c r="FX28" i="9"/>
  <c r="FP28" i="9"/>
  <c r="FH28" i="9"/>
  <c r="EZ28" i="9"/>
  <c r="ER28" i="9"/>
  <c r="EJ28" i="9"/>
  <c r="EB28" i="9"/>
  <c r="DT28" i="9"/>
  <c r="DL28" i="9"/>
  <c r="DD28" i="9"/>
  <c r="FV28" i="9"/>
  <c r="EP28" i="9"/>
  <c r="DJ28" i="9"/>
  <c r="FO28" i="9"/>
  <c r="EI28" i="9"/>
  <c r="DC28" i="9"/>
  <c r="FN28" i="9"/>
  <c r="EH28" i="9"/>
  <c r="DB28" i="9"/>
  <c r="FG28" i="9"/>
  <c r="EA28" i="9"/>
  <c r="GD28" i="9"/>
  <c r="EX28" i="9"/>
  <c r="DR28" i="9"/>
  <c r="FW28" i="9"/>
  <c r="EQ28" i="9"/>
  <c r="DK28" i="9"/>
  <c r="DS28" i="9"/>
  <c r="GE28" i="9"/>
  <c r="FF28" i="9"/>
  <c r="EY28" i="9"/>
  <c r="DZ28" i="9"/>
  <c r="CX392" i="9"/>
  <c r="CP392" i="9"/>
  <c r="CH392" i="9"/>
  <c r="BZ392" i="9"/>
  <c r="BR392" i="9"/>
  <c r="BJ392" i="9"/>
  <c r="BB392" i="9"/>
  <c r="AT392" i="9"/>
  <c r="AL392" i="9"/>
  <c r="AD392" i="9"/>
  <c r="V392" i="9"/>
  <c r="CW392" i="9"/>
  <c r="CO392" i="9"/>
  <c r="CG392" i="9"/>
  <c r="BY392" i="9"/>
  <c r="BQ392" i="9"/>
  <c r="BI392" i="9"/>
  <c r="BA392" i="9"/>
  <c r="AS392" i="9"/>
  <c r="AK392" i="9"/>
  <c r="AC392" i="9"/>
  <c r="CV392" i="9"/>
  <c r="CN392" i="9"/>
  <c r="CF392" i="9"/>
  <c r="BX392" i="9"/>
  <c r="BP392" i="9"/>
  <c r="BH392" i="9"/>
  <c r="AZ392" i="9"/>
  <c r="AR392" i="9"/>
  <c r="AJ392" i="9"/>
  <c r="AB392" i="9"/>
  <c r="CU392" i="9"/>
  <c r="CM392" i="9"/>
  <c r="CE392" i="9"/>
  <c r="BW392" i="9"/>
  <c r="BO392" i="9"/>
  <c r="BG392" i="9"/>
  <c r="AY392" i="9"/>
  <c r="AQ392" i="9"/>
  <c r="AI392" i="9"/>
  <c r="AA392" i="9"/>
  <c r="CT392" i="9"/>
  <c r="CL392" i="9"/>
  <c r="CD392" i="9"/>
  <c r="BV392" i="9"/>
  <c r="BN392" i="9"/>
  <c r="BF392" i="9"/>
  <c r="AX392" i="9"/>
  <c r="AP392" i="9"/>
  <c r="AH392" i="9"/>
  <c r="Z392" i="9"/>
  <c r="CZ392" i="9"/>
  <c r="CR392" i="9"/>
  <c r="CJ392" i="9"/>
  <c r="CB392" i="9"/>
  <c r="BT392" i="9"/>
  <c r="BL392" i="9"/>
  <c r="BD392" i="9"/>
  <c r="AV392" i="9"/>
  <c r="AN392" i="9"/>
  <c r="AF392" i="9"/>
  <c r="X392" i="9"/>
  <c r="CQ392" i="9"/>
  <c r="BK392" i="9"/>
  <c r="AE392" i="9"/>
  <c r="CK392" i="9"/>
  <c r="BE392" i="9"/>
  <c r="Y392" i="9"/>
  <c r="CI392" i="9"/>
  <c r="BC392" i="9"/>
  <c r="W392" i="9"/>
  <c r="CC392" i="9"/>
  <c r="AW392" i="9"/>
  <c r="CA392" i="9"/>
  <c r="AU392" i="9"/>
  <c r="CY392" i="9"/>
  <c r="BS392" i="9"/>
  <c r="AM392" i="9"/>
  <c r="CS392" i="9"/>
  <c r="BU392" i="9"/>
  <c r="BM392" i="9"/>
  <c r="AO392" i="9"/>
  <c r="AG392" i="9"/>
  <c r="DA392" i="9"/>
  <c r="CU295" i="9"/>
  <c r="CM295" i="9"/>
  <c r="CE295" i="9"/>
  <c r="BW295" i="9"/>
  <c r="BO295" i="9"/>
  <c r="BG295" i="9"/>
  <c r="AY295" i="9"/>
  <c r="AQ295" i="9"/>
  <c r="AI295" i="9"/>
  <c r="AA295" i="9"/>
  <c r="CT295" i="9"/>
  <c r="CL295" i="9"/>
  <c r="CD295" i="9"/>
  <c r="BV295" i="9"/>
  <c r="BN295" i="9"/>
  <c r="BF295" i="9"/>
  <c r="AX295" i="9"/>
  <c r="AP295" i="9"/>
  <c r="AH295" i="9"/>
  <c r="Z295" i="9"/>
  <c r="DA295" i="9"/>
  <c r="CS295" i="9"/>
  <c r="CK295" i="9"/>
  <c r="CC295" i="9"/>
  <c r="BU295" i="9"/>
  <c r="BM295" i="9"/>
  <c r="BE295" i="9"/>
  <c r="AW295" i="9"/>
  <c r="AO295" i="9"/>
  <c r="AG295" i="9"/>
  <c r="Y295" i="9"/>
  <c r="CZ295" i="9"/>
  <c r="CR295" i="9"/>
  <c r="CJ295" i="9"/>
  <c r="CB295" i="9"/>
  <c r="BT295" i="9"/>
  <c r="BL295" i="9"/>
  <c r="BD295" i="9"/>
  <c r="AV295" i="9"/>
  <c r="AN295" i="9"/>
  <c r="AF295" i="9"/>
  <c r="X295" i="9"/>
  <c r="CY295" i="9"/>
  <c r="CQ295" i="9"/>
  <c r="CI295" i="9"/>
  <c r="CA295" i="9"/>
  <c r="BS295" i="9"/>
  <c r="BK295" i="9"/>
  <c r="BC295" i="9"/>
  <c r="AU295" i="9"/>
  <c r="AM295" i="9"/>
  <c r="AE295" i="9"/>
  <c r="W295" i="9"/>
  <c r="CW295" i="9"/>
  <c r="CO295" i="9"/>
  <c r="CG295" i="9"/>
  <c r="BY295" i="9"/>
  <c r="BQ295" i="9"/>
  <c r="BI295" i="9"/>
  <c r="BA295" i="9"/>
  <c r="AS295" i="9"/>
  <c r="AK295" i="9"/>
  <c r="AC295" i="9"/>
  <c r="CF295" i="9"/>
  <c r="AZ295" i="9"/>
  <c r="BZ295" i="9"/>
  <c r="AT295" i="9"/>
  <c r="BX295" i="9"/>
  <c r="AR295" i="9"/>
  <c r="CX295" i="9"/>
  <c r="BR295" i="9"/>
  <c r="AL295" i="9"/>
  <c r="CP295" i="9"/>
  <c r="BJ295" i="9"/>
  <c r="AD295" i="9"/>
  <c r="BH295" i="9"/>
  <c r="BB295" i="9"/>
  <c r="AJ295" i="9"/>
  <c r="AB295" i="9"/>
  <c r="CV295" i="9"/>
  <c r="V295" i="9"/>
  <c r="CN295" i="9"/>
  <c r="CH295" i="9"/>
  <c r="BP295" i="9"/>
  <c r="CY247" i="9"/>
  <c r="CQ247" i="9"/>
  <c r="CI247" i="9"/>
  <c r="CA247" i="9"/>
  <c r="BS247" i="9"/>
  <c r="BK247" i="9"/>
  <c r="BC247" i="9"/>
  <c r="AU247" i="9"/>
  <c r="AM247" i="9"/>
  <c r="AE247" i="9"/>
  <c r="W247" i="9"/>
  <c r="CV247" i="9"/>
  <c r="CN247" i="9"/>
  <c r="CF247" i="9"/>
  <c r="BX247" i="9"/>
  <c r="BP247" i="9"/>
  <c r="BH247" i="9"/>
  <c r="AZ247" i="9"/>
  <c r="AR247" i="9"/>
  <c r="AJ247" i="9"/>
  <c r="AB247" i="9"/>
  <c r="DA247" i="9"/>
  <c r="CP247" i="9"/>
  <c r="CE247" i="9"/>
  <c r="BU247" i="9"/>
  <c r="BJ247" i="9"/>
  <c r="AY247" i="9"/>
  <c r="AO247" i="9"/>
  <c r="AD247" i="9"/>
  <c r="CZ247" i="9"/>
  <c r="CO247" i="9"/>
  <c r="CD247" i="9"/>
  <c r="BT247" i="9"/>
  <c r="BI247" i="9"/>
  <c r="AX247" i="9"/>
  <c r="AN247" i="9"/>
  <c r="AC247" i="9"/>
  <c r="CX247" i="9"/>
  <c r="CM247" i="9"/>
  <c r="CC247" i="9"/>
  <c r="BR247" i="9"/>
  <c r="BG247" i="9"/>
  <c r="AW247" i="9"/>
  <c r="AL247" i="9"/>
  <c r="AA247" i="9"/>
  <c r="CW247" i="9"/>
  <c r="CL247" i="9"/>
  <c r="CB247" i="9"/>
  <c r="BQ247" i="9"/>
  <c r="BF247" i="9"/>
  <c r="AV247" i="9"/>
  <c r="AK247" i="9"/>
  <c r="Z247" i="9"/>
  <c r="CU247" i="9"/>
  <c r="CK247" i="9"/>
  <c r="BZ247" i="9"/>
  <c r="BO247" i="9"/>
  <c r="BE247" i="9"/>
  <c r="AT247" i="9"/>
  <c r="AI247" i="9"/>
  <c r="Y247" i="9"/>
  <c r="CS247" i="9"/>
  <c r="CH247" i="9"/>
  <c r="BW247" i="9"/>
  <c r="BM247" i="9"/>
  <c r="BB247" i="9"/>
  <c r="AQ247" i="9"/>
  <c r="AG247" i="9"/>
  <c r="V247" i="9"/>
  <c r="BL247" i="9"/>
  <c r="BY247" i="9"/>
  <c r="AH247" i="9"/>
  <c r="BV247" i="9"/>
  <c r="AF247" i="9"/>
  <c r="BA247" i="9"/>
  <c r="AS247" i="9"/>
  <c r="CT247" i="9"/>
  <c r="AP247" i="9"/>
  <c r="CR247" i="9"/>
  <c r="X247" i="9"/>
  <c r="CJ247" i="9"/>
  <c r="BN247" i="9"/>
  <c r="CG247" i="9"/>
  <c r="BD247" i="9"/>
  <c r="CZ310" i="9"/>
  <c r="CR310" i="9"/>
  <c r="CJ310" i="9"/>
  <c r="CB310" i="9"/>
  <c r="BT310" i="9"/>
  <c r="BL310" i="9"/>
  <c r="BD310" i="9"/>
  <c r="AV310" i="9"/>
  <c r="AN310" i="9"/>
  <c r="AF310" i="9"/>
  <c r="X310" i="9"/>
  <c r="CY310" i="9"/>
  <c r="CQ310" i="9"/>
  <c r="CI310" i="9"/>
  <c r="CA310" i="9"/>
  <c r="BS310" i="9"/>
  <c r="BK310" i="9"/>
  <c r="BC310" i="9"/>
  <c r="AU310" i="9"/>
  <c r="AM310" i="9"/>
  <c r="AE310" i="9"/>
  <c r="W310" i="9"/>
  <c r="CX310" i="9"/>
  <c r="CP310" i="9"/>
  <c r="CH310" i="9"/>
  <c r="BZ310" i="9"/>
  <c r="BR310" i="9"/>
  <c r="BJ310" i="9"/>
  <c r="BB310" i="9"/>
  <c r="AT310" i="9"/>
  <c r="AL310" i="9"/>
  <c r="AD310" i="9"/>
  <c r="V310" i="9"/>
  <c r="CW310" i="9"/>
  <c r="CO310" i="9"/>
  <c r="CG310" i="9"/>
  <c r="BY310" i="9"/>
  <c r="BQ310" i="9"/>
  <c r="BI310" i="9"/>
  <c r="BA310" i="9"/>
  <c r="AS310" i="9"/>
  <c r="AK310" i="9"/>
  <c r="AC310" i="9"/>
  <c r="CV310" i="9"/>
  <c r="CN310" i="9"/>
  <c r="CF310" i="9"/>
  <c r="BX310" i="9"/>
  <c r="BP310" i="9"/>
  <c r="CT310" i="9"/>
  <c r="CL310" i="9"/>
  <c r="CD310" i="9"/>
  <c r="BV310" i="9"/>
  <c r="BN310" i="9"/>
  <c r="BF310" i="9"/>
  <c r="AX310" i="9"/>
  <c r="AP310" i="9"/>
  <c r="AH310" i="9"/>
  <c r="Z310" i="9"/>
  <c r="CM310" i="9"/>
  <c r="BH310" i="9"/>
  <c r="AO310" i="9"/>
  <c r="CK310" i="9"/>
  <c r="BG310" i="9"/>
  <c r="AJ310" i="9"/>
  <c r="CE310" i="9"/>
  <c r="BE310" i="9"/>
  <c r="AI310" i="9"/>
  <c r="CC310" i="9"/>
  <c r="AZ310" i="9"/>
  <c r="AG310" i="9"/>
  <c r="BW310" i="9"/>
  <c r="AY310" i="9"/>
  <c r="AB310" i="9"/>
  <c r="CU310" i="9"/>
  <c r="BO310" i="9"/>
  <c r="AR310" i="9"/>
  <c r="Y310" i="9"/>
  <c r="CS310" i="9"/>
  <c r="BU310" i="9"/>
  <c r="BM310" i="9"/>
  <c r="AW310" i="9"/>
  <c r="AQ310" i="9"/>
  <c r="AA310" i="9"/>
  <c r="DA310" i="9"/>
  <c r="CV151" i="9"/>
  <c r="CN151" i="9"/>
  <c r="CF151" i="9"/>
  <c r="BX151" i="9"/>
  <c r="BP151" i="9"/>
  <c r="BH151" i="9"/>
  <c r="AZ151" i="9"/>
  <c r="AR151" i="9"/>
  <c r="AJ151" i="9"/>
  <c r="AB151" i="9"/>
  <c r="DA151" i="9"/>
  <c r="CS151" i="9"/>
  <c r="CK151" i="9"/>
  <c r="CC151" i="9"/>
  <c r="BU151" i="9"/>
  <c r="BM151" i="9"/>
  <c r="BE151" i="9"/>
  <c r="AW151" i="9"/>
  <c r="AO151" i="9"/>
  <c r="AG151" i="9"/>
  <c r="Y151" i="9"/>
  <c r="CT151" i="9"/>
  <c r="CI151" i="9"/>
  <c r="BY151" i="9"/>
  <c r="BN151" i="9"/>
  <c r="BC151" i="9"/>
  <c r="AS151" i="9"/>
  <c r="AH151" i="9"/>
  <c r="W151" i="9"/>
  <c r="CR151" i="9"/>
  <c r="CH151" i="9"/>
  <c r="BW151" i="9"/>
  <c r="BL151" i="9"/>
  <c r="BB151" i="9"/>
  <c r="AQ151" i="9"/>
  <c r="AF151" i="9"/>
  <c r="V151" i="9"/>
  <c r="CQ151" i="9"/>
  <c r="CG151" i="9"/>
  <c r="BV151" i="9"/>
  <c r="BK151" i="9"/>
  <c r="BA151" i="9"/>
  <c r="AP151" i="9"/>
  <c r="AE151" i="9"/>
  <c r="CZ151" i="9"/>
  <c r="CP151" i="9"/>
  <c r="CE151" i="9"/>
  <c r="BT151" i="9"/>
  <c r="BJ151" i="9"/>
  <c r="AY151" i="9"/>
  <c r="AN151" i="9"/>
  <c r="AD151" i="9"/>
  <c r="CY151" i="9"/>
  <c r="CO151" i="9"/>
  <c r="CD151" i="9"/>
  <c r="BS151" i="9"/>
  <c r="BI151" i="9"/>
  <c r="AX151" i="9"/>
  <c r="AM151" i="9"/>
  <c r="AC151" i="9"/>
  <c r="CX151" i="9"/>
  <c r="CM151" i="9"/>
  <c r="CB151" i="9"/>
  <c r="BR151" i="9"/>
  <c r="BG151" i="9"/>
  <c r="AV151" i="9"/>
  <c r="AL151" i="9"/>
  <c r="AA151" i="9"/>
  <c r="BZ151" i="9"/>
  <c r="AI151" i="9"/>
  <c r="BQ151" i="9"/>
  <c r="Z151" i="9"/>
  <c r="BO151" i="9"/>
  <c r="X151" i="9"/>
  <c r="CW151" i="9"/>
  <c r="BF151" i="9"/>
  <c r="CU151" i="9"/>
  <c r="BD151" i="9"/>
  <c r="CL151" i="9"/>
  <c r="AU151" i="9"/>
  <c r="CJ151" i="9"/>
  <c r="AT151" i="9"/>
  <c r="CA151" i="9"/>
  <c r="AK151" i="9"/>
  <c r="GD168" i="9"/>
  <c r="FV168" i="9"/>
  <c r="FN168" i="9"/>
  <c r="FF168" i="9"/>
  <c r="EX168" i="9"/>
  <c r="EP168" i="9"/>
  <c r="EH168" i="9"/>
  <c r="DZ168" i="9"/>
  <c r="DR168" i="9"/>
  <c r="DJ168" i="9"/>
  <c r="DB168" i="9"/>
  <c r="GB168" i="9"/>
  <c r="FT168" i="9"/>
  <c r="FL168" i="9"/>
  <c r="FD168" i="9"/>
  <c r="EV168" i="9"/>
  <c r="EN168" i="9"/>
  <c r="EF168" i="9"/>
  <c r="DX168" i="9"/>
  <c r="DP168" i="9"/>
  <c r="DH168" i="9"/>
  <c r="GA168" i="9"/>
  <c r="FS168" i="9"/>
  <c r="FK168" i="9"/>
  <c r="FC168" i="9"/>
  <c r="EU168" i="9"/>
  <c r="EM168" i="9"/>
  <c r="EE168" i="9"/>
  <c r="DW168" i="9"/>
  <c r="DO168" i="9"/>
  <c r="DG168" i="9"/>
  <c r="FZ168" i="9"/>
  <c r="FR168" i="9"/>
  <c r="FJ168" i="9"/>
  <c r="FB168" i="9"/>
  <c r="ET168" i="9"/>
  <c r="EL168" i="9"/>
  <c r="ED168" i="9"/>
  <c r="DV168" i="9"/>
  <c r="DN168" i="9"/>
  <c r="DF168" i="9"/>
  <c r="GG168" i="9"/>
  <c r="FY168" i="9"/>
  <c r="FQ168" i="9"/>
  <c r="FI168" i="9"/>
  <c r="FA168" i="9"/>
  <c r="ES168" i="9"/>
  <c r="EK168" i="9"/>
  <c r="EC168" i="9"/>
  <c r="DU168" i="9"/>
  <c r="DM168" i="9"/>
  <c r="DE168" i="9"/>
  <c r="GF168" i="9"/>
  <c r="FX168" i="9"/>
  <c r="FP168" i="9"/>
  <c r="FH168" i="9"/>
  <c r="EZ168" i="9"/>
  <c r="ER168" i="9"/>
  <c r="EJ168" i="9"/>
  <c r="EB168" i="9"/>
  <c r="DT168" i="9"/>
  <c r="DL168" i="9"/>
  <c r="DD168" i="9"/>
  <c r="FU168" i="9"/>
  <c r="EO168" i="9"/>
  <c r="DI168" i="9"/>
  <c r="FO168" i="9"/>
  <c r="EI168" i="9"/>
  <c r="DC168" i="9"/>
  <c r="FM168" i="9"/>
  <c r="EG168" i="9"/>
  <c r="FG168" i="9"/>
  <c r="EA168" i="9"/>
  <c r="FE168" i="9"/>
  <c r="DY168" i="9"/>
  <c r="GE168" i="9"/>
  <c r="EY168" i="9"/>
  <c r="DS168" i="9"/>
  <c r="GC168" i="9"/>
  <c r="EW168" i="9"/>
  <c r="DQ168" i="9"/>
  <c r="FW168" i="9"/>
  <c r="EQ168" i="9"/>
  <c r="DK168" i="9"/>
  <c r="GC82" i="9"/>
  <c r="FU82" i="9"/>
  <c r="FM82" i="9"/>
  <c r="FE82" i="9"/>
  <c r="EW82" i="9"/>
  <c r="EO82" i="9"/>
  <c r="EG82" i="9"/>
  <c r="DY82" i="9"/>
  <c r="DQ82" i="9"/>
  <c r="DI82" i="9"/>
  <c r="GB82" i="9"/>
  <c r="FT82" i="9"/>
  <c r="FL82" i="9"/>
  <c r="FD82" i="9"/>
  <c r="EV82" i="9"/>
  <c r="EN82" i="9"/>
  <c r="EF82" i="9"/>
  <c r="DX82" i="9"/>
  <c r="DP82" i="9"/>
  <c r="DH82" i="9"/>
  <c r="GA82" i="9"/>
  <c r="FS82" i="9"/>
  <c r="FK82" i="9"/>
  <c r="FC82" i="9"/>
  <c r="EU82" i="9"/>
  <c r="EM82" i="9"/>
  <c r="EE82" i="9"/>
  <c r="DW82" i="9"/>
  <c r="DO82" i="9"/>
  <c r="DG82" i="9"/>
  <c r="FZ82" i="9"/>
  <c r="FR82" i="9"/>
  <c r="FJ82" i="9"/>
  <c r="FB82" i="9"/>
  <c r="ET82" i="9"/>
  <c r="EL82" i="9"/>
  <c r="ED82" i="9"/>
  <c r="DV82" i="9"/>
  <c r="DN82" i="9"/>
  <c r="DF82" i="9"/>
  <c r="GG82" i="9"/>
  <c r="FY82" i="9"/>
  <c r="FQ82" i="9"/>
  <c r="FI82" i="9"/>
  <c r="FA82" i="9"/>
  <c r="ES82" i="9"/>
  <c r="EK82" i="9"/>
  <c r="EC82" i="9"/>
  <c r="DU82" i="9"/>
  <c r="DM82" i="9"/>
  <c r="DE82" i="9"/>
  <c r="GF82" i="9"/>
  <c r="FX82" i="9"/>
  <c r="FP82" i="9"/>
  <c r="FH82" i="9"/>
  <c r="EZ82" i="9"/>
  <c r="ER82" i="9"/>
  <c r="EJ82" i="9"/>
  <c r="EB82" i="9"/>
  <c r="DT82" i="9"/>
  <c r="DL82" i="9"/>
  <c r="DD82" i="9"/>
  <c r="GE82" i="9"/>
  <c r="FW82" i="9"/>
  <c r="FO82" i="9"/>
  <c r="FG82" i="9"/>
  <c r="EY82" i="9"/>
  <c r="EQ82" i="9"/>
  <c r="EI82" i="9"/>
  <c r="EA82" i="9"/>
  <c r="DS82" i="9"/>
  <c r="DK82" i="9"/>
  <c r="DC82" i="9"/>
  <c r="FN82" i="9"/>
  <c r="DB82" i="9"/>
  <c r="FF82" i="9"/>
  <c r="EX82" i="9"/>
  <c r="EP82" i="9"/>
  <c r="EH82" i="9"/>
  <c r="DZ82" i="9"/>
  <c r="GD82" i="9"/>
  <c r="DR82" i="9"/>
  <c r="DJ82" i="9"/>
  <c r="FV82" i="9"/>
  <c r="CY398" i="9"/>
  <c r="CQ398" i="9"/>
  <c r="CI398" i="9"/>
  <c r="CA398" i="9"/>
  <c r="BS398" i="9"/>
  <c r="BK398" i="9"/>
  <c r="BC398" i="9"/>
  <c r="AU398" i="9"/>
  <c r="AM398" i="9"/>
  <c r="AE398" i="9"/>
  <c r="W398" i="9"/>
  <c r="CV398" i="9"/>
  <c r="CN398" i="9"/>
  <c r="CW398" i="9"/>
  <c r="CL398" i="9"/>
  <c r="CC398" i="9"/>
  <c r="BT398" i="9"/>
  <c r="BJ398" i="9"/>
  <c r="BA398" i="9"/>
  <c r="AR398" i="9"/>
  <c r="AI398" i="9"/>
  <c r="Z398" i="9"/>
  <c r="CU398" i="9"/>
  <c r="CK398" i="9"/>
  <c r="CB398" i="9"/>
  <c r="BR398" i="9"/>
  <c r="BI398" i="9"/>
  <c r="AZ398" i="9"/>
  <c r="AQ398" i="9"/>
  <c r="AH398" i="9"/>
  <c r="Y398" i="9"/>
  <c r="CT398" i="9"/>
  <c r="CJ398" i="9"/>
  <c r="BZ398" i="9"/>
  <c r="BQ398" i="9"/>
  <c r="BH398" i="9"/>
  <c r="AY398" i="9"/>
  <c r="AP398" i="9"/>
  <c r="AG398" i="9"/>
  <c r="X398" i="9"/>
  <c r="CS398" i="9"/>
  <c r="CH398" i="9"/>
  <c r="BY398" i="9"/>
  <c r="BP398" i="9"/>
  <c r="BG398" i="9"/>
  <c r="AX398" i="9"/>
  <c r="AO398" i="9"/>
  <c r="AF398" i="9"/>
  <c r="V398" i="9"/>
  <c r="CR398" i="9"/>
  <c r="CG398" i="9"/>
  <c r="BX398" i="9"/>
  <c r="BO398" i="9"/>
  <c r="BF398" i="9"/>
  <c r="AW398" i="9"/>
  <c r="AN398" i="9"/>
  <c r="AD398" i="9"/>
  <c r="CZ398" i="9"/>
  <c r="CO398" i="9"/>
  <c r="CE398" i="9"/>
  <c r="BV398" i="9"/>
  <c r="BM398" i="9"/>
  <c r="BD398" i="9"/>
  <c r="AT398" i="9"/>
  <c r="AK398" i="9"/>
  <c r="AB398" i="9"/>
  <c r="CP398" i="9"/>
  <c r="BE398" i="9"/>
  <c r="CM398" i="9"/>
  <c r="BB398" i="9"/>
  <c r="CF398" i="9"/>
  <c r="AV398" i="9"/>
  <c r="CD398" i="9"/>
  <c r="AS398" i="9"/>
  <c r="BW398" i="9"/>
  <c r="AL398" i="9"/>
  <c r="DA398" i="9"/>
  <c r="BN398" i="9"/>
  <c r="AC398" i="9"/>
  <c r="AA398" i="9"/>
  <c r="CX398" i="9"/>
  <c r="BL398" i="9"/>
  <c r="AJ398" i="9"/>
  <c r="BU398" i="9"/>
  <c r="CX257" i="9"/>
  <c r="CP257" i="9"/>
  <c r="CH257" i="9"/>
  <c r="BZ257" i="9"/>
  <c r="BR257" i="9"/>
  <c r="BJ257" i="9"/>
  <c r="CT257" i="9"/>
  <c r="CK257" i="9"/>
  <c r="CB257" i="9"/>
  <c r="BS257" i="9"/>
  <c r="BI257" i="9"/>
  <c r="BA257" i="9"/>
  <c r="AS257" i="9"/>
  <c r="AK257" i="9"/>
  <c r="AC257" i="9"/>
  <c r="DA257" i="9"/>
  <c r="CR257" i="9"/>
  <c r="CI257" i="9"/>
  <c r="BY257" i="9"/>
  <c r="BP257" i="9"/>
  <c r="BG257" i="9"/>
  <c r="AY257" i="9"/>
  <c r="AQ257" i="9"/>
  <c r="AI257" i="9"/>
  <c r="AA257" i="9"/>
  <c r="CZ257" i="9"/>
  <c r="CQ257" i="9"/>
  <c r="CG257" i="9"/>
  <c r="BX257" i="9"/>
  <c r="BO257" i="9"/>
  <c r="BF257" i="9"/>
  <c r="AX257" i="9"/>
  <c r="AP257" i="9"/>
  <c r="AH257" i="9"/>
  <c r="Z257" i="9"/>
  <c r="CU257" i="9"/>
  <c r="CE257" i="9"/>
  <c r="BQ257" i="9"/>
  <c r="BC257" i="9"/>
  <c r="AO257" i="9"/>
  <c r="AD257" i="9"/>
  <c r="CS257" i="9"/>
  <c r="CD257" i="9"/>
  <c r="BN257" i="9"/>
  <c r="BB257" i="9"/>
  <c r="AN257" i="9"/>
  <c r="AB257" i="9"/>
  <c r="CO257" i="9"/>
  <c r="CC257" i="9"/>
  <c r="BM257" i="9"/>
  <c r="AZ257" i="9"/>
  <c r="AM257" i="9"/>
  <c r="Y257" i="9"/>
  <c r="CN257" i="9"/>
  <c r="CA257" i="9"/>
  <c r="BL257" i="9"/>
  <c r="AW257" i="9"/>
  <c r="AL257" i="9"/>
  <c r="X257" i="9"/>
  <c r="CM257" i="9"/>
  <c r="BW257" i="9"/>
  <c r="BK257" i="9"/>
  <c r="AV257" i="9"/>
  <c r="AJ257" i="9"/>
  <c r="W257" i="9"/>
  <c r="CW257" i="9"/>
  <c r="CJ257" i="9"/>
  <c r="BU257" i="9"/>
  <c r="BE257" i="9"/>
  <c r="AT257" i="9"/>
  <c r="AF257" i="9"/>
  <c r="CV257" i="9"/>
  <c r="AR257" i="9"/>
  <c r="BH257" i="9"/>
  <c r="BD257" i="9"/>
  <c r="AG257" i="9"/>
  <c r="AE257" i="9"/>
  <c r="CY257" i="9"/>
  <c r="V257" i="9"/>
  <c r="CL257" i="9"/>
  <c r="CF257" i="9"/>
  <c r="BT257" i="9"/>
  <c r="BV257" i="9"/>
  <c r="AU257" i="9"/>
  <c r="GA299" i="9"/>
  <c r="FS299" i="9"/>
  <c r="FK299" i="9"/>
  <c r="FC299" i="9"/>
  <c r="EU299" i="9"/>
  <c r="EM299" i="9"/>
  <c r="EE299" i="9"/>
  <c r="DW299" i="9"/>
  <c r="DO299" i="9"/>
  <c r="DG299" i="9"/>
  <c r="FZ299" i="9"/>
  <c r="FR299" i="9"/>
  <c r="FJ299" i="9"/>
  <c r="FB299" i="9"/>
  <c r="ET299" i="9"/>
  <c r="EL299" i="9"/>
  <c r="ED299" i="9"/>
  <c r="DV299" i="9"/>
  <c r="DN299" i="9"/>
  <c r="DF299" i="9"/>
  <c r="GG299" i="9"/>
  <c r="FY299" i="9"/>
  <c r="FQ299" i="9"/>
  <c r="FI299" i="9"/>
  <c r="FA299" i="9"/>
  <c r="ES299" i="9"/>
  <c r="EK299" i="9"/>
  <c r="EC299" i="9"/>
  <c r="DU299" i="9"/>
  <c r="DM299" i="9"/>
  <c r="DE299" i="9"/>
  <c r="GF299" i="9"/>
  <c r="FX299" i="9"/>
  <c r="FP299" i="9"/>
  <c r="FH299" i="9"/>
  <c r="EZ299" i="9"/>
  <c r="ER299" i="9"/>
  <c r="EJ299" i="9"/>
  <c r="EB299" i="9"/>
  <c r="DT299" i="9"/>
  <c r="DL299" i="9"/>
  <c r="DD299" i="9"/>
  <c r="GE299" i="9"/>
  <c r="FW299" i="9"/>
  <c r="FO299" i="9"/>
  <c r="FG299" i="9"/>
  <c r="EY299" i="9"/>
  <c r="EQ299" i="9"/>
  <c r="EI299" i="9"/>
  <c r="EA299" i="9"/>
  <c r="DS299" i="9"/>
  <c r="DK299" i="9"/>
  <c r="DC299" i="9"/>
  <c r="GC299" i="9"/>
  <c r="FU299" i="9"/>
  <c r="FM299" i="9"/>
  <c r="FE299" i="9"/>
  <c r="EW299" i="9"/>
  <c r="EO299" i="9"/>
  <c r="EG299" i="9"/>
  <c r="DY299" i="9"/>
  <c r="DQ299" i="9"/>
  <c r="DI299" i="9"/>
  <c r="FN299" i="9"/>
  <c r="EH299" i="9"/>
  <c r="DB299" i="9"/>
  <c r="FL299" i="9"/>
  <c r="EF299" i="9"/>
  <c r="FF299" i="9"/>
  <c r="DZ299" i="9"/>
  <c r="FD299" i="9"/>
  <c r="DX299" i="9"/>
  <c r="GB299" i="9"/>
  <c r="EV299" i="9"/>
  <c r="DP299" i="9"/>
  <c r="EX299" i="9"/>
  <c r="EP299" i="9"/>
  <c r="EN299" i="9"/>
  <c r="DR299" i="9"/>
  <c r="DJ299" i="9"/>
  <c r="GD299" i="9"/>
  <c r="DH299" i="9"/>
  <c r="FV299" i="9"/>
  <c r="FT299" i="9"/>
  <c r="GG249" i="9"/>
  <c r="FY249" i="9"/>
  <c r="FQ249" i="9"/>
  <c r="FI249" i="9"/>
  <c r="FA249" i="9"/>
  <c r="ES249" i="9"/>
  <c r="EK249" i="9"/>
  <c r="EC249" i="9"/>
  <c r="DU249" i="9"/>
  <c r="DM249" i="9"/>
  <c r="DE249" i="9"/>
  <c r="GD249" i="9"/>
  <c r="FV249" i="9"/>
  <c r="FN249" i="9"/>
  <c r="FF249" i="9"/>
  <c r="EX249" i="9"/>
  <c r="EP249" i="9"/>
  <c r="EH249" i="9"/>
  <c r="DZ249" i="9"/>
  <c r="DR249" i="9"/>
  <c r="DJ249" i="9"/>
  <c r="DB249" i="9"/>
  <c r="FZ249" i="9"/>
  <c r="FO249" i="9"/>
  <c r="FD249" i="9"/>
  <c r="ET249" i="9"/>
  <c r="EI249" i="9"/>
  <c r="DX249" i="9"/>
  <c r="DN249" i="9"/>
  <c r="DC249" i="9"/>
  <c r="FX249" i="9"/>
  <c r="FM249" i="9"/>
  <c r="FC249" i="9"/>
  <c r="ER249" i="9"/>
  <c r="EG249" i="9"/>
  <c r="DW249" i="9"/>
  <c r="DL249" i="9"/>
  <c r="FW249" i="9"/>
  <c r="FL249" i="9"/>
  <c r="FB249" i="9"/>
  <c r="EQ249" i="9"/>
  <c r="EF249" i="9"/>
  <c r="DV249" i="9"/>
  <c r="DK249" i="9"/>
  <c r="GF249" i="9"/>
  <c r="FU249" i="9"/>
  <c r="FK249" i="9"/>
  <c r="EZ249" i="9"/>
  <c r="EO249" i="9"/>
  <c r="EE249" i="9"/>
  <c r="DT249" i="9"/>
  <c r="DI249" i="9"/>
  <c r="GE249" i="9"/>
  <c r="FT249" i="9"/>
  <c r="FJ249" i="9"/>
  <c r="EY249" i="9"/>
  <c r="EN249" i="9"/>
  <c r="ED249" i="9"/>
  <c r="DS249" i="9"/>
  <c r="DH249" i="9"/>
  <c r="GB249" i="9"/>
  <c r="FR249" i="9"/>
  <c r="FG249" i="9"/>
  <c r="EV249" i="9"/>
  <c r="EL249" i="9"/>
  <c r="EA249" i="9"/>
  <c r="DP249" i="9"/>
  <c r="DF249" i="9"/>
  <c r="FH249" i="9"/>
  <c r="DQ249" i="9"/>
  <c r="GA249" i="9"/>
  <c r="EJ249" i="9"/>
  <c r="FS249" i="9"/>
  <c r="EB249" i="9"/>
  <c r="EU249" i="9"/>
  <c r="EM249" i="9"/>
  <c r="DY249" i="9"/>
  <c r="DO249" i="9"/>
  <c r="GC249" i="9"/>
  <c r="DG249" i="9"/>
  <c r="FE249" i="9"/>
  <c r="FP249" i="9"/>
  <c r="EW249" i="9"/>
  <c r="DD249" i="9"/>
  <c r="GG185" i="9"/>
  <c r="FY185" i="9"/>
  <c r="FQ185" i="9"/>
  <c r="FI185" i="9"/>
  <c r="FA185" i="9"/>
  <c r="ES185" i="9"/>
  <c r="EK185" i="9"/>
  <c r="EC185" i="9"/>
  <c r="DU185" i="9"/>
  <c r="DM185" i="9"/>
  <c r="DE185" i="9"/>
  <c r="GF185" i="9"/>
  <c r="FX185" i="9"/>
  <c r="FP185" i="9"/>
  <c r="FH185" i="9"/>
  <c r="EZ185" i="9"/>
  <c r="GE185" i="9"/>
  <c r="FW185" i="9"/>
  <c r="FO185" i="9"/>
  <c r="FG185" i="9"/>
  <c r="EY185" i="9"/>
  <c r="GD185" i="9"/>
  <c r="FV185" i="9"/>
  <c r="FN185" i="9"/>
  <c r="FF185" i="9"/>
  <c r="EX185" i="9"/>
  <c r="EP185" i="9"/>
  <c r="EH185" i="9"/>
  <c r="DZ185" i="9"/>
  <c r="DR185" i="9"/>
  <c r="DJ185" i="9"/>
  <c r="DB185" i="9"/>
  <c r="GB185" i="9"/>
  <c r="FL185" i="9"/>
  <c r="EV185" i="9"/>
  <c r="EL185" i="9"/>
  <c r="EA185" i="9"/>
  <c r="DP185" i="9"/>
  <c r="DF185" i="9"/>
  <c r="FZ185" i="9"/>
  <c r="FJ185" i="9"/>
  <c r="ET185" i="9"/>
  <c r="EI185" i="9"/>
  <c r="DX185" i="9"/>
  <c r="DN185" i="9"/>
  <c r="DC185" i="9"/>
  <c r="FU185" i="9"/>
  <c r="FE185" i="9"/>
  <c r="ER185" i="9"/>
  <c r="EG185" i="9"/>
  <c r="DW185" i="9"/>
  <c r="DL185" i="9"/>
  <c r="FT185" i="9"/>
  <c r="FD185" i="9"/>
  <c r="EQ185" i="9"/>
  <c r="EF185" i="9"/>
  <c r="DV185" i="9"/>
  <c r="DK185" i="9"/>
  <c r="FS185" i="9"/>
  <c r="FC185" i="9"/>
  <c r="EO185" i="9"/>
  <c r="EE185" i="9"/>
  <c r="DT185" i="9"/>
  <c r="DI185" i="9"/>
  <c r="FR185" i="9"/>
  <c r="FB185" i="9"/>
  <c r="EN185" i="9"/>
  <c r="ED185" i="9"/>
  <c r="DS185" i="9"/>
  <c r="DH185" i="9"/>
  <c r="FM185" i="9"/>
  <c r="DQ185" i="9"/>
  <c r="FK185" i="9"/>
  <c r="DO185" i="9"/>
  <c r="EW185" i="9"/>
  <c r="DG185" i="9"/>
  <c r="EU185" i="9"/>
  <c r="DD185" i="9"/>
  <c r="EM185" i="9"/>
  <c r="EJ185" i="9"/>
  <c r="GC185" i="9"/>
  <c r="EB185" i="9"/>
  <c r="GA185" i="9"/>
  <c r="DY185" i="9"/>
  <c r="GB110" i="9"/>
  <c r="FT110" i="9"/>
  <c r="FL110" i="9"/>
  <c r="FD110" i="9"/>
  <c r="EV110" i="9"/>
  <c r="EN110" i="9"/>
  <c r="EF110" i="9"/>
  <c r="DX110" i="9"/>
  <c r="DP110" i="9"/>
  <c r="DH110" i="9"/>
  <c r="GA110" i="9"/>
  <c r="FS110" i="9"/>
  <c r="FK110" i="9"/>
  <c r="FC110" i="9"/>
  <c r="EU110" i="9"/>
  <c r="EM110" i="9"/>
  <c r="EE110" i="9"/>
  <c r="DW110" i="9"/>
  <c r="DO110" i="9"/>
  <c r="DG110" i="9"/>
  <c r="FZ110" i="9"/>
  <c r="FR110" i="9"/>
  <c r="FJ110" i="9"/>
  <c r="FB110" i="9"/>
  <c r="ET110" i="9"/>
  <c r="EL110" i="9"/>
  <c r="ED110" i="9"/>
  <c r="DV110" i="9"/>
  <c r="DN110" i="9"/>
  <c r="DF110" i="9"/>
  <c r="GG110" i="9"/>
  <c r="FY110" i="9"/>
  <c r="FQ110" i="9"/>
  <c r="FI110" i="9"/>
  <c r="FA110" i="9"/>
  <c r="ES110" i="9"/>
  <c r="EK110" i="9"/>
  <c r="EC110" i="9"/>
  <c r="DU110" i="9"/>
  <c r="DM110" i="9"/>
  <c r="DE110" i="9"/>
  <c r="GF110" i="9"/>
  <c r="FX110" i="9"/>
  <c r="FP110" i="9"/>
  <c r="FH110" i="9"/>
  <c r="EZ110" i="9"/>
  <c r="ER110" i="9"/>
  <c r="EJ110" i="9"/>
  <c r="EB110" i="9"/>
  <c r="DT110" i="9"/>
  <c r="DL110" i="9"/>
  <c r="DD110" i="9"/>
  <c r="GE110" i="9"/>
  <c r="FW110" i="9"/>
  <c r="FO110" i="9"/>
  <c r="FG110" i="9"/>
  <c r="EY110" i="9"/>
  <c r="EQ110" i="9"/>
  <c r="EI110" i="9"/>
  <c r="EA110" i="9"/>
  <c r="DS110" i="9"/>
  <c r="DK110" i="9"/>
  <c r="DC110" i="9"/>
  <c r="GC110" i="9"/>
  <c r="EW110" i="9"/>
  <c r="DQ110" i="9"/>
  <c r="FV110" i="9"/>
  <c r="EP110" i="9"/>
  <c r="DJ110" i="9"/>
  <c r="FU110" i="9"/>
  <c r="EO110" i="9"/>
  <c r="DI110" i="9"/>
  <c r="FN110" i="9"/>
  <c r="EH110" i="9"/>
  <c r="DB110" i="9"/>
  <c r="FM110" i="9"/>
  <c r="EG110" i="9"/>
  <c r="FF110" i="9"/>
  <c r="DZ110" i="9"/>
  <c r="FE110" i="9"/>
  <c r="DY110" i="9"/>
  <c r="GD110" i="9"/>
  <c r="EX110" i="9"/>
  <c r="DR110" i="9"/>
  <c r="GE10" i="9"/>
  <c r="FW10" i="9"/>
  <c r="FO10" i="9"/>
  <c r="FG10" i="9"/>
  <c r="EY10" i="9"/>
  <c r="EQ10" i="9"/>
  <c r="EI10" i="9"/>
  <c r="EA10" i="9"/>
  <c r="DS10" i="9"/>
  <c r="DK10" i="9"/>
  <c r="DC10" i="9"/>
  <c r="GD10" i="9"/>
  <c r="FV10" i="9"/>
  <c r="FN10" i="9"/>
  <c r="FF10" i="9"/>
  <c r="EX10" i="9"/>
  <c r="EP10" i="9"/>
  <c r="EH10" i="9"/>
  <c r="DZ10" i="9"/>
  <c r="DR10" i="9"/>
  <c r="DJ10" i="9"/>
  <c r="DB10" i="9"/>
  <c r="GC10" i="9"/>
  <c r="FU10" i="9"/>
  <c r="FM10" i="9"/>
  <c r="FE10" i="9"/>
  <c r="EW10" i="9"/>
  <c r="EO10" i="9"/>
  <c r="EG10" i="9"/>
  <c r="DY10" i="9"/>
  <c r="DQ10" i="9"/>
  <c r="DI10" i="9"/>
  <c r="GB10" i="9"/>
  <c r="FT10" i="9"/>
  <c r="FL10" i="9"/>
  <c r="FD10" i="9"/>
  <c r="EV10" i="9"/>
  <c r="EN10" i="9"/>
  <c r="EF10" i="9"/>
  <c r="DX10" i="9"/>
  <c r="DP10" i="9"/>
  <c r="DH10" i="9"/>
  <c r="GA10" i="9"/>
  <c r="FS10" i="9"/>
  <c r="FK10" i="9"/>
  <c r="FC10" i="9"/>
  <c r="EU10" i="9"/>
  <c r="EM10" i="9"/>
  <c r="EE10" i="9"/>
  <c r="DW10" i="9"/>
  <c r="DO10" i="9"/>
  <c r="DG10" i="9"/>
  <c r="FZ10" i="9"/>
  <c r="FR10" i="9"/>
  <c r="FJ10" i="9"/>
  <c r="FB10" i="9"/>
  <c r="ET10" i="9"/>
  <c r="EL10" i="9"/>
  <c r="ED10" i="9"/>
  <c r="DV10" i="9"/>
  <c r="DN10" i="9"/>
  <c r="DF10" i="9"/>
  <c r="FQ10" i="9"/>
  <c r="EK10" i="9"/>
  <c r="DE10" i="9"/>
  <c r="FP10" i="9"/>
  <c r="EJ10" i="9"/>
  <c r="DD10" i="9"/>
  <c r="FI10" i="9"/>
  <c r="EC10" i="9"/>
  <c r="FH10" i="9"/>
  <c r="EB10" i="9"/>
  <c r="FY10" i="9"/>
  <c r="ES10" i="9"/>
  <c r="DM10" i="9"/>
  <c r="FX10" i="9"/>
  <c r="ER10" i="9"/>
  <c r="DL10" i="9"/>
  <c r="GG10" i="9"/>
  <c r="GF10" i="9"/>
  <c r="FA10" i="9"/>
  <c r="EZ10" i="9"/>
  <c r="DU10" i="9"/>
  <c r="DT10" i="9"/>
  <c r="CV2" i="9"/>
  <c r="CN2" i="9"/>
  <c r="CF2" i="9"/>
  <c r="BX2" i="9"/>
  <c r="BP2" i="9"/>
  <c r="BH2" i="9"/>
  <c r="AZ2" i="9"/>
  <c r="AR2" i="9"/>
  <c r="AJ2" i="9"/>
  <c r="AB2" i="9"/>
  <c r="CU2" i="9"/>
  <c r="CM2" i="9"/>
  <c r="CE2" i="9"/>
  <c r="BW2" i="9"/>
  <c r="BO2" i="9"/>
  <c r="BG2" i="9"/>
  <c r="AY2" i="9"/>
  <c r="AQ2" i="9"/>
  <c r="AI2" i="9"/>
  <c r="AA2" i="9"/>
  <c r="CT2" i="9"/>
  <c r="CL2" i="9"/>
  <c r="CD2" i="9"/>
  <c r="BV2" i="9"/>
  <c r="BN2" i="9"/>
  <c r="BF2" i="9"/>
  <c r="AX2" i="9"/>
  <c r="AP2" i="9"/>
  <c r="AH2" i="9"/>
  <c r="Z2" i="9"/>
  <c r="DA2" i="9"/>
  <c r="CS2" i="9"/>
  <c r="CK2" i="9"/>
  <c r="CC2" i="9"/>
  <c r="BU2" i="9"/>
  <c r="BM2" i="9"/>
  <c r="BE2" i="9"/>
  <c r="AW2" i="9"/>
  <c r="AO2" i="9"/>
  <c r="AG2" i="9"/>
  <c r="Y2" i="9"/>
  <c r="CX2" i="9"/>
  <c r="CP2" i="9"/>
  <c r="CH2" i="9"/>
  <c r="BZ2" i="9"/>
  <c r="BR2" i="9"/>
  <c r="BJ2" i="9"/>
  <c r="BB2" i="9"/>
  <c r="AT2" i="9"/>
  <c r="AL2" i="9"/>
  <c r="AD2" i="9"/>
  <c r="CQ2" i="9"/>
  <c r="BT2" i="9"/>
  <c r="BA2" i="9"/>
  <c r="AE2" i="9"/>
  <c r="CO2" i="9"/>
  <c r="BS2" i="9"/>
  <c r="AV2" i="9"/>
  <c r="AC2" i="9"/>
  <c r="CJ2" i="9"/>
  <c r="BQ2" i="9"/>
  <c r="AU2" i="9"/>
  <c r="X2" i="9"/>
  <c r="CI2" i="9"/>
  <c r="BL2" i="9"/>
  <c r="AS2" i="9"/>
  <c r="W2" i="9"/>
  <c r="CZ2" i="9"/>
  <c r="CG2" i="9"/>
  <c r="BK2" i="9"/>
  <c r="AN2" i="9"/>
  <c r="CY2" i="9"/>
  <c r="CB2" i="9"/>
  <c r="BI2" i="9"/>
  <c r="AM2" i="9"/>
  <c r="CW2" i="9"/>
  <c r="CA2" i="9"/>
  <c r="BD2" i="9"/>
  <c r="AK2" i="9"/>
  <c r="CR2" i="9"/>
  <c r="BY2" i="9"/>
  <c r="BC2" i="9"/>
  <c r="AF2" i="9"/>
  <c r="CW460" i="9"/>
  <c r="CO460" i="9"/>
  <c r="CG460" i="9"/>
  <c r="BY460" i="9"/>
  <c r="BQ460" i="9"/>
  <c r="BI460" i="9"/>
  <c r="BA460" i="9"/>
  <c r="AS460" i="9"/>
  <c r="AK460" i="9"/>
  <c r="AC460" i="9"/>
  <c r="CY460" i="9"/>
  <c r="CP460" i="9"/>
  <c r="CF460" i="9"/>
  <c r="BW460" i="9"/>
  <c r="BN460" i="9"/>
  <c r="BE460" i="9"/>
  <c r="AV460" i="9"/>
  <c r="AM460" i="9"/>
  <c r="AD460" i="9"/>
  <c r="CV460" i="9"/>
  <c r="CL460" i="9"/>
  <c r="CB460" i="9"/>
  <c r="BR460" i="9"/>
  <c r="BG460" i="9"/>
  <c r="AW460" i="9"/>
  <c r="AL460" i="9"/>
  <c r="AA460" i="9"/>
  <c r="CT460" i="9"/>
  <c r="CI460" i="9"/>
  <c r="BV460" i="9"/>
  <c r="BK460" i="9"/>
  <c r="AY460" i="9"/>
  <c r="AN460" i="9"/>
  <c r="Z460" i="9"/>
  <c r="CR460" i="9"/>
  <c r="CD460" i="9"/>
  <c r="BP460" i="9"/>
  <c r="BC460" i="9"/>
  <c r="AP460" i="9"/>
  <c r="AB460" i="9"/>
  <c r="CQ460" i="9"/>
  <c r="CC460" i="9"/>
  <c r="BO460" i="9"/>
  <c r="BB460" i="9"/>
  <c r="AO460" i="9"/>
  <c r="Y460" i="9"/>
  <c r="CN460" i="9"/>
  <c r="CA460" i="9"/>
  <c r="BM460" i="9"/>
  <c r="AZ460" i="9"/>
  <c r="AJ460" i="9"/>
  <c r="X460" i="9"/>
  <c r="DA460" i="9"/>
  <c r="CM460" i="9"/>
  <c r="BZ460" i="9"/>
  <c r="BL460" i="9"/>
  <c r="AX460" i="9"/>
  <c r="AI460" i="9"/>
  <c r="W460" i="9"/>
  <c r="CX460" i="9"/>
  <c r="CJ460" i="9"/>
  <c r="BU460" i="9"/>
  <c r="BH460" i="9"/>
  <c r="AT460" i="9"/>
  <c r="AG460" i="9"/>
  <c r="CK460" i="9"/>
  <c r="BD460" i="9"/>
  <c r="CH460" i="9"/>
  <c r="AU460" i="9"/>
  <c r="CE460" i="9"/>
  <c r="AR460" i="9"/>
  <c r="BX460" i="9"/>
  <c r="AQ460" i="9"/>
  <c r="BT460" i="9"/>
  <c r="AH460" i="9"/>
  <c r="CU460" i="9"/>
  <c r="BJ460" i="9"/>
  <c r="AE460" i="9"/>
  <c r="CZ460" i="9"/>
  <c r="CS460" i="9"/>
  <c r="BS460" i="9"/>
  <c r="BF460" i="9"/>
  <c r="AF460" i="9"/>
  <c r="V460" i="9"/>
  <c r="GE271" i="9"/>
  <c r="FW271" i="9"/>
  <c r="FO271" i="9"/>
  <c r="FG271" i="9"/>
  <c r="EY271" i="9"/>
  <c r="EQ271" i="9"/>
  <c r="EI271" i="9"/>
  <c r="EA271" i="9"/>
  <c r="DS271" i="9"/>
  <c r="DK271" i="9"/>
  <c r="DC271" i="9"/>
  <c r="GC271" i="9"/>
  <c r="FU271" i="9"/>
  <c r="FM271" i="9"/>
  <c r="FE271" i="9"/>
  <c r="EW271" i="9"/>
  <c r="EO271" i="9"/>
  <c r="EG271" i="9"/>
  <c r="DY271" i="9"/>
  <c r="DQ271" i="9"/>
  <c r="DI271" i="9"/>
  <c r="GB271" i="9"/>
  <c r="FT271" i="9"/>
  <c r="FL271" i="9"/>
  <c r="FD271" i="9"/>
  <c r="EV271" i="9"/>
  <c r="EN271" i="9"/>
  <c r="EF271" i="9"/>
  <c r="DX271" i="9"/>
  <c r="DP271" i="9"/>
  <c r="DH271" i="9"/>
  <c r="FZ271" i="9"/>
  <c r="FR271" i="9"/>
  <c r="FJ271" i="9"/>
  <c r="FB271" i="9"/>
  <c r="ET271" i="9"/>
  <c r="EL271" i="9"/>
  <c r="ED271" i="9"/>
  <c r="DV271" i="9"/>
  <c r="DN271" i="9"/>
  <c r="DF271" i="9"/>
  <c r="FS271" i="9"/>
  <c r="FC271" i="9"/>
  <c r="EM271" i="9"/>
  <c r="DW271" i="9"/>
  <c r="DG271" i="9"/>
  <c r="GG271" i="9"/>
  <c r="FQ271" i="9"/>
  <c r="FA271" i="9"/>
  <c r="EK271" i="9"/>
  <c r="DU271" i="9"/>
  <c r="DE271" i="9"/>
  <c r="GF271" i="9"/>
  <c r="FP271" i="9"/>
  <c r="EZ271" i="9"/>
  <c r="EJ271" i="9"/>
  <c r="DT271" i="9"/>
  <c r="DD271" i="9"/>
  <c r="GA271" i="9"/>
  <c r="FK271" i="9"/>
  <c r="EU271" i="9"/>
  <c r="EE271" i="9"/>
  <c r="DO271" i="9"/>
  <c r="FY271" i="9"/>
  <c r="FI271" i="9"/>
  <c r="ES271" i="9"/>
  <c r="EC271" i="9"/>
  <c r="DM271" i="9"/>
  <c r="EX271" i="9"/>
  <c r="DJ271" i="9"/>
  <c r="ER271" i="9"/>
  <c r="DB271" i="9"/>
  <c r="GD271" i="9"/>
  <c r="EP271" i="9"/>
  <c r="FX271" i="9"/>
  <c r="EH271" i="9"/>
  <c r="FV271" i="9"/>
  <c r="EB271" i="9"/>
  <c r="FH271" i="9"/>
  <c r="DR271" i="9"/>
  <c r="FF271" i="9"/>
  <c r="DZ271" i="9"/>
  <c r="DL271" i="9"/>
  <c r="FN271" i="9"/>
  <c r="GA201" i="9"/>
  <c r="FS201" i="9"/>
  <c r="FK201" i="9"/>
  <c r="FC201" i="9"/>
  <c r="EU201" i="9"/>
  <c r="EM201" i="9"/>
  <c r="EE201" i="9"/>
  <c r="DW201" i="9"/>
  <c r="DO201" i="9"/>
  <c r="DG201" i="9"/>
  <c r="FZ201" i="9"/>
  <c r="FR201" i="9"/>
  <c r="FJ201" i="9"/>
  <c r="FB201" i="9"/>
  <c r="ET201" i="9"/>
  <c r="EL201" i="9"/>
  <c r="ED201" i="9"/>
  <c r="DV201" i="9"/>
  <c r="DN201" i="9"/>
  <c r="DF201" i="9"/>
  <c r="GG201" i="9"/>
  <c r="FY201" i="9"/>
  <c r="FQ201" i="9"/>
  <c r="FI201" i="9"/>
  <c r="FA201" i="9"/>
  <c r="ES201" i="9"/>
  <c r="EK201" i="9"/>
  <c r="EC201" i="9"/>
  <c r="DU201" i="9"/>
  <c r="DM201" i="9"/>
  <c r="DE201" i="9"/>
  <c r="GF201" i="9"/>
  <c r="FX201" i="9"/>
  <c r="FP201" i="9"/>
  <c r="FH201" i="9"/>
  <c r="EZ201" i="9"/>
  <c r="ER201" i="9"/>
  <c r="EJ201" i="9"/>
  <c r="EB201" i="9"/>
  <c r="DT201" i="9"/>
  <c r="DL201" i="9"/>
  <c r="DD201" i="9"/>
  <c r="GE201" i="9"/>
  <c r="FW201" i="9"/>
  <c r="FO201" i="9"/>
  <c r="FG201" i="9"/>
  <c r="EY201" i="9"/>
  <c r="EQ201" i="9"/>
  <c r="EI201" i="9"/>
  <c r="EA201" i="9"/>
  <c r="DS201" i="9"/>
  <c r="DK201" i="9"/>
  <c r="DC201" i="9"/>
  <c r="GD201" i="9"/>
  <c r="FV201" i="9"/>
  <c r="FN201" i="9"/>
  <c r="FF201" i="9"/>
  <c r="EX201" i="9"/>
  <c r="EP201" i="9"/>
  <c r="EH201" i="9"/>
  <c r="DZ201" i="9"/>
  <c r="DR201" i="9"/>
  <c r="DJ201" i="9"/>
  <c r="DB201" i="9"/>
  <c r="FU201" i="9"/>
  <c r="EO201" i="9"/>
  <c r="DI201" i="9"/>
  <c r="FT201" i="9"/>
  <c r="EN201" i="9"/>
  <c r="DH201" i="9"/>
  <c r="FM201" i="9"/>
  <c r="EG201" i="9"/>
  <c r="FL201" i="9"/>
  <c r="EF201" i="9"/>
  <c r="FE201" i="9"/>
  <c r="DY201" i="9"/>
  <c r="FD201" i="9"/>
  <c r="DX201" i="9"/>
  <c r="GC201" i="9"/>
  <c r="EW201" i="9"/>
  <c r="DQ201" i="9"/>
  <c r="GB201" i="9"/>
  <c r="EV201" i="9"/>
  <c r="DP201" i="9"/>
  <c r="GB103" i="9"/>
  <c r="FT103" i="9"/>
  <c r="FL103" i="9"/>
  <c r="FD103" i="9"/>
  <c r="EV103" i="9"/>
  <c r="EN103" i="9"/>
  <c r="EF103" i="9"/>
  <c r="DX103" i="9"/>
  <c r="DP103" i="9"/>
  <c r="DH103" i="9"/>
  <c r="FZ103" i="9"/>
  <c r="FR103" i="9"/>
  <c r="FJ103" i="9"/>
  <c r="FB103" i="9"/>
  <c r="ET103" i="9"/>
  <c r="EL103" i="9"/>
  <c r="ED103" i="9"/>
  <c r="DV103" i="9"/>
  <c r="DN103" i="9"/>
  <c r="DF103" i="9"/>
  <c r="GG103" i="9"/>
  <c r="FW103" i="9"/>
  <c r="FM103" i="9"/>
  <c r="FA103" i="9"/>
  <c r="EQ103" i="9"/>
  <c r="EG103" i="9"/>
  <c r="DU103" i="9"/>
  <c r="DK103" i="9"/>
  <c r="GF103" i="9"/>
  <c r="FV103" i="9"/>
  <c r="FK103" i="9"/>
  <c r="EZ103" i="9"/>
  <c r="EP103" i="9"/>
  <c r="EE103" i="9"/>
  <c r="DT103" i="9"/>
  <c r="DJ103" i="9"/>
  <c r="GE103" i="9"/>
  <c r="FU103" i="9"/>
  <c r="FI103" i="9"/>
  <c r="EY103" i="9"/>
  <c r="EO103" i="9"/>
  <c r="EC103" i="9"/>
  <c r="DS103" i="9"/>
  <c r="DI103" i="9"/>
  <c r="GD103" i="9"/>
  <c r="FS103" i="9"/>
  <c r="FH103" i="9"/>
  <c r="EX103" i="9"/>
  <c r="EM103" i="9"/>
  <c r="EB103" i="9"/>
  <c r="DR103" i="9"/>
  <c r="DG103" i="9"/>
  <c r="GC103" i="9"/>
  <c r="FQ103" i="9"/>
  <c r="FG103" i="9"/>
  <c r="EW103" i="9"/>
  <c r="EK103" i="9"/>
  <c r="EA103" i="9"/>
  <c r="DQ103" i="9"/>
  <c r="DE103" i="9"/>
  <c r="GA103" i="9"/>
  <c r="FP103" i="9"/>
  <c r="FF103" i="9"/>
  <c r="EU103" i="9"/>
  <c r="EJ103" i="9"/>
  <c r="DZ103" i="9"/>
  <c r="DO103" i="9"/>
  <c r="DD103" i="9"/>
  <c r="FY103" i="9"/>
  <c r="FO103" i="9"/>
  <c r="FE103" i="9"/>
  <c r="ES103" i="9"/>
  <c r="EI103" i="9"/>
  <c r="DY103" i="9"/>
  <c r="DM103" i="9"/>
  <c r="DC103" i="9"/>
  <c r="FC103" i="9"/>
  <c r="ER103" i="9"/>
  <c r="EH103" i="9"/>
  <c r="DW103" i="9"/>
  <c r="DL103" i="9"/>
  <c r="DB103" i="9"/>
  <c r="FX103" i="9"/>
  <c r="FN103" i="9"/>
  <c r="GC36" i="9"/>
  <c r="FU36" i="9"/>
  <c r="FM36" i="9"/>
  <c r="FE36" i="9"/>
  <c r="EW36" i="9"/>
  <c r="EO36" i="9"/>
  <c r="EG36" i="9"/>
  <c r="DY36" i="9"/>
  <c r="DQ36" i="9"/>
  <c r="DI36" i="9"/>
  <c r="GB36" i="9"/>
  <c r="FT36" i="9"/>
  <c r="FL36" i="9"/>
  <c r="FD36" i="9"/>
  <c r="EV36" i="9"/>
  <c r="EN36" i="9"/>
  <c r="EF36" i="9"/>
  <c r="DX36" i="9"/>
  <c r="DP36" i="9"/>
  <c r="DH36" i="9"/>
  <c r="GA36" i="9"/>
  <c r="FS36" i="9"/>
  <c r="FK36" i="9"/>
  <c r="FC36" i="9"/>
  <c r="EU36" i="9"/>
  <c r="EM36" i="9"/>
  <c r="EE36" i="9"/>
  <c r="DW36" i="9"/>
  <c r="DO36" i="9"/>
  <c r="DG36" i="9"/>
  <c r="FZ36" i="9"/>
  <c r="FR36" i="9"/>
  <c r="FJ36" i="9"/>
  <c r="FB36" i="9"/>
  <c r="ET36" i="9"/>
  <c r="EL36" i="9"/>
  <c r="ED36" i="9"/>
  <c r="DV36" i="9"/>
  <c r="DN36" i="9"/>
  <c r="DF36" i="9"/>
  <c r="GG36" i="9"/>
  <c r="FY36" i="9"/>
  <c r="FQ36" i="9"/>
  <c r="FI36" i="9"/>
  <c r="FA36" i="9"/>
  <c r="ES36" i="9"/>
  <c r="EK36" i="9"/>
  <c r="EC36" i="9"/>
  <c r="DU36" i="9"/>
  <c r="DM36" i="9"/>
  <c r="DE36" i="9"/>
  <c r="GF36" i="9"/>
  <c r="FX36" i="9"/>
  <c r="FP36" i="9"/>
  <c r="FH36" i="9"/>
  <c r="EZ36" i="9"/>
  <c r="ER36" i="9"/>
  <c r="EJ36" i="9"/>
  <c r="EB36" i="9"/>
  <c r="DT36" i="9"/>
  <c r="DL36" i="9"/>
  <c r="DD36" i="9"/>
  <c r="GD36" i="9"/>
  <c r="EX36" i="9"/>
  <c r="DR36" i="9"/>
  <c r="FW36" i="9"/>
  <c r="EQ36" i="9"/>
  <c r="DK36" i="9"/>
  <c r="FV36" i="9"/>
  <c r="EP36" i="9"/>
  <c r="DJ36" i="9"/>
  <c r="FO36" i="9"/>
  <c r="EI36" i="9"/>
  <c r="DC36" i="9"/>
  <c r="FF36" i="9"/>
  <c r="DZ36" i="9"/>
  <c r="GE36" i="9"/>
  <c r="EY36" i="9"/>
  <c r="DS36" i="9"/>
  <c r="FN36" i="9"/>
  <c r="FG36" i="9"/>
  <c r="EH36" i="9"/>
  <c r="EA36" i="9"/>
  <c r="DB36" i="9"/>
  <c r="CW492" i="9"/>
  <c r="CO492" i="9"/>
  <c r="CG492" i="9"/>
  <c r="BY492" i="9"/>
  <c r="BQ492" i="9"/>
  <c r="BI492" i="9"/>
  <c r="BA492" i="9"/>
  <c r="AS492" i="9"/>
  <c r="AK492" i="9"/>
  <c r="AC492" i="9"/>
  <c r="CV492" i="9"/>
  <c r="CN492" i="9"/>
  <c r="CF492" i="9"/>
  <c r="BX492" i="9"/>
  <c r="BP492" i="9"/>
  <c r="BH492" i="9"/>
  <c r="AZ492" i="9"/>
  <c r="AR492" i="9"/>
  <c r="AJ492" i="9"/>
  <c r="AB492" i="9"/>
  <c r="CU492" i="9"/>
  <c r="CM492" i="9"/>
  <c r="CE492" i="9"/>
  <c r="BW492" i="9"/>
  <c r="BO492" i="9"/>
  <c r="BG492" i="9"/>
  <c r="AY492" i="9"/>
  <c r="AQ492" i="9"/>
  <c r="AI492" i="9"/>
  <c r="AA492" i="9"/>
  <c r="CT492" i="9"/>
  <c r="CL492" i="9"/>
  <c r="CD492" i="9"/>
  <c r="BV492" i="9"/>
  <c r="BN492" i="9"/>
  <c r="BF492" i="9"/>
  <c r="AX492" i="9"/>
  <c r="AP492" i="9"/>
  <c r="AH492" i="9"/>
  <c r="Z492" i="9"/>
  <c r="CP492" i="9"/>
  <c r="BZ492" i="9"/>
  <c r="BJ492" i="9"/>
  <c r="AT492" i="9"/>
  <c r="AD492" i="9"/>
  <c r="DA492" i="9"/>
  <c r="CK492" i="9"/>
  <c r="BU492" i="9"/>
  <c r="BE492" i="9"/>
  <c r="AO492" i="9"/>
  <c r="Y492" i="9"/>
  <c r="CI492" i="9"/>
  <c r="BM492" i="9"/>
  <c r="AU492" i="9"/>
  <c r="W492" i="9"/>
  <c r="CZ492" i="9"/>
  <c r="CH492" i="9"/>
  <c r="BL492" i="9"/>
  <c r="AN492" i="9"/>
  <c r="V492" i="9"/>
  <c r="CY492" i="9"/>
  <c r="CC492" i="9"/>
  <c r="BK492" i="9"/>
  <c r="AM492" i="9"/>
  <c r="CX492" i="9"/>
  <c r="CB492" i="9"/>
  <c r="BD492" i="9"/>
  <c r="AL492" i="9"/>
  <c r="BS492" i="9"/>
  <c r="AE492" i="9"/>
  <c r="CS492" i="9"/>
  <c r="BC492" i="9"/>
  <c r="CR492" i="9"/>
  <c r="BB492" i="9"/>
  <c r="BT492" i="9"/>
  <c r="BR492" i="9"/>
  <c r="AW492" i="9"/>
  <c r="AV492" i="9"/>
  <c r="CJ492" i="9"/>
  <c r="X492" i="9"/>
  <c r="CA492" i="9"/>
  <c r="CQ492" i="9"/>
  <c r="AG492" i="9"/>
  <c r="AF492" i="9"/>
  <c r="CX439" i="9"/>
  <c r="CP439" i="9"/>
  <c r="CH439" i="9"/>
  <c r="BZ439" i="9"/>
  <c r="BR439" i="9"/>
  <c r="BJ439" i="9"/>
  <c r="BB439" i="9"/>
  <c r="AT439" i="9"/>
  <c r="AL439" i="9"/>
  <c r="AD439" i="9"/>
  <c r="V439" i="9"/>
  <c r="CW439" i="9"/>
  <c r="CO439" i="9"/>
  <c r="CG439" i="9"/>
  <c r="BY439" i="9"/>
  <c r="BQ439" i="9"/>
  <c r="BI439" i="9"/>
  <c r="BA439" i="9"/>
  <c r="AS439" i="9"/>
  <c r="AK439" i="9"/>
  <c r="AC439" i="9"/>
  <c r="CV439" i="9"/>
  <c r="CN439" i="9"/>
  <c r="CF439" i="9"/>
  <c r="BX439" i="9"/>
  <c r="BP439" i="9"/>
  <c r="BH439" i="9"/>
  <c r="AZ439" i="9"/>
  <c r="AR439" i="9"/>
  <c r="AJ439" i="9"/>
  <c r="AB439" i="9"/>
  <c r="CU439" i="9"/>
  <c r="CM439" i="9"/>
  <c r="CE439" i="9"/>
  <c r="BW439" i="9"/>
  <c r="BO439" i="9"/>
  <c r="BG439" i="9"/>
  <c r="AY439" i="9"/>
  <c r="AQ439" i="9"/>
  <c r="AI439" i="9"/>
  <c r="AA439" i="9"/>
  <c r="CT439" i="9"/>
  <c r="CL439" i="9"/>
  <c r="CD439" i="9"/>
  <c r="BV439" i="9"/>
  <c r="BN439" i="9"/>
  <c r="BF439" i="9"/>
  <c r="AX439" i="9"/>
  <c r="AP439" i="9"/>
  <c r="AH439" i="9"/>
  <c r="Z439" i="9"/>
  <c r="CZ439" i="9"/>
  <c r="CR439" i="9"/>
  <c r="CJ439" i="9"/>
  <c r="CB439" i="9"/>
  <c r="BT439" i="9"/>
  <c r="BL439" i="9"/>
  <c r="BD439" i="9"/>
  <c r="AV439" i="9"/>
  <c r="AN439" i="9"/>
  <c r="AF439" i="9"/>
  <c r="X439" i="9"/>
  <c r="CI439" i="9"/>
  <c r="BC439" i="9"/>
  <c r="W439" i="9"/>
  <c r="CC439" i="9"/>
  <c r="AW439" i="9"/>
  <c r="CA439" i="9"/>
  <c r="AU439" i="9"/>
  <c r="DA439" i="9"/>
  <c r="BU439" i="9"/>
  <c r="AO439" i="9"/>
  <c r="CY439" i="9"/>
  <c r="BS439" i="9"/>
  <c r="AM439" i="9"/>
  <c r="CQ439" i="9"/>
  <c r="CK439" i="9"/>
  <c r="BM439" i="9"/>
  <c r="BK439" i="9"/>
  <c r="BE439" i="9"/>
  <c r="AG439" i="9"/>
  <c r="CS439" i="9"/>
  <c r="AE439" i="9"/>
  <c r="Y439" i="9"/>
  <c r="DA354" i="9"/>
  <c r="CS354" i="9"/>
  <c r="CK354" i="9"/>
  <c r="CC354" i="9"/>
  <c r="BU354" i="9"/>
  <c r="BM354" i="9"/>
  <c r="BE354" i="9"/>
  <c r="AW354" i="9"/>
  <c r="AO354" i="9"/>
  <c r="AG354" i="9"/>
  <c r="Y354" i="9"/>
  <c r="CZ354" i="9"/>
  <c r="CR354" i="9"/>
  <c r="CJ354" i="9"/>
  <c r="CB354" i="9"/>
  <c r="BT354" i="9"/>
  <c r="BL354" i="9"/>
  <c r="BD354" i="9"/>
  <c r="AV354" i="9"/>
  <c r="AN354" i="9"/>
  <c r="AF354" i="9"/>
  <c r="X354" i="9"/>
  <c r="CY354" i="9"/>
  <c r="CQ354" i="9"/>
  <c r="CI354" i="9"/>
  <c r="CA354" i="9"/>
  <c r="BS354" i="9"/>
  <c r="BK354" i="9"/>
  <c r="BC354" i="9"/>
  <c r="AU354" i="9"/>
  <c r="AM354" i="9"/>
  <c r="AE354" i="9"/>
  <c r="W354" i="9"/>
  <c r="CX354" i="9"/>
  <c r="CP354" i="9"/>
  <c r="CH354" i="9"/>
  <c r="BZ354" i="9"/>
  <c r="BR354" i="9"/>
  <c r="BJ354" i="9"/>
  <c r="BB354" i="9"/>
  <c r="AT354" i="9"/>
  <c r="AL354" i="9"/>
  <c r="AD354" i="9"/>
  <c r="V354" i="9"/>
  <c r="CW354" i="9"/>
  <c r="CO354" i="9"/>
  <c r="CG354" i="9"/>
  <c r="BY354" i="9"/>
  <c r="BQ354" i="9"/>
  <c r="BI354" i="9"/>
  <c r="BA354" i="9"/>
  <c r="AS354" i="9"/>
  <c r="AK354" i="9"/>
  <c r="AC354" i="9"/>
  <c r="CU354" i="9"/>
  <c r="CM354" i="9"/>
  <c r="CE354" i="9"/>
  <c r="BW354" i="9"/>
  <c r="BO354" i="9"/>
  <c r="BG354" i="9"/>
  <c r="AY354" i="9"/>
  <c r="AQ354" i="9"/>
  <c r="AI354" i="9"/>
  <c r="AA354" i="9"/>
  <c r="CN354" i="9"/>
  <c r="BH354" i="9"/>
  <c r="AB354" i="9"/>
  <c r="CL354" i="9"/>
  <c r="BF354" i="9"/>
  <c r="Z354" i="9"/>
  <c r="CF354" i="9"/>
  <c r="AZ354" i="9"/>
  <c r="CD354" i="9"/>
  <c r="AX354" i="9"/>
  <c r="BX354" i="9"/>
  <c r="AR354" i="9"/>
  <c r="CV354" i="9"/>
  <c r="BP354" i="9"/>
  <c r="AJ354" i="9"/>
  <c r="CT354" i="9"/>
  <c r="BN354" i="9"/>
  <c r="AH354" i="9"/>
  <c r="BV354" i="9"/>
  <c r="AP354" i="9"/>
  <c r="CU229" i="9"/>
  <c r="CM229" i="9"/>
  <c r="CE229" i="9"/>
  <c r="BW229" i="9"/>
  <c r="BO229" i="9"/>
  <c r="BG229" i="9"/>
  <c r="AY229" i="9"/>
  <c r="AQ229" i="9"/>
  <c r="AI229" i="9"/>
  <c r="AA229" i="9"/>
  <c r="CT229" i="9"/>
  <c r="CL229" i="9"/>
  <c r="CD229" i="9"/>
  <c r="BV229" i="9"/>
  <c r="BN229" i="9"/>
  <c r="BF229" i="9"/>
  <c r="AX229" i="9"/>
  <c r="AP229" i="9"/>
  <c r="AH229" i="9"/>
  <c r="Z229" i="9"/>
  <c r="DA229" i="9"/>
  <c r="CS229" i="9"/>
  <c r="CK229" i="9"/>
  <c r="CC229" i="9"/>
  <c r="BU229" i="9"/>
  <c r="BM229" i="9"/>
  <c r="BE229" i="9"/>
  <c r="AW229" i="9"/>
  <c r="AO229" i="9"/>
  <c r="AG229" i="9"/>
  <c r="Y229" i="9"/>
  <c r="CW229" i="9"/>
  <c r="CI229" i="9"/>
  <c r="BX229" i="9"/>
  <c r="BJ229" i="9"/>
  <c r="AV229" i="9"/>
  <c r="AK229" i="9"/>
  <c r="W229" i="9"/>
  <c r="CV229" i="9"/>
  <c r="CH229" i="9"/>
  <c r="BT229" i="9"/>
  <c r="BI229" i="9"/>
  <c r="AU229" i="9"/>
  <c r="AJ229" i="9"/>
  <c r="V229" i="9"/>
  <c r="CR229" i="9"/>
  <c r="CG229" i="9"/>
  <c r="BS229" i="9"/>
  <c r="BH229" i="9"/>
  <c r="AT229" i="9"/>
  <c r="AF229" i="9"/>
  <c r="CQ229" i="9"/>
  <c r="CF229" i="9"/>
  <c r="BR229" i="9"/>
  <c r="BD229" i="9"/>
  <c r="AS229" i="9"/>
  <c r="AE229" i="9"/>
  <c r="CP229" i="9"/>
  <c r="CB229" i="9"/>
  <c r="BQ229" i="9"/>
  <c r="BC229" i="9"/>
  <c r="AR229" i="9"/>
  <c r="AD229" i="9"/>
  <c r="CY229" i="9"/>
  <c r="CN229" i="9"/>
  <c r="BZ229" i="9"/>
  <c r="BL229" i="9"/>
  <c r="BA229" i="9"/>
  <c r="AM229" i="9"/>
  <c r="AB229" i="9"/>
  <c r="BY229" i="9"/>
  <c r="X229" i="9"/>
  <c r="BP229" i="9"/>
  <c r="BK229" i="9"/>
  <c r="CZ229" i="9"/>
  <c r="BB229" i="9"/>
  <c r="CX229" i="9"/>
  <c r="AZ229" i="9"/>
  <c r="CO229" i="9"/>
  <c r="AN229" i="9"/>
  <c r="CJ229" i="9"/>
  <c r="AL229" i="9"/>
  <c r="CA229" i="9"/>
  <c r="AC229" i="9"/>
  <c r="GH494" i="9"/>
  <c r="GH319" i="9"/>
  <c r="Z15" i="5"/>
  <c r="GH377" i="9"/>
  <c r="GG219" i="9"/>
  <c r="FY219" i="9"/>
  <c r="FQ219" i="9"/>
  <c r="FI219" i="9"/>
  <c r="FA219" i="9"/>
  <c r="ES219" i="9"/>
  <c r="EK219" i="9"/>
  <c r="EC219" i="9"/>
  <c r="DU219" i="9"/>
  <c r="DM219" i="9"/>
  <c r="DE219" i="9"/>
  <c r="GF219" i="9"/>
  <c r="FX219" i="9"/>
  <c r="FP219" i="9"/>
  <c r="FH219" i="9"/>
  <c r="EZ219" i="9"/>
  <c r="ER219" i="9"/>
  <c r="EJ219" i="9"/>
  <c r="EB219" i="9"/>
  <c r="DT219" i="9"/>
  <c r="DL219" i="9"/>
  <c r="DD219" i="9"/>
  <c r="GE219" i="9"/>
  <c r="FW219" i="9"/>
  <c r="FO219" i="9"/>
  <c r="FG219" i="9"/>
  <c r="EY219" i="9"/>
  <c r="EQ219" i="9"/>
  <c r="EI219" i="9"/>
  <c r="EA219" i="9"/>
  <c r="DS219" i="9"/>
  <c r="DK219" i="9"/>
  <c r="DC219" i="9"/>
  <c r="GD219" i="9"/>
  <c r="FV219" i="9"/>
  <c r="FN219" i="9"/>
  <c r="FF219" i="9"/>
  <c r="EX219" i="9"/>
  <c r="EP219" i="9"/>
  <c r="EH219" i="9"/>
  <c r="DZ219" i="9"/>
  <c r="DR219" i="9"/>
  <c r="DJ219" i="9"/>
  <c r="DB219" i="9"/>
  <c r="GC219" i="9"/>
  <c r="FU219" i="9"/>
  <c r="FM219" i="9"/>
  <c r="FE219" i="9"/>
  <c r="EW219" i="9"/>
  <c r="EO219" i="9"/>
  <c r="EG219" i="9"/>
  <c r="DY219" i="9"/>
  <c r="DQ219" i="9"/>
  <c r="DI219" i="9"/>
  <c r="GA219" i="9"/>
  <c r="FS219" i="9"/>
  <c r="FK219" i="9"/>
  <c r="FC219" i="9"/>
  <c r="EU219" i="9"/>
  <c r="EM219" i="9"/>
  <c r="EE219" i="9"/>
  <c r="DW219" i="9"/>
  <c r="DO219" i="9"/>
  <c r="DG219" i="9"/>
  <c r="FJ219" i="9"/>
  <c r="ED219" i="9"/>
  <c r="FD219" i="9"/>
  <c r="DX219" i="9"/>
  <c r="FB219" i="9"/>
  <c r="DV219" i="9"/>
  <c r="GB219" i="9"/>
  <c r="EV219" i="9"/>
  <c r="DP219" i="9"/>
  <c r="FZ219" i="9"/>
  <c r="ET219" i="9"/>
  <c r="DN219" i="9"/>
  <c r="FT219" i="9"/>
  <c r="EN219" i="9"/>
  <c r="DH219" i="9"/>
  <c r="FR219" i="9"/>
  <c r="EL219" i="9"/>
  <c r="DF219" i="9"/>
  <c r="EF219" i="9"/>
  <c r="FL219" i="9"/>
  <c r="GA54" i="9"/>
  <c r="FS54" i="9"/>
  <c r="FK54" i="9"/>
  <c r="FC54" i="9"/>
  <c r="EU54" i="9"/>
  <c r="EM54" i="9"/>
  <c r="EE54" i="9"/>
  <c r="DW54" i="9"/>
  <c r="DO54" i="9"/>
  <c r="DG54" i="9"/>
  <c r="FZ54" i="9"/>
  <c r="FR54" i="9"/>
  <c r="FJ54" i="9"/>
  <c r="FB54" i="9"/>
  <c r="ET54" i="9"/>
  <c r="EL54" i="9"/>
  <c r="ED54" i="9"/>
  <c r="DV54" i="9"/>
  <c r="DN54" i="9"/>
  <c r="DF54" i="9"/>
  <c r="GG54" i="9"/>
  <c r="FY54" i="9"/>
  <c r="FQ54" i="9"/>
  <c r="FI54" i="9"/>
  <c r="FA54" i="9"/>
  <c r="ES54" i="9"/>
  <c r="EK54" i="9"/>
  <c r="EC54" i="9"/>
  <c r="DU54" i="9"/>
  <c r="DM54" i="9"/>
  <c r="DE54" i="9"/>
  <c r="GF54" i="9"/>
  <c r="FX54" i="9"/>
  <c r="FP54" i="9"/>
  <c r="FH54" i="9"/>
  <c r="EZ54" i="9"/>
  <c r="ER54" i="9"/>
  <c r="EJ54" i="9"/>
  <c r="EB54" i="9"/>
  <c r="DT54" i="9"/>
  <c r="DL54" i="9"/>
  <c r="DD54" i="9"/>
  <c r="GE54" i="9"/>
  <c r="FW54" i="9"/>
  <c r="FO54" i="9"/>
  <c r="FG54" i="9"/>
  <c r="EY54" i="9"/>
  <c r="EQ54" i="9"/>
  <c r="EI54" i="9"/>
  <c r="EA54" i="9"/>
  <c r="DS54" i="9"/>
  <c r="DK54" i="9"/>
  <c r="DC54" i="9"/>
  <c r="GD54" i="9"/>
  <c r="FV54" i="9"/>
  <c r="FN54" i="9"/>
  <c r="FF54" i="9"/>
  <c r="EX54" i="9"/>
  <c r="EP54" i="9"/>
  <c r="EH54" i="9"/>
  <c r="DZ54" i="9"/>
  <c r="DR54" i="9"/>
  <c r="DJ54" i="9"/>
  <c r="DB54" i="9"/>
  <c r="GC54" i="9"/>
  <c r="FU54" i="9"/>
  <c r="FM54" i="9"/>
  <c r="FE54" i="9"/>
  <c r="EW54" i="9"/>
  <c r="EO54" i="9"/>
  <c r="EG54" i="9"/>
  <c r="DY54" i="9"/>
  <c r="DQ54" i="9"/>
  <c r="DI54" i="9"/>
  <c r="GB54" i="9"/>
  <c r="DP54" i="9"/>
  <c r="FT54" i="9"/>
  <c r="DH54" i="9"/>
  <c r="FL54" i="9"/>
  <c r="FD54" i="9"/>
  <c r="EF54" i="9"/>
  <c r="DX54" i="9"/>
  <c r="EV54" i="9"/>
  <c r="EN54" i="9"/>
  <c r="CT428" i="9"/>
  <c r="CL428" i="9"/>
  <c r="CD428" i="9"/>
  <c r="BV428" i="9"/>
  <c r="BN428" i="9"/>
  <c r="BF428" i="9"/>
  <c r="AX428" i="9"/>
  <c r="AP428" i="9"/>
  <c r="AH428" i="9"/>
  <c r="Z428" i="9"/>
  <c r="DA428" i="9"/>
  <c r="CS428" i="9"/>
  <c r="CK428" i="9"/>
  <c r="CC428" i="9"/>
  <c r="BU428" i="9"/>
  <c r="BM428" i="9"/>
  <c r="BE428" i="9"/>
  <c r="AW428" i="9"/>
  <c r="AO428" i="9"/>
  <c r="AG428" i="9"/>
  <c r="Y428" i="9"/>
  <c r="CZ428" i="9"/>
  <c r="CR428" i="9"/>
  <c r="CJ428" i="9"/>
  <c r="CB428" i="9"/>
  <c r="BT428" i="9"/>
  <c r="BL428" i="9"/>
  <c r="BD428" i="9"/>
  <c r="AV428" i="9"/>
  <c r="AN428" i="9"/>
  <c r="AF428" i="9"/>
  <c r="X428" i="9"/>
  <c r="CW428" i="9"/>
  <c r="CO428" i="9"/>
  <c r="CG428" i="9"/>
  <c r="BY428" i="9"/>
  <c r="BQ428" i="9"/>
  <c r="BI428" i="9"/>
  <c r="BA428" i="9"/>
  <c r="AS428" i="9"/>
  <c r="AK428" i="9"/>
  <c r="AC428" i="9"/>
  <c r="CQ428" i="9"/>
  <c r="CA428" i="9"/>
  <c r="BK428" i="9"/>
  <c r="AU428" i="9"/>
  <c r="AE428" i="9"/>
  <c r="CP428" i="9"/>
  <c r="BZ428" i="9"/>
  <c r="BJ428" i="9"/>
  <c r="AT428" i="9"/>
  <c r="AD428" i="9"/>
  <c r="CN428" i="9"/>
  <c r="BX428" i="9"/>
  <c r="BH428" i="9"/>
  <c r="AR428" i="9"/>
  <c r="AB428" i="9"/>
  <c r="CM428" i="9"/>
  <c r="BW428" i="9"/>
  <c r="BG428" i="9"/>
  <c r="AQ428" i="9"/>
  <c r="AA428" i="9"/>
  <c r="CY428" i="9"/>
  <c r="CI428" i="9"/>
  <c r="BS428" i="9"/>
  <c r="BC428" i="9"/>
  <c r="AM428" i="9"/>
  <c r="W428" i="9"/>
  <c r="CX428" i="9"/>
  <c r="BO428" i="9"/>
  <c r="CV428" i="9"/>
  <c r="BB428" i="9"/>
  <c r="CU428" i="9"/>
  <c r="AZ428" i="9"/>
  <c r="CH428" i="9"/>
  <c r="AY428" i="9"/>
  <c r="CF428" i="9"/>
  <c r="AL428" i="9"/>
  <c r="CE428" i="9"/>
  <c r="AJ428" i="9"/>
  <c r="BR428" i="9"/>
  <c r="BP428" i="9"/>
  <c r="AI428" i="9"/>
  <c r="V428" i="9"/>
  <c r="CW307" i="9"/>
  <c r="CO307" i="9"/>
  <c r="CG307" i="9"/>
  <c r="BY307" i="9"/>
  <c r="BQ307" i="9"/>
  <c r="BI307" i="9"/>
  <c r="BA307" i="9"/>
  <c r="AS307" i="9"/>
  <c r="AK307" i="9"/>
  <c r="AC307" i="9"/>
  <c r="CV307" i="9"/>
  <c r="CN307" i="9"/>
  <c r="CF307" i="9"/>
  <c r="BX307" i="9"/>
  <c r="BP307" i="9"/>
  <c r="BH307" i="9"/>
  <c r="AZ307" i="9"/>
  <c r="AR307" i="9"/>
  <c r="AJ307" i="9"/>
  <c r="AB307" i="9"/>
  <c r="CU307" i="9"/>
  <c r="CM307" i="9"/>
  <c r="CE307" i="9"/>
  <c r="BW307" i="9"/>
  <c r="BO307" i="9"/>
  <c r="BG307" i="9"/>
  <c r="AY307" i="9"/>
  <c r="AQ307" i="9"/>
  <c r="AI307" i="9"/>
  <c r="AA307" i="9"/>
  <c r="CT307" i="9"/>
  <c r="CL307" i="9"/>
  <c r="CD307" i="9"/>
  <c r="BV307" i="9"/>
  <c r="BN307" i="9"/>
  <c r="BF307" i="9"/>
  <c r="AX307" i="9"/>
  <c r="AP307" i="9"/>
  <c r="AH307" i="9"/>
  <c r="Z307" i="9"/>
  <c r="CY307" i="9"/>
  <c r="CQ307" i="9"/>
  <c r="CI307" i="9"/>
  <c r="CA307" i="9"/>
  <c r="BS307" i="9"/>
  <c r="BK307" i="9"/>
  <c r="BC307" i="9"/>
  <c r="AU307" i="9"/>
  <c r="AM307" i="9"/>
  <c r="AE307" i="9"/>
  <c r="W307" i="9"/>
  <c r="CP307" i="9"/>
  <c r="BT307" i="9"/>
  <c r="AW307" i="9"/>
  <c r="AD307" i="9"/>
  <c r="CK307" i="9"/>
  <c r="BR307" i="9"/>
  <c r="AV307" i="9"/>
  <c r="Y307" i="9"/>
  <c r="CJ307" i="9"/>
  <c r="BM307" i="9"/>
  <c r="AT307" i="9"/>
  <c r="X307" i="9"/>
  <c r="DA307" i="9"/>
  <c r="CH307" i="9"/>
  <c r="BL307" i="9"/>
  <c r="AO307" i="9"/>
  <c r="V307" i="9"/>
  <c r="CZ307" i="9"/>
  <c r="CC307" i="9"/>
  <c r="BJ307" i="9"/>
  <c r="AN307" i="9"/>
  <c r="CS307" i="9"/>
  <c r="BZ307" i="9"/>
  <c r="BD307" i="9"/>
  <c r="AG307" i="9"/>
  <c r="AF307" i="9"/>
  <c r="CX307" i="9"/>
  <c r="CR307" i="9"/>
  <c r="CB307" i="9"/>
  <c r="BU307" i="9"/>
  <c r="BB307" i="9"/>
  <c r="BE307" i="9"/>
  <c r="AL307" i="9"/>
  <c r="CU251" i="9"/>
  <c r="CM251" i="9"/>
  <c r="CE251" i="9"/>
  <c r="BW251" i="9"/>
  <c r="BO251" i="9"/>
  <c r="BG251" i="9"/>
  <c r="AY251" i="9"/>
  <c r="AQ251" i="9"/>
  <c r="AI251" i="9"/>
  <c r="AA251" i="9"/>
  <c r="CZ251" i="9"/>
  <c r="CR251" i="9"/>
  <c r="CJ251" i="9"/>
  <c r="CB251" i="9"/>
  <c r="BT251" i="9"/>
  <c r="BL251" i="9"/>
  <c r="BD251" i="9"/>
  <c r="AV251" i="9"/>
  <c r="AN251" i="9"/>
  <c r="AF251" i="9"/>
  <c r="X251" i="9"/>
  <c r="CV251" i="9"/>
  <c r="CK251" i="9"/>
  <c r="BZ251" i="9"/>
  <c r="BP251" i="9"/>
  <c r="BE251" i="9"/>
  <c r="AT251" i="9"/>
  <c r="AJ251" i="9"/>
  <c r="Y251" i="9"/>
  <c r="CT251" i="9"/>
  <c r="CI251" i="9"/>
  <c r="BY251" i="9"/>
  <c r="BN251" i="9"/>
  <c r="BC251" i="9"/>
  <c r="AS251" i="9"/>
  <c r="AH251" i="9"/>
  <c r="W251" i="9"/>
  <c r="CS251" i="9"/>
  <c r="CH251" i="9"/>
  <c r="BX251" i="9"/>
  <c r="BM251" i="9"/>
  <c r="BB251" i="9"/>
  <c r="AR251" i="9"/>
  <c r="AG251" i="9"/>
  <c r="V251" i="9"/>
  <c r="CQ251" i="9"/>
  <c r="CG251" i="9"/>
  <c r="BV251" i="9"/>
  <c r="BK251" i="9"/>
  <c r="BA251" i="9"/>
  <c r="AP251" i="9"/>
  <c r="AE251" i="9"/>
  <c r="DA251" i="9"/>
  <c r="CP251" i="9"/>
  <c r="CF251" i="9"/>
  <c r="BU251" i="9"/>
  <c r="BJ251" i="9"/>
  <c r="AZ251" i="9"/>
  <c r="AO251" i="9"/>
  <c r="AD251" i="9"/>
  <c r="CX251" i="9"/>
  <c r="CN251" i="9"/>
  <c r="CC251" i="9"/>
  <c r="BR251" i="9"/>
  <c r="BH251" i="9"/>
  <c r="AW251" i="9"/>
  <c r="AL251" i="9"/>
  <c r="AB251" i="9"/>
  <c r="CO251" i="9"/>
  <c r="AX251" i="9"/>
  <c r="BQ251" i="9"/>
  <c r="Z251" i="9"/>
  <c r="CY251" i="9"/>
  <c r="BI251" i="9"/>
  <c r="CW251" i="9"/>
  <c r="AK251" i="9"/>
  <c r="CL251" i="9"/>
  <c r="AC251" i="9"/>
  <c r="CD251" i="9"/>
  <c r="CA251" i="9"/>
  <c r="BS251" i="9"/>
  <c r="AU251" i="9"/>
  <c r="BF251" i="9"/>
  <c r="AM251" i="9"/>
  <c r="CT422" i="9"/>
  <c r="CL422" i="9"/>
  <c r="CD422" i="9"/>
  <c r="BV422" i="9"/>
  <c r="BN422" i="9"/>
  <c r="BF422" i="9"/>
  <c r="AX422" i="9"/>
  <c r="AP422" i="9"/>
  <c r="AH422" i="9"/>
  <c r="Z422" i="9"/>
  <c r="CY422" i="9"/>
  <c r="CQ422" i="9"/>
  <c r="CI422" i="9"/>
  <c r="CA422" i="9"/>
  <c r="BS422" i="9"/>
  <c r="BK422" i="9"/>
  <c r="BC422" i="9"/>
  <c r="AU422" i="9"/>
  <c r="AM422" i="9"/>
  <c r="AE422" i="9"/>
  <c r="W422" i="9"/>
  <c r="CR422" i="9"/>
  <c r="CG422" i="9"/>
  <c r="BW422" i="9"/>
  <c r="BL422" i="9"/>
  <c r="BA422" i="9"/>
  <c r="AQ422" i="9"/>
  <c r="AF422" i="9"/>
  <c r="DA422" i="9"/>
  <c r="CP422" i="9"/>
  <c r="CF422" i="9"/>
  <c r="BU422" i="9"/>
  <c r="BJ422" i="9"/>
  <c r="AZ422" i="9"/>
  <c r="AO422" i="9"/>
  <c r="AD422" i="9"/>
  <c r="CZ422" i="9"/>
  <c r="CO422" i="9"/>
  <c r="CE422" i="9"/>
  <c r="BT422" i="9"/>
  <c r="BI422" i="9"/>
  <c r="AY422" i="9"/>
  <c r="AN422" i="9"/>
  <c r="AC422" i="9"/>
  <c r="CX422" i="9"/>
  <c r="CN422" i="9"/>
  <c r="CC422" i="9"/>
  <c r="BR422" i="9"/>
  <c r="BH422" i="9"/>
  <c r="AW422" i="9"/>
  <c r="AL422" i="9"/>
  <c r="AB422" i="9"/>
  <c r="CW422" i="9"/>
  <c r="CM422" i="9"/>
  <c r="CB422" i="9"/>
  <c r="BQ422" i="9"/>
  <c r="BG422" i="9"/>
  <c r="AV422" i="9"/>
  <c r="AK422" i="9"/>
  <c r="AA422" i="9"/>
  <c r="BZ422" i="9"/>
  <c r="BB422" i="9"/>
  <c r="X422" i="9"/>
  <c r="BY422" i="9"/>
  <c r="AT422" i="9"/>
  <c r="V422" i="9"/>
  <c r="CV422" i="9"/>
  <c r="BX422" i="9"/>
  <c r="AS422" i="9"/>
  <c r="CU422" i="9"/>
  <c r="BP422" i="9"/>
  <c r="AR422" i="9"/>
  <c r="CS422" i="9"/>
  <c r="BO422" i="9"/>
  <c r="AJ422" i="9"/>
  <c r="CK422" i="9"/>
  <c r="BM422" i="9"/>
  <c r="AI422" i="9"/>
  <c r="AG422" i="9"/>
  <c r="Y422" i="9"/>
  <c r="CJ422" i="9"/>
  <c r="BE422" i="9"/>
  <c r="CH422" i="9"/>
  <c r="BD422" i="9"/>
  <c r="CW277" i="9"/>
  <c r="CO277" i="9"/>
  <c r="CG277" i="9"/>
  <c r="BY277" i="9"/>
  <c r="BQ277" i="9"/>
  <c r="BI277" i="9"/>
  <c r="BA277" i="9"/>
  <c r="AS277" i="9"/>
  <c r="AK277" i="9"/>
  <c r="AC277" i="9"/>
  <c r="CV277" i="9"/>
  <c r="CN277" i="9"/>
  <c r="CF277" i="9"/>
  <c r="BX277" i="9"/>
  <c r="BP277" i="9"/>
  <c r="BH277" i="9"/>
  <c r="AZ277" i="9"/>
  <c r="AR277" i="9"/>
  <c r="AJ277" i="9"/>
  <c r="AB277" i="9"/>
  <c r="CU277" i="9"/>
  <c r="CM277" i="9"/>
  <c r="CE277" i="9"/>
  <c r="BW277" i="9"/>
  <c r="BO277" i="9"/>
  <c r="BG277" i="9"/>
  <c r="AY277" i="9"/>
  <c r="AQ277" i="9"/>
  <c r="AI277" i="9"/>
  <c r="AA277" i="9"/>
  <c r="CT277" i="9"/>
  <c r="CL277" i="9"/>
  <c r="CD277" i="9"/>
  <c r="BV277" i="9"/>
  <c r="BN277" i="9"/>
  <c r="BF277" i="9"/>
  <c r="AX277" i="9"/>
  <c r="AP277" i="9"/>
  <c r="AH277" i="9"/>
  <c r="Z277" i="9"/>
  <c r="CZ277" i="9"/>
  <c r="CR277" i="9"/>
  <c r="CJ277" i="9"/>
  <c r="CB277" i="9"/>
  <c r="BT277" i="9"/>
  <c r="BL277" i="9"/>
  <c r="BD277" i="9"/>
  <c r="AV277" i="9"/>
  <c r="AN277" i="9"/>
  <c r="AF277" i="9"/>
  <c r="X277" i="9"/>
  <c r="CX277" i="9"/>
  <c r="CA277" i="9"/>
  <c r="BE277" i="9"/>
  <c r="AL277" i="9"/>
  <c r="CS277" i="9"/>
  <c r="BZ277" i="9"/>
  <c r="BC277" i="9"/>
  <c r="AG277" i="9"/>
  <c r="CQ277" i="9"/>
  <c r="BU277" i="9"/>
  <c r="BB277" i="9"/>
  <c r="AE277" i="9"/>
  <c r="CP277" i="9"/>
  <c r="BS277" i="9"/>
  <c r="AW277" i="9"/>
  <c r="AD277" i="9"/>
  <c r="CK277" i="9"/>
  <c r="BR277" i="9"/>
  <c r="AU277" i="9"/>
  <c r="Y277" i="9"/>
  <c r="CI277" i="9"/>
  <c r="BM277" i="9"/>
  <c r="AT277" i="9"/>
  <c r="W277" i="9"/>
  <c r="DA277" i="9"/>
  <c r="CH277" i="9"/>
  <c r="BK277" i="9"/>
  <c r="AO277" i="9"/>
  <c r="V277" i="9"/>
  <c r="CY277" i="9"/>
  <c r="CC277" i="9"/>
  <c r="BJ277" i="9"/>
  <c r="AM277" i="9"/>
  <c r="AB15" i="5"/>
  <c r="GF305" i="9"/>
  <c r="FX305" i="9"/>
  <c r="FP305" i="9"/>
  <c r="FH305" i="9"/>
  <c r="EZ305" i="9"/>
  <c r="ER305" i="9"/>
  <c r="EJ305" i="9"/>
  <c r="EB305" i="9"/>
  <c r="DT305" i="9"/>
  <c r="DL305" i="9"/>
  <c r="DD305" i="9"/>
  <c r="GE305" i="9"/>
  <c r="FW305" i="9"/>
  <c r="FO305" i="9"/>
  <c r="FG305" i="9"/>
  <c r="EY305" i="9"/>
  <c r="EQ305" i="9"/>
  <c r="EI305" i="9"/>
  <c r="EA305" i="9"/>
  <c r="DS305" i="9"/>
  <c r="DK305" i="9"/>
  <c r="DC305" i="9"/>
  <c r="GD305" i="9"/>
  <c r="FV305" i="9"/>
  <c r="FN305" i="9"/>
  <c r="FF305" i="9"/>
  <c r="EX305" i="9"/>
  <c r="EP305" i="9"/>
  <c r="EH305" i="9"/>
  <c r="DZ305" i="9"/>
  <c r="DR305" i="9"/>
  <c r="DJ305" i="9"/>
  <c r="DB305" i="9"/>
  <c r="GA305" i="9"/>
  <c r="FS305" i="9"/>
  <c r="FK305" i="9"/>
  <c r="FC305" i="9"/>
  <c r="EU305" i="9"/>
  <c r="EM305" i="9"/>
  <c r="EE305" i="9"/>
  <c r="DW305" i="9"/>
  <c r="DO305" i="9"/>
  <c r="DG305" i="9"/>
  <c r="FY305" i="9"/>
  <c r="FI305" i="9"/>
  <c r="ES305" i="9"/>
  <c r="EC305" i="9"/>
  <c r="DM305" i="9"/>
  <c r="FU305" i="9"/>
  <c r="FE305" i="9"/>
  <c r="EO305" i="9"/>
  <c r="DY305" i="9"/>
  <c r="DI305" i="9"/>
  <c r="FT305" i="9"/>
  <c r="FD305" i="9"/>
  <c r="EN305" i="9"/>
  <c r="DX305" i="9"/>
  <c r="DH305" i="9"/>
  <c r="FR305" i="9"/>
  <c r="FB305" i="9"/>
  <c r="EL305" i="9"/>
  <c r="DV305" i="9"/>
  <c r="DF305" i="9"/>
  <c r="GG305" i="9"/>
  <c r="FQ305" i="9"/>
  <c r="FA305" i="9"/>
  <c r="EK305" i="9"/>
  <c r="DU305" i="9"/>
  <c r="DE305" i="9"/>
  <c r="GB305" i="9"/>
  <c r="FL305" i="9"/>
  <c r="EV305" i="9"/>
  <c r="EF305" i="9"/>
  <c r="DP305" i="9"/>
  <c r="FJ305" i="9"/>
  <c r="EW305" i="9"/>
  <c r="ET305" i="9"/>
  <c r="EG305" i="9"/>
  <c r="ED305" i="9"/>
  <c r="FZ305" i="9"/>
  <c r="DN305" i="9"/>
  <c r="GC305" i="9"/>
  <c r="FM305" i="9"/>
  <c r="DQ305" i="9"/>
  <c r="GC215" i="9"/>
  <c r="FU215" i="9"/>
  <c r="FM215" i="9"/>
  <c r="FE215" i="9"/>
  <c r="EW215" i="9"/>
  <c r="EO215" i="9"/>
  <c r="EG215" i="9"/>
  <c r="DY215" i="9"/>
  <c r="DQ215" i="9"/>
  <c r="DI215" i="9"/>
  <c r="GB215" i="9"/>
  <c r="FT215" i="9"/>
  <c r="FL215" i="9"/>
  <c r="FD215" i="9"/>
  <c r="EV215" i="9"/>
  <c r="EN215" i="9"/>
  <c r="EF215" i="9"/>
  <c r="DX215" i="9"/>
  <c r="DP215" i="9"/>
  <c r="DH215" i="9"/>
  <c r="GA215" i="9"/>
  <c r="FS215" i="9"/>
  <c r="FK215" i="9"/>
  <c r="FC215" i="9"/>
  <c r="EU215" i="9"/>
  <c r="EM215" i="9"/>
  <c r="EE215" i="9"/>
  <c r="DW215" i="9"/>
  <c r="DO215" i="9"/>
  <c r="DG215" i="9"/>
  <c r="FZ215" i="9"/>
  <c r="FR215" i="9"/>
  <c r="FJ215" i="9"/>
  <c r="FB215" i="9"/>
  <c r="ET215" i="9"/>
  <c r="EL215" i="9"/>
  <c r="ED215" i="9"/>
  <c r="DV215" i="9"/>
  <c r="DN215" i="9"/>
  <c r="DF215" i="9"/>
  <c r="GG215" i="9"/>
  <c r="FY215" i="9"/>
  <c r="FQ215" i="9"/>
  <c r="FI215" i="9"/>
  <c r="FA215" i="9"/>
  <c r="ES215" i="9"/>
  <c r="EK215" i="9"/>
  <c r="EC215" i="9"/>
  <c r="DU215" i="9"/>
  <c r="DM215" i="9"/>
  <c r="DE215" i="9"/>
  <c r="GE215" i="9"/>
  <c r="FW215" i="9"/>
  <c r="FO215" i="9"/>
  <c r="FG215" i="9"/>
  <c r="EY215" i="9"/>
  <c r="EQ215" i="9"/>
  <c r="EI215" i="9"/>
  <c r="EA215" i="9"/>
  <c r="DS215" i="9"/>
  <c r="DK215" i="9"/>
  <c r="DC215" i="9"/>
  <c r="FP215" i="9"/>
  <c r="EJ215" i="9"/>
  <c r="DD215" i="9"/>
  <c r="FN215" i="9"/>
  <c r="EH215" i="9"/>
  <c r="DB215" i="9"/>
  <c r="FH215" i="9"/>
  <c r="EB215" i="9"/>
  <c r="FF215" i="9"/>
  <c r="DZ215" i="9"/>
  <c r="GF215" i="9"/>
  <c r="EZ215" i="9"/>
  <c r="DT215" i="9"/>
  <c r="GD215" i="9"/>
  <c r="EX215" i="9"/>
  <c r="DR215" i="9"/>
  <c r="FX215" i="9"/>
  <c r="ER215" i="9"/>
  <c r="DL215" i="9"/>
  <c r="FV215" i="9"/>
  <c r="EP215" i="9"/>
  <c r="DJ215" i="9"/>
  <c r="GB49" i="9"/>
  <c r="FT49" i="9"/>
  <c r="FL49" i="9"/>
  <c r="FD49" i="9"/>
  <c r="EV49" i="9"/>
  <c r="EN49" i="9"/>
  <c r="EF49" i="9"/>
  <c r="DX49" i="9"/>
  <c r="DP49" i="9"/>
  <c r="DH49" i="9"/>
  <c r="GA49" i="9"/>
  <c r="FS49" i="9"/>
  <c r="FK49" i="9"/>
  <c r="FC49" i="9"/>
  <c r="EU49" i="9"/>
  <c r="EM49" i="9"/>
  <c r="EE49" i="9"/>
  <c r="DW49" i="9"/>
  <c r="DO49" i="9"/>
  <c r="DG49" i="9"/>
  <c r="FZ49" i="9"/>
  <c r="FR49" i="9"/>
  <c r="FJ49" i="9"/>
  <c r="FB49" i="9"/>
  <c r="ET49" i="9"/>
  <c r="EL49" i="9"/>
  <c r="ED49" i="9"/>
  <c r="DV49" i="9"/>
  <c r="DN49" i="9"/>
  <c r="DF49" i="9"/>
  <c r="GG49" i="9"/>
  <c r="FY49" i="9"/>
  <c r="FQ49" i="9"/>
  <c r="FI49" i="9"/>
  <c r="FA49" i="9"/>
  <c r="ES49" i="9"/>
  <c r="EK49" i="9"/>
  <c r="EC49" i="9"/>
  <c r="DU49" i="9"/>
  <c r="DM49" i="9"/>
  <c r="DE49" i="9"/>
  <c r="GF49" i="9"/>
  <c r="FX49" i="9"/>
  <c r="FP49" i="9"/>
  <c r="FH49" i="9"/>
  <c r="EZ49" i="9"/>
  <c r="ER49" i="9"/>
  <c r="EJ49" i="9"/>
  <c r="EB49" i="9"/>
  <c r="DT49" i="9"/>
  <c r="DL49" i="9"/>
  <c r="DD49" i="9"/>
  <c r="GE49" i="9"/>
  <c r="FW49" i="9"/>
  <c r="FO49" i="9"/>
  <c r="FG49" i="9"/>
  <c r="EY49" i="9"/>
  <c r="EQ49" i="9"/>
  <c r="EI49" i="9"/>
  <c r="EA49" i="9"/>
  <c r="DS49" i="9"/>
  <c r="DK49" i="9"/>
  <c r="DC49" i="9"/>
  <c r="GD49" i="9"/>
  <c r="EX49" i="9"/>
  <c r="DR49" i="9"/>
  <c r="GC49" i="9"/>
  <c r="EW49" i="9"/>
  <c r="DQ49" i="9"/>
  <c r="FV49" i="9"/>
  <c r="EP49" i="9"/>
  <c r="DJ49" i="9"/>
  <c r="FU49" i="9"/>
  <c r="EO49" i="9"/>
  <c r="DI49" i="9"/>
  <c r="FF49" i="9"/>
  <c r="DZ49" i="9"/>
  <c r="FE49" i="9"/>
  <c r="DY49" i="9"/>
  <c r="FN49" i="9"/>
  <c r="FM49" i="9"/>
  <c r="EH49" i="9"/>
  <c r="EG49" i="9"/>
  <c r="DB49" i="9"/>
  <c r="CW420" i="9"/>
  <c r="CO420" i="9"/>
  <c r="CG420" i="9"/>
  <c r="BY420" i="9"/>
  <c r="BQ420" i="9"/>
  <c r="BI420" i="9"/>
  <c r="BA420" i="9"/>
  <c r="AS420" i="9"/>
  <c r="AK420" i="9"/>
  <c r="AC420" i="9"/>
  <c r="CV420" i="9"/>
  <c r="CN420" i="9"/>
  <c r="CF420" i="9"/>
  <c r="BX420" i="9"/>
  <c r="BP420" i="9"/>
  <c r="BH420" i="9"/>
  <c r="AZ420" i="9"/>
  <c r="AR420" i="9"/>
  <c r="AJ420" i="9"/>
  <c r="AB420" i="9"/>
  <c r="CU420" i="9"/>
  <c r="CM420" i="9"/>
  <c r="CE420" i="9"/>
  <c r="BW420" i="9"/>
  <c r="BO420" i="9"/>
  <c r="BG420" i="9"/>
  <c r="AY420" i="9"/>
  <c r="AQ420" i="9"/>
  <c r="AI420" i="9"/>
  <c r="AA420" i="9"/>
  <c r="CT420" i="9"/>
  <c r="CL420" i="9"/>
  <c r="CD420" i="9"/>
  <c r="BV420" i="9"/>
  <c r="BN420" i="9"/>
  <c r="BF420" i="9"/>
  <c r="AX420" i="9"/>
  <c r="AP420" i="9"/>
  <c r="AH420" i="9"/>
  <c r="Z420" i="9"/>
  <c r="DA420" i="9"/>
  <c r="CS420" i="9"/>
  <c r="CK420" i="9"/>
  <c r="CC420" i="9"/>
  <c r="BU420" i="9"/>
  <c r="BM420" i="9"/>
  <c r="BE420" i="9"/>
  <c r="AW420" i="9"/>
  <c r="AO420" i="9"/>
  <c r="AG420" i="9"/>
  <c r="Y420" i="9"/>
  <c r="CR420" i="9"/>
  <c r="BZ420" i="9"/>
  <c r="BC420" i="9"/>
  <c r="AF420" i="9"/>
  <c r="CQ420" i="9"/>
  <c r="BT420" i="9"/>
  <c r="BB420" i="9"/>
  <c r="AE420" i="9"/>
  <c r="CP420" i="9"/>
  <c r="BS420" i="9"/>
  <c r="AV420" i="9"/>
  <c r="AD420" i="9"/>
  <c r="CJ420" i="9"/>
  <c r="BR420" i="9"/>
  <c r="AU420" i="9"/>
  <c r="X420" i="9"/>
  <c r="CI420" i="9"/>
  <c r="BL420" i="9"/>
  <c r="AT420" i="9"/>
  <c r="W420" i="9"/>
  <c r="CZ420" i="9"/>
  <c r="CH420" i="9"/>
  <c r="BK420" i="9"/>
  <c r="AN420" i="9"/>
  <c r="V420" i="9"/>
  <c r="AM420" i="9"/>
  <c r="AL420" i="9"/>
  <c r="CY420" i="9"/>
  <c r="CX420" i="9"/>
  <c r="CB420" i="9"/>
  <c r="BJ420" i="9"/>
  <c r="CA420" i="9"/>
  <c r="BD420" i="9"/>
  <c r="DA311" i="9"/>
  <c r="CS311" i="9"/>
  <c r="CK311" i="9"/>
  <c r="CC311" i="9"/>
  <c r="BU311" i="9"/>
  <c r="BM311" i="9"/>
  <c r="BE311" i="9"/>
  <c r="AW311" i="9"/>
  <c r="AO311" i="9"/>
  <c r="AG311" i="9"/>
  <c r="Y311" i="9"/>
  <c r="CZ311" i="9"/>
  <c r="CR311" i="9"/>
  <c r="CJ311" i="9"/>
  <c r="CB311" i="9"/>
  <c r="BT311" i="9"/>
  <c r="BL311" i="9"/>
  <c r="BD311" i="9"/>
  <c r="AV311" i="9"/>
  <c r="AN311" i="9"/>
  <c r="AF311" i="9"/>
  <c r="X311" i="9"/>
  <c r="CY311" i="9"/>
  <c r="CQ311" i="9"/>
  <c r="CI311" i="9"/>
  <c r="CA311" i="9"/>
  <c r="BS311" i="9"/>
  <c r="BK311" i="9"/>
  <c r="BC311" i="9"/>
  <c r="AU311" i="9"/>
  <c r="AM311" i="9"/>
  <c r="AE311" i="9"/>
  <c r="W311" i="9"/>
  <c r="CX311" i="9"/>
  <c r="CP311" i="9"/>
  <c r="CH311" i="9"/>
  <c r="BZ311" i="9"/>
  <c r="BR311" i="9"/>
  <c r="BJ311" i="9"/>
  <c r="BB311" i="9"/>
  <c r="AT311" i="9"/>
  <c r="AL311" i="9"/>
  <c r="AD311" i="9"/>
  <c r="V311" i="9"/>
  <c r="CW311" i="9"/>
  <c r="CO311" i="9"/>
  <c r="CG311" i="9"/>
  <c r="BY311" i="9"/>
  <c r="BQ311" i="9"/>
  <c r="BI311" i="9"/>
  <c r="BA311" i="9"/>
  <c r="AS311" i="9"/>
  <c r="AK311" i="9"/>
  <c r="AC311" i="9"/>
  <c r="CU311" i="9"/>
  <c r="CM311" i="9"/>
  <c r="CE311" i="9"/>
  <c r="BW311" i="9"/>
  <c r="BO311" i="9"/>
  <c r="BG311" i="9"/>
  <c r="AY311" i="9"/>
  <c r="AQ311" i="9"/>
  <c r="AI311" i="9"/>
  <c r="AA311" i="9"/>
  <c r="CV311" i="9"/>
  <c r="BP311" i="9"/>
  <c r="AJ311" i="9"/>
  <c r="CT311" i="9"/>
  <c r="BN311" i="9"/>
  <c r="AH311" i="9"/>
  <c r="CN311" i="9"/>
  <c r="BH311" i="9"/>
  <c r="AB311" i="9"/>
  <c r="CL311" i="9"/>
  <c r="BF311" i="9"/>
  <c r="Z311" i="9"/>
  <c r="CF311" i="9"/>
  <c r="AZ311" i="9"/>
  <c r="BX311" i="9"/>
  <c r="AR311" i="9"/>
  <c r="CD311" i="9"/>
  <c r="BV311" i="9"/>
  <c r="AX311" i="9"/>
  <c r="AP311" i="9"/>
  <c r="CY267" i="9"/>
  <c r="CQ267" i="9"/>
  <c r="CI267" i="9"/>
  <c r="CA267" i="9"/>
  <c r="BS267" i="9"/>
  <c r="BK267" i="9"/>
  <c r="BC267" i="9"/>
  <c r="AU267" i="9"/>
  <c r="AM267" i="9"/>
  <c r="AE267" i="9"/>
  <c r="W267" i="9"/>
  <c r="CW267" i="9"/>
  <c r="CO267" i="9"/>
  <c r="CG267" i="9"/>
  <c r="BY267" i="9"/>
  <c r="BQ267" i="9"/>
  <c r="BI267" i="9"/>
  <c r="BA267" i="9"/>
  <c r="AS267" i="9"/>
  <c r="AK267" i="9"/>
  <c r="AC267" i="9"/>
  <c r="CV267" i="9"/>
  <c r="CN267" i="9"/>
  <c r="CF267" i="9"/>
  <c r="BX267" i="9"/>
  <c r="BP267" i="9"/>
  <c r="BH267" i="9"/>
  <c r="AZ267" i="9"/>
  <c r="AR267" i="9"/>
  <c r="AJ267" i="9"/>
  <c r="AB267" i="9"/>
  <c r="CT267" i="9"/>
  <c r="CL267" i="9"/>
  <c r="CD267" i="9"/>
  <c r="BV267" i="9"/>
  <c r="BN267" i="9"/>
  <c r="BF267" i="9"/>
  <c r="AX267" i="9"/>
  <c r="AP267" i="9"/>
  <c r="AH267" i="9"/>
  <c r="Z267" i="9"/>
  <c r="CR267" i="9"/>
  <c r="CB267" i="9"/>
  <c r="BL267" i="9"/>
  <c r="AV267" i="9"/>
  <c r="AF267" i="9"/>
  <c r="CP267" i="9"/>
  <c r="BZ267" i="9"/>
  <c r="BJ267" i="9"/>
  <c r="AT267" i="9"/>
  <c r="AD267" i="9"/>
  <c r="CM267" i="9"/>
  <c r="BW267" i="9"/>
  <c r="BG267" i="9"/>
  <c r="AQ267" i="9"/>
  <c r="AA267" i="9"/>
  <c r="CZ267" i="9"/>
  <c r="CJ267" i="9"/>
  <c r="BT267" i="9"/>
  <c r="BD267" i="9"/>
  <c r="AN267" i="9"/>
  <c r="X267" i="9"/>
  <c r="CX267" i="9"/>
  <c r="CH267" i="9"/>
  <c r="BR267" i="9"/>
  <c r="BB267" i="9"/>
  <c r="AL267" i="9"/>
  <c r="V267" i="9"/>
  <c r="DA267" i="9"/>
  <c r="BM267" i="9"/>
  <c r="CU267" i="9"/>
  <c r="BE267" i="9"/>
  <c r="CS267" i="9"/>
  <c r="AY267" i="9"/>
  <c r="CK267" i="9"/>
  <c r="AW267" i="9"/>
  <c r="CE267" i="9"/>
  <c r="AO267" i="9"/>
  <c r="BU267" i="9"/>
  <c r="AG267" i="9"/>
  <c r="CC267" i="9"/>
  <c r="AI267" i="9"/>
  <c r="BO267" i="9"/>
  <c r="Y267" i="9"/>
  <c r="GG293" i="9"/>
  <c r="FY293" i="9"/>
  <c r="FQ293" i="9"/>
  <c r="FI293" i="9"/>
  <c r="FA293" i="9"/>
  <c r="ES293" i="9"/>
  <c r="EK293" i="9"/>
  <c r="EC293" i="9"/>
  <c r="DU293" i="9"/>
  <c r="DM293" i="9"/>
  <c r="DE293" i="9"/>
  <c r="GF293" i="9"/>
  <c r="FX293" i="9"/>
  <c r="FP293" i="9"/>
  <c r="FH293" i="9"/>
  <c r="EZ293" i="9"/>
  <c r="ER293" i="9"/>
  <c r="EJ293" i="9"/>
  <c r="EB293" i="9"/>
  <c r="DT293" i="9"/>
  <c r="DL293" i="9"/>
  <c r="DD293" i="9"/>
  <c r="GE293" i="9"/>
  <c r="FW293" i="9"/>
  <c r="FO293" i="9"/>
  <c r="FG293" i="9"/>
  <c r="EY293" i="9"/>
  <c r="EQ293" i="9"/>
  <c r="EI293" i="9"/>
  <c r="EA293" i="9"/>
  <c r="DS293" i="9"/>
  <c r="DK293" i="9"/>
  <c r="DC293" i="9"/>
  <c r="GD293" i="9"/>
  <c r="FV293" i="9"/>
  <c r="FN293" i="9"/>
  <c r="FF293" i="9"/>
  <c r="EX293" i="9"/>
  <c r="EP293" i="9"/>
  <c r="EH293" i="9"/>
  <c r="DZ293" i="9"/>
  <c r="DR293" i="9"/>
  <c r="DJ293" i="9"/>
  <c r="DB293" i="9"/>
  <c r="GC293" i="9"/>
  <c r="FU293" i="9"/>
  <c r="FM293" i="9"/>
  <c r="FE293" i="9"/>
  <c r="EW293" i="9"/>
  <c r="EO293" i="9"/>
  <c r="EG293" i="9"/>
  <c r="DY293" i="9"/>
  <c r="DQ293" i="9"/>
  <c r="DI293" i="9"/>
  <c r="GA293" i="9"/>
  <c r="FS293" i="9"/>
  <c r="FK293" i="9"/>
  <c r="FC293" i="9"/>
  <c r="EU293" i="9"/>
  <c r="EM293" i="9"/>
  <c r="EE293" i="9"/>
  <c r="DW293" i="9"/>
  <c r="DO293" i="9"/>
  <c r="DG293" i="9"/>
  <c r="FB293" i="9"/>
  <c r="DV293" i="9"/>
  <c r="GB293" i="9"/>
  <c r="EV293" i="9"/>
  <c r="DP293" i="9"/>
  <c r="FZ293" i="9"/>
  <c r="ET293" i="9"/>
  <c r="DN293" i="9"/>
  <c r="FT293" i="9"/>
  <c r="EN293" i="9"/>
  <c r="DH293" i="9"/>
  <c r="FL293" i="9"/>
  <c r="EF293" i="9"/>
  <c r="DF293" i="9"/>
  <c r="FR293" i="9"/>
  <c r="FJ293" i="9"/>
  <c r="FD293" i="9"/>
  <c r="EL293" i="9"/>
  <c r="ED293" i="9"/>
  <c r="DX293" i="9"/>
  <c r="FZ235" i="9"/>
  <c r="FR235" i="9"/>
  <c r="FJ235" i="9"/>
  <c r="FB235" i="9"/>
  <c r="ET235" i="9"/>
  <c r="EL235" i="9"/>
  <c r="ED235" i="9"/>
  <c r="DV235" i="9"/>
  <c r="DN235" i="9"/>
  <c r="DF235" i="9"/>
  <c r="GG235" i="9"/>
  <c r="FY235" i="9"/>
  <c r="FQ235" i="9"/>
  <c r="FI235" i="9"/>
  <c r="FA235" i="9"/>
  <c r="ES235" i="9"/>
  <c r="EK235" i="9"/>
  <c r="EC235" i="9"/>
  <c r="DU235" i="9"/>
  <c r="DM235" i="9"/>
  <c r="DE235" i="9"/>
  <c r="GF235" i="9"/>
  <c r="FX235" i="9"/>
  <c r="FP235" i="9"/>
  <c r="FH235" i="9"/>
  <c r="EZ235" i="9"/>
  <c r="ER235" i="9"/>
  <c r="EJ235" i="9"/>
  <c r="EB235" i="9"/>
  <c r="DT235" i="9"/>
  <c r="DL235" i="9"/>
  <c r="DD235" i="9"/>
  <c r="GE235" i="9"/>
  <c r="FW235" i="9"/>
  <c r="FO235" i="9"/>
  <c r="FG235" i="9"/>
  <c r="EY235" i="9"/>
  <c r="EQ235" i="9"/>
  <c r="EI235" i="9"/>
  <c r="EA235" i="9"/>
  <c r="DS235" i="9"/>
  <c r="DK235" i="9"/>
  <c r="DC235" i="9"/>
  <c r="GD235" i="9"/>
  <c r="FV235" i="9"/>
  <c r="FN235" i="9"/>
  <c r="FF235" i="9"/>
  <c r="EX235" i="9"/>
  <c r="EP235" i="9"/>
  <c r="EH235" i="9"/>
  <c r="DZ235" i="9"/>
  <c r="DR235" i="9"/>
  <c r="DJ235" i="9"/>
  <c r="DB235" i="9"/>
  <c r="FU235" i="9"/>
  <c r="FC235" i="9"/>
  <c r="EF235" i="9"/>
  <c r="DI235" i="9"/>
  <c r="FT235" i="9"/>
  <c r="EW235" i="9"/>
  <c r="EE235" i="9"/>
  <c r="DH235" i="9"/>
  <c r="FM235" i="9"/>
  <c r="EN235" i="9"/>
  <c r="DO235" i="9"/>
  <c r="FL235" i="9"/>
  <c r="EM235" i="9"/>
  <c r="DG235" i="9"/>
  <c r="FK235" i="9"/>
  <c r="EG235" i="9"/>
  <c r="FE235" i="9"/>
  <c r="DY235" i="9"/>
  <c r="GC235" i="9"/>
  <c r="FD235" i="9"/>
  <c r="DX235" i="9"/>
  <c r="GA235" i="9"/>
  <c r="EU235" i="9"/>
  <c r="DQ235" i="9"/>
  <c r="EV235" i="9"/>
  <c r="EO235" i="9"/>
  <c r="DW235" i="9"/>
  <c r="DP235" i="9"/>
  <c r="GB235" i="9"/>
  <c r="FS235" i="9"/>
  <c r="GE213" i="9"/>
  <c r="FW213" i="9"/>
  <c r="FO213" i="9"/>
  <c r="FG213" i="9"/>
  <c r="EY213" i="9"/>
  <c r="EQ213" i="9"/>
  <c r="EI213" i="9"/>
  <c r="EA213" i="9"/>
  <c r="DS213" i="9"/>
  <c r="DK213" i="9"/>
  <c r="DC213" i="9"/>
  <c r="GD213" i="9"/>
  <c r="FV213" i="9"/>
  <c r="FN213" i="9"/>
  <c r="FF213" i="9"/>
  <c r="EX213" i="9"/>
  <c r="EP213" i="9"/>
  <c r="EH213" i="9"/>
  <c r="DZ213" i="9"/>
  <c r="DR213" i="9"/>
  <c r="DJ213" i="9"/>
  <c r="DB213" i="9"/>
  <c r="GC213" i="9"/>
  <c r="FU213" i="9"/>
  <c r="FM213" i="9"/>
  <c r="FE213" i="9"/>
  <c r="EW213" i="9"/>
  <c r="EO213" i="9"/>
  <c r="EG213" i="9"/>
  <c r="DY213" i="9"/>
  <c r="DQ213" i="9"/>
  <c r="DI213" i="9"/>
  <c r="GB213" i="9"/>
  <c r="FT213" i="9"/>
  <c r="FL213" i="9"/>
  <c r="FD213" i="9"/>
  <c r="EV213" i="9"/>
  <c r="EN213" i="9"/>
  <c r="EF213" i="9"/>
  <c r="DX213" i="9"/>
  <c r="DP213" i="9"/>
  <c r="DH213" i="9"/>
  <c r="GA213" i="9"/>
  <c r="FS213" i="9"/>
  <c r="FK213" i="9"/>
  <c r="FC213" i="9"/>
  <c r="EU213" i="9"/>
  <c r="EM213" i="9"/>
  <c r="EE213" i="9"/>
  <c r="DW213" i="9"/>
  <c r="DO213" i="9"/>
  <c r="DG213" i="9"/>
  <c r="GG213" i="9"/>
  <c r="FY213" i="9"/>
  <c r="FQ213" i="9"/>
  <c r="FI213" i="9"/>
  <c r="FA213" i="9"/>
  <c r="ES213" i="9"/>
  <c r="EK213" i="9"/>
  <c r="EC213" i="9"/>
  <c r="DU213" i="9"/>
  <c r="DM213" i="9"/>
  <c r="DE213" i="9"/>
  <c r="FX213" i="9"/>
  <c r="ER213" i="9"/>
  <c r="DL213" i="9"/>
  <c r="FR213" i="9"/>
  <c r="EL213" i="9"/>
  <c r="DF213" i="9"/>
  <c r="FP213" i="9"/>
  <c r="EJ213" i="9"/>
  <c r="DD213" i="9"/>
  <c r="FJ213" i="9"/>
  <c r="ED213" i="9"/>
  <c r="FH213" i="9"/>
  <c r="EB213" i="9"/>
  <c r="FB213" i="9"/>
  <c r="DV213" i="9"/>
  <c r="GF213" i="9"/>
  <c r="EZ213" i="9"/>
  <c r="DT213" i="9"/>
  <c r="FZ213" i="9"/>
  <c r="ET213" i="9"/>
  <c r="DN213" i="9"/>
  <c r="GG169" i="9"/>
  <c r="FY169" i="9"/>
  <c r="FQ169" i="9"/>
  <c r="FI169" i="9"/>
  <c r="FA169" i="9"/>
  <c r="ES169" i="9"/>
  <c r="EK169" i="9"/>
  <c r="EC169" i="9"/>
  <c r="DU169" i="9"/>
  <c r="DM169" i="9"/>
  <c r="DE169" i="9"/>
  <c r="GE169" i="9"/>
  <c r="FW169" i="9"/>
  <c r="FO169" i="9"/>
  <c r="FG169" i="9"/>
  <c r="EY169" i="9"/>
  <c r="EQ169" i="9"/>
  <c r="EI169" i="9"/>
  <c r="EA169" i="9"/>
  <c r="DS169" i="9"/>
  <c r="DK169" i="9"/>
  <c r="DC169" i="9"/>
  <c r="GD169" i="9"/>
  <c r="FV169" i="9"/>
  <c r="FN169" i="9"/>
  <c r="FF169" i="9"/>
  <c r="EX169" i="9"/>
  <c r="EP169" i="9"/>
  <c r="EH169" i="9"/>
  <c r="DZ169" i="9"/>
  <c r="DR169" i="9"/>
  <c r="DJ169" i="9"/>
  <c r="DB169" i="9"/>
  <c r="GC169" i="9"/>
  <c r="FU169" i="9"/>
  <c r="FM169" i="9"/>
  <c r="FE169" i="9"/>
  <c r="EW169" i="9"/>
  <c r="EO169" i="9"/>
  <c r="EG169" i="9"/>
  <c r="DY169" i="9"/>
  <c r="DQ169" i="9"/>
  <c r="DI169" i="9"/>
  <c r="GB169" i="9"/>
  <c r="FT169" i="9"/>
  <c r="FL169" i="9"/>
  <c r="FD169" i="9"/>
  <c r="EV169" i="9"/>
  <c r="EN169" i="9"/>
  <c r="EF169" i="9"/>
  <c r="DX169" i="9"/>
  <c r="DP169" i="9"/>
  <c r="DH169" i="9"/>
  <c r="GA169" i="9"/>
  <c r="FS169" i="9"/>
  <c r="FK169" i="9"/>
  <c r="FC169" i="9"/>
  <c r="EU169" i="9"/>
  <c r="EM169" i="9"/>
  <c r="EE169" i="9"/>
  <c r="DW169" i="9"/>
  <c r="DO169" i="9"/>
  <c r="DG169" i="9"/>
  <c r="FZ169" i="9"/>
  <c r="ET169" i="9"/>
  <c r="DN169" i="9"/>
  <c r="FX169" i="9"/>
  <c r="ER169" i="9"/>
  <c r="DL169" i="9"/>
  <c r="FR169" i="9"/>
  <c r="EL169" i="9"/>
  <c r="DF169" i="9"/>
  <c r="FP169" i="9"/>
  <c r="EJ169" i="9"/>
  <c r="DD169" i="9"/>
  <c r="FJ169" i="9"/>
  <c r="ED169" i="9"/>
  <c r="FH169" i="9"/>
  <c r="EB169" i="9"/>
  <c r="FB169" i="9"/>
  <c r="DV169" i="9"/>
  <c r="GF169" i="9"/>
  <c r="EZ169" i="9"/>
  <c r="DT169" i="9"/>
  <c r="GG133" i="9"/>
  <c r="FY133" i="9"/>
  <c r="FQ133" i="9"/>
  <c r="FI133" i="9"/>
  <c r="FA133" i="9"/>
  <c r="ES133" i="9"/>
  <c r="EK133" i="9"/>
  <c r="EC133" i="9"/>
  <c r="DU133" i="9"/>
  <c r="DM133" i="9"/>
  <c r="DE133" i="9"/>
  <c r="GF133" i="9"/>
  <c r="FX133" i="9"/>
  <c r="FP133" i="9"/>
  <c r="FH133" i="9"/>
  <c r="EZ133" i="9"/>
  <c r="ER133" i="9"/>
  <c r="EJ133" i="9"/>
  <c r="EB133" i="9"/>
  <c r="DT133" i="9"/>
  <c r="DL133" i="9"/>
  <c r="DD133" i="9"/>
  <c r="GE133" i="9"/>
  <c r="FW133" i="9"/>
  <c r="FO133" i="9"/>
  <c r="FG133" i="9"/>
  <c r="EY133" i="9"/>
  <c r="EQ133" i="9"/>
  <c r="EI133" i="9"/>
  <c r="EA133" i="9"/>
  <c r="DS133" i="9"/>
  <c r="DK133" i="9"/>
  <c r="DC133" i="9"/>
  <c r="GD133" i="9"/>
  <c r="FV133" i="9"/>
  <c r="FN133" i="9"/>
  <c r="FF133" i="9"/>
  <c r="EX133" i="9"/>
  <c r="EP133" i="9"/>
  <c r="EH133" i="9"/>
  <c r="DZ133" i="9"/>
  <c r="DR133" i="9"/>
  <c r="DJ133" i="9"/>
  <c r="DB133" i="9"/>
  <c r="GC133" i="9"/>
  <c r="FU133" i="9"/>
  <c r="FM133" i="9"/>
  <c r="FE133" i="9"/>
  <c r="EW133" i="9"/>
  <c r="EO133" i="9"/>
  <c r="EG133" i="9"/>
  <c r="DY133" i="9"/>
  <c r="DQ133" i="9"/>
  <c r="DI133" i="9"/>
  <c r="GB133" i="9"/>
  <c r="FT133" i="9"/>
  <c r="FL133" i="9"/>
  <c r="FD133" i="9"/>
  <c r="EV133" i="9"/>
  <c r="EN133" i="9"/>
  <c r="EF133" i="9"/>
  <c r="DX133" i="9"/>
  <c r="DP133" i="9"/>
  <c r="DH133" i="9"/>
  <c r="FC133" i="9"/>
  <c r="DW133" i="9"/>
  <c r="FB133" i="9"/>
  <c r="DV133" i="9"/>
  <c r="GA133" i="9"/>
  <c r="EU133" i="9"/>
  <c r="DO133" i="9"/>
  <c r="FZ133" i="9"/>
  <c r="ET133" i="9"/>
  <c r="DN133" i="9"/>
  <c r="FS133" i="9"/>
  <c r="EM133" i="9"/>
  <c r="DG133" i="9"/>
  <c r="FR133" i="9"/>
  <c r="EL133" i="9"/>
  <c r="DF133" i="9"/>
  <c r="FK133" i="9"/>
  <c r="EE133" i="9"/>
  <c r="FJ133" i="9"/>
  <c r="ED133" i="9"/>
  <c r="GG109" i="9"/>
  <c r="FY109" i="9"/>
  <c r="FQ109" i="9"/>
  <c r="FI109" i="9"/>
  <c r="FA109" i="9"/>
  <c r="ES109" i="9"/>
  <c r="EK109" i="9"/>
  <c r="EC109" i="9"/>
  <c r="DU109" i="9"/>
  <c r="DM109" i="9"/>
  <c r="DE109" i="9"/>
  <c r="GF109" i="9"/>
  <c r="FX109" i="9"/>
  <c r="FP109" i="9"/>
  <c r="FH109" i="9"/>
  <c r="EZ109" i="9"/>
  <c r="ER109" i="9"/>
  <c r="EJ109" i="9"/>
  <c r="EB109" i="9"/>
  <c r="DT109" i="9"/>
  <c r="DL109" i="9"/>
  <c r="DD109" i="9"/>
  <c r="GE109" i="9"/>
  <c r="FW109" i="9"/>
  <c r="FO109" i="9"/>
  <c r="FG109" i="9"/>
  <c r="EY109" i="9"/>
  <c r="EQ109" i="9"/>
  <c r="EI109" i="9"/>
  <c r="EA109" i="9"/>
  <c r="DS109" i="9"/>
  <c r="DK109" i="9"/>
  <c r="DC109" i="9"/>
  <c r="GD109" i="9"/>
  <c r="FV109" i="9"/>
  <c r="FN109" i="9"/>
  <c r="FF109" i="9"/>
  <c r="EX109" i="9"/>
  <c r="EP109" i="9"/>
  <c r="EH109" i="9"/>
  <c r="DZ109" i="9"/>
  <c r="DR109" i="9"/>
  <c r="DJ109" i="9"/>
  <c r="DB109" i="9"/>
  <c r="GB109" i="9"/>
  <c r="FT109" i="9"/>
  <c r="FL109" i="9"/>
  <c r="FD109" i="9"/>
  <c r="EV109" i="9"/>
  <c r="EN109" i="9"/>
  <c r="EF109" i="9"/>
  <c r="DX109" i="9"/>
  <c r="DP109" i="9"/>
  <c r="DH109" i="9"/>
  <c r="FR109" i="9"/>
  <c r="EU109" i="9"/>
  <c r="DY109" i="9"/>
  <c r="DF109" i="9"/>
  <c r="FM109" i="9"/>
  <c r="ET109" i="9"/>
  <c r="DW109" i="9"/>
  <c r="FK109" i="9"/>
  <c r="EO109" i="9"/>
  <c r="DV109" i="9"/>
  <c r="GC109" i="9"/>
  <c r="FJ109" i="9"/>
  <c r="EM109" i="9"/>
  <c r="DQ109" i="9"/>
  <c r="GA109" i="9"/>
  <c r="FE109" i="9"/>
  <c r="EL109" i="9"/>
  <c r="DO109" i="9"/>
  <c r="FZ109" i="9"/>
  <c r="FC109" i="9"/>
  <c r="EG109" i="9"/>
  <c r="DN109" i="9"/>
  <c r="FU109" i="9"/>
  <c r="FB109" i="9"/>
  <c r="EE109" i="9"/>
  <c r="DI109" i="9"/>
  <c r="ED109" i="9"/>
  <c r="DG109" i="9"/>
  <c r="FS109" i="9"/>
  <c r="EW109" i="9"/>
  <c r="FZ73" i="9"/>
  <c r="FR73" i="9"/>
  <c r="FJ73" i="9"/>
  <c r="FB73" i="9"/>
  <c r="ET73" i="9"/>
  <c r="EL73" i="9"/>
  <c r="ED73" i="9"/>
  <c r="DV73" i="9"/>
  <c r="DN73" i="9"/>
  <c r="DF73" i="9"/>
  <c r="GG73" i="9"/>
  <c r="FY73" i="9"/>
  <c r="GE73" i="9"/>
  <c r="FW73" i="9"/>
  <c r="FO73" i="9"/>
  <c r="FG73" i="9"/>
  <c r="EY73" i="9"/>
  <c r="EQ73" i="9"/>
  <c r="EI73" i="9"/>
  <c r="EA73" i="9"/>
  <c r="DS73" i="9"/>
  <c r="DK73" i="9"/>
  <c r="DC73" i="9"/>
  <c r="GD73" i="9"/>
  <c r="FV73" i="9"/>
  <c r="FN73" i="9"/>
  <c r="FF73" i="9"/>
  <c r="EX73" i="9"/>
  <c r="EP73" i="9"/>
  <c r="EH73" i="9"/>
  <c r="DZ73" i="9"/>
  <c r="DR73" i="9"/>
  <c r="DJ73" i="9"/>
  <c r="DB73" i="9"/>
  <c r="GC73" i="9"/>
  <c r="FU73" i="9"/>
  <c r="FM73" i="9"/>
  <c r="FE73" i="9"/>
  <c r="EW73" i="9"/>
  <c r="EO73" i="9"/>
  <c r="EG73" i="9"/>
  <c r="DY73" i="9"/>
  <c r="DQ73" i="9"/>
  <c r="DI73" i="9"/>
  <c r="GB73" i="9"/>
  <c r="FT73" i="9"/>
  <c r="FL73" i="9"/>
  <c r="FD73" i="9"/>
  <c r="EV73" i="9"/>
  <c r="EN73" i="9"/>
  <c r="EF73" i="9"/>
  <c r="DX73" i="9"/>
  <c r="DP73" i="9"/>
  <c r="DH73" i="9"/>
  <c r="FS73" i="9"/>
  <c r="EZ73" i="9"/>
  <c r="EC73" i="9"/>
  <c r="DG73" i="9"/>
  <c r="FQ73" i="9"/>
  <c r="EU73" i="9"/>
  <c r="EB73" i="9"/>
  <c r="DE73" i="9"/>
  <c r="FP73" i="9"/>
  <c r="ES73" i="9"/>
  <c r="DW73" i="9"/>
  <c r="DD73" i="9"/>
  <c r="FK73" i="9"/>
  <c r="ER73" i="9"/>
  <c r="DU73" i="9"/>
  <c r="FI73" i="9"/>
  <c r="EM73" i="9"/>
  <c r="DT73" i="9"/>
  <c r="GF73" i="9"/>
  <c r="FH73" i="9"/>
  <c r="EK73" i="9"/>
  <c r="DO73" i="9"/>
  <c r="GA73" i="9"/>
  <c r="FC73" i="9"/>
  <c r="EJ73" i="9"/>
  <c r="DM73" i="9"/>
  <c r="FA73" i="9"/>
  <c r="EE73" i="9"/>
  <c r="DL73" i="9"/>
  <c r="FX73" i="9"/>
  <c r="GD47" i="9"/>
  <c r="FV47" i="9"/>
  <c r="FN47" i="9"/>
  <c r="FF47" i="9"/>
  <c r="EX47" i="9"/>
  <c r="EP47" i="9"/>
  <c r="EH47" i="9"/>
  <c r="DZ47" i="9"/>
  <c r="DR47" i="9"/>
  <c r="DJ47" i="9"/>
  <c r="DB47" i="9"/>
  <c r="GC47" i="9"/>
  <c r="FU47" i="9"/>
  <c r="FM47" i="9"/>
  <c r="FE47" i="9"/>
  <c r="EW47" i="9"/>
  <c r="EO47" i="9"/>
  <c r="EG47" i="9"/>
  <c r="DY47" i="9"/>
  <c r="DQ47" i="9"/>
  <c r="DI47" i="9"/>
  <c r="GB47" i="9"/>
  <c r="FT47" i="9"/>
  <c r="FL47" i="9"/>
  <c r="FD47" i="9"/>
  <c r="EV47" i="9"/>
  <c r="EN47" i="9"/>
  <c r="EF47" i="9"/>
  <c r="DX47" i="9"/>
  <c r="DP47" i="9"/>
  <c r="DH47" i="9"/>
  <c r="GA47" i="9"/>
  <c r="FS47" i="9"/>
  <c r="FK47" i="9"/>
  <c r="FC47" i="9"/>
  <c r="EU47" i="9"/>
  <c r="EM47" i="9"/>
  <c r="EE47" i="9"/>
  <c r="DW47" i="9"/>
  <c r="DO47" i="9"/>
  <c r="DG47" i="9"/>
  <c r="FZ47" i="9"/>
  <c r="FR47" i="9"/>
  <c r="FJ47" i="9"/>
  <c r="FB47" i="9"/>
  <c r="ET47" i="9"/>
  <c r="EL47" i="9"/>
  <c r="ED47" i="9"/>
  <c r="DV47" i="9"/>
  <c r="DN47" i="9"/>
  <c r="DF47" i="9"/>
  <c r="GG47" i="9"/>
  <c r="FY47" i="9"/>
  <c r="FQ47" i="9"/>
  <c r="FI47" i="9"/>
  <c r="FA47" i="9"/>
  <c r="ES47" i="9"/>
  <c r="EK47" i="9"/>
  <c r="EC47" i="9"/>
  <c r="DU47" i="9"/>
  <c r="DM47" i="9"/>
  <c r="DE47" i="9"/>
  <c r="FH47" i="9"/>
  <c r="EB47" i="9"/>
  <c r="FG47" i="9"/>
  <c r="EA47" i="9"/>
  <c r="GF47" i="9"/>
  <c r="EZ47" i="9"/>
  <c r="DT47" i="9"/>
  <c r="GE47" i="9"/>
  <c r="EY47" i="9"/>
  <c r="DS47" i="9"/>
  <c r="FP47" i="9"/>
  <c r="EJ47" i="9"/>
  <c r="DD47" i="9"/>
  <c r="FO47" i="9"/>
  <c r="EI47" i="9"/>
  <c r="DC47" i="9"/>
  <c r="DL47" i="9"/>
  <c r="DK47" i="9"/>
  <c r="FX47" i="9"/>
  <c r="FW47" i="9"/>
  <c r="ER47" i="9"/>
  <c r="EQ47" i="9"/>
  <c r="CT399" i="9"/>
  <c r="CL399" i="9"/>
  <c r="CD399" i="9"/>
  <c r="BV399" i="9"/>
  <c r="BN399" i="9"/>
  <c r="BF399" i="9"/>
  <c r="AX399" i="9"/>
  <c r="AP399" i="9"/>
  <c r="AH399" i="9"/>
  <c r="Z399" i="9"/>
  <c r="CZ399" i="9"/>
  <c r="CR399" i="9"/>
  <c r="CJ399" i="9"/>
  <c r="CB399" i="9"/>
  <c r="BT399" i="9"/>
  <c r="BL399" i="9"/>
  <c r="BD399" i="9"/>
  <c r="AV399" i="9"/>
  <c r="AN399" i="9"/>
  <c r="AF399" i="9"/>
  <c r="X399" i="9"/>
  <c r="CX399" i="9"/>
  <c r="CP399" i="9"/>
  <c r="CH399" i="9"/>
  <c r="BZ399" i="9"/>
  <c r="BR399" i="9"/>
  <c r="BJ399" i="9"/>
  <c r="BB399" i="9"/>
  <c r="AT399" i="9"/>
  <c r="AL399" i="9"/>
  <c r="AD399" i="9"/>
  <c r="V399" i="9"/>
  <c r="CW399" i="9"/>
  <c r="CO399" i="9"/>
  <c r="CG399" i="9"/>
  <c r="BY399" i="9"/>
  <c r="BQ399" i="9"/>
  <c r="BI399" i="9"/>
  <c r="BA399" i="9"/>
  <c r="AS399" i="9"/>
  <c r="AK399" i="9"/>
  <c r="AC399" i="9"/>
  <c r="CM399" i="9"/>
  <c r="BW399" i="9"/>
  <c r="BG399" i="9"/>
  <c r="AQ399" i="9"/>
  <c r="AA399" i="9"/>
  <c r="DA399" i="9"/>
  <c r="CK399" i="9"/>
  <c r="BU399" i="9"/>
  <c r="BE399" i="9"/>
  <c r="AO399" i="9"/>
  <c r="Y399" i="9"/>
  <c r="CY399" i="9"/>
  <c r="CI399" i="9"/>
  <c r="BS399" i="9"/>
  <c r="BC399" i="9"/>
  <c r="AM399" i="9"/>
  <c r="W399" i="9"/>
  <c r="CV399" i="9"/>
  <c r="CF399" i="9"/>
  <c r="BP399" i="9"/>
  <c r="AZ399" i="9"/>
  <c r="AJ399" i="9"/>
  <c r="CU399" i="9"/>
  <c r="CE399" i="9"/>
  <c r="BO399" i="9"/>
  <c r="AY399" i="9"/>
  <c r="AI399" i="9"/>
  <c r="CQ399" i="9"/>
  <c r="CA399" i="9"/>
  <c r="BK399" i="9"/>
  <c r="AU399" i="9"/>
  <c r="AE399" i="9"/>
  <c r="BH399" i="9"/>
  <c r="AW399" i="9"/>
  <c r="AR399" i="9"/>
  <c r="CS399" i="9"/>
  <c r="AG399" i="9"/>
  <c r="CN399" i="9"/>
  <c r="AB399" i="9"/>
  <c r="BX399" i="9"/>
  <c r="CC399" i="9"/>
  <c r="BM399" i="9"/>
  <c r="CY225" i="9"/>
  <c r="CQ225" i="9"/>
  <c r="CI225" i="9"/>
  <c r="CA225" i="9"/>
  <c r="BS225" i="9"/>
  <c r="BK225" i="9"/>
  <c r="BC225" i="9"/>
  <c r="AU225" i="9"/>
  <c r="AM225" i="9"/>
  <c r="AE225" i="9"/>
  <c r="W225" i="9"/>
  <c r="CX225" i="9"/>
  <c r="CP225" i="9"/>
  <c r="CH225" i="9"/>
  <c r="BZ225" i="9"/>
  <c r="BR225" i="9"/>
  <c r="BJ225" i="9"/>
  <c r="BB225" i="9"/>
  <c r="AT225" i="9"/>
  <c r="AL225" i="9"/>
  <c r="AD225" i="9"/>
  <c r="V225" i="9"/>
  <c r="CW225" i="9"/>
  <c r="CO225" i="9"/>
  <c r="CG225" i="9"/>
  <c r="BY225" i="9"/>
  <c r="BQ225" i="9"/>
  <c r="BI225" i="9"/>
  <c r="BA225" i="9"/>
  <c r="AS225" i="9"/>
  <c r="AK225" i="9"/>
  <c r="AC225" i="9"/>
  <c r="CV225" i="9"/>
  <c r="CN225" i="9"/>
  <c r="CF225" i="9"/>
  <c r="BX225" i="9"/>
  <c r="BP225" i="9"/>
  <c r="BH225" i="9"/>
  <c r="AZ225" i="9"/>
  <c r="AR225" i="9"/>
  <c r="AJ225" i="9"/>
  <c r="AB225" i="9"/>
  <c r="CU225" i="9"/>
  <c r="CM225" i="9"/>
  <c r="CE225" i="9"/>
  <c r="BW225" i="9"/>
  <c r="BO225" i="9"/>
  <c r="BG225" i="9"/>
  <c r="AY225" i="9"/>
  <c r="AQ225" i="9"/>
  <c r="AI225" i="9"/>
  <c r="AA225" i="9"/>
  <c r="DA225" i="9"/>
  <c r="CS225" i="9"/>
  <c r="CK225" i="9"/>
  <c r="CC225" i="9"/>
  <c r="BU225" i="9"/>
  <c r="BM225" i="9"/>
  <c r="BE225" i="9"/>
  <c r="AW225" i="9"/>
  <c r="AO225" i="9"/>
  <c r="AG225" i="9"/>
  <c r="Y225" i="9"/>
  <c r="CJ225" i="9"/>
  <c r="BD225" i="9"/>
  <c r="X225" i="9"/>
  <c r="CD225" i="9"/>
  <c r="AX225" i="9"/>
  <c r="CB225" i="9"/>
  <c r="AV225" i="9"/>
  <c r="BV225" i="9"/>
  <c r="AP225" i="9"/>
  <c r="CZ225" i="9"/>
  <c r="BT225" i="9"/>
  <c r="AN225" i="9"/>
  <c r="CT225" i="9"/>
  <c r="BN225" i="9"/>
  <c r="AH225" i="9"/>
  <c r="CR225" i="9"/>
  <c r="BL225" i="9"/>
  <c r="AF225" i="9"/>
  <c r="CL225" i="9"/>
  <c r="BF225" i="9"/>
  <c r="Z225" i="9"/>
  <c r="CU171" i="9"/>
  <c r="CM171" i="9"/>
  <c r="CE171" i="9"/>
  <c r="BW171" i="9"/>
  <c r="BO171" i="9"/>
  <c r="BG171" i="9"/>
  <c r="AY171" i="9"/>
  <c r="AQ171" i="9"/>
  <c r="AI171" i="9"/>
  <c r="AA171" i="9"/>
  <c r="DA171" i="9"/>
  <c r="CS171" i="9"/>
  <c r="CK171" i="9"/>
  <c r="CC171" i="9"/>
  <c r="BU171" i="9"/>
  <c r="BM171" i="9"/>
  <c r="BE171" i="9"/>
  <c r="AW171" i="9"/>
  <c r="AO171" i="9"/>
  <c r="AG171" i="9"/>
  <c r="Y171" i="9"/>
  <c r="CZ171" i="9"/>
  <c r="CR171" i="9"/>
  <c r="CJ171" i="9"/>
  <c r="CB171" i="9"/>
  <c r="BT171" i="9"/>
  <c r="BL171" i="9"/>
  <c r="BD171" i="9"/>
  <c r="AV171" i="9"/>
  <c r="AN171" i="9"/>
  <c r="AF171" i="9"/>
  <c r="X171" i="9"/>
  <c r="CY171" i="9"/>
  <c r="CQ171" i="9"/>
  <c r="CI171" i="9"/>
  <c r="CA171" i="9"/>
  <c r="BS171" i="9"/>
  <c r="BK171" i="9"/>
  <c r="BC171" i="9"/>
  <c r="AU171" i="9"/>
  <c r="AM171" i="9"/>
  <c r="AE171" i="9"/>
  <c r="W171" i="9"/>
  <c r="CX171" i="9"/>
  <c r="CP171" i="9"/>
  <c r="CH171" i="9"/>
  <c r="BZ171" i="9"/>
  <c r="BR171" i="9"/>
  <c r="BJ171" i="9"/>
  <c r="BB171" i="9"/>
  <c r="AT171" i="9"/>
  <c r="AL171" i="9"/>
  <c r="AD171" i="9"/>
  <c r="V171" i="9"/>
  <c r="CW171" i="9"/>
  <c r="CO171" i="9"/>
  <c r="CG171" i="9"/>
  <c r="BY171" i="9"/>
  <c r="BQ171" i="9"/>
  <c r="BI171" i="9"/>
  <c r="BA171" i="9"/>
  <c r="AS171" i="9"/>
  <c r="AK171" i="9"/>
  <c r="AC171" i="9"/>
  <c r="CD171" i="9"/>
  <c r="AX171" i="9"/>
  <c r="BX171" i="9"/>
  <c r="AR171" i="9"/>
  <c r="BV171" i="9"/>
  <c r="AP171" i="9"/>
  <c r="CV171" i="9"/>
  <c r="BP171" i="9"/>
  <c r="AJ171" i="9"/>
  <c r="CT171" i="9"/>
  <c r="BN171" i="9"/>
  <c r="AH171" i="9"/>
  <c r="CN171" i="9"/>
  <c r="BH171" i="9"/>
  <c r="AB171" i="9"/>
  <c r="CL171" i="9"/>
  <c r="BF171" i="9"/>
  <c r="Z171" i="9"/>
  <c r="CF171" i="9"/>
  <c r="AZ171" i="9"/>
  <c r="FZ252" i="9"/>
  <c r="FR252" i="9"/>
  <c r="FJ252" i="9"/>
  <c r="FB252" i="9"/>
  <c r="ET252" i="9"/>
  <c r="EL252" i="9"/>
  <c r="ED252" i="9"/>
  <c r="DV252" i="9"/>
  <c r="DN252" i="9"/>
  <c r="DF252" i="9"/>
  <c r="GE252" i="9"/>
  <c r="FW252" i="9"/>
  <c r="FO252" i="9"/>
  <c r="FG252" i="9"/>
  <c r="EY252" i="9"/>
  <c r="EQ252" i="9"/>
  <c r="EI252" i="9"/>
  <c r="EA252" i="9"/>
  <c r="DS252" i="9"/>
  <c r="DK252" i="9"/>
  <c r="DC252" i="9"/>
  <c r="GA252" i="9"/>
  <c r="FP252" i="9"/>
  <c r="FE252" i="9"/>
  <c r="EU252" i="9"/>
  <c r="EJ252" i="9"/>
  <c r="DY252" i="9"/>
  <c r="DO252" i="9"/>
  <c r="DD252" i="9"/>
  <c r="FY252" i="9"/>
  <c r="FN252" i="9"/>
  <c r="FD252" i="9"/>
  <c r="ES252" i="9"/>
  <c r="EH252" i="9"/>
  <c r="DX252" i="9"/>
  <c r="DM252" i="9"/>
  <c r="DB252" i="9"/>
  <c r="FX252" i="9"/>
  <c r="FM252" i="9"/>
  <c r="FC252" i="9"/>
  <c r="ER252" i="9"/>
  <c r="EG252" i="9"/>
  <c r="DW252" i="9"/>
  <c r="DL252" i="9"/>
  <c r="GG252" i="9"/>
  <c r="FV252" i="9"/>
  <c r="FL252" i="9"/>
  <c r="FA252" i="9"/>
  <c r="EP252" i="9"/>
  <c r="EF252" i="9"/>
  <c r="DU252" i="9"/>
  <c r="DJ252" i="9"/>
  <c r="GF252" i="9"/>
  <c r="FU252" i="9"/>
  <c r="FK252" i="9"/>
  <c r="EZ252" i="9"/>
  <c r="EO252" i="9"/>
  <c r="EE252" i="9"/>
  <c r="DT252" i="9"/>
  <c r="DI252" i="9"/>
  <c r="GC252" i="9"/>
  <c r="FS252" i="9"/>
  <c r="FH252" i="9"/>
  <c r="EW252" i="9"/>
  <c r="EM252" i="9"/>
  <c r="EB252" i="9"/>
  <c r="DQ252" i="9"/>
  <c r="DG252" i="9"/>
  <c r="FI252" i="9"/>
  <c r="DR252" i="9"/>
  <c r="GB252" i="9"/>
  <c r="EK252" i="9"/>
  <c r="FT252" i="9"/>
  <c r="EC252" i="9"/>
  <c r="GD252" i="9"/>
  <c r="DH252" i="9"/>
  <c r="FQ252" i="9"/>
  <c r="DE252" i="9"/>
  <c r="FF252" i="9"/>
  <c r="EX252" i="9"/>
  <c r="EV252" i="9"/>
  <c r="DZ252" i="9"/>
  <c r="EN252" i="9"/>
  <c r="DP252" i="9"/>
  <c r="GB178" i="9"/>
  <c r="FT178" i="9"/>
  <c r="FL178" i="9"/>
  <c r="FD178" i="9"/>
  <c r="EV178" i="9"/>
  <c r="EN178" i="9"/>
  <c r="EF178" i="9"/>
  <c r="DX178" i="9"/>
  <c r="DP178" i="9"/>
  <c r="DH178" i="9"/>
  <c r="FZ178" i="9"/>
  <c r="FR178" i="9"/>
  <c r="FJ178" i="9"/>
  <c r="FB178" i="9"/>
  <c r="ET178" i="9"/>
  <c r="EL178" i="9"/>
  <c r="ED178" i="9"/>
  <c r="DV178" i="9"/>
  <c r="DN178" i="9"/>
  <c r="DF178" i="9"/>
  <c r="GG178" i="9"/>
  <c r="FY178" i="9"/>
  <c r="FQ178" i="9"/>
  <c r="FI178" i="9"/>
  <c r="FA178" i="9"/>
  <c r="ES178" i="9"/>
  <c r="EK178" i="9"/>
  <c r="EC178" i="9"/>
  <c r="DU178" i="9"/>
  <c r="DM178" i="9"/>
  <c r="DE178" i="9"/>
  <c r="GF178" i="9"/>
  <c r="FX178" i="9"/>
  <c r="FP178" i="9"/>
  <c r="FH178" i="9"/>
  <c r="EZ178" i="9"/>
  <c r="ER178" i="9"/>
  <c r="EJ178" i="9"/>
  <c r="EB178" i="9"/>
  <c r="DT178" i="9"/>
  <c r="DL178" i="9"/>
  <c r="DD178" i="9"/>
  <c r="GE178" i="9"/>
  <c r="FW178" i="9"/>
  <c r="FO178" i="9"/>
  <c r="FG178" i="9"/>
  <c r="EY178" i="9"/>
  <c r="EQ178" i="9"/>
  <c r="EI178" i="9"/>
  <c r="EA178" i="9"/>
  <c r="DS178" i="9"/>
  <c r="DK178" i="9"/>
  <c r="DC178" i="9"/>
  <c r="GD178" i="9"/>
  <c r="FV178" i="9"/>
  <c r="FN178" i="9"/>
  <c r="FF178" i="9"/>
  <c r="EX178" i="9"/>
  <c r="EP178" i="9"/>
  <c r="EH178" i="9"/>
  <c r="DZ178" i="9"/>
  <c r="DR178" i="9"/>
  <c r="DJ178" i="9"/>
  <c r="DB178" i="9"/>
  <c r="FM178" i="9"/>
  <c r="EG178" i="9"/>
  <c r="FK178" i="9"/>
  <c r="EE178" i="9"/>
  <c r="FE178" i="9"/>
  <c r="DY178" i="9"/>
  <c r="FC178" i="9"/>
  <c r="DW178" i="9"/>
  <c r="GC178" i="9"/>
  <c r="EW178" i="9"/>
  <c r="DQ178" i="9"/>
  <c r="GA178" i="9"/>
  <c r="EU178" i="9"/>
  <c r="DO178" i="9"/>
  <c r="FU178" i="9"/>
  <c r="EO178" i="9"/>
  <c r="DI178" i="9"/>
  <c r="EM178" i="9"/>
  <c r="DG178" i="9"/>
  <c r="FS178" i="9"/>
  <c r="GF114" i="9"/>
  <c r="FX114" i="9"/>
  <c r="FP114" i="9"/>
  <c r="FH114" i="9"/>
  <c r="EZ114" i="9"/>
  <c r="ER114" i="9"/>
  <c r="EJ114" i="9"/>
  <c r="EB114" i="9"/>
  <c r="DT114" i="9"/>
  <c r="DL114" i="9"/>
  <c r="DD114" i="9"/>
  <c r="GE114" i="9"/>
  <c r="FW114" i="9"/>
  <c r="FO114" i="9"/>
  <c r="FG114" i="9"/>
  <c r="EY114" i="9"/>
  <c r="EQ114" i="9"/>
  <c r="EI114" i="9"/>
  <c r="EA114" i="9"/>
  <c r="DS114" i="9"/>
  <c r="DK114" i="9"/>
  <c r="DC114" i="9"/>
  <c r="GD114" i="9"/>
  <c r="FV114" i="9"/>
  <c r="FN114" i="9"/>
  <c r="FF114" i="9"/>
  <c r="EX114" i="9"/>
  <c r="EP114" i="9"/>
  <c r="EH114" i="9"/>
  <c r="DZ114" i="9"/>
  <c r="DR114" i="9"/>
  <c r="DJ114" i="9"/>
  <c r="DB114" i="9"/>
  <c r="GC114" i="9"/>
  <c r="FU114" i="9"/>
  <c r="FM114" i="9"/>
  <c r="FE114" i="9"/>
  <c r="EW114" i="9"/>
  <c r="EO114" i="9"/>
  <c r="EG114" i="9"/>
  <c r="DY114" i="9"/>
  <c r="DQ114" i="9"/>
  <c r="DI114" i="9"/>
  <c r="GB114" i="9"/>
  <c r="FT114" i="9"/>
  <c r="FL114" i="9"/>
  <c r="FD114" i="9"/>
  <c r="EV114" i="9"/>
  <c r="EN114" i="9"/>
  <c r="EF114" i="9"/>
  <c r="DX114" i="9"/>
  <c r="DP114" i="9"/>
  <c r="DH114" i="9"/>
  <c r="GA114" i="9"/>
  <c r="FS114" i="9"/>
  <c r="FK114" i="9"/>
  <c r="FC114" i="9"/>
  <c r="EU114" i="9"/>
  <c r="EM114" i="9"/>
  <c r="EE114" i="9"/>
  <c r="DW114" i="9"/>
  <c r="DO114" i="9"/>
  <c r="DG114" i="9"/>
  <c r="FR114" i="9"/>
  <c r="EL114" i="9"/>
  <c r="DF114" i="9"/>
  <c r="FQ114" i="9"/>
  <c r="EK114" i="9"/>
  <c r="DE114" i="9"/>
  <c r="FJ114" i="9"/>
  <c r="ED114" i="9"/>
  <c r="FI114" i="9"/>
  <c r="EC114" i="9"/>
  <c r="FB114" i="9"/>
  <c r="DV114" i="9"/>
  <c r="GG114" i="9"/>
  <c r="FA114" i="9"/>
  <c r="DU114" i="9"/>
  <c r="FZ114" i="9"/>
  <c r="ET114" i="9"/>
  <c r="DN114" i="9"/>
  <c r="FY114" i="9"/>
  <c r="ES114" i="9"/>
  <c r="DM114" i="9"/>
  <c r="FZ65" i="9"/>
  <c r="FR65" i="9"/>
  <c r="FJ65" i="9"/>
  <c r="FB65" i="9"/>
  <c r="ET65" i="9"/>
  <c r="EL65" i="9"/>
  <c r="ED65" i="9"/>
  <c r="DV65" i="9"/>
  <c r="DN65" i="9"/>
  <c r="DF65" i="9"/>
  <c r="GE65" i="9"/>
  <c r="FW65" i="9"/>
  <c r="FO65" i="9"/>
  <c r="FG65" i="9"/>
  <c r="EY65" i="9"/>
  <c r="EQ65" i="9"/>
  <c r="EI65" i="9"/>
  <c r="EA65" i="9"/>
  <c r="DS65" i="9"/>
  <c r="DK65" i="9"/>
  <c r="DC65" i="9"/>
  <c r="GD65" i="9"/>
  <c r="FV65" i="9"/>
  <c r="FN65" i="9"/>
  <c r="FF65" i="9"/>
  <c r="EX65" i="9"/>
  <c r="EP65" i="9"/>
  <c r="EH65" i="9"/>
  <c r="DZ65" i="9"/>
  <c r="DR65" i="9"/>
  <c r="DJ65" i="9"/>
  <c r="DB65" i="9"/>
  <c r="GB65" i="9"/>
  <c r="FT65" i="9"/>
  <c r="FL65" i="9"/>
  <c r="FD65" i="9"/>
  <c r="EV65" i="9"/>
  <c r="EN65" i="9"/>
  <c r="EF65" i="9"/>
  <c r="DX65" i="9"/>
  <c r="DP65" i="9"/>
  <c r="DH65" i="9"/>
  <c r="FY65" i="9"/>
  <c r="FI65" i="9"/>
  <c r="ES65" i="9"/>
  <c r="EC65" i="9"/>
  <c r="DM65" i="9"/>
  <c r="FX65" i="9"/>
  <c r="FH65" i="9"/>
  <c r="ER65" i="9"/>
  <c r="EB65" i="9"/>
  <c r="DL65" i="9"/>
  <c r="FU65" i="9"/>
  <c r="FE65" i="9"/>
  <c r="EO65" i="9"/>
  <c r="DY65" i="9"/>
  <c r="DI65" i="9"/>
  <c r="FS65" i="9"/>
  <c r="FC65" i="9"/>
  <c r="EM65" i="9"/>
  <c r="DW65" i="9"/>
  <c r="DG65" i="9"/>
  <c r="GG65" i="9"/>
  <c r="FQ65" i="9"/>
  <c r="FA65" i="9"/>
  <c r="EK65" i="9"/>
  <c r="DU65" i="9"/>
  <c r="DE65" i="9"/>
  <c r="GF65" i="9"/>
  <c r="FP65" i="9"/>
  <c r="EZ65" i="9"/>
  <c r="EJ65" i="9"/>
  <c r="DT65" i="9"/>
  <c r="DD65" i="9"/>
  <c r="GC65" i="9"/>
  <c r="FM65" i="9"/>
  <c r="EW65" i="9"/>
  <c r="EG65" i="9"/>
  <c r="DQ65" i="9"/>
  <c r="FK65" i="9"/>
  <c r="EU65" i="9"/>
  <c r="EE65" i="9"/>
  <c r="DO65" i="9"/>
  <c r="GA65" i="9"/>
  <c r="CU500" i="9"/>
  <c r="CM500" i="9"/>
  <c r="CE500" i="9"/>
  <c r="BW500" i="9"/>
  <c r="BO500" i="9"/>
  <c r="BG500" i="9"/>
  <c r="AY500" i="9"/>
  <c r="AQ500" i="9"/>
  <c r="AI500" i="9"/>
  <c r="AA500" i="9"/>
  <c r="CX500" i="9"/>
  <c r="CO500" i="9"/>
  <c r="CF500" i="9"/>
  <c r="BV500" i="9"/>
  <c r="BM500" i="9"/>
  <c r="BD500" i="9"/>
  <c r="AU500" i="9"/>
  <c r="AL500" i="9"/>
  <c r="AC500" i="9"/>
  <c r="CW500" i="9"/>
  <c r="CN500" i="9"/>
  <c r="CD500" i="9"/>
  <c r="BU500" i="9"/>
  <c r="BL500" i="9"/>
  <c r="BC500" i="9"/>
  <c r="AT500" i="9"/>
  <c r="AK500" i="9"/>
  <c r="AB500" i="9"/>
  <c r="CS500" i="9"/>
  <c r="CH500" i="9"/>
  <c r="BT500" i="9"/>
  <c r="BI500" i="9"/>
  <c r="AW500" i="9"/>
  <c r="AJ500" i="9"/>
  <c r="X500" i="9"/>
  <c r="CR500" i="9"/>
  <c r="CG500" i="9"/>
  <c r="BS500" i="9"/>
  <c r="BH500" i="9"/>
  <c r="AV500" i="9"/>
  <c r="AH500" i="9"/>
  <c r="W500" i="9"/>
  <c r="CQ500" i="9"/>
  <c r="CC500" i="9"/>
  <c r="BR500" i="9"/>
  <c r="BF500" i="9"/>
  <c r="AS500" i="9"/>
  <c r="AG500" i="9"/>
  <c r="V500" i="9"/>
  <c r="DA500" i="9"/>
  <c r="CP500" i="9"/>
  <c r="CB500" i="9"/>
  <c r="BQ500" i="9"/>
  <c r="BE500" i="9"/>
  <c r="AR500" i="9"/>
  <c r="AF500" i="9"/>
  <c r="CZ500" i="9"/>
  <c r="CA500" i="9"/>
  <c r="BB500" i="9"/>
  <c r="AE500" i="9"/>
  <c r="CY500" i="9"/>
  <c r="BZ500" i="9"/>
  <c r="BA500" i="9"/>
  <c r="AD500" i="9"/>
  <c r="CV500" i="9"/>
  <c r="BY500" i="9"/>
  <c r="AZ500" i="9"/>
  <c r="Z500" i="9"/>
  <c r="CT500" i="9"/>
  <c r="BX500" i="9"/>
  <c r="AX500" i="9"/>
  <c r="Y500" i="9"/>
  <c r="CL500" i="9"/>
  <c r="BP500" i="9"/>
  <c r="AP500" i="9"/>
  <c r="CI500" i="9"/>
  <c r="BN500" i="9"/>
  <c r="CJ500" i="9"/>
  <c r="BK500" i="9"/>
  <c r="BJ500" i="9"/>
  <c r="AO500" i="9"/>
  <c r="AM500" i="9"/>
  <c r="CK500" i="9"/>
  <c r="AN500" i="9"/>
  <c r="CZ394" i="9"/>
  <c r="CR394" i="9"/>
  <c r="CJ394" i="9"/>
  <c r="CB394" i="9"/>
  <c r="BT394" i="9"/>
  <c r="BL394" i="9"/>
  <c r="BD394" i="9"/>
  <c r="AV394" i="9"/>
  <c r="AN394" i="9"/>
  <c r="AF394" i="9"/>
  <c r="X394" i="9"/>
  <c r="CY394" i="9"/>
  <c r="CQ394" i="9"/>
  <c r="CI394" i="9"/>
  <c r="CA394" i="9"/>
  <c r="BS394" i="9"/>
  <c r="BK394" i="9"/>
  <c r="BC394" i="9"/>
  <c r="AU394" i="9"/>
  <c r="AM394" i="9"/>
  <c r="AE394" i="9"/>
  <c r="W394" i="9"/>
  <c r="CX394" i="9"/>
  <c r="CP394" i="9"/>
  <c r="CH394" i="9"/>
  <c r="BZ394" i="9"/>
  <c r="BR394" i="9"/>
  <c r="BJ394" i="9"/>
  <c r="BB394" i="9"/>
  <c r="AT394" i="9"/>
  <c r="AL394" i="9"/>
  <c r="AD394" i="9"/>
  <c r="V394" i="9"/>
  <c r="CW394" i="9"/>
  <c r="CO394" i="9"/>
  <c r="CG394" i="9"/>
  <c r="BY394" i="9"/>
  <c r="BQ394" i="9"/>
  <c r="BI394" i="9"/>
  <c r="BA394" i="9"/>
  <c r="AS394" i="9"/>
  <c r="AK394" i="9"/>
  <c r="AC394" i="9"/>
  <c r="CV394" i="9"/>
  <c r="CN394" i="9"/>
  <c r="CF394" i="9"/>
  <c r="BX394" i="9"/>
  <c r="BP394" i="9"/>
  <c r="BH394" i="9"/>
  <c r="AZ394" i="9"/>
  <c r="AR394" i="9"/>
  <c r="AJ394" i="9"/>
  <c r="AB394" i="9"/>
  <c r="CT394" i="9"/>
  <c r="CL394" i="9"/>
  <c r="CD394" i="9"/>
  <c r="BV394" i="9"/>
  <c r="BN394" i="9"/>
  <c r="BF394" i="9"/>
  <c r="AX394" i="9"/>
  <c r="AP394" i="9"/>
  <c r="AH394" i="9"/>
  <c r="Z394" i="9"/>
  <c r="DA394" i="9"/>
  <c r="BU394" i="9"/>
  <c r="AO394" i="9"/>
  <c r="CU394" i="9"/>
  <c r="BO394" i="9"/>
  <c r="AI394" i="9"/>
  <c r="CS394" i="9"/>
  <c r="BM394" i="9"/>
  <c r="AG394" i="9"/>
  <c r="CM394" i="9"/>
  <c r="BG394" i="9"/>
  <c r="AA394" i="9"/>
  <c r="CK394" i="9"/>
  <c r="BE394" i="9"/>
  <c r="Y394" i="9"/>
  <c r="CC394" i="9"/>
  <c r="AW394" i="9"/>
  <c r="CE394" i="9"/>
  <c r="AY394" i="9"/>
  <c r="AQ394" i="9"/>
  <c r="BW394" i="9"/>
  <c r="CV237" i="9"/>
  <c r="CN237" i="9"/>
  <c r="CF237" i="9"/>
  <c r="BX237" i="9"/>
  <c r="BP237" i="9"/>
  <c r="BH237" i="9"/>
  <c r="AZ237" i="9"/>
  <c r="AR237" i="9"/>
  <c r="AJ237" i="9"/>
  <c r="AB237" i="9"/>
  <c r="CU237" i="9"/>
  <c r="CM237" i="9"/>
  <c r="CE237" i="9"/>
  <c r="BW237" i="9"/>
  <c r="BO237" i="9"/>
  <c r="BG237" i="9"/>
  <c r="AY237" i="9"/>
  <c r="AQ237" i="9"/>
  <c r="AI237" i="9"/>
  <c r="AA237" i="9"/>
  <c r="CT237" i="9"/>
  <c r="CL237" i="9"/>
  <c r="CD237" i="9"/>
  <c r="BV237" i="9"/>
  <c r="BN237" i="9"/>
  <c r="BF237" i="9"/>
  <c r="AX237" i="9"/>
  <c r="AP237" i="9"/>
  <c r="AH237" i="9"/>
  <c r="Z237" i="9"/>
  <c r="DA237" i="9"/>
  <c r="CS237" i="9"/>
  <c r="CK237" i="9"/>
  <c r="CC237" i="9"/>
  <c r="BU237" i="9"/>
  <c r="BM237" i="9"/>
  <c r="BE237" i="9"/>
  <c r="AW237" i="9"/>
  <c r="AO237" i="9"/>
  <c r="AG237" i="9"/>
  <c r="Y237" i="9"/>
  <c r="CZ237" i="9"/>
  <c r="CR237" i="9"/>
  <c r="CJ237" i="9"/>
  <c r="CB237" i="9"/>
  <c r="BT237" i="9"/>
  <c r="BL237" i="9"/>
  <c r="BD237" i="9"/>
  <c r="AV237" i="9"/>
  <c r="AN237" i="9"/>
  <c r="AF237" i="9"/>
  <c r="X237" i="9"/>
  <c r="CY237" i="9"/>
  <c r="CG237" i="9"/>
  <c r="BJ237" i="9"/>
  <c r="AM237" i="9"/>
  <c r="CX237" i="9"/>
  <c r="CA237" i="9"/>
  <c r="BI237" i="9"/>
  <c r="AL237" i="9"/>
  <c r="CQ237" i="9"/>
  <c r="BR237" i="9"/>
  <c r="AS237" i="9"/>
  <c r="CP237" i="9"/>
  <c r="BQ237" i="9"/>
  <c r="AK237" i="9"/>
  <c r="CO237" i="9"/>
  <c r="BK237" i="9"/>
  <c r="AE237" i="9"/>
  <c r="CI237" i="9"/>
  <c r="BC237" i="9"/>
  <c r="AD237" i="9"/>
  <c r="CH237" i="9"/>
  <c r="BB237" i="9"/>
  <c r="AC237" i="9"/>
  <c r="BY237" i="9"/>
  <c r="AU237" i="9"/>
  <c r="V237" i="9"/>
  <c r="CW237" i="9"/>
  <c r="BZ237" i="9"/>
  <c r="BS237" i="9"/>
  <c r="BA237" i="9"/>
  <c r="AT237" i="9"/>
  <c r="W237" i="9"/>
  <c r="CU523" i="9"/>
  <c r="CM523" i="9"/>
  <c r="CE523" i="9"/>
  <c r="BW523" i="9"/>
  <c r="BO523" i="9"/>
  <c r="BG523" i="9"/>
  <c r="CT523" i="9"/>
  <c r="CL523" i="9"/>
  <c r="CD523" i="9"/>
  <c r="BV523" i="9"/>
  <c r="BN523" i="9"/>
  <c r="BF523" i="9"/>
  <c r="AX523" i="9"/>
  <c r="AP523" i="9"/>
  <c r="AH523" i="9"/>
  <c r="Z523" i="9"/>
  <c r="DA523" i="9"/>
  <c r="CS523" i="9"/>
  <c r="CK523" i="9"/>
  <c r="CC523" i="9"/>
  <c r="BU523" i="9"/>
  <c r="BM523" i="9"/>
  <c r="BE523" i="9"/>
  <c r="AW523" i="9"/>
  <c r="AO523" i="9"/>
  <c r="AG523" i="9"/>
  <c r="Y523" i="9"/>
  <c r="CX523" i="9"/>
  <c r="CP523" i="9"/>
  <c r="CH523" i="9"/>
  <c r="BZ523" i="9"/>
  <c r="BR523" i="9"/>
  <c r="BJ523" i="9"/>
  <c r="BB523" i="9"/>
  <c r="AT523" i="9"/>
  <c r="AL523" i="9"/>
  <c r="AD523" i="9"/>
  <c r="V523" i="9"/>
  <c r="CV523" i="9"/>
  <c r="CF523" i="9"/>
  <c r="BP523" i="9"/>
  <c r="AZ523" i="9"/>
  <c r="AM523" i="9"/>
  <c r="AA523" i="9"/>
  <c r="CO523" i="9"/>
  <c r="BY523" i="9"/>
  <c r="BI523" i="9"/>
  <c r="AU523" i="9"/>
  <c r="AI523" i="9"/>
  <c r="CN523" i="9"/>
  <c r="BX523" i="9"/>
  <c r="BH523" i="9"/>
  <c r="AS523" i="9"/>
  <c r="AF523" i="9"/>
  <c r="CZ523" i="9"/>
  <c r="CB523" i="9"/>
  <c r="BC523" i="9"/>
  <c r="AJ523" i="9"/>
  <c r="CY523" i="9"/>
  <c r="CA523" i="9"/>
  <c r="BA523" i="9"/>
  <c r="AE523" i="9"/>
  <c r="CR523" i="9"/>
  <c r="BS523" i="9"/>
  <c r="AV523" i="9"/>
  <c r="AB523" i="9"/>
  <c r="CQ523" i="9"/>
  <c r="BQ523" i="9"/>
  <c r="AR523" i="9"/>
  <c r="X523" i="9"/>
  <c r="BK523" i="9"/>
  <c r="BD523" i="9"/>
  <c r="CW523" i="9"/>
  <c r="AY523" i="9"/>
  <c r="CJ523" i="9"/>
  <c r="AQ523" i="9"/>
  <c r="CI523" i="9"/>
  <c r="AN523" i="9"/>
  <c r="W523" i="9"/>
  <c r="CG523" i="9"/>
  <c r="AK523" i="9"/>
  <c r="BT523" i="9"/>
  <c r="BL523" i="9"/>
  <c r="AC523" i="9"/>
  <c r="CZ507" i="9"/>
  <c r="CR507" i="9"/>
  <c r="CJ507" i="9"/>
  <c r="CB507" i="9"/>
  <c r="BT507" i="9"/>
  <c r="BL507" i="9"/>
  <c r="BD507" i="9"/>
  <c r="AV507" i="9"/>
  <c r="AN507" i="9"/>
  <c r="AF507" i="9"/>
  <c r="X507" i="9"/>
  <c r="CV507" i="9"/>
  <c r="CN507" i="9"/>
  <c r="CF507" i="9"/>
  <c r="BX507" i="9"/>
  <c r="BP507" i="9"/>
  <c r="BH507" i="9"/>
  <c r="AZ507" i="9"/>
  <c r="AR507" i="9"/>
  <c r="AJ507" i="9"/>
  <c r="AB507" i="9"/>
  <c r="CS507" i="9"/>
  <c r="CH507" i="9"/>
  <c r="DA507" i="9"/>
  <c r="CP507" i="9"/>
  <c r="CE507" i="9"/>
  <c r="BU507" i="9"/>
  <c r="BJ507" i="9"/>
  <c r="AY507" i="9"/>
  <c r="AO507" i="9"/>
  <c r="AD507" i="9"/>
  <c r="CX507" i="9"/>
  <c r="CM507" i="9"/>
  <c r="CC507" i="9"/>
  <c r="BR507" i="9"/>
  <c r="BG507" i="9"/>
  <c r="AW507" i="9"/>
  <c r="AL507" i="9"/>
  <c r="AA507" i="9"/>
  <c r="CQ507" i="9"/>
  <c r="BZ507" i="9"/>
  <c r="BM507" i="9"/>
  <c r="AX507" i="9"/>
  <c r="AI507" i="9"/>
  <c r="V507" i="9"/>
  <c r="CL507" i="9"/>
  <c r="BW507" i="9"/>
  <c r="BI507" i="9"/>
  <c r="AT507" i="9"/>
  <c r="AG507" i="9"/>
  <c r="CK507" i="9"/>
  <c r="BV507" i="9"/>
  <c r="BF507" i="9"/>
  <c r="AS507" i="9"/>
  <c r="AE507" i="9"/>
  <c r="CU507" i="9"/>
  <c r="CD507" i="9"/>
  <c r="BO507" i="9"/>
  <c r="BB507" i="9"/>
  <c r="AM507" i="9"/>
  <c r="Y507" i="9"/>
  <c r="BY507" i="9"/>
  <c r="AU507" i="9"/>
  <c r="CY507" i="9"/>
  <c r="BS507" i="9"/>
  <c r="AQ507" i="9"/>
  <c r="CW507" i="9"/>
  <c r="BQ507" i="9"/>
  <c r="AP507" i="9"/>
  <c r="CT507" i="9"/>
  <c r="BN507" i="9"/>
  <c r="AK507" i="9"/>
  <c r="CO507" i="9"/>
  <c r="BK507" i="9"/>
  <c r="AH507" i="9"/>
  <c r="BC507" i="9"/>
  <c r="BA507" i="9"/>
  <c r="AC507" i="9"/>
  <c r="Z507" i="9"/>
  <c r="CI507" i="9"/>
  <c r="W507" i="9"/>
  <c r="BE507" i="9"/>
  <c r="CA507" i="9"/>
  <c r="CG507" i="9"/>
  <c r="CY486" i="9"/>
  <c r="CQ486" i="9"/>
  <c r="CI486" i="9"/>
  <c r="CA486" i="9"/>
  <c r="BS486" i="9"/>
  <c r="BK486" i="9"/>
  <c r="BC486" i="9"/>
  <c r="AU486" i="9"/>
  <c r="AM486" i="9"/>
  <c r="AE486" i="9"/>
  <c r="W486" i="9"/>
  <c r="CX486" i="9"/>
  <c r="CP486" i="9"/>
  <c r="CH486" i="9"/>
  <c r="BZ486" i="9"/>
  <c r="BR486" i="9"/>
  <c r="BJ486" i="9"/>
  <c r="BB486" i="9"/>
  <c r="AT486" i="9"/>
  <c r="AL486" i="9"/>
  <c r="AD486" i="9"/>
  <c r="V486" i="9"/>
  <c r="CS486" i="9"/>
  <c r="CG486" i="9"/>
  <c r="BW486" i="9"/>
  <c r="BM486" i="9"/>
  <c r="BA486" i="9"/>
  <c r="AQ486" i="9"/>
  <c r="AG486" i="9"/>
  <c r="CR486" i="9"/>
  <c r="CF486" i="9"/>
  <c r="BV486" i="9"/>
  <c r="BL486" i="9"/>
  <c r="AZ486" i="9"/>
  <c r="AP486" i="9"/>
  <c r="AF486" i="9"/>
  <c r="CO486" i="9"/>
  <c r="CC486" i="9"/>
  <c r="BO486" i="9"/>
  <c r="AY486" i="9"/>
  <c r="AK486" i="9"/>
  <c r="Y486" i="9"/>
  <c r="CN486" i="9"/>
  <c r="CB486" i="9"/>
  <c r="BN486" i="9"/>
  <c r="AX486" i="9"/>
  <c r="AJ486" i="9"/>
  <c r="X486" i="9"/>
  <c r="DA486" i="9"/>
  <c r="CM486" i="9"/>
  <c r="BY486" i="9"/>
  <c r="BI486" i="9"/>
  <c r="AW486" i="9"/>
  <c r="AI486" i="9"/>
  <c r="CL486" i="9"/>
  <c r="BQ486" i="9"/>
  <c r="AS486" i="9"/>
  <c r="Z486" i="9"/>
  <c r="CJ486" i="9"/>
  <c r="BH486" i="9"/>
  <c r="AO486" i="9"/>
  <c r="CZ486" i="9"/>
  <c r="CE486" i="9"/>
  <c r="BG486" i="9"/>
  <c r="AN486" i="9"/>
  <c r="CT486" i="9"/>
  <c r="BE486" i="9"/>
  <c r="CK486" i="9"/>
  <c r="BD486" i="9"/>
  <c r="CD486" i="9"/>
  <c r="AV486" i="9"/>
  <c r="BX486" i="9"/>
  <c r="AR486" i="9"/>
  <c r="CV486" i="9"/>
  <c r="BP486" i="9"/>
  <c r="AB486" i="9"/>
  <c r="CU486" i="9"/>
  <c r="BF486" i="9"/>
  <c r="AA486" i="9"/>
  <c r="CW486" i="9"/>
  <c r="BU486" i="9"/>
  <c r="BT486" i="9"/>
  <c r="AH486" i="9"/>
  <c r="AC486" i="9"/>
  <c r="CX376" i="9"/>
  <c r="CP376" i="9"/>
  <c r="CH376" i="9"/>
  <c r="BZ376" i="9"/>
  <c r="BR376" i="9"/>
  <c r="BJ376" i="9"/>
  <c r="BB376" i="9"/>
  <c r="AT376" i="9"/>
  <c r="AL376" i="9"/>
  <c r="AD376" i="9"/>
  <c r="V376" i="9"/>
  <c r="CW376" i="9"/>
  <c r="CO376" i="9"/>
  <c r="CG376" i="9"/>
  <c r="BY376" i="9"/>
  <c r="BQ376" i="9"/>
  <c r="BI376" i="9"/>
  <c r="BA376" i="9"/>
  <c r="AS376" i="9"/>
  <c r="AK376" i="9"/>
  <c r="AC376" i="9"/>
  <c r="CV376" i="9"/>
  <c r="CN376" i="9"/>
  <c r="CF376" i="9"/>
  <c r="BX376" i="9"/>
  <c r="BP376" i="9"/>
  <c r="BH376" i="9"/>
  <c r="AZ376" i="9"/>
  <c r="AR376" i="9"/>
  <c r="AJ376" i="9"/>
  <c r="AB376" i="9"/>
  <c r="CU376" i="9"/>
  <c r="CM376" i="9"/>
  <c r="CE376" i="9"/>
  <c r="BW376" i="9"/>
  <c r="BO376" i="9"/>
  <c r="BG376" i="9"/>
  <c r="AY376" i="9"/>
  <c r="AQ376" i="9"/>
  <c r="AI376" i="9"/>
  <c r="AA376" i="9"/>
  <c r="CT376" i="9"/>
  <c r="CL376" i="9"/>
  <c r="CD376" i="9"/>
  <c r="BV376" i="9"/>
  <c r="BN376" i="9"/>
  <c r="BF376" i="9"/>
  <c r="AX376" i="9"/>
  <c r="AP376" i="9"/>
  <c r="AH376" i="9"/>
  <c r="Z376" i="9"/>
  <c r="CZ376" i="9"/>
  <c r="CR376" i="9"/>
  <c r="CJ376" i="9"/>
  <c r="CB376" i="9"/>
  <c r="BT376" i="9"/>
  <c r="BL376" i="9"/>
  <c r="BD376" i="9"/>
  <c r="AV376" i="9"/>
  <c r="AN376" i="9"/>
  <c r="AF376" i="9"/>
  <c r="X376" i="9"/>
  <c r="CQ376" i="9"/>
  <c r="BK376" i="9"/>
  <c r="AE376" i="9"/>
  <c r="CK376" i="9"/>
  <c r="BE376" i="9"/>
  <c r="Y376" i="9"/>
  <c r="CI376" i="9"/>
  <c r="BC376" i="9"/>
  <c r="W376" i="9"/>
  <c r="CC376" i="9"/>
  <c r="AW376" i="9"/>
  <c r="CA376" i="9"/>
  <c r="AU376" i="9"/>
  <c r="CY376" i="9"/>
  <c r="BS376" i="9"/>
  <c r="AM376" i="9"/>
  <c r="AG376" i="9"/>
  <c r="DA376" i="9"/>
  <c r="CS376" i="9"/>
  <c r="BM376" i="9"/>
  <c r="AO376" i="9"/>
  <c r="BU376" i="9"/>
  <c r="CY360" i="9"/>
  <c r="CQ360" i="9"/>
  <c r="CI360" i="9"/>
  <c r="CA360" i="9"/>
  <c r="BS360" i="9"/>
  <c r="BK360" i="9"/>
  <c r="BC360" i="9"/>
  <c r="AU360" i="9"/>
  <c r="AM360" i="9"/>
  <c r="AE360" i="9"/>
  <c r="W360" i="9"/>
  <c r="CX360" i="9"/>
  <c r="CP360" i="9"/>
  <c r="CH360" i="9"/>
  <c r="BZ360" i="9"/>
  <c r="BR360" i="9"/>
  <c r="BJ360" i="9"/>
  <c r="BB360" i="9"/>
  <c r="AT360" i="9"/>
  <c r="AL360" i="9"/>
  <c r="AD360" i="9"/>
  <c r="V360" i="9"/>
  <c r="CW360" i="9"/>
  <c r="CO360" i="9"/>
  <c r="CG360" i="9"/>
  <c r="BY360" i="9"/>
  <c r="BQ360" i="9"/>
  <c r="BI360" i="9"/>
  <c r="BA360" i="9"/>
  <c r="AS360" i="9"/>
  <c r="AK360" i="9"/>
  <c r="AC360" i="9"/>
  <c r="CV360" i="9"/>
  <c r="CN360" i="9"/>
  <c r="CF360" i="9"/>
  <c r="BX360" i="9"/>
  <c r="BP360" i="9"/>
  <c r="BH360" i="9"/>
  <c r="AZ360" i="9"/>
  <c r="AR360" i="9"/>
  <c r="AJ360" i="9"/>
  <c r="AB360" i="9"/>
  <c r="CU360" i="9"/>
  <c r="CM360" i="9"/>
  <c r="CE360" i="9"/>
  <c r="BW360" i="9"/>
  <c r="BO360" i="9"/>
  <c r="BG360" i="9"/>
  <c r="AY360" i="9"/>
  <c r="AQ360" i="9"/>
  <c r="AI360" i="9"/>
  <c r="AA360" i="9"/>
  <c r="DA360" i="9"/>
  <c r="CS360" i="9"/>
  <c r="CK360" i="9"/>
  <c r="CC360" i="9"/>
  <c r="BU360" i="9"/>
  <c r="BM360" i="9"/>
  <c r="BE360" i="9"/>
  <c r="AW360" i="9"/>
  <c r="AO360" i="9"/>
  <c r="AG360" i="9"/>
  <c r="Y360" i="9"/>
  <c r="CR360" i="9"/>
  <c r="BL360" i="9"/>
  <c r="AF360" i="9"/>
  <c r="CL360" i="9"/>
  <c r="BF360" i="9"/>
  <c r="Z360" i="9"/>
  <c r="CJ360" i="9"/>
  <c r="BD360" i="9"/>
  <c r="X360" i="9"/>
  <c r="CD360" i="9"/>
  <c r="AX360" i="9"/>
  <c r="CB360" i="9"/>
  <c r="AV360" i="9"/>
  <c r="CZ360" i="9"/>
  <c r="BT360" i="9"/>
  <c r="AN360" i="9"/>
  <c r="CT360" i="9"/>
  <c r="BN360" i="9"/>
  <c r="AH360" i="9"/>
  <c r="BV360" i="9"/>
  <c r="AP360" i="9"/>
  <c r="CX344" i="9"/>
  <c r="CP344" i="9"/>
  <c r="CH344" i="9"/>
  <c r="BZ344" i="9"/>
  <c r="BR344" i="9"/>
  <c r="BJ344" i="9"/>
  <c r="BB344" i="9"/>
  <c r="AT344" i="9"/>
  <c r="AL344" i="9"/>
  <c r="AD344" i="9"/>
  <c r="V344" i="9"/>
  <c r="DA344" i="9"/>
  <c r="CS344" i="9"/>
  <c r="CK344" i="9"/>
  <c r="CC344" i="9"/>
  <c r="BU344" i="9"/>
  <c r="BM344" i="9"/>
  <c r="BE344" i="9"/>
  <c r="AW344" i="9"/>
  <c r="AO344" i="9"/>
  <c r="AG344" i="9"/>
  <c r="Y344" i="9"/>
  <c r="CU344" i="9"/>
  <c r="CJ344" i="9"/>
  <c r="BY344" i="9"/>
  <c r="BO344" i="9"/>
  <c r="BD344" i="9"/>
  <c r="AS344" i="9"/>
  <c r="AI344" i="9"/>
  <c r="X344" i="9"/>
  <c r="CT344" i="9"/>
  <c r="CI344" i="9"/>
  <c r="BX344" i="9"/>
  <c r="BN344" i="9"/>
  <c r="BC344" i="9"/>
  <c r="AR344" i="9"/>
  <c r="AH344" i="9"/>
  <c r="W344" i="9"/>
  <c r="CR344" i="9"/>
  <c r="CG344" i="9"/>
  <c r="BW344" i="9"/>
  <c r="BL344" i="9"/>
  <c r="BA344" i="9"/>
  <c r="AQ344" i="9"/>
  <c r="AF344" i="9"/>
  <c r="CQ344" i="9"/>
  <c r="CF344" i="9"/>
  <c r="BV344" i="9"/>
  <c r="BK344" i="9"/>
  <c r="AZ344" i="9"/>
  <c r="AP344" i="9"/>
  <c r="AE344" i="9"/>
  <c r="CZ344" i="9"/>
  <c r="CO344" i="9"/>
  <c r="CE344" i="9"/>
  <c r="BT344" i="9"/>
  <c r="BI344" i="9"/>
  <c r="AY344" i="9"/>
  <c r="AN344" i="9"/>
  <c r="AC344" i="9"/>
  <c r="CW344" i="9"/>
  <c r="CM344" i="9"/>
  <c r="CB344" i="9"/>
  <c r="BQ344" i="9"/>
  <c r="BG344" i="9"/>
  <c r="AV344" i="9"/>
  <c r="AK344" i="9"/>
  <c r="AA344" i="9"/>
  <c r="CV344" i="9"/>
  <c r="BF344" i="9"/>
  <c r="CN344" i="9"/>
  <c r="AX344" i="9"/>
  <c r="CL344" i="9"/>
  <c r="AU344" i="9"/>
  <c r="CD344" i="9"/>
  <c r="AM344" i="9"/>
  <c r="CA344" i="9"/>
  <c r="AJ344" i="9"/>
  <c r="BP344" i="9"/>
  <c r="Z344" i="9"/>
  <c r="CY344" i="9"/>
  <c r="BS344" i="9"/>
  <c r="BH344" i="9"/>
  <c r="AB344" i="9"/>
  <c r="CT328" i="9"/>
  <c r="CL328" i="9"/>
  <c r="CD328" i="9"/>
  <c r="BV328" i="9"/>
  <c r="BN328" i="9"/>
  <c r="BF328" i="9"/>
  <c r="AX328" i="9"/>
  <c r="AP328" i="9"/>
  <c r="AH328" i="9"/>
  <c r="Z328" i="9"/>
  <c r="DA328" i="9"/>
  <c r="CS328" i="9"/>
  <c r="CK328" i="9"/>
  <c r="CC328" i="9"/>
  <c r="BU328" i="9"/>
  <c r="BM328" i="9"/>
  <c r="BE328" i="9"/>
  <c r="AW328" i="9"/>
  <c r="AO328" i="9"/>
  <c r="AG328" i="9"/>
  <c r="Y328" i="9"/>
  <c r="CZ328" i="9"/>
  <c r="CR328" i="9"/>
  <c r="CJ328" i="9"/>
  <c r="CB328" i="9"/>
  <c r="BT328" i="9"/>
  <c r="BL328" i="9"/>
  <c r="BD328" i="9"/>
  <c r="AV328" i="9"/>
  <c r="AN328" i="9"/>
  <c r="AF328" i="9"/>
  <c r="X328" i="9"/>
  <c r="CY328" i="9"/>
  <c r="CQ328" i="9"/>
  <c r="CI328" i="9"/>
  <c r="CA328" i="9"/>
  <c r="BS328" i="9"/>
  <c r="BK328" i="9"/>
  <c r="BC328" i="9"/>
  <c r="AU328" i="9"/>
  <c r="AM328" i="9"/>
  <c r="AE328" i="9"/>
  <c r="W328" i="9"/>
  <c r="CX328" i="9"/>
  <c r="CP328" i="9"/>
  <c r="CH328" i="9"/>
  <c r="BZ328" i="9"/>
  <c r="BR328" i="9"/>
  <c r="BJ328" i="9"/>
  <c r="BB328" i="9"/>
  <c r="AT328" i="9"/>
  <c r="AL328" i="9"/>
  <c r="AD328" i="9"/>
  <c r="V328" i="9"/>
  <c r="CV328" i="9"/>
  <c r="CN328" i="9"/>
  <c r="CF328" i="9"/>
  <c r="BX328" i="9"/>
  <c r="BP328" i="9"/>
  <c r="BH328" i="9"/>
  <c r="AZ328" i="9"/>
  <c r="AR328" i="9"/>
  <c r="AJ328" i="9"/>
  <c r="AB328" i="9"/>
  <c r="BY328" i="9"/>
  <c r="AS328" i="9"/>
  <c r="BW328" i="9"/>
  <c r="AQ328" i="9"/>
  <c r="CW328" i="9"/>
  <c r="BQ328" i="9"/>
  <c r="AK328" i="9"/>
  <c r="CU328" i="9"/>
  <c r="BO328" i="9"/>
  <c r="AI328" i="9"/>
  <c r="CO328" i="9"/>
  <c r="BI328" i="9"/>
  <c r="AC328" i="9"/>
  <c r="CG328" i="9"/>
  <c r="BA328" i="9"/>
  <c r="CM328" i="9"/>
  <c r="CE328" i="9"/>
  <c r="BG328" i="9"/>
  <c r="AY328" i="9"/>
  <c r="AA328" i="9"/>
  <c r="CY3" i="9"/>
  <c r="CQ3" i="9"/>
  <c r="CI3" i="9"/>
  <c r="CA3" i="9"/>
  <c r="BS3" i="9"/>
  <c r="BK3" i="9"/>
  <c r="BC3" i="9"/>
  <c r="AU3" i="9"/>
  <c r="AM3" i="9"/>
  <c r="AE3" i="9"/>
  <c r="W3" i="9"/>
  <c r="CX3" i="9"/>
  <c r="CP3" i="9"/>
  <c r="CH3" i="9"/>
  <c r="BZ3" i="9"/>
  <c r="BR3" i="9"/>
  <c r="BJ3" i="9"/>
  <c r="BB3" i="9"/>
  <c r="AT3" i="9"/>
  <c r="AL3" i="9"/>
  <c r="AD3" i="9"/>
  <c r="V3" i="9"/>
  <c r="CW3" i="9"/>
  <c r="CO3" i="9"/>
  <c r="CG3" i="9"/>
  <c r="BY3" i="9"/>
  <c r="BQ3" i="9"/>
  <c r="BI3" i="9"/>
  <c r="BA3" i="9"/>
  <c r="AS3" i="9"/>
  <c r="AK3" i="9"/>
  <c r="AC3" i="9"/>
  <c r="CV3" i="9"/>
  <c r="CN3" i="9"/>
  <c r="CF3" i="9"/>
  <c r="BX3" i="9"/>
  <c r="BP3" i="9"/>
  <c r="BH3" i="9"/>
  <c r="AZ3" i="9"/>
  <c r="AR3" i="9"/>
  <c r="AJ3" i="9"/>
  <c r="AB3" i="9"/>
  <c r="DA3" i="9"/>
  <c r="CS3" i="9"/>
  <c r="CK3" i="9"/>
  <c r="CC3" i="9"/>
  <c r="BU3" i="9"/>
  <c r="BM3" i="9"/>
  <c r="BE3" i="9"/>
  <c r="AW3" i="9"/>
  <c r="AO3" i="9"/>
  <c r="AG3" i="9"/>
  <c r="Y3" i="9"/>
  <c r="CM3" i="9"/>
  <c r="BT3" i="9"/>
  <c r="AX3" i="9"/>
  <c r="AA3" i="9"/>
  <c r="CL3" i="9"/>
  <c r="BO3" i="9"/>
  <c r="AV3" i="9"/>
  <c r="Z3" i="9"/>
  <c r="CJ3" i="9"/>
  <c r="BN3" i="9"/>
  <c r="AQ3" i="9"/>
  <c r="X3" i="9"/>
  <c r="CE3" i="9"/>
  <c r="BL3" i="9"/>
  <c r="AP3" i="9"/>
  <c r="CZ3" i="9"/>
  <c r="CD3" i="9"/>
  <c r="BG3" i="9"/>
  <c r="AN3" i="9"/>
  <c r="CU3" i="9"/>
  <c r="CB3" i="9"/>
  <c r="BF3" i="9"/>
  <c r="AI3" i="9"/>
  <c r="CT3" i="9"/>
  <c r="BW3" i="9"/>
  <c r="BD3" i="9"/>
  <c r="AH3" i="9"/>
  <c r="CR3" i="9"/>
  <c r="BV3" i="9"/>
  <c r="AY3" i="9"/>
  <c r="AF3" i="9"/>
  <c r="CX526" i="9"/>
  <c r="CV526" i="9"/>
  <c r="CN526" i="9"/>
  <c r="CF526" i="9"/>
  <c r="BX526" i="9"/>
  <c r="BP526" i="9"/>
  <c r="BH526" i="9"/>
  <c r="AZ526" i="9"/>
  <c r="AR526" i="9"/>
  <c r="AJ526" i="9"/>
  <c r="AB526" i="9"/>
  <c r="CT526" i="9"/>
  <c r="CL526" i="9"/>
  <c r="CD526" i="9"/>
  <c r="BV526" i="9"/>
  <c r="BN526" i="9"/>
  <c r="BF526" i="9"/>
  <c r="AX526" i="9"/>
  <c r="AP526" i="9"/>
  <c r="AH526" i="9"/>
  <c r="Z526" i="9"/>
  <c r="CY526" i="9"/>
  <c r="CM526" i="9"/>
  <c r="CB526" i="9"/>
  <c r="BR526" i="9"/>
  <c r="BG526" i="9"/>
  <c r="AV526" i="9"/>
  <c r="AL526" i="9"/>
  <c r="AA526" i="9"/>
  <c r="CW526" i="9"/>
  <c r="CK526" i="9"/>
  <c r="CA526" i="9"/>
  <c r="BQ526" i="9"/>
  <c r="BE526" i="9"/>
  <c r="AU526" i="9"/>
  <c r="AK526" i="9"/>
  <c r="Y526" i="9"/>
  <c r="CU526" i="9"/>
  <c r="CJ526" i="9"/>
  <c r="BZ526" i="9"/>
  <c r="BO526" i="9"/>
  <c r="BD526" i="9"/>
  <c r="AT526" i="9"/>
  <c r="AI526" i="9"/>
  <c r="X526" i="9"/>
  <c r="CS526" i="9"/>
  <c r="CI526" i="9"/>
  <c r="BY526" i="9"/>
  <c r="BM526" i="9"/>
  <c r="BC526" i="9"/>
  <c r="AS526" i="9"/>
  <c r="AG526" i="9"/>
  <c r="W526" i="9"/>
  <c r="DA526" i="9"/>
  <c r="CP526" i="9"/>
  <c r="CE526" i="9"/>
  <c r="BT526" i="9"/>
  <c r="BJ526" i="9"/>
  <c r="AY526" i="9"/>
  <c r="AN526" i="9"/>
  <c r="AD526" i="9"/>
  <c r="CC526" i="9"/>
  <c r="BA526" i="9"/>
  <c r="V526" i="9"/>
  <c r="CR526" i="9"/>
  <c r="BS526" i="9"/>
  <c r="AO526" i="9"/>
  <c r="CQ526" i="9"/>
  <c r="BL526" i="9"/>
  <c r="AM526" i="9"/>
  <c r="BI526" i="9"/>
  <c r="CZ526" i="9"/>
  <c r="BB526" i="9"/>
  <c r="CH526" i="9"/>
  <c r="AQ526" i="9"/>
  <c r="CG526" i="9"/>
  <c r="AF526" i="9"/>
  <c r="CO526" i="9"/>
  <c r="BW526" i="9"/>
  <c r="BU526" i="9"/>
  <c r="BK526" i="9"/>
  <c r="AW526" i="9"/>
  <c r="AC526" i="9"/>
  <c r="AE526" i="9"/>
  <c r="CU510" i="9"/>
  <c r="CM510" i="9"/>
  <c r="CE510" i="9"/>
  <c r="BW510" i="9"/>
  <c r="BO510" i="9"/>
  <c r="BG510" i="9"/>
  <c r="AY510" i="9"/>
  <c r="AQ510" i="9"/>
  <c r="AI510" i="9"/>
  <c r="AA510" i="9"/>
  <c r="CY510" i="9"/>
  <c r="CQ510" i="9"/>
  <c r="CI510" i="9"/>
  <c r="CA510" i="9"/>
  <c r="BS510" i="9"/>
  <c r="BK510" i="9"/>
  <c r="BC510" i="9"/>
  <c r="AU510" i="9"/>
  <c r="AM510" i="9"/>
  <c r="AE510" i="9"/>
  <c r="W510" i="9"/>
  <c r="CX510" i="9"/>
  <c r="CN510" i="9"/>
  <c r="CC510" i="9"/>
  <c r="BR510" i="9"/>
  <c r="BH510" i="9"/>
  <c r="AW510" i="9"/>
  <c r="AL510" i="9"/>
  <c r="AB510" i="9"/>
  <c r="CV510" i="9"/>
  <c r="CK510" i="9"/>
  <c r="BZ510" i="9"/>
  <c r="BP510" i="9"/>
  <c r="BE510" i="9"/>
  <c r="AT510" i="9"/>
  <c r="AJ510" i="9"/>
  <c r="Y510" i="9"/>
  <c r="CS510" i="9"/>
  <c r="CH510" i="9"/>
  <c r="BX510" i="9"/>
  <c r="BM510" i="9"/>
  <c r="BB510" i="9"/>
  <c r="AR510" i="9"/>
  <c r="AG510" i="9"/>
  <c r="V510" i="9"/>
  <c r="CL510" i="9"/>
  <c r="BU510" i="9"/>
  <c r="BD510" i="9"/>
  <c r="AN510" i="9"/>
  <c r="CZ510" i="9"/>
  <c r="CG510" i="9"/>
  <c r="BQ510" i="9"/>
  <c r="AZ510" i="9"/>
  <c r="AH510" i="9"/>
  <c r="CW510" i="9"/>
  <c r="CF510" i="9"/>
  <c r="BN510" i="9"/>
  <c r="AX510" i="9"/>
  <c r="AF510" i="9"/>
  <c r="CP510" i="9"/>
  <c r="BY510" i="9"/>
  <c r="BI510" i="9"/>
  <c r="AP510" i="9"/>
  <c r="Z510" i="9"/>
  <c r="CB510" i="9"/>
  <c r="AS510" i="9"/>
  <c r="BV510" i="9"/>
  <c r="AO510" i="9"/>
  <c r="DA510" i="9"/>
  <c r="BT510" i="9"/>
  <c r="AK510" i="9"/>
  <c r="CT510" i="9"/>
  <c r="BL510" i="9"/>
  <c r="AD510" i="9"/>
  <c r="CR510" i="9"/>
  <c r="BJ510" i="9"/>
  <c r="AC510" i="9"/>
  <c r="X510" i="9"/>
  <c r="CO510" i="9"/>
  <c r="CJ510" i="9"/>
  <c r="CD510" i="9"/>
  <c r="BA510" i="9"/>
  <c r="AV510" i="9"/>
  <c r="BF510" i="9"/>
  <c r="CY440" i="9"/>
  <c r="CQ440" i="9"/>
  <c r="CI440" i="9"/>
  <c r="CA440" i="9"/>
  <c r="BS440" i="9"/>
  <c r="BK440" i="9"/>
  <c r="BC440" i="9"/>
  <c r="AU440" i="9"/>
  <c r="AM440" i="9"/>
  <c r="AE440" i="9"/>
  <c r="W440" i="9"/>
  <c r="CX440" i="9"/>
  <c r="CP440" i="9"/>
  <c r="CH440" i="9"/>
  <c r="BZ440" i="9"/>
  <c r="BR440" i="9"/>
  <c r="BJ440" i="9"/>
  <c r="BB440" i="9"/>
  <c r="AT440" i="9"/>
  <c r="AL440" i="9"/>
  <c r="AD440" i="9"/>
  <c r="V440" i="9"/>
  <c r="CW440" i="9"/>
  <c r="CO440" i="9"/>
  <c r="CG440" i="9"/>
  <c r="BY440" i="9"/>
  <c r="BQ440" i="9"/>
  <c r="BI440" i="9"/>
  <c r="BA440" i="9"/>
  <c r="AS440" i="9"/>
  <c r="AK440" i="9"/>
  <c r="AC440" i="9"/>
  <c r="CV440" i="9"/>
  <c r="CN440" i="9"/>
  <c r="CF440" i="9"/>
  <c r="BX440" i="9"/>
  <c r="BP440" i="9"/>
  <c r="BH440" i="9"/>
  <c r="AZ440" i="9"/>
  <c r="AR440" i="9"/>
  <c r="AJ440" i="9"/>
  <c r="AB440" i="9"/>
  <c r="CU440" i="9"/>
  <c r="CM440" i="9"/>
  <c r="CE440" i="9"/>
  <c r="BW440" i="9"/>
  <c r="BO440" i="9"/>
  <c r="BG440" i="9"/>
  <c r="AY440" i="9"/>
  <c r="AQ440" i="9"/>
  <c r="AI440" i="9"/>
  <c r="AA440" i="9"/>
  <c r="DA440" i="9"/>
  <c r="CS440" i="9"/>
  <c r="CK440" i="9"/>
  <c r="CC440" i="9"/>
  <c r="BU440" i="9"/>
  <c r="BM440" i="9"/>
  <c r="BE440" i="9"/>
  <c r="AW440" i="9"/>
  <c r="AO440" i="9"/>
  <c r="AG440" i="9"/>
  <c r="Y440" i="9"/>
  <c r="CL440" i="9"/>
  <c r="BF440" i="9"/>
  <c r="Z440" i="9"/>
  <c r="CJ440" i="9"/>
  <c r="BD440" i="9"/>
  <c r="X440" i="9"/>
  <c r="CD440" i="9"/>
  <c r="AX440" i="9"/>
  <c r="CB440" i="9"/>
  <c r="AV440" i="9"/>
  <c r="BV440" i="9"/>
  <c r="AP440" i="9"/>
  <c r="BT440" i="9"/>
  <c r="BN440" i="9"/>
  <c r="BL440" i="9"/>
  <c r="AN440" i="9"/>
  <c r="AH440" i="9"/>
  <c r="CZ440" i="9"/>
  <c r="AF440" i="9"/>
  <c r="CT440" i="9"/>
  <c r="CR440" i="9"/>
  <c r="CY371" i="9"/>
  <c r="CQ371" i="9"/>
  <c r="CI371" i="9"/>
  <c r="CA371" i="9"/>
  <c r="BS371" i="9"/>
  <c r="BK371" i="9"/>
  <c r="BC371" i="9"/>
  <c r="AU371" i="9"/>
  <c r="AM371" i="9"/>
  <c r="AE371" i="9"/>
  <c r="W371" i="9"/>
  <c r="CX371" i="9"/>
  <c r="CP371" i="9"/>
  <c r="CH371" i="9"/>
  <c r="BZ371" i="9"/>
  <c r="BR371" i="9"/>
  <c r="BJ371" i="9"/>
  <c r="BB371" i="9"/>
  <c r="AT371" i="9"/>
  <c r="AL371" i="9"/>
  <c r="AD371" i="9"/>
  <c r="V371" i="9"/>
  <c r="CU371" i="9"/>
  <c r="CM371" i="9"/>
  <c r="CE371" i="9"/>
  <c r="BW371" i="9"/>
  <c r="BO371" i="9"/>
  <c r="BG371" i="9"/>
  <c r="AY371" i="9"/>
  <c r="AQ371" i="9"/>
  <c r="AI371" i="9"/>
  <c r="AA371" i="9"/>
  <c r="CS371" i="9"/>
  <c r="CF371" i="9"/>
  <c r="BT371" i="9"/>
  <c r="BF371" i="9"/>
  <c r="AS371" i="9"/>
  <c r="AG371" i="9"/>
  <c r="CR371" i="9"/>
  <c r="CD371" i="9"/>
  <c r="BQ371" i="9"/>
  <c r="BE371" i="9"/>
  <c r="AR371" i="9"/>
  <c r="AF371" i="9"/>
  <c r="CO371" i="9"/>
  <c r="CC371" i="9"/>
  <c r="BP371" i="9"/>
  <c r="BD371" i="9"/>
  <c r="AP371" i="9"/>
  <c r="AC371" i="9"/>
  <c r="DA371" i="9"/>
  <c r="CN371" i="9"/>
  <c r="CB371" i="9"/>
  <c r="BN371" i="9"/>
  <c r="BA371" i="9"/>
  <c r="AO371" i="9"/>
  <c r="AB371" i="9"/>
  <c r="CZ371" i="9"/>
  <c r="CL371" i="9"/>
  <c r="BY371" i="9"/>
  <c r="BM371" i="9"/>
  <c r="AZ371" i="9"/>
  <c r="AN371" i="9"/>
  <c r="Z371" i="9"/>
  <c r="CV371" i="9"/>
  <c r="CJ371" i="9"/>
  <c r="BV371" i="9"/>
  <c r="BI371" i="9"/>
  <c r="AW371" i="9"/>
  <c r="AJ371" i="9"/>
  <c r="X371" i="9"/>
  <c r="BU371" i="9"/>
  <c r="BL371" i="9"/>
  <c r="BH371" i="9"/>
  <c r="CW371" i="9"/>
  <c r="AX371" i="9"/>
  <c r="CT371" i="9"/>
  <c r="AV371" i="9"/>
  <c r="CG371" i="9"/>
  <c r="AH371" i="9"/>
  <c r="BX371" i="9"/>
  <c r="Y371" i="9"/>
  <c r="CK371" i="9"/>
  <c r="AK371" i="9"/>
  <c r="CT355" i="9"/>
  <c r="CL355" i="9"/>
  <c r="CD355" i="9"/>
  <c r="BV355" i="9"/>
  <c r="BN355" i="9"/>
  <c r="BF355" i="9"/>
  <c r="AX355" i="9"/>
  <c r="AP355" i="9"/>
  <c r="AH355" i="9"/>
  <c r="Z355" i="9"/>
  <c r="DA355" i="9"/>
  <c r="CS355" i="9"/>
  <c r="CK355" i="9"/>
  <c r="CC355" i="9"/>
  <c r="BU355" i="9"/>
  <c r="BM355" i="9"/>
  <c r="BE355" i="9"/>
  <c r="AW355" i="9"/>
  <c r="AO355" i="9"/>
  <c r="AG355" i="9"/>
  <c r="Y355" i="9"/>
  <c r="CZ355" i="9"/>
  <c r="CR355" i="9"/>
  <c r="CJ355" i="9"/>
  <c r="CB355" i="9"/>
  <c r="BT355" i="9"/>
  <c r="BL355" i="9"/>
  <c r="BD355" i="9"/>
  <c r="AV355" i="9"/>
  <c r="AN355" i="9"/>
  <c r="AF355" i="9"/>
  <c r="X355" i="9"/>
  <c r="CY355" i="9"/>
  <c r="CQ355" i="9"/>
  <c r="CI355" i="9"/>
  <c r="CA355" i="9"/>
  <c r="BS355" i="9"/>
  <c r="BK355" i="9"/>
  <c r="BC355" i="9"/>
  <c r="AU355" i="9"/>
  <c r="AM355" i="9"/>
  <c r="AE355" i="9"/>
  <c r="W355" i="9"/>
  <c r="CX355" i="9"/>
  <c r="CP355" i="9"/>
  <c r="CH355" i="9"/>
  <c r="BZ355" i="9"/>
  <c r="BR355" i="9"/>
  <c r="BJ355" i="9"/>
  <c r="BB355" i="9"/>
  <c r="AT355" i="9"/>
  <c r="AL355" i="9"/>
  <c r="AD355" i="9"/>
  <c r="V355" i="9"/>
  <c r="CV355" i="9"/>
  <c r="CN355" i="9"/>
  <c r="CF355" i="9"/>
  <c r="BX355" i="9"/>
  <c r="BP355" i="9"/>
  <c r="BH355" i="9"/>
  <c r="AZ355" i="9"/>
  <c r="AR355" i="9"/>
  <c r="AJ355" i="9"/>
  <c r="AB355" i="9"/>
  <c r="CW355" i="9"/>
  <c r="BQ355" i="9"/>
  <c r="AK355" i="9"/>
  <c r="CU355" i="9"/>
  <c r="BO355" i="9"/>
  <c r="AI355" i="9"/>
  <c r="CO355" i="9"/>
  <c r="BI355" i="9"/>
  <c r="AC355" i="9"/>
  <c r="CM355" i="9"/>
  <c r="BG355" i="9"/>
  <c r="AA355" i="9"/>
  <c r="CG355" i="9"/>
  <c r="BA355" i="9"/>
  <c r="BY355" i="9"/>
  <c r="AS355" i="9"/>
  <c r="BW355" i="9"/>
  <c r="AQ355" i="9"/>
  <c r="CE355" i="9"/>
  <c r="AY355" i="9"/>
  <c r="CW339" i="9"/>
  <c r="CO339" i="9"/>
  <c r="CG339" i="9"/>
  <c r="BY339" i="9"/>
  <c r="BQ339" i="9"/>
  <c r="BI339" i="9"/>
  <c r="BA339" i="9"/>
  <c r="AS339" i="9"/>
  <c r="AK339" i="9"/>
  <c r="AC339" i="9"/>
  <c r="CV339" i="9"/>
  <c r="CN339" i="9"/>
  <c r="CF339" i="9"/>
  <c r="BX339" i="9"/>
  <c r="BP339" i="9"/>
  <c r="BH339" i="9"/>
  <c r="AZ339" i="9"/>
  <c r="AR339" i="9"/>
  <c r="AJ339" i="9"/>
  <c r="AB339" i="9"/>
  <c r="CU339" i="9"/>
  <c r="CM339" i="9"/>
  <c r="CE339" i="9"/>
  <c r="BW339" i="9"/>
  <c r="BO339" i="9"/>
  <c r="BG339" i="9"/>
  <c r="AY339" i="9"/>
  <c r="AQ339" i="9"/>
  <c r="AI339" i="9"/>
  <c r="AA339" i="9"/>
  <c r="CT339" i="9"/>
  <c r="CL339" i="9"/>
  <c r="CD339" i="9"/>
  <c r="BV339" i="9"/>
  <c r="BN339" i="9"/>
  <c r="BF339" i="9"/>
  <c r="AX339" i="9"/>
  <c r="AP339" i="9"/>
  <c r="AH339" i="9"/>
  <c r="Z339" i="9"/>
  <c r="DA339" i="9"/>
  <c r="CS339" i="9"/>
  <c r="CK339" i="9"/>
  <c r="CC339" i="9"/>
  <c r="BU339" i="9"/>
  <c r="BM339" i="9"/>
  <c r="BE339" i="9"/>
  <c r="AW339" i="9"/>
  <c r="AO339" i="9"/>
  <c r="AG339" i="9"/>
  <c r="Y339" i="9"/>
  <c r="CY339" i="9"/>
  <c r="CQ339" i="9"/>
  <c r="CI339" i="9"/>
  <c r="CA339" i="9"/>
  <c r="BS339" i="9"/>
  <c r="BK339" i="9"/>
  <c r="BC339" i="9"/>
  <c r="AU339" i="9"/>
  <c r="AM339" i="9"/>
  <c r="AE339" i="9"/>
  <c r="W339" i="9"/>
  <c r="BZ339" i="9"/>
  <c r="AT339" i="9"/>
  <c r="CZ339" i="9"/>
  <c r="BT339" i="9"/>
  <c r="AN339" i="9"/>
  <c r="CX339" i="9"/>
  <c r="BR339" i="9"/>
  <c r="AL339" i="9"/>
  <c r="CR339" i="9"/>
  <c r="BL339" i="9"/>
  <c r="AF339" i="9"/>
  <c r="CP339" i="9"/>
  <c r="BJ339" i="9"/>
  <c r="AD339" i="9"/>
  <c r="CH339" i="9"/>
  <c r="BB339" i="9"/>
  <c r="V339" i="9"/>
  <c r="CJ339" i="9"/>
  <c r="CB339" i="9"/>
  <c r="BD339" i="9"/>
  <c r="AV339" i="9"/>
  <c r="X339" i="9"/>
  <c r="CY201" i="9"/>
  <c r="CQ201" i="9"/>
  <c r="CI201" i="9"/>
  <c r="CA201" i="9"/>
  <c r="BS201" i="9"/>
  <c r="BK201" i="9"/>
  <c r="BC201" i="9"/>
  <c r="AU201" i="9"/>
  <c r="AM201" i="9"/>
  <c r="AE201" i="9"/>
  <c r="W201" i="9"/>
  <c r="CX201" i="9"/>
  <c r="CP201" i="9"/>
  <c r="CH201" i="9"/>
  <c r="BZ201" i="9"/>
  <c r="BR201" i="9"/>
  <c r="BJ201" i="9"/>
  <c r="BB201" i="9"/>
  <c r="AT201" i="9"/>
  <c r="AL201" i="9"/>
  <c r="AD201" i="9"/>
  <c r="V201" i="9"/>
  <c r="CW201" i="9"/>
  <c r="CO201" i="9"/>
  <c r="CG201" i="9"/>
  <c r="BY201" i="9"/>
  <c r="BQ201" i="9"/>
  <c r="BI201" i="9"/>
  <c r="BA201" i="9"/>
  <c r="AS201" i="9"/>
  <c r="AK201" i="9"/>
  <c r="AC201" i="9"/>
  <c r="CV201" i="9"/>
  <c r="CN201" i="9"/>
  <c r="CF201" i="9"/>
  <c r="BX201" i="9"/>
  <c r="BP201" i="9"/>
  <c r="BH201" i="9"/>
  <c r="AZ201" i="9"/>
  <c r="AR201" i="9"/>
  <c r="AJ201" i="9"/>
  <c r="AB201" i="9"/>
  <c r="CU201" i="9"/>
  <c r="CM201" i="9"/>
  <c r="CE201" i="9"/>
  <c r="BW201" i="9"/>
  <c r="BO201" i="9"/>
  <c r="BG201" i="9"/>
  <c r="AY201" i="9"/>
  <c r="AQ201" i="9"/>
  <c r="AI201" i="9"/>
  <c r="AA201" i="9"/>
  <c r="CT201" i="9"/>
  <c r="CL201" i="9"/>
  <c r="CD201" i="9"/>
  <c r="BV201" i="9"/>
  <c r="BN201" i="9"/>
  <c r="BF201" i="9"/>
  <c r="AX201" i="9"/>
  <c r="AP201" i="9"/>
  <c r="AH201" i="9"/>
  <c r="Z201" i="9"/>
  <c r="CC201" i="9"/>
  <c r="AW201" i="9"/>
  <c r="CB201" i="9"/>
  <c r="AV201" i="9"/>
  <c r="DA201" i="9"/>
  <c r="BU201" i="9"/>
  <c r="AO201" i="9"/>
  <c r="CZ201" i="9"/>
  <c r="BT201" i="9"/>
  <c r="AN201" i="9"/>
  <c r="CS201" i="9"/>
  <c r="BM201" i="9"/>
  <c r="AG201" i="9"/>
  <c r="CR201" i="9"/>
  <c r="BL201" i="9"/>
  <c r="AF201" i="9"/>
  <c r="CK201" i="9"/>
  <c r="BE201" i="9"/>
  <c r="Y201" i="9"/>
  <c r="CJ201" i="9"/>
  <c r="BD201" i="9"/>
  <c r="X201" i="9"/>
  <c r="CU143" i="9"/>
  <c r="CM143" i="9"/>
  <c r="CE143" i="9"/>
  <c r="BW143" i="9"/>
  <c r="BO143" i="9"/>
  <c r="BG143" i="9"/>
  <c r="AY143" i="9"/>
  <c r="AQ143" i="9"/>
  <c r="AI143" i="9"/>
  <c r="AA143" i="9"/>
  <c r="CT143" i="9"/>
  <c r="CL143" i="9"/>
  <c r="CD143" i="9"/>
  <c r="BV143" i="9"/>
  <c r="BN143" i="9"/>
  <c r="BF143" i="9"/>
  <c r="AX143" i="9"/>
  <c r="AP143" i="9"/>
  <c r="AH143" i="9"/>
  <c r="Z143" i="9"/>
  <c r="DA143" i="9"/>
  <c r="CS143" i="9"/>
  <c r="CK143" i="9"/>
  <c r="CC143" i="9"/>
  <c r="BU143" i="9"/>
  <c r="BM143" i="9"/>
  <c r="BE143" i="9"/>
  <c r="AW143" i="9"/>
  <c r="AO143" i="9"/>
  <c r="AG143" i="9"/>
  <c r="Y143" i="9"/>
  <c r="CZ143" i="9"/>
  <c r="CR143" i="9"/>
  <c r="CJ143" i="9"/>
  <c r="CB143" i="9"/>
  <c r="BT143" i="9"/>
  <c r="BL143" i="9"/>
  <c r="BD143" i="9"/>
  <c r="AV143" i="9"/>
  <c r="AN143" i="9"/>
  <c r="AF143" i="9"/>
  <c r="X143" i="9"/>
  <c r="CY143" i="9"/>
  <c r="CQ143" i="9"/>
  <c r="CI143" i="9"/>
  <c r="CA143" i="9"/>
  <c r="BS143" i="9"/>
  <c r="BK143" i="9"/>
  <c r="BC143" i="9"/>
  <c r="AU143" i="9"/>
  <c r="AM143" i="9"/>
  <c r="AE143" i="9"/>
  <c r="W143" i="9"/>
  <c r="CX143" i="9"/>
  <c r="CP143" i="9"/>
  <c r="CH143" i="9"/>
  <c r="BZ143" i="9"/>
  <c r="BR143" i="9"/>
  <c r="BJ143" i="9"/>
  <c r="BB143" i="9"/>
  <c r="AT143" i="9"/>
  <c r="AL143" i="9"/>
  <c r="AD143" i="9"/>
  <c r="V143" i="9"/>
  <c r="CW143" i="9"/>
  <c r="BQ143" i="9"/>
  <c r="AK143" i="9"/>
  <c r="CV143" i="9"/>
  <c r="BP143" i="9"/>
  <c r="AJ143" i="9"/>
  <c r="CO143" i="9"/>
  <c r="BI143" i="9"/>
  <c r="AC143" i="9"/>
  <c r="CN143" i="9"/>
  <c r="BH143" i="9"/>
  <c r="AB143" i="9"/>
  <c r="CG143" i="9"/>
  <c r="BA143" i="9"/>
  <c r="CF143" i="9"/>
  <c r="AZ143" i="9"/>
  <c r="BY143" i="9"/>
  <c r="AS143" i="9"/>
  <c r="BX143" i="9"/>
  <c r="AR143" i="9"/>
  <c r="CU127" i="9"/>
  <c r="CM127" i="9"/>
  <c r="CE127" i="9"/>
  <c r="BW127" i="9"/>
  <c r="BO127" i="9"/>
  <c r="BG127" i="9"/>
  <c r="AY127" i="9"/>
  <c r="AQ127" i="9"/>
  <c r="AI127" i="9"/>
  <c r="AA127" i="9"/>
  <c r="CT127" i="9"/>
  <c r="CL127" i="9"/>
  <c r="CD127" i="9"/>
  <c r="BV127" i="9"/>
  <c r="BN127" i="9"/>
  <c r="BF127" i="9"/>
  <c r="AX127" i="9"/>
  <c r="AP127" i="9"/>
  <c r="AH127" i="9"/>
  <c r="Z127" i="9"/>
  <c r="DA127" i="9"/>
  <c r="CS127" i="9"/>
  <c r="CK127" i="9"/>
  <c r="CC127" i="9"/>
  <c r="BU127" i="9"/>
  <c r="BM127" i="9"/>
  <c r="BE127" i="9"/>
  <c r="AW127" i="9"/>
  <c r="AO127" i="9"/>
  <c r="AG127" i="9"/>
  <c r="Y127" i="9"/>
  <c r="CZ127" i="9"/>
  <c r="CR127" i="9"/>
  <c r="CJ127" i="9"/>
  <c r="CB127" i="9"/>
  <c r="BT127" i="9"/>
  <c r="BL127" i="9"/>
  <c r="BD127" i="9"/>
  <c r="AV127" i="9"/>
  <c r="AN127" i="9"/>
  <c r="AF127" i="9"/>
  <c r="X127" i="9"/>
  <c r="CY127" i="9"/>
  <c r="CQ127" i="9"/>
  <c r="CI127" i="9"/>
  <c r="CA127" i="9"/>
  <c r="BS127" i="9"/>
  <c r="BK127" i="9"/>
  <c r="BC127" i="9"/>
  <c r="AU127" i="9"/>
  <c r="AM127" i="9"/>
  <c r="AE127" i="9"/>
  <c r="W127" i="9"/>
  <c r="CX127" i="9"/>
  <c r="CP127" i="9"/>
  <c r="CH127" i="9"/>
  <c r="BZ127" i="9"/>
  <c r="BR127" i="9"/>
  <c r="BJ127" i="9"/>
  <c r="BB127" i="9"/>
  <c r="AT127" i="9"/>
  <c r="AL127" i="9"/>
  <c r="AD127" i="9"/>
  <c r="V127" i="9"/>
  <c r="CG127" i="9"/>
  <c r="BA127" i="9"/>
  <c r="CF127" i="9"/>
  <c r="AZ127" i="9"/>
  <c r="BY127" i="9"/>
  <c r="AS127" i="9"/>
  <c r="BX127" i="9"/>
  <c r="AR127" i="9"/>
  <c r="CW127" i="9"/>
  <c r="BQ127" i="9"/>
  <c r="AK127" i="9"/>
  <c r="CV127" i="9"/>
  <c r="BP127" i="9"/>
  <c r="AJ127" i="9"/>
  <c r="CO127" i="9"/>
  <c r="BI127" i="9"/>
  <c r="AC127" i="9"/>
  <c r="CN127" i="9"/>
  <c r="BH127" i="9"/>
  <c r="AB127" i="9"/>
  <c r="CU111" i="9"/>
  <c r="CM111" i="9"/>
  <c r="CE111" i="9"/>
  <c r="BW111" i="9"/>
  <c r="BO111" i="9"/>
  <c r="BG111" i="9"/>
  <c r="AY111" i="9"/>
  <c r="AQ111" i="9"/>
  <c r="AI111" i="9"/>
  <c r="AA111" i="9"/>
  <c r="CT111" i="9"/>
  <c r="CL111" i="9"/>
  <c r="CD111" i="9"/>
  <c r="BV111" i="9"/>
  <c r="BN111" i="9"/>
  <c r="BF111" i="9"/>
  <c r="AX111" i="9"/>
  <c r="AP111" i="9"/>
  <c r="AH111" i="9"/>
  <c r="Z111" i="9"/>
  <c r="DA111" i="9"/>
  <c r="CS111" i="9"/>
  <c r="CK111" i="9"/>
  <c r="CC111" i="9"/>
  <c r="BU111" i="9"/>
  <c r="BM111" i="9"/>
  <c r="BE111" i="9"/>
  <c r="AW111" i="9"/>
  <c r="AO111" i="9"/>
  <c r="AG111" i="9"/>
  <c r="Y111" i="9"/>
  <c r="CZ111" i="9"/>
  <c r="CR111" i="9"/>
  <c r="CJ111" i="9"/>
  <c r="CB111" i="9"/>
  <c r="BT111" i="9"/>
  <c r="BL111" i="9"/>
  <c r="BD111" i="9"/>
  <c r="AV111" i="9"/>
  <c r="AN111" i="9"/>
  <c r="AF111" i="9"/>
  <c r="X111" i="9"/>
  <c r="CY111" i="9"/>
  <c r="CQ111" i="9"/>
  <c r="CI111" i="9"/>
  <c r="CA111" i="9"/>
  <c r="BS111" i="9"/>
  <c r="BK111" i="9"/>
  <c r="BC111" i="9"/>
  <c r="AU111" i="9"/>
  <c r="AM111" i="9"/>
  <c r="AE111" i="9"/>
  <c r="W111" i="9"/>
  <c r="CX111" i="9"/>
  <c r="CP111" i="9"/>
  <c r="CH111" i="9"/>
  <c r="BZ111" i="9"/>
  <c r="BR111" i="9"/>
  <c r="BJ111" i="9"/>
  <c r="BB111" i="9"/>
  <c r="AT111" i="9"/>
  <c r="AL111" i="9"/>
  <c r="AD111" i="9"/>
  <c r="V111" i="9"/>
  <c r="CW111" i="9"/>
  <c r="BQ111" i="9"/>
  <c r="AK111" i="9"/>
  <c r="CV111" i="9"/>
  <c r="BP111" i="9"/>
  <c r="AJ111" i="9"/>
  <c r="CO111" i="9"/>
  <c r="BI111" i="9"/>
  <c r="AC111" i="9"/>
  <c r="CN111" i="9"/>
  <c r="BH111" i="9"/>
  <c r="AB111" i="9"/>
  <c r="CG111" i="9"/>
  <c r="BA111" i="9"/>
  <c r="CF111" i="9"/>
  <c r="AZ111" i="9"/>
  <c r="BY111" i="9"/>
  <c r="AS111" i="9"/>
  <c r="BX111" i="9"/>
  <c r="AR111" i="9"/>
  <c r="CZ95" i="9"/>
  <c r="CR95" i="9"/>
  <c r="CJ95" i="9"/>
  <c r="CB95" i="9"/>
  <c r="BT95" i="9"/>
  <c r="BL95" i="9"/>
  <c r="BD95" i="9"/>
  <c r="AV95" i="9"/>
  <c r="AN95" i="9"/>
  <c r="AF95" i="9"/>
  <c r="X95" i="9"/>
  <c r="CY95" i="9"/>
  <c r="CQ95" i="9"/>
  <c r="CI95" i="9"/>
  <c r="CA95" i="9"/>
  <c r="BS95" i="9"/>
  <c r="BK95" i="9"/>
  <c r="BC95" i="9"/>
  <c r="AU95" i="9"/>
  <c r="AM95" i="9"/>
  <c r="AE95" i="9"/>
  <c r="W95" i="9"/>
  <c r="CX95" i="9"/>
  <c r="CP95" i="9"/>
  <c r="CH95" i="9"/>
  <c r="BZ95" i="9"/>
  <c r="BR95" i="9"/>
  <c r="BJ95" i="9"/>
  <c r="BB95" i="9"/>
  <c r="AT95" i="9"/>
  <c r="AL95" i="9"/>
  <c r="AD95" i="9"/>
  <c r="V95" i="9"/>
  <c r="CW95" i="9"/>
  <c r="CO95" i="9"/>
  <c r="CG95" i="9"/>
  <c r="BY95" i="9"/>
  <c r="BQ95" i="9"/>
  <c r="BI95" i="9"/>
  <c r="BA95" i="9"/>
  <c r="AS95" i="9"/>
  <c r="AK95" i="9"/>
  <c r="AC95" i="9"/>
  <c r="CV95" i="9"/>
  <c r="CN95" i="9"/>
  <c r="CF95" i="9"/>
  <c r="BX95" i="9"/>
  <c r="BP95" i="9"/>
  <c r="BH95" i="9"/>
  <c r="AZ95" i="9"/>
  <c r="AR95" i="9"/>
  <c r="AJ95" i="9"/>
  <c r="AB95" i="9"/>
  <c r="CU95" i="9"/>
  <c r="CM95" i="9"/>
  <c r="CE95" i="9"/>
  <c r="BW95" i="9"/>
  <c r="BO95" i="9"/>
  <c r="BG95" i="9"/>
  <c r="AY95" i="9"/>
  <c r="AQ95" i="9"/>
  <c r="AI95" i="9"/>
  <c r="AA95" i="9"/>
  <c r="CT95" i="9"/>
  <c r="CL95" i="9"/>
  <c r="CD95" i="9"/>
  <c r="BV95" i="9"/>
  <c r="BN95" i="9"/>
  <c r="BF95" i="9"/>
  <c r="AX95" i="9"/>
  <c r="AP95" i="9"/>
  <c r="AH95" i="9"/>
  <c r="Z95" i="9"/>
  <c r="DA95" i="9"/>
  <c r="AO95" i="9"/>
  <c r="CS95" i="9"/>
  <c r="AG95" i="9"/>
  <c r="CK95" i="9"/>
  <c r="Y95" i="9"/>
  <c r="CC95" i="9"/>
  <c r="BU95" i="9"/>
  <c r="BM95" i="9"/>
  <c r="BE95" i="9"/>
  <c r="AW95" i="9"/>
  <c r="CZ79" i="9"/>
  <c r="CR79" i="9"/>
  <c r="CJ79" i="9"/>
  <c r="CB79" i="9"/>
  <c r="BT79" i="9"/>
  <c r="BL79" i="9"/>
  <c r="BD79" i="9"/>
  <c r="AV79" i="9"/>
  <c r="AN79" i="9"/>
  <c r="AF79" i="9"/>
  <c r="X79" i="9"/>
  <c r="CY79" i="9"/>
  <c r="CQ79" i="9"/>
  <c r="CI79" i="9"/>
  <c r="CA79" i="9"/>
  <c r="BS79" i="9"/>
  <c r="BK79" i="9"/>
  <c r="BC79" i="9"/>
  <c r="AU79" i="9"/>
  <c r="AM79" i="9"/>
  <c r="AE79" i="9"/>
  <c r="W79" i="9"/>
  <c r="CW79" i="9"/>
  <c r="CO79" i="9"/>
  <c r="CG79" i="9"/>
  <c r="BY79" i="9"/>
  <c r="BQ79" i="9"/>
  <c r="BI79" i="9"/>
  <c r="BA79" i="9"/>
  <c r="AS79" i="9"/>
  <c r="AK79" i="9"/>
  <c r="AC79" i="9"/>
  <c r="CV79" i="9"/>
  <c r="CN79" i="9"/>
  <c r="CF79" i="9"/>
  <c r="BX79" i="9"/>
  <c r="BP79" i="9"/>
  <c r="BH79" i="9"/>
  <c r="AZ79" i="9"/>
  <c r="AR79" i="9"/>
  <c r="AJ79" i="9"/>
  <c r="AB79" i="9"/>
  <c r="CU79" i="9"/>
  <c r="CM79" i="9"/>
  <c r="CE79" i="9"/>
  <c r="BW79" i="9"/>
  <c r="BO79" i="9"/>
  <c r="BG79" i="9"/>
  <c r="AY79" i="9"/>
  <c r="AQ79" i="9"/>
  <c r="AI79" i="9"/>
  <c r="AA79" i="9"/>
  <c r="CT79" i="9"/>
  <c r="CL79" i="9"/>
  <c r="CD79" i="9"/>
  <c r="BV79" i="9"/>
  <c r="BN79" i="9"/>
  <c r="BF79" i="9"/>
  <c r="AX79" i="9"/>
  <c r="AP79" i="9"/>
  <c r="AH79" i="9"/>
  <c r="Z79" i="9"/>
  <c r="CS79" i="9"/>
  <c r="BM79" i="9"/>
  <c r="AG79" i="9"/>
  <c r="CP79" i="9"/>
  <c r="BJ79" i="9"/>
  <c r="AD79" i="9"/>
  <c r="CK79" i="9"/>
  <c r="BE79" i="9"/>
  <c r="Y79" i="9"/>
  <c r="CH79" i="9"/>
  <c r="BB79" i="9"/>
  <c r="V79" i="9"/>
  <c r="CC79" i="9"/>
  <c r="AW79" i="9"/>
  <c r="BZ79" i="9"/>
  <c r="AT79" i="9"/>
  <c r="DA79" i="9"/>
  <c r="BU79" i="9"/>
  <c r="AO79" i="9"/>
  <c r="AL79" i="9"/>
  <c r="CX79" i="9"/>
  <c r="BR79" i="9"/>
  <c r="CZ63" i="9"/>
  <c r="CR63" i="9"/>
  <c r="CJ63" i="9"/>
  <c r="CB63" i="9"/>
  <c r="BT63" i="9"/>
  <c r="CW63" i="9"/>
  <c r="CO63" i="9"/>
  <c r="CG63" i="9"/>
  <c r="BY63" i="9"/>
  <c r="BQ63" i="9"/>
  <c r="BI63" i="9"/>
  <c r="BA63" i="9"/>
  <c r="AS63" i="9"/>
  <c r="AK63" i="9"/>
  <c r="AC63" i="9"/>
  <c r="CV63" i="9"/>
  <c r="CN63" i="9"/>
  <c r="CF63" i="9"/>
  <c r="BX63" i="9"/>
  <c r="BP63" i="9"/>
  <c r="CT63" i="9"/>
  <c r="CL63" i="9"/>
  <c r="CD63" i="9"/>
  <c r="BV63" i="9"/>
  <c r="BN63" i="9"/>
  <c r="BF63" i="9"/>
  <c r="AX63" i="9"/>
  <c r="AP63" i="9"/>
  <c r="AH63" i="9"/>
  <c r="Z63" i="9"/>
  <c r="CX63" i="9"/>
  <c r="CH63" i="9"/>
  <c r="BR63" i="9"/>
  <c r="BE63" i="9"/>
  <c r="AU63" i="9"/>
  <c r="AJ63" i="9"/>
  <c r="Y63" i="9"/>
  <c r="CU63" i="9"/>
  <c r="CE63" i="9"/>
  <c r="BO63" i="9"/>
  <c r="BD63" i="9"/>
  <c r="AT63" i="9"/>
  <c r="AI63" i="9"/>
  <c r="X63" i="9"/>
  <c r="CS63" i="9"/>
  <c r="CC63" i="9"/>
  <c r="BM63" i="9"/>
  <c r="BC63" i="9"/>
  <c r="AR63" i="9"/>
  <c r="AG63" i="9"/>
  <c r="W63" i="9"/>
  <c r="CQ63" i="9"/>
  <c r="CA63" i="9"/>
  <c r="BL63" i="9"/>
  <c r="BB63" i="9"/>
  <c r="AQ63" i="9"/>
  <c r="AF63" i="9"/>
  <c r="V63" i="9"/>
  <c r="CP63" i="9"/>
  <c r="BZ63" i="9"/>
  <c r="BK63" i="9"/>
  <c r="AZ63" i="9"/>
  <c r="AO63" i="9"/>
  <c r="AE63" i="9"/>
  <c r="CM63" i="9"/>
  <c r="BW63" i="9"/>
  <c r="BJ63" i="9"/>
  <c r="AY63" i="9"/>
  <c r="AN63" i="9"/>
  <c r="AD63" i="9"/>
  <c r="DA63" i="9"/>
  <c r="CK63" i="9"/>
  <c r="BU63" i="9"/>
  <c r="BH63" i="9"/>
  <c r="AW63" i="9"/>
  <c r="AM63" i="9"/>
  <c r="AB63" i="9"/>
  <c r="CI63" i="9"/>
  <c r="BS63" i="9"/>
  <c r="BG63" i="9"/>
  <c r="AV63" i="9"/>
  <c r="CY63" i="9"/>
  <c r="AA63" i="9"/>
  <c r="AL63" i="9"/>
  <c r="CW5" i="9"/>
  <c r="CO5" i="9"/>
  <c r="CG5" i="9"/>
  <c r="BY5" i="9"/>
  <c r="BQ5" i="9"/>
  <c r="BI5" i="9"/>
  <c r="BA5" i="9"/>
  <c r="AS5" i="9"/>
  <c r="AK5" i="9"/>
  <c r="AC5" i="9"/>
  <c r="CV5" i="9"/>
  <c r="CN5" i="9"/>
  <c r="CF5" i="9"/>
  <c r="BX5" i="9"/>
  <c r="BP5" i="9"/>
  <c r="BH5" i="9"/>
  <c r="AZ5" i="9"/>
  <c r="AR5" i="9"/>
  <c r="AJ5" i="9"/>
  <c r="AB5" i="9"/>
  <c r="CU5" i="9"/>
  <c r="CM5" i="9"/>
  <c r="CE5" i="9"/>
  <c r="BW5" i="9"/>
  <c r="BO5" i="9"/>
  <c r="BG5" i="9"/>
  <c r="AY5" i="9"/>
  <c r="AQ5" i="9"/>
  <c r="AI5" i="9"/>
  <c r="AA5" i="9"/>
  <c r="CT5" i="9"/>
  <c r="CL5" i="9"/>
  <c r="CD5" i="9"/>
  <c r="BV5" i="9"/>
  <c r="BN5" i="9"/>
  <c r="BF5" i="9"/>
  <c r="AX5" i="9"/>
  <c r="AP5" i="9"/>
  <c r="AH5" i="9"/>
  <c r="Z5" i="9"/>
  <c r="CY5" i="9"/>
  <c r="CQ5" i="9"/>
  <c r="CI5" i="9"/>
  <c r="CA5" i="9"/>
  <c r="BS5" i="9"/>
  <c r="BK5" i="9"/>
  <c r="BC5" i="9"/>
  <c r="AU5" i="9"/>
  <c r="AM5" i="9"/>
  <c r="AE5" i="9"/>
  <c r="W5" i="9"/>
  <c r="CS5" i="9"/>
  <c r="BZ5" i="9"/>
  <c r="BD5" i="9"/>
  <c r="AG5" i="9"/>
  <c r="BL5" i="9"/>
  <c r="CR5" i="9"/>
  <c r="BU5" i="9"/>
  <c r="BB5" i="9"/>
  <c r="AF5" i="9"/>
  <c r="CH5" i="9"/>
  <c r="CP5" i="9"/>
  <c r="BT5" i="9"/>
  <c r="AW5" i="9"/>
  <c r="AD5" i="9"/>
  <c r="CK5" i="9"/>
  <c r="BR5" i="9"/>
  <c r="AV5" i="9"/>
  <c r="Y5" i="9"/>
  <c r="CJ5" i="9"/>
  <c r="BM5" i="9"/>
  <c r="AT5" i="9"/>
  <c r="X5" i="9"/>
  <c r="DA5" i="9"/>
  <c r="AO5" i="9"/>
  <c r="V5" i="9"/>
  <c r="CZ5" i="9"/>
  <c r="CC5" i="9"/>
  <c r="BJ5" i="9"/>
  <c r="AN5" i="9"/>
  <c r="CX5" i="9"/>
  <c r="CB5" i="9"/>
  <c r="BE5" i="9"/>
  <c r="AL5" i="9"/>
  <c r="DA265" i="9"/>
  <c r="CS265" i="9"/>
  <c r="CK265" i="9"/>
  <c r="CC265" i="9"/>
  <c r="BU265" i="9"/>
  <c r="BM265" i="9"/>
  <c r="BE265" i="9"/>
  <c r="AW265" i="9"/>
  <c r="AO265" i="9"/>
  <c r="AG265" i="9"/>
  <c r="Y265" i="9"/>
  <c r="CY265" i="9"/>
  <c r="CQ265" i="9"/>
  <c r="CI265" i="9"/>
  <c r="CA265" i="9"/>
  <c r="BS265" i="9"/>
  <c r="BK265" i="9"/>
  <c r="BC265" i="9"/>
  <c r="AU265" i="9"/>
  <c r="AM265" i="9"/>
  <c r="AE265" i="9"/>
  <c r="W265" i="9"/>
  <c r="CX265" i="9"/>
  <c r="CP265" i="9"/>
  <c r="CH265" i="9"/>
  <c r="BZ265" i="9"/>
  <c r="BR265" i="9"/>
  <c r="BJ265" i="9"/>
  <c r="BB265" i="9"/>
  <c r="AT265" i="9"/>
  <c r="AL265" i="9"/>
  <c r="AD265" i="9"/>
  <c r="V265" i="9"/>
  <c r="CV265" i="9"/>
  <c r="CN265" i="9"/>
  <c r="CF265" i="9"/>
  <c r="BX265" i="9"/>
  <c r="BP265" i="9"/>
  <c r="BH265" i="9"/>
  <c r="AZ265" i="9"/>
  <c r="AR265" i="9"/>
  <c r="AJ265" i="9"/>
  <c r="AB265" i="9"/>
  <c r="CR265" i="9"/>
  <c r="CB265" i="9"/>
  <c r="BL265" i="9"/>
  <c r="AV265" i="9"/>
  <c r="AF265" i="9"/>
  <c r="CO265" i="9"/>
  <c r="BY265" i="9"/>
  <c r="BI265" i="9"/>
  <c r="AS265" i="9"/>
  <c r="AC265" i="9"/>
  <c r="CM265" i="9"/>
  <c r="BW265" i="9"/>
  <c r="BG265" i="9"/>
  <c r="AQ265" i="9"/>
  <c r="AA265" i="9"/>
  <c r="CZ265" i="9"/>
  <c r="CJ265" i="9"/>
  <c r="BT265" i="9"/>
  <c r="BD265" i="9"/>
  <c r="AN265" i="9"/>
  <c r="X265" i="9"/>
  <c r="CW265" i="9"/>
  <c r="CG265" i="9"/>
  <c r="BQ265" i="9"/>
  <c r="BA265" i="9"/>
  <c r="AK265" i="9"/>
  <c r="BV265" i="9"/>
  <c r="AH265" i="9"/>
  <c r="BO265" i="9"/>
  <c r="Z265" i="9"/>
  <c r="BN265" i="9"/>
  <c r="CU265" i="9"/>
  <c r="BF265" i="9"/>
  <c r="CT265" i="9"/>
  <c r="AY265" i="9"/>
  <c r="CE265" i="9"/>
  <c r="AP265" i="9"/>
  <c r="CD265" i="9"/>
  <c r="AX265" i="9"/>
  <c r="CL265" i="9"/>
  <c r="AI265" i="9"/>
  <c r="GF45" i="9"/>
  <c r="FX45" i="9"/>
  <c r="FP45" i="9"/>
  <c r="FH45" i="9"/>
  <c r="EZ45" i="9"/>
  <c r="ER45" i="9"/>
  <c r="EJ45" i="9"/>
  <c r="EB45" i="9"/>
  <c r="DT45" i="9"/>
  <c r="DL45" i="9"/>
  <c r="DD45" i="9"/>
  <c r="GE45" i="9"/>
  <c r="FW45" i="9"/>
  <c r="FO45" i="9"/>
  <c r="FG45" i="9"/>
  <c r="EY45" i="9"/>
  <c r="EQ45" i="9"/>
  <c r="EI45" i="9"/>
  <c r="EA45" i="9"/>
  <c r="DS45" i="9"/>
  <c r="DK45" i="9"/>
  <c r="DC45" i="9"/>
  <c r="GD45" i="9"/>
  <c r="FV45" i="9"/>
  <c r="FN45" i="9"/>
  <c r="FF45" i="9"/>
  <c r="EX45" i="9"/>
  <c r="EP45" i="9"/>
  <c r="EH45" i="9"/>
  <c r="DZ45" i="9"/>
  <c r="DR45" i="9"/>
  <c r="DJ45" i="9"/>
  <c r="DB45" i="9"/>
  <c r="GC45" i="9"/>
  <c r="FU45" i="9"/>
  <c r="FM45" i="9"/>
  <c r="FE45" i="9"/>
  <c r="EW45" i="9"/>
  <c r="EO45" i="9"/>
  <c r="EG45" i="9"/>
  <c r="DY45" i="9"/>
  <c r="DQ45" i="9"/>
  <c r="DI45" i="9"/>
  <c r="GB45" i="9"/>
  <c r="FT45" i="9"/>
  <c r="FL45" i="9"/>
  <c r="FD45" i="9"/>
  <c r="EV45" i="9"/>
  <c r="EN45" i="9"/>
  <c r="EF45" i="9"/>
  <c r="DX45" i="9"/>
  <c r="DP45" i="9"/>
  <c r="DH45" i="9"/>
  <c r="GA45" i="9"/>
  <c r="FS45" i="9"/>
  <c r="FK45" i="9"/>
  <c r="FC45" i="9"/>
  <c r="EU45" i="9"/>
  <c r="EM45" i="9"/>
  <c r="EE45" i="9"/>
  <c r="DW45" i="9"/>
  <c r="DO45" i="9"/>
  <c r="DG45" i="9"/>
  <c r="FQ45" i="9"/>
  <c r="EK45" i="9"/>
  <c r="DE45" i="9"/>
  <c r="FJ45" i="9"/>
  <c r="ED45" i="9"/>
  <c r="FI45" i="9"/>
  <c r="EC45" i="9"/>
  <c r="FB45" i="9"/>
  <c r="DV45" i="9"/>
  <c r="FY45" i="9"/>
  <c r="ES45" i="9"/>
  <c r="DM45" i="9"/>
  <c r="FR45" i="9"/>
  <c r="EL45" i="9"/>
  <c r="DF45" i="9"/>
  <c r="ET45" i="9"/>
  <c r="DU45" i="9"/>
  <c r="DN45" i="9"/>
  <c r="GG45" i="9"/>
  <c r="FZ45" i="9"/>
  <c r="FA45" i="9"/>
  <c r="CT388" i="9"/>
  <c r="CL388" i="9"/>
  <c r="CD388" i="9"/>
  <c r="BV388" i="9"/>
  <c r="BN388" i="9"/>
  <c r="BF388" i="9"/>
  <c r="AX388" i="9"/>
  <c r="AP388" i="9"/>
  <c r="AH388" i="9"/>
  <c r="Z388" i="9"/>
  <c r="DA388" i="9"/>
  <c r="CS388" i="9"/>
  <c r="CK388" i="9"/>
  <c r="CC388" i="9"/>
  <c r="BU388" i="9"/>
  <c r="BM388" i="9"/>
  <c r="BE388" i="9"/>
  <c r="AW388" i="9"/>
  <c r="AO388" i="9"/>
  <c r="AG388" i="9"/>
  <c r="Y388" i="9"/>
  <c r="CZ388" i="9"/>
  <c r="CR388" i="9"/>
  <c r="CJ388" i="9"/>
  <c r="CB388" i="9"/>
  <c r="BT388" i="9"/>
  <c r="BL388" i="9"/>
  <c r="BD388" i="9"/>
  <c r="AV388" i="9"/>
  <c r="AN388" i="9"/>
  <c r="AF388" i="9"/>
  <c r="X388" i="9"/>
  <c r="CY388" i="9"/>
  <c r="CQ388" i="9"/>
  <c r="CI388" i="9"/>
  <c r="CA388" i="9"/>
  <c r="BS388" i="9"/>
  <c r="BK388" i="9"/>
  <c r="BC388" i="9"/>
  <c r="AU388" i="9"/>
  <c r="AM388" i="9"/>
  <c r="AE388" i="9"/>
  <c r="W388" i="9"/>
  <c r="CX388" i="9"/>
  <c r="CP388" i="9"/>
  <c r="CH388" i="9"/>
  <c r="BZ388" i="9"/>
  <c r="BR388" i="9"/>
  <c r="BJ388" i="9"/>
  <c r="BB388" i="9"/>
  <c r="AT388" i="9"/>
  <c r="AL388" i="9"/>
  <c r="AD388" i="9"/>
  <c r="V388" i="9"/>
  <c r="CV388" i="9"/>
  <c r="CN388" i="9"/>
  <c r="CF388" i="9"/>
  <c r="BX388" i="9"/>
  <c r="BP388" i="9"/>
  <c r="BH388" i="9"/>
  <c r="AZ388" i="9"/>
  <c r="AR388" i="9"/>
  <c r="AJ388" i="9"/>
  <c r="AB388" i="9"/>
  <c r="BW388" i="9"/>
  <c r="AQ388" i="9"/>
  <c r="CW388" i="9"/>
  <c r="BQ388" i="9"/>
  <c r="AK388" i="9"/>
  <c r="CU388" i="9"/>
  <c r="BO388" i="9"/>
  <c r="AI388" i="9"/>
  <c r="CO388" i="9"/>
  <c r="BI388" i="9"/>
  <c r="AC388" i="9"/>
  <c r="CM388" i="9"/>
  <c r="BG388" i="9"/>
  <c r="AA388" i="9"/>
  <c r="CE388" i="9"/>
  <c r="AY388" i="9"/>
  <c r="CG388" i="9"/>
  <c r="BY388" i="9"/>
  <c r="BA388" i="9"/>
  <c r="AS388" i="9"/>
  <c r="CT231" i="9"/>
  <c r="CL231" i="9"/>
  <c r="CD231" i="9"/>
  <c r="BV231" i="9"/>
  <c r="DA231" i="9"/>
  <c r="CS231" i="9"/>
  <c r="CK231" i="9"/>
  <c r="CC231" i="9"/>
  <c r="BU231" i="9"/>
  <c r="BM231" i="9"/>
  <c r="BE231" i="9"/>
  <c r="AW231" i="9"/>
  <c r="AO231" i="9"/>
  <c r="AG231" i="9"/>
  <c r="Y231" i="9"/>
  <c r="CZ231" i="9"/>
  <c r="CR231" i="9"/>
  <c r="CJ231" i="9"/>
  <c r="CB231" i="9"/>
  <c r="BT231" i="9"/>
  <c r="BL231" i="9"/>
  <c r="BD231" i="9"/>
  <c r="AV231" i="9"/>
  <c r="AN231" i="9"/>
  <c r="AF231" i="9"/>
  <c r="X231" i="9"/>
  <c r="CY231" i="9"/>
  <c r="CQ231" i="9"/>
  <c r="CI231" i="9"/>
  <c r="CA231" i="9"/>
  <c r="BS231" i="9"/>
  <c r="BK231" i="9"/>
  <c r="BC231" i="9"/>
  <c r="AU231" i="9"/>
  <c r="AM231" i="9"/>
  <c r="AE231" i="9"/>
  <c r="W231" i="9"/>
  <c r="CN231" i="9"/>
  <c r="BX231" i="9"/>
  <c r="BI231" i="9"/>
  <c r="AX231" i="9"/>
  <c r="AJ231" i="9"/>
  <c r="V231" i="9"/>
  <c r="CM231" i="9"/>
  <c r="BW231" i="9"/>
  <c r="BH231" i="9"/>
  <c r="AT231" i="9"/>
  <c r="AI231" i="9"/>
  <c r="CX231" i="9"/>
  <c r="CH231" i="9"/>
  <c r="BR231" i="9"/>
  <c r="BG231" i="9"/>
  <c r="AS231" i="9"/>
  <c r="AH231" i="9"/>
  <c r="CW231" i="9"/>
  <c r="CG231" i="9"/>
  <c r="BQ231" i="9"/>
  <c r="BF231" i="9"/>
  <c r="AR231" i="9"/>
  <c r="AD231" i="9"/>
  <c r="CV231" i="9"/>
  <c r="CF231" i="9"/>
  <c r="BP231" i="9"/>
  <c r="BB231" i="9"/>
  <c r="AQ231" i="9"/>
  <c r="AC231" i="9"/>
  <c r="CP231" i="9"/>
  <c r="BZ231" i="9"/>
  <c r="BN231" i="9"/>
  <c r="AZ231" i="9"/>
  <c r="AL231" i="9"/>
  <c r="AA231" i="9"/>
  <c r="BO231" i="9"/>
  <c r="BJ231" i="9"/>
  <c r="BA231" i="9"/>
  <c r="AY231" i="9"/>
  <c r="CU231" i="9"/>
  <c r="AP231" i="9"/>
  <c r="CO231" i="9"/>
  <c r="AK231" i="9"/>
  <c r="CE231" i="9"/>
  <c r="AB231" i="9"/>
  <c r="BY231" i="9"/>
  <c r="Z231" i="9"/>
  <c r="GA115" i="9"/>
  <c r="FS115" i="9"/>
  <c r="FK115" i="9"/>
  <c r="FC115" i="9"/>
  <c r="EU115" i="9"/>
  <c r="EM115" i="9"/>
  <c r="EE115" i="9"/>
  <c r="DW115" i="9"/>
  <c r="DO115" i="9"/>
  <c r="DG115" i="9"/>
  <c r="FZ115" i="9"/>
  <c r="FR115" i="9"/>
  <c r="FJ115" i="9"/>
  <c r="FB115" i="9"/>
  <c r="ET115" i="9"/>
  <c r="EL115" i="9"/>
  <c r="ED115" i="9"/>
  <c r="DV115" i="9"/>
  <c r="DN115" i="9"/>
  <c r="DF115" i="9"/>
  <c r="GG115" i="9"/>
  <c r="FY115" i="9"/>
  <c r="FQ115" i="9"/>
  <c r="FI115" i="9"/>
  <c r="FA115" i="9"/>
  <c r="ES115" i="9"/>
  <c r="EK115" i="9"/>
  <c r="EC115" i="9"/>
  <c r="DU115" i="9"/>
  <c r="DM115" i="9"/>
  <c r="DE115" i="9"/>
  <c r="GF115" i="9"/>
  <c r="FX115" i="9"/>
  <c r="FP115" i="9"/>
  <c r="FH115" i="9"/>
  <c r="EZ115" i="9"/>
  <c r="ER115" i="9"/>
  <c r="EJ115" i="9"/>
  <c r="EB115" i="9"/>
  <c r="DT115" i="9"/>
  <c r="DL115" i="9"/>
  <c r="DD115" i="9"/>
  <c r="GE115" i="9"/>
  <c r="FW115" i="9"/>
  <c r="FO115" i="9"/>
  <c r="FG115" i="9"/>
  <c r="EY115" i="9"/>
  <c r="EQ115" i="9"/>
  <c r="EI115" i="9"/>
  <c r="EA115" i="9"/>
  <c r="DS115" i="9"/>
  <c r="DK115" i="9"/>
  <c r="DC115" i="9"/>
  <c r="GD115" i="9"/>
  <c r="FV115" i="9"/>
  <c r="FN115" i="9"/>
  <c r="FF115" i="9"/>
  <c r="EX115" i="9"/>
  <c r="EP115" i="9"/>
  <c r="EH115" i="9"/>
  <c r="DZ115" i="9"/>
  <c r="DR115" i="9"/>
  <c r="DJ115" i="9"/>
  <c r="DB115" i="9"/>
  <c r="GC115" i="9"/>
  <c r="EW115" i="9"/>
  <c r="DQ115" i="9"/>
  <c r="GB115" i="9"/>
  <c r="EV115" i="9"/>
  <c r="DP115" i="9"/>
  <c r="FU115" i="9"/>
  <c r="EO115" i="9"/>
  <c r="DI115" i="9"/>
  <c r="FT115" i="9"/>
  <c r="EN115" i="9"/>
  <c r="DH115" i="9"/>
  <c r="FM115" i="9"/>
  <c r="EG115" i="9"/>
  <c r="FL115" i="9"/>
  <c r="EF115" i="9"/>
  <c r="FE115" i="9"/>
  <c r="DY115" i="9"/>
  <c r="FD115" i="9"/>
  <c r="DX115" i="9"/>
  <c r="GD124" i="9"/>
  <c r="FV124" i="9"/>
  <c r="FN124" i="9"/>
  <c r="FF124" i="9"/>
  <c r="EX124" i="9"/>
  <c r="EP124" i="9"/>
  <c r="EH124" i="9"/>
  <c r="DZ124" i="9"/>
  <c r="DR124" i="9"/>
  <c r="DJ124" i="9"/>
  <c r="DB124" i="9"/>
  <c r="GC124" i="9"/>
  <c r="FU124" i="9"/>
  <c r="FM124" i="9"/>
  <c r="FE124" i="9"/>
  <c r="EW124" i="9"/>
  <c r="EO124" i="9"/>
  <c r="EG124" i="9"/>
  <c r="DY124" i="9"/>
  <c r="DQ124" i="9"/>
  <c r="DI124" i="9"/>
  <c r="GB124" i="9"/>
  <c r="FT124" i="9"/>
  <c r="FL124" i="9"/>
  <c r="FD124" i="9"/>
  <c r="EV124" i="9"/>
  <c r="EN124" i="9"/>
  <c r="EF124" i="9"/>
  <c r="DX124" i="9"/>
  <c r="DP124" i="9"/>
  <c r="DH124" i="9"/>
  <c r="GA124" i="9"/>
  <c r="FS124" i="9"/>
  <c r="FK124" i="9"/>
  <c r="FC124" i="9"/>
  <c r="EU124" i="9"/>
  <c r="EM124" i="9"/>
  <c r="EE124" i="9"/>
  <c r="DW124" i="9"/>
  <c r="DO124" i="9"/>
  <c r="DG124" i="9"/>
  <c r="FZ124" i="9"/>
  <c r="FR124" i="9"/>
  <c r="FJ124" i="9"/>
  <c r="FB124" i="9"/>
  <c r="ET124" i="9"/>
  <c r="EL124" i="9"/>
  <c r="ED124" i="9"/>
  <c r="DV124" i="9"/>
  <c r="DN124" i="9"/>
  <c r="DF124" i="9"/>
  <c r="GG124" i="9"/>
  <c r="FY124" i="9"/>
  <c r="FQ124" i="9"/>
  <c r="FI124" i="9"/>
  <c r="FA124" i="9"/>
  <c r="ES124" i="9"/>
  <c r="EK124" i="9"/>
  <c r="EC124" i="9"/>
  <c r="DU124" i="9"/>
  <c r="DM124" i="9"/>
  <c r="DE124" i="9"/>
  <c r="FW124" i="9"/>
  <c r="EQ124" i="9"/>
  <c r="DK124" i="9"/>
  <c r="FP124" i="9"/>
  <c r="EJ124" i="9"/>
  <c r="DD124" i="9"/>
  <c r="FO124" i="9"/>
  <c r="EI124" i="9"/>
  <c r="DC124" i="9"/>
  <c r="FH124" i="9"/>
  <c r="EB124" i="9"/>
  <c r="FG124" i="9"/>
  <c r="EA124" i="9"/>
  <c r="GF124" i="9"/>
  <c r="EZ124" i="9"/>
  <c r="DT124" i="9"/>
  <c r="GE124" i="9"/>
  <c r="EY124" i="9"/>
  <c r="DS124" i="9"/>
  <c r="DL124" i="9"/>
  <c r="FX124" i="9"/>
  <c r="ER124" i="9"/>
  <c r="DA253" i="9"/>
  <c r="CS253" i="9"/>
  <c r="CK253" i="9"/>
  <c r="CC253" i="9"/>
  <c r="BU253" i="9"/>
  <c r="BM253" i="9"/>
  <c r="BE253" i="9"/>
  <c r="AW253" i="9"/>
  <c r="AO253" i="9"/>
  <c r="AG253" i="9"/>
  <c r="Y253" i="9"/>
  <c r="CX253" i="9"/>
  <c r="CP253" i="9"/>
  <c r="CH253" i="9"/>
  <c r="BZ253" i="9"/>
  <c r="BR253" i="9"/>
  <c r="BJ253" i="9"/>
  <c r="BB253" i="9"/>
  <c r="AT253" i="9"/>
  <c r="AL253" i="9"/>
  <c r="AD253" i="9"/>
  <c r="V253" i="9"/>
  <c r="CR253" i="9"/>
  <c r="CG253" i="9"/>
  <c r="BW253" i="9"/>
  <c r="BL253" i="9"/>
  <c r="BA253" i="9"/>
  <c r="AQ253" i="9"/>
  <c r="AF253" i="9"/>
  <c r="CQ253" i="9"/>
  <c r="CF253" i="9"/>
  <c r="BV253" i="9"/>
  <c r="BK253" i="9"/>
  <c r="AZ253" i="9"/>
  <c r="AP253" i="9"/>
  <c r="AE253" i="9"/>
  <c r="CZ253" i="9"/>
  <c r="CO253" i="9"/>
  <c r="CE253" i="9"/>
  <c r="BT253" i="9"/>
  <c r="BI253" i="9"/>
  <c r="AY253" i="9"/>
  <c r="AN253" i="9"/>
  <c r="AC253" i="9"/>
  <c r="CY253" i="9"/>
  <c r="CN253" i="9"/>
  <c r="CD253" i="9"/>
  <c r="BS253" i="9"/>
  <c r="BH253" i="9"/>
  <c r="AX253" i="9"/>
  <c r="AM253" i="9"/>
  <c r="AB253" i="9"/>
  <c r="CW253" i="9"/>
  <c r="CM253" i="9"/>
  <c r="CB253" i="9"/>
  <c r="BQ253" i="9"/>
  <c r="BG253" i="9"/>
  <c r="AV253" i="9"/>
  <c r="AK253" i="9"/>
  <c r="AA253" i="9"/>
  <c r="CU253" i="9"/>
  <c r="CJ253" i="9"/>
  <c r="BY253" i="9"/>
  <c r="BO253" i="9"/>
  <c r="BD253" i="9"/>
  <c r="AS253" i="9"/>
  <c r="AI253" i="9"/>
  <c r="X253" i="9"/>
  <c r="BP253" i="9"/>
  <c r="Z253" i="9"/>
  <c r="CI253" i="9"/>
  <c r="AR253" i="9"/>
  <c r="CA253" i="9"/>
  <c r="AJ253" i="9"/>
  <c r="BN253" i="9"/>
  <c r="BF253" i="9"/>
  <c r="BC253" i="9"/>
  <c r="AU253" i="9"/>
  <c r="CV253" i="9"/>
  <c r="AH253" i="9"/>
  <c r="CL253" i="9"/>
  <c r="CT253" i="9"/>
  <c r="BX253" i="9"/>
  <c r="W253" i="9"/>
  <c r="CY462" i="9"/>
  <c r="CQ462" i="9"/>
  <c r="CI462" i="9"/>
  <c r="CA462" i="9"/>
  <c r="BS462" i="9"/>
  <c r="BK462" i="9"/>
  <c r="BC462" i="9"/>
  <c r="AU462" i="9"/>
  <c r="AM462" i="9"/>
  <c r="AE462" i="9"/>
  <c r="W462" i="9"/>
  <c r="CZ462" i="9"/>
  <c r="CP462" i="9"/>
  <c r="CG462" i="9"/>
  <c r="BX462" i="9"/>
  <c r="BO462" i="9"/>
  <c r="BF462" i="9"/>
  <c r="AW462" i="9"/>
  <c r="AN462" i="9"/>
  <c r="AD462" i="9"/>
  <c r="DA462" i="9"/>
  <c r="CO462" i="9"/>
  <c r="CE462" i="9"/>
  <c r="BU462" i="9"/>
  <c r="BJ462" i="9"/>
  <c r="AZ462" i="9"/>
  <c r="AP462" i="9"/>
  <c r="AF462" i="9"/>
  <c r="CW462" i="9"/>
  <c r="CL462" i="9"/>
  <c r="BZ462" i="9"/>
  <c r="BN462" i="9"/>
  <c r="BB462" i="9"/>
  <c r="AQ462" i="9"/>
  <c r="AC462" i="9"/>
  <c r="CS462" i="9"/>
  <c r="CD462" i="9"/>
  <c r="BQ462" i="9"/>
  <c r="BD462" i="9"/>
  <c r="AO462" i="9"/>
  <c r="AA462" i="9"/>
  <c r="CR462" i="9"/>
  <c r="CC462" i="9"/>
  <c r="BP462" i="9"/>
  <c r="BA462" i="9"/>
  <c r="AL462" i="9"/>
  <c r="Z462" i="9"/>
  <c r="CN462" i="9"/>
  <c r="CB462" i="9"/>
  <c r="BM462" i="9"/>
  <c r="AY462" i="9"/>
  <c r="AK462" i="9"/>
  <c r="Y462" i="9"/>
  <c r="CM462" i="9"/>
  <c r="BY462" i="9"/>
  <c r="BL462" i="9"/>
  <c r="AX462" i="9"/>
  <c r="AJ462" i="9"/>
  <c r="X462" i="9"/>
  <c r="CV462" i="9"/>
  <c r="CJ462" i="9"/>
  <c r="BV462" i="9"/>
  <c r="BH462" i="9"/>
  <c r="AT462" i="9"/>
  <c r="AH462" i="9"/>
  <c r="CH462" i="9"/>
  <c r="AV462" i="9"/>
  <c r="CF462" i="9"/>
  <c r="AS462" i="9"/>
  <c r="BW462" i="9"/>
  <c r="AR462" i="9"/>
  <c r="BT462" i="9"/>
  <c r="AI462" i="9"/>
  <c r="CX462" i="9"/>
  <c r="BR462" i="9"/>
  <c r="AG462" i="9"/>
  <c r="CT462" i="9"/>
  <c r="BG462" i="9"/>
  <c r="V462" i="9"/>
  <c r="BI462" i="9"/>
  <c r="BE462" i="9"/>
  <c r="AB462" i="9"/>
  <c r="CK462" i="9"/>
  <c r="CU462" i="9"/>
  <c r="DA327" i="9"/>
  <c r="CS327" i="9"/>
  <c r="CK327" i="9"/>
  <c r="CC327" i="9"/>
  <c r="BU327" i="9"/>
  <c r="BM327" i="9"/>
  <c r="BE327" i="9"/>
  <c r="AW327" i="9"/>
  <c r="AO327" i="9"/>
  <c r="AG327" i="9"/>
  <c r="Y327" i="9"/>
  <c r="CZ327" i="9"/>
  <c r="CR327" i="9"/>
  <c r="CJ327" i="9"/>
  <c r="CB327" i="9"/>
  <c r="BT327" i="9"/>
  <c r="BL327" i="9"/>
  <c r="BD327" i="9"/>
  <c r="AV327" i="9"/>
  <c r="AN327" i="9"/>
  <c r="AF327" i="9"/>
  <c r="X327" i="9"/>
  <c r="CY327" i="9"/>
  <c r="CQ327" i="9"/>
  <c r="CI327" i="9"/>
  <c r="CA327" i="9"/>
  <c r="BS327" i="9"/>
  <c r="BK327" i="9"/>
  <c r="BC327" i="9"/>
  <c r="AU327" i="9"/>
  <c r="AM327" i="9"/>
  <c r="AE327" i="9"/>
  <c r="W327" i="9"/>
  <c r="CX327" i="9"/>
  <c r="CP327" i="9"/>
  <c r="CH327" i="9"/>
  <c r="BZ327" i="9"/>
  <c r="BR327" i="9"/>
  <c r="BJ327" i="9"/>
  <c r="BB327" i="9"/>
  <c r="AT327" i="9"/>
  <c r="AL327" i="9"/>
  <c r="AD327" i="9"/>
  <c r="V327" i="9"/>
  <c r="CW327" i="9"/>
  <c r="CO327" i="9"/>
  <c r="CG327" i="9"/>
  <c r="BY327" i="9"/>
  <c r="BQ327" i="9"/>
  <c r="BI327" i="9"/>
  <c r="BA327" i="9"/>
  <c r="AS327" i="9"/>
  <c r="AK327" i="9"/>
  <c r="AC327" i="9"/>
  <c r="CU327" i="9"/>
  <c r="CM327" i="9"/>
  <c r="CE327" i="9"/>
  <c r="BW327" i="9"/>
  <c r="BO327" i="9"/>
  <c r="BG327" i="9"/>
  <c r="AY327" i="9"/>
  <c r="AQ327" i="9"/>
  <c r="AI327" i="9"/>
  <c r="AA327" i="9"/>
  <c r="CV327" i="9"/>
  <c r="BP327" i="9"/>
  <c r="AJ327" i="9"/>
  <c r="CT327" i="9"/>
  <c r="BN327" i="9"/>
  <c r="AH327" i="9"/>
  <c r="CN327" i="9"/>
  <c r="BH327" i="9"/>
  <c r="AB327" i="9"/>
  <c r="CL327" i="9"/>
  <c r="BF327" i="9"/>
  <c r="Z327" i="9"/>
  <c r="CF327" i="9"/>
  <c r="AZ327" i="9"/>
  <c r="BX327" i="9"/>
  <c r="AR327" i="9"/>
  <c r="BV327" i="9"/>
  <c r="AX327" i="9"/>
  <c r="AP327" i="9"/>
  <c r="CD327" i="9"/>
  <c r="CY147" i="9"/>
  <c r="CQ147" i="9"/>
  <c r="CI147" i="9"/>
  <c r="CA147" i="9"/>
  <c r="BS147" i="9"/>
  <c r="BK147" i="9"/>
  <c r="BC147" i="9"/>
  <c r="AU147" i="9"/>
  <c r="AM147" i="9"/>
  <c r="AE147" i="9"/>
  <c r="W147" i="9"/>
  <c r="CX147" i="9"/>
  <c r="CP147" i="9"/>
  <c r="CH147" i="9"/>
  <c r="BZ147" i="9"/>
  <c r="BR147" i="9"/>
  <c r="BJ147" i="9"/>
  <c r="BB147" i="9"/>
  <c r="AT147" i="9"/>
  <c r="AL147" i="9"/>
  <c r="AD147" i="9"/>
  <c r="V147" i="9"/>
  <c r="CW147" i="9"/>
  <c r="CO147" i="9"/>
  <c r="CG147" i="9"/>
  <c r="BY147" i="9"/>
  <c r="BQ147" i="9"/>
  <c r="BI147" i="9"/>
  <c r="BA147" i="9"/>
  <c r="AS147" i="9"/>
  <c r="AK147" i="9"/>
  <c r="AC147" i="9"/>
  <c r="CV147" i="9"/>
  <c r="CN147" i="9"/>
  <c r="CF147" i="9"/>
  <c r="BX147" i="9"/>
  <c r="BP147" i="9"/>
  <c r="BH147" i="9"/>
  <c r="AZ147" i="9"/>
  <c r="AR147" i="9"/>
  <c r="AJ147" i="9"/>
  <c r="AB147" i="9"/>
  <c r="CU147" i="9"/>
  <c r="CM147" i="9"/>
  <c r="CE147" i="9"/>
  <c r="BW147" i="9"/>
  <c r="BO147" i="9"/>
  <c r="BG147" i="9"/>
  <c r="AY147" i="9"/>
  <c r="AQ147" i="9"/>
  <c r="AI147" i="9"/>
  <c r="AA147" i="9"/>
  <c r="CT147" i="9"/>
  <c r="CL147" i="9"/>
  <c r="CD147" i="9"/>
  <c r="BV147" i="9"/>
  <c r="BN147" i="9"/>
  <c r="BF147" i="9"/>
  <c r="AX147" i="9"/>
  <c r="AP147" i="9"/>
  <c r="AH147" i="9"/>
  <c r="Z147" i="9"/>
  <c r="CJ147" i="9"/>
  <c r="BD147" i="9"/>
  <c r="X147" i="9"/>
  <c r="CC147" i="9"/>
  <c r="AW147" i="9"/>
  <c r="CB147" i="9"/>
  <c r="AV147" i="9"/>
  <c r="DA147" i="9"/>
  <c r="BU147" i="9"/>
  <c r="AO147" i="9"/>
  <c r="CZ147" i="9"/>
  <c r="BT147" i="9"/>
  <c r="AN147" i="9"/>
  <c r="CS147" i="9"/>
  <c r="BM147" i="9"/>
  <c r="AG147" i="9"/>
  <c r="CR147" i="9"/>
  <c r="BL147" i="9"/>
  <c r="AF147" i="9"/>
  <c r="Y147" i="9"/>
  <c r="CK147" i="9"/>
  <c r="BE147" i="9"/>
  <c r="CV83" i="9"/>
  <c r="CN83" i="9"/>
  <c r="CF83" i="9"/>
  <c r="BX83" i="9"/>
  <c r="BP83" i="9"/>
  <c r="BH83" i="9"/>
  <c r="AZ83" i="9"/>
  <c r="AR83" i="9"/>
  <c r="AJ83" i="9"/>
  <c r="AB83" i="9"/>
  <c r="CU83" i="9"/>
  <c r="CM83" i="9"/>
  <c r="CE83" i="9"/>
  <c r="BW83" i="9"/>
  <c r="BO83" i="9"/>
  <c r="BG83" i="9"/>
  <c r="AY83" i="9"/>
  <c r="AQ83" i="9"/>
  <c r="AI83" i="9"/>
  <c r="AA83" i="9"/>
  <c r="CT83" i="9"/>
  <c r="CL83" i="9"/>
  <c r="CD83" i="9"/>
  <c r="BV83" i="9"/>
  <c r="BN83" i="9"/>
  <c r="BF83" i="9"/>
  <c r="AX83" i="9"/>
  <c r="AP83" i="9"/>
  <c r="AH83" i="9"/>
  <c r="Z83" i="9"/>
  <c r="DA83" i="9"/>
  <c r="CS83" i="9"/>
  <c r="CK83" i="9"/>
  <c r="CC83" i="9"/>
  <c r="BU83" i="9"/>
  <c r="BM83" i="9"/>
  <c r="BE83" i="9"/>
  <c r="AW83" i="9"/>
  <c r="AO83" i="9"/>
  <c r="AG83" i="9"/>
  <c r="Y83" i="9"/>
  <c r="CZ83" i="9"/>
  <c r="CR83" i="9"/>
  <c r="CJ83" i="9"/>
  <c r="CB83" i="9"/>
  <c r="BT83" i="9"/>
  <c r="BL83" i="9"/>
  <c r="BD83" i="9"/>
  <c r="AV83" i="9"/>
  <c r="AN83" i="9"/>
  <c r="AF83" i="9"/>
  <c r="X83" i="9"/>
  <c r="CY83" i="9"/>
  <c r="CQ83" i="9"/>
  <c r="CI83" i="9"/>
  <c r="CA83" i="9"/>
  <c r="BS83" i="9"/>
  <c r="BK83" i="9"/>
  <c r="BC83" i="9"/>
  <c r="AU83" i="9"/>
  <c r="AM83" i="9"/>
  <c r="AE83" i="9"/>
  <c r="W83" i="9"/>
  <c r="CX83" i="9"/>
  <c r="CP83" i="9"/>
  <c r="CH83" i="9"/>
  <c r="BZ83" i="9"/>
  <c r="BR83" i="9"/>
  <c r="BJ83" i="9"/>
  <c r="BB83" i="9"/>
  <c r="AT83" i="9"/>
  <c r="AL83" i="9"/>
  <c r="AD83" i="9"/>
  <c r="V83" i="9"/>
  <c r="BA83" i="9"/>
  <c r="AS83" i="9"/>
  <c r="CW83" i="9"/>
  <c r="AK83" i="9"/>
  <c r="CO83" i="9"/>
  <c r="AC83" i="9"/>
  <c r="CG83" i="9"/>
  <c r="BY83" i="9"/>
  <c r="BQ83" i="9"/>
  <c r="BI83" i="9"/>
  <c r="CW293" i="9"/>
  <c r="CO293" i="9"/>
  <c r="CG293" i="9"/>
  <c r="BY293" i="9"/>
  <c r="BQ293" i="9"/>
  <c r="BI293" i="9"/>
  <c r="BA293" i="9"/>
  <c r="AS293" i="9"/>
  <c r="AK293" i="9"/>
  <c r="AC293" i="9"/>
  <c r="CV293" i="9"/>
  <c r="CN293" i="9"/>
  <c r="CF293" i="9"/>
  <c r="BX293" i="9"/>
  <c r="BP293" i="9"/>
  <c r="BH293" i="9"/>
  <c r="AZ293" i="9"/>
  <c r="AR293" i="9"/>
  <c r="AJ293" i="9"/>
  <c r="AB293" i="9"/>
  <c r="CU293" i="9"/>
  <c r="CM293" i="9"/>
  <c r="CE293" i="9"/>
  <c r="BW293" i="9"/>
  <c r="BO293" i="9"/>
  <c r="BG293" i="9"/>
  <c r="AY293" i="9"/>
  <c r="AQ293" i="9"/>
  <c r="AI293" i="9"/>
  <c r="AA293" i="9"/>
  <c r="CT293" i="9"/>
  <c r="CL293" i="9"/>
  <c r="CD293" i="9"/>
  <c r="BV293" i="9"/>
  <c r="BN293" i="9"/>
  <c r="BF293" i="9"/>
  <c r="AX293" i="9"/>
  <c r="AP293" i="9"/>
  <c r="AH293" i="9"/>
  <c r="Z293" i="9"/>
  <c r="DA293" i="9"/>
  <c r="CS293" i="9"/>
  <c r="CK293" i="9"/>
  <c r="CC293" i="9"/>
  <c r="BU293" i="9"/>
  <c r="BM293" i="9"/>
  <c r="BE293" i="9"/>
  <c r="AW293" i="9"/>
  <c r="AO293" i="9"/>
  <c r="AG293" i="9"/>
  <c r="Y293" i="9"/>
  <c r="CY293" i="9"/>
  <c r="CQ293" i="9"/>
  <c r="CI293" i="9"/>
  <c r="CA293" i="9"/>
  <c r="BS293" i="9"/>
  <c r="BK293" i="9"/>
  <c r="BC293" i="9"/>
  <c r="AU293" i="9"/>
  <c r="AM293" i="9"/>
  <c r="AE293" i="9"/>
  <c r="W293" i="9"/>
  <c r="CP293" i="9"/>
  <c r="BJ293" i="9"/>
  <c r="AD293" i="9"/>
  <c r="CJ293" i="9"/>
  <c r="BD293" i="9"/>
  <c r="X293" i="9"/>
  <c r="CH293" i="9"/>
  <c r="BB293" i="9"/>
  <c r="V293" i="9"/>
  <c r="CB293" i="9"/>
  <c r="AV293" i="9"/>
  <c r="CZ293" i="9"/>
  <c r="BT293" i="9"/>
  <c r="AN293" i="9"/>
  <c r="AF293" i="9"/>
  <c r="CX293" i="9"/>
  <c r="CR293" i="9"/>
  <c r="BZ293" i="9"/>
  <c r="BR293" i="9"/>
  <c r="BL293" i="9"/>
  <c r="AT293" i="9"/>
  <c r="AL293" i="9"/>
  <c r="GH472" i="9"/>
  <c r="GF274" i="9"/>
  <c r="FX274" i="9"/>
  <c r="FP274" i="9"/>
  <c r="FH274" i="9"/>
  <c r="EZ274" i="9"/>
  <c r="ER274" i="9"/>
  <c r="EJ274" i="9"/>
  <c r="EB274" i="9"/>
  <c r="DT274" i="9"/>
  <c r="DL274" i="9"/>
  <c r="DD274" i="9"/>
  <c r="GE274" i="9"/>
  <c r="FW274" i="9"/>
  <c r="FO274" i="9"/>
  <c r="FG274" i="9"/>
  <c r="EY274" i="9"/>
  <c r="EQ274" i="9"/>
  <c r="EI274" i="9"/>
  <c r="EA274" i="9"/>
  <c r="DS274" i="9"/>
  <c r="DK274" i="9"/>
  <c r="DC274" i="9"/>
  <c r="GD274" i="9"/>
  <c r="FV274" i="9"/>
  <c r="FN274" i="9"/>
  <c r="FF274" i="9"/>
  <c r="EX274" i="9"/>
  <c r="EP274" i="9"/>
  <c r="EH274" i="9"/>
  <c r="DZ274" i="9"/>
  <c r="DR274" i="9"/>
  <c r="DJ274" i="9"/>
  <c r="DB274" i="9"/>
  <c r="GC274" i="9"/>
  <c r="FU274" i="9"/>
  <c r="FM274" i="9"/>
  <c r="FE274" i="9"/>
  <c r="EW274" i="9"/>
  <c r="EO274" i="9"/>
  <c r="EG274" i="9"/>
  <c r="DY274" i="9"/>
  <c r="DQ274" i="9"/>
  <c r="DI274" i="9"/>
  <c r="GA274" i="9"/>
  <c r="FS274" i="9"/>
  <c r="FK274" i="9"/>
  <c r="FC274" i="9"/>
  <c r="EU274" i="9"/>
  <c r="EM274" i="9"/>
  <c r="EE274" i="9"/>
  <c r="DW274" i="9"/>
  <c r="DO274" i="9"/>
  <c r="DG274" i="9"/>
  <c r="GG274" i="9"/>
  <c r="FJ274" i="9"/>
  <c r="EN274" i="9"/>
  <c r="DU274" i="9"/>
  <c r="GB274" i="9"/>
  <c r="FI274" i="9"/>
  <c r="EL274" i="9"/>
  <c r="DP274" i="9"/>
  <c r="FZ274" i="9"/>
  <c r="FD274" i="9"/>
  <c r="EK274" i="9"/>
  <c r="DN274" i="9"/>
  <c r="FY274" i="9"/>
  <c r="FB274" i="9"/>
  <c r="EF274" i="9"/>
  <c r="DM274" i="9"/>
  <c r="FT274" i="9"/>
  <c r="FA274" i="9"/>
  <c r="ED274" i="9"/>
  <c r="DH274" i="9"/>
  <c r="FR274" i="9"/>
  <c r="EV274" i="9"/>
  <c r="EC274" i="9"/>
  <c r="DF274" i="9"/>
  <c r="FQ274" i="9"/>
  <c r="ET274" i="9"/>
  <c r="DX274" i="9"/>
  <c r="DE274" i="9"/>
  <c r="FL274" i="9"/>
  <c r="DV274" i="9"/>
  <c r="ES274" i="9"/>
  <c r="GB71" i="9"/>
  <c r="FT71" i="9"/>
  <c r="FL71" i="9"/>
  <c r="FD71" i="9"/>
  <c r="EV71" i="9"/>
  <c r="EN71" i="9"/>
  <c r="EF71" i="9"/>
  <c r="DX71" i="9"/>
  <c r="DP71" i="9"/>
  <c r="DH71" i="9"/>
  <c r="GG71" i="9"/>
  <c r="FY71" i="9"/>
  <c r="FQ71" i="9"/>
  <c r="FI71" i="9"/>
  <c r="FA71" i="9"/>
  <c r="ES71" i="9"/>
  <c r="EK71" i="9"/>
  <c r="EC71" i="9"/>
  <c r="DU71" i="9"/>
  <c r="DM71" i="9"/>
  <c r="DE71" i="9"/>
  <c r="GF71" i="9"/>
  <c r="FX71" i="9"/>
  <c r="FP71" i="9"/>
  <c r="FH71" i="9"/>
  <c r="EZ71" i="9"/>
  <c r="ER71" i="9"/>
  <c r="EJ71" i="9"/>
  <c r="EB71" i="9"/>
  <c r="DT71" i="9"/>
  <c r="DL71" i="9"/>
  <c r="DD71" i="9"/>
  <c r="GE71" i="9"/>
  <c r="FW71" i="9"/>
  <c r="FO71" i="9"/>
  <c r="FG71" i="9"/>
  <c r="EY71" i="9"/>
  <c r="EQ71" i="9"/>
  <c r="EI71" i="9"/>
  <c r="EA71" i="9"/>
  <c r="DS71" i="9"/>
  <c r="DK71" i="9"/>
  <c r="DC71" i="9"/>
  <c r="GD71" i="9"/>
  <c r="FV71" i="9"/>
  <c r="FN71" i="9"/>
  <c r="FF71" i="9"/>
  <c r="EX71" i="9"/>
  <c r="EP71" i="9"/>
  <c r="EH71" i="9"/>
  <c r="DZ71" i="9"/>
  <c r="DR71" i="9"/>
  <c r="DJ71" i="9"/>
  <c r="DB71" i="9"/>
  <c r="GC71" i="9"/>
  <c r="FJ71" i="9"/>
  <c r="EM71" i="9"/>
  <c r="DQ71" i="9"/>
  <c r="GA71" i="9"/>
  <c r="FE71" i="9"/>
  <c r="EL71" i="9"/>
  <c r="DO71" i="9"/>
  <c r="FZ71" i="9"/>
  <c r="FC71" i="9"/>
  <c r="EG71" i="9"/>
  <c r="DN71" i="9"/>
  <c r="FU71" i="9"/>
  <c r="FB71" i="9"/>
  <c r="EE71" i="9"/>
  <c r="DI71" i="9"/>
  <c r="FS71" i="9"/>
  <c r="EW71" i="9"/>
  <c r="ED71" i="9"/>
  <c r="DG71" i="9"/>
  <c r="FR71" i="9"/>
  <c r="EU71" i="9"/>
  <c r="DY71" i="9"/>
  <c r="DF71" i="9"/>
  <c r="FM71" i="9"/>
  <c r="ET71" i="9"/>
  <c r="DW71" i="9"/>
  <c r="DV71" i="9"/>
  <c r="FK71" i="9"/>
  <c r="EO71" i="9"/>
  <c r="CY450" i="9"/>
  <c r="CQ450" i="9"/>
  <c r="CI450" i="9"/>
  <c r="CA450" i="9"/>
  <c r="BS450" i="9"/>
  <c r="BK450" i="9"/>
  <c r="BC450" i="9"/>
  <c r="AU450" i="9"/>
  <c r="AM450" i="9"/>
  <c r="AE450" i="9"/>
  <c r="W450" i="9"/>
  <c r="CX450" i="9"/>
  <c r="CP450" i="9"/>
  <c r="CH450" i="9"/>
  <c r="BZ450" i="9"/>
  <c r="BR450" i="9"/>
  <c r="BJ450" i="9"/>
  <c r="BB450" i="9"/>
  <c r="AT450" i="9"/>
  <c r="AL450" i="9"/>
  <c r="AD450" i="9"/>
  <c r="V450" i="9"/>
  <c r="CW450" i="9"/>
  <c r="CO450" i="9"/>
  <c r="CV450" i="9"/>
  <c r="CN450" i="9"/>
  <c r="CF450" i="9"/>
  <c r="BX450" i="9"/>
  <c r="BP450" i="9"/>
  <c r="BH450" i="9"/>
  <c r="AZ450" i="9"/>
  <c r="AR450" i="9"/>
  <c r="AJ450" i="9"/>
  <c r="AB450" i="9"/>
  <c r="CT450" i="9"/>
  <c r="CL450" i="9"/>
  <c r="CD450" i="9"/>
  <c r="BV450" i="9"/>
  <c r="BN450" i="9"/>
  <c r="BF450" i="9"/>
  <c r="AX450" i="9"/>
  <c r="AP450" i="9"/>
  <c r="AH450" i="9"/>
  <c r="Z450" i="9"/>
  <c r="CU450" i="9"/>
  <c r="CC450" i="9"/>
  <c r="BM450" i="9"/>
  <c r="AW450" i="9"/>
  <c r="AG450" i="9"/>
  <c r="CS450" i="9"/>
  <c r="CB450" i="9"/>
  <c r="BL450" i="9"/>
  <c r="AV450" i="9"/>
  <c r="AF450" i="9"/>
  <c r="CR450" i="9"/>
  <c r="BY450" i="9"/>
  <c r="BI450" i="9"/>
  <c r="AS450" i="9"/>
  <c r="AC450" i="9"/>
  <c r="CM450" i="9"/>
  <c r="BW450" i="9"/>
  <c r="BG450" i="9"/>
  <c r="AQ450" i="9"/>
  <c r="AA450" i="9"/>
  <c r="CK450" i="9"/>
  <c r="BU450" i="9"/>
  <c r="BE450" i="9"/>
  <c r="AO450" i="9"/>
  <c r="Y450" i="9"/>
  <c r="DA450" i="9"/>
  <c r="CG450" i="9"/>
  <c r="BQ450" i="9"/>
  <c r="BA450" i="9"/>
  <c r="AK450" i="9"/>
  <c r="CE450" i="9"/>
  <c r="BT450" i="9"/>
  <c r="BO450" i="9"/>
  <c r="BD450" i="9"/>
  <c r="AY450" i="9"/>
  <c r="CZ450" i="9"/>
  <c r="CJ450" i="9"/>
  <c r="AN450" i="9"/>
  <c r="AI450" i="9"/>
  <c r="X450" i="9"/>
  <c r="CW133" i="9"/>
  <c r="CO133" i="9"/>
  <c r="CG133" i="9"/>
  <c r="BY133" i="9"/>
  <c r="BQ133" i="9"/>
  <c r="BI133" i="9"/>
  <c r="BA133" i="9"/>
  <c r="AS133" i="9"/>
  <c r="AK133" i="9"/>
  <c r="AC133" i="9"/>
  <c r="CV133" i="9"/>
  <c r="CN133" i="9"/>
  <c r="CF133" i="9"/>
  <c r="BX133" i="9"/>
  <c r="BP133" i="9"/>
  <c r="BH133" i="9"/>
  <c r="AZ133" i="9"/>
  <c r="AR133" i="9"/>
  <c r="AJ133" i="9"/>
  <c r="AB133" i="9"/>
  <c r="CU133" i="9"/>
  <c r="CM133" i="9"/>
  <c r="CE133" i="9"/>
  <c r="BW133" i="9"/>
  <c r="BO133" i="9"/>
  <c r="BG133" i="9"/>
  <c r="AY133" i="9"/>
  <c r="AQ133" i="9"/>
  <c r="AI133" i="9"/>
  <c r="AA133" i="9"/>
  <c r="CT133" i="9"/>
  <c r="CL133" i="9"/>
  <c r="CD133" i="9"/>
  <c r="BV133" i="9"/>
  <c r="BN133" i="9"/>
  <c r="BF133" i="9"/>
  <c r="AX133" i="9"/>
  <c r="AP133" i="9"/>
  <c r="AH133" i="9"/>
  <c r="Z133" i="9"/>
  <c r="DA133" i="9"/>
  <c r="CS133" i="9"/>
  <c r="CK133" i="9"/>
  <c r="CC133" i="9"/>
  <c r="BU133" i="9"/>
  <c r="BM133" i="9"/>
  <c r="BE133" i="9"/>
  <c r="AW133" i="9"/>
  <c r="AO133" i="9"/>
  <c r="AG133" i="9"/>
  <c r="Y133" i="9"/>
  <c r="CZ133" i="9"/>
  <c r="CR133" i="9"/>
  <c r="CJ133" i="9"/>
  <c r="CB133" i="9"/>
  <c r="BT133" i="9"/>
  <c r="BL133" i="9"/>
  <c r="BD133" i="9"/>
  <c r="AV133" i="9"/>
  <c r="AN133" i="9"/>
  <c r="AF133" i="9"/>
  <c r="X133" i="9"/>
  <c r="CQ133" i="9"/>
  <c r="BK133" i="9"/>
  <c r="AE133" i="9"/>
  <c r="CP133" i="9"/>
  <c r="BJ133" i="9"/>
  <c r="AD133" i="9"/>
  <c r="CI133" i="9"/>
  <c r="BC133" i="9"/>
  <c r="W133" i="9"/>
  <c r="CH133" i="9"/>
  <c r="BB133" i="9"/>
  <c r="V133" i="9"/>
  <c r="CA133" i="9"/>
  <c r="AU133" i="9"/>
  <c r="BZ133" i="9"/>
  <c r="AT133" i="9"/>
  <c r="CY133" i="9"/>
  <c r="BS133" i="9"/>
  <c r="AM133" i="9"/>
  <c r="CX133" i="9"/>
  <c r="BR133" i="9"/>
  <c r="AL133" i="9"/>
  <c r="GF216" i="9"/>
  <c r="FX216" i="9"/>
  <c r="FP216" i="9"/>
  <c r="FH216" i="9"/>
  <c r="EZ216" i="9"/>
  <c r="ER216" i="9"/>
  <c r="EJ216" i="9"/>
  <c r="EB216" i="9"/>
  <c r="DT216" i="9"/>
  <c r="DL216" i="9"/>
  <c r="DD216" i="9"/>
  <c r="GE216" i="9"/>
  <c r="FW216" i="9"/>
  <c r="FO216" i="9"/>
  <c r="FG216" i="9"/>
  <c r="EY216" i="9"/>
  <c r="EQ216" i="9"/>
  <c r="EI216" i="9"/>
  <c r="EA216" i="9"/>
  <c r="DS216" i="9"/>
  <c r="DK216" i="9"/>
  <c r="DC216" i="9"/>
  <c r="GD216" i="9"/>
  <c r="FV216" i="9"/>
  <c r="FN216" i="9"/>
  <c r="FF216" i="9"/>
  <c r="EX216" i="9"/>
  <c r="EP216" i="9"/>
  <c r="EH216" i="9"/>
  <c r="DZ216" i="9"/>
  <c r="DR216" i="9"/>
  <c r="DJ216" i="9"/>
  <c r="DB216" i="9"/>
  <c r="GC216" i="9"/>
  <c r="FU216" i="9"/>
  <c r="FM216" i="9"/>
  <c r="FE216" i="9"/>
  <c r="EW216" i="9"/>
  <c r="EO216" i="9"/>
  <c r="EG216" i="9"/>
  <c r="DY216" i="9"/>
  <c r="DQ216" i="9"/>
  <c r="DI216" i="9"/>
  <c r="GB216" i="9"/>
  <c r="FT216" i="9"/>
  <c r="FL216" i="9"/>
  <c r="FD216" i="9"/>
  <c r="EV216" i="9"/>
  <c r="EN216" i="9"/>
  <c r="EF216" i="9"/>
  <c r="DX216" i="9"/>
  <c r="DP216" i="9"/>
  <c r="DH216" i="9"/>
  <c r="FZ216" i="9"/>
  <c r="FR216" i="9"/>
  <c r="FJ216" i="9"/>
  <c r="FB216" i="9"/>
  <c r="ET216" i="9"/>
  <c r="EL216" i="9"/>
  <c r="ED216" i="9"/>
  <c r="DV216" i="9"/>
  <c r="DN216" i="9"/>
  <c r="DF216" i="9"/>
  <c r="GG216" i="9"/>
  <c r="FA216" i="9"/>
  <c r="DU216" i="9"/>
  <c r="GA216" i="9"/>
  <c r="EU216" i="9"/>
  <c r="DO216" i="9"/>
  <c r="FY216" i="9"/>
  <c r="ES216" i="9"/>
  <c r="DM216" i="9"/>
  <c r="FS216" i="9"/>
  <c r="EM216" i="9"/>
  <c r="DG216" i="9"/>
  <c r="FQ216" i="9"/>
  <c r="EK216" i="9"/>
  <c r="DE216" i="9"/>
  <c r="FK216" i="9"/>
  <c r="EE216" i="9"/>
  <c r="FI216" i="9"/>
  <c r="EC216" i="9"/>
  <c r="FC216" i="9"/>
  <c r="DW216" i="9"/>
  <c r="CV458" i="9"/>
  <c r="CN458" i="9"/>
  <c r="CF458" i="9"/>
  <c r="BX458" i="9"/>
  <c r="BP458" i="9"/>
  <c r="BH458" i="9"/>
  <c r="AZ458" i="9"/>
  <c r="AR458" i="9"/>
  <c r="AJ458" i="9"/>
  <c r="AB458" i="9"/>
  <c r="DA458" i="9"/>
  <c r="CX458" i="9"/>
  <c r="CO458" i="9"/>
  <c r="CE458" i="9"/>
  <c r="BV458" i="9"/>
  <c r="BM458" i="9"/>
  <c r="BD458" i="9"/>
  <c r="AU458" i="9"/>
  <c r="AL458" i="9"/>
  <c r="AC458" i="9"/>
  <c r="CW458" i="9"/>
  <c r="CL458" i="9"/>
  <c r="CB458" i="9"/>
  <c r="BR458" i="9"/>
  <c r="BG458" i="9"/>
  <c r="AW458" i="9"/>
  <c r="AM458" i="9"/>
  <c r="AA458" i="9"/>
  <c r="CU458" i="9"/>
  <c r="CK458" i="9"/>
  <c r="CA458" i="9"/>
  <c r="BQ458" i="9"/>
  <c r="BF458" i="9"/>
  <c r="AV458" i="9"/>
  <c r="AK458" i="9"/>
  <c r="Z458" i="9"/>
  <c r="CT458" i="9"/>
  <c r="CJ458" i="9"/>
  <c r="BZ458" i="9"/>
  <c r="BO458" i="9"/>
  <c r="BE458" i="9"/>
  <c r="AT458" i="9"/>
  <c r="AI458" i="9"/>
  <c r="Y458" i="9"/>
  <c r="CS458" i="9"/>
  <c r="CI458" i="9"/>
  <c r="BY458" i="9"/>
  <c r="BN458" i="9"/>
  <c r="BC458" i="9"/>
  <c r="AS458" i="9"/>
  <c r="AH458" i="9"/>
  <c r="X458" i="9"/>
  <c r="CQ458" i="9"/>
  <c r="CG458" i="9"/>
  <c r="BU458" i="9"/>
  <c r="BK458" i="9"/>
  <c r="BA458" i="9"/>
  <c r="AP458" i="9"/>
  <c r="AF458" i="9"/>
  <c r="V458" i="9"/>
  <c r="CR458" i="9"/>
  <c r="BS458" i="9"/>
  <c r="AO458" i="9"/>
  <c r="CP458" i="9"/>
  <c r="BL458" i="9"/>
  <c r="AN458" i="9"/>
  <c r="CM458" i="9"/>
  <c r="BJ458" i="9"/>
  <c r="AG458" i="9"/>
  <c r="CH458" i="9"/>
  <c r="BI458" i="9"/>
  <c r="AE458" i="9"/>
  <c r="CD458" i="9"/>
  <c r="BB458" i="9"/>
  <c r="AD458" i="9"/>
  <c r="CZ458" i="9"/>
  <c r="BW458" i="9"/>
  <c r="AX458" i="9"/>
  <c r="BT458" i="9"/>
  <c r="AY458" i="9"/>
  <c r="AQ458" i="9"/>
  <c r="W458" i="9"/>
  <c r="CY458" i="9"/>
  <c r="CC458" i="9"/>
  <c r="DA223" i="9"/>
  <c r="CS223" i="9"/>
  <c r="CK223" i="9"/>
  <c r="CC223" i="9"/>
  <c r="BU223" i="9"/>
  <c r="BM223" i="9"/>
  <c r="BE223" i="9"/>
  <c r="AW223" i="9"/>
  <c r="AO223" i="9"/>
  <c r="AG223" i="9"/>
  <c r="Y223" i="9"/>
  <c r="CZ223" i="9"/>
  <c r="CR223" i="9"/>
  <c r="CJ223" i="9"/>
  <c r="CB223" i="9"/>
  <c r="BT223" i="9"/>
  <c r="BL223" i="9"/>
  <c r="BD223" i="9"/>
  <c r="AV223" i="9"/>
  <c r="AN223" i="9"/>
  <c r="AF223" i="9"/>
  <c r="X223" i="9"/>
  <c r="CY223" i="9"/>
  <c r="CQ223" i="9"/>
  <c r="CI223" i="9"/>
  <c r="CA223" i="9"/>
  <c r="BS223" i="9"/>
  <c r="BK223" i="9"/>
  <c r="BC223" i="9"/>
  <c r="AU223" i="9"/>
  <c r="AM223" i="9"/>
  <c r="AE223" i="9"/>
  <c r="W223" i="9"/>
  <c r="CX223" i="9"/>
  <c r="CP223" i="9"/>
  <c r="CH223" i="9"/>
  <c r="BZ223" i="9"/>
  <c r="BR223" i="9"/>
  <c r="BJ223" i="9"/>
  <c r="BB223" i="9"/>
  <c r="AT223" i="9"/>
  <c r="AL223" i="9"/>
  <c r="AD223" i="9"/>
  <c r="V223" i="9"/>
  <c r="CW223" i="9"/>
  <c r="CO223" i="9"/>
  <c r="CG223" i="9"/>
  <c r="BY223" i="9"/>
  <c r="BQ223" i="9"/>
  <c r="BI223" i="9"/>
  <c r="BA223" i="9"/>
  <c r="AS223" i="9"/>
  <c r="AK223" i="9"/>
  <c r="AC223" i="9"/>
  <c r="CU223" i="9"/>
  <c r="CM223" i="9"/>
  <c r="CE223" i="9"/>
  <c r="BW223" i="9"/>
  <c r="BO223" i="9"/>
  <c r="BG223" i="9"/>
  <c r="AY223" i="9"/>
  <c r="AQ223" i="9"/>
  <c r="AI223" i="9"/>
  <c r="AA223" i="9"/>
  <c r="CT223" i="9"/>
  <c r="BN223" i="9"/>
  <c r="AH223" i="9"/>
  <c r="CN223" i="9"/>
  <c r="BH223" i="9"/>
  <c r="AB223" i="9"/>
  <c r="CL223" i="9"/>
  <c r="BF223" i="9"/>
  <c r="Z223" i="9"/>
  <c r="CF223" i="9"/>
  <c r="AZ223" i="9"/>
  <c r="CD223" i="9"/>
  <c r="AX223" i="9"/>
  <c r="BX223" i="9"/>
  <c r="AR223" i="9"/>
  <c r="BV223" i="9"/>
  <c r="AP223" i="9"/>
  <c r="CV223" i="9"/>
  <c r="BP223" i="9"/>
  <c r="AJ223" i="9"/>
  <c r="CT153" i="9"/>
  <c r="CL153" i="9"/>
  <c r="CD153" i="9"/>
  <c r="BV153" i="9"/>
  <c r="BN153" i="9"/>
  <c r="BF153" i="9"/>
  <c r="AX153" i="9"/>
  <c r="AP153" i="9"/>
  <c r="AH153" i="9"/>
  <c r="Z153" i="9"/>
  <c r="CY153" i="9"/>
  <c r="CQ153" i="9"/>
  <c r="CI153" i="9"/>
  <c r="CA153" i="9"/>
  <c r="BS153" i="9"/>
  <c r="BK153" i="9"/>
  <c r="BC153" i="9"/>
  <c r="AU153" i="9"/>
  <c r="AM153" i="9"/>
  <c r="AE153" i="9"/>
  <c r="W153" i="9"/>
  <c r="CX153" i="9"/>
  <c r="CN153" i="9"/>
  <c r="CC153" i="9"/>
  <c r="BR153" i="9"/>
  <c r="BH153" i="9"/>
  <c r="AW153" i="9"/>
  <c r="AL153" i="9"/>
  <c r="AB153" i="9"/>
  <c r="CW153" i="9"/>
  <c r="CM153" i="9"/>
  <c r="CB153" i="9"/>
  <c r="BQ153" i="9"/>
  <c r="BG153" i="9"/>
  <c r="AV153" i="9"/>
  <c r="AK153" i="9"/>
  <c r="AA153" i="9"/>
  <c r="CV153" i="9"/>
  <c r="CK153" i="9"/>
  <c r="BZ153" i="9"/>
  <c r="BP153" i="9"/>
  <c r="BE153" i="9"/>
  <c r="AT153" i="9"/>
  <c r="AJ153" i="9"/>
  <c r="Y153" i="9"/>
  <c r="CU153" i="9"/>
  <c r="CJ153" i="9"/>
  <c r="BY153" i="9"/>
  <c r="BO153" i="9"/>
  <c r="BD153" i="9"/>
  <c r="AS153" i="9"/>
  <c r="AI153" i="9"/>
  <c r="X153" i="9"/>
  <c r="CS153" i="9"/>
  <c r="CH153" i="9"/>
  <c r="BX153" i="9"/>
  <c r="BM153" i="9"/>
  <c r="BB153" i="9"/>
  <c r="AR153" i="9"/>
  <c r="AG153" i="9"/>
  <c r="V153" i="9"/>
  <c r="CR153" i="9"/>
  <c r="CG153" i="9"/>
  <c r="BW153" i="9"/>
  <c r="BL153" i="9"/>
  <c r="BA153" i="9"/>
  <c r="AQ153" i="9"/>
  <c r="AF153" i="9"/>
  <c r="CO153" i="9"/>
  <c r="AY153" i="9"/>
  <c r="CF153" i="9"/>
  <c r="AO153" i="9"/>
  <c r="CE153" i="9"/>
  <c r="AN153" i="9"/>
  <c r="BU153" i="9"/>
  <c r="AD153" i="9"/>
  <c r="BT153" i="9"/>
  <c r="AC153" i="9"/>
  <c r="DA153" i="9"/>
  <c r="BJ153" i="9"/>
  <c r="CZ153" i="9"/>
  <c r="BI153" i="9"/>
  <c r="AZ153" i="9"/>
  <c r="CP153" i="9"/>
  <c r="GF246" i="9"/>
  <c r="FX246" i="9"/>
  <c r="FP246" i="9"/>
  <c r="FH246" i="9"/>
  <c r="EZ246" i="9"/>
  <c r="ER246" i="9"/>
  <c r="EJ246" i="9"/>
  <c r="EB246" i="9"/>
  <c r="DT246" i="9"/>
  <c r="DL246" i="9"/>
  <c r="DD246" i="9"/>
  <c r="GC246" i="9"/>
  <c r="FU246" i="9"/>
  <c r="FM246" i="9"/>
  <c r="FE246" i="9"/>
  <c r="EW246" i="9"/>
  <c r="EO246" i="9"/>
  <c r="EG246" i="9"/>
  <c r="DY246" i="9"/>
  <c r="DQ246" i="9"/>
  <c r="DI246" i="9"/>
  <c r="FZ246" i="9"/>
  <c r="FO246" i="9"/>
  <c r="FD246" i="9"/>
  <c r="ET246" i="9"/>
  <c r="EI246" i="9"/>
  <c r="DX246" i="9"/>
  <c r="DN246" i="9"/>
  <c r="DC246" i="9"/>
  <c r="FY246" i="9"/>
  <c r="FN246" i="9"/>
  <c r="FC246" i="9"/>
  <c r="ES246" i="9"/>
  <c r="EH246" i="9"/>
  <c r="DW246" i="9"/>
  <c r="DM246" i="9"/>
  <c r="DB246" i="9"/>
  <c r="FW246" i="9"/>
  <c r="FL246" i="9"/>
  <c r="FB246" i="9"/>
  <c r="EQ246" i="9"/>
  <c r="EF246" i="9"/>
  <c r="DV246" i="9"/>
  <c r="DK246" i="9"/>
  <c r="GG246" i="9"/>
  <c r="FV246" i="9"/>
  <c r="FK246" i="9"/>
  <c r="FA246" i="9"/>
  <c r="EP246" i="9"/>
  <c r="EE246" i="9"/>
  <c r="DU246" i="9"/>
  <c r="DJ246" i="9"/>
  <c r="GE246" i="9"/>
  <c r="FT246" i="9"/>
  <c r="FJ246" i="9"/>
  <c r="EY246" i="9"/>
  <c r="EN246" i="9"/>
  <c r="ED246" i="9"/>
  <c r="DS246" i="9"/>
  <c r="DH246" i="9"/>
  <c r="GB246" i="9"/>
  <c r="FR246" i="9"/>
  <c r="FG246" i="9"/>
  <c r="EV246" i="9"/>
  <c r="EL246" i="9"/>
  <c r="EA246" i="9"/>
  <c r="DP246" i="9"/>
  <c r="DF246" i="9"/>
  <c r="EX246" i="9"/>
  <c r="DG246" i="9"/>
  <c r="FQ246" i="9"/>
  <c r="DZ246" i="9"/>
  <c r="FI246" i="9"/>
  <c r="DR246" i="9"/>
  <c r="FS246" i="9"/>
  <c r="FF246" i="9"/>
  <c r="EU246" i="9"/>
  <c r="EM246" i="9"/>
  <c r="EK246" i="9"/>
  <c r="GD246" i="9"/>
  <c r="DO246" i="9"/>
  <c r="GA246" i="9"/>
  <c r="EC246" i="9"/>
  <c r="DE246" i="9"/>
  <c r="CZ426" i="9"/>
  <c r="CR426" i="9"/>
  <c r="CJ426" i="9"/>
  <c r="CB426" i="9"/>
  <c r="BT426" i="9"/>
  <c r="BL426" i="9"/>
  <c r="BD426" i="9"/>
  <c r="AV426" i="9"/>
  <c r="AN426" i="9"/>
  <c r="AF426" i="9"/>
  <c r="X426" i="9"/>
  <c r="CY426" i="9"/>
  <c r="CQ426" i="9"/>
  <c r="CI426" i="9"/>
  <c r="CA426" i="9"/>
  <c r="BS426" i="9"/>
  <c r="BK426" i="9"/>
  <c r="BC426" i="9"/>
  <c r="AU426" i="9"/>
  <c r="AM426" i="9"/>
  <c r="AE426" i="9"/>
  <c r="W426" i="9"/>
  <c r="CX426" i="9"/>
  <c r="CP426" i="9"/>
  <c r="CH426" i="9"/>
  <c r="BZ426" i="9"/>
  <c r="BR426" i="9"/>
  <c r="BJ426" i="9"/>
  <c r="BB426" i="9"/>
  <c r="AT426" i="9"/>
  <c r="AL426" i="9"/>
  <c r="AD426" i="9"/>
  <c r="V426" i="9"/>
  <c r="CU426" i="9"/>
  <c r="CM426" i="9"/>
  <c r="CE426" i="9"/>
  <c r="BW426" i="9"/>
  <c r="BO426" i="9"/>
  <c r="BG426" i="9"/>
  <c r="AY426" i="9"/>
  <c r="AQ426" i="9"/>
  <c r="AI426" i="9"/>
  <c r="AA426" i="9"/>
  <c r="CT426" i="9"/>
  <c r="CD426" i="9"/>
  <c r="BN426" i="9"/>
  <c r="AX426" i="9"/>
  <c r="AH426" i="9"/>
  <c r="CS426" i="9"/>
  <c r="CC426" i="9"/>
  <c r="BM426" i="9"/>
  <c r="AW426" i="9"/>
  <c r="AG426" i="9"/>
  <c r="CO426" i="9"/>
  <c r="BY426" i="9"/>
  <c r="BI426" i="9"/>
  <c r="AS426" i="9"/>
  <c r="AC426" i="9"/>
  <c r="CN426" i="9"/>
  <c r="BX426" i="9"/>
  <c r="BH426" i="9"/>
  <c r="AR426" i="9"/>
  <c r="AB426" i="9"/>
  <c r="CL426" i="9"/>
  <c r="BV426" i="9"/>
  <c r="BF426" i="9"/>
  <c r="AP426" i="9"/>
  <c r="Z426" i="9"/>
  <c r="BU426" i="9"/>
  <c r="AJ426" i="9"/>
  <c r="BQ426" i="9"/>
  <c r="Y426" i="9"/>
  <c r="DA426" i="9"/>
  <c r="BP426" i="9"/>
  <c r="CW426" i="9"/>
  <c r="BE426" i="9"/>
  <c r="CV426" i="9"/>
  <c r="BA426" i="9"/>
  <c r="CK426" i="9"/>
  <c r="AZ426" i="9"/>
  <c r="CG426" i="9"/>
  <c r="CF426" i="9"/>
  <c r="AK426" i="9"/>
  <c r="AO426" i="9"/>
  <c r="FZ272" i="9"/>
  <c r="FR272" i="9"/>
  <c r="FJ272" i="9"/>
  <c r="FB272" i="9"/>
  <c r="ET272" i="9"/>
  <c r="EL272" i="9"/>
  <c r="ED272" i="9"/>
  <c r="DV272" i="9"/>
  <c r="DN272" i="9"/>
  <c r="DF272" i="9"/>
  <c r="GF272" i="9"/>
  <c r="FX272" i="9"/>
  <c r="FP272" i="9"/>
  <c r="FH272" i="9"/>
  <c r="EZ272" i="9"/>
  <c r="ER272" i="9"/>
  <c r="EJ272" i="9"/>
  <c r="EB272" i="9"/>
  <c r="DT272" i="9"/>
  <c r="DL272" i="9"/>
  <c r="DD272" i="9"/>
  <c r="GE272" i="9"/>
  <c r="FW272" i="9"/>
  <c r="FO272" i="9"/>
  <c r="FG272" i="9"/>
  <c r="EY272" i="9"/>
  <c r="EQ272" i="9"/>
  <c r="EI272" i="9"/>
  <c r="EA272" i="9"/>
  <c r="DS272" i="9"/>
  <c r="DK272" i="9"/>
  <c r="DC272" i="9"/>
  <c r="GC272" i="9"/>
  <c r="FU272" i="9"/>
  <c r="FM272" i="9"/>
  <c r="FE272" i="9"/>
  <c r="EW272" i="9"/>
  <c r="EO272" i="9"/>
  <c r="EG272" i="9"/>
  <c r="DY272" i="9"/>
  <c r="DQ272" i="9"/>
  <c r="DI272" i="9"/>
  <c r="FV272" i="9"/>
  <c r="FF272" i="9"/>
  <c r="EP272" i="9"/>
  <c r="DZ272" i="9"/>
  <c r="DJ272" i="9"/>
  <c r="FT272" i="9"/>
  <c r="FD272" i="9"/>
  <c r="EN272" i="9"/>
  <c r="DX272" i="9"/>
  <c r="DH272" i="9"/>
  <c r="FS272" i="9"/>
  <c r="FC272" i="9"/>
  <c r="EM272" i="9"/>
  <c r="DW272" i="9"/>
  <c r="DG272" i="9"/>
  <c r="GD272" i="9"/>
  <c r="FN272" i="9"/>
  <c r="EX272" i="9"/>
  <c r="EH272" i="9"/>
  <c r="DR272" i="9"/>
  <c r="DB272" i="9"/>
  <c r="GB272" i="9"/>
  <c r="FL272" i="9"/>
  <c r="EV272" i="9"/>
  <c r="EF272" i="9"/>
  <c r="DP272" i="9"/>
  <c r="GG272" i="9"/>
  <c r="ES272" i="9"/>
  <c r="GA272" i="9"/>
  <c r="EK272" i="9"/>
  <c r="FY272" i="9"/>
  <c r="EE272" i="9"/>
  <c r="FQ272" i="9"/>
  <c r="EC272" i="9"/>
  <c r="FK272" i="9"/>
  <c r="DU272" i="9"/>
  <c r="FA272" i="9"/>
  <c r="DM272" i="9"/>
  <c r="DE272" i="9"/>
  <c r="FI272" i="9"/>
  <c r="EU272" i="9"/>
  <c r="DO272" i="9"/>
  <c r="GD231" i="9"/>
  <c r="FV231" i="9"/>
  <c r="FN231" i="9"/>
  <c r="FF231" i="9"/>
  <c r="EX231" i="9"/>
  <c r="EP231" i="9"/>
  <c r="EH231" i="9"/>
  <c r="DZ231" i="9"/>
  <c r="DR231" i="9"/>
  <c r="DJ231" i="9"/>
  <c r="DB231" i="9"/>
  <c r="GC231" i="9"/>
  <c r="FU231" i="9"/>
  <c r="FM231" i="9"/>
  <c r="FE231" i="9"/>
  <c r="EW231" i="9"/>
  <c r="EO231" i="9"/>
  <c r="EG231" i="9"/>
  <c r="DY231" i="9"/>
  <c r="DQ231" i="9"/>
  <c r="DI231" i="9"/>
  <c r="GB231" i="9"/>
  <c r="FT231" i="9"/>
  <c r="FL231" i="9"/>
  <c r="FD231" i="9"/>
  <c r="EV231" i="9"/>
  <c r="EN231" i="9"/>
  <c r="EF231" i="9"/>
  <c r="DX231" i="9"/>
  <c r="DP231" i="9"/>
  <c r="DH231" i="9"/>
  <c r="GA231" i="9"/>
  <c r="FS231" i="9"/>
  <c r="FK231" i="9"/>
  <c r="FC231" i="9"/>
  <c r="EU231" i="9"/>
  <c r="EM231" i="9"/>
  <c r="EE231" i="9"/>
  <c r="DW231" i="9"/>
  <c r="DO231" i="9"/>
  <c r="DG231" i="9"/>
  <c r="FZ231" i="9"/>
  <c r="FJ231" i="9"/>
  <c r="ET231" i="9"/>
  <c r="FY231" i="9"/>
  <c r="FI231" i="9"/>
  <c r="ES231" i="9"/>
  <c r="EC231" i="9"/>
  <c r="GE231" i="9"/>
  <c r="FG231" i="9"/>
  <c r="EK231" i="9"/>
  <c r="DT231" i="9"/>
  <c r="DD231" i="9"/>
  <c r="FX231" i="9"/>
  <c r="FB231" i="9"/>
  <c r="EJ231" i="9"/>
  <c r="DS231" i="9"/>
  <c r="DC231" i="9"/>
  <c r="FW231" i="9"/>
  <c r="FA231" i="9"/>
  <c r="EI231" i="9"/>
  <c r="DN231" i="9"/>
  <c r="FR231" i="9"/>
  <c r="EZ231" i="9"/>
  <c r="ED231" i="9"/>
  <c r="DM231" i="9"/>
  <c r="FQ231" i="9"/>
  <c r="EY231" i="9"/>
  <c r="EB231" i="9"/>
  <c r="DL231" i="9"/>
  <c r="GG231" i="9"/>
  <c r="FO231" i="9"/>
  <c r="EQ231" i="9"/>
  <c r="DV231" i="9"/>
  <c r="DF231" i="9"/>
  <c r="EA231" i="9"/>
  <c r="DU231" i="9"/>
  <c r="DK231" i="9"/>
  <c r="GF231" i="9"/>
  <c r="DE231" i="9"/>
  <c r="FP231" i="9"/>
  <c r="FH231" i="9"/>
  <c r="ER231" i="9"/>
  <c r="EL231" i="9"/>
  <c r="GC158" i="9"/>
  <c r="FU158" i="9"/>
  <c r="FM158" i="9"/>
  <c r="FE158" i="9"/>
  <c r="EW158" i="9"/>
  <c r="EO158" i="9"/>
  <c r="EG158" i="9"/>
  <c r="DY158" i="9"/>
  <c r="DQ158" i="9"/>
  <c r="DI158" i="9"/>
  <c r="GA158" i="9"/>
  <c r="FS158" i="9"/>
  <c r="FK158" i="9"/>
  <c r="FC158" i="9"/>
  <c r="EU158" i="9"/>
  <c r="EM158" i="9"/>
  <c r="EE158" i="9"/>
  <c r="DW158" i="9"/>
  <c r="FZ158" i="9"/>
  <c r="FR158" i="9"/>
  <c r="FJ158" i="9"/>
  <c r="FB158" i="9"/>
  <c r="ET158" i="9"/>
  <c r="EL158" i="9"/>
  <c r="ED158" i="9"/>
  <c r="DV158" i="9"/>
  <c r="DN158" i="9"/>
  <c r="DF158" i="9"/>
  <c r="GB158" i="9"/>
  <c r="FO158" i="9"/>
  <c r="FA158" i="9"/>
  <c r="EP158" i="9"/>
  <c r="EB158" i="9"/>
  <c r="DP158" i="9"/>
  <c r="DE158" i="9"/>
  <c r="FY158" i="9"/>
  <c r="FN158" i="9"/>
  <c r="EZ158" i="9"/>
  <c r="EN158" i="9"/>
  <c r="EA158" i="9"/>
  <c r="DO158" i="9"/>
  <c r="DD158" i="9"/>
  <c r="FX158" i="9"/>
  <c r="FL158" i="9"/>
  <c r="EY158" i="9"/>
  <c r="EK158" i="9"/>
  <c r="DZ158" i="9"/>
  <c r="DM158" i="9"/>
  <c r="DC158" i="9"/>
  <c r="FW158" i="9"/>
  <c r="FI158" i="9"/>
  <c r="EX158" i="9"/>
  <c r="EJ158" i="9"/>
  <c r="DX158" i="9"/>
  <c r="DL158" i="9"/>
  <c r="DB158" i="9"/>
  <c r="GG158" i="9"/>
  <c r="FV158" i="9"/>
  <c r="FH158" i="9"/>
  <c r="EV158" i="9"/>
  <c r="EI158" i="9"/>
  <c r="DU158" i="9"/>
  <c r="DK158" i="9"/>
  <c r="GF158" i="9"/>
  <c r="FT158" i="9"/>
  <c r="FG158" i="9"/>
  <c r="ES158" i="9"/>
  <c r="EH158" i="9"/>
  <c r="DT158" i="9"/>
  <c r="DJ158" i="9"/>
  <c r="GE158" i="9"/>
  <c r="FQ158" i="9"/>
  <c r="FF158" i="9"/>
  <c r="ER158" i="9"/>
  <c r="EF158" i="9"/>
  <c r="DS158" i="9"/>
  <c r="DH158" i="9"/>
  <c r="GD158" i="9"/>
  <c r="FP158" i="9"/>
  <c r="FD158" i="9"/>
  <c r="EQ158" i="9"/>
  <c r="EC158" i="9"/>
  <c r="DR158" i="9"/>
  <c r="DG158" i="9"/>
  <c r="GB134" i="9"/>
  <c r="FT134" i="9"/>
  <c r="FL134" i="9"/>
  <c r="FD134" i="9"/>
  <c r="EV134" i="9"/>
  <c r="EN134" i="9"/>
  <c r="EF134" i="9"/>
  <c r="DX134" i="9"/>
  <c r="DP134" i="9"/>
  <c r="DH134" i="9"/>
  <c r="GA134" i="9"/>
  <c r="FS134" i="9"/>
  <c r="FK134" i="9"/>
  <c r="FC134" i="9"/>
  <c r="EU134" i="9"/>
  <c r="EM134" i="9"/>
  <c r="EE134" i="9"/>
  <c r="DW134" i="9"/>
  <c r="DO134" i="9"/>
  <c r="DG134" i="9"/>
  <c r="FZ134" i="9"/>
  <c r="FR134" i="9"/>
  <c r="FJ134" i="9"/>
  <c r="FB134" i="9"/>
  <c r="ET134" i="9"/>
  <c r="EL134" i="9"/>
  <c r="ED134" i="9"/>
  <c r="DV134" i="9"/>
  <c r="DN134" i="9"/>
  <c r="DF134" i="9"/>
  <c r="GG134" i="9"/>
  <c r="FY134" i="9"/>
  <c r="FQ134" i="9"/>
  <c r="FI134" i="9"/>
  <c r="FA134" i="9"/>
  <c r="ES134" i="9"/>
  <c r="EK134" i="9"/>
  <c r="EC134" i="9"/>
  <c r="DU134" i="9"/>
  <c r="DM134" i="9"/>
  <c r="DE134" i="9"/>
  <c r="GF134" i="9"/>
  <c r="FX134" i="9"/>
  <c r="FP134" i="9"/>
  <c r="FH134" i="9"/>
  <c r="EZ134" i="9"/>
  <c r="ER134" i="9"/>
  <c r="EJ134" i="9"/>
  <c r="EB134" i="9"/>
  <c r="DT134" i="9"/>
  <c r="DL134" i="9"/>
  <c r="DD134" i="9"/>
  <c r="GE134" i="9"/>
  <c r="FW134" i="9"/>
  <c r="FO134" i="9"/>
  <c r="FG134" i="9"/>
  <c r="EY134" i="9"/>
  <c r="EQ134" i="9"/>
  <c r="EI134" i="9"/>
  <c r="EA134" i="9"/>
  <c r="DS134" i="9"/>
  <c r="DK134" i="9"/>
  <c r="DC134" i="9"/>
  <c r="FU134" i="9"/>
  <c r="EO134" i="9"/>
  <c r="DI134" i="9"/>
  <c r="FN134" i="9"/>
  <c r="EH134" i="9"/>
  <c r="DB134" i="9"/>
  <c r="FM134" i="9"/>
  <c r="EG134" i="9"/>
  <c r="FF134" i="9"/>
  <c r="DZ134" i="9"/>
  <c r="FE134" i="9"/>
  <c r="DY134" i="9"/>
  <c r="GD134" i="9"/>
  <c r="EX134" i="9"/>
  <c r="DR134" i="9"/>
  <c r="GC134" i="9"/>
  <c r="EW134" i="9"/>
  <c r="DQ134" i="9"/>
  <c r="FV134" i="9"/>
  <c r="EP134" i="9"/>
  <c r="DJ134" i="9"/>
  <c r="GB79" i="9"/>
  <c r="FT79" i="9"/>
  <c r="FL79" i="9"/>
  <c r="FD79" i="9"/>
  <c r="EV79" i="9"/>
  <c r="EN79" i="9"/>
  <c r="EF79" i="9"/>
  <c r="DX79" i="9"/>
  <c r="DP79" i="9"/>
  <c r="DH79" i="9"/>
  <c r="GA79" i="9"/>
  <c r="FS79" i="9"/>
  <c r="FK79" i="9"/>
  <c r="FC79" i="9"/>
  <c r="EU79" i="9"/>
  <c r="EM79" i="9"/>
  <c r="EE79" i="9"/>
  <c r="DW79" i="9"/>
  <c r="DO79" i="9"/>
  <c r="DG79" i="9"/>
  <c r="GG79" i="9"/>
  <c r="FY79" i="9"/>
  <c r="FQ79" i="9"/>
  <c r="FI79" i="9"/>
  <c r="FA79" i="9"/>
  <c r="ES79" i="9"/>
  <c r="EK79" i="9"/>
  <c r="EC79" i="9"/>
  <c r="DU79" i="9"/>
  <c r="DM79" i="9"/>
  <c r="DE79" i="9"/>
  <c r="GF79" i="9"/>
  <c r="FX79" i="9"/>
  <c r="FP79" i="9"/>
  <c r="FH79" i="9"/>
  <c r="EZ79" i="9"/>
  <c r="ER79" i="9"/>
  <c r="EJ79" i="9"/>
  <c r="EB79" i="9"/>
  <c r="DT79" i="9"/>
  <c r="DL79" i="9"/>
  <c r="DD79" i="9"/>
  <c r="GE79" i="9"/>
  <c r="FW79" i="9"/>
  <c r="FO79" i="9"/>
  <c r="FG79" i="9"/>
  <c r="EY79" i="9"/>
  <c r="EQ79" i="9"/>
  <c r="EI79" i="9"/>
  <c r="EA79" i="9"/>
  <c r="DS79" i="9"/>
  <c r="DK79" i="9"/>
  <c r="DC79" i="9"/>
  <c r="GD79" i="9"/>
  <c r="FV79" i="9"/>
  <c r="FN79" i="9"/>
  <c r="FF79" i="9"/>
  <c r="EX79" i="9"/>
  <c r="EP79" i="9"/>
  <c r="EH79" i="9"/>
  <c r="DZ79" i="9"/>
  <c r="DR79" i="9"/>
  <c r="DJ79" i="9"/>
  <c r="DB79" i="9"/>
  <c r="FE79" i="9"/>
  <c r="DY79" i="9"/>
  <c r="FB79" i="9"/>
  <c r="DV79" i="9"/>
  <c r="GC79" i="9"/>
  <c r="EW79" i="9"/>
  <c r="DQ79" i="9"/>
  <c r="FZ79" i="9"/>
  <c r="ET79" i="9"/>
  <c r="DN79" i="9"/>
  <c r="FU79" i="9"/>
  <c r="EO79" i="9"/>
  <c r="DI79" i="9"/>
  <c r="FR79" i="9"/>
  <c r="EL79" i="9"/>
  <c r="DF79" i="9"/>
  <c r="FM79" i="9"/>
  <c r="EG79" i="9"/>
  <c r="FJ79" i="9"/>
  <c r="ED79" i="9"/>
  <c r="FZ27" i="9"/>
  <c r="FR27" i="9"/>
  <c r="FJ27" i="9"/>
  <c r="FB27" i="9"/>
  <c r="ET27" i="9"/>
  <c r="EL27" i="9"/>
  <c r="ED27" i="9"/>
  <c r="DV27" i="9"/>
  <c r="DN27" i="9"/>
  <c r="DF27" i="9"/>
  <c r="GG27" i="9"/>
  <c r="FY27" i="9"/>
  <c r="FQ27" i="9"/>
  <c r="FI27" i="9"/>
  <c r="FA27" i="9"/>
  <c r="ES27" i="9"/>
  <c r="EK27" i="9"/>
  <c r="EC27" i="9"/>
  <c r="DU27" i="9"/>
  <c r="DM27" i="9"/>
  <c r="DE27" i="9"/>
  <c r="GF27" i="9"/>
  <c r="FX27" i="9"/>
  <c r="FP27" i="9"/>
  <c r="FH27" i="9"/>
  <c r="EZ27" i="9"/>
  <c r="ER27" i="9"/>
  <c r="EJ27" i="9"/>
  <c r="EB27" i="9"/>
  <c r="DT27" i="9"/>
  <c r="DL27" i="9"/>
  <c r="DD27" i="9"/>
  <c r="GE27" i="9"/>
  <c r="FW27" i="9"/>
  <c r="FO27" i="9"/>
  <c r="FG27" i="9"/>
  <c r="EY27" i="9"/>
  <c r="EQ27" i="9"/>
  <c r="EI27" i="9"/>
  <c r="EA27" i="9"/>
  <c r="DS27" i="9"/>
  <c r="DK27" i="9"/>
  <c r="DC27" i="9"/>
  <c r="GD27" i="9"/>
  <c r="FV27" i="9"/>
  <c r="FN27" i="9"/>
  <c r="FF27" i="9"/>
  <c r="EX27" i="9"/>
  <c r="EP27" i="9"/>
  <c r="EH27" i="9"/>
  <c r="DZ27" i="9"/>
  <c r="DR27" i="9"/>
  <c r="DJ27" i="9"/>
  <c r="DB27" i="9"/>
  <c r="GC27" i="9"/>
  <c r="FU27" i="9"/>
  <c r="FM27" i="9"/>
  <c r="FE27" i="9"/>
  <c r="EW27" i="9"/>
  <c r="EO27" i="9"/>
  <c r="EG27" i="9"/>
  <c r="DY27" i="9"/>
  <c r="DQ27" i="9"/>
  <c r="DI27" i="9"/>
  <c r="FC27" i="9"/>
  <c r="DW27" i="9"/>
  <c r="GB27" i="9"/>
  <c r="EV27" i="9"/>
  <c r="DP27" i="9"/>
  <c r="GA27" i="9"/>
  <c r="EU27" i="9"/>
  <c r="DO27" i="9"/>
  <c r="FT27" i="9"/>
  <c r="EN27" i="9"/>
  <c r="DH27" i="9"/>
  <c r="FK27" i="9"/>
  <c r="EE27" i="9"/>
  <c r="FD27" i="9"/>
  <c r="DX27" i="9"/>
  <c r="FS27" i="9"/>
  <c r="FL27" i="9"/>
  <c r="EM27" i="9"/>
  <c r="EF27" i="9"/>
  <c r="DG27" i="9"/>
  <c r="CV403" i="9"/>
  <c r="CN403" i="9"/>
  <c r="CF403" i="9"/>
  <c r="BX403" i="9"/>
  <c r="BP403" i="9"/>
  <c r="BH403" i="9"/>
  <c r="AZ403" i="9"/>
  <c r="AR403" i="9"/>
  <c r="AJ403" i="9"/>
  <c r="AB403" i="9"/>
  <c r="CU403" i="9"/>
  <c r="CM403" i="9"/>
  <c r="CE403" i="9"/>
  <c r="BW403" i="9"/>
  <c r="BO403" i="9"/>
  <c r="BG403" i="9"/>
  <c r="AY403" i="9"/>
  <c r="DA403" i="9"/>
  <c r="CS403" i="9"/>
  <c r="CK403" i="9"/>
  <c r="CC403" i="9"/>
  <c r="BU403" i="9"/>
  <c r="BM403" i="9"/>
  <c r="BE403" i="9"/>
  <c r="AW403" i="9"/>
  <c r="AO403" i="9"/>
  <c r="AG403" i="9"/>
  <c r="Y403" i="9"/>
  <c r="CZ403" i="9"/>
  <c r="CR403" i="9"/>
  <c r="CJ403" i="9"/>
  <c r="CB403" i="9"/>
  <c r="BT403" i="9"/>
  <c r="BL403" i="9"/>
  <c r="BD403" i="9"/>
  <c r="AV403" i="9"/>
  <c r="AN403" i="9"/>
  <c r="AF403" i="9"/>
  <c r="X403" i="9"/>
  <c r="CW403" i="9"/>
  <c r="CG403" i="9"/>
  <c r="BQ403" i="9"/>
  <c r="BA403" i="9"/>
  <c r="AL403" i="9"/>
  <c r="Z403" i="9"/>
  <c r="CQ403" i="9"/>
  <c r="CA403" i="9"/>
  <c r="BK403" i="9"/>
  <c r="AU403" i="9"/>
  <c r="AI403" i="9"/>
  <c r="V403" i="9"/>
  <c r="CO403" i="9"/>
  <c r="BY403" i="9"/>
  <c r="BI403" i="9"/>
  <c r="AS403" i="9"/>
  <c r="AE403" i="9"/>
  <c r="CL403" i="9"/>
  <c r="BV403" i="9"/>
  <c r="BF403" i="9"/>
  <c r="AQ403" i="9"/>
  <c r="AD403" i="9"/>
  <c r="CD403" i="9"/>
  <c r="AX403" i="9"/>
  <c r="W403" i="9"/>
  <c r="BZ403" i="9"/>
  <c r="AT403" i="9"/>
  <c r="CY403" i="9"/>
  <c r="BS403" i="9"/>
  <c r="AP403" i="9"/>
  <c r="CX403" i="9"/>
  <c r="BR403" i="9"/>
  <c r="AM403" i="9"/>
  <c r="CT403" i="9"/>
  <c r="BN403" i="9"/>
  <c r="AK403" i="9"/>
  <c r="CI403" i="9"/>
  <c r="BC403" i="9"/>
  <c r="AC403" i="9"/>
  <c r="CP403" i="9"/>
  <c r="CH403" i="9"/>
  <c r="BJ403" i="9"/>
  <c r="BB403" i="9"/>
  <c r="AA403" i="9"/>
  <c r="AH403" i="9"/>
  <c r="CZ155" i="9"/>
  <c r="CR155" i="9"/>
  <c r="CJ155" i="9"/>
  <c r="CB155" i="9"/>
  <c r="BT155" i="9"/>
  <c r="BL155" i="9"/>
  <c r="BD155" i="9"/>
  <c r="AV155" i="9"/>
  <c r="AN155" i="9"/>
  <c r="AF155" i="9"/>
  <c r="X155" i="9"/>
  <c r="CW155" i="9"/>
  <c r="CO155" i="9"/>
  <c r="CG155" i="9"/>
  <c r="BY155" i="9"/>
  <c r="BQ155" i="9"/>
  <c r="BI155" i="9"/>
  <c r="BA155" i="9"/>
  <c r="AS155" i="9"/>
  <c r="AK155" i="9"/>
  <c r="AC155" i="9"/>
  <c r="DA155" i="9"/>
  <c r="CP155" i="9"/>
  <c r="CE155" i="9"/>
  <c r="BU155" i="9"/>
  <c r="BJ155" i="9"/>
  <c r="AY155" i="9"/>
  <c r="AO155" i="9"/>
  <c r="AD155" i="9"/>
  <c r="CY155" i="9"/>
  <c r="CN155" i="9"/>
  <c r="CD155" i="9"/>
  <c r="BS155" i="9"/>
  <c r="BH155" i="9"/>
  <c r="AX155" i="9"/>
  <c r="AM155" i="9"/>
  <c r="AB155" i="9"/>
  <c r="CX155" i="9"/>
  <c r="CM155" i="9"/>
  <c r="CC155" i="9"/>
  <c r="BR155" i="9"/>
  <c r="BG155" i="9"/>
  <c r="AW155" i="9"/>
  <c r="AL155" i="9"/>
  <c r="AA155" i="9"/>
  <c r="CV155" i="9"/>
  <c r="CL155" i="9"/>
  <c r="CA155" i="9"/>
  <c r="BP155" i="9"/>
  <c r="BF155" i="9"/>
  <c r="AU155" i="9"/>
  <c r="AJ155" i="9"/>
  <c r="Z155" i="9"/>
  <c r="CU155" i="9"/>
  <c r="CK155" i="9"/>
  <c r="BZ155" i="9"/>
  <c r="BO155" i="9"/>
  <c r="BE155" i="9"/>
  <c r="AT155" i="9"/>
  <c r="AI155" i="9"/>
  <c r="Y155" i="9"/>
  <c r="CT155" i="9"/>
  <c r="CI155" i="9"/>
  <c r="BX155" i="9"/>
  <c r="BN155" i="9"/>
  <c r="BC155" i="9"/>
  <c r="AR155" i="9"/>
  <c r="AH155" i="9"/>
  <c r="W155" i="9"/>
  <c r="BK155" i="9"/>
  <c r="CS155" i="9"/>
  <c r="BB155" i="9"/>
  <c r="CQ155" i="9"/>
  <c r="AZ155" i="9"/>
  <c r="CH155" i="9"/>
  <c r="AQ155" i="9"/>
  <c r="CF155" i="9"/>
  <c r="AP155" i="9"/>
  <c r="BW155" i="9"/>
  <c r="AG155" i="9"/>
  <c r="BV155" i="9"/>
  <c r="AE155" i="9"/>
  <c r="BM155" i="9"/>
  <c r="V155" i="9"/>
  <c r="FZ244" i="9"/>
  <c r="FR244" i="9"/>
  <c r="FJ244" i="9"/>
  <c r="FB244" i="9"/>
  <c r="ET244" i="9"/>
  <c r="EL244" i="9"/>
  <c r="ED244" i="9"/>
  <c r="DV244" i="9"/>
  <c r="DN244" i="9"/>
  <c r="DF244" i="9"/>
  <c r="GE244" i="9"/>
  <c r="FW244" i="9"/>
  <c r="FO244" i="9"/>
  <c r="FG244" i="9"/>
  <c r="EY244" i="9"/>
  <c r="EQ244" i="9"/>
  <c r="EI244" i="9"/>
  <c r="EA244" i="9"/>
  <c r="DS244" i="9"/>
  <c r="DK244" i="9"/>
  <c r="DC244" i="9"/>
  <c r="GC244" i="9"/>
  <c r="FS244" i="9"/>
  <c r="FH244" i="9"/>
  <c r="EW244" i="9"/>
  <c r="EM244" i="9"/>
  <c r="EB244" i="9"/>
  <c r="DQ244" i="9"/>
  <c r="DG244" i="9"/>
  <c r="GB244" i="9"/>
  <c r="FQ244" i="9"/>
  <c r="FF244" i="9"/>
  <c r="EV244" i="9"/>
  <c r="EK244" i="9"/>
  <c r="DZ244" i="9"/>
  <c r="DP244" i="9"/>
  <c r="DE244" i="9"/>
  <c r="GA244" i="9"/>
  <c r="FP244" i="9"/>
  <c r="FE244" i="9"/>
  <c r="EU244" i="9"/>
  <c r="EJ244" i="9"/>
  <c r="DY244" i="9"/>
  <c r="DO244" i="9"/>
  <c r="DD244" i="9"/>
  <c r="FY244" i="9"/>
  <c r="FN244" i="9"/>
  <c r="FD244" i="9"/>
  <c r="ES244" i="9"/>
  <c r="EH244" i="9"/>
  <c r="DX244" i="9"/>
  <c r="DM244" i="9"/>
  <c r="DB244" i="9"/>
  <c r="FX244" i="9"/>
  <c r="FM244" i="9"/>
  <c r="FC244" i="9"/>
  <c r="ER244" i="9"/>
  <c r="EG244" i="9"/>
  <c r="DW244" i="9"/>
  <c r="DL244" i="9"/>
  <c r="GF244" i="9"/>
  <c r="FU244" i="9"/>
  <c r="FK244" i="9"/>
  <c r="EZ244" i="9"/>
  <c r="EO244" i="9"/>
  <c r="EE244" i="9"/>
  <c r="DT244" i="9"/>
  <c r="DI244" i="9"/>
  <c r="EX244" i="9"/>
  <c r="DH244" i="9"/>
  <c r="GG244" i="9"/>
  <c r="EP244" i="9"/>
  <c r="FV244" i="9"/>
  <c r="DU244" i="9"/>
  <c r="FT244" i="9"/>
  <c r="DR244" i="9"/>
  <c r="FL244" i="9"/>
  <c r="DJ244" i="9"/>
  <c r="FI244" i="9"/>
  <c r="FA244" i="9"/>
  <c r="EF244" i="9"/>
  <c r="GD244" i="9"/>
  <c r="EN244" i="9"/>
  <c r="EC244" i="9"/>
  <c r="GE179" i="9"/>
  <c r="FW179" i="9"/>
  <c r="FO179" i="9"/>
  <c r="FG179" i="9"/>
  <c r="EY179" i="9"/>
  <c r="EQ179" i="9"/>
  <c r="EI179" i="9"/>
  <c r="EA179" i="9"/>
  <c r="DS179" i="9"/>
  <c r="DK179" i="9"/>
  <c r="DC179" i="9"/>
  <c r="GC179" i="9"/>
  <c r="FU179" i="9"/>
  <c r="FM179" i="9"/>
  <c r="FE179" i="9"/>
  <c r="EW179" i="9"/>
  <c r="EO179" i="9"/>
  <c r="EG179" i="9"/>
  <c r="DY179" i="9"/>
  <c r="DQ179" i="9"/>
  <c r="DI179" i="9"/>
  <c r="GB179" i="9"/>
  <c r="FT179" i="9"/>
  <c r="FL179" i="9"/>
  <c r="FD179" i="9"/>
  <c r="EV179" i="9"/>
  <c r="EN179" i="9"/>
  <c r="EF179" i="9"/>
  <c r="DX179" i="9"/>
  <c r="DP179" i="9"/>
  <c r="DH179" i="9"/>
  <c r="GA179" i="9"/>
  <c r="FS179" i="9"/>
  <c r="FK179" i="9"/>
  <c r="FC179" i="9"/>
  <c r="EU179" i="9"/>
  <c r="EM179" i="9"/>
  <c r="EE179" i="9"/>
  <c r="DW179" i="9"/>
  <c r="DO179" i="9"/>
  <c r="DG179" i="9"/>
  <c r="FZ179" i="9"/>
  <c r="FR179" i="9"/>
  <c r="FJ179" i="9"/>
  <c r="FB179" i="9"/>
  <c r="ET179" i="9"/>
  <c r="EL179" i="9"/>
  <c r="ED179" i="9"/>
  <c r="DV179" i="9"/>
  <c r="DN179" i="9"/>
  <c r="DF179" i="9"/>
  <c r="GG179" i="9"/>
  <c r="FY179" i="9"/>
  <c r="FQ179" i="9"/>
  <c r="FI179" i="9"/>
  <c r="FA179" i="9"/>
  <c r="ES179" i="9"/>
  <c r="EK179" i="9"/>
  <c r="EC179" i="9"/>
  <c r="DU179" i="9"/>
  <c r="DM179" i="9"/>
  <c r="DE179" i="9"/>
  <c r="GD179" i="9"/>
  <c r="EX179" i="9"/>
  <c r="DR179" i="9"/>
  <c r="FX179" i="9"/>
  <c r="ER179" i="9"/>
  <c r="DL179" i="9"/>
  <c r="FV179" i="9"/>
  <c r="EP179" i="9"/>
  <c r="DJ179" i="9"/>
  <c r="FP179" i="9"/>
  <c r="EJ179" i="9"/>
  <c r="DD179" i="9"/>
  <c r="FN179" i="9"/>
  <c r="EH179" i="9"/>
  <c r="DB179" i="9"/>
  <c r="FH179" i="9"/>
  <c r="EB179" i="9"/>
  <c r="FF179" i="9"/>
  <c r="DZ179" i="9"/>
  <c r="EZ179" i="9"/>
  <c r="DT179" i="9"/>
  <c r="GF179" i="9"/>
  <c r="GD132" i="9"/>
  <c r="FV132" i="9"/>
  <c r="FN132" i="9"/>
  <c r="FF132" i="9"/>
  <c r="EX132" i="9"/>
  <c r="EP132" i="9"/>
  <c r="EH132" i="9"/>
  <c r="DZ132" i="9"/>
  <c r="DR132" i="9"/>
  <c r="DJ132" i="9"/>
  <c r="DB132" i="9"/>
  <c r="GC132" i="9"/>
  <c r="FU132" i="9"/>
  <c r="FM132" i="9"/>
  <c r="FE132" i="9"/>
  <c r="EW132" i="9"/>
  <c r="EO132" i="9"/>
  <c r="EG132" i="9"/>
  <c r="DY132" i="9"/>
  <c r="DQ132" i="9"/>
  <c r="DI132" i="9"/>
  <c r="GB132" i="9"/>
  <c r="FT132" i="9"/>
  <c r="FL132" i="9"/>
  <c r="FD132" i="9"/>
  <c r="EV132" i="9"/>
  <c r="EN132" i="9"/>
  <c r="EF132" i="9"/>
  <c r="DX132" i="9"/>
  <c r="DP132" i="9"/>
  <c r="DH132" i="9"/>
  <c r="GA132" i="9"/>
  <c r="FS132" i="9"/>
  <c r="FK132" i="9"/>
  <c r="FC132" i="9"/>
  <c r="EU132" i="9"/>
  <c r="EM132" i="9"/>
  <c r="EE132" i="9"/>
  <c r="DW132" i="9"/>
  <c r="DO132" i="9"/>
  <c r="DG132" i="9"/>
  <c r="FZ132" i="9"/>
  <c r="FR132" i="9"/>
  <c r="FJ132" i="9"/>
  <c r="FB132" i="9"/>
  <c r="ET132" i="9"/>
  <c r="EL132" i="9"/>
  <c r="ED132" i="9"/>
  <c r="DV132" i="9"/>
  <c r="DN132" i="9"/>
  <c r="DF132" i="9"/>
  <c r="GG132" i="9"/>
  <c r="FY132" i="9"/>
  <c r="FQ132" i="9"/>
  <c r="FI132" i="9"/>
  <c r="FA132" i="9"/>
  <c r="ES132" i="9"/>
  <c r="EK132" i="9"/>
  <c r="EC132" i="9"/>
  <c r="DU132" i="9"/>
  <c r="DM132" i="9"/>
  <c r="DE132" i="9"/>
  <c r="GE132" i="9"/>
  <c r="EY132" i="9"/>
  <c r="DS132" i="9"/>
  <c r="FX132" i="9"/>
  <c r="ER132" i="9"/>
  <c r="DL132" i="9"/>
  <c r="FW132" i="9"/>
  <c r="EQ132" i="9"/>
  <c r="DK132" i="9"/>
  <c r="FP132" i="9"/>
  <c r="EJ132" i="9"/>
  <c r="DD132" i="9"/>
  <c r="FO132" i="9"/>
  <c r="EI132" i="9"/>
  <c r="DC132" i="9"/>
  <c r="FH132" i="9"/>
  <c r="EB132" i="9"/>
  <c r="FG132" i="9"/>
  <c r="EA132" i="9"/>
  <c r="GF132" i="9"/>
  <c r="EZ132" i="9"/>
  <c r="DT132" i="9"/>
  <c r="GC66" i="9"/>
  <c r="FU66" i="9"/>
  <c r="FM66" i="9"/>
  <c r="FE66" i="9"/>
  <c r="EW66" i="9"/>
  <c r="EO66" i="9"/>
  <c r="EG66" i="9"/>
  <c r="DY66" i="9"/>
  <c r="DQ66" i="9"/>
  <c r="DI66" i="9"/>
  <c r="FZ66" i="9"/>
  <c r="FR66" i="9"/>
  <c r="FJ66" i="9"/>
  <c r="FB66" i="9"/>
  <c r="ET66" i="9"/>
  <c r="EL66" i="9"/>
  <c r="ED66" i="9"/>
  <c r="DV66" i="9"/>
  <c r="DN66" i="9"/>
  <c r="DF66" i="9"/>
  <c r="GG66" i="9"/>
  <c r="FY66" i="9"/>
  <c r="FQ66" i="9"/>
  <c r="FI66" i="9"/>
  <c r="FA66" i="9"/>
  <c r="ES66" i="9"/>
  <c r="EK66" i="9"/>
  <c r="EC66" i="9"/>
  <c r="DU66" i="9"/>
  <c r="DM66" i="9"/>
  <c r="DE66" i="9"/>
  <c r="GF66" i="9"/>
  <c r="FX66" i="9"/>
  <c r="FP66" i="9"/>
  <c r="FH66" i="9"/>
  <c r="EZ66" i="9"/>
  <c r="ER66" i="9"/>
  <c r="EJ66" i="9"/>
  <c r="EB66" i="9"/>
  <c r="DT66" i="9"/>
  <c r="DL66" i="9"/>
  <c r="DD66" i="9"/>
  <c r="GE66" i="9"/>
  <c r="FW66" i="9"/>
  <c r="FO66" i="9"/>
  <c r="FG66" i="9"/>
  <c r="EY66" i="9"/>
  <c r="EQ66" i="9"/>
  <c r="EI66" i="9"/>
  <c r="EA66" i="9"/>
  <c r="DS66" i="9"/>
  <c r="DK66" i="9"/>
  <c r="DC66" i="9"/>
  <c r="FS66" i="9"/>
  <c r="EV66" i="9"/>
  <c r="DZ66" i="9"/>
  <c r="DG66" i="9"/>
  <c r="FN66" i="9"/>
  <c r="EU66" i="9"/>
  <c r="DX66" i="9"/>
  <c r="DB66" i="9"/>
  <c r="FL66" i="9"/>
  <c r="EP66" i="9"/>
  <c r="DW66" i="9"/>
  <c r="GD66" i="9"/>
  <c r="FK66" i="9"/>
  <c r="EN66" i="9"/>
  <c r="DR66" i="9"/>
  <c r="GB66" i="9"/>
  <c r="FF66" i="9"/>
  <c r="EM66" i="9"/>
  <c r="DP66" i="9"/>
  <c r="GA66" i="9"/>
  <c r="FD66" i="9"/>
  <c r="EH66" i="9"/>
  <c r="DO66" i="9"/>
  <c r="FV66" i="9"/>
  <c r="FC66" i="9"/>
  <c r="EF66" i="9"/>
  <c r="DJ66" i="9"/>
  <c r="DH66" i="9"/>
  <c r="EX66" i="9"/>
  <c r="EE66" i="9"/>
  <c r="FT66" i="9"/>
  <c r="GB17" i="9"/>
  <c r="FT17" i="9"/>
  <c r="FL17" i="9"/>
  <c r="FD17" i="9"/>
  <c r="EV17" i="9"/>
  <c r="EN17" i="9"/>
  <c r="EF17" i="9"/>
  <c r="DX17" i="9"/>
  <c r="DP17" i="9"/>
  <c r="DH17" i="9"/>
  <c r="GA17" i="9"/>
  <c r="FS17" i="9"/>
  <c r="FK17" i="9"/>
  <c r="FC17" i="9"/>
  <c r="EU17" i="9"/>
  <c r="EM17" i="9"/>
  <c r="EE17" i="9"/>
  <c r="DW17" i="9"/>
  <c r="DO17" i="9"/>
  <c r="DG17" i="9"/>
  <c r="FZ17" i="9"/>
  <c r="FR17" i="9"/>
  <c r="FJ17" i="9"/>
  <c r="FB17" i="9"/>
  <c r="ET17" i="9"/>
  <c r="EL17" i="9"/>
  <c r="ED17" i="9"/>
  <c r="DV17" i="9"/>
  <c r="DN17" i="9"/>
  <c r="DF17" i="9"/>
  <c r="GG17" i="9"/>
  <c r="FY17" i="9"/>
  <c r="FQ17" i="9"/>
  <c r="FI17" i="9"/>
  <c r="FA17" i="9"/>
  <c r="ES17" i="9"/>
  <c r="EK17" i="9"/>
  <c r="EC17" i="9"/>
  <c r="DU17" i="9"/>
  <c r="DM17" i="9"/>
  <c r="DE17" i="9"/>
  <c r="GF17" i="9"/>
  <c r="FX17" i="9"/>
  <c r="FP17" i="9"/>
  <c r="FH17" i="9"/>
  <c r="EZ17" i="9"/>
  <c r="ER17" i="9"/>
  <c r="EJ17" i="9"/>
  <c r="EB17" i="9"/>
  <c r="DT17" i="9"/>
  <c r="DL17" i="9"/>
  <c r="DD17" i="9"/>
  <c r="GE17" i="9"/>
  <c r="FW17" i="9"/>
  <c r="FO17" i="9"/>
  <c r="FG17" i="9"/>
  <c r="EY17" i="9"/>
  <c r="EQ17" i="9"/>
  <c r="EI17" i="9"/>
  <c r="EA17" i="9"/>
  <c r="DS17" i="9"/>
  <c r="DK17" i="9"/>
  <c r="DC17" i="9"/>
  <c r="FM17" i="9"/>
  <c r="EG17" i="9"/>
  <c r="FF17" i="9"/>
  <c r="DZ17" i="9"/>
  <c r="FE17" i="9"/>
  <c r="DY17" i="9"/>
  <c r="GD17" i="9"/>
  <c r="EX17" i="9"/>
  <c r="DR17" i="9"/>
  <c r="FU17" i="9"/>
  <c r="EO17" i="9"/>
  <c r="DI17" i="9"/>
  <c r="FN17" i="9"/>
  <c r="EH17" i="9"/>
  <c r="DB17" i="9"/>
  <c r="GC17" i="9"/>
  <c r="FV17" i="9"/>
  <c r="EW17" i="9"/>
  <c r="EP17" i="9"/>
  <c r="DQ17" i="9"/>
  <c r="DJ17" i="9"/>
  <c r="CW476" i="9"/>
  <c r="CO476" i="9"/>
  <c r="CG476" i="9"/>
  <c r="BY476" i="9"/>
  <c r="BQ476" i="9"/>
  <c r="BI476" i="9"/>
  <c r="BA476" i="9"/>
  <c r="AS476" i="9"/>
  <c r="AK476" i="9"/>
  <c r="AC476" i="9"/>
  <c r="CT476" i="9"/>
  <c r="CK476" i="9"/>
  <c r="CB476" i="9"/>
  <c r="BS476" i="9"/>
  <c r="BJ476" i="9"/>
  <c r="AZ476" i="9"/>
  <c r="AQ476" i="9"/>
  <c r="AH476" i="9"/>
  <c r="Y476" i="9"/>
  <c r="CS476" i="9"/>
  <c r="CJ476" i="9"/>
  <c r="CA476" i="9"/>
  <c r="BR476" i="9"/>
  <c r="BH476" i="9"/>
  <c r="AY476" i="9"/>
  <c r="AP476" i="9"/>
  <c r="AG476" i="9"/>
  <c r="X476" i="9"/>
  <c r="CZ476" i="9"/>
  <c r="CN476" i="9"/>
  <c r="CC476" i="9"/>
  <c r="BO476" i="9"/>
  <c r="BD476" i="9"/>
  <c r="AR476" i="9"/>
  <c r="AE476" i="9"/>
  <c r="CX476" i="9"/>
  <c r="CL476" i="9"/>
  <c r="BX476" i="9"/>
  <c r="BM476" i="9"/>
  <c r="BB476" i="9"/>
  <c r="AN476" i="9"/>
  <c r="AB476" i="9"/>
  <c r="CV476" i="9"/>
  <c r="CI476" i="9"/>
  <c r="BW476" i="9"/>
  <c r="BL476" i="9"/>
  <c r="AX476" i="9"/>
  <c r="AM476" i="9"/>
  <c r="AA476" i="9"/>
  <c r="CH476" i="9"/>
  <c r="BP476" i="9"/>
  <c r="AV476" i="9"/>
  <c r="AD476" i="9"/>
  <c r="CY476" i="9"/>
  <c r="CE476" i="9"/>
  <c r="BK476" i="9"/>
  <c r="AT476" i="9"/>
  <c r="W476" i="9"/>
  <c r="CU476" i="9"/>
  <c r="CD476" i="9"/>
  <c r="BG476" i="9"/>
  <c r="AO476" i="9"/>
  <c r="V476" i="9"/>
  <c r="CP476" i="9"/>
  <c r="BU476" i="9"/>
  <c r="BC476" i="9"/>
  <c r="AI476" i="9"/>
  <c r="CM476" i="9"/>
  <c r="BT476" i="9"/>
  <c r="AW476" i="9"/>
  <c r="AF476" i="9"/>
  <c r="CF476" i="9"/>
  <c r="AJ476" i="9"/>
  <c r="BZ476" i="9"/>
  <c r="Z476" i="9"/>
  <c r="BV476" i="9"/>
  <c r="BN476" i="9"/>
  <c r="BF476" i="9"/>
  <c r="CR476" i="9"/>
  <c r="AU476" i="9"/>
  <c r="DA476" i="9"/>
  <c r="CQ476" i="9"/>
  <c r="BE476" i="9"/>
  <c r="AL476" i="9"/>
  <c r="CX370" i="9"/>
  <c r="CP370" i="9"/>
  <c r="CH370" i="9"/>
  <c r="BZ370" i="9"/>
  <c r="BR370" i="9"/>
  <c r="BJ370" i="9"/>
  <c r="BB370" i="9"/>
  <c r="AT370" i="9"/>
  <c r="AL370" i="9"/>
  <c r="AD370" i="9"/>
  <c r="V370" i="9"/>
  <c r="CW370" i="9"/>
  <c r="CO370" i="9"/>
  <c r="CG370" i="9"/>
  <c r="BY370" i="9"/>
  <c r="BQ370" i="9"/>
  <c r="BI370" i="9"/>
  <c r="BA370" i="9"/>
  <c r="AS370" i="9"/>
  <c r="AK370" i="9"/>
  <c r="AC370" i="9"/>
  <c r="CT370" i="9"/>
  <c r="CL370" i="9"/>
  <c r="CD370" i="9"/>
  <c r="BV370" i="9"/>
  <c r="BN370" i="9"/>
  <c r="BF370" i="9"/>
  <c r="AX370" i="9"/>
  <c r="AP370" i="9"/>
  <c r="AH370" i="9"/>
  <c r="Z370" i="9"/>
  <c r="DA370" i="9"/>
  <c r="CN370" i="9"/>
  <c r="CB370" i="9"/>
  <c r="BO370" i="9"/>
  <c r="BC370" i="9"/>
  <c r="AO370" i="9"/>
  <c r="AB370" i="9"/>
  <c r="CZ370" i="9"/>
  <c r="CM370" i="9"/>
  <c r="CA370" i="9"/>
  <c r="BM370" i="9"/>
  <c r="AZ370" i="9"/>
  <c r="AN370" i="9"/>
  <c r="AA370" i="9"/>
  <c r="CY370" i="9"/>
  <c r="CK370" i="9"/>
  <c r="BX370" i="9"/>
  <c r="BL370" i="9"/>
  <c r="AY370" i="9"/>
  <c r="AM370" i="9"/>
  <c r="Y370" i="9"/>
  <c r="CV370" i="9"/>
  <c r="CJ370" i="9"/>
  <c r="BW370" i="9"/>
  <c r="BK370" i="9"/>
  <c r="AW370" i="9"/>
  <c r="AJ370" i="9"/>
  <c r="X370" i="9"/>
  <c r="CU370" i="9"/>
  <c r="CI370" i="9"/>
  <c r="BU370" i="9"/>
  <c r="BH370" i="9"/>
  <c r="AV370" i="9"/>
  <c r="AI370" i="9"/>
  <c r="W370" i="9"/>
  <c r="CR370" i="9"/>
  <c r="CE370" i="9"/>
  <c r="BS370" i="9"/>
  <c r="BE370" i="9"/>
  <c r="AR370" i="9"/>
  <c r="AF370" i="9"/>
  <c r="BD370" i="9"/>
  <c r="CS370" i="9"/>
  <c r="AU370" i="9"/>
  <c r="CQ370" i="9"/>
  <c r="AQ370" i="9"/>
  <c r="CF370" i="9"/>
  <c r="AG370" i="9"/>
  <c r="CC370" i="9"/>
  <c r="AE370" i="9"/>
  <c r="BP370" i="9"/>
  <c r="BG370" i="9"/>
  <c r="BT370" i="9"/>
  <c r="CV338" i="9"/>
  <c r="CN338" i="9"/>
  <c r="CF338" i="9"/>
  <c r="BX338" i="9"/>
  <c r="BP338" i="9"/>
  <c r="BH338" i="9"/>
  <c r="AZ338" i="9"/>
  <c r="AR338" i="9"/>
  <c r="AJ338" i="9"/>
  <c r="AB338" i="9"/>
  <c r="CU338" i="9"/>
  <c r="CM338" i="9"/>
  <c r="CE338" i="9"/>
  <c r="BW338" i="9"/>
  <c r="BO338" i="9"/>
  <c r="BG338" i="9"/>
  <c r="AY338" i="9"/>
  <c r="AQ338" i="9"/>
  <c r="AI338" i="9"/>
  <c r="AA338" i="9"/>
  <c r="CT338" i="9"/>
  <c r="CL338" i="9"/>
  <c r="CD338" i="9"/>
  <c r="BV338" i="9"/>
  <c r="BN338" i="9"/>
  <c r="BF338" i="9"/>
  <c r="AX338" i="9"/>
  <c r="AP338" i="9"/>
  <c r="AH338" i="9"/>
  <c r="Z338" i="9"/>
  <c r="DA338" i="9"/>
  <c r="CS338" i="9"/>
  <c r="CK338" i="9"/>
  <c r="CC338" i="9"/>
  <c r="BU338" i="9"/>
  <c r="BM338" i="9"/>
  <c r="BE338" i="9"/>
  <c r="AW338" i="9"/>
  <c r="AO338" i="9"/>
  <c r="AG338" i="9"/>
  <c r="Y338" i="9"/>
  <c r="CZ338" i="9"/>
  <c r="CR338" i="9"/>
  <c r="CJ338" i="9"/>
  <c r="CB338" i="9"/>
  <c r="BT338" i="9"/>
  <c r="BL338" i="9"/>
  <c r="BD338" i="9"/>
  <c r="AV338" i="9"/>
  <c r="AN338" i="9"/>
  <c r="AF338" i="9"/>
  <c r="X338" i="9"/>
  <c r="CX338" i="9"/>
  <c r="CP338" i="9"/>
  <c r="CH338" i="9"/>
  <c r="BZ338" i="9"/>
  <c r="BR338" i="9"/>
  <c r="BJ338" i="9"/>
  <c r="BB338" i="9"/>
  <c r="AT338" i="9"/>
  <c r="AL338" i="9"/>
  <c r="AD338" i="9"/>
  <c r="V338" i="9"/>
  <c r="BY338" i="9"/>
  <c r="AS338" i="9"/>
  <c r="CY338" i="9"/>
  <c r="BS338" i="9"/>
  <c r="AM338" i="9"/>
  <c r="CW338" i="9"/>
  <c r="BQ338" i="9"/>
  <c r="AK338" i="9"/>
  <c r="CQ338" i="9"/>
  <c r="BK338" i="9"/>
  <c r="AE338" i="9"/>
  <c r="CO338" i="9"/>
  <c r="BI338" i="9"/>
  <c r="AC338" i="9"/>
  <c r="CG338" i="9"/>
  <c r="BA338" i="9"/>
  <c r="CA338" i="9"/>
  <c r="BC338" i="9"/>
  <c r="AU338" i="9"/>
  <c r="W338" i="9"/>
  <c r="CI338" i="9"/>
  <c r="GH466" i="9"/>
  <c r="GH471" i="9"/>
  <c r="GH495" i="9"/>
  <c r="GH465" i="9"/>
  <c r="GH467" i="9"/>
  <c r="GH318" i="9"/>
  <c r="GH322" i="9"/>
  <c r="GH189" i="9"/>
  <c r="AI15" i="5"/>
  <c r="GA291" i="9"/>
  <c r="FS291" i="9"/>
  <c r="FK291" i="9"/>
  <c r="FC291" i="9"/>
  <c r="EU291" i="9"/>
  <c r="EM291" i="9"/>
  <c r="EE291" i="9"/>
  <c r="DW291" i="9"/>
  <c r="DO291" i="9"/>
  <c r="DG291" i="9"/>
  <c r="FZ291" i="9"/>
  <c r="FR291" i="9"/>
  <c r="FJ291" i="9"/>
  <c r="FB291" i="9"/>
  <c r="ET291" i="9"/>
  <c r="EL291" i="9"/>
  <c r="ED291" i="9"/>
  <c r="DV291" i="9"/>
  <c r="DN291" i="9"/>
  <c r="DF291" i="9"/>
  <c r="GG291" i="9"/>
  <c r="FY291" i="9"/>
  <c r="FQ291" i="9"/>
  <c r="FI291" i="9"/>
  <c r="FA291" i="9"/>
  <c r="ES291" i="9"/>
  <c r="EK291" i="9"/>
  <c r="EC291" i="9"/>
  <c r="DU291" i="9"/>
  <c r="DM291" i="9"/>
  <c r="DE291" i="9"/>
  <c r="GF291" i="9"/>
  <c r="FX291" i="9"/>
  <c r="FP291" i="9"/>
  <c r="FH291" i="9"/>
  <c r="EZ291" i="9"/>
  <c r="ER291" i="9"/>
  <c r="EJ291" i="9"/>
  <c r="EB291" i="9"/>
  <c r="DT291" i="9"/>
  <c r="DL291" i="9"/>
  <c r="DD291" i="9"/>
  <c r="GE291" i="9"/>
  <c r="FW291" i="9"/>
  <c r="FO291" i="9"/>
  <c r="FG291" i="9"/>
  <c r="EY291" i="9"/>
  <c r="EQ291" i="9"/>
  <c r="EI291" i="9"/>
  <c r="EA291" i="9"/>
  <c r="DS291" i="9"/>
  <c r="DK291" i="9"/>
  <c r="DC291" i="9"/>
  <c r="GC291" i="9"/>
  <c r="FU291" i="9"/>
  <c r="FM291" i="9"/>
  <c r="FE291" i="9"/>
  <c r="EW291" i="9"/>
  <c r="EO291" i="9"/>
  <c r="EG291" i="9"/>
  <c r="DY291" i="9"/>
  <c r="DQ291" i="9"/>
  <c r="DI291" i="9"/>
  <c r="FF291" i="9"/>
  <c r="DZ291" i="9"/>
  <c r="FD291" i="9"/>
  <c r="DX291" i="9"/>
  <c r="GD291" i="9"/>
  <c r="EX291" i="9"/>
  <c r="DR291" i="9"/>
  <c r="GB291" i="9"/>
  <c r="EV291" i="9"/>
  <c r="DP291" i="9"/>
  <c r="FT291" i="9"/>
  <c r="EN291" i="9"/>
  <c r="DH291" i="9"/>
  <c r="FL291" i="9"/>
  <c r="EP291" i="9"/>
  <c r="EH291" i="9"/>
  <c r="EF291" i="9"/>
  <c r="DJ291" i="9"/>
  <c r="DB291" i="9"/>
  <c r="FV291" i="9"/>
  <c r="FN291" i="9"/>
  <c r="GB270" i="9"/>
  <c r="FT270" i="9"/>
  <c r="FL270" i="9"/>
  <c r="FD270" i="9"/>
  <c r="EV270" i="9"/>
  <c r="EN270" i="9"/>
  <c r="EF270" i="9"/>
  <c r="DX270" i="9"/>
  <c r="DP270" i="9"/>
  <c r="DH270" i="9"/>
  <c r="FZ270" i="9"/>
  <c r="FR270" i="9"/>
  <c r="FJ270" i="9"/>
  <c r="FB270" i="9"/>
  <c r="ET270" i="9"/>
  <c r="EL270" i="9"/>
  <c r="ED270" i="9"/>
  <c r="DV270" i="9"/>
  <c r="DN270" i="9"/>
  <c r="DF270" i="9"/>
  <c r="GG270" i="9"/>
  <c r="FY270" i="9"/>
  <c r="FQ270" i="9"/>
  <c r="FI270" i="9"/>
  <c r="FA270" i="9"/>
  <c r="ES270" i="9"/>
  <c r="EK270" i="9"/>
  <c r="EC270" i="9"/>
  <c r="DU270" i="9"/>
  <c r="DM270" i="9"/>
  <c r="DE270" i="9"/>
  <c r="GE270" i="9"/>
  <c r="FW270" i="9"/>
  <c r="FO270" i="9"/>
  <c r="FG270" i="9"/>
  <c r="EY270" i="9"/>
  <c r="EQ270" i="9"/>
  <c r="EI270" i="9"/>
  <c r="EA270" i="9"/>
  <c r="DS270" i="9"/>
  <c r="DK270" i="9"/>
  <c r="DC270" i="9"/>
  <c r="GF270" i="9"/>
  <c r="FP270" i="9"/>
  <c r="EZ270" i="9"/>
  <c r="EJ270" i="9"/>
  <c r="DT270" i="9"/>
  <c r="DD270" i="9"/>
  <c r="GD270" i="9"/>
  <c r="FN270" i="9"/>
  <c r="EX270" i="9"/>
  <c r="EH270" i="9"/>
  <c r="DR270" i="9"/>
  <c r="DB270" i="9"/>
  <c r="GC270" i="9"/>
  <c r="FM270" i="9"/>
  <c r="EW270" i="9"/>
  <c r="EG270" i="9"/>
  <c r="DQ270" i="9"/>
  <c r="FX270" i="9"/>
  <c r="FH270" i="9"/>
  <c r="ER270" i="9"/>
  <c r="EB270" i="9"/>
  <c r="DL270" i="9"/>
  <c r="FV270" i="9"/>
  <c r="FF270" i="9"/>
  <c r="EP270" i="9"/>
  <c r="DZ270" i="9"/>
  <c r="DJ270" i="9"/>
  <c r="FC270" i="9"/>
  <c r="DI270" i="9"/>
  <c r="EU270" i="9"/>
  <c r="DG270" i="9"/>
  <c r="EO270" i="9"/>
  <c r="GA270" i="9"/>
  <c r="EM270" i="9"/>
  <c r="FU270" i="9"/>
  <c r="EE270" i="9"/>
  <c r="FK270" i="9"/>
  <c r="DW270" i="9"/>
  <c r="DY270" i="9"/>
  <c r="FS270" i="9"/>
  <c r="FE270" i="9"/>
  <c r="DO270" i="9"/>
  <c r="FZ243" i="9"/>
  <c r="FR243" i="9"/>
  <c r="FJ243" i="9"/>
  <c r="FB243" i="9"/>
  <c r="ET243" i="9"/>
  <c r="EL243" i="9"/>
  <c r="ED243" i="9"/>
  <c r="DV243" i="9"/>
  <c r="DN243" i="9"/>
  <c r="DF243" i="9"/>
  <c r="GG243" i="9"/>
  <c r="FY243" i="9"/>
  <c r="FQ243" i="9"/>
  <c r="FI243" i="9"/>
  <c r="FA243" i="9"/>
  <c r="ES243" i="9"/>
  <c r="EK243" i="9"/>
  <c r="EC243" i="9"/>
  <c r="DU243" i="9"/>
  <c r="DM243" i="9"/>
  <c r="DE243" i="9"/>
  <c r="GF243" i="9"/>
  <c r="FX243" i="9"/>
  <c r="FP243" i="9"/>
  <c r="FH243" i="9"/>
  <c r="EZ243" i="9"/>
  <c r="ER243" i="9"/>
  <c r="EJ243" i="9"/>
  <c r="EB243" i="9"/>
  <c r="DT243" i="9"/>
  <c r="DL243" i="9"/>
  <c r="DD243" i="9"/>
  <c r="GE243" i="9"/>
  <c r="FW243" i="9"/>
  <c r="FO243" i="9"/>
  <c r="FG243" i="9"/>
  <c r="EY243" i="9"/>
  <c r="EQ243" i="9"/>
  <c r="EI243" i="9"/>
  <c r="EA243" i="9"/>
  <c r="DS243" i="9"/>
  <c r="DK243" i="9"/>
  <c r="DC243" i="9"/>
  <c r="GD243" i="9"/>
  <c r="FV243" i="9"/>
  <c r="FN243" i="9"/>
  <c r="FF243" i="9"/>
  <c r="EX243" i="9"/>
  <c r="EP243" i="9"/>
  <c r="EH243" i="9"/>
  <c r="DZ243" i="9"/>
  <c r="DR243" i="9"/>
  <c r="DJ243" i="9"/>
  <c r="DB243" i="9"/>
  <c r="GB243" i="9"/>
  <c r="FT243" i="9"/>
  <c r="FL243" i="9"/>
  <c r="FD243" i="9"/>
  <c r="EV243" i="9"/>
  <c r="EN243" i="9"/>
  <c r="EF243" i="9"/>
  <c r="DX243" i="9"/>
  <c r="DP243" i="9"/>
  <c r="DH243" i="9"/>
  <c r="GC243" i="9"/>
  <c r="EW243" i="9"/>
  <c r="DQ243" i="9"/>
  <c r="GA243" i="9"/>
  <c r="EU243" i="9"/>
  <c r="DO243" i="9"/>
  <c r="FK243" i="9"/>
  <c r="DW243" i="9"/>
  <c r="FE243" i="9"/>
  <c r="DI243" i="9"/>
  <c r="FC243" i="9"/>
  <c r="DG243" i="9"/>
  <c r="EO243" i="9"/>
  <c r="EM243" i="9"/>
  <c r="FS243" i="9"/>
  <c r="EE243" i="9"/>
  <c r="DY243" i="9"/>
  <c r="FU243" i="9"/>
  <c r="FM243" i="9"/>
  <c r="EG243" i="9"/>
  <c r="GF200" i="9"/>
  <c r="FX200" i="9"/>
  <c r="FP200" i="9"/>
  <c r="FH200" i="9"/>
  <c r="EZ200" i="9"/>
  <c r="ER200" i="9"/>
  <c r="EJ200" i="9"/>
  <c r="EB200" i="9"/>
  <c r="DT200" i="9"/>
  <c r="DL200" i="9"/>
  <c r="DD200" i="9"/>
  <c r="GE200" i="9"/>
  <c r="FW200" i="9"/>
  <c r="FO200" i="9"/>
  <c r="FG200" i="9"/>
  <c r="EY200" i="9"/>
  <c r="EQ200" i="9"/>
  <c r="EI200" i="9"/>
  <c r="EA200" i="9"/>
  <c r="DS200" i="9"/>
  <c r="DK200" i="9"/>
  <c r="DC200" i="9"/>
  <c r="GD200" i="9"/>
  <c r="FV200" i="9"/>
  <c r="FN200" i="9"/>
  <c r="FF200" i="9"/>
  <c r="EX200" i="9"/>
  <c r="EP200" i="9"/>
  <c r="EH200" i="9"/>
  <c r="DZ200" i="9"/>
  <c r="DR200" i="9"/>
  <c r="DJ200" i="9"/>
  <c r="DB200" i="9"/>
  <c r="GC200" i="9"/>
  <c r="FU200" i="9"/>
  <c r="FM200" i="9"/>
  <c r="FE200" i="9"/>
  <c r="EW200" i="9"/>
  <c r="EO200" i="9"/>
  <c r="EG200" i="9"/>
  <c r="DY200" i="9"/>
  <c r="DQ200" i="9"/>
  <c r="DI200" i="9"/>
  <c r="GB200" i="9"/>
  <c r="FT200" i="9"/>
  <c r="FL200" i="9"/>
  <c r="FD200" i="9"/>
  <c r="EV200" i="9"/>
  <c r="EN200" i="9"/>
  <c r="EF200" i="9"/>
  <c r="DX200" i="9"/>
  <c r="DP200" i="9"/>
  <c r="DH200" i="9"/>
  <c r="GA200" i="9"/>
  <c r="FS200" i="9"/>
  <c r="FK200" i="9"/>
  <c r="FC200" i="9"/>
  <c r="EU200" i="9"/>
  <c r="EM200" i="9"/>
  <c r="EE200" i="9"/>
  <c r="DW200" i="9"/>
  <c r="DO200" i="9"/>
  <c r="DG200" i="9"/>
  <c r="FJ200" i="9"/>
  <c r="ED200" i="9"/>
  <c r="FI200" i="9"/>
  <c r="EC200" i="9"/>
  <c r="FB200" i="9"/>
  <c r="DV200" i="9"/>
  <c r="GG200" i="9"/>
  <c r="FA200" i="9"/>
  <c r="DU200" i="9"/>
  <c r="FZ200" i="9"/>
  <c r="ET200" i="9"/>
  <c r="DN200" i="9"/>
  <c r="FY200" i="9"/>
  <c r="ES200" i="9"/>
  <c r="DM200" i="9"/>
  <c r="FR200" i="9"/>
  <c r="EL200" i="9"/>
  <c r="DF200" i="9"/>
  <c r="FQ200" i="9"/>
  <c r="EK200" i="9"/>
  <c r="DE200" i="9"/>
  <c r="GG177" i="9"/>
  <c r="FY177" i="9"/>
  <c r="FQ177" i="9"/>
  <c r="FI177" i="9"/>
  <c r="FA177" i="9"/>
  <c r="ES177" i="9"/>
  <c r="EK177" i="9"/>
  <c r="EC177" i="9"/>
  <c r="DU177" i="9"/>
  <c r="DM177" i="9"/>
  <c r="DE177" i="9"/>
  <c r="GE177" i="9"/>
  <c r="FW177" i="9"/>
  <c r="FO177" i="9"/>
  <c r="FG177" i="9"/>
  <c r="EY177" i="9"/>
  <c r="EQ177" i="9"/>
  <c r="EI177" i="9"/>
  <c r="EA177" i="9"/>
  <c r="DS177" i="9"/>
  <c r="DK177" i="9"/>
  <c r="DC177" i="9"/>
  <c r="GD177" i="9"/>
  <c r="FV177" i="9"/>
  <c r="FN177" i="9"/>
  <c r="FF177" i="9"/>
  <c r="EX177" i="9"/>
  <c r="EP177" i="9"/>
  <c r="EH177" i="9"/>
  <c r="DZ177" i="9"/>
  <c r="DR177" i="9"/>
  <c r="DJ177" i="9"/>
  <c r="DB177" i="9"/>
  <c r="GC177" i="9"/>
  <c r="FU177" i="9"/>
  <c r="FM177" i="9"/>
  <c r="FE177" i="9"/>
  <c r="EW177" i="9"/>
  <c r="EO177" i="9"/>
  <c r="EG177" i="9"/>
  <c r="DY177" i="9"/>
  <c r="DQ177" i="9"/>
  <c r="DI177" i="9"/>
  <c r="GB177" i="9"/>
  <c r="FT177" i="9"/>
  <c r="FL177" i="9"/>
  <c r="FD177" i="9"/>
  <c r="EV177" i="9"/>
  <c r="EN177" i="9"/>
  <c r="EF177" i="9"/>
  <c r="DX177" i="9"/>
  <c r="DP177" i="9"/>
  <c r="DH177" i="9"/>
  <c r="GA177" i="9"/>
  <c r="FS177" i="9"/>
  <c r="FK177" i="9"/>
  <c r="FC177" i="9"/>
  <c r="EU177" i="9"/>
  <c r="EM177" i="9"/>
  <c r="EE177" i="9"/>
  <c r="DW177" i="9"/>
  <c r="DO177" i="9"/>
  <c r="DG177" i="9"/>
  <c r="FB177" i="9"/>
  <c r="DV177" i="9"/>
  <c r="GF177" i="9"/>
  <c r="EZ177" i="9"/>
  <c r="DT177" i="9"/>
  <c r="FZ177" i="9"/>
  <c r="ET177" i="9"/>
  <c r="DN177" i="9"/>
  <c r="FX177" i="9"/>
  <c r="ER177" i="9"/>
  <c r="DL177" i="9"/>
  <c r="FR177" i="9"/>
  <c r="EL177" i="9"/>
  <c r="DF177" i="9"/>
  <c r="FP177" i="9"/>
  <c r="EJ177" i="9"/>
  <c r="DD177" i="9"/>
  <c r="FJ177" i="9"/>
  <c r="ED177" i="9"/>
  <c r="FH177" i="9"/>
  <c r="EB177" i="9"/>
  <c r="GG141" i="9"/>
  <c r="FY141" i="9"/>
  <c r="FQ141" i="9"/>
  <c r="FI141" i="9"/>
  <c r="FA141" i="9"/>
  <c r="ES141" i="9"/>
  <c r="EK141" i="9"/>
  <c r="EC141" i="9"/>
  <c r="DU141" i="9"/>
  <c r="DM141" i="9"/>
  <c r="DE141" i="9"/>
  <c r="GF141" i="9"/>
  <c r="FX141" i="9"/>
  <c r="FP141" i="9"/>
  <c r="FH141" i="9"/>
  <c r="EZ141" i="9"/>
  <c r="ER141" i="9"/>
  <c r="EJ141" i="9"/>
  <c r="EB141" i="9"/>
  <c r="DT141" i="9"/>
  <c r="DL141" i="9"/>
  <c r="DD141" i="9"/>
  <c r="GE141" i="9"/>
  <c r="FW141" i="9"/>
  <c r="FO141" i="9"/>
  <c r="FG141" i="9"/>
  <c r="EY141" i="9"/>
  <c r="EQ141" i="9"/>
  <c r="EI141" i="9"/>
  <c r="EA141" i="9"/>
  <c r="DS141" i="9"/>
  <c r="DK141" i="9"/>
  <c r="DC141" i="9"/>
  <c r="GD141" i="9"/>
  <c r="FV141" i="9"/>
  <c r="FN141" i="9"/>
  <c r="FF141" i="9"/>
  <c r="EX141" i="9"/>
  <c r="EP141" i="9"/>
  <c r="EH141" i="9"/>
  <c r="DZ141" i="9"/>
  <c r="DR141" i="9"/>
  <c r="DJ141" i="9"/>
  <c r="DB141" i="9"/>
  <c r="GC141" i="9"/>
  <c r="FU141" i="9"/>
  <c r="FM141" i="9"/>
  <c r="FE141" i="9"/>
  <c r="EW141" i="9"/>
  <c r="EO141" i="9"/>
  <c r="EG141" i="9"/>
  <c r="DY141" i="9"/>
  <c r="DQ141" i="9"/>
  <c r="DI141" i="9"/>
  <c r="GB141" i="9"/>
  <c r="FT141" i="9"/>
  <c r="FL141" i="9"/>
  <c r="FD141" i="9"/>
  <c r="EV141" i="9"/>
  <c r="EN141" i="9"/>
  <c r="EF141" i="9"/>
  <c r="DX141" i="9"/>
  <c r="DP141" i="9"/>
  <c r="DH141" i="9"/>
  <c r="FK141" i="9"/>
  <c r="EE141" i="9"/>
  <c r="FJ141" i="9"/>
  <c r="ED141" i="9"/>
  <c r="FC141" i="9"/>
  <c r="DW141" i="9"/>
  <c r="FB141" i="9"/>
  <c r="DV141" i="9"/>
  <c r="GA141" i="9"/>
  <c r="EU141" i="9"/>
  <c r="DO141" i="9"/>
  <c r="FZ141" i="9"/>
  <c r="ET141" i="9"/>
  <c r="DN141" i="9"/>
  <c r="FS141" i="9"/>
  <c r="EM141" i="9"/>
  <c r="DG141" i="9"/>
  <c r="FR141" i="9"/>
  <c r="EL141" i="9"/>
  <c r="DF141" i="9"/>
  <c r="GC113" i="9"/>
  <c r="FU113" i="9"/>
  <c r="FM113" i="9"/>
  <c r="FE113" i="9"/>
  <c r="EW113" i="9"/>
  <c r="EO113" i="9"/>
  <c r="EG113" i="9"/>
  <c r="DY113" i="9"/>
  <c r="DQ113" i="9"/>
  <c r="DI113" i="9"/>
  <c r="GB113" i="9"/>
  <c r="FT113" i="9"/>
  <c r="FL113" i="9"/>
  <c r="FD113" i="9"/>
  <c r="EV113" i="9"/>
  <c r="EN113" i="9"/>
  <c r="EF113" i="9"/>
  <c r="DX113" i="9"/>
  <c r="DP113" i="9"/>
  <c r="DH113" i="9"/>
  <c r="GA113" i="9"/>
  <c r="FS113" i="9"/>
  <c r="FK113" i="9"/>
  <c r="FC113" i="9"/>
  <c r="EU113" i="9"/>
  <c r="EM113" i="9"/>
  <c r="EE113" i="9"/>
  <c r="DW113" i="9"/>
  <c r="DO113" i="9"/>
  <c r="DG113" i="9"/>
  <c r="FZ113" i="9"/>
  <c r="FR113" i="9"/>
  <c r="FJ113" i="9"/>
  <c r="FB113" i="9"/>
  <c r="ET113" i="9"/>
  <c r="EL113" i="9"/>
  <c r="ED113" i="9"/>
  <c r="DV113" i="9"/>
  <c r="DN113" i="9"/>
  <c r="DF113" i="9"/>
  <c r="GG113" i="9"/>
  <c r="FY113" i="9"/>
  <c r="FQ113" i="9"/>
  <c r="FI113" i="9"/>
  <c r="FA113" i="9"/>
  <c r="ES113" i="9"/>
  <c r="EK113" i="9"/>
  <c r="EC113" i="9"/>
  <c r="DU113" i="9"/>
  <c r="DM113" i="9"/>
  <c r="DE113" i="9"/>
  <c r="GF113" i="9"/>
  <c r="FX113" i="9"/>
  <c r="FP113" i="9"/>
  <c r="FH113" i="9"/>
  <c r="EZ113" i="9"/>
  <c r="ER113" i="9"/>
  <c r="EJ113" i="9"/>
  <c r="EB113" i="9"/>
  <c r="DT113" i="9"/>
  <c r="DL113" i="9"/>
  <c r="DD113" i="9"/>
  <c r="FG113" i="9"/>
  <c r="EA113" i="9"/>
  <c r="FF113" i="9"/>
  <c r="DZ113" i="9"/>
  <c r="GE113" i="9"/>
  <c r="EY113" i="9"/>
  <c r="DS113" i="9"/>
  <c r="GD113" i="9"/>
  <c r="EX113" i="9"/>
  <c r="DR113" i="9"/>
  <c r="FW113" i="9"/>
  <c r="EQ113" i="9"/>
  <c r="DK113" i="9"/>
  <c r="FV113" i="9"/>
  <c r="EP113" i="9"/>
  <c r="DJ113" i="9"/>
  <c r="FO113" i="9"/>
  <c r="EI113" i="9"/>
  <c r="DC113" i="9"/>
  <c r="EH113" i="9"/>
  <c r="DB113" i="9"/>
  <c r="FN113" i="9"/>
  <c r="FZ51" i="9"/>
  <c r="FR51" i="9"/>
  <c r="FJ51" i="9"/>
  <c r="FB51" i="9"/>
  <c r="ET51" i="9"/>
  <c r="EL51" i="9"/>
  <c r="ED51" i="9"/>
  <c r="DV51" i="9"/>
  <c r="DN51" i="9"/>
  <c r="DF51" i="9"/>
  <c r="GG51" i="9"/>
  <c r="FY51" i="9"/>
  <c r="FQ51" i="9"/>
  <c r="FI51" i="9"/>
  <c r="FA51" i="9"/>
  <c r="ES51" i="9"/>
  <c r="EK51" i="9"/>
  <c r="EC51" i="9"/>
  <c r="DU51" i="9"/>
  <c r="DM51" i="9"/>
  <c r="DE51" i="9"/>
  <c r="GF51" i="9"/>
  <c r="FX51" i="9"/>
  <c r="FP51" i="9"/>
  <c r="FH51" i="9"/>
  <c r="EZ51" i="9"/>
  <c r="ER51" i="9"/>
  <c r="EJ51" i="9"/>
  <c r="EB51" i="9"/>
  <c r="DT51" i="9"/>
  <c r="DL51" i="9"/>
  <c r="DD51" i="9"/>
  <c r="GE51" i="9"/>
  <c r="FW51" i="9"/>
  <c r="FO51" i="9"/>
  <c r="FG51" i="9"/>
  <c r="EY51" i="9"/>
  <c r="EQ51" i="9"/>
  <c r="EI51" i="9"/>
  <c r="EA51" i="9"/>
  <c r="DS51" i="9"/>
  <c r="DK51" i="9"/>
  <c r="DC51" i="9"/>
  <c r="GD51" i="9"/>
  <c r="FV51" i="9"/>
  <c r="FN51" i="9"/>
  <c r="FF51" i="9"/>
  <c r="EX51" i="9"/>
  <c r="EP51" i="9"/>
  <c r="EH51" i="9"/>
  <c r="DZ51" i="9"/>
  <c r="DR51" i="9"/>
  <c r="DJ51" i="9"/>
  <c r="DB51" i="9"/>
  <c r="GC51" i="9"/>
  <c r="FU51" i="9"/>
  <c r="FM51" i="9"/>
  <c r="FE51" i="9"/>
  <c r="EW51" i="9"/>
  <c r="EO51" i="9"/>
  <c r="EG51" i="9"/>
  <c r="DY51" i="9"/>
  <c r="DQ51" i="9"/>
  <c r="DI51" i="9"/>
  <c r="GA51" i="9"/>
  <c r="EU51" i="9"/>
  <c r="DO51" i="9"/>
  <c r="FT51" i="9"/>
  <c r="EN51" i="9"/>
  <c r="DH51" i="9"/>
  <c r="FS51" i="9"/>
  <c r="EM51" i="9"/>
  <c r="DG51" i="9"/>
  <c r="FL51" i="9"/>
  <c r="EF51" i="9"/>
  <c r="FC51" i="9"/>
  <c r="DW51" i="9"/>
  <c r="GB51" i="9"/>
  <c r="EV51" i="9"/>
  <c r="DP51" i="9"/>
  <c r="FK51" i="9"/>
  <c r="FD51" i="9"/>
  <c r="EE51" i="9"/>
  <c r="DX51" i="9"/>
  <c r="GG16" i="9"/>
  <c r="FY16" i="9"/>
  <c r="FQ16" i="9"/>
  <c r="FI16" i="9"/>
  <c r="FA16" i="9"/>
  <c r="ES16" i="9"/>
  <c r="EK16" i="9"/>
  <c r="EC16" i="9"/>
  <c r="DU16" i="9"/>
  <c r="DM16" i="9"/>
  <c r="DE16" i="9"/>
  <c r="GF16" i="9"/>
  <c r="FX16" i="9"/>
  <c r="FP16" i="9"/>
  <c r="FH16" i="9"/>
  <c r="EZ16" i="9"/>
  <c r="ER16" i="9"/>
  <c r="EJ16" i="9"/>
  <c r="EB16" i="9"/>
  <c r="DT16" i="9"/>
  <c r="DL16" i="9"/>
  <c r="DD16" i="9"/>
  <c r="GE16" i="9"/>
  <c r="FW16" i="9"/>
  <c r="FO16" i="9"/>
  <c r="FG16" i="9"/>
  <c r="EY16" i="9"/>
  <c r="EQ16" i="9"/>
  <c r="EI16" i="9"/>
  <c r="EA16" i="9"/>
  <c r="DS16" i="9"/>
  <c r="DK16" i="9"/>
  <c r="DC16" i="9"/>
  <c r="GD16" i="9"/>
  <c r="FV16" i="9"/>
  <c r="FN16" i="9"/>
  <c r="FF16" i="9"/>
  <c r="EX16" i="9"/>
  <c r="EP16" i="9"/>
  <c r="EH16" i="9"/>
  <c r="DZ16" i="9"/>
  <c r="DR16" i="9"/>
  <c r="DJ16" i="9"/>
  <c r="DB16" i="9"/>
  <c r="GC16" i="9"/>
  <c r="FU16" i="9"/>
  <c r="FM16" i="9"/>
  <c r="FE16" i="9"/>
  <c r="EW16" i="9"/>
  <c r="EO16" i="9"/>
  <c r="EG16" i="9"/>
  <c r="DY16" i="9"/>
  <c r="DQ16" i="9"/>
  <c r="DI16" i="9"/>
  <c r="GB16" i="9"/>
  <c r="FT16" i="9"/>
  <c r="FL16" i="9"/>
  <c r="FD16" i="9"/>
  <c r="EV16" i="9"/>
  <c r="EN16" i="9"/>
  <c r="EF16" i="9"/>
  <c r="DX16" i="9"/>
  <c r="DP16" i="9"/>
  <c r="DH16" i="9"/>
  <c r="GA16" i="9"/>
  <c r="EU16" i="9"/>
  <c r="DO16" i="9"/>
  <c r="FZ16" i="9"/>
  <c r="ET16" i="9"/>
  <c r="DN16" i="9"/>
  <c r="FS16" i="9"/>
  <c r="EM16" i="9"/>
  <c r="DG16" i="9"/>
  <c r="FR16" i="9"/>
  <c r="EL16" i="9"/>
  <c r="DF16" i="9"/>
  <c r="FC16" i="9"/>
  <c r="DW16" i="9"/>
  <c r="FB16" i="9"/>
  <c r="DV16" i="9"/>
  <c r="ED16" i="9"/>
  <c r="FK16" i="9"/>
  <c r="FJ16" i="9"/>
  <c r="EE16" i="9"/>
  <c r="CT524" i="9"/>
  <c r="CZ524" i="9"/>
  <c r="CR524" i="9"/>
  <c r="CJ524" i="9"/>
  <c r="CB524" i="9"/>
  <c r="DA524" i="9"/>
  <c r="CP524" i="9"/>
  <c r="CG524" i="9"/>
  <c r="BX524" i="9"/>
  <c r="BP524" i="9"/>
  <c r="BH524" i="9"/>
  <c r="AZ524" i="9"/>
  <c r="AR524" i="9"/>
  <c r="AJ524" i="9"/>
  <c r="AB524" i="9"/>
  <c r="CY524" i="9"/>
  <c r="CO524" i="9"/>
  <c r="CF524" i="9"/>
  <c r="BW524" i="9"/>
  <c r="BO524" i="9"/>
  <c r="BG524" i="9"/>
  <c r="AY524" i="9"/>
  <c r="AQ524" i="9"/>
  <c r="AI524" i="9"/>
  <c r="AA524" i="9"/>
  <c r="CX524" i="9"/>
  <c r="CN524" i="9"/>
  <c r="CE524" i="9"/>
  <c r="BV524" i="9"/>
  <c r="BN524" i="9"/>
  <c r="BF524" i="9"/>
  <c r="AX524" i="9"/>
  <c r="AP524" i="9"/>
  <c r="AH524" i="9"/>
  <c r="Z524" i="9"/>
  <c r="CU524" i="9"/>
  <c r="CK524" i="9"/>
  <c r="CA524" i="9"/>
  <c r="BS524" i="9"/>
  <c r="BK524" i="9"/>
  <c r="BC524" i="9"/>
  <c r="AU524" i="9"/>
  <c r="AM524" i="9"/>
  <c r="AE524" i="9"/>
  <c r="W524" i="9"/>
  <c r="CM524" i="9"/>
  <c r="BU524" i="9"/>
  <c r="BE524" i="9"/>
  <c r="AO524" i="9"/>
  <c r="Y524" i="9"/>
  <c r="CH524" i="9"/>
  <c r="BQ524" i="9"/>
  <c r="BA524" i="9"/>
  <c r="AK524" i="9"/>
  <c r="CW524" i="9"/>
  <c r="CD524" i="9"/>
  <c r="BM524" i="9"/>
  <c r="AW524" i="9"/>
  <c r="AG524" i="9"/>
  <c r="CL524" i="9"/>
  <c r="BJ524" i="9"/>
  <c r="AL524" i="9"/>
  <c r="CI524" i="9"/>
  <c r="BI524" i="9"/>
  <c r="AF524" i="9"/>
  <c r="BZ524" i="9"/>
  <c r="BB524" i="9"/>
  <c r="AC524" i="9"/>
  <c r="BY524" i="9"/>
  <c r="AV524" i="9"/>
  <c r="X524" i="9"/>
  <c r="BR524" i="9"/>
  <c r="BL524" i="9"/>
  <c r="BD524" i="9"/>
  <c r="CV524" i="9"/>
  <c r="AT524" i="9"/>
  <c r="CS524" i="9"/>
  <c r="AS524" i="9"/>
  <c r="V524" i="9"/>
  <c r="CQ524" i="9"/>
  <c r="AN524" i="9"/>
  <c r="AD524" i="9"/>
  <c r="CC524" i="9"/>
  <c r="BT524" i="9"/>
  <c r="DA508" i="9"/>
  <c r="CS508" i="9"/>
  <c r="CK508" i="9"/>
  <c r="CC508" i="9"/>
  <c r="BU508" i="9"/>
  <c r="BM508" i="9"/>
  <c r="BE508" i="9"/>
  <c r="AW508" i="9"/>
  <c r="AO508" i="9"/>
  <c r="AG508" i="9"/>
  <c r="Y508" i="9"/>
  <c r="CW508" i="9"/>
  <c r="CO508" i="9"/>
  <c r="CG508" i="9"/>
  <c r="BY508" i="9"/>
  <c r="BQ508" i="9"/>
  <c r="BI508" i="9"/>
  <c r="BA508" i="9"/>
  <c r="AS508" i="9"/>
  <c r="AK508" i="9"/>
  <c r="AC508" i="9"/>
  <c r="CZ508" i="9"/>
  <c r="CP508" i="9"/>
  <c r="CE508" i="9"/>
  <c r="BT508" i="9"/>
  <c r="BJ508" i="9"/>
  <c r="AY508" i="9"/>
  <c r="AN508" i="9"/>
  <c r="AD508" i="9"/>
  <c r="CX508" i="9"/>
  <c r="CM508" i="9"/>
  <c r="CB508" i="9"/>
  <c r="BR508" i="9"/>
  <c r="BG508" i="9"/>
  <c r="AV508" i="9"/>
  <c r="AL508" i="9"/>
  <c r="AA508" i="9"/>
  <c r="CU508" i="9"/>
  <c r="CJ508" i="9"/>
  <c r="BZ508" i="9"/>
  <c r="BO508" i="9"/>
  <c r="BD508" i="9"/>
  <c r="AT508" i="9"/>
  <c r="AI508" i="9"/>
  <c r="X508" i="9"/>
  <c r="CL508" i="9"/>
  <c r="BV508" i="9"/>
  <c r="BC508" i="9"/>
  <c r="AM508" i="9"/>
  <c r="V508" i="9"/>
  <c r="CY508" i="9"/>
  <c r="CH508" i="9"/>
  <c r="BP508" i="9"/>
  <c r="AZ508" i="9"/>
  <c r="AH508" i="9"/>
  <c r="CV508" i="9"/>
  <c r="CF508" i="9"/>
  <c r="BN508" i="9"/>
  <c r="AX508" i="9"/>
  <c r="AF508" i="9"/>
  <c r="CQ508" i="9"/>
  <c r="BX508" i="9"/>
  <c r="BH508" i="9"/>
  <c r="AQ508" i="9"/>
  <c r="Z508" i="9"/>
  <c r="CI508" i="9"/>
  <c r="BB508" i="9"/>
  <c r="CD508" i="9"/>
  <c r="AU508" i="9"/>
  <c r="CA508" i="9"/>
  <c r="AR508" i="9"/>
  <c r="BW508" i="9"/>
  <c r="AP508" i="9"/>
  <c r="BS508" i="9"/>
  <c r="AJ508" i="9"/>
  <c r="AE508" i="9"/>
  <c r="AB508" i="9"/>
  <c r="CT508" i="9"/>
  <c r="W508" i="9"/>
  <c r="CR508" i="9"/>
  <c r="CN508" i="9"/>
  <c r="BK508" i="9"/>
  <c r="BF508" i="9"/>
  <c r="BL508" i="9"/>
  <c r="CV483" i="9"/>
  <c r="CN483" i="9"/>
  <c r="CF483" i="9"/>
  <c r="BX483" i="9"/>
  <c r="BP483" i="9"/>
  <c r="BH483" i="9"/>
  <c r="AZ483" i="9"/>
  <c r="AR483" i="9"/>
  <c r="AJ483" i="9"/>
  <c r="CU483" i="9"/>
  <c r="CM483" i="9"/>
  <c r="CE483" i="9"/>
  <c r="BW483" i="9"/>
  <c r="BO483" i="9"/>
  <c r="BG483" i="9"/>
  <c r="AY483" i="9"/>
  <c r="AQ483" i="9"/>
  <c r="AI483" i="9"/>
  <c r="AA483" i="9"/>
  <c r="CY483" i="9"/>
  <c r="CO483" i="9"/>
  <c r="CC483" i="9"/>
  <c r="BS483" i="9"/>
  <c r="BI483" i="9"/>
  <c r="AW483" i="9"/>
  <c r="AM483" i="9"/>
  <c r="AC483" i="9"/>
  <c r="CX483" i="9"/>
  <c r="CL483" i="9"/>
  <c r="CB483" i="9"/>
  <c r="BR483" i="9"/>
  <c r="BF483" i="9"/>
  <c r="AV483" i="9"/>
  <c r="AL483" i="9"/>
  <c r="AB483" i="9"/>
  <c r="CZ483" i="9"/>
  <c r="CJ483" i="9"/>
  <c r="BV483" i="9"/>
  <c r="BJ483" i="9"/>
  <c r="AT483" i="9"/>
  <c r="AF483" i="9"/>
  <c r="CW483" i="9"/>
  <c r="CI483" i="9"/>
  <c r="BU483" i="9"/>
  <c r="BE483" i="9"/>
  <c r="AS483" i="9"/>
  <c r="AE483" i="9"/>
  <c r="DA483" i="9"/>
  <c r="CG483" i="9"/>
  <c r="BM483" i="9"/>
  <c r="AU483" i="9"/>
  <c r="Z483" i="9"/>
  <c r="CS483" i="9"/>
  <c r="CA483" i="9"/>
  <c r="BK483" i="9"/>
  <c r="AO483" i="9"/>
  <c r="X483" i="9"/>
  <c r="CR483" i="9"/>
  <c r="BZ483" i="9"/>
  <c r="BD483" i="9"/>
  <c r="AN483" i="9"/>
  <c r="W483" i="9"/>
  <c r="CP483" i="9"/>
  <c r="BL483" i="9"/>
  <c r="AG483" i="9"/>
  <c r="CK483" i="9"/>
  <c r="BC483" i="9"/>
  <c r="AD483" i="9"/>
  <c r="CH483" i="9"/>
  <c r="BB483" i="9"/>
  <c r="Y483" i="9"/>
  <c r="CD483" i="9"/>
  <c r="BA483" i="9"/>
  <c r="V483" i="9"/>
  <c r="CT483" i="9"/>
  <c r="BQ483" i="9"/>
  <c r="AK483" i="9"/>
  <c r="CQ483" i="9"/>
  <c r="BN483" i="9"/>
  <c r="AH483" i="9"/>
  <c r="BY483" i="9"/>
  <c r="BT483" i="9"/>
  <c r="AX483" i="9"/>
  <c r="AP483" i="9"/>
  <c r="CU446" i="9"/>
  <c r="CM446" i="9"/>
  <c r="CE446" i="9"/>
  <c r="BW446" i="9"/>
  <c r="BO446" i="9"/>
  <c r="BG446" i="9"/>
  <c r="AY446" i="9"/>
  <c r="AQ446" i="9"/>
  <c r="AI446" i="9"/>
  <c r="AA446" i="9"/>
  <c r="CT446" i="9"/>
  <c r="CL446" i="9"/>
  <c r="CD446" i="9"/>
  <c r="BV446" i="9"/>
  <c r="BN446" i="9"/>
  <c r="BF446" i="9"/>
  <c r="AX446" i="9"/>
  <c r="AP446" i="9"/>
  <c r="AH446" i="9"/>
  <c r="Z446" i="9"/>
  <c r="DA446" i="9"/>
  <c r="CQ446" i="9"/>
  <c r="CG446" i="9"/>
  <c r="BU446" i="9"/>
  <c r="BK446" i="9"/>
  <c r="BA446" i="9"/>
  <c r="AO446" i="9"/>
  <c r="AE446" i="9"/>
  <c r="CZ446" i="9"/>
  <c r="CP446" i="9"/>
  <c r="CF446" i="9"/>
  <c r="BT446" i="9"/>
  <c r="BJ446" i="9"/>
  <c r="AZ446" i="9"/>
  <c r="AN446" i="9"/>
  <c r="AD446" i="9"/>
  <c r="CY446" i="9"/>
  <c r="CO446" i="9"/>
  <c r="CC446" i="9"/>
  <c r="BS446" i="9"/>
  <c r="BI446" i="9"/>
  <c r="AW446" i="9"/>
  <c r="AM446" i="9"/>
  <c r="AC446" i="9"/>
  <c r="CX446" i="9"/>
  <c r="CN446" i="9"/>
  <c r="CB446" i="9"/>
  <c r="BR446" i="9"/>
  <c r="BH446" i="9"/>
  <c r="AV446" i="9"/>
  <c r="AL446" i="9"/>
  <c r="AB446" i="9"/>
  <c r="CW446" i="9"/>
  <c r="CK446" i="9"/>
  <c r="CA446" i="9"/>
  <c r="BQ446" i="9"/>
  <c r="BE446" i="9"/>
  <c r="AU446" i="9"/>
  <c r="AK446" i="9"/>
  <c r="Y446" i="9"/>
  <c r="CS446" i="9"/>
  <c r="CI446" i="9"/>
  <c r="BY446" i="9"/>
  <c r="BM446" i="9"/>
  <c r="BC446" i="9"/>
  <c r="AS446" i="9"/>
  <c r="AG446" i="9"/>
  <c r="W446" i="9"/>
  <c r="BZ446" i="9"/>
  <c r="AJ446" i="9"/>
  <c r="BX446" i="9"/>
  <c r="AF446" i="9"/>
  <c r="BP446" i="9"/>
  <c r="X446" i="9"/>
  <c r="BL446" i="9"/>
  <c r="V446" i="9"/>
  <c r="CV446" i="9"/>
  <c r="BD446" i="9"/>
  <c r="CR446" i="9"/>
  <c r="CJ446" i="9"/>
  <c r="CH446" i="9"/>
  <c r="BB446" i="9"/>
  <c r="AT446" i="9"/>
  <c r="AR446" i="9"/>
  <c r="CV430" i="9"/>
  <c r="CN430" i="9"/>
  <c r="CF430" i="9"/>
  <c r="BX430" i="9"/>
  <c r="BP430" i="9"/>
  <c r="BH430" i="9"/>
  <c r="AZ430" i="9"/>
  <c r="AR430" i="9"/>
  <c r="AJ430" i="9"/>
  <c r="AB430" i="9"/>
  <c r="CU430" i="9"/>
  <c r="CM430" i="9"/>
  <c r="CE430" i="9"/>
  <c r="BW430" i="9"/>
  <c r="BO430" i="9"/>
  <c r="BG430" i="9"/>
  <c r="AY430" i="9"/>
  <c r="AQ430" i="9"/>
  <c r="AI430" i="9"/>
  <c r="AA430" i="9"/>
  <c r="CT430" i="9"/>
  <c r="CL430" i="9"/>
  <c r="CD430" i="9"/>
  <c r="BV430" i="9"/>
  <c r="BN430" i="9"/>
  <c r="BF430" i="9"/>
  <c r="AX430" i="9"/>
  <c r="AP430" i="9"/>
  <c r="AH430" i="9"/>
  <c r="Z430" i="9"/>
  <c r="CY430" i="9"/>
  <c r="CQ430" i="9"/>
  <c r="CI430" i="9"/>
  <c r="CA430" i="9"/>
  <c r="BS430" i="9"/>
  <c r="BK430" i="9"/>
  <c r="BC430" i="9"/>
  <c r="AU430" i="9"/>
  <c r="AM430" i="9"/>
  <c r="AE430" i="9"/>
  <c r="W430" i="9"/>
  <c r="CS430" i="9"/>
  <c r="CC430" i="9"/>
  <c r="BM430" i="9"/>
  <c r="AW430" i="9"/>
  <c r="AG430" i="9"/>
  <c r="CR430" i="9"/>
  <c r="CB430" i="9"/>
  <c r="BL430" i="9"/>
  <c r="AV430" i="9"/>
  <c r="AF430" i="9"/>
  <c r="CP430" i="9"/>
  <c r="BZ430" i="9"/>
  <c r="BJ430" i="9"/>
  <c r="AT430" i="9"/>
  <c r="AD430" i="9"/>
  <c r="CO430" i="9"/>
  <c r="BY430" i="9"/>
  <c r="BI430" i="9"/>
  <c r="AS430" i="9"/>
  <c r="AC430" i="9"/>
  <c r="DA430" i="9"/>
  <c r="CK430" i="9"/>
  <c r="BU430" i="9"/>
  <c r="BE430" i="9"/>
  <c r="AO430" i="9"/>
  <c r="Y430" i="9"/>
  <c r="CJ430" i="9"/>
  <c r="BA430" i="9"/>
  <c r="CH430" i="9"/>
  <c r="AN430" i="9"/>
  <c r="CG430" i="9"/>
  <c r="AL430" i="9"/>
  <c r="BT430" i="9"/>
  <c r="AK430" i="9"/>
  <c r="BR430" i="9"/>
  <c r="X430" i="9"/>
  <c r="CZ430" i="9"/>
  <c r="BQ430" i="9"/>
  <c r="V430" i="9"/>
  <c r="CW430" i="9"/>
  <c r="BD430" i="9"/>
  <c r="BB430" i="9"/>
  <c r="CX430" i="9"/>
  <c r="GH345" i="9"/>
  <c r="DA145" i="9"/>
  <c r="CS145" i="9"/>
  <c r="CK145" i="9"/>
  <c r="CC145" i="9"/>
  <c r="BU145" i="9"/>
  <c r="BM145" i="9"/>
  <c r="BE145" i="9"/>
  <c r="AW145" i="9"/>
  <c r="AO145" i="9"/>
  <c r="AG145" i="9"/>
  <c r="Y145" i="9"/>
  <c r="CZ145" i="9"/>
  <c r="CR145" i="9"/>
  <c r="CJ145" i="9"/>
  <c r="CB145" i="9"/>
  <c r="BT145" i="9"/>
  <c r="BL145" i="9"/>
  <c r="BD145" i="9"/>
  <c r="AV145" i="9"/>
  <c r="AN145" i="9"/>
  <c r="AF145" i="9"/>
  <c r="X145" i="9"/>
  <c r="CY145" i="9"/>
  <c r="CQ145" i="9"/>
  <c r="CI145" i="9"/>
  <c r="CA145" i="9"/>
  <c r="BS145" i="9"/>
  <c r="BK145" i="9"/>
  <c r="BC145" i="9"/>
  <c r="AU145" i="9"/>
  <c r="AM145" i="9"/>
  <c r="AE145" i="9"/>
  <c r="W145" i="9"/>
  <c r="CX145" i="9"/>
  <c r="CP145" i="9"/>
  <c r="CH145" i="9"/>
  <c r="BZ145" i="9"/>
  <c r="BR145" i="9"/>
  <c r="BJ145" i="9"/>
  <c r="BB145" i="9"/>
  <c r="AT145" i="9"/>
  <c r="AL145" i="9"/>
  <c r="AD145" i="9"/>
  <c r="V145" i="9"/>
  <c r="CW145" i="9"/>
  <c r="CO145" i="9"/>
  <c r="CG145" i="9"/>
  <c r="BY145" i="9"/>
  <c r="BQ145" i="9"/>
  <c r="BI145" i="9"/>
  <c r="BA145" i="9"/>
  <c r="AS145" i="9"/>
  <c r="AK145" i="9"/>
  <c r="AC145" i="9"/>
  <c r="CV145" i="9"/>
  <c r="CN145" i="9"/>
  <c r="CF145" i="9"/>
  <c r="BX145" i="9"/>
  <c r="BP145" i="9"/>
  <c r="BH145" i="9"/>
  <c r="AZ145" i="9"/>
  <c r="AR145" i="9"/>
  <c r="AJ145" i="9"/>
  <c r="AB145" i="9"/>
  <c r="CU145" i="9"/>
  <c r="BO145" i="9"/>
  <c r="AI145" i="9"/>
  <c r="CT145" i="9"/>
  <c r="BN145" i="9"/>
  <c r="AH145" i="9"/>
  <c r="CM145" i="9"/>
  <c r="BG145" i="9"/>
  <c r="AA145" i="9"/>
  <c r="CL145" i="9"/>
  <c r="BF145" i="9"/>
  <c r="Z145" i="9"/>
  <c r="CE145" i="9"/>
  <c r="AY145" i="9"/>
  <c r="CD145" i="9"/>
  <c r="AX145" i="9"/>
  <c r="BW145" i="9"/>
  <c r="AQ145" i="9"/>
  <c r="AP145" i="9"/>
  <c r="BV145" i="9"/>
  <c r="DA129" i="9"/>
  <c r="CS129" i="9"/>
  <c r="CK129" i="9"/>
  <c r="CC129" i="9"/>
  <c r="BU129" i="9"/>
  <c r="BM129" i="9"/>
  <c r="BE129" i="9"/>
  <c r="AW129" i="9"/>
  <c r="AO129" i="9"/>
  <c r="AG129" i="9"/>
  <c r="Y129" i="9"/>
  <c r="CZ129" i="9"/>
  <c r="CR129" i="9"/>
  <c r="CJ129" i="9"/>
  <c r="CB129" i="9"/>
  <c r="BT129" i="9"/>
  <c r="BL129" i="9"/>
  <c r="BD129" i="9"/>
  <c r="AV129" i="9"/>
  <c r="AN129" i="9"/>
  <c r="AF129" i="9"/>
  <c r="X129" i="9"/>
  <c r="CY129" i="9"/>
  <c r="CQ129" i="9"/>
  <c r="CI129" i="9"/>
  <c r="CA129" i="9"/>
  <c r="BS129" i="9"/>
  <c r="BK129" i="9"/>
  <c r="BC129" i="9"/>
  <c r="AU129" i="9"/>
  <c r="AM129" i="9"/>
  <c r="AE129" i="9"/>
  <c r="W129" i="9"/>
  <c r="CX129" i="9"/>
  <c r="CP129" i="9"/>
  <c r="CH129" i="9"/>
  <c r="BZ129" i="9"/>
  <c r="BR129" i="9"/>
  <c r="BJ129" i="9"/>
  <c r="BB129" i="9"/>
  <c r="AT129" i="9"/>
  <c r="AL129" i="9"/>
  <c r="AD129" i="9"/>
  <c r="V129" i="9"/>
  <c r="CW129" i="9"/>
  <c r="CO129" i="9"/>
  <c r="CG129" i="9"/>
  <c r="BY129" i="9"/>
  <c r="BQ129" i="9"/>
  <c r="BI129" i="9"/>
  <c r="BA129" i="9"/>
  <c r="AS129" i="9"/>
  <c r="AK129" i="9"/>
  <c r="AC129" i="9"/>
  <c r="CV129" i="9"/>
  <c r="CN129" i="9"/>
  <c r="CF129" i="9"/>
  <c r="BX129" i="9"/>
  <c r="BP129" i="9"/>
  <c r="BH129" i="9"/>
  <c r="AZ129" i="9"/>
  <c r="AR129" i="9"/>
  <c r="AJ129" i="9"/>
  <c r="AB129" i="9"/>
  <c r="CE129" i="9"/>
  <c r="AY129" i="9"/>
  <c r="CD129" i="9"/>
  <c r="AX129" i="9"/>
  <c r="BW129" i="9"/>
  <c r="AQ129" i="9"/>
  <c r="BV129" i="9"/>
  <c r="AP129" i="9"/>
  <c r="CU129" i="9"/>
  <c r="BO129" i="9"/>
  <c r="AI129" i="9"/>
  <c r="CT129" i="9"/>
  <c r="BN129" i="9"/>
  <c r="AH129" i="9"/>
  <c r="CM129" i="9"/>
  <c r="BG129" i="9"/>
  <c r="AA129" i="9"/>
  <c r="CL129" i="9"/>
  <c r="BF129" i="9"/>
  <c r="Z129" i="9"/>
  <c r="DA113" i="9"/>
  <c r="CS113" i="9"/>
  <c r="CK113" i="9"/>
  <c r="CC113" i="9"/>
  <c r="BU113" i="9"/>
  <c r="BM113" i="9"/>
  <c r="BE113" i="9"/>
  <c r="AW113" i="9"/>
  <c r="AO113" i="9"/>
  <c r="AG113" i="9"/>
  <c r="Y113" i="9"/>
  <c r="CZ113" i="9"/>
  <c r="CR113" i="9"/>
  <c r="CJ113" i="9"/>
  <c r="CB113" i="9"/>
  <c r="BT113" i="9"/>
  <c r="BL113" i="9"/>
  <c r="BD113" i="9"/>
  <c r="AV113" i="9"/>
  <c r="AN113" i="9"/>
  <c r="AF113" i="9"/>
  <c r="X113" i="9"/>
  <c r="CY113" i="9"/>
  <c r="CQ113" i="9"/>
  <c r="CI113" i="9"/>
  <c r="CA113" i="9"/>
  <c r="BS113" i="9"/>
  <c r="BK113" i="9"/>
  <c r="BC113" i="9"/>
  <c r="AU113" i="9"/>
  <c r="AM113" i="9"/>
  <c r="AE113" i="9"/>
  <c r="W113" i="9"/>
  <c r="CX113" i="9"/>
  <c r="CP113" i="9"/>
  <c r="CH113" i="9"/>
  <c r="BZ113" i="9"/>
  <c r="BR113" i="9"/>
  <c r="BJ113" i="9"/>
  <c r="BB113" i="9"/>
  <c r="AT113" i="9"/>
  <c r="AL113" i="9"/>
  <c r="AD113" i="9"/>
  <c r="V113" i="9"/>
  <c r="CW113" i="9"/>
  <c r="CO113" i="9"/>
  <c r="CG113" i="9"/>
  <c r="BY113" i="9"/>
  <c r="BQ113" i="9"/>
  <c r="BI113" i="9"/>
  <c r="BA113" i="9"/>
  <c r="AS113" i="9"/>
  <c r="AK113" i="9"/>
  <c r="AC113" i="9"/>
  <c r="CV113" i="9"/>
  <c r="CN113" i="9"/>
  <c r="CF113" i="9"/>
  <c r="BX113" i="9"/>
  <c r="BP113" i="9"/>
  <c r="BH113" i="9"/>
  <c r="AZ113" i="9"/>
  <c r="AR113" i="9"/>
  <c r="AJ113" i="9"/>
  <c r="AB113" i="9"/>
  <c r="CU113" i="9"/>
  <c r="BO113" i="9"/>
  <c r="AI113" i="9"/>
  <c r="CT113" i="9"/>
  <c r="BN113" i="9"/>
  <c r="AH113" i="9"/>
  <c r="CM113" i="9"/>
  <c r="BG113" i="9"/>
  <c r="AA113" i="9"/>
  <c r="CL113" i="9"/>
  <c r="BF113" i="9"/>
  <c r="Z113" i="9"/>
  <c r="CE113" i="9"/>
  <c r="AY113" i="9"/>
  <c r="CD113" i="9"/>
  <c r="AX113" i="9"/>
  <c r="BW113" i="9"/>
  <c r="AQ113" i="9"/>
  <c r="BV113" i="9"/>
  <c r="AP113" i="9"/>
  <c r="CX97" i="9"/>
  <c r="CP97" i="9"/>
  <c r="CH97" i="9"/>
  <c r="BZ97" i="9"/>
  <c r="BR97" i="9"/>
  <c r="BJ97" i="9"/>
  <c r="BB97" i="9"/>
  <c r="AT97" i="9"/>
  <c r="AL97" i="9"/>
  <c r="AD97" i="9"/>
  <c r="V97" i="9"/>
  <c r="CW97" i="9"/>
  <c r="CO97" i="9"/>
  <c r="CG97" i="9"/>
  <c r="BY97" i="9"/>
  <c r="BQ97" i="9"/>
  <c r="BI97" i="9"/>
  <c r="BA97" i="9"/>
  <c r="AS97" i="9"/>
  <c r="AK97" i="9"/>
  <c r="AC97" i="9"/>
  <c r="CV97" i="9"/>
  <c r="CN97" i="9"/>
  <c r="CF97" i="9"/>
  <c r="BX97" i="9"/>
  <c r="BP97" i="9"/>
  <c r="BH97" i="9"/>
  <c r="AZ97" i="9"/>
  <c r="AR97" i="9"/>
  <c r="AJ97" i="9"/>
  <c r="AB97" i="9"/>
  <c r="CU97" i="9"/>
  <c r="CM97" i="9"/>
  <c r="CE97" i="9"/>
  <c r="BW97" i="9"/>
  <c r="BO97" i="9"/>
  <c r="BG97" i="9"/>
  <c r="AY97" i="9"/>
  <c r="AQ97" i="9"/>
  <c r="AI97" i="9"/>
  <c r="AA97" i="9"/>
  <c r="CT97" i="9"/>
  <c r="CL97" i="9"/>
  <c r="CD97" i="9"/>
  <c r="BV97" i="9"/>
  <c r="BN97" i="9"/>
  <c r="BF97" i="9"/>
  <c r="AX97" i="9"/>
  <c r="AP97" i="9"/>
  <c r="AH97" i="9"/>
  <c r="Z97" i="9"/>
  <c r="DA97" i="9"/>
  <c r="CS97" i="9"/>
  <c r="CK97" i="9"/>
  <c r="CC97" i="9"/>
  <c r="BU97" i="9"/>
  <c r="BM97" i="9"/>
  <c r="BE97" i="9"/>
  <c r="AW97" i="9"/>
  <c r="AO97" i="9"/>
  <c r="AG97" i="9"/>
  <c r="Y97" i="9"/>
  <c r="CZ97" i="9"/>
  <c r="CR97" i="9"/>
  <c r="CJ97" i="9"/>
  <c r="CB97" i="9"/>
  <c r="BT97" i="9"/>
  <c r="BL97" i="9"/>
  <c r="BD97" i="9"/>
  <c r="AV97" i="9"/>
  <c r="AN97" i="9"/>
  <c r="AF97" i="9"/>
  <c r="X97" i="9"/>
  <c r="AU97" i="9"/>
  <c r="CY97" i="9"/>
  <c r="AM97" i="9"/>
  <c r="CQ97" i="9"/>
  <c r="AE97" i="9"/>
  <c r="CI97" i="9"/>
  <c r="W97" i="9"/>
  <c r="CA97" i="9"/>
  <c r="BS97" i="9"/>
  <c r="BK97" i="9"/>
  <c r="BC97" i="9"/>
  <c r="CX81" i="9"/>
  <c r="CP81" i="9"/>
  <c r="CH81" i="9"/>
  <c r="BZ81" i="9"/>
  <c r="BR81" i="9"/>
  <c r="BJ81" i="9"/>
  <c r="BB81" i="9"/>
  <c r="AT81" i="9"/>
  <c r="AL81" i="9"/>
  <c r="AD81" i="9"/>
  <c r="V81" i="9"/>
  <c r="CW81" i="9"/>
  <c r="CO81" i="9"/>
  <c r="CG81" i="9"/>
  <c r="BY81" i="9"/>
  <c r="BQ81" i="9"/>
  <c r="BI81" i="9"/>
  <c r="BA81" i="9"/>
  <c r="AS81" i="9"/>
  <c r="AK81" i="9"/>
  <c r="AC81" i="9"/>
  <c r="CU81" i="9"/>
  <c r="CM81" i="9"/>
  <c r="CE81" i="9"/>
  <c r="BW81" i="9"/>
  <c r="BO81" i="9"/>
  <c r="BG81" i="9"/>
  <c r="AY81" i="9"/>
  <c r="AQ81" i="9"/>
  <c r="AI81" i="9"/>
  <c r="AA81" i="9"/>
  <c r="CT81" i="9"/>
  <c r="CL81" i="9"/>
  <c r="CD81" i="9"/>
  <c r="BV81" i="9"/>
  <c r="BN81" i="9"/>
  <c r="BF81" i="9"/>
  <c r="AX81" i="9"/>
  <c r="AP81" i="9"/>
  <c r="AH81" i="9"/>
  <c r="Z81" i="9"/>
  <c r="DA81" i="9"/>
  <c r="CS81" i="9"/>
  <c r="CK81" i="9"/>
  <c r="CC81" i="9"/>
  <c r="BU81" i="9"/>
  <c r="BM81" i="9"/>
  <c r="BE81" i="9"/>
  <c r="AW81" i="9"/>
  <c r="AO81" i="9"/>
  <c r="AG81" i="9"/>
  <c r="Y81" i="9"/>
  <c r="CZ81" i="9"/>
  <c r="CR81" i="9"/>
  <c r="CJ81" i="9"/>
  <c r="CB81" i="9"/>
  <c r="BT81" i="9"/>
  <c r="BL81" i="9"/>
  <c r="BD81" i="9"/>
  <c r="AV81" i="9"/>
  <c r="AN81" i="9"/>
  <c r="AF81" i="9"/>
  <c r="X81" i="9"/>
  <c r="CI81" i="9"/>
  <c r="BC81" i="9"/>
  <c r="W81" i="9"/>
  <c r="CF81" i="9"/>
  <c r="AZ81" i="9"/>
  <c r="CA81" i="9"/>
  <c r="AU81" i="9"/>
  <c r="BX81" i="9"/>
  <c r="AR81" i="9"/>
  <c r="CY81" i="9"/>
  <c r="BS81" i="9"/>
  <c r="AM81" i="9"/>
  <c r="CV81" i="9"/>
  <c r="BP81" i="9"/>
  <c r="AJ81" i="9"/>
  <c r="CQ81" i="9"/>
  <c r="BK81" i="9"/>
  <c r="AE81" i="9"/>
  <c r="CN81" i="9"/>
  <c r="BH81" i="9"/>
  <c r="AB81" i="9"/>
  <c r="CX65" i="9"/>
  <c r="CP65" i="9"/>
  <c r="CH65" i="9"/>
  <c r="BZ65" i="9"/>
  <c r="BR65" i="9"/>
  <c r="BJ65" i="9"/>
  <c r="BB65" i="9"/>
  <c r="AT65" i="9"/>
  <c r="AL65" i="9"/>
  <c r="AD65" i="9"/>
  <c r="V65" i="9"/>
  <c r="CU65" i="9"/>
  <c r="CM65" i="9"/>
  <c r="CE65" i="9"/>
  <c r="BW65" i="9"/>
  <c r="BO65" i="9"/>
  <c r="BG65" i="9"/>
  <c r="AY65" i="9"/>
  <c r="AQ65" i="9"/>
  <c r="AI65" i="9"/>
  <c r="AA65" i="9"/>
  <c r="CT65" i="9"/>
  <c r="CL65" i="9"/>
  <c r="CD65" i="9"/>
  <c r="BV65" i="9"/>
  <c r="BN65" i="9"/>
  <c r="BF65" i="9"/>
  <c r="AX65" i="9"/>
  <c r="AP65" i="9"/>
  <c r="AH65" i="9"/>
  <c r="Z65" i="9"/>
  <c r="CZ65" i="9"/>
  <c r="CR65" i="9"/>
  <c r="CJ65" i="9"/>
  <c r="CB65" i="9"/>
  <c r="BT65" i="9"/>
  <c r="BL65" i="9"/>
  <c r="BD65" i="9"/>
  <c r="AV65" i="9"/>
  <c r="AN65" i="9"/>
  <c r="AF65" i="9"/>
  <c r="X65" i="9"/>
  <c r="CW65" i="9"/>
  <c r="CG65" i="9"/>
  <c r="BQ65" i="9"/>
  <c r="BA65" i="9"/>
  <c r="AK65" i="9"/>
  <c r="CV65" i="9"/>
  <c r="CF65" i="9"/>
  <c r="BP65" i="9"/>
  <c r="AZ65" i="9"/>
  <c r="AJ65" i="9"/>
  <c r="CS65" i="9"/>
  <c r="CC65" i="9"/>
  <c r="BM65" i="9"/>
  <c r="AW65" i="9"/>
  <c r="AG65" i="9"/>
  <c r="CQ65" i="9"/>
  <c r="CA65" i="9"/>
  <c r="BK65" i="9"/>
  <c r="AU65" i="9"/>
  <c r="AE65" i="9"/>
  <c r="CO65" i="9"/>
  <c r="BY65" i="9"/>
  <c r="BI65" i="9"/>
  <c r="AS65" i="9"/>
  <c r="AC65" i="9"/>
  <c r="CN65" i="9"/>
  <c r="BX65" i="9"/>
  <c r="BH65" i="9"/>
  <c r="AR65" i="9"/>
  <c r="AB65" i="9"/>
  <c r="DA65" i="9"/>
  <c r="CK65" i="9"/>
  <c r="BU65" i="9"/>
  <c r="BE65" i="9"/>
  <c r="AO65" i="9"/>
  <c r="Y65" i="9"/>
  <c r="AM65" i="9"/>
  <c r="W65" i="9"/>
  <c r="BS65" i="9"/>
  <c r="BC65" i="9"/>
  <c r="CY65" i="9"/>
  <c r="CI65" i="9"/>
  <c r="GB233" i="9"/>
  <c r="FT233" i="9"/>
  <c r="FL233" i="9"/>
  <c r="FD233" i="9"/>
  <c r="EV233" i="9"/>
  <c r="EN233" i="9"/>
  <c r="EF233" i="9"/>
  <c r="DX233" i="9"/>
  <c r="DP233" i="9"/>
  <c r="DH233" i="9"/>
  <c r="GA233" i="9"/>
  <c r="FS233" i="9"/>
  <c r="FK233" i="9"/>
  <c r="FC233" i="9"/>
  <c r="EU233" i="9"/>
  <c r="EM233" i="9"/>
  <c r="EE233" i="9"/>
  <c r="DW233" i="9"/>
  <c r="DO233" i="9"/>
  <c r="DG233" i="9"/>
  <c r="FZ233" i="9"/>
  <c r="FR233" i="9"/>
  <c r="FJ233" i="9"/>
  <c r="FB233" i="9"/>
  <c r="ET233" i="9"/>
  <c r="EL233" i="9"/>
  <c r="ED233" i="9"/>
  <c r="DV233" i="9"/>
  <c r="DN233" i="9"/>
  <c r="DF233" i="9"/>
  <c r="GG233" i="9"/>
  <c r="FY233" i="9"/>
  <c r="FQ233" i="9"/>
  <c r="FI233" i="9"/>
  <c r="FA233" i="9"/>
  <c r="ES233" i="9"/>
  <c r="EK233" i="9"/>
  <c r="EC233" i="9"/>
  <c r="DU233" i="9"/>
  <c r="DM233" i="9"/>
  <c r="DE233" i="9"/>
  <c r="GF233" i="9"/>
  <c r="FX233" i="9"/>
  <c r="FP233" i="9"/>
  <c r="FH233" i="9"/>
  <c r="EZ233" i="9"/>
  <c r="ER233" i="9"/>
  <c r="EJ233" i="9"/>
  <c r="EB233" i="9"/>
  <c r="DT233" i="9"/>
  <c r="DL233" i="9"/>
  <c r="DD233" i="9"/>
  <c r="FO233" i="9"/>
  <c r="EW233" i="9"/>
  <c r="DZ233" i="9"/>
  <c r="DC233" i="9"/>
  <c r="FN233" i="9"/>
  <c r="EQ233" i="9"/>
  <c r="DY233" i="9"/>
  <c r="DB233" i="9"/>
  <c r="FG233" i="9"/>
  <c r="EH233" i="9"/>
  <c r="DI233" i="9"/>
  <c r="GE233" i="9"/>
  <c r="FF233" i="9"/>
  <c r="EG233" i="9"/>
  <c r="GD233" i="9"/>
  <c r="FE233" i="9"/>
  <c r="EA233" i="9"/>
  <c r="GC233" i="9"/>
  <c r="EY233" i="9"/>
  <c r="DS233" i="9"/>
  <c r="FW233" i="9"/>
  <c r="EX233" i="9"/>
  <c r="DR233" i="9"/>
  <c r="FU233" i="9"/>
  <c r="EO233" i="9"/>
  <c r="DK233" i="9"/>
  <c r="FV233" i="9"/>
  <c r="FM233" i="9"/>
  <c r="EP233" i="9"/>
  <c r="EI233" i="9"/>
  <c r="DQ233" i="9"/>
  <c r="DJ233" i="9"/>
  <c r="GB204" i="9"/>
  <c r="FT204" i="9"/>
  <c r="FL204" i="9"/>
  <c r="FD204" i="9"/>
  <c r="EV204" i="9"/>
  <c r="EN204" i="9"/>
  <c r="EF204" i="9"/>
  <c r="DX204" i="9"/>
  <c r="DP204" i="9"/>
  <c r="DH204" i="9"/>
  <c r="GA204" i="9"/>
  <c r="FS204" i="9"/>
  <c r="FK204" i="9"/>
  <c r="FC204" i="9"/>
  <c r="EU204" i="9"/>
  <c r="EM204" i="9"/>
  <c r="EE204" i="9"/>
  <c r="DW204" i="9"/>
  <c r="DO204" i="9"/>
  <c r="DG204" i="9"/>
  <c r="GD204" i="9"/>
  <c r="FV204" i="9"/>
  <c r="FN204" i="9"/>
  <c r="FF204" i="9"/>
  <c r="EX204" i="9"/>
  <c r="EP204" i="9"/>
  <c r="EH204" i="9"/>
  <c r="DZ204" i="9"/>
  <c r="DR204" i="9"/>
  <c r="DJ204" i="9"/>
  <c r="DB204" i="9"/>
  <c r="FW204" i="9"/>
  <c r="FI204" i="9"/>
  <c r="EW204" i="9"/>
  <c r="EJ204" i="9"/>
  <c r="DV204" i="9"/>
  <c r="DK204" i="9"/>
  <c r="GG204" i="9"/>
  <c r="FU204" i="9"/>
  <c r="FH204" i="9"/>
  <c r="ET204" i="9"/>
  <c r="EI204" i="9"/>
  <c r="DU204" i="9"/>
  <c r="DI204" i="9"/>
  <c r="GF204" i="9"/>
  <c r="FR204" i="9"/>
  <c r="FG204" i="9"/>
  <c r="ES204" i="9"/>
  <c r="EG204" i="9"/>
  <c r="DT204" i="9"/>
  <c r="DF204" i="9"/>
  <c r="GE204" i="9"/>
  <c r="FQ204" i="9"/>
  <c r="FE204" i="9"/>
  <c r="ER204" i="9"/>
  <c r="ED204" i="9"/>
  <c r="DS204" i="9"/>
  <c r="DE204" i="9"/>
  <c r="GC204" i="9"/>
  <c r="FP204" i="9"/>
  <c r="FB204" i="9"/>
  <c r="EQ204" i="9"/>
  <c r="EC204" i="9"/>
  <c r="DQ204" i="9"/>
  <c r="DD204" i="9"/>
  <c r="FZ204" i="9"/>
  <c r="FO204" i="9"/>
  <c r="FA204" i="9"/>
  <c r="EO204" i="9"/>
  <c r="EB204" i="9"/>
  <c r="DN204" i="9"/>
  <c r="DC204" i="9"/>
  <c r="EZ204" i="9"/>
  <c r="EY204" i="9"/>
  <c r="EL204" i="9"/>
  <c r="EK204" i="9"/>
  <c r="FY204" i="9"/>
  <c r="EA204" i="9"/>
  <c r="FX204" i="9"/>
  <c r="DY204" i="9"/>
  <c r="FM204" i="9"/>
  <c r="DM204" i="9"/>
  <c r="DL204" i="9"/>
  <c r="FJ204" i="9"/>
  <c r="GA167" i="9"/>
  <c r="FS167" i="9"/>
  <c r="FK167" i="9"/>
  <c r="FC167" i="9"/>
  <c r="EU167" i="9"/>
  <c r="EM167" i="9"/>
  <c r="EE167" i="9"/>
  <c r="DW167" i="9"/>
  <c r="DO167" i="9"/>
  <c r="DG167" i="9"/>
  <c r="GG167" i="9"/>
  <c r="FY167" i="9"/>
  <c r="FQ167" i="9"/>
  <c r="FI167" i="9"/>
  <c r="FA167" i="9"/>
  <c r="ES167" i="9"/>
  <c r="EK167" i="9"/>
  <c r="EC167" i="9"/>
  <c r="DU167" i="9"/>
  <c r="DM167" i="9"/>
  <c r="DE167" i="9"/>
  <c r="GF167" i="9"/>
  <c r="FX167" i="9"/>
  <c r="FP167" i="9"/>
  <c r="FH167" i="9"/>
  <c r="EZ167" i="9"/>
  <c r="ER167" i="9"/>
  <c r="EJ167" i="9"/>
  <c r="EB167" i="9"/>
  <c r="DT167" i="9"/>
  <c r="DL167" i="9"/>
  <c r="DD167" i="9"/>
  <c r="GE167" i="9"/>
  <c r="FW167" i="9"/>
  <c r="FO167" i="9"/>
  <c r="FG167" i="9"/>
  <c r="EY167" i="9"/>
  <c r="EQ167" i="9"/>
  <c r="EI167" i="9"/>
  <c r="EA167" i="9"/>
  <c r="DS167" i="9"/>
  <c r="DK167" i="9"/>
  <c r="DC167" i="9"/>
  <c r="GD167" i="9"/>
  <c r="FV167" i="9"/>
  <c r="FN167" i="9"/>
  <c r="FF167" i="9"/>
  <c r="EX167" i="9"/>
  <c r="EP167" i="9"/>
  <c r="EH167" i="9"/>
  <c r="DZ167" i="9"/>
  <c r="DR167" i="9"/>
  <c r="DJ167" i="9"/>
  <c r="DB167" i="9"/>
  <c r="GC167" i="9"/>
  <c r="FU167" i="9"/>
  <c r="FM167" i="9"/>
  <c r="FE167" i="9"/>
  <c r="EW167" i="9"/>
  <c r="EO167" i="9"/>
  <c r="EG167" i="9"/>
  <c r="DY167" i="9"/>
  <c r="DQ167" i="9"/>
  <c r="DI167" i="9"/>
  <c r="FD167" i="9"/>
  <c r="DX167" i="9"/>
  <c r="FB167" i="9"/>
  <c r="DV167" i="9"/>
  <c r="GB167" i="9"/>
  <c r="EV167" i="9"/>
  <c r="DP167" i="9"/>
  <c r="FZ167" i="9"/>
  <c r="ET167" i="9"/>
  <c r="DN167" i="9"/>
  <c r="FT167" i="9"/>
  <c r="EN167" i="9"/>
  <c r="DH167" i="9"/>
  <c r="FR167" i="9"/>
  <c r="EL167" i="9"/>
  <c r="DF167" i="9"/>
  <c r="FL167" i="9"/>
  <c r="EF167" i="9"/>
  <c r="ED167" i="9"/>
  <c r="FJ167" i="9"/>
  <c r="GD101" i="9"/>
  <c r="FV101" i="9"/>
  <c r="FN101" i="9"/>
  <c r="FF101" i="9"/>
  <c r="EX101" i="9"/>
  <c r="EP101" i="9"/>
  <c r="EH101" i="9"/>
  <c r="DZ101" i="9"/>
  <c r="DR101" i="9"/>
  <c r="DJ101" i="9"/>
  <c r="DB101" i="9"/>
  <c r="GB101" i="9"/>
  <c r="FT101" i="9"/>
  <c r="FL101" i="9"/>
  <c r="FD101" i="9"/>
  <c r="EV101" i="9"/>
  <c r="EN101" i="9"/>
  <c r="EF101" i="9"/>
  <c r="DX101" i="9"/>
  <c r="DP101" i="9"/>
  <c r="DH101" i="9"/>
  <c r="GC101" i="9"/>
  <c r="FR101" i="9"/>
  <c r="FH101" i="9"/>
  <c r="EW101" i="9"/>
  <c r="EL101" i="9"/>
  <c r="EB101" i="9"/>
  <c r="DQ101" i="9"/>
  <c r="DF101" i="9"/>
  <c r="GA101" i="9"/>
  <c r="FQ101" i="9"/>
  <c r="FG101" i="9"/>
  <c r="EU101" i="9"/>
  <c r="EK101" i="9"/>
  <c r="EA101" i="9"/>
  <c r="DO101" i="9"/>
  <c r="DE101" i="9"/>
  <c r="FZ101" i="9"/>
  <c r="FP101" i="9"/>
  <c r="FE101" i="9"/>
  <c r="ET101" i="9"/>
  <c r="EJ101" i="9"/>
  <c r="DY101" i="9"/>
  <c r="DN101" i="9"/>
  <c r="DD101" i="9"/>
  <c r="FY101" i="9"/>
  <c r="FO101" i="9"/>
  <c r="FC101" i="9"/>
  <c r="ES101" i="9"/>
  <c r="EI101" i="9"/>
  <c r="DW101" i="9"/>
  <c r="DM101" i="9"/>
  <c r="DC101" i="9"/>
  <c r="FX101" i="9"/>
  <c r="FM101" i="9"/>
  <c r="FB101" i="9"/>
  <c r="ER101" i="9"/>
  <c r="EG101" i="9"/>
  <c r="DV101" i="9"/>
  <c r="DL101" i="9"/>
  <c r="GG101" i="9"/>
  <c r="FW101" i="9"/>
  <c r="FK101" i="9"/>
  <c r="FA101" i="9"/>
  <c r="EQ101" i="9"/>
  <c r="EE101" i="9"/>
  <c r="DU101" i="9"/>
  <c r="DK101" i="9"/>
  <c r="GF101" i="9"/>
  <c r="FU101" i="9"/>
  <c r="FJ101" i="9"/>
  <c r="EZ101" i="9"/>
  <c r="EO101" i="9"/>
  <c r="ED101" i="9"/>
  <c r="DT101" i="9"/>
  <c r="DI101" i="9"/>
  <c r="DS101" i="9"/>
  <c r="DG101" i="9"/>
  <c r="GE101" i="9"/>
  <c r="FS101" i="9"/>
  <c r="FI101" i="9"/>
  <c r="EY101" i="9"/>
  <c r="EM101" i="9"/>
  <c r="EC101" i="9"/>
  <c r="GA76" i="9"/>
  <c r="FS76" i="9"/>
  <c r="FK76" i="9"/>
  <c r="FC76" i="9"/>
  <c r="EU76" i="9"/>
  <c r="EM76" i="9"/>
  <c r="EE76" i="9"/>
  <c r="DW76" i="9"/>
  <c r="DO76" i="9"/>
  <c r="DG76" i="9"/>
  <c r="FZ76" i="9"/>
  <c r="FR76" i="9"/>
  <c r="FJ76" i="9"/>
  <c r="FB76" i="9"/>
  <c r="ET76" i="9"/>
  <c r="EL76" i="9"/>
  <c r="ED76" i="9"/>
  <c r="DV76" i="9"/>
  <c r="DN76" i="9"/>
  <c r="DF76" i="9"/>
  <c r="GF76" i="9"/>
  <c r="FX76" i="9"/>
  <c r="FP76" i="9"/>
  <c r="FH76" i="9"/>
  <c r="EZ76" i="9"/>
  <c r="ER76" i="9"/>
  <c r="EJ76" i="9"/>
  <c r="EB76" i="9"/>
  <c r="DT76" i="9"/>
  <c r="DL76" i="9"/>
  <c r="DD76" i="9"/>
  <c r="GE76" i="9"/>
  <c r="FW76" i="9"/>
  <c r="FO76" i="9"/>
  <c r="FG76" i="9"/>
  <c r="EY76" i="9"/>
  <c r="EQ76" i="9"/>
  <c r="EI76" i="9"/>
  <c r="EA76" i="9"/>
  <c r="DS76" i="9"/>
  <c r="DK76" i="9"/>
  <c r="DC76" i="9"/>
  <c r="GD76" i="9"/>
  <c r="FV76" i="9"/>
  <c r="FN76" i="9"/>
  <c r="FF76" i="9"/>
  <c r="EX76" i="9"/>
  <c r="EP76" i="9"/>
  <c r="EH76" i="9"/>
  <c r="DZ76" i="9"/>
  <c r="DR76" i="9"/>
  <c r="DJ76" i="9"/>
  <c r="DB76" i="9"/>
  <c r="GC76" i="9"/>
  <c r="FU76" i="9"/>
  <c r="FM76" i="9"/>
  <c r="FE76" i="9"/>
  <c r="EW76" i="9"/>
  <c r="EO76" i="9"/>
  <c r="EG76" i="9"/>
  <c r="DY76" i="9"/>
  <c r="DQ76" i="9"/>
  <c r="DI76" i="9"/>
  <c r="FD76" i="9"/>
  <c r="DX76" i="9"/>
  <c r="GG76" i="9"/>
  <c r="FA76" i="9"/>
  <c r="DU76" i="9"/>
  <c r="GB76" i="9"/>
  <c r="EV76" i="9"/>
  <c r="DP76" i="9"/>
  <c r="FY76" i="9"/>
  <c r="ES76" i="9"/>
  <c r="DM76" i="9"/>
  <c r="FT76" i="9"/>
  <c r="EN76" i="9"/>
  <c r="DH76" i="9"/>
  <c r="FQ76" i="9"/>
  <c r="EK76" i="9"/>
  <c r="DE76" i="9"/>
  <c r="FL76" i="9"/>
  <c r="EF76" i="9"/>
  <c r="FI76" i="9"/>
  <c r="EC76" i="9"/>
  <c r="GG55" i="9"/>
  <c r="FY55" i="9"/>
  <c r="FQ55" i="9"/>
  <c r="FI55" i="9"/>
  <c r="FA55" i="9"/>
  <c r="ES55" i="9"/>
  <c r="EK55" i="9"/>
  <c r="EC55" i="9"/>
  <c r="DU55" i="9"/>
  <c r="DM55" i="9"/>
  <c r="DE55" i="9"/>
  <c r="GD55" i="9"/>
  <c r="FV55" i="9"/>
  <c r="FN55" i="9"/>
  <c r="FF55" i="9"/>
  <c r="EX55" i="9"/>
  <c r="EP55" i="9"/>
  <c r="EH55" i="9"/>
  <c r="DZ55" i="9"/>
  <c r="DR55" i="9"/>
  <c r="DJ55" i="9"/>
  <c r="DB55" i="9"/>
  <c r="GF55" i="9"/>
  <c r="FU55" i="9"/>
  <c r="FK55" i="9"/>
  <c r="EZ55" i="9"/>
  <c r="EO55" i="9"/>
  <c r="EE55" i="9"/>
  <c r="DT55" i="9"/>
  <c r="DI55" i="9"/>
  <c r="GE55" i="9"/>
  <c r="FT55" i="9"/>
  <c r="FJ55" i="9"/>
  <c r="EY55" i="9"/>
  <c r="EN55" i="9"/>
  <c r="ED55" i="9"/>
  <c r="DS55" i="9"/>
  <c r="DH55" i="9"/>
  <c r="GC55" i="9"/>
  <c r="FS55" i="9"/>
  <c r="FH55" i="9"/>
  <c r="EW55" i="9"/>
  <c r="EM55" i="9"/>
  <c r="EB55" i="9"/>
  <c r="DQ55" i="9"/>
  <c r="DG55" i="9"/>
  <c r="GB55" i="9"/>
  <c r="FR55" i="9"/>
  <c r="FG55" i="9"/>
  <c r="EV55" i="9"/>
  <c r="EL55" i="9"/>
  <c r="EA55" i="9"/>
  <c r="DP55" i="9"/>
  <c r="DF55" i="9"/>
  <c r="GA55" i="9"/>
  <c r="FP55" i="9"/>
  <c r="FE55" i="9"/>
  <c r="EU55" i="9"/>
  <c r="EJ55" i="9"/>
  <c r="DY55" i="9"/>
  <c r="DO55" i="9"/>
  <c r="DD55" i="9"/>
  <c r="FZ55" i="9"/>
  <c r="FO55" i="9"/>
  <c r="FD55" i="9"/>
  <c r="ET55" i="9"/>
  <c r="EI55" i="9"/>
  <c r="DX55" i="9"/>
  <c r="DN55" i="9"/>
  <c r="DC55" i="9"/>
  <c r="FX55" i="9"/>
  <c r="FM55" i="9"/>
  <c r="FC55" i="9"/>
  <c r="ER55" i="9"/>
  <c r="EG55" i="9"/>
  <c r="DW55" i="9"/>
  <c r="DL55" i="9"/>
  <c r="FB55" i="9"/>
  <c r="EQ55" i="9"/>
  <c r="EF55" i="9"/>
  <c r="DV55" i="9"/>
  <c r="FW55" i="9"/>
  <c r="FL55" i="9"/>
  <c r="DK55" i="9"/>
  <c r="GF29" i="9"/>
  <c r="FX29" i="9"/>
  <c r="FP29" i="9"/>
  <c r="FH29" i="9"/>
  <c r="EZ29" i="9"/>
  <c r="ER29" i="9"/>
  <c r="EJ29" i="9"/>
  <c r="EB29" i="9"/>
  <c r="DT29" i="9"/>
  <c r="DL29" i="9"/>
  <c r="DD29" i="9"/>
  <c r="GE29" i="9"/>
  <c r="FW29" i="9"/>
  <c r="FO29" i="9"/>
  <c r="FG29" i="9"/>
  <c r="EY29" i="9"/>
  <c r="EQ29" i="9"/>
  <c r="EI29" i="9"/>
  <c r="EA29" i="9"/>
  <c r="DS29" i="9"/>
  <c r="DK29" i="9"/>
  <c r="DC29" i="9"/>
  <c r="GD29" i="9"/>
  <c r="FV29" i="9"/>
  <c r="FN29" i="9"/>
  <c r="FF29" i="9"/>
  <c r="EX29" i="9"/>
  <c r="EP29" i="9"/>
  <c r="EH29" i="9"/>
  <c r="DZ29" i="9"/>
  <c r="DR29" i="9"/>
  <c r="DJ29" i="9"/>
  <c r="DB29" i="9"/>
  <c r="GC29" i="9"/>
  <c r="FU29" i="9"/>
  <c r="FM29" i="9"/>
  <c r="FE29" i="9"/>
  <c r="EW29" i="9"/>
  <c r="EO29" i="9"/>
  <c r="EG29" i="9"/>
  <c r="DY29" i="9"/>
  <c r="DQ29" i="9"/>
  <c r="DI29" i="9"/>
  <c r="GB29" i="9"/>
  <c r="FT29" i="9"/>
  <c r="FL29" i="9"/>
  <c r="FD29" i="9"/>
  <c r="EV29" i="9"/>
  <c r="EN29" i="9"/>
  <c r="EF29" i="9"/>
  <c r="DX29" i="9"/>
  <c r="DP29" i="9"/>
  <c r="DH29" i="9"/>
  <c r="GA29" i="9"/>
  <c r="FS29" i="9"/>
  <c r="FK29" i="9"/>
  <c r="FC29" i="9"/>
  <c r="EU29" i="9"/>
  <c r="EM29" i="9"/>
  <c r="EE29" i="9"/>
  <c r="DW29" i="9"/>
  <c r="DO29" i="9"/>
  <c r="DG29" i="9"/>
  <c r="GG29" i="9"/>
  <c r="FA29" i="9"/>
  <c r="DU29" i="9"/>
  <c r="FZ29" i="9"/>
  <c r="ET29" i="9"/>
  <c r="DN29" i="9"/>
  <c r="FY29" i="9"/>
  <c r="ES29" i="9"/>
  <c r="DM29" i="9"/>
  <c r="FR29" i="9"/>
  <c r="EL29" i="9"/>
  <c r="DF29" i="9"/>
  <c r="FI29" i="9"/>
  <c r="EC29" i="9"/>
  <c r="FB29" i="9"/>
  <c r="DV29" i="9"/>
  <c r="FQ29" i="9"/>
  <c r="FJ29" i="9"/>
  <c r="EK29" i="9"/>
  <c r="ED29" i="9"/>
  <c r="DE29" i="9"/>
  <c r="CZ454" i="9"/>
  <c r="CR454" i="9"/>
  <c r="CJ454" i="9"/>
  <c r="CB454" i="9"/>
  <c r="BT454" i="9"/>
  <c r="BL454" i="9"/>
  <c r="BD454" i="9"/>
  <c r="AV454" i="9"/>
  <c r="AN454" i="9"/>
  <c r="AF454" i="9"/>
  <c r="X454" i="9"/>
  <c r="CY454" i="9"/>
  <c r="CP454" i="9"/>
  <c r="CG454" i="9"/>
  <c r="BX454" i="9"/>
  <c r="BO454" i="9"/>
  <c r="BF454" i="9"/>
  <c r="AW454" i="9"/>
  <c r="AM454" i="9"/>
  <c r="AD454" i="9"/>
  <c r="CX454" i="9"/>
  <c r="CO454" i="9"/>
  <c r="CF454" i="9"/>
  <c r="BW454" i="9"/>
  <c r="BN454" i="9"/>
  <c r="BE454" i="9"/>
  <c r="AU454" i="9"/>
  <c r="AL454" i="9"/>
  <c r="AC454" i="9"/>
  <c r="CW454" i="9"/>
  <c r="CN454" i="9"/>
  <c r="CE454" i="9"/>
  <c r="BV454" i="9"/>
  <c r="BM454" i="9"/>
  <c r="BC454" i="9"/>
  <c r="AT454" i="9"/>
  <c r="AK454" i="9"/>
  <c r="AB454" i="9"/>
  <c r="CV454" i="9"/>
  <c r="CM454" i="9"/>
  <c r="CD454" i="9"/>
  <c r="BU454" i="9"/>
  <c r="BK454" i="9"/>
  <c r="BB454" i="9"/>
  <c r="AS454" i="9"/>
  <c r="AJ454" i="9"/>
  <c r="AA454" i="9"/>
  <c r="CT454" i="9"/>
  <c r="CK454" i="9"/>
  <c r="CA454" i="9"/>
  <c r="BR454" i="9"/>
  <c r="BI454" i="9"/>
  <c r="AZ454" i="9"/>
  <c r="AQ454" i="9"/>
  <c r="AH454" i="9"/>
  <c r="Y454" i="9"/>
  <c r="CS454" i="9"/>
  <c r="BS454" i="9"/>
  <c r="AX454" i="9"/>
  <c r="W454" i="9"/>
  <c r="CQ454" i="9"/>
  <c r="BQ454" i="9"/>
  <c r="AR454" i="9"/>
  <c r="V454" i="9"/>
  <c r="CL454" i="9"/>
  <c r="BP454" i="9"/>
  <c r="AP454" i="9"/>
  <c r="CI454" i="9"/>
  <c r="BJ454" i="9"/>
  <c r="AO454" i="9"/>
  <c r="CH454" i="9"/>
  <c r="BH454" i="9"/>
  <c r="AI454" i="9"/>
  <c r="DA454" i="9"/>
  <c r="BZ454" i="9"/>
  <c r="BA454" i="9"/>
  <c r="AE454" i="9"/>
  <c r="AG454" i="9"/>
  <c r="Z454" i="9"/>
  <c r="CU454" i="9"/>
  <c r="CC454" i="9"/>
  <c r="BY454" i="9"/>
  <c r="BG454" i="9"/>
  <c r="AY454" i="9"/>
  <c r="CX308" i="9"/>
  <c r="CP308" i="9"/>
  <c r="CH308" i="9"/>
  <c r="BZ308" i="9"/>
  <c r="BR308" i="9"/>
  <c r="BJ308" i="9"/>
  <c r="BB308" i="9"/>
  <c r="AT308" i="9"/>
  <c r="AL308" i="9"/>
  <c r="AD308" i="9"/>
  <c r="V308" i="9"/>
  <c r="CW308" i="9"/>
  <c r="CO308" i="9"/>
  <c r="CG308" i="9"/>
  <c r="BY308" i="9"/>
  <c r="BQ308" i="9"/>
  <c r="BI308" i="9"/>
  <c r="BA308" i="9"/>
  <c r="AS308" i="9"/>
  <c r="AK308" i="9"/>
  <c r="AC308" i="9"/>
  <c r="CV308" i="9"/>
  <c r="CN308" i="9"/>
  <c r="CF308" i="9"/>
  <c r="BX308" i="9"/>
  <c r="BP308" i="9"/>
  <c r="BH308" i="9"/>
  <c r="AZ308" i="9"/>
  <c r="AR308" i="9"/>
  <c r="AJ308" i="9"/>
  <c r="AB308" i="9"/>
  <c r="CU308" i="9"/>
  <c r="CM308" i="9"/>
  <c r="CE308" i="9"/>
  <c r="BW308" i="9"/>
  <c r="BO308" i="9"/>
  <c r="BG308" i="9"/>
  <c r="AY308" i="9"/>
  <c r="AQ308" i="9"/>
  <c r="AI308" i="9"/>
  <c r="AA308" i="9"/>
  <c r="CZ308" i="9"/>
  <c r="CR308" i="9"/>
  <c r="CJ308" i="9"/>
  <c r="CB308" i="9"/>
  <c r="BT308" i="9"/>
  <c r="BL308" i="9"/>
  <c r="BD308" i="9"/>
  <c r="AV308" i="9"/>
  <c r="AN308" i="9"/>
  <c r="AF308" i="9"/>
  <c r="X308" i="9"/>
  <c r="CK308" i="9"/>
  <c r="BN308" i="9"/>
  <c r="AU308" i="9"/>
  <c r="Y308" i="9"/>
  <c r="CI308" i="9"/>
  <c r="BM308" i="9"/>
  <c r="AP308" i="9"/>
  <c r="W308" i="9"/>
  <c r="DA308" i="9"/>
  <c r="CD308" i="9"/>
  <c r="BK308" i="9"/>
  <c r="AO308" i="9"/>
  <c r="CY308" i="9"/>
  <c r="CC308" i="9"/>
  <c r="BF308" i="9"/>
  <c r="AM308" i="9"/>
  <c r="CT308" i="9"/>
  <c r="CA308" i="9"/>
  <c r="BE308" i="9"/>
  <c r="AH308" i="9"/>
  <c r="CQ308" i="9"/>
  <c r="BU308" i="9"/>
  <c r="AX308" i="9"/>
  <c r="AE308" i="9"/>
  <c r="CS308" i="9"/>
  <c r="CL308" i="9"/>
  <c r="BV308" i="9"/>
  <c r="BS308" i="9"/>
  <c r="BC308" i="9"/>
  <c r="AG308" i="9"/>
  <c r="AW308" i="9"/>
  <c r="Z308" i="9"/>
  <c r="CW219" i="9"/>
  <c r="CO219" i="9"/>
  <c r="CG219" i="9"/>
  <c r="BY219" i="9"/>
  <c r="BQ219" i="9"/>
  <c r="BI219" i="9"/>
  <c r="BA219" i="9"/>
  <c r="AS219" i="9"/>
  <c r="AK219" i="9"/>
  <c r="AC219" i="9"/>
  <c r="CV219" i="9"/>
  <c r="CN219" i="9"/>
  <c r="CF219" i="9"/>
  <c r="BX219" i="9"/>
  <c r="BP219" i="9"/>
  <c r="BH219" i="9"/>
  <c r="AZ219" i="9"/>
  <c r="AR219" i="9"/>
  <c r="AJ219" i="9"/>
  <c r="AB219" i="9"/>
  <c r="CU219" i="9"/>
  <c r="CM219" i="9"/>
  <c r="CE219" i="9"/>
  <c r="BW219" i="9"/>
  <c r="BO219" i="9"/>
  <c r="BG219" i="9"/>
  <c r="AY219" i="9"/>
  <c r="AQ219" i="9"/>
  <c r="AI219" i="9"/>
  <c r="AA219" i="9"/>
  <c r="CT219" i="9"/>
  <c r="CL219" i="9"/>
  <c r="CD219" i="9"/>
  <c r="BV219" i="9"/>
  <c r="BN219" i="9"/>
  <c r="BF219" i="9"/>
  <c r="AX219" i="9"/>
  <c r="AP219" i="9"/>
  <c r="AH219" i="9"/>
  <c r="Z219" i="9"/>
  <c r="DA219" i="9"/>
  <c r="CS219" i="9"/>
  <c r="CK219" i="9"/>
  <c r="CC219" i="9"/>
  <c r="BU219" i="9"/>
  <c r="BM219" i="9"/>
  <c r="BE219" i="9"/>
  <c r="AW219" i="9"/>
  <c r="AO219" i="9"/>
  <c r="AG219" i="9"/>
  <c r="Y219" i="9"/>
  <c r="CY219" i="9"/>
  <c r="CQ219" i="9"/>
  <c r="CI219" i="9"/>
  <c r="CA219" i="9"/>
  <c r="BS219" i="9"/>
  <c r="BK219" i="9"/>
  <c r="BC219" i="9"/>
  <c r="AU219" i="9"/>
  <c r="AM219" i="9"/>
  <c r="AE219" i="9"/>
  <c r="W219" i="9"/>
  <c r="CX219" i="9"/>
  <c r="BR219" i="9"/>
  <c r="AL219" i="9"/>
  <c r="CR219" i="9"/>
  <c r="BL219" i="9"/>
  <c r="AF219" i="9"/>
  <c r="CP219" i="9"/>
  <c r="BJ219" i="9"/>
  <c r="AD219" i="9"/>
  <c r="CJ219" i="9"/>
  <c r="BD219" i="9"/>
  <c r="X219" i="9"/>
  <c r="CH219" i="9"/>
  <c r="BB219" i="9"/>
  <c r="V219" i="9"/>
  <c r="CB219" i="9"/>
  <c r="AV219" i="9"/>
  <c r="BZ219" i="9"/>
  <c r="AT219" i="9"/>
  <c r="CZ219" i="9"/>
  <c r="BT219" i="9"/>
  <c r="AN219" i="9"/>
  <c r="CW203" i="9"/>
  <c r="CO203" i="9"/>
  <c r="CG203" i="9"/>
  <c r="BY203" i="9"/>
  <c r="BQ203" i="9"/>
  <c r="BI203" i="9"/>
  <c r="BA203" i="9"/>
  <c r="AS203" i="9"/>
  <c r="AK203" i="9"/>
  <c r="AC203" i="9"/>
  <c r="CV203" i="9"/>
  <c r="CN203" i="9"/>
  <c r="CF203" i="9"/>
  <c r="BX203" i="9"/>
  <c r="BP203" i="9"/>
  <c r="BH203" i="9"/>
  <c r="AZ203" i="9"/>
  <c r="AR203" i="9"/>
  <c r="AJ203" i="9"/>
  <c r="AB203" i="9"/>
  <c r="CU203" i="9"/>
  <c r="CM203" i="9"/>
  <c r="CE203" i="9"/>
  <c r="BW203" i="9"/>
  <c r="BO203" i="9"/>
  <c r="BG203" i="9"/>
  <c r="AY203" i="9"/>
  <c r="AQ203" i="9"/>
  <c r="AI203" i="9"/>
  <c r="AA203" i="9"/>
  <c r="CT203" i="9"/>
  <c r="CL203" i="9"/>
  <c r="CD203" i="9"/>
  <c r="BV203" i="9"/>
  <c r="BN203" i="9"/>
  <c r="BF203" i="9"/>
  <c r="AX203" i="9"/>
  <c r="AP203" i="9"/>
  <c r="AH203" i="9"/>
  <c r="Z203" i="9"/>
  <c r="DA203" i="9"/>
  <c r="CS203" i="9"/>
  <c r="CK203" i="9"/>
  <c r="CC203" i="9"/>
  <c r="BU203" i="9"/>
  <c r="BM203" i="9"/>
  <c r="BE203" i="9"/>
  <c r="AW203" i="9"/>
  <c r="AO203" i="9"/>
  <c r="AG203" i="9"/>
  <c r="Y203" i="9"/>
  <c r="CZ203" i="9"/>
  <c r="CR203" i="9"/>
  <c r="CJ203" i="9"/>
  <c r="CB203" i="9"/>
  <c r="BT203" i="9"/>
  <c r="BL203" i="9"/>
  <c r="BD203" i="9"/>
  <c r="AV203" i="9"/>
  <c r="AN203" i="9"/>
  <c r="AF203" i="9"/>
  <c r="X203" i="9"/>
  <c r="CY203" i="9"/>
  <c r="BS203" i="9"/>
  <c r="AM203" i="9"/>
  <c r="CX203" i="9"/>
  <c r="BR203" i="9"/>
  <c r="AL203" i="9"/>
  <c r="CQ203" i="9"/>
  <c r="BK203" i="9"/>
  <c r="AE203" i="9"/>
  <c r="CP203" i="9"/>
  <c r="BJ203" i="9"/>
  <c r="AD203" i="9"/>
  <c r="CI203" i="9"/>
  <c r="BC203" i="9"/>
  <c r="W203" i="9"/>
  <c r="CH203" i="9"/>
  <c r="BB203" i="9"/>
  <c r="V203" i="9"/>
  <c r="CA203" i="9"/>
  <c r="AU203" i="9"/>
  <c r="BZ203" i="9"/>
  <c r="AT203" i="9"/>
  <c r="DA165" i="9"/>
  <c r="CS165" i="9"/>
  <c r="CK165" i="9"/>
  <c r="CC165" i="9"/>
  <c r="BU165" i="9"/>
  <c r="BM165" i="9"/>
  <c r="BE165" i="9"/>
  <c r="AW165" i="9"/>
  <c r="AO165" i="9"/>
  <c r="AG165" i="9"/>
  <c r="Y165" i="9"/>
  <c r="CY165" i="9"/>
  <c r="CQ165" i="9"/>
  <c r="CI165" i="9"/>
  <c r="CA165" i="9"/>
  <c r="BS165" i="9"/>
  <c r="BK165" i="9"/>
  <c r="BC165" i="9"/>
  <c r="AU165" i="9"/>
  <c r="AM165" i="9"/>
  <c r="AE165" i="9"/>
  <c r="W165" i="9"/>
  <c r="CX165" i="9"/>
  <c r="CP165" i="9"/>
  <c r="CH165" i="9"/>
  <c r="BZ165" i="9"/>
  <c r="BR165" i="9"/>
  <c r="BJ165" i="9"/>
  <c r="BB165" i="9"/>
  <c r="AT165" i="9"/>
  <c r="AL165" i="9"/>
  <c r="AD165" i="9"/>
  <c r="V165" i="9"/>
  <c r="CW165" i="9"/>
  <c r="CO165" i="9"/>
  <c r="CG165" i="9"/>
  <c r="BY165" i="9"/>
  <c r="BQ165" i="9"/>
  <c r="BI165" i="9"/>
  <c r="BA165" i="9"/>
  <c r="AS165" i="9"/>
  <c r="AK165" i="9"/>
  <c r="AC165" i="9"/>
  <c r="CV165" i="9"/>
  <c r="CN165" i="9"/>
  <c r="CF165" i="9"/>
  <c r="BX165" i="9"/>
  <c r="BP165" i="9"/>
  <c r="BH165" i="9"/>
  <c r="AZ165" i="9"/>
  <c r="AR165" i="9"/>
  <c r="AJ165" i="9"/>
  <c r="AB165" i="9"/>
  <c r="CU165" i="9"/>
  <c r="CM165" i="9"/>
  <c r="CE165" i="9"/>
  <c r="BW165" i="9"/>
  <c r="BO165" i="9"/>
  <c r="BG165" i="9"/>
  <c r="AY165" i="9"/>
  <c r="AQ165" i="9"/>
  <c r="AI165" i="9"/>
  <c r="AA165" i="9"/>
  <c r="CZ165" i="9"/>
  <c r="BT165" i="9"/>
  <c r="AN165" i="9"/>
  <c r="CT165" i="9"/>
  <c r="BN165" i="9"/>
  <c r="AH165" i="9"/>
  <c r="CR165" i="9"/>
  <c r="BL165" i="9"/>
  <c r="AF165" i="9"/>
  <c r="CL165" i="9"/>
  <c r="BF165" i="9"/>
  <c r="Z165" i="9"/>
  <c r="CJ165" i="9"/>
  <c r="BD165" i="9"/>
  <c r="X165" i="9"/>
  <c r="CD165" i="9"/>
  <c r="AX165" i="9"/>
  <c r="CB165" i="9"/>
  <c r="AV165" i="9"/>
  <c r="BV165" i="9"/>
  <c r="AP165" i="9"/>
  <c r="CW149" i="9"/>
  <c r="CO149" i="9"/>
  <c r="CG149" i="9"/>
  <c r="BY149" i="9"/>
  <c r="BQ149" i="9"/>
  <c r="BI149" i="9"/>
  <c r="BA149" i="9"/>
  <c r="AS149" i="9"/>
  <c r="AK149" i="9"/>
  <c r="AC149" i="9"/>
  <c r="CV149" i="9"/>
  <c r="CN149" i="9"/>
  <c r="CF149" i="9"/>
  <c r="BX149" i="9"/>
  <c r="BP149" i="9"/>
  <c r="BH149" i="9"/>
  <c r="AZ149" i="9"/>
  <c r="AR149" i="9"/>
  <c r="AJ149" i="9"/>
  <c r="AB149" i="9"/>
  <c r="CU149" i="9"/>
  <c r="CM149" i="9"/>
  <c r="CE149" i="9"/>
  <c r="BW149" i="9"/>
  <c r="BO149" i="9"/>
  <c r="BG149" i="9"/>
  <c r="AY149" i="9"/>
  <c r="AQ149" i="9"/>
  <c r="AI149" i="9"/>
  <c r="AA149" i="9"/>
  <c r="CT149" i="9"/>
  <c r="CL149" i="9"/>
  <c r="CD149" i="9"/>
  <c r="BV149" i="9"/>
  <c r="BN149" i="9"/>
  <c r="BF149" i="9"/>
  <c r="AX149" i="9"/>
  <c r="AP149" i="9"/>
  <c r="AH149" i="9"/>
  <c r="Z149" i="9"/>
  <c r="DA149" i="9"/>
  <c r="CS149" i="9"/>
  <c r="CK149" i="9"/>
  <c r="CC149" i="9"/>
  <c r="BU149" i="9"/>
  <c r="BM149" i="9"/>
  <c r="BE149" i="9"/>
  <c r="AW149" i="9"/>
  <c r="AO149" i="9"/>
  <c r="AG149" i="9"/>
  <c r="Y149" i="9"/>
  <c r="CZ149" i="9"/>
  <c r="CR149" i="9"/>
  <c r="CJ149" i="9"/>
  <c r="CB149" i="9"/>
  <c r="BT149" i="9"/>
  <c r="BL149" i="9"/>
  <c r="BD149" i="9"/>
  <c r="AV149" i="9"/>
  <c r="AN149" i="9"/>
  <c r="AF149" i="9"/>
  <c r="X149" i="9"/>
  <c r="CY149" i="9"/>
  <c r="BS149" i="9"/>
  <c r="AM149" i="9"/>
  <c r="CX149" i="9"/>
  <c r="BR149" i="9"/>
  <c r="AL149" i="9"/>
  <c r="CQ149" i="9"/>
  <c r="BK149" i="9"/>
  <c r="AE149" i="9"/>
  <c r="CP149" i="9"/>
  <c r="BJ149" i="9"/>
  <c r="AD149" i="9"/>
  <c r="CI149" i="9"/>
  <c r="BC149" i="9"/>
  <c r="W149" i="9"/>
  <c r="CH149" i="9"/>
  <c r="BB149" i="9"/>
  <c r="V149" i="9"/>
  <c r="CA149" i="9"/>
  <c r="AU149" i="9"/>
  <c r="BZ149" i="9"/>
  <c r="AT149" i="9"/>
  <c r="GA281" i="9"/>
  <c r="FS281" i="9"/>
  <c r="FK281" i="9"/>
  <c r="FC281" i="9"/>
  <c r="EU281" i="9"/>
  <c r="EM281" i="9"/>
  <c r="EE281" i="9"/>
  <c r="DW281" i="9"/>
  <c r="DO281" i="9"/>
  <c r="DG281" i="9"/>
  <c r="GE281" i="9"/>
  <c r="FW281" i="9"/>
  <c r="FO281" i="9"/>
  <c r="FG281" i="9"/>
  <c r="EY281" i="9"/>
  <c r="EQ281" i="9"/>
  <c r="EI281" i="9"/>
  <c r="EA281" i="9"/>
  <c r="DS281" i="9"/>
  <c r="DK281" i="9"/>
  <c r="DC281" i="9"/>
  <c r="GG281" i="9"/>
  <c r="FV281" i="9"/>
  <c r="FL281" i="9"/>
  <c r="FA281" i="9"/>
  <c r="EP281" i="9"/>
  <c r="EF281" i="9"/>
  <c r="DU281" i="9"/>
  <c r="DJ281" i="9"/>
  <c r="GF281" i="9"/>
  <c r="FU281" i="9"/>
  <c r="FJ281" i="9"/>
  <c r="EZ281" i="9"/>
  <c r="EO281" i="9"/>
  <c r="ED281" i="9"/>
  <c r="DT281" i="9"/>
  <c r="DI281" i="9"/>
  <c r="GD281" i="9"/>
  <c r="FT281" i="9"/>
  <c r="FI281" i="9"/>
  <c r="EX281" i="9"/>
  <c r="EN281" i="9"/>
  <c r="EC281" i="9"/>
  <c r="DR281" i="9"/>
  <c r="DH281" i="9"/>
  <c r="GC281" i="9"/>
  <c r="FR281" i="9"/>
  <c r="FH281" i="9"/>
  <c r="EW281" i="9"/>
  <c r="EL281" i="9"/>
  <c r="EB281" i="9"/>
  <c r="DQ281" i="9"/>
  <c r="DF281" i="9"/>
  <c r="FZ281" i="9"/>
  <c r="FP281" i="9"/>
  <c r="FE281" i="9"/>
  <c r="ET281" i="9"/>
  <c r="EJ281" i="9"/>
  <c r="DY281" i="9"/>
  <c r="DN281" i="9"/>
  <c r="DD281" i="9"/>
  <c r="FF281" i="9"/>
  <c r="EG281" i="9"/>
  <c r="DB281" i="9"/>
  <c r="FD281" i="9"/>
  <c r="DZ281" i="9"/>
  <c r="GB281" i="9"/>
  <c r="FB281" i="9"/>
  <c r="DX281" i="9"/>
  <c r="FY281" i="9"/>
  <c r="EV281" i="9"/>
  <c r="DV281" i="9"/>
  <c r="FX281" i="9"/>
  <c r="ES281" i="9"/>
  <c r="DP281" i="9"/>
  <c r="FQ281" i="9"/>
  <c r="ER281" i="9"/>
  <c r="DM281" i="9"/>
  <c r="FN281" i="9"/>
  <c r="EK281" i="9"/>
  <c r="DL281" i="9"/>
  <c r="EH281" i="9"/>
  <c r="FM281" i="9"/>
  <c r="DE281" i="9"/>
  <c r="FZ264" i="9"/>
  <c r="FR264" i="9"/>
  <c r="FJ264" i="9"/>
  <c r="FB264" i="9"/>
  <c r="ET264" i="9"/>
  <c r="EL264" i="9"/>
  <c r="ED264" i="9"/>
  <c r="DV264" i="9"/>
  <c r="DN264" i="9"/>
  <c r="DF264" i="9"/>
  <c r="GF264" i="9"/>
  <c r="FX264" i="9"/>
  <c r="FP264" i="9"/>
  <c r="FH264" i="9"/>
  <c r="EZ264" i="9"/>
  <c r="ER264" i="9"/>
  <c r="EJ264" i="9"/>
  <c r="EB264" i="9"/>
  <c r="DT264" i="9"/>
  <c r="DL264" i="9"/>
  <c r="DD264" i="9"/>
  <c r="GE264" i="9"/>
  <c r="FW264" i="9"/>
  <c r="FO264" i="9"/>
  <c r="FG264" i="9"/>
  <c r="EY264" i="9"/>
  <c r="EQ264" i="9"/>
  <c r="EI264" i="9"/>
  <c r="EA264" i="9"/>
  <c r="DS264" i="9"/>
  <c r="DK264" i="9"/>
  <c r="DC264" i="9"/>
  <c r="GC264" i="9"/>
  <c r="FU264" i="9"/>
  <c r="FM264" i="9"/>
  <c r="FE264" i="9"/>
  <c r="EW264" i="9"/>
  <c r="EO264" i="9"/>
  <c r="EG264" i="9"/>
  <c r="DY264" i="9"/>
  <c r="DQ264" i="9"/>
  <c r="DI264" i="9"/>
  <c r="GD264" i="9"/>
  <c r="FN264" i="9"/>
  <c r="EX264" i="9"/>
  <c r="EH264" i="9"/>
  <c r="DR264" i="9"/>
  <c r="DB264" i="9"/>
  <c r="GB264" i="9"/>
  <c r="FL264" i="9"/>
  <c r="EV264" i="9"/>
  <c r="EF264" i="9"/>
  <c r="DP264" i="9"/>
  <c r="GA264" i="9"/>
  <c r="FK264" i="9"/>
  <c r="EU264" i="9"/>
  <c r="EE264" i="9"/>
  <c r="DO264" i="9"/>
  <c r="FV264" i="9"/>
  <c r="FF264" i="9"/>
  <c r="EP264" i="9"/>
  <c r="DZ264" i="9"/>
  <c r="DJ264" i="9"/>
  <c r="FT264" i="9"/>
  <c r="FD264" i="9"/>
  <c r="EN264" i="9"/>
  <c r="DX264" i="9"/>
  <c r="DH264" i="9"/>
  <c r="FI264" i="9"/>
  <c r="DU264" i="9"/>
  <c r="FC264" i="9"/>
  <c r="DM264" i="9"/>
  <c r="FA264" i="9"/>
  <c r="DG264" i="9"/>
  <c r="ES264" i="9"/>
  <c r="DE264" i="9"/>
  <c r="GG264" i="9"/>
  <c r="EM264" i="9"/>
  <c r="FS264" i="9"/>
  <c r="EC264" i="9"/>
  <c r="DW264" i="9"/>
  <c r="FY264" i="9"/>
  <c r="FQ264" i="9"/>
  <c r="EK264" i="9"/>
  <c r="GE242" i="9"/>
  <c r="FW242" i="9"/>
  <c r="FO242" i="9"/>
  <c r="FG242" i="9"/>
  <c r="EY242" i="9"/>
  <c r="EQ242" i="9"/>
  <c r="EI242" i="9"/>
  <c r="EA242" i="9"/>
  <c r="DS242" i="9"/>
  <c r="DK242" i="9"/>
  <c r="DC242" i="9"/>
  <c r="GD242" i="9"/>
  <c r="FV242" i="9"/>
  <c r="FN242" i="9"/>
  <c r="FF242" i="9"/>
  <c r="EX242" i="9"/>
  <c r="EP242" i="9"/>
  <c r="EH242" i="9"/>
  <c r="DZ242" i="9"/>
  <c r="DR242" i="9"/>
  <c r="DJ242" i="9"/>
  <c r="DB242" i="9"/>
  <c r="GC242" i="9"/>
  <c r="FU242" i="9"/>
  <c r="FM242" i="9"/>
  <c r="FE242" i="9"/>
  <c r="EW242" i="9"/>
  <c r="EO242" i="9"/>
  <c r="EG242" i="9"/>
  <c r="DY242" i="9"/>
  <c r="DQ242" i="9"/>
  <c r="DI242" i="9"/>
  <c r="GB242" i="9"/>
  <c r="FT242" i="9"/>
  <c r="FL242" i="9"/>
  <c r="FD242" i="9"/>
  <c r="EV242" i="9"/>
  <c r="EN242" i="9"/>
  <c r="EF242" i="9"/>
  <c r="DX242" i="9"/>
  <c r="DP242" i="9"/>
  <c r="DH242" i="9"/>
  <c r="GA242" i="9"/>
  <c r="FS242" i="9"/>
  <c r="FK242" i="9"/>
  <c r="FC242" i="9"/>
  <c r="EU242" i="9"/>
  <c r="EM242" i="9"/>
  <c r="EE242" i="9"/>
  <c r="DW242" i="9"/>
  <c r="DO242" i="9"/>
  <c r="DG242" i="9"/>
  <c r="GG242" i="9"/>
  <c r="FY242" i="9"/>
  <c r="FQ242" i="9"/>
  <c r="FI242" i="9"/>
  <c r="FA242" i="9"/>
  <c r="ES242" i="9"/>
  <c r="EK242" i="9"/>
  <c r="EC242" i="9"/>
  <c r="DU242" i="9"/>
  <c r="DM242" i="9"/>
  <c r="DE242" i="9"/>
  <c r="FR242" i="9"/>
  <c r="EL242" i="9"/>
  <c r="DF242" i="9"/>
  <c r="FP242" i="9"/>
  <c r="EJ242" i="9"/>
  <c r="DD242" i="9"/>
  <c r="FX242" i="9"/>
  <c r="EB242" i="9"/>
  <c r="FJ242" i="9"/>
  <c r="DV242" i="9"/>
  <c r="FH242" i="9"/>
  <c r="DT242" i="9"/>
  <c r="FB242" i="9"/>
  <c r="DN242" i="9"/>
  <c r="EZ242" i="9"/>
  <c r="DL242" i="9"/>
  <c r="GF242" i="9"/>
  <c r="ER242" i="9"/>
  <c r="FZ242" i="9"/>
  <c r="ET242" i="9"/>
  <c r="ED242" i="9"/>
  <c r="GB186" i="9"/>
  <c r="FT186" i="9"/>
  <c r="FL186" i="9"/>
  <c r="FD186" i="9"/>
  <c r="EV186" i="9"/>
  <c r="EN186" i="9"/>
  <c r="EF186" i="9"/>
  <c r="DX186" i="9"/>
  <c r="DP186" i="9"/>
  <c r="DH186" i="9"/>
  <c r="GA186" i="9"/>
  <c r="FS186" i="9"/>
  <c r="FK186" i="9"/>
  <c r="FC186" i="9"/>
  <c r="EU186" i="9"/>
  <c r="EM186" i="9"/>
  <c r="EE186" i="9"/>
  <c r="DW186" i="9"/>
  <c r="DO186" i="9"/>
  <c r="DG186" i="9"/>
  <c r="FZ186" i="9"/>
  <c r="FR186" i="9"/>
  <c r="FJ186" i="9"/>
  <c r="FB186" i="9"/>
  <c r="ET186" i="9"/>
  <c r="EL186" i="9"/>
  <c r="ED186" i="9"/>
  <c r="DV186" i="9"/>
  <c r="DN186" i="9"/>
  <c r="DF186" i="9"/>
  <c r="GG186" i="9"/>
  <c r="FY186" i="9"/>
  <c r="FQ186" i="9"/>
  <c r="FI186" i="9"/>
  <c r="FA186" i="9"/>
  <c r="ES186" i="9"/>
  <c r="EK186" i="9"/>
  <c r="EC186" i="9"/>
  <c r="DU186" i="9"/>
  <c r="DM186" i="9"/>
  <c r="DE186" i="9"/>
  <c r="GE186" i="9"/>
  <c r="FO186" i="9"/>
  <c r="EY186" i="9"/>
  <c r="EI186" i="9"/>
  <c r="DS186" i="9"/>
  <c r="DC186" i="9"/>
  <c r="GC186" i="9"/>
  <c r="FM186" i="9"/>
  <c r="EW186" i="9"/>
  <c r="EG186" i="9"/>
  <c r="DQ186" i="9"/>
  <c r="FX186" i="9"/>
  <c r="FH186" i="9"/>
  <c r="ER186" i="9"/>
  <c r="EB186" i="9"/>
  <c r="DL186" i="9"/>
  <c r="FW186" i="9"/>
  <c r="FG186" i="9"/>
  <c r="EQ186" i="9"/>
  <c r="EA186" i="9"/>
  <c r="DK186" i="9"/>
  <c r="FV186" i="9"/>
  <c r="FF186" i="9"/>
  <c r="EP186" i="9"/>
  <c r="DZ186" i="9"/>
  <c r="DJ186" i="9"/>
  <c r="FU186" i="9"/>
  <c r="FE186" i="9"/>
  <c r="EO186" i="9"/>
  <c r="DY186" i="9"/>
  <c r="DI186" i="9"/>
  <c r="FP186" i="9"/>
  <c r="DD186" i="9"/>
  <c r="FN186" i="9"/>
  <c r="DB186" i="9"/>
  <c r="EZ186" i="9"/>
  <c r="EX186" i="9"/>
  <c r="EJ186" i="9"/>
  <c r="EH186" i="9"/>
  <c r="GF186" i="9"/>
  <c r="DT186" i="9"/>
  <c r="GD186" i="9"/>
  <c r="DR186" i="9"/>
  <c r="GD160" i="9"/>
  <c r="FV160" i="9"/>
  <c r="FN160" i="9"/>
  <c r="FF160" i="9"/>
  <c r="EX160" i="9"/>
  <c r="EP160" i="9"/>
  <c r="EH160" i="9"/>
  <c r="DZ160" i="9"/>
  <c r="DR160" i="9"/>
  <c r="DJ160" i="9"/>
  <c r="DB160" i="9"/>
  <c r="GA160" i="9"/>
  <c r="FS160" i="9"/>
  <c r="FK160" i="9"/>
  <c r="FC160" i="9"/>
  <c r="EU160" i="9"/>
  <c r="EM160" i="9"/>
  <c r="EE160" i="9"/>
  <c r="DW160" i="9"/>
  <c r="DO160" i="9"/>
  <c r="DG160" i="9"/>
  <c r="FZ160" i="9"/>
  <c r="FR160" i="9"/>
  <c r="FJ160" i="9"/>
  <c r="FB160" i="9"/>
  <c r="ET160" i="9"/>
  <c r="EL160" i="9"/>
  <c r="ED160" i="9"/>
  <c r="DV160" i="9"/>
  <c r="DN160" i="9"/>
  <c r="DF160" i="9"/>
  <c r="GG160" i="9"/>
  <c r="FY160" i="9"/>
  <c r="FQ160" i="9"/>
  <c r="FI160" i="9"/>
  <c r="FA160" i="9"/>
  <c r="ES160" i="9"/>
  <c r="EK160" i="9"/>
  <c r="EC160" i="9"/>
  <c r="DU160" i="9"/>
  <c r="DM160" i="9"/>
  <c r="DE160" i="9"/>
  <c r="GF160" i="9"/>
  <c r="FX160" i="9"/>
  <c r="FP160" i="9"/>
  <c r="FH160" i="9"/>
  <c r="EZ160" i="9"/>
  <c r="ER160" i="9"/>
  <c r="EJ160" i="9"/>
  <c r="EB160" i="9"/>
  <c r="DT160" i="9"/>
  <c r="DL160" i="9"/>
  <c r="DD160" i="9"/>
  <c r="FO160" i="9"/>
  <c r="EV160" i="9"/>
  <c r="DY160" i="9"/>
  <c r="DC160" i="9"/>
  <c r="FM160" i="9"/>
  <c r="EQ160" i="9"/>
  <c r="DX160" i="9"/>
  <c r="GE160" i="9"/>
  <c r="FL160" i="9"/>
  <c r="EO160" i="9"/>
  <c r="DS160" i="9"/>
  <c r="GC160" i="9"/>
  <c r="FG160" i="9"/>
  <c r="EN160" i="9"/>
  <c r="DQ160" i="9"/>
  <c r="GB160" i="9"/>
  <c r="FE160" i="9"/>
  <c r="EI160" i="9"/>
  <c r="DP160" i="9"/>
  <c r="FW160" i="9"/>
  <c r="FD160" i="9"/>
  <c r="EG160" i="9"/>
  <c r="DK160" i="9"/>
  <c r="FU160" i="9"/>
  <c r="EY160" i="9"/>
  <c r="EF160" i="9"/>
  <c r="DI160" i="9"/>
  <c r="FT160" i="9"/>
  <c r="EW160" i="9"/>
  <c r="EA160" i="9"/>
  <c r="DH160" i="9"/>
  <c r="GE135" i="9"/>
  <c r="FW135" i="9"/>
  <c r="FO135" i="9"/>
  <c r="FG135" i="9"/>
  <c r="EY135" i="9"/>
  <c r="EQ135" i="9"/>
  <c r="EI135" i="9"/>
  <c r="EA135" i="9"/>
  <c r="DS135" i="9"/>
  <c r="DK135" i="9"/>
  <c r="DC135" i="9"/>
  <c r="GD135" i="9"/>
  <c r="FV135" i="9"/>
  <c r="FN135" i="9"/>
  <c r="FF135" i="9"/>
  <c r="EX135" i="9"/>
  <c r="EP135" i="9"/>
  <c r="EH135" i="9"/>
  <c r="DZ135" i="9"/>
  <c r="DR135" i="9"/>
  <c r="DJ135" i="9"/>
  <c r="DB135" i="9"/>
  <c r="GC135" i="9"/>
  <c r="FU135" i="9"/>
  <c r="FM135" i="9"/>
  <c r="FE135" i="9"/>
  <c r="EW135" i="9"/>
  <c r="EO135" i="9"/>
  <c r="EG135" i="9"/>
  <c r="DY135" i="9"/>
  <c r="DQ135" i="9"/>
  <c r="DI135" i="9"/>
  <c r="GB135" i="9"/>
  <c r="FT135" i="9"/>
  <c r="FL135" i="9"/>
  <c r="FD135" i="9"/>
  <c r="EV135" i="9"/>
  <c r="EN135" i="9"/>
  <c r="EF135" i="9"/>
  <c r="DX135" i="9"/>
  <c r="DP135" i="9"/>
  <c r="DH135" i="9"/>
  <c r="GA135" i="9"/>
  <c r="FS135" i="9"/>
  <c r="FK135" i="9"/>
  <c r="FC135" i="9"/>
  <c r="EU135" i="9"/>
  <c r="EM135" i="9"/>
  <c r="EE135" i="9"/>
  <c r="DW135" i="9"/>
  <c r="DO135" i="9"/>
  <c r="DG135" i="9"/>
  <c r="FZ135" i="9"/>
  <c r="FR135" i="9"/>
  <c r="FJ135" i="9"/>
  <c r="FB135" i="9"/>
  <c r="ET135" i="9"/>
  <c r="EL135" i="9"/>
  <c r="ED135" i="9"/>
  <c r="DV135" i="9"/>
  <c r="DN135" i="9"/>
  <c r="DF135" i="9"/>
  <c r="GG135" i="9"/>
  <c r="FA135" i="9"/>
  <c r="DU135" i="9"/>
  <c r="GF135" i="9"/>
  <c r="EZ135" i="9"/>
  <c r="DT135" i="9"/>
  <c r="FY135" i="9"/>
  <c r="ES135" i="9"/>
  <c r="DM135" i="9"/>
  <c r="FX135" i="9"/>
  <c r="ER135" i="9"/>
  <c r="DL135" i="9"/>
  <c r="FQ135" i="9"/>
  <c r="EK135" i="9"/>
  <c r="DE135" i="9"/>
  <c r="FP135" i="9"/>
  <c r="EJ135" i="9"/>
  <c r="DD135" i="9"/>
  <c r="FI135" i="9"/>
  <c r="EC135" i="9"/>
  <c r="FH135" i="9"/>
  <c r="EB135" i="9"/>
  <c r="GE96" i="9"/>
  <c r="FW96" i="9"/>
  <c r="FO96" i="9"/>
  <c r="FG96" i="9"/>
  <c r="EY96" i="9"/>
  <c r="EQ96" i="9"/>
  <c r="EI96" i="9"/>
  <c r="EA96" i="9"/>
  <c r="DS96" i="9"/>
  <c r="DK96" i="9"/>
  <c r="DC96" i="9"/>
  <c r="GD96" i="9"/>
  <c r="FV96" i="9"/>
  <c r="FN96" i="9"/>
  <c r="FF96" i="9"/>
  <c r="EX96" i="9"/>
  <c r="EP96" i="9"/>
  <c r="EH96" i="9"/>
  <c r="DZ96" i="9"/>
  <c r="DR96" i="9"/>
  <c r="DJ96" i="9"/>
  <c r="DB96" i="9"/>
  <c r="GC96" i="9"/>
  <c r="FU96" i="9"/>
  <c r="FM96" i="9"/>
  <c r="FE96" i="9"/>
  <c r="EW96" i="9"/>
  <c r="EO96" i="9"/>
  <c r="EG96" i="9"/>
  <c r="DY96" i="9"/>
  <c r="DQ96" i="9"/>
  <c r="DI96" i="9"/>
  <c r="GB96" i="9"/>
  <c r="FT96" i="9"/>
  <c r="FL96" i="9"/>
  <c r="FD96" i="9"/>
  <c r="EV96" i="9"/>
  <c r="EN96" i="9"/>
  <c r="EF96" i="9"/>
  <c r="DX96" i="9"/>
  <c r="DP96" i="9"/>
  <c r="DH96" i="9"/>
  <c r="GA96" i="9"/>
  <c r="FS96" i="9"/>
  <c r="FK96" i="9"/>
  <c r="FC96" i="9"/>
  <c r="EU96" i="9"/>
  <c r="EM96" i="9"/>
  <c r="EE96" i="9"/>
  <c r="DW96" i="9"/>
  <c r="DO96" i="9"/>
  <c r="DG96" i="9"/>
  <c r="FZ96" i="9"/>
  <c r="FR96" i="9"/>
  <c r="FJ96" i="9"/>
  <c r="FB96" i="9"/>
  <c r="ET96" i="9"/>
  <c r="EL96" i="9"/>
  <c r="ED96" i="9"/>
  <c r="DV96" i="9"/>
  <c r="DN96" i="9"/>
  <c r="DF96" i="9"/>
  <c r="GG96" i="9"/>
  <c r="FY96" i="9"/>
  <c r="FQ96" i="9"/>
  <c r="FI96" i="9"/>
  <c r="FA96" i="9"/>
  <c r="ES96" i="9"/>
  <c r="EK96" i="9"/>
  <c r="EC96" i="9"/>
  <c r="DU96" i="9"/>
  <c r="DM96" i="9"/>
  <c r="DE96" i="9"/>
  <c r="FP96" i="9"/>
  <c r="DD96" i="9"/>
  <c r="FH96" i="9"/>
  <c r="EZ96" i="9"/>
  <c r="ER96" i="9"/>
  <c r="EJ96" i="9"/>
  <c r="EB96" i="9"/>
  <c r="GF96" i="9"/>
  <c r="DT96" i="9"/>
  <c r="DL96" i="9"/>
  <c r="FX96" i="9"/>
  <c r="GD69" i="9"/>
  <c r="FV69" i="9"/>
  <c r="FN69" i="9"/>
  <c r="FF69" i="9"/>
  <c r="EX69" i="9"/>
  <c r="EP69" i="9"/>
  <c r="EH69" i="9"/>
  <c r="DZ69" i="9"/>
  <c r="DR69" i="9"/>
  <c r="DJ69" i="9"/>
  <c r="DB69" i="9"/>
  <c r="GA69" i="9"/>
  <c r="FS69" i="9"/>
  <c r="FK69" i="9"/>
  <c r="FC69" i="9"/>
  <c r="EU69" i="9"/>
  <c r="EM69" i="9"/>
  <c r="EE69" i="9"/>
  <c r="DW69" i="9"/>
  <c r="DO69" i="9"/>
  <c r="DG69" i="9"/>
  <c r="FZ69" i="9"/>
  <c r="FR69" i="9"/>
  <c r="FJ69" i="9"/>
  <c r="FB69" i="9"/>
  <c r="ET69" i="9"/>
  <c r="EL69" i="9"/>
  <c r="ED69" i="9"/>
  <c r="DV69" i="9"/>
  <c r="DN69" i="9"/>
  <c r="DF69" i="9"/>
  <c r="GG69" i="9"/>
  <c r="FY69" i="9"/>
  <c r="FQ69" i="9"/>
  <c r="FI69" i="9"/>
  <c r="FA69" i="9"/>
  <c r="ES69" i="9"/>
  <c r="EK69" i="9"/>
  <c r="EC69" i="9"/>
  <c r="DU69" i="9"/>
  <c r="DM69" i="9"/>
  <c r="DE69" i="9"/>
  <c r="GF69" i="9"/>
  <c r="FX69" i="9"/>
  <c r="FP69" i="9"/>
  <c r="FH69" i="9"/>
  <c r="EZ69" i="9"/>
  <c r="ER69" i="9"/>
  <c r="EJ69" i="9"/>
  <c r="EB69" i="9"/>
  <c r="DT69" i="9"/>
  <c r="DL69" i="9"/>
  <c r="DD69" i="9"/>
  <c r="GB69" i="9"/>
  <c r="FE69" i="9"/>
  <c r="EI69" i="9"/>
  <c r="DP69" i="9"/>
  <c r="FW69" i="9"/>
  <c r="FD69" i="9"/>
  <c r="EG69" i="9"/>
  <c r="DK69" i="9"/>
  <c r="FU69" i="9"/>
  <c r="EY69" i="9"/>
  <c r="EF69" i="9"/>
  <c r="DI69" i="9"/>
  <c r="FT69" i="9"/>
  <c r="EW69" i="9"/>
  <c r="EA69" i="9"/>
  <c r="DH69" i="9"/>
  <c r="FO69" i="9"/>
  <c r="EV69" i="9"/>
  <c r="DY69" i="9"/>
  <c r="DC69" i="9"/>
  <c r="FM69" i="9"/>
  <c r="EQ69" i="9"/>
  <c r="DX69" i="9"/>
  <c r="GE69" i="9"/>
  <c r="FL69" i="9"/>
  <c r="EO69" i="9"/>
  <c r="DS69" i="9"/>
  <c r="FG69" i="9"/>
  <c r="EN69" i="9"/>
  <c r="DQ69" i="9"/>
  <c r="GC69" i="9"/>
  <c r="GG24" i="9"/>
  <c r="FY24" i="9"/>
  <c r="FQ24" i="9"/>
  <c r="FI24" i="9"/>
  <c r="FA24" i="9"/>
  <c r="ES24" i="9"/>
  <c r="EK24" i="9"/>
  <c r="EC24" i="9"/>
  <c r="DU24" i="9"/>
  <c r="DM24" i="9"/>
  <c r="DE24" i="9"/>
  <c r="GF24" i="9"/>
  <c r="FX24" i="9"/>
  <c r="FP24" i="9"/>
  <c r="FH24" i="9"/>
  <c r="EZ24" i="9"/>
  <c r="ER24" i="9"/>
  <c r="EJ24" i="9"/>
  <c r="EB24" i="9"/>
  <c r="DT24" i="9"/>
  <c r="DL24" i="9"/>
  <c r="DD24" i="9"/>
  <c r="GE24" i="9"/>
  <c r="FW24" i="9"/>
  <c r="FO24" i="9"/>
  <c r="FG24" i="9"/>
  <c r="EY24" i="9"/>
  <c r="EQ24" i="9"/>
  <c r="EI24" i="9"/>
  <c r="EA24" i="9"/>
  <c r="DS24" i="9"/>
  <c r="DK24" i="9"/>
  <c r="DC24" i="9"/>
  <c r="GD24" i="9"/>
  <c r="FV24" i="9"/>
  <c r="FN24" i="9"/>
  <c r="FF24" i="9"/>
  <c r="EX24" i="9"/>
  <c r="EP24" i="9"/>
  <c r="EH24" i="9"/>
  <c r="DZ24" i="9"/>
  <c r="DR24" i="9"/>
  <c r="DJ24" i="9"/>
  <c r="DB24" i="9"/>
  <c r="GC24" i="9"/>
  <c r="FU24" i="9"/>
  <c r="FM24" i="9"/>
  <c r="FE24" i="9"/>
  <c r="EW24" i="9"/>
  <c r="EO24" i="9"/>
  <c r="EG24" i="9"/>
  <c r="DY24" i="9"/>
  <c r="DQ24" i="9"/>
  <c r="DI24" i="9"/>
  <c r="GB24" i="9"/>
  <c r="FT24" i="9"/>
  <c r="FL24" i="9"/>
  <c r="FD24" i="9"/>
  <c r="EV24" i="9"/>
  <c r="EN24" i="9"/>
  <c r="EF24" i="9"/>
  <c r="DX24" i="9"/>
  <c r="DP24" i="9"/>
  <c r="DH24" i="9"/>
  <c r="FZ24" i="9"/>
  <c r="ET24" i="9"/>
  <c r="DN24" i="9"/>
  <c r="FS24" i="9"/>
  <c r="EM24" i="9"/>
  <c r="DG24" i="9"/>
  <c r="FR24" i="9"/>
  <c r="EL24" i="9"/>
  <c r="DF24" i="9"/>
  <c r="FK24" i="9"/>
  <c r="EE24" i="9"/>
  <c r="FB24" i="9"/>
  <c r="DV24" i="9"/>
  <c r="GA24" i="9"/>
  <c r="EU24" i="9"/>
  <c r="DO24" i="9"/>
  <c r="ED24" i="9"/>
  <c r="DW24" i="9"/>
  <c r="FJ24" i="9"/>
  <c r="FC24" i="9"/>
  <c r="CT15" i="9"/>
  <c r="CL15" i="9"/>
  <c r="CD15" i="9"/>
  <c r="BV15" i="9"/>
  <c r="BN15" i="9"/>
  <c r="BF15" i="9"/>
  <c r="AX15" i="9"/>
  <c r="AP15" i="9"/>
  <c r="AH15" i="9"/>
  <c r="Z15" i="9"/>
  <c r="DA15" i="9"/>
  <c r="CS15" i="9"/>
  <c r="CK15" i="9"/>
  <c r="CC15" i="9"/>
  <c r="BU15" i="9"/>
  <c r="BM15" i="9"/>
  <c r="BE15" i="9"/>
  <c r="AW15" i="9"/>
  <c r="AO15" i="9"/>
  <c r="AG15" i="9"/>
  <c r="Y15" i="9"/>
  <c r="CZ15" i="9"/>
  <c r="CR15" i="9"/>
  <c r="CJ15" i="9"/>
  <c r="CB15" i="9"/>
  <c r="BT15" i="9"/>
  <c r="BL15" i="9"/>
  <c r="BD15" i="9"/>
  <c r="AV15" i="9"/>
  <c r="AN15" i="9"/>
  <c r="AF15" i="9"/>
  <c r="X15" i="9"/>
  <c r="CY15" i="9"/>
  <c r="CQ15" i="9"/>
  <c r="CI15" i="9"/>
  <c r="CA15" i="9"/>
  <c r="BS15" i="9"/>
  <c r="BK15" i="9"/>
  <c r="BC15" i="9"/>
  <c r="AU15" i="9"/>
  <c r="AM15" i="9"/>
  <c r="AE15" i="9"/>
  <c r="W15" i="9"/>
  <c r="CX15" i="9"/>
  <c r="CP15" i="9"/>
  <c r="CH15" i="9"/>
  <c r="BZ15" i="9"/>
  <c r="BR15" i="9"/>
  <c r="BJ15" i="9"/>
  <c r="BB15" i="9"/>
  <c r="AT15" i="9"/>
  <c r="AL15" i="9"/>
  <c r="AD15" i="9"/>
  <c r="V15" i="9"/>
  <c r="CW15" i="9"/>
  <c r="CO15" i="9"/>
  <c r="CG15" i="9"/>
  <c r="BY15" i="9"/>
  <c r="BQ15" i="9"/>
  <c r="BI15" i="9"/>
  <c r="BA15" i="9"/>
  <c r="AS15" i="9"/>
  <c r="AK15" i="9"/>
  <c r="AC15" i="9"/>
  <c r="CE15" i="9"/>
  <c r="AY15" i="9"/>
  <c r="BX15" i="9"/>
  <c r="AR15" i="9"/>
  <c r="BW15" i="9"/>
  <c r="AQ15" i="9"/>
  <c r="CV15" i="9"/>
  <c r="BP15" i="9"/>
  <c r="AJ15" i="9"/>
  <c r="CM15" i="9"/>
  <c r="BG15" i="9"/>
  <c r="AA15" i="9"/>
  <c r="CF15" i="9"/>
  <c r="AZ15" i="9"/>
  <c r="BO15" i="9"/>
  <c r="BH15" i="9"/>
  <c r="AI15" i="9"/>
  <c r="AB15" i="9"/>
  <c r="CU15" i="9"/>
  <c r="CN15" i="9"/>
  <c r="GG227" i="9"/>
  <c r="FY227" i="9"/>
  <c r="FQ227" i="9"/>
  <c r="FI227" i="9"/>
  <c r="FA227" i="9"/>
  <c r="ES227" i="9"/>
  <c r="EK227" i="9"/>
  <c r="EC227" i="9"/>
  <c r="DU227" i="9"/>
  <c r="DM227" i="9"/>
  <c r="DE227" i="9"/>
  <c r="GF227" i="9"/>
  <c r="FX227" i="9"/>
  <c r="FP227" i="9"/>
  <c r="FH227" i="9"/>
  <c r="EZ227" i="9"/>
  <c r="ER227" i="9"/>
  <c r="EJ227" i="9"/>
  <c r="EB227" i="9"/>
  <c r="DT227" i="9"/>
  <c r="DL227" i="9"/>
  <c r="DD227" i="9"/>
  <c r="GE227" i="9"/>
  <c r="FW227" i="9"/>
  <c r="FO227" i="9"/>
  <c r="FG227" i="9"/>
  <c r="EY227" i="9"/>
  <c r="EQ227" i="9"/>
  <c r="EI227" i="9"/>
  <c r="EA227" i="9"/>
  <c r="DS227" i="9"/>
  <c r="DK227" i="9"/>
  <c r="DC227" i="9"/>
  <c r="FV227" i="9"/>
  <c r="FK227" i="9"/>
  <c r="EW227" i="9"/>
  <c r="EL227" i="9"/>
  <c r="DX227" i="9"/>
  <c r="DJ227" i="9"/>
  <c r="FU227" i="9"/>
  <c r="FJ227" i="9"/>
  <c r="EV227" i="9"/>
  <c r="EH227" i="9"/>
  <c r="DW227" i="9"/>
  <c r="DI227" i="9"/>
  <c r="FT227" i="9"/>
  <c r="FF227" i="9"/>
  <c r="EU227" i="9"/>
  <c r="EG227" i="9"/>
  <c r="DV227" i="9"/>
  <c r="DH227" i="9"/>
  <c r="GD227" i="9"/>
  <c r="FS227" i="9"/>
  <c r="FE227" i="9"/>
  <c r="ET227" i="9"/>
  <c r="EF227" i="9"/>
  <c r="DR227" i="9"/>
  <c r="DG227" i="9"/>
  <c r="GC227" i="9"/>
  <c r="FR227" i="9"/>
  <c r="FD227" i="9"/>
  <c r="EP227" i="9"/>
  <c r="EE227" i="9"/>
  <c r="DQ227" i="9"/>
  <c r="DF227" i="9"/>
  <c r="GA227" i="9"/>
  <c r="FM227" i="9"/>
  <c r="FB227" i="9"/>
  <c r="EN227" i="9"/>
  <c r="DZ227" i="9"/>
  <c r="DO227" i="9"/>
  <c r="GB227" i="9"/>
  <c r="ED227" i="9"/>
  <c r="FZ227" i="9"/>
  <c r="DY227" i="9"/>
  <c r="FN227" i="9"/>
  <c r="DP227" i="9"/>
  <c r="FL227" i="9"/>
  <c r="DN227" i="9"/>
  <c r="FC227" i="9"/>
  <c r="DB227" i="9"/>
  <c r="EX227" i="9"/>
  <c r="EO227" i="9"/>
  <c r="EM227" i="9"/>
  <c r="GA159" i="9"/>
  <c r="FS159" i="9"/>
  <c r="FK159" i="9"/>
  <c r="FC159" i="9"/>
  <c r="EU159" i="9"/>
  <c r="EM159" i="9"/>
  <c r="EE159" i="9"/>
  <c r="DW159" i="9"/>
  <c r="DO159" i="9"/>
  <c r="DG159" i="9"/>
  <c r="GF159" i="9"/>
  <c r="FX159" i="9"/>
  <c r="FP159" i="9"/>
  <c r="FH159" i="9"/>
  <c r="EZ159" i="9"/>
  <c r="ER159" i="9"/>
  <c r="EJ159" i="9"/>
  <c r="EB159" i="9"/>
  <c r="DT159" i="9"/>
  <c r="DL159" i="9"/>
  <c r="DD159" i="9"/>
  <c r="GE159" i="9"/>
  <c r="FW159" i="9"/>
  <c r="FO159" i="9"/>
  <c r="FG159" i="9"/>
  <c r="EY159" i="9"/>
  <c r="EQ159" i="9"/>
  <c r="EI159" i="9"/>
  <c r="EA159" i="9"/>
  <c r="DS159" i="9"/>
  <c r="DK159" i="9"/>
  <c r="DC159" i="9"/>
  <c r="GD159" i="9"/>
  <c r="FV159" i="9"/>
  <c r="FN159" i="9"/>
  <c r="FF159" i="9"/>
  <c r="EX159" i="9"/>
  <c r="EP159" i="9"/>
  <c r="EH159" i="9"/>
  <c r="DZ159" i="9"/>
  <c r="DR159" i="9"/>
  <c r="DJ159" i="9"/>
  <c r="DB159" i="9"/>
  <c r="GC159" i="9"/>
  <c r="FU159" i="9"/>
  <c r="FM159" i="9"/>
  <c r="FE159" i="9"/>
  <c r="EW159" i="9"/>
  <c r="EO159" i="9"/>
  <c r="EG159" i="9"/>
  <c r="DY159" i="9"/>
  <c r="DQ159" i="9"/>
  <c r="DI159" i="9"/>
  <c r="FT159" i="9"/>
  <c r="FA159" i="9"/>
  <c r="ED159" i="9"/>
  <c r="DH159" i="9"/>
  <c r="FR159" i="9"/>
  <c r="EV159" i="9"/>
  <c r="EC159" i="9"/>
  <c r="DF159" i="9"/>
  <c r="FQ159" i="9"/>
  <c r="ET159" i="9"/>
  <c r="DX159" i="9"/>
  <c r="DE159" i="9"/>
  <c r="FL159" i="9"/>
  <c r="ES159" i="9"/>
  <c r="DV159" i="9"/>
  <c r="GG159" i="9"/>
  <c r="FJ159" i="9"/>
  <c r="EN159" i="9"/>
  <c r="DU159" i="9"/>
  <c r="GB159" i="9"/>
  <c r="FI159" i="9"/>
  <c r="EL159" i="9"/>
  <c r="DP159" i="9"/>
  <c r="FZ159" i="9"/>
  <c r="FD159" i="9"/>
  <c r="EK159" i="9"/>
  <c r="DN159" i="9"/>
  <c r="EF159" i="9"/>
  <c r="DM159" i="9"/>
  <c r="FY159" i="9"/>
  <c r="FB159" i="9"/>
  <c r="GD85" i="9"/>
  <c r="FV85" i="9"/>
  <c r="FN85" i="9"/>
  <c r="FF85" i="9"/>
  <c r="EX85" i="9"/>
  <c r="EP85" i="9"/>
  <c r="EH85" i="9"/>
  <c r="DZ85" i="9"/>
  <c r="DR85" i="9"/>
  <c r="DJ85" i="9"/>
  <c r="DB85" i="9"/>
  <c r="GC85" i="9"/>
  <c r="FU85" i="9"/>
  <c r="FM85" i="9"/>
  <c r="FE85" i="9"/>
  <c r="EW85" i="9"/>
  <c r="EO85" i="9"/>
  <c r="EG85" i="9"/>
  <c r="DY85" i="9"/>
  <c r="DQ85" i="9"/>
  <c r="DI85" i="9"/>
  <c r="GB85" i="9"/>
  <c r="FT85" i="9"/>
  <c r="FL85" i="9"/>
  <c r="FD85" i="9"/>
  <c r="EV85" i="9"/>
  <c r="EN85" i="9"/>
  <c r="EF85" i="9"/>
  <c r="DX85" i="9"/>
  <c r="DP85" i="9"/>
  <c r="DH85" i="9"/>
  <c r="GA85" i="9"/>
  <c r="FS85" i="9"/>
  <c r="FK85" i="9"/>
  <c r="FC85" i="9"/>
  <c r="EU85" i="9"/>
  <c r="EM85" i="9"/>
  <c r="EE85" i="9"/>
  <c r="DW85" i="9"/>
  <c r="DO85" i="9"/>
  <c r="DG85" i="9"/>
  <c r="FZ85" i="9"/>
  <c r="FR85" i="9"/>
  <c r="FJ85" i="9"/>
  <c r="FB85" i="9"/>
  <c r="ET85" i="9"/>
  <c r="EL85" i="9"/>
  <c r="ED85" i="9"/>
  <c r="DV85" i="9"/>
  <c r="DN85" i="9"/>
  <c r="DF85" i="9"/>
  <c r="GG85" i="9"/>
  <c r="FY85" i="9"/>
  <c r="FQ85" i="9"/>
  <c r="FI85" i="9"/>
  <c r="FA85" i="9"/>
  <c r="ES85" i="9"/>
  <c r="EK85" i="9"/>
  <c r="EC85" i="9"/>
  <c r="DU85" i="9"/>
  <c r="DM85" i="9"/>
  <c r="DE85" i="9"/>
  <c r="GF85" i="9"/>
  <c r="FX85" i="9"/>
  <c r="FP85" i="9"/>
  <c r="FH85" i="9"/>
  <c r="EZ85" i="9"/>
  <c r="ER85" i="9"/>
  <c r="EJ85" i="9"/>
  <c r="EB85" i="9"/>
  <c r="DT85" i="9"/>
  <c r="DL85" i="9"/>
  <c r="DD85" i="9"/>
  <c r="EA85" i="9"/>
  <c r="GE85" i="9"/>
  <c r="DS85" i="9"/>
  <c r="FW85" i="9"/>
  <c r="DK85" i="9"/>
  <c r="FO85" i="9"/>
  <c r="DC85" i="9"/>
  <c r="FG85" i="9"/>
  <c r="EY85" i="9"/>
  <c r="EQ85" i="9"/>
  <c r="EI85" i="9"/>
  <c r="CV424" i="9"/>
  <c r="CN424" i="9"/>
  <c r="CF424" i="9"/>
  <c r="BX424" i="9"/>
  <c r="BP424" i="9"/>
  <c r="BH424" i="9"/>
  <c r="AZ424" i="9"/>
  <c r="AR424" i="9"/>
  <c r="AJ424" i="9"/>
  <c r="AB424" i="9"/>
  <c r="DA424" i="9"/>
  <c r="CS424" i="9"/>
  <c r="CK424" i="9"/>
  <c r="CC424" i="9"/>
  <c r="BU424" i="9"/>
  <c r="BM424" i="9"/>
  <c r="BE424" i="9"/>
  <c r="AW424" i="9"/>
  <c r="AO424" i="9"/>
  <c r="AG424" i="9"/>
  <c r="Y424" i="9"/>
  <c r="CX424" i="9"/>
  <c r="CM424" i="9"/>
  <c r="CB424" i="9"/>
  <c r="BR424" i="9"/>
  <c r="BG424" i="9"/>
  <c r="AV424" i="9"/>
  <c r="AL424" i="9"/>
  <c r="AA424" i="9"/>
  <c r="CW424" i="9"/>
  <c r="CL424" i="9"/>
  <c r="CA424" i="9"/>
  <c r="BQ424" i="9"/>
  <c r="BF424" i="9"/>
  <c r="AU424" i="9"/>
  <c r="AK424" i="9"/>
  <c r="Z424" i="9"/>
  <c r="CU424" i="9"/>
  <c r="CJ424" i="9"/>
  <c r="BZ424" i="9"/>
  <c r="BO424" i="9"/>
  <c r="BD424" i="9"/>
  <c r="AT424" i="9"/>
  <c r="AI424" i="9"/>
  <c r="X424" i="9"/>
  <c r="CT424" i="9"/>
  <c r="CI424" i="9"/>
  <c r="BY424" i="9"/>
  <c r="BN424" i="9"/>
  <c r="BC424" i="9"/>
  <c r="AS424" i="9"/>
  <c r="AH424" i="9"/>
  <c r="W424" i="9"/>
  <c r="CR424" i="9"/>
  <c r="CH424" i="9"/>
  <c r="BW424" i="9"/>
  <c r="BL424" i="9"/>
  <c r="BB424" i="9"/>
  <c r="AQ424" i="9"/>
  <c r="AF424" i="9"/>
  <c r="V424" i="9"/>
  <c r="CZ424" i="9"/>
  <c r="BV424" i="9"/>
  <c r="AX424" i="9"/>
  <c r="CY424" i="9"/>
  <c r="BT424" i="9"/>
  <c r="AP424" i="9"/>
  <c r="CQ424" i="9"/>
  <c r="BS424" i="9"/>
  <c r="AN424" i="9"/>
  <c r="CP424" i="9"/>
  <c r="BK424" i="9"/>
  <c r="AM424" i="9"/>
  <c r="CO424" i="9"/>
  <c r="BJ424" i="9"/>
  <c r="AE424" i="9"/>
  <c r="CG424" i="9"/>
  <c r="BI424" i="9"/>
  <c r="AD424" i="9"/>
  <c r="BA424" i="9"/>
  <c r="AY424" i="9"/>
  <c r="AC424" i="9"/>
  <c r="CE424" i="9"/>
  <c r="CD424" i="9"/>
  <c r="CT380" i="9"/>
  <c r="CL380" i="9"/>
  <c r="CD380" i="9"/>
  <c r="BV380" i="9"/>
  <c r="BN380" i="9"/>
  <c r="BF380" i="9"/>
  <c r="AX380" i="9"/>
  <c r="AP380" i="9"/>
  <c r="AH380" i="9"/>
  <c r="Z380" i="9"/>
  <c r="DA380" i="9"/>
  <c r="CS380" i="9"/>
  <c r="CK380" i="9"/>
  <c r="CC380" i="9"/>
  <c r="BU380" i="9"/>
  <c r="BM380" i="9"/>
  <c r="BE380" i="9"/>
  <c r="AW380" i="9"/>
  <c r="AO380" i="9"/>
  <c r="AG380" i="9"/>
  <c r="Y380" i="9"/>
  <c r="CZ380" i="9"/>
  <c r="CR380" i="9"/>
  <c r="CJ380" i="9"/>
  <c r="CB380" i="9"/>
  <c r="BT380" i="9"/>
  <c r="BL380" i="9"/>
  <c r="BD380" i="9"/>
  <c r="AV380" i="9"/>
  <c r="AN380" i="9"/>
  <c r="AF380" i="9"/>
  <c r="X380" i="9"/>
  <c r="CY380" i="9"/>
  <c r="CQ380" i="9"/>
  <c r="CI380" i="9"/>
  <c r="CA380" i="9"/>
  <c r="BS380" i="9"/>
  <c r="BK380" i="9"/>
  <c r="BC380" i="9"/>
  <c r="AU380" i="9"/>
  <c r="AM380" i="9"/>
  <c r="AE380" i="9"/>
  <c r="W380" i="9"/>
  <c r="CX380" i="9"/>
  <c r="CP380" i="9"/>
  <c r="CH380" i="9"/>
  <c r="BZ380" i="9"/>
  <c r="BR380" i="9"/>
  <c r="BJ380" i="9"/>
  <c r="BB380" i="9"/>
  <c r="AT380" i="9"/>
  <c r="AL380" i="9"/>
  <c r="AD380" i="9"/>
  <c r="V380" i="9"/>
  <c r="CV380" i="9"/>
  <c r="CN380" i="9"/>
  <c r="CF380" i="9"/>
  <c r="BX380" i="9"/>
  <c r="BP380" i="9"/>
  <c r="BH380" i="9"/>
  <c r="AZ380" i="9"/>
  <c r="AR380" i="9"/>
  <c r="AJ380" i="9"/>
  <c r="AB380" i="9"/>
  <c r="CM380" i="9"/>
  <c r="BG380" i="9"/>
  <c r="AA380" i="9"/>
  <c r="CG380" i="9"/>
  <c r="BA380" i="9"/>
  <c r="CE380" i="9"/>
  <c r="AY380" i="9"/>
  <c r="BY380" i="9"/>
  <c r="AS380" i="9"/>
  <c r="BW380" i="9"/>
  <c r="AQ380" i="9"/>
  <c r="CU380" i="9"/>
  <c r="BO380" i="9"/>
  <c r="AI380" i="9"/>
  <c r="AC380" i="9"/>
  <c r="CW380" i="9"/>
  <c r="CO380" i="9"/>
  <c r="BI380" i="9"/>
  <c r="AK380" i="9"/>
  <c r="BQ380" i="9"/>
  <c r="CW283" i="9"/>
  <c r="CO283" i="9"/>
  <c r="CG283" i="9"/>
  <c r="BY283" i="9"/>
  <c r="BQ283" i="9"/>
  <c r="BI283" i="9"/>
  <c r="BA283" i="9"/>
  <c r="AS283" i="9"/>
  <c r="AK283" i="9"/>
  <c r="AC283" i="9"/>
  <c r="DA283" i="9"/>
  <c r="CS283" i="9"/>
  <c r="CK283" i="9"/>
  <c r="CC283" i="9"/>
  <c r="BU283" i="9"/>
  <c r="BM283" i="9"/>
  <c r="BE283" i="9"/>
  <c r="AW283" i="9"/>
  <c r="AO283" i="9"/>
  <c r="AG283" i="9"/>
  <c r="Y283" i="9"/>
  <c r="CT283" i="9"/>
  <c r="CI283" i="9"/>
  <c r="BX283" i="9"/>
  <c r="BN283" i="9"/>
  <c r="BC283" i="9"/>
  <c r="AR283" i="9"/>
  <c r="AH283" i="9"/>
  <c r="W283" i="9"/>
  <c r="CR283" i="9"/>
  <c r="CH283" i="9"/>
  <c r="BW283" i="9"/>
  <c r="BL283" i="9"/>
  <c r="BB283" i="9"/>
  <c r="AQ283" i="9"/>
  <c r="AF283" i="9"/>
  <c r="V283" i="9"/>
  <c r="CQ283" i="9"/>
  <c r="CF283" i="9"/>
  <c r="BV283" i="9"/>
  <c r="BK283" i="9"/>
  <c r="AZ283" i="9"/>
  <c r="AP283" i="9"/>
  <c r="AE283" i="9"/>
  <c r="CZ283" i="9"/>
  <c r="CP283" i="9"/>
  <c r="CE283" i="9"/>
  <c r="BT283" i="9"/>
  <c r="BJ283" i="9"/>
  <c r="AY283" i="9"/>
  <c r="AN283" i="9"/>
  <c r="AD283" i="9"/>
  <c r="CX283" i="9"/>
  <c r="CM283" i="9"/>
  <c r="CB283" i="9"/>
  <c r="BR283" i="9"/>
  <c r="BG283" i="9"/>
  <c r="AV283" i="9"/>
  <c r="AL283" i="9"/>
  <c r="AA283" i="9"/>
  <c r="CL283" i="9"/>
  <c r="BH283" i="9"/>
  <c r="AI283" i="9"/>
  <c r="CJ283" i="9"/>
  <c r="BF283" i="9"/>
  <c r="AB283" i="9"/>
  <c r="CD283" i="9"/>
  <c r="BD283" i="9"/>
  <c r="Z283" i="9"/>
  <c r="CA283" i="9"/>
  <c r="AX283" i="9"/>
  <c r="X283" i="9"/>
  <c r="CY283" i="9"/>
  <c r="BZ283" i="9"/>
  <c r="AU283" i="9"/>
  <c r="CV283" i="9"/>
  <c r="BS283" i="9"/>
  <c r="AT283" i="9"/>
  <c r="CU283" i="9"/>
  <c r="BP283" i="9"/>
  <c r="AM283" i="9"/>
  <c r="BO283" i="9"/>
  <c r="AJ283" i="9"/>
  <c r="CN283" i="9"/>
  <c r="CX235" i="9"/>
  <c r="CP235" i="9"/>
  <c r="CH235" i="9"/>
  <c r="BZ235" i="9"/>
  <c r="BR235" i="9"/>
  <c r="BJ235" i="9"/>
  <c r="BB235" i="9"/>
  <c r="AT235" i="9"/>
  <c r="AL235" i="9"/>
  <c r="AD235" i="9"/>
  <c r="V235" i="9"/>
  <c r="CW235" i="9"/>
  <c r="CO235" i="9"/>
  <c r="CG235" i="9"/>
  <c r="BY235" i="9"/>
  <c r="BQ235" i="9"/>
  <c r="BI235" i="9"/>
  <c r="BA235" i="9"/>
  <c r="AS235" i="9"/>
  <c r="AK235" i="9"/>
  <c r="AC235" i="9"/>
  <c r="CV235" i="9"/>
  <c r="CN235" i="9"/>
  <c r="CF235" i="9"/>
  <c r="BX235" i="9"/>
  <c r="BP235" i="9"/>
  <c r="BH235" i="9"/>
  <c r="AZ235" i="9"/>
  <c r="AR235" i="9"/>
  <c r="AJ235" i="9"/>
  <c r="AB235" i="9"/>
  <c r="CU235" i="9"/>
  <c r="CM235" i="9"/>
  <c r="CE235" i="9"/>
  <c r="BW235" i="9"/>
  <c r="BO235" i="9"/>
  <c r="BG235" i="9"/>
  <c r="AY235" i="9"/>
  <c r="AQ235" i="9"/>
  <c r="AI235" i="9"/>
  <c r="AA235" i="9"/>
  <c r="CT235" i="9"/>
  <c r="CL235" i="9"/>
  <c r="CD235" i="9"/>
  <c r="BV235" i="9"/>
  <c r="BN235" i="9"/>
  <c r="BF235" i="9"/>
  <c r="AX235" i="9"/>
  <c r="AP235" i="9"/>
  <c r="AH235" i="9"/>
  <c r="Z235" i="9"/>
  <c r="CQ235" i="9"/>
  <c r="BT235" i="9"/>
  <c r="AW235" i="9"/>
  <c r="AE235" i="9"/>
  <c r="CK235" i="9"/>
  <c r="BS235" i="9"/>
  <c r="AV235" i="9"/>
  <c r="Y235" i="9"/>
  <c r="CI235" i="9"/>
  <c r="BE235" i="9"/>
  <c r="AF235" i="9"/>
  <c r="CC235" i="9"/>
  <c r="BD235" i="9"/>
  <c r="X235" i="9"/>
  <c r="DA235" i="9"/>
  <c r="CB235" i="9"/>
  <c r="BC235" i="9"/>
  <c r="W235" i="9"/>
  <c r="CZ235" i="9"/>
  <c r="CA235" i="9"/>
  <c r="AU235" i="9"/>
  <c r="CY235" i="9"/>
  <c r="BU235" i="9"/>
  <c r="AO235" i="9"/>
  <c r="CR235" i="9"/>
  <c r="BL235" i="9"/>
  <c r="AM235" i="9"/>
  <c r="AN235" i="9"/>
  <c r="AG235" i="9"/>
  <c r="CS235" i="9"/>
  <c r="CJ235" i="9"/>
  <c r="BM235" i="9"/>
  <c r="BK235" i="9"/>
  <c r="CZ415" i="9"/>
  <c r="CR415" i="9"/>
  <c r="CJ415" i="9"/>
  <c r="CB415" i="9"/>
  <c r="BT415" i="9"/>
  <c r="BL415" i="9"/>
  <c r="BD415" i="9"/>
  <c r="AV415" i="9"/>
  <c r="AN415" i="9"/>
  <c r="AF415" i="9"/>
  <c r="X415" i="9"/>
  <c r="CY415" i="9"/>
  <c r="CQ415" i="9"/>
  <c r="CI415" i="9"/>
  <c r="CA415" i="9"/>
  <c r="BS415" i="9"/>
  <c r="BK415" i="9"/>
  <c r="BC415" i="9"/>
  <c r="AU415" i="9"/>
  <c r="AM415" i="9"/>
  <c r="AE415" i="9"/>
  <c r="W415" i="9"/>
  <c r="CX415" i="9"/>
  <c r="CP415" i="9"/>
  <c r="CH415" i="9"/>
  <c r="BZ415" i="9"/>
  <c r="BR415" i="9"/>
  <c r="BJ415" i="9"/>
  <c r="BB415" i="9"/>
  <c r="AT415" i="9"/>
  <c r="AL415" i="9"/>
  <c r="AD415" i="9"/>
  <c r="V415" i="9"/>
  <c r="CW415" i="9"/>
  <c r="CO415" i="9"/>
  <c r="CG415" i="9"/>
  <c r="BY415" i="9"/>
  <c r="BQ415" i="9"/>
  <c r="BI415" i="9"/>
  <c r="BA415" i="9"/>
  <c r="AS415" i="9"/>
  <c r="AK415" i="9"/>
  <c r="AC415" i="9"/>
  <c r="CV415" i="9"/>
  <c r="CN415" i="9"/>
  <c r="CF415" i="9"/>
  <c r="BX415" i="9"/>
  <c r="BP415" i="9"/>
  <c r="BH415" i="9"/>
  <c r="AZ415" i="9"/>
  <c r="AR415" i="9"/>
  <c r="AJ415" i="9"/>
  <c r="AB415" i="9"/>
  <c r="CL415" i="9"/>
  <c r="BO415" i="9"/>
  <c r="AW415" i="9"/>
  <c r="Z415" i="9"/>
  <c r="CK415" i="9"/>
  <c r="BN415" i="9"/>
  <c r="AQ415" i="9"/>
  <c r="Y415" i="9"/>
  <c r="CE415" i="9"/>
  <c r="BM415" i="9"/>
  <c r="AP415" i="9"/>
  <c r="DA415" i="9"/>
  <c r="CD415" i="9"/>
  <c r="BG415" i="9"/>
  <c r="AO415" i="9"/>
  <c r="CU415" i="9"/>
  <c r="CC415" i="9"/>
  <c r="BF415" i="9"/>
  <c r="AI415" i="9"/>
  <c r="CT415" i="9"/>
  <c r="BW415" i="9"/>
  <c r="BE415" i="9"/>
  <c r="AH415" i="9"/>
  <c r="CS415" i="9"/>
  <c r="CM415" i="9"/>
  <c r="BV415" i="9"/>
  <c r="BU415" i="9"/>
  <c r="AY415" i="9"/>
  <c r="AG415" i="9"/>
  <c r="AA415" i="9"/>
  <c r="AX415" i="9"/>
  <c r="CU221" i="9"/>
  <c r="CM221" i="9"/>
  <c r="CE221" i="9"/>
  <c r="BW221" i="9"/>
  <c r="BO221" i="9"/>
  <c r="BG221" i="9"/>
  <c r="AY221" i="9"/>
  <c r="AQ221" i="9"/>
  <c r="AI221" i="9"/>
  <c r="AA221" i="9"/>
  <c r="CT221" i="9"/>
  <c r="CL221" i="9"/>
  <c r="CD221" i="9"/>
  <c r="BV221" i="9"/>
  <c r="BN221" i="9"/>
  <c r="BF221" i="9"/>
  <c r="AX221" i="9"/>
  <c r="AP221" i="9"/>
  <c r="AH221" i="9"/>
  <c r="Z221" i="9"/>
  <c r="DA221" i="9"/>
  <c r="CS221" i="9"/>
  <c r="CK221" i="9"/>
  <c r="CC221" i="9"/>
  <c r="BU221" i="9"/>
  <c r="BM221" i="9"/>
  <c r="BE221" i="9"/>
  <c r="AW221" i="9"/>
  <c r="AO221" i="9"/>
  <c r="AG221" i="9"/>
  <c r="Y221" i="9"/>
  <c r="CZ221" i="9"/>
  <c r="CR221" i="9"/>
  <c r="CJ221" i="9"/>
  <c r="CB221" i="9"/>
  <c r="BT221" i="9"/>
  <c r="BL221" i="9"/>
  <c r="BD221" i="9"/>
  <c r="AV221" i="9"/>
  <c r="AN221" i="9"/>
  <c r="AF221" i="9"/>
  <c r="X221" i="9"/>
  <c r="CY221" i="9"/>
  <c r="CQ221" i="9"/>
  <c r="CI221" i="9"/>
  <c r="CA221" i="9"/>
  <c r="BS221" i="9"/>
  <c r="BK221" i="9"/>
  <c r="BC221" i="9"/>
  <c r="AU221" i="9"/>
  <c r="AM221" i="9"/>
  <c r="AE221" i="9"/>
  <c r="W221" i="9"/>
  <c r="CW221" i="9"/>
  <c r="CO221" i="9"/>
  <c r="CG221" i="9"/>
  <c r="BY221" i="9"/>
  <c r="BQ221" i="9"/>
  <c r="BI221" i="9"/>
  <c r="BA221" i="9"/>
  <c r="AS221" i="9"/>
  <c r="AK221" i="9"/>
  <c r="AC221" i="9"/>
  <c r="CN221" i="9"/>
  <c r="BH221" i="9"/>
  <c r="AB221" i="9"/>
  <c r="CH221" i="9"/>
  <c r="BB221" i="9"/>
  <c r="V221" i="9"/>
  <c r="CF221" i="9"/>
  <c r="AZ221" i="9"/>
  <c r="BZ221" i="9"/>
  <c r="AT221" i="9"/>
  <c r="BX221" i="9"/>
  <c r="AR221" i="9"/>
  <c r="CX221" i="9"/>
  <c r="BR221" i="9"/>
  <c r="AL221" i="9"/>
  <c r="CV221" i="9"/>
  <c r="BP221" i="9"/>
  <c r="AJ221" i="9"/>
  <c r="CP221" i="9"/>
  <c r="BJ221" i="9"/>
  <c r="AD221" i="9"/>
  <c r="GD292" i="9"/>
  <c r="FV292" i="9"/>
  <c r="FN292" i="9"/>
  <c r="FF292" i="9"/>
  <c r="EX292" i="9"/>
  <c r="EP292" i="9"/>
  <c r="EH292" i="9"/>
  <c r="DZ292" i="9"/>
  <c r="DR292" i="9"/>
  <c r="DJ292" i="9"/>
  <c r="DB292" i="9"/>
  <c r="GC292" i="9"/>
  <c r="FU292" i="9"/>
  <c r="FM292" i="9"/>
  <c r="FE292" i="9"/>
  <c r="EW292" i="9"/>
  <c r="EO292" i="9"/>
  <c r="EG292" i="9"/>
  <c r="DY292" i="9"/>
  <c r="DQ292" i="9"/>
  <c r="DI292" i="9"/>
  <c r="GB292" i="9"/>
  <c r="FT292" i="9"/>
  <c r="FL292" i="9"/>
  <c r="FD292" i="9"/>
  <c r="EV292" i="9"/>
  <c r="EN292" i="9"/>
  <c r="EF292" i="9"/>
  <c r="DX292" i="9"/>
  <c r="DP292" i="9"/>
  <c r="DH292" i="9"/>
  <c r="GA292" i="9"/>
  <c r="FS292" i="9"/>
  <c r="FK292" i="9"/>
  <c r="FC292" i="9"/>
  <c r="EU292" i="9"/>
  <c r="EM292" i="9"/>
  <c r="EE292" i="9"/>
  <c r="DW292" i="9"/>
  <c r="DO292" i="9"/>
  <c r="DG292" i="9"/>
  <c r="FZ292" i="9"/>
  <c r="FR292" i="9"/>
  <c r="FJ292" i="9"/>
  <c r="FB292" i="9"/>
  <c r="ET292" i="9"/>
  <c r="EL292" i="9"/>
  <c r="ED292" i="9"/>
  <c r="DV292" i="9"/>
  <c r="DN292" i="9"/>
  <c r="DF292" i="9"/>
  <c r="GF292" i="9"/>
  <c r="FX292" i="9"/>
  <c r="FP292" i="9"/>
  <c r="FH292" i="9"/>
  <c r="EZ292" i="9"/>
  <c r="ER292" i="9"/>
  <c r="EJ292" i="9"/>
  <c r="EB292" i="9"/>
  <c r="DT292" i="9"/>
  <c r="DL292" i="9"/>
  <c r="DD292" i="9"/>
  <c r="FY292" i="9"/>
  <c r="ES292" i="9"/>
  <c r="DM292" i="9"/>
  <c r="FW292" i="9"/>
  <c r="EQ292" i="9"/>
  <c r="DK292" i="9"/>
  <c r="FQ292" i="9"/>
  <c r="EK292" i="9"/>
  <c r="DE292" i="9"/>
  <c r="FO292" i="9"/>
  <c r="EI292" i="9"/>
  <c r="DC292" i="9"/>
  <c r="FG292" i="9"/>
  <c r="EA292" i="9"/>
  <c r="EC292" i="9"/>
  <c r="DU292" i="9"/>
  <c r="DS292" i="9"/>
  <c r="GG292" i="9"/>
  <c r="GE292" i="9"/>
  <c r="FI292" i="9"/>
  <c r="FA292" i="9"/>
  <c r="EY292" i="9"/>
  <c r="GC137" i="9"/>
  <c r="FU137" i="9"/>
  <c r="FM137" i="9"/>
  <c r="FE137" i="9"/>
  <c r="EW137" i="9"/>
  <c r="EO137" i="9"/>
  <c r="EG137" i="9"/>
  <c r="DY137" i="9"/>
  <c r="DQ137" i="9"/>
  <c r="DI137" i="9"/>
  <c r="GB137" i="9"/>
  <c r="FT137" i="9"/>
  <c r="FL137" i="9"/>
  <c r="FD137" i="9"/>
  <c r="EV137" i="9"/>
  <c r="EN137" i="9"/>
  <c r="EF137" i="9"/>
  <c r="DX137" i="9"/>
  <c r="DP137" i="9"/>
  <c r="DH137" i="9"/>
  <c r="GA137" i="9"/>
  <c r="FS137" i="9"/>
  <c r="FK137" i="9"/>
  <c r="FC137" i="9"/>
  <c r="EU137" i="9"/>
  <c r="EM137" i="9"/>
  <c r="EE137" i="9"/>
  <c r="DW137" i="9"/>
  <c r="DO137" i="9"/>
  <c r="DG137" i="9"/>
  <c r="FZ137" i="9"/>
  <c r="FR137" i="9"/>
  <c r="FJ137" i="9"/>
  <c r="FB137" i="9"/>
  <c r="ET137" i="9"/>
  <c r="EL137" i="9"/>
  <c r="ED137" i="9"/>
  <c r="DV137" i="9"/>
  <c r="DN137" i="9"/>
  <c r="DF137" i="9"/>
  <c r="GG137" i="9"/>
  <c r="FY137" i="9"/>
  <c r="FQ137" i="9"/>
  <c r="FI137" i="9"/>
  <c r="FA137" i="9"/>
  <c r="ES137" i="9"/>
  <c r="EK137" i="9"/>
  <c r="EC137" i="9"/>
  <c r="DU137" i="9"/>
  <c r="DM137" i="9"/>
  <c r="DE137" i="9"/>
  <c r="GF137" i="9"/>
  <c r="FX137" i="9"/>
  <c r="FP137" i="9"/>
  <c r="FH137" i="9"/>
  <c r="EZ137" i="9"/>
  <c r="ER137" i="9"/>
  <c r="EJ137" i="9"/>
  <c r="EB137" i="9"/>
  <c r="DT137" i="9"/>
  <c r="DL137" i="9"/>
  <c r="DD137" i="9"/>
  <c r="GE137" i="9"/>
  <c r="EY137" i="9"/>
  <c r="DS137" i="9"/>
  <c r="GD137" i="9"/>
  <c r="EX137" i="9"/>
  <c r="DR137" i="9"/>
  <c r="FW137" i="9"/>
  <c r="EQ137" i="9"/>
  <c r="DK137" i="9"/>
  <c r="FV137" i="9"/>
  <c r="EP137" i="9"/>
  <c r="DJ137" i="9"/>
  <c r="FO137" i="9"/>
  <c r="EI137" i="9"/>
  <c r="DC137" i="9"/>
  <c r="FN137" i="9"/>
  <c r="EH137" i="9"/>
  <c r="DB137" i="9"/>
  <c r="FG137" i="9"/>
  <c r="EA137" i="9"/>
  <c r="DZ137" i="9"/>
  <c r="FF137" i="9"/>
  <c r="GE72" i="9"/>
  <c r="FW72" i="9"/>
  <c r="FO72" i="9"/>
  <c r="FG72" i="9"/>
  <c r="EY72" i="9"/>
  <c r="EQ72" i="9"/>
  <c r="EI72" i="9"/>
  <c r="EA72" i="9"/>
  <c r="DS72" i="9"/>
  <c r="DK72" i="9"/>
  <c r="DC72" i="9"/>
  <c r="GB72" i="9"/>
  <c r="FT72" i="9"/>
  <c r="FL72" i="9"/>
  <c r="FD72" i="9"/>
  <c r="EV72" i="9"/>
  <c r="EN72" i="9"/>
  <c r="EF72" i="9"/>
  <c r="DX72" i="9"/>
  <c r="DP72" i="9"/>
  <c r="DH72" i="9"/>
  <c r="GA72" i="9"/>
  <c r="FS72" i="9"/>
  <c r="FK72" i="9"/>
  <c r="FC72" i="9"/>
  <c r="EU72" i="9"/>
  <c r="EM72" i="9"/>
  <c r="EE72" i="9"/>
  <c r="DW72" i="9"/>
  <c r="DO72" i="9"/>
  <c r="DG72" i="9"/>
  <c r="FZ72" i="9"/>
  <c r="FR72" i="9"/>
  <c r="FJ72" i="9"/>
  <c r="FB72" i="9"/>
  <c r="ET72" i="9"/>
  <c r="EL72" i="9"/>
  <c r="ED72" i="9"/>
  <c r="DV72" i="9"/>
  <c r="DN72" i="9"/>
  <c r="DF72" i="9"/>
  <c r="GG72" i="9"/>
  <c r="FY72" i="9"/>
  <c r="FQ72" i="9"/>
  <c r="FI72" i="9"/>
  <c r="FA72" i="9"/>
  <c r="ES72" i="9"/>
  <c r="EK72" i="9"/>
  <c r="EC72" i="9"/>
  <c r="DU72" i="9"/>
  <c r="DM72" i="9"/>
  <c r="DE72" i="9"/>
  <c r="FX72" i="9"/>
  <c r="FE72" i="9"/>
  <c r="EH72" i="9"/>
  <c r="DL72" i="9"/>
  <c r="FV72" i="9"/>
  <c r="EZ72" i="9"/>
  <c r="EG72" i="9"/>
  <c r="DJ72" i="9"/>
  <c r="FU72" i="9"/>
  <c r="EX72" i="9"/>
  <c r="EB72" i="9"/>
  <c r="DI72" i="9"/>
  <c r="FP72" i="9"/>
  <c r="EW72" i="9"/>
  <c r="DZ72" i="9"/>
  <c r="DD72" i="9"/>
  <c r="FN72" i="9"/>
  <c r="ER72" i="9"/>
  <c r="DY72" i="9"/>
  <c r="DB72" i="9"/>
  <c r="GF72" i="9"/>
  <c r="FM72" i="9"/>
  <c r="EP72" i="9"/>
  <c r="DT72" i="9"/>
  <c r="GD72" i="9"/>
  <c r="FH72" i="9"/>
  <c r="EO72" i="9"/>
  <c r="DR72" i="9"/>
  <c r="GC72" i="9"/>
  <c r="FF72" i="9"/>
  <c r="EJ72" i="9"/>
  <c r="DQ72" i="9"/>
  <c r="CU418" i="9"/>
  <c r="CM418" i="9"/>
  <c r="CE418" i="9"/>
  <c r="BW418" i="9"/>
  <c r="BO418" i="9"/>
  <c r="BG418" i="9"/>
  <c r="AY418" i="9"/>
  <c r="AQ418" i="9"/>
  <c r="AI418" i="9"/>
  <c r="AA418" i="9"/>
  <c r="CT418" i="9"/>
  <c r="CL418" i="9"/>
  <c r="CD418" i="9"/>
  <c r="BV418" i="9"/>
  <c r="BN418" i="9"/>
  <c r="BF418" i="9"/>
  <c r="AX418" i="9"/>
  <c r="AP418" i="9"/>
  <c r="AH418" i="9"/>
  <c r="Z418" i="9"/>
  <c r="DA418" i="9"/>
  <c r="CS418" i="9"/>
  <c r="CK418" i="9"/>
  <c r="CC418" i="9"/>
  <c r="BU418" i="9"/>
  <c r="BM418" i="9"/>
  <c r="BE418" i="9"/>
  <c r="AW418" i="9"/>
  <c r="AO418" i="9"/>
  <c r="AG418" i="9"/>
  <c r="Y418" i="9"/>
  <c r="CZ418" i="9"/>
  <c r="CR418" i="9"/>
  <c r="CJ418" i="9"/>
  <c r="CB418" i="9"/>
  <c r="BT418" i="9"/>
  <c r="BL418" i="9"/>
  <c r="BD418" i="9"/>
  <c r="AV418" i="9"/>
  <c r="AN418" i="9"/>
  <c r="AF418" i="9"/>
  <c r="X418" i="9"/>
  <c r="CY418" i="9"/>
  <c r="CQ418" i="9"/>
  <c r="CI418" i="9"/>
  <c r="CA418" i="9"/>
  <c r="BS418" i="9"/>
  <c r="BK418" i="9"/>
  <c r="BC418" i="9"/>
  <c r="AU418" i="9"/>
  <c r="AM418" i="9"/>
  <c r="AE418" i="9"/>
  <c r="W418" i="9"/>
  <c r="CH418" i="9"/>
  <c r="BP418" i="9"/>
  <c r="AS418" i="9"/>
  <c r="V418" i="9"/>
  <c r="CG418" i="9"/>
  <c r="BJ418" i="9"/>
  <c r="AR418" i="9"/>
  <c r="CX418" i="9"/>
  <c r="CF418" i="9"/>
  <c r="BI418" i="9"/>
  <c r="AL418" i="9"/>
  <c r="CW418" i="9"/>
  <c r="BZ418" i="9"/>
  <c r="BH418" i="9"/>
  <c r="AK418" i="9"/>
  <c r="CV418" i="9"/>
  <c r="BY418" i="9"/>
  <c r="BB418" i="9"/>
  <c r="AJ418" i="9"/>
  <c r="CP418" i="9"/>
  <c r="BX418" i="9"/>
  <c r="BA418" i="9"/>
  <c r="AD418" i="9"/>
  <c r="BQ418" i="9"/>
  <c r="AZ418" i="9"/>
  <c r="AT418" i="9"/>
  <c r="AC418" i="9"/>
  <c r="AB418" i="9"/>
  <c r="CN418" i="9"/>
  <c r="CO418" i="9"/>
  <c r="BR418" i="9"/>
  <c r="CV390" i="9"/>
  <c r="CN390" i="9"/>
  <c r="CF390" i="9"/>
  <c r="BX390" i="9"/>
  <c r="BP390" i="9"/>
  <c r="BH390" i="9"/>
  <c r="AZ390" i="9"/>
  <c r="AR390" i="9"/>
  <c r="AJ390" i="9"/>
  <c r="AB390" i="9"/>
  <c r="CU390" i="9"/>
  <c r="CM390" i="9"/>
  <c r="CE390" i="9"/>
  <c r="BW390" i="9"/>
  <c r="BO390" i="9"/>
  <c r="BG390" i="9"/>
  <c r="AY390" i="9"/>
  <c r="AQ390" i="9"/>
  <c r="AI390" i="9"/>
  <c r="AA390" i="9"/>
  <c r="CT390" i="9"/>
  <c r="CL390" i="9"/>
  <c r="CD390" i="9"/>
  <c r="BV390" i="9"/>
  <c r="BN390" i="9"/>
  <c r="BF390" i="9"/>
  <c r="AX390" i="9"/>
  <c r="AP390" i="9"/>
  <c r="AH390" i="9"/>
  <c r="Z390" i="9"/>
  <c r="DA390" i="9"/>
  <c r="CS390" i="9"/>
  <c r="CK390" i="9"/>
  <c r="CC390" i="9"/>
  <c r="BU390" i="9"/>
  <c r="BM390" i="9"/>
  <c r="BE390" i="9"/>
  <c r="AW390" i="9"/>
  <c r="AO390" i="9"/>
  <c r="AG390" i="9"/>
  <c r="Y390" i="9"/>
  <c r="CZ390" i="9"/>
  <c r="CR390" i="9"/>
  <c r="CJ390" i="9"/>
  <c r="CB390" i="9"/>
  <c r="BT390" i="9"/>
  <c r="BL390" i="9"/>
  <c r="BD390" i="9"/>
  <c r="AV390" i="9"/>
  <c r="AN390" i="9"/>
  <c r="AF390" i="9"/>
  <c r="X390" i="9"/>
  <c r="CX390" i="9"/>
  <c r="CP390" i="9"/>
  <c r="CH390" i="9"/>
  <c r="BZ390" i="9"/>
  <c r="BR390" i="9"/>
  <c r="BJ390" i="9"/>
  <c r="BB390" i="9"/>
  <c r="AT390" i="9"/>
  <c r="AL390" i="9"/>
  <c r="AD390" i="9"/>
  <c r="V390" i="9"/>
  <c r="CI390" i="9"/>
  <c r="BC390" i="9"/>
  <c r="W390" i="9"/>
  <c r="CG390" i="9"/>
  <c r="BA390" i="9"/>
  <c r="CA390" i="9"/>
  <c r="AU390" i="9"/>
  <c r="BY390" i="9"/>
  <c r="AS390" i="9"/>
  <c r="CY390" i="9"/>
  <c r="BS390" i="9"/>
  <c r="AM390" i="9"/>
  <c r="CQ390" i="9"/>
  <c r="BK390" i="9"/>
  <c r="AE390" i="9"/>
  <c r="BI390" i="9"/>
  <c r="AK390" i="9"/>
  <c r="AC390" i="9"/>
  <c r="CO390" i="9"/>
  <c r="BQ390" i="9"/>
  <c r="CW390" i="9"/>
  <c r="DA297" i="9"/>
  <c r="CS297" i="9"/>
  <c r="CK297" i="9"/>
  <c r="CC297" i="9"/>
  <c r="BU297" i="9"/>
  <c r="BM297" i="9"/>
  <c r="BE297" i="9"/>
  <c r="AW297" i="9"/>
  <c r="AO297" i="9"/>
  <c r="AG297" i="9"/>
  <c r="Y297" i="9"/>
  <c r="CZ297" i="9"/>
  <c r="CR297" i="9"/>
  <c r="CJ297" i="9"/>
  <c r="CB297" i="9"/>
  <c r="BT297" i="9"/>
  <c r="BL297" i="9"/>
  <c r="BD297" i="9"/>
  <c r="AV297" i="9"/>
  <c r="AN297" i="9"/>
  <c r="AF297" i="9"/>
  <c r="X297" i="9"/>
  <c r="CY297" i="9"/>
  <c r="CQ297" i="9"/>
  <c r="CI297" i="9"/>
  <c r="CA297" i="9"/>
  <c r="BS297" i="9"/>
  <c r="BK297" i="9"/>
  <c r="BC297" i="9"/>
  <c r="AU297" i="9"/>
  <c r="AM297" i="9"/>
  <c r="AE297" i="9"/>
  <c r="W297" i="9"/>
  <c r="CX297" i="9"/>
  <c r="CP297" i="9"/>
  <c r="CH297" i="9"/>
  <c r="BZ297" i="9"/>
  <c r="BR297" i="9"/>
  <c r="BJ297" i="9"/>
  <c r="BB297" i="9"/>
  <c r="AT297" i="9"/>
  <c r="AL297" i="9"/>
  <c r="AD297" i="9"/>
  <c r="V297" i="9"/>
  <c r="CW297" i="9"/>
  <c r="CO297" i="9"/>
  <c r="CG297" i="9"/>
  <c r="BY297" i="9"/>
  <c r="BQ297" i="9"/>
  <c r="BI297" i="9"/>
  <c r="BA297" i="9"/>
  <c r="AS297" i="9"/>
  <c r="AK297" i="9"/>
  <c r="AC297" i="9"/>
  <c r="CU297" i="9"/>
  <c r="CM297" i="9"/>
  <c r="CE297" i="9"/>
  <c r="BW297" i="9"/>
  <c r="BO297" i="9"/>
  <c r="BG297" i="9"/>
  <c r="AY297" i="9"/>
  <c r="AQ297" i="9"/>
  <c r="AI297" i="9"/>
  <c r="AA297" i="9"/>
  <c r="BX297" i="9"/>
  <c r="AR297" i="9"/>
  <c r="BV297" i="9"/>
  <c r="AP297" i="9"/>
  <c r="CV297" i="9"/>
  <c r="BP297" i="9"/>
  <c r="AJ297" i="9"/>
  <c r="CT297" i="9"/>
  <c r="BN297" i="9"/>
  <c r="AH297" i="9"/>
  <c r="CL297" i="9"/>
  <c r="BF297" i="9"/>
  <c r="Z297" i="9"/>
  <c r="CN297" i="9"/>
  <c r="CF297" i="9"/>
  <c r="CD297" i="9"/>
  <c r="BH297" i="9"/>
  <c r="AZ297" i="9"/>
  <c r="AX297" i="9"/>
  <c r="AB297" i="9"/>
  <c r="CZ241" i="9"/>
  <c r="CR241" i="9"/>
  <c r="CJ241" i="9"/>
  <c r="CB241" i="9"/>
  <c r="BT241" i="9"/>
  <c r="BL241" i="9"/>
  <c r="BD241" i="9"/>
  <c r="AV241" i="9"/>
  <c r="AN241" i="9"/>
  <c r="AF241" i="9"/>
  <c r="X241" i="9"/>
  <c r="CY241" i="9"/>
  <c r="CQ241" i="9"/>
  <c r="CI241" i="9"/>
  <c r="CA241" i="9"/>
  <c r="BS241" i="9"/>
  <c r="BK241" i="9"/>
  <c r="BC241" i="9"/>
  <c r="AU241" i="9"/>
  <c r="AM241" i="9"/>
  <c r="AE241" i="9"/>
  <c r="W241" i="9"/>
  <c r="CX241" i="9"/>
  <c r="CP241" i="9"/>
  <c r="CH241" i="9"/>
  <c r="BZ241" i="9"/>
  <c r="BR241" i="9"/>
  <c r="BJ241" i="9"/>
  <c r="BB241" i="9"/>
  <c r="AT241" i="9"/>
  <c r="AL241" i="9"/>
  <c r="AD241" i="9"/>
  <c r="V241" i="9"/>
  <c r="CW241" i="9"/>
  <c r="CO241" i="9"/>
  <c r="CG241" i="9"/>
  <c r="BY241" i="9"/>
  <c r="BQ241" i="9"/>
  <c r="BI241" i="9"/>
  <c r="BA241" i="9"/>
  <c r="AS241" i="9"/>
  <c r="AK241" i="9"/>
  <c r="AC241" i="9"/>
  <c r="CV241" i="9"/>
  <c r="CN241" i="9"/>
  <c r="CF241" i="9"/>
  <c r="BX241" i="9"/>
  <c r="BP241" i="9"/>
  <c r="BH241" i="9"/>
  <c r="AZ241" i="9"/>
  <c r="AR241" i="9"/>
  <c r="AJ241" i="9"/>
  <c r="AB241" i="9"/>
  <c r="CT241" i="9"/>
  <c r="CL241" i="9"/>
  <c r="CD241" i="9"/>
  <c r="BV241" i="9"/>
  <c r="BN241" i="9"/>
  <c r="BF241" i="9"/>
  <c r="AX241" i="9"/>
  <c r="AP241" i="9"/>
  <c r="AH241" i="9"/>
  <c r="Z241" i="9"/>
  <c r="DA241" i="9"/>
  <c r="BU241" i="9"/>
  <c r="AO241" i="9"/>
  <c r="CU241" i="9"/>
  <c r="BO241" i="9"/>
  <c r="AI241" i="9"/>
  <c r="BM241" i="9"/>
  <c r="Y241" i="9"/>
  <c r="BG241" i="9"/>
  <c r="CS241" i="9"/>
  <c r="BE241" i="9"/>
  <c r="CM241" i="9"/>
  <c r="AY241" i="9"/>
  <c r="CK241" i="9"/>
  <c r="AW241" i="9"/>
  <c r="CC241" i="9"/>
  <c r="AG241" i="9"/>
  <c r="BW241" i="9"/>
  <c r="AQ241" i="9"/>
  <c r="AA241" i="9"/>
  <c r="CE241" i="9"/>
  <c r="GC289" i="9"/>
  <c r="FU289" i="9"/>
  <c r="FM289" i="9"/>
  <c r="FE289" i="9"/>
  <c r="EW289" i="9"/>
  <c r="EO289" i="9"/>
  <c r="EG289" i="9"/>
  <c r="DY289" i="9"/>
  <c r="DQ289" i="9"/>
  <c r="DI289" i="9"/>
  <c r="GB289" i="9"/>
  <c r="FT289" i="9"/>
  <c r="FL289" i="9"/>
  <c r="FD289" i="9"/>
  <c r="EV289" i="9"/>
  <c r="EN289" i="9"/>
  <c r="EF289" i="9"/>
  <c r="DX289" i="9"/>
  <c r="DP289" i="9"/>
  <c r="DH289" i="9"/>
  <c r="GA289" i="9"/>
  <c r="FS289" i="9"/>
  <c r="FK289" i="9"/>
  <c r="FC289" i="9"/>
  <c r="EU289" i="9"/>
  <c r="EM289" i="9"/>
  <c r="EE289" i="9"/>
  <c r="DW289" i="9"/>
  <c r="DO289" i="9"/>
  <c r="DG289" i="9"/>
  <c r="FZ289" i="9"/>
  <c r="FR289" i="9"/>
  <c r="FJ289" i="9"/>
  <c r="FB289" i="9"/>
  <c r="ET289" i="9"/>
  <c r="EL289" i="9"/>
  <c r="ED289" i="9"/>
  <c r="DV289" i="9"/>
  <c r="DN289" i="9"/>
  <c r="DF289" i="9"/>
  <c r="GG289" i="9"/>
  <c r="FY289" i="9"/>
  <c r="FQ289" i="9"/>
  <c r="FI289" i="9"/>
  <c r="FA289" i="9"/>
  <c r="ES289" i="9"/>
  <c r="EK289" i="9"/>
  <c r="EC289" i="9"/>
  <c r="DU289" i="9"/>
  <c r="DM289" i="9"/>
  <c r="DE289" i="9"/>
  <c r="GE289" i="9"/>
  <c r="FW289" i="9"/>
  <c r="FO289" i="9"/>
  <c r="FG289" i="9"/>
  <c r="EY289" i="9"/>
  <c r="EQ289" i="9"/>
  <c r="EI289" i="9"/>
  <c r="EA289" i="9"/>
  <c r="DS289" i="9"/>
  <c r="DK289" i="9"/>
  <c r="DC289" i="9"/>
  <c r="FH289" i="9"/>
  <c r="EB289" i="9"/>
  <c r="FF289" i="9"/>
  <c r="DZ289" i="9"/>
  <c r="GF289" i="9"/>
  <c r="EZ289" i="9"/>
  <c r="DT289" i="9"/>
  <c r="GD289" i="9"/>
  <c r="EX289" i="9"/>
  <c r="DR289" i="9"/>
  <c r="FV289" i="9"/>
  <c r="EP289" i="9"/>
  <c r="DJ289" i="9"/>
  <c r="DL289" i="9"/>
  <c r="DD289" i="9"/>
  <c r="FX289" i="9"/>
  <c r="DB289" i="9"/>
  <c r="FP289" i="9"/>
  <c r="FN289" i="9"/>
  <c r="ER289" i="9"/>
  <c r="EJ289" i="9"/>
  <c r="EH289" i="9"/>
  <c r="GD268" i="9"/>
  <c r="FV268" i="9"/>
  <c r="FN268" i="9"/>
  <c r="FF268" i="9"/>
  <c r="EX268" i="9"/>
  <c r="EP268" i="9"/>
  <c r="EH268" i="9"/>
  <c r="DZ268" i="9"/>
  <c r="DR268" i="9"/>
  <c r="DJ268" i="9"/>
  <c r="DB268" i="9"/>
  <c r="GB268" i="9"/>
  <c r="FT268" i="9"/>
  <c r="FL268" i="9"/>
  <c r="FD268" i="9"/>
  <c r="EV268" i="9"/>
  <c r="EN268" i="9"/>
  <c r="EF268" i="9"/>
  <c r="DX268" i="9"/>
  <c r="DP268" i="9"/>
  <c r="DH268" i="9"/>
  <c r="GA268" i="9"/>
  <c r="FS268" i="9"/>
  <c r="FK268" i="9"/>
  <c r="FC268" i="9"/>
  <c r="EU268" i="9"/>
  <c r="EM268" i="9"/>
  <c r="EE268" i="9"/>
  <c r="DW268" i="9"/>
  <c r="DO268" i="9"/>
  <c r="DG268" i="9"/>
  <c r="GG268" i="9"/>
  <c r="FY268" i="9"/>
  <c r="FQ268" i="9"/>
  <c r="FI268" i="9"/>
  <c r="FA268" i="9"/>
  <c r="ES268" i="9"/>
  <c r="EK268" i="9"/>
  <c r="EC268" i="9"/>
  <c r="DU268" i="9"/>
  <c r="DM268" i="9"/>
  <c r="DE268" i="9"/>
  <c r="FR268" i="9"/>
  <c r="FB268" i="9"/>
  <c r="EL268" i="9"/>
  <c r="DV268" i="9"/>
  <c r="DF268" i="9"/>
  <c r="GF268" i="9"/>
  <c r="FP268" i="9"/>
  <c r="EZ268" i="9"/>
  <c r="EJ268" i="9"/>
  <c r="DT268" i="9"/>
  <c r="DD268" i="9"/>
  <c r="GE268" i="9"/>
  <c r="FO268" i="9"/>
  <c r="EY268" i="9"/>
  <c r="EI268" i="9"/>
  <c r="DS268" i="9"/>
  <c r="DC268" i="9"/>
  <c r="FZ268" i="9"/>
  <c r="FJ268" i="9"/>
  <c r="ET268" i="9"/>
  <c r="ED268" i="9"/>
  <c r="DN268" i="9"/>
  <c r="FX268" i="9"/>
  <c r="FH268" i="9"/>
  <c r="ER268" i="9"/>
  <c r="EB268" i="9"/>
  <c r="DL268" i="9"/>
  <c r="FW268" i="9"/>
  <c r="EG268" i="9"/>
  <c r="FU268" i="9"/>
  <c r="EA268" i="9"/>
  <c r="FM268" i="9"/>
  <c r="DY268" i="9"/>
  <c r="FG268" i="9"/>
  <c r="DQ268" i="9"/>
  <c r="FE268" i="9"/>
  <c r="DK268" i="9"/>
  <c r="EQ268" i="9"/>
  <c r="DI268" i="9"/>
  <c r="GC268" i="9"/>
  <c r="EO268" i="9"/>
  <c r="EW268" i="9"/>
  <c r="GC245" i="9"/>
  <c r="FU245" i="9"/>
  <c r="FM245" i="9"/>
  <c r="FE245" i="9"/>
  <c r="EW245" i="9"/>
  <c r="EO245" i="9"/>
  <c r="EG245" i="9"/>
  <c r="DY245" i="9"/>
  <c r="DQ245" i="9"/>
  <c r="DI245" i="9"/>
  <c r="FZ245" i="9"/>
  <c r="FR245" i="9"/>
  <c r="FJ245" i="9"/>
  <c r="FB245" i="9"/>
  <c r="ET245" i="9"/>
  <c r="EL245" i="9"/>
  <c r="ED245" i="9"/>
  <c r="DV245" i="9"/>
  <c r="DN245" i="9"/>
  <c r="DF245" i="9"/>
  <c r="GB245" i="9"/>
  <c r="FQ245" i="9"/>
  <c r="FG245" i="9"/>
  <c r="EV245" i="9"/>
  <c r="EK245" i="9"/>
  <c r="EA245" i="9"/>
  <c r="DP245" i="9"/>
  <c r="DE245" i="9"/>
  <c r="GA245" i="9"/>
  <c r="FP245" i="9"/>
  <c r="FF245" i="9"/>
  <c r="EU245" i="9"/>
  <c r="EJ245" i="9"/>
  <c r="DZ245" i="9"/>
  <c r="DO245" i="9"/>
  <c r="DD245" i="9"/>
  <c r="FY245" i="9"/>
  <c r="FO245" i="9"/>
  <c r="FD245" i="9"/>
  <c r="ES245" i="9"/>
  <c r="EI245" i="9"/>
  <c r="DX245" i="9"/>
  <c r="DM245" i="9"/>
  <c r="DC245" i="9"/>
  <c r="FX245" i="9"/>
  <c r="FN245" i="9"/>
  <c r="FC245" i="9"/>
  <c r="ER245" i="9"/>
  <c r="EH245" i="9"/>
  <c r="DW245" i="9"/>
  <c r="DL245" i="9"/>
  <c r="DB245" i="9"/>
  <c r="GG245" i="9"/>
  <c r="FW245" i="9"/>
  <c r="FL245" i="9"/>
  <c r="FA245" i="9"/>
  <c r="EQ245" i="9"/>
  <c r="EF245" i="9"/>
  <c r="DU245" i="9"/>
  <c r="DK245" i="9"/>
  <c r="GE245" i="9"/>
  <c r="FT245" i="9"/>
  <c r="FI245" i="9"/>
  <c r="EY245" i="9"/>
  <c r="EN245" i="9"/>
  <c r="EC245" i="9"/>
  <c r="DS245" i="9"/>
  <c r="DH245" i="9"/>
  <c r="GD245" i="9"/>
  <c r="EM245" i="9"/>
  <c r="FV245" i="9"/>
  <c r="EE245" i="9"/>
  <c r="FH245" i="9"/>
  <c r="DG245" i="9"/>
  <c r="EZ245" i="9"/>
  <c r="EX245" i="9"/>
  <c r="EP245" i="9"/>
  <c r="EB245" i="9"/>
  <c r="FS245" i="9"/>
  <c r="DR245" i="9"/>
  <c r="GF245" i="9"/>
  <c r="FK245" i="9"/>
  <c r="DT245" i="9"/>
  <c r="DJ245" i="9"/>
  <c r="FZ214" i="9"/>
  <c r="FR214" i="9"/>
  <c r="FJ214" i="9"/>
  <c r="FB214" i="9"/>
  <c r="ET214" i="9"/>
  <c r="EL214" i="9"/>
  <c r="ED214" i="9"/>
  <c r="DV214" i="9"/>
  <c r="DN214" i="9"/>
  <c r="DF214" i="9"/>
  <c r="GG214" i="9"/>
  <c r="FY214" i="9"/>
  <c r="FQ214" i="9"/>
  <c r="FI214" i="9"/>
  <c r="FA214" i="9"/>
  <c r="ES214" i="9"/>
  <c r="EK214" i="9"/>
  <c r="EC214" i="9"/>
  <c r="DU214" i="9"/>
  <c r="DM214" i="9"/>
  <c r="DE214" i="9"/>
  <c r="GF214" i="9"/>
  <c r="FX214" i="9"/>
  <c r="FP214" i="9"/>
  <c r="FH214" i="9"/>
  <c r="EZ214" i="9"/>
  <c r="ER214" i="9"/>
  <c r="EJ214" i="9"/>
  <c r="EB214" i="9"/>
  <c r="DT214" i="9"/>
  <c r="DL214" i="9"/>
  <c r="DD214" i="9"/>
  <c r="GE214" i="9"/>
  <c r="FW214" i="9"/>
  <c r="FO214" i="9"/>
  <c r="FG214" i="9"/>
  <c r="EY214" i="9"/>
  <c r="EQ214" i="9"/>
  <c r="EI214" i="9"/>
  <c r="EA214" i="9"/>
  <c r="DS214" i="9"/>
  <c r="DK214" i="9"/>
  <c r="DC214" i="9"/>
  <c r="GD214" i="9"/>
  <c r="FV214" i="9"/>
  <c r="FN214" i="9"/>
  <c r="FF214" i="9"/>
  <c r="EX214" i="9"/>
  <c r="EP214" i="9"/>
  <c r="EH214" i="9"/>
  <c r="DZ214" i="9"/>
  <c r="DR214" i="9"/>
  <c r="DJ214" i="9"/>
  <c r="DB214" i="9"/>
  <c r="GB214" i="9"/>
  <c r="FT214" i="9"/>
  <c r="FL214" i="9"/>
  <c r="FD214" i="9"/>
  <c r="EV214" i="9"/>
  <c r="EN214" i="9"/>
  <c r="EF214" i="9"/>
  <c r="DX214" i="9"/>
  <c r="DP214" i="9"/>
  <c r="DH214" i="9"/>
  <c r="FC214" i="9"/>
  <c r="DW214" i="9"/>
  <c r="GC214" i="9"/>
  <c r="EW214" i="9"/>
  <c r="DQ214" i="9"/>
  <c r="GA214" i="9"/>
  <c r="EU214" i="9"/>
  <c r="DO214" i="9"/>
  <c r="FU214" i="9"/>
  <c r="EO214" i="9"/>
  <c r="DI214" i="9"/>
  <c r="FS214" i="9"/>
  <c r="EM214" i="9"/>
  <c r="DG214" i="9"/>
  <c r="FM214" i="9"/>
  <c r="EG214" i="9"/>
  <c r="FK214" i="9"/>
  <c r="EE214" i="9"/>
  <c r="FE214" i="9"/>
  <c r="DY214" i="9"/>
  <c r="FZ180" i="9"/>
  <c r="FR180" i="9"/>
  <c r="FJ180" i="9"/>
  <c r="FB180" i="9"/>
  <c r="ET180" i="9"/>
  <c r="EL180" i="9"/>
  <c r="GE180" i="9"/>
  <c r="FW180" i="9"/>
  <c r="FO180" i="9"/>
  <c r="FG180" i="9"/>
  <c r="EY180" i="9"/>
  <c r="EQ180" i="9"/>
  <c r="EI180" i="9"/>
  <c r="EA180" i="9"/>
  <c r="GF180" i="9"/>
  <c r="FU180" i="9"/>
  <c r="FK180" i="9"/>
  <c r="EZ180" i="9"/>
  <c r="EO180" i="9"/>
  <c r="EE180" i="9"/>
  <c r="DV180" i="9"/>
  <c r="DN180" i="9"/>
  <c r="DF180" i="9"/>
  <c r="GC180" i="9"/>
  <c r="FS180" i="9"/>
  <c r="FH180" i="9"/>
  <c r="EW180" i="9"/>
  <c r="EM180" i="9"/>
  <c r="EC180" i="9"/>
  <c r="DT180" i="9"/>
  <c r="DL180" i="9"/>
  <c r="DD180" i="9"/>
  <c r="GB180" i="9"/>
  <c r="FQ180" i="9"/>
  <c r="FF180" i="9"/>
  <c r="EV180" i="9"/>
  <c r="EK180" i="9"/>
  <c r="EB180" i="9"/>
  <c r="DS180" i="9"/>
  <c r="DK180" i="9"/>
  <c r="DC180" i="9"/>
  <c r="GA180" i="9"/>
  <c r="FP180" i="9"/>
  <c r="FE180" i="9"/>
  <c r="EU180" i="9"/>
  <c r="EJ180" i="9"/>
  <c r="DZ180" i="9"/>
  <c r="DR180" i="9"/>
  <c r="DJ180" i="9"/>
  <c r="DB180" i="9"/>
  <c r="FY180" i="9"/>
  <c r="FN180" i="9"/>
  <c r="FD180" i="9"/>
  <c r="ES180" i="9"/>
  <c r="EH180" i="9"/>
  <c r="DY180" i="9"/>
  <c r="DQ180" i="9"/>
  <c r="DI180" i="9"/>
  <c r="FX180" i="9"/>
  <c r="FM180" i="9"/>
  <c r="FC180" i="9"/>
  <c r="ER180" i="9"/>
  <c r="EG180" i="9"/>
  <c r="DX180" i="9"/>
  <c r="DP180" i="9"/>
  <c r="DH180" i="9"/>
  <c r="FV180" i="9"/>
  <c r="EF180" i="9"/>
  <c r="FT180" i="9"/>
  <c r="ED180" i="9"/>
  <c r="FL180" i="9"/>
  <c r="DW180" i="9"/>
  <c r="FI180" i="9"/>
  <c r="DU180" i="9"/>
  <c r="FA180" i="9"/>
  <c r="DO180" i="9"/>
  <c r="EX180" i="9"/>
  <c r="DM180" i="9"/>
  <c r="GG180" i="9"/>
  <c r="EP180" i="9"/>
  <c r="DG180" i="9"/>
  <c r="GD180" i="9"/>
  <c r="EN180" i="9"/>
  <c r="DE180" i="9"/>
  <c r="GG154" i="9"/>
  <c r="FY154" i="9"/>
  <c r="FQ154" i="9"/>
  <c r="FI154" i="9"/>
  <c r="FA154" i="9"/>
  <c r="ES154" i="9"/>
  <c r="EK154" i="9"/>
  <c r="EC154" i="9"/>
  <c r="DU154" i="9"/>
  <c r="DM154" i="9"/>
  <c r="DE154" i="9"/>
  <c r="GD154" i="9"/>
  <c r="FV154" i="9"/>
  <c r="FN154" i="9"/>
  <c r="FF154" i="9"/>
  <c r="EX154" i="9"/>
  <c r="EP154" i="9"/>
  <c r="EH154" i="9"/>
  <c r="DZ154" i="9"/>
  <c r="DR154" i="9"/>
  <c r="DJ154" i="9"/>
  <c r="DB154" i="9"/>
  <c r="GA154" i="9"/>
  <c r="FP154" i="9"/>
  <c r="FE154" i="9"/>
  <c r="EU154" i="9"/>
  <c r="EJ154" i="9"/>
  <c r="DY154" i="9"/>
  <c r="DO154" i="9"/>
  <c r="DD154" i="9"/>
  <c r="FZ154" i="9"/>
  <c r="FO154" i="9"/>
  <c r="FD154" i="9"/>
  <c r="ET154" i="9"/>
  <c r="EI154" i="9"/>
  <c r="DX154" i="9"/>
  <c r="DN154" i="9"/>
  <c r="DC154" i="9"/>
  <c r="FX154" i="9"/>
  <c r="FM154" i="9"/>
  <c r="FC154" i="9"/>
  <c r="ER154" i="9"/>
  <c r="EG154" i="9"/>
  <c r="DW154" i="9"/>
  <c r="DL154" i="9"/>
  <c r="FW154" i="9"/>
  <c r="FL154" i="9"/>
  <c r="FB154" i="9"/>
  <c r="EQ154" i="9"/>
  <c r="EF154" i="9"/>
  <c r="DV154" i="9"/>
  <c r="DK154" i="9"/>
  <c r="GF154" i="9"/>
  <c r="FU154" i="9"/>
  <c r="FK154" i="9"/>
  <c r="EZ154" i="9"/>
  <c r="EO154" i="9"/>
  <c r="EE154" i="9"/>
  <c r="DT154" i="9"/>
  <c r="DI154" i="9"/>
  <c r="GE154" i="9"/>
  <c r="FT154" i="9"/>
  <c r="FJ154" i="9"/>
  <c r="EY154" i="9"/>
  <c r="EN154" i="9"/>
  <c r="ED154" i="9"/>
  <c r="DS154" i="9"/>
  <c r="DH154" i="9"/>
  <c r="FG154" i="9"/>
  <c r="DP154" i="9"/>
  <c r="EW154" i="9"/>
  <c r="DG154" i="9"/>
  <c r="EV154" i="9"/>
  <c r="DF154" i="9"/>
  <c r="GC154" i="9"/>
  <c r="EM154" i="9"/>
  <c r="GB154" i="9"/>
  <c r="EL154" i="9"/>
  <c r="FS154" i="9"/>
  <c r="EB154" i="9"/>
  <c r="FR154" i="9"/>
  <c r="EA154" i="9"/>
  <c r="DQ154" i="9"/>
  <c r="FH154" i="9"/>
  <c r="GE127" i="9"/>
  <c r="FW127" i="9"/>
  <c r="FO127" i="9"/>
  <c r="FG127" i="9"/>
  <c r="EY127" i="9"/>
  <c r="EQ127" i="9"/>
  <c r="EI127" i="9"/>
  <c r="EA127" i="9"/>
  <c r="DS127" i="9"/>
  <c r="DK127" i="9"/>
  <c r="DC127" i="9"/>
  <c r="GD127" i="9"/>
  <c r="FV127" i="9"/>
  <c r="FN127" i="9"/>
  <c r="FF127" i="9"/>
  <c r="EX127" i="9"/>
  <c r="EP127" i="9"/>
  <c r="EH127" i="9"/>
  <c r="DZ127" i="9"/>
  <c r="DR127" i="9"/>
  <c r="DJ127" i="9"/>
  <c r="DB127" i="9"/>
  <c r="GC127" i="9"/>
  <c r="FU127" i="9"/>
  <c r="FM127" i="9"/>
  <c r="FE127" i="9"/>
  <c r="EW127" i="9"/>
  <c r="EO127" i="9"/>
  <c r="EG127" i="9"/>
  <c r="DY127" i="9"/>
  <c r="DQ127" i="9"/>
  <c r="DI127" i="9"/>
  <c r="GB127" i="9"/>
  <c r="FT127" i="9"/>
  <c r="FL127" i="9"/>
  <c r="FD127" i="9"/>
  <c r="EV127" i="9"/>
  <c r="EN127" i="9"/>
  <c r="EF127" i="9"/>
  <c r="DX127" i="9"/>
  <c r="DP127" i="9"/>
  <c r="DH127" i="9"/>
  <c r="GA127" i="9"/>
  <c r="FS127" i="9"/>
  <c r="FK127" i="9"/>
  <c r="FC127" i="9"/>
  <c r="EU127" i="9"/>
  <c r="EM127" i="9"/>
  <c r="EE127" i="9"/>
  <c r="DW127" i="9"/>
  <c r="DO127" i="9"/>
  <c r="DG127" i="9"/>
  <c r="FZ127" i="9"/>
  <c r="FR127" i="9"/>
  <c r="FJ127" i="9"/>
  <c r="FB127" i="9"/>
  <c r="ET127" i="9"/>
  <c r="EL127" i="9"/>
  <c r="ED127" i="9"/>
  <c r="DV127" i="9"/>
  <c r="DN127" i="9"/>
  <c r="DF127" i="9"/>
  <c r="FY127" i="9"/>
  <c r="ES127" i="9"/>
  <c r="DM127" i="9"/>
  <c r="FX127" i="9"/>
  <c r="ER127" i="9"/>
  <c r="DL127" i="9"/>
  <c r="FQ127" i="9"/>
  <c r="EK127" i="9"/>
  <c r="DE127" i="9"/>
  <c r="FP127" i="9"/>
  <c r="EJ127" i="9"/>
  <c r="DD127" i="9"/>
  <c r="FI127" i="9"/>
  <c r="EC127" i="9"/>
  <c r="FH127" i="9"/>
  <c r="EB127" i="9"/>
  <c r="GG127" i="9"/>
  <c r="FA127" i="9"/>
  <c r="DU127" i="9"/>
  <c r="EZ127" i="9"/>
  <c r="DT127" i="9"/>
  <c r="GF127" i="9"/>
  <c r="GG94" i="9"/>
  <c r="FY94" i="9"/>
  <c r="FQ94" i="9"/>
  <c r="FI94" i="9"/>
  <c r="FA94" i="9"/>
  <c r="ES94" i="9"/>
  <c r="EK94" i="9"/>
  <c r="EC94" i="9"/>
  <c r="DU94" i="9"/>
  <c r="DM94" i="9"/>
  <c r="DE94" i="9"/>
  <c r="GF94" i="9"/>
  <c r="FX94" i="9"/>
  <c r="FP94" i="9"/>
  <c r="FH94" i="9"/>
  <c r="EZ94" i="9"/>
  <c r="ER94" i="9"/>
  <c r="EJ94" i="9"/>
  <c r="EB94" i="9"/>
  <c r="DT94" i="9"/>
  <c r="DL94" i="9"/>
  <c r="DD94" i="9"/>
  <c r="GE94" i="9"/>
  <c r="FW94" i="9"/>
  <c r="FO94" i="9"/>
  <c r="FG94" i="9"/>
  <c r="EY94" i="9"/>
  <c r="EQ94" i="9"/>
  <c r="EI94" i="9"/>
  <c r="EA94" i="9"/>
  <c r="DS94" i="9"/>
  <c r="DK94" i="9"/>
  <c r="DC94" i="9"/>
  <c r="GD94" i="9"/>
  <c r="FV94" i="9"/>
  <c r="FN94" i="9"/>
  <c r="FF94" i="9"/>
  <c r="EX94" i="9"/>
  <c r="EP94" i="9"/>
  <c r="EH94" i="9"/>
  <c r="DZ94" i="9"/>
  <c r="DR94" i="9"/>
  <c r="DJ94" i="9"/>
  <c r="DB94" i="9"/>
  <c r="GC94" i="9"/>
  <c r="FU94" i="9"/>
  <c r="FM94" i="9"/>
  <c r="FE94" i="9"/>
  <c r="EW94" i="9"/>
  <c r="EO94" i="9"/>
  <c r="EG94" i="9"/>
  <c r="DY94" i="9"/>
  <c r="DQ94" i="9"/>
  <c r="DI94" i="9"/>
  <c r="GB94" i="9"/>
  <c r="FT94" i="9"/>
  <c r="FL94" i="9"/>
  <c r="FD94" i="9"/>
  <c r="EV94" i="9"/>
  <c r="EN94" i="9"/>
  <c r="EF94" i="9"/>
  <c r="DX94" i="9"/>
  <c r="DP94" i="9"/>
  <c r="DH94" i="9"/>
  <c r="GA94" i="9"/>
  <c r="FS94" i="9"/>
  <c r="FK94" i="9"/>
  <c r="FC94" i="9"/>
  <c r="EU94" i="9"/>
  <c r="EM94" i="9"/>
  <c r="EE94" i="9"/>
  <c r="DW94" i="9"/>
  <c r="DO94" i="9"/>
  <c r="DG94" i="9"/>
  <c r="FJ94" i="9"/>
  <c r="FB94" i="9"/>
  <c r="ET94" i="9"/>
  <c r="EL94" i="9"/>
  <c r="ED94" i="9"/>
  <c r="DV94" i="9"/>
  <c r="FZ94" i="9"/>
  <c r="DN94" i="9"/>
  <c r="FR94" i="9"/>
  <c r="DF94" i="9"/>
  <c r="GC74" i="9"/>
  <c r="FU74" i="9"/>
  <c r="FM74" i="9"/>
  <c r="FE74" i="9"/>
  <c r="EW74" i="9"/>
  <c r="EO74" i="9"/>
  <c r="EG74" i="9"/>
  <c r="DY74" i="9"/>
  <c r="DQ74" i="9"/>
  <c r="DI74" i="9"/>
  <c r="GB74" i="9"/>
  <c r="FT74" i="9"/>
  <c r="FL74" i="9"/>
  <c r="FD74" i="9"/>
  <c r="EV74" i="9"/>
  <c r="EN74" i="9"/>
  <c r="EF74" i="9"/>
  <c r="DX74" i="9"/>
  <c r="DP74" i="9"/>
  <c r="DH74" i="9"/>
  <c r="FZ74" i="9"/>
  <c r="FR74" i="9"/>
  <c r="FJ74" i="9"/>
  <c r="FB74" i="9"/>
  <c r="ET74" i="9"/>
  <c r="EL74" i="9"/>
  <c r="ED74" i="9"/>
  <c r="DV74" i="9"/>
  <c r="DN74" i="9"/>
  <c r="DF74" i="9"/>
  <c r="GG74" i="9"/>
  <c r="FY74" i="9"/>
  <c r="FQ74" i="9"/>
  <c r="FI74" i="9"/>
  <c r="FA74" i="9"/>
  <c r="ES74" i="9"/>
  <c r="EK74" i="9"/>
  <c r="EC74" i="9"/>
  <c r="DU74" i="9"/>
  <c r="DM74" i="9"/>
  <c r="DE74" i="9"/>
  <c r="GF74" i="9"/>
  <c r="FX74" i="9"/>
  <c r="FP74" i="9"/>
  <c r="FH74" i="9"/>
  <c r="EZ74" i="9"/>
  <c r="ER74" i="9"/>
  <c r="EJ74" i="9"/>
  <c r="EB74" i="9"/>
  <c r="DT74" i="9"/>
  <c r="DL74" i="9"/>
  <c r="DD74" i="9"/>
  <c r="GE74" i="9"/>
  <c r="FW74" i="9"/>
  <c r="FO74" i="9"/>
  <c r="FG74" i="9"/>
  <c r="EY74" i="9"/>
  <c r="EQ74" i="9"/>
  <c r="EI74" i="9"/>
  <c r="EA74" i="9"/>
  <c r="DS74" i="9"/>
  <c r="DK74" i="9"/>
  <c r="DC74" i="9"/>
  <c r="FC74" i="9"/>
  <c r="DW74" i="9"/>
  <c r="GD74" i="9"/>
  <c r="EX74" i="9"/>
  <c r="DR74" i="9"/>
  <c r="GA74" i="9"/>
  <c r="EU74" i="9"/>
  <c r="DO74" i="9"/>
  <c r="FV74" i="9"/>
  <c r="EP74" i="9"/>
  <c r="DJ74" i="9"/>
  <c r="FS74" i="9"/>
  <c r="EM74" i="9"/>
  <c r="DG74" i="9"/>
  <c r="FN74" i="9"/>
  <c r="EH74" i="9"/>
  <c r="DB74" i="9"/>
  <c r="FK74" i="9"/>
  <c r="EE74" i="9"/>
  <c r="FF74" i="9"/>
  <c r="DZ74" i="9"/>
  <c r="GE42" i="9"/>
  <c r="FW42" i="9"/>
  <c r="FO42" i="9"/>
  <c r="FG42" i="9"/>
  <c r="EY42" i="9"/>
  <c r="EQ42" i="9"/>
  <c r="EI42" i="9"/>
  <c r="EA42" i="9"/>
  <c r="DS42" i="9"/>
  <c r="DK42" i="9"/>
  <c r="DC42" i="9"/>
  <c r="GD42" i="9"/>
  <c r="FV42" i="9"/>
  <c r="FN42" i="9"/>
  <c r="FF42" i="9"/>
  <c r="EX42" i="9"/>
  <c r="EP42" i="9"/>
  <c r="EH42" i="9"/>
  <c r="DZ42" i="9"/>
  <c r="DR42" i="9"/>
  <c r="DJ42" i="9"/>
  <c r="DB42" i="9"/>
  <c r="GC42" i="9"/>
  <c r="FU42" i="9"/>
  <c r="FM42" i="9"/>
  <c r="FE42" i="9"/>
  <c r="EW42" i="9"/>
  <c r="EO42" i="9"/>
  <c r="EG42" i="9"/>
  <c r="DY42" i="9"/>
  <c r="DQ42" i="9"/>
  <c r="DI42" i="9"/>
  <c r="GB42" i="9"/>
  <c r="FT42" i="9"/>
  <c r="FL42" i="9"/>
  <c r="FD42" i="9"/>
  <c r="EV42" i="9"/>
  <c r="EN42" i="9"/>
  <c r="EF42" i="9"/>
  <c r="DX42" i="9"/>
  <c r="DP42" i="9"/>
  <c r="DH42" i="9"/>
  <c r="GA42" i="9"/>
  <c r="FS42" i="9"/>
  <c r="FK42" i="9"/>
  <c r="FC42" i="9"/>
  <c r="EU42" i="9"/>
  <c r="EM42" i="9"/>
  <c r="EE42" i="9"/>
  <c r="DW42" i="9"/>
  <c r="DO42" i="9"/>
  <c r="DG42" i="9"/>
  <c r="FZ42" i="9"/>
  <c r="FR42" i="9"/>
  <c r="FJ42" i="9"/>
  <c r="FB42" i="9"/>
  <c r="ET42" i="9"/>
  <c r="EL42" i="9"/>
  <c r="ED42" i="9"/>
  <c r="DV42" i="9"/>
  <c r="DN42" i="9"/>
  <c r="DF42" i="9"/>
  <c r="FH42" i="9"/>
  <c r="EB42" i="9"/>
  <c r="GG42" i="9"/>
  <c r="FA42" i="9"/>
  <c r="DU42" i="9"/>
  <c r="GF42" i="9"/>
  <c r="EZ42" i="9"/>
  <c r="DT42" i="9"/>
  <c r="FY42" i="9"/>
  <c r="ES42" i="9"/>
  <c r="DM42" i="9"/>
  <c r="FP42" i="9"/>
  <c r="EJ42" i="9"/>
  <c r="DD42" i="9"/>
  <c r="FI42" i="9"/>
  <c r="EC42" i="9"/>
  <c r="EK42" i="9"/>
  <c r="DL42" i="9"/>
  <c r="DE42" i="9"/>
  <c r="FX42" i="9"/>
  <c r="FQ42" i="9"/>
  <c r="ER42" i="9"/>
  <c r="GD23" i="9"/>
  <c r="FV23" i="9"/>
  <c r="FN23" i="9"/>
  <c r="FF23" i="9"/>
  <c r="EX23" i="9"/>
  <c r="EP23" i="9"/>
  <c r="EH23" i="9"/>
  <c r="DZ23" i="9"/>
  <c r="DR23" i="9"/>
  <c r="DJ23" i="9"/>
  <c r="DB23" i="9"/>
  <c r="GC23" i="9"/>
  <c r="FU23" i="9"/>
  <c r="FM23" i="9"/>
  <c r="FE23" i="9"/>
  <c r="EW23" i="9"/>
  <c r="EO23" i="9"/>
  <c r="EG23" i="9"/>
  <c r="DY23" i="9"/>
  <c r="DQ23" i="9"/>
  <c r="DI23" i="9"/>
  <c r="GB23" i="9"/>
  <c r="FT23" i="9"/>
  <c r="FL23" i="9"/>
  <c r="FD23" i="9"/>
  <c r="EV23" i="9"/>
  <c r="EN23" i="9"/>
  <c r="EF23" i="9"/>
  <c r="DX23" i="9"/>
  <c r="DP23" i="9"/>
  <c r="DH23" i="9"/>
  <c r="GA23" i="9"/>
  <c r="FS23" i="9"/>
  <c r="FK23" i="9"/>
  <c r="FC23" i="9"/>
  <c r="EU23" i="9"/>
  <c r="EM23" i="9"/>
  <c r="EE23" i="9"/>
  <c r="DW23" i="9"/>
  <c r="DO23" i="9"/>
  <c r="DG23" i="9"/>
  <c r="FZ23" i="9"/>
  <c r="FR23" i="9"/>
  <c r="FJ23" i="9"/>
  <c r="FB23" i="9"/>
  <c r="ET23" i="9"/>
  <c r="EL23" i="9"/>
  <c r="ED23" i="9"/>
  <c r="DV23" i="9"/>
  <c r="DN23" i="9"/>
  <c r="DF23" i="9"/>
  <c r="GG23" i="9"/>
  <c r="FY23" i="9"/>
  <c r="FQ23" i="9"/>
  <c r="FI23" i="9"/>
  <c r="FA23" i="9"/>
  <c r="ES23" i="9"/>
  <c r="EK23" i="9"/>
  <c r="EC23" i="9"/>
  <c r="DU23" i="9"/>
  <c r="DM23" i="9"/>
  <c r="DE23" i="9"/>
  <c r="FP23" i="9"/>
  <c r="EJ23" i="9"/>
  <c r="DD23" i="9"/>
  <c r="FO23" i="9"/>
  <c r="EI23" i="9"/>
  <c r="DC23" i="9"/>
  <c r="FH23" i="9"/>
  <c r="EB23" i="9"/>
  <c r="FG23" i="9"/>
  <c r="EA23" i="9"/>
  <c r="FX23" i="9"/>
  <c r="ER23" i="9"/>
  <c r="DL23" i="9"/>
  <c r="FW23" i="9"/>
  <c r="EQ23" i="9"/>
  <c r="DK23" i="9"/>
  <c r="GF23" i="9"/>
  <c r="GE23" i="9"/>
  <c r="EZ23" i="9"/>
  <c r="EY23" i="9"/>
  <c r="DT23" i="9"/>
  <c r="DS23" i="9"/>
  <c r="GB6" i="9"/>
  <c r="FT6" i="9"/>
  <c r="FL6" i="9"/>
  <c r="FD6" i="9"/>
  <c r="EV6" i="9"/>
  <c r="EN6" i="9"/>
  <c r="EF6" i="9"/>
  <c r="DX6" i="9"/>
  <c r="DP6" i="9"/>
  <c r="DH6" i="9"/>
  <c r="GA6" i="9"/>
  <c r="FS6" i="9"/>
  <c r="FK6" i="9"/>
  <c r="FC6" i="9"/>
  <c r="EU6" i="9"/>
  <c r="EM6" i="9"/>
  <c r="EE6" i="9"/>
  <c r="DW6" i="9"/>
  <c r="DO6" i="9"/>
  <c r="DG6" i="9"/>
  <c r="FZ6" i="9"/>
  <c r="FR6" i="9"/>
  <c r="FJ6" i="9"/>
  <c r="FB6" i="9"/>
  <c r="ET6" i="9"/>
  <c r="EL6" i="9"/>
  <c r="ED6" i="9"/>
  <c r="DV6" i="9"/>
  <c r="DN6" i="9"/>
  <c r="DF6" i="9"/>
  <c r="GG6" i="9"/>
  <c r="FY6" i="9"/>
  <c r="FQ6" i="9"/>
  <c r="FI6" i="9"/>
  <c r="FA6" i="9"/>
  <c r="ES6" i="9"/>
  <c r="EK6" i="9"/>
  <c r="EC6" i="9"/>
  <c r="DU6" i="9"/>
  <c r="DM6" i="9"/>
  <c r="DE6" i="9"/>
  <c r="GD6" i="9"/>
  <c r="FV6" i="9"/>
  <c r="FN6" i="9"/>
  <c r="FF6" i="9"/>
  <c r="EX6" i="9"/>
  <c r="EP6" i="9"/>
  <c r="EH6" i="9"/>
  <c r="DZ6" i="9"/>
  <c r="DR6" i="9"/>
  <c r="DJ6" i="9"/>
  <c r="DB6" i="9"/>
  <c r="GC6" i="9"/>
  <c r="FU6" i="9"/>
  <c r="FM6" i="9"/>
  <c r="FE6" i="9"/>
  <c r="EW6" i="9"/>
  <c r="EO6" i="9"/>
  <c r="EG6" i="9"/>
  <c r="DY6" i="9"/>
  <c r="DQ6" i="9"/>
  <c r="DI6" i="9"/>
  <c r="FO6" i="9"/>
  <c r="EI6" i="9"/>
  <c r="DC6" i="9"/>
  <c r="FH6" i="9"/>
  <c r="EB6" i="9"/>
  <c r="FG6" i="9"/>
  <c r="EA6" i="9"/>
  <c r="GF6" i="9"/>
  <c r="EZ6" i="9"/>
  <c r="DT6" i="9"/>
  <c r="GE6" i="9"/>
  <c r="EY6" i="9"/>
  <c r="DS6" i="9"/>
  <c r="FX6" i="9"/>
  <c r="ER6" i="9"/>
  <c r="DL6" i="9"/>
  <c r="FW6" i="9"/>
  <c r="EQ6" i="9"/>
  <c r="DK6" i="9"/>
  <c r="FP6" i="9"/>
  <c r="EJ6" i="9"/>
  <c r="DD6" i="9"/>
  <c r="DA427" i="9"/>
  <c r="CS427" i="9"/>
  <c r="CK427" i="9"/>
  <c r="CC427" i="9"/>
  <c r="BU427" i="9"/>
  <c r="BM427" i="9"/>
  <c r="BE427" i="9"/>
  <c r="AW427" i="9"/>
  <c r="AO427" i="9"/>
  <c r="AG427" i="9"/>
  <c r="Y427" i="9"/>
  <c r="CZ427" i="9"/>
  <c r="CR427" i="9"/>
  <c r="CJ427" i="9"/>
  <c r="CB427" i="9"/>
  <c r="BT427" i="9"/>
  <c r="BL427" i="9"/>
  <c r="BD427" i="9"/>
  <c r="AV427" i="9"/>
  <c r="AN427" i="9"/>
  <c r="AF427" i="9"/>
  <c r="X427" i="9"/>
  <c r="CY427" i="9"/>
  <c r="CQ427" i="9"/>
  <c r="CI427" i="9"/>
  <c r="CA427" i="9"/>
  <c r="BS427" i="9"/>
  <c r="BK427" i="9"/>
  <c r="BC427" i="9"/>
  <c r="AU427" i="9"/>
  <c r="AM427" i="9"/>
  <c r="AE427" i="9"/>
  <c r="W427" i="9"/>
  <c r="CV427" i="9"/>
  <c r="CN427" i="9"/>
  <c r="CF427" i="9"/>
  <c r="BX427" i="9"/>
  <c r="BP427" i="9"/>
  <c r="BH427" i="9"/>
  <c r="AZ427" i="9"/>
  <c r="AR427" i="9"/>
  <c r="AJ427" i="9"/>
  <c r="AB427" i="9"/>
  <c r="CL427" i="9"/>
  <c r="BV427" i="9"/>
  <c r="BF427" i="9"/>
  <c r="AP427" i="9"/>
  <c r="Z427" i="9"/>
  <c r="CX427" i="9"/>
  <c r="CH427" i="9"/>
  <c r="BR427" i="9"/>
  <c r="BB427" i="9"/>
  <c r="AL427" i="9"/>
  <c r="V427" i="9"/>
  <c r="CW427" i="9"/>
  <c r="CG427" i="9"/>
  <c r="BQ427" i="9"/>
  <c r="BA427" i="9"/>
  <c r="AK427" i="9"/>
  <c r="CU427" i="9"/>
  <c r="CE427" i="9"/>
  <c r="BO427" i="9"/>
  <c r="AY427" i="9"/>
  <c r="AI427" i="9"/>
  <c r="CT427" i="9"/>
  <c r="CD427" i="9"/>
  <c r="BN427" i="9"/>
  <c r="AX427" i="9"/>
  <c r="AH427" i="9"/>
  <c r="BJ427" i="9"/>
  <c r="AA427" i="9"/>
  <c r="BI427" i="9"/>
  <c r="CP427" i="9"/>
  <c r="BG427" i="9"/>
  <c r="CO427" i="9"/>
  <c r="AT427" i="9"/>
  <c r="CM427" i="9"/>
  <c r="AS427" i="9"/>
  <c r="BZ427" i="9"/>
  <c r="AQ427" i="9"/>
  <c r="AD427" i="9"/>
  <c r="AC427" i="9"/>
  <c r="BY427" i="9"/>
  <c r="BW427" i="9"/>
  <c r="CW391" i="9"/>
  <c r="CO391" i="9"/>
  <c r="CG391" i="9"/>
  <c r="BY391" i="9"/>
  <c r="BQ391" i="9"/>
  <c r="BI391" i="9"/>
  <c r="BA391" i="9"/>
  <c r="AS391" i="9"/>
  <c r="AK391" i="9"/>
  <c r="AC391" i="9"/>
  <c r="CV391" i="9"/>
  <c r="CN391" i="9"/>
  <c r="CF391" i="9"/>
  <c r="BX391" i="9"/>
  <c r="BP391" i="9"/>
  <c r="BH391" i="9"/>
  <c r="AZ391" i="9"/>
  <c r="AR391" i="9"/>
  <c r="AJ391" i="9"/>
  <c r="AB391" i="9"/>
  <c r="CU391" i="9"/>
  <c r="CM391" i="9"/>
  <c r="CE391" i="9"/>
  <c r="BW391" i="9"/>
  <c r="BO391" i="9"/>
  <c r="BG391" i="9"/>
  <c r="AY391" i="9"/>
  <c r="AQ391" i="9"/>
  <c r="AI391" i="9"/>
  <c r="AA391" i="9"/>
  <c r="CT391" i="9"/>
  <c r="CL391" i="9"/>
  <c r="CD391" i="9"/>
  <c r="BV391" i="9"/>
  <c r="BN391" i="9"/>
  <c r="BF391" i="9"/>
  <c r="AX391" i="9"/>
  <c r="AP391" i="9"/>
  <c r="AH391" i="9"/>
  <c r="Z391" i="9"/>
  <c r="DA391" i="9"/>
  <c r="CS391" i="9"/>
  <c r="CK391" i="9"/>
  <c r="CC391" i="9"/>
  <c r="BU391" i="9"/>
  <c r="BM391" i="9"/>
  <c r="BE391" i="9"/>
  <c r="AW391" i="9"/>
  <c r="AO391" i="9"/>
  <c r="AG391" i="9"/>
  <c r="Y391" i="9"/>
  <c r="CY391" i="9"/>
  <c r="CQ391" i="9"/>
  <c r="CI391" i="9"/>
  <c r="CA391" i="9"/>
  <c r="BS391" i="9"/>
  <c r="BK391" i="9"/>
  <c r="BC391" i="9"/>
  <c r="AU391" i="9"/>
  <c r="AM391" i="9"/>
  <c r="AE391" i="9"/>
  <c r="W391" i="9"/>
  <c r="CJ391" i="9"/>
  <c r="BD391" i="9"/>
  <c r="X391" i="9"/>
  <c r="CH391" i="9"/>
  <c r="BB391" i="9"/>
  <c r="V391" i="9"/>
  <c r="CB391" i="9"/>
  <c r="AV391" i="9"/>
  <c r="BZ391" i="9"/>
  <c r="AT391" i="9"/>
  <c r="CZ391" i="9"/>
  <c r="BT391" i="9"/>
  <c r="AN391" i="9"/>
  <c r="CR391" i="9"/>
  <c r="BL391" i="9"/>
  <c r="AF391" i="9"/>
  <c r="BR391" i="9"/>
  <c r="BJ391" i="9"/>
  <c r="AL391" i="9"/>
  <c r="AD391" i="9"/>
  <c r="CX391" i="9"/>
  <c r="CP391" i="9"/>
  <c r="GE287" i="9"/>
  <c r="FW287" i="9"/>
  <c r="FO287" i="9"/>
  <c r="FG287" i="9"/>
  <c r="EY287" i="9"/>
  <c r="EQ287" i="9"/>
  <c r="EI287" i="9"/>
  <c r="EA287" i="9"/>
  <c r="DS287" i="9"/>
  <c r="DK287" i="9"/>
  <c r="DC287" i="9"/>
  <c r="GD287" i="9"/>
  <c r="FV287" i="9"/>
  <c r="FN287" i="9"/>
  <c r="FF287" i="9"/>
  <c r="EX287" i="9"/>
  <c r="EP287" i="9"/>
  <c r="EH287" i="9"/>
  <c r="DZ287" i="9"/>
  <c r="DR287" i="9"/>
  <c r="DJ287" i="9"/>
  <c r="DB287" i="9"/>
  <c r="GC287" i="9"/>
  <c r="FU287" i="9"/>
  <c r="FM287" i="9"/>
  <c r="FE287" i="9"/>
  <c r="EW287" i="9"/>
  <c r="EO287" i="9"/>
  <c r="EG287" i="9"/>
  <c r="DY287" i="9"/>
  <c r="DQ287" i="9"/>
  <c r="DI287" i="9"/>
  <c r="GB287" i="9"/>
  <c r="FT287" i="9"/>
  <c r="FL287" i="9"/>
  <c r="FD287" i="9"/>
  <c r="EV287" i="9"/>
  <c r="EN287" i="9"/>
  <c r="EF287" i="9"/>
  <c r="DX287" i="9"/>
  <c r="DP287" i="9"/>
  <c r="DH287" i="9"/>
  <c r="GA287" i="9"/>
  <c r="FS287" i="9"/>
  <c r="FK287" i="9"/>
  <c r="FC287" i="9"/>
  <c r="EU287" i="9"/>
  <c r="EM287" i="9"/>
  <c r="EE287" i="9"/>
  <c r="DW287" i="9"/>
  <c r="DO287" i="9"/>
  <c r="DG287" i="9"/>
  <c r="GG287" i="9"/>
  <c r="FY287" i="9"/>
  <c r="FQ287" i="9"/>
  <c r="FI287" i="9"/>
  <c r="FA287" i="9"/>
  <c r="ES287" i="9"/>
  <c r="EK287" i="9"/>
  <c r="EC287" i="9"/>
  <c r="DU287" i="9"/>
  <c r="DM287" i="9"/>
  <c r="DE287" i="9"/>
  <c r="FP287" i="9"/>
  <c r="EJ287" i="9"/>
  <c r="DD287" i="9"/>
  <c r="FJ287" i="9"/>
  <c r="ED287" i="9"/>
  <c r="FH287" i="9"/>
  <c r="EB287" i="9"/>
  <c r="FB287" i="9"/>
  <c r="DV287" i="9"/>
  <c r="FZ287" i="9"/>
  <c r="ET287" i="9"/>
  <c r="DN287" i="9"/>
  <c r="FR287" i="9"/>
  <c r="EZ287" i="9"/>
  <c r="ER287" i="9"/>
  <c r="EL287" i="9"/>
  <c r="DT287" i="9"/>
  <c r="DL287" i="9"/>
  <c r="GF287" i="9"/>
  <c r="DF287" i="9"/>
  <c r="FX287" i="9"/>
  <c r="GA267" i="9"/>
  <c r="FS267" i="9"/>
  <c r="FK267" i="9"/>
  <c r="FC267" i="9"/>
  <c r="EU267" i="9"/>
  <c r="EM267" i="9"/>
  <c r="EE267" i="9"/>
  <c r="DW267" i="9"/>
  <c r="DO267" i="9"/>
  <c r="DG267" i="9"/>
  <c r="GG267" i="9"/>
  <c r="FY267" i="9"/>
  <c r="FQ267" i="9"/>
  <c r="FI267" i="9"/>
  <c r="FA267" i="9"/>
  <c r="ES267" i="9"/>
  <c r="EK267" i="9"/>
  <c r="EC267" i="9"/>
  <c r="DU267" i="9"/>
  <c r="DM267" i="9"/>
  <c r="DE267" i="9"/>
  <c r="GF267" i="9"/>
  <c r="FX267" i="9"/>
  <c r="FP267" i="9"/>
  <c r="FH267" i="9"/>
  <c r="EZ267" i="9"/>
  <c r="ER267" i="9"/>
  <c r="EJ267" i="9"/>
  <c r="EB267" i="9"/>
  <c r="DT267" i="9"/>
  <c r="DL267" i="9"/>
  <c r="DD267" i="9"/>
  <c r="GD267" i="9"/>
  <c r="FV267" i="9"/>
  <c r="FN267" i="9"/>
  <c r="FF267" i="9"/>
  <c r="EX267" i="9"/>
  <c r="EP267" i="9"/>
  <c r="EH267" i="9"/>
  <c r="DZ267" i="9"/>
  <c r="DR267" i="9"/>
  <c r="DJ267" i="9"/>
  <c r="DB267" i="9"/>
  <c r="FT267" i="9"/>
  <c r="FD267" i="9"/>
  <c r="EN267" i="9"/>
  <c r="DX267" i="9"/>
  <c r="DH267" i="9"/>
  <c r="FR267" i="9"/>
  <c r="FB267" i="9"/>
  <c r="EL267" i="9"/>
  <c r="DV267" i="9"/>
  <c r="DF267" i="9"/>
  <c r="GE267" i="9"/>
  <c r="FO267" i="9"/>
  <c r="EY267" i="9"/>
  <c r="EI267" i="9"/>
  <c r="DS267" i="9"/>
  <c r="DC267" i="9"/>
  <c r="GB267" i="9"/>
  <c r="FL267" i="9"/>
  <c r="EV267" i="9"/>
  <c r="EF267" i="9"/>
  <c r="DP267" i="9"/>
  <c r="FZ267" i="9"/>
  <c r="FJ267" i="9"/>
  <c r="ET267" i="9"/>
  <c r="ED267" i="9"/>
  <c r="DN267" i="9"/>
  <c r="EQ267" i="9"/>
  <c r="GC267" i="9"/>
  <c r="EO267" i="9"/>
  <c r="FW267" i="9"/>
  <c r="EG267" i="9"/>
  <c r="FU267" i="9"/>
  <c r="EA267" i="9"/>
  <c r="FM267" i="9"/>
  <c r="DY267" i="9"/>
  <c r="FE267" i="9"/>
  <c r="DK267" i="9"/>
  <c r="EW267" i="9"/>
  <c r="DQ267" i="9"/>
  <c r="FG267" i="9"/>
  <c r="DI267" i="9"/>
  <c r="GD239" i="9"/>
  <c r="FV239" i="9"/>
  <c r="FN239" i="9"/>
  <c r="FF239" i="9"/>
  <c r="EX239" i="9"/>
  <c r="EP239" i="9"/>
  <c r="EH239" i="9"/>
  <c r="DZ239" i="9"/>
  <c r="DR239" i="9"/>
  <c r="DJ239" i="9"/>
  <c r="DB239" i="9"/>
  <c r="GC239" i="9"/>
  <c r="FU239" i="9"/>
  <c r="FM239" i="9"/>
  <c r="FE239" i="9"/>
  <c r="EW239" i="9"/>
  <c r="EO239" i="9"/>
  <c r="EG239" i="9"/>
  <c r="DY239" i="9"/>
  <c r="DQ239" i="9"/>
  <c r="DI239" i="9"/>
  <c r="GB239" i="9"/>
  <c r="FT239" i="9"/>
  <c r="FL239" i="9"/>
  <c r="FD239" i="9"/>
  <c r="EV239" i="9"/>
  <c r="EN239" i="9"/>
  <c r="EF239" i="9"/>
  <c r="DX239" i="9"/>
  <c r="DP239" i="9"/>
  <c r="DH239" i="9"/>
  <c r="GA239" i="9"/>
  <c r="FS239" i="9"/>
  <c r="FK239" i="9"/>
  <c r="FC239" i="9"/>
  <c r="EU239" i="9"/>
  <c r="EM239" i="9"/>
  <c r="EE239" i="9"/>
  <c r="DW239" i="9"/>
  <c r="DO239" i="9"/>
  <c r="DG239" i="9"/>
  <c r="FZ239" i="9"/>
  <c r="FR239" i="9"/>
  <c r="FJ239" i="9"/>
  <c r="FB239" i="9"/>
  <c r="ET239" i="9"/>
  <c r="EL239" i="9"/>
  <c r="ED239" i="9"/>
  <c r="DV239" i="9"/>
  <c r="DN239" i="9"/>
  <c r="DF239" i="9"/>
  <c r="FY239" i="9"/>
  <c r="FG239" i="9"/>
  <c r="EJ239" i="9"/>
  <c r="DM239" i="9"/>
  <c r="FX239" i="9"/>
  <c r="FA239" i="9"/>
  <c r="EI239" i="9"/>
  <c r="DL239" i="9"/>
  <c r="FQ239" i="9"/>
  <c r="ER239" i="9"/>
  <c r="DS239" i="9"/>
  <c r="FP239" i="9"/>
  <c r="EQ239" i="9"/>
  <c r="DK239" i="9"/>
  <c r="FO239" i="9"/>
  <c r="EK239" i="9"/>
  <c r="DE239" i="9"/>
  <c r="FI239" i="9"/>
  <c r="EC239" i="9"/>
  <c r="DD239" i="9"/>
  <c r="GG239" i="9"/>
  <c r="FH239" i="9"/>
  <c r="EB239" i="9"/>
  <c r="DC239" i="9"/>
  <c r="GE239" i="9"/>
  <c r="EY239" i="9"/>
  <c r="DU239" i="9"/>
  <c r="FW239" i="9"/>
  <c r="EZ239" i="9"/>
  <c r="ES239" i="9"/>
  <c r="EA239" i="9"/>
  <c r="DT239" i="9"/>
  <c r="GF239" i="9"/>
  <c r="GB196" i="9"/>
  <c r="FT196" i="9"/>
  <c r="FL196" i="9"/>
  <c r="FD196" i="9"/>
  <c r="EV196" i="9"/>
  <c r="EN196" i="9"/>
  <c r="EF196" i="9"/>
  <c r="DX196" i="9"/>
  <c r="DP196" i="9"/>
  <c r="DH196" i="9"/>
  <c r="GA196" i="9"/>
  <c r="FS196" i="9"/>
  <c r="FK196" i="9"/>
  <c r="FC196" i="9"/>
  <c r="EU196" i="9"/>
  <c r="EM196" i="9"/>
  <c r="EE196" i="9"/>
  <c r="DW196" i="9"/>
  <c r="DO196" i="9"/>
  <c r="DG196" i="9"/>
  <c r="FZ196" i="9"/>
  <c r="FR196" i="9"/>
  <c r="FJ196" i="9"/>
  <c r="FB196" i="9"/>
  <c r="ET196" i="9"/>
  <c r="EL196" i="9"/>
  <c r="ED196" i="9"/>
  <c r="DV196" i="9"/>
  <c r="DN196" i="9"/>
  <c r="DF196" i="9"/>
  <c r="GG196" i="9"/>
  <c r="FY196" i="9"/>
  <c r="FQ196" i="9"/>
  <c r="FI196" i="9"/>
  <c r="FA196" i="9"/>
  <c r="ES196" i="9"/>
  <c r="EK196" i="9"/>
  <c r="EC196" i="9"/>
  <c r="DU196" i="9"/>
  <c r="DM196" i="9"/>
  <c r="DE196" i="9"/>
  <c r="GF196" i="9"/>
  <c r="FX196" i="9"/>
  <c r="FP196" i="9"/>
  <c r="FH196" i="9"/>
  <c r="EZ196" i="9"/>
  <c r="ER196" i="9"/>
  <c r="EJ196" i="9"/>
  <c r="EB196" i="9"/>
  <c r="DT196" i="9"/>
  <c r="DL196" i="9"/>
  <c r="DD196" i="9"/>
  <c r="GE196" i="9"/>
  <c r="FW196" i="9"/>
  <c r="FO196" i="9"/>
  <c r="FG196" i="9"/>
  <c r="EY196" i="9"/>
  <c r="EQ196" i="9"/>
  <c r="EI196" i="9"/>
  <c r="EA196" i="9"/>
  <c r="DS196" i="9"/>
  <c r="DK196" i="9"/>
  <c r="DC196" i="9"/>
  <c r="FU196" i="9"/>
  <c r="EO196" i="9"/>
  <c r="DI196" i="9"/>
  <c r="FN196" i="9"/>
  <c r="EH196" i="9"/>
  <c r="DB196" i="9"/>
  <c r="FM196" i="9"/>
  <c r="EG196" i="9"/>
  <c r="FF196" i="9"/>
  <c r="DZ196" i="9"/>
  <c r="FE196" i="9"/>
  <c r="DY196" i="9"/>
  <c r="GD196" i="9"/>
  <c r="EX196" i="9"/>
  <c r="DR196" i="9"/>
  <c r="GC196" i="9"/>
  <c r="EW196" i="9"/>
  <c r="DQ196" i="9"/>
  <c r="FV196" i="9"/>
  <c r="EP196" i="9"/>
  <c r="DJ196" i="9"/>
  <c r="FZ157" i="9"/>
  <c r="FR157" i="9"/>
  <c r="FJ157" i="9"/>
  <c r="FB157" i="9"/>
  <c r="ET157" i="9"/>
  <c r="EL157" i="9"/>
  <c r="ED157" i="9"/>
  <c r="DV157" i="9"/>
  <c r="DN157" i="9"/>
  <c r="DF157" i="9"/>
  <c r="GE157" i="9"/>
  <c r="FW157" i="9"/>
  <c r="FO157" i="9"/>
  <c r="FG157" i="9"/>
  <c r="EY157" i="9"/>
  <c r="EQ157" i="9"/>
  <c r="EI157" i="9"/>
  <c r="EA157" i="9"/>
  <c r="DS157" i="9"/>
  <c r="DK157" i="9"/>
  <c r="DC157" i="9"/>
  <c r="GC157" i="9"/>
  <c r="FS157" i="9"/>
  <c r="FH157" i="9"/>
  <c r="EW157" i="9"/>
  <c r="EM157" i="9"/>
  <c r="EB157" i="9"/>
  <c r="DQ157" i="9"/>
  <c r="DG157" i="9"/>
  <c r="GB157" i="9"/>
  <c r="FQ157" i="9"/>
  <c r="FF157" i="9"/>
  <c r="EV157" i="9"/>
  <c r="EK157" i="9"/>
  <c r="DZ157" i="9"/>
  <c r="DP157" i="9"/>
  <c r="DE157" i="9"/>
  <c r="GA157" i="9"/>
  <c r="FP157" i="9"/>
  <c r="FE157" i="9"/>
  <c r="EU157" i="9"/>
  <c r="EJ157" i="9"/>
  <c r="DY157" i="9"/>
  <c r="DO157" i="9"/>
  <c r="DD157" i="9"/>
  <c r="FY157" i="9"/>
  <c r="FN157" i="9"/>
  <c r="FD157" i="9"/>
  <c r="ES157" i="9"/>
  <c r="EH157" i="9"/>
  <c r="DX157" i="9"/>
  <c r="DM157" i="9"/>
  <c r="DB157" i="9"/>
  <c r="FX157" i="9"/>
  <c r="FM157" i="9"/>
  <c r="FC157" i="9"/>
  <c r="ER157" i="9"/>
  <c r="EG157" i="9"/>
  <c r="DW157" i="9"/>
  <c r="DL157" i="9"/>
  <c r="GG157" i="9"/>
  <c r="FV157" i="9"/>
  <c r="FL157" i="9"/>
  <c r="FA157" i="9"/>
  <c r="EP157" i="9"/>
  <c r="EF157" i="9"/>
  <c r="DU157" i="9"/>
  <c r="DJ157" i="9"/>
  <c r="GF157" i="9"/>
  <c r="FU157" i="9"/>
  <c r="FK157" i="9"/>
  <c r="EZ157" i="9"/>
  <c r="EO157" i="9"/>
  <c r="EE157" i="9"/>
  <c r="DT157" i="9"/>
  <c r="DI157" i="9"/>
  <c r="DR157" i="9"/>
  <c r="DH157" i="9"/>
  <c r="GD157" i="9"/>
  <c r="FT157" i="9"/>
  <c r="FI157" i="9"/>
  <c r="EX157" i="9"/>
  <c r="EN157" i="9"/>
  <c r="EC157" i="9"/>
  <c r="GG125" i="9"/>
  <c r="FY125" i="9"/>
  <c r="FQ125" i="9"/>
  <c r="FI125" i="9"/>
  <c r="FA125" i="9"/>
  <c r="ES125" i="9"/>
  <c r="EK125" i="9"/>
  <c r="EC125" i="9"/>
  <c r="DU125" i="9"/>
  <c r="DM125" i="9"/>
  <c r="DE125" i="9"/>
  <c r="GF125" i="9"/>
  <c r="FX125" i="9"/>
  <c r="FP125" i="9"/>
  <c r="FH125" i="9"/>
  <c r="EZ125" i="9"/>
  <c r="ER125" i="9"/>
  <c r="EJ125" i="9"/>
  <c r="EB125" i="9"/>
  <c r="DT125" i="9"/>
  <c r="DL125" i="9"/>
  <c r="DD125" i="9"/>
  <c r="GE125" i="9"/>
  <c r="FW125" i="9"/>
  <c r="FO125" i="9"/>
  <c r="FG125" i="9"/>
  <c r="EY125" i="9"/>
  <c r="EQ125" i="9"/>
  <c r="EI125" i="9"/>
  <c r="EA125" i="9"/>
  <c r="DS125" i="9"/>
  <c r="DK125" i="9"/>
  <c r="DC125" i="9"/>
  <c r="GD125" i="9"/>
  <c r="FV125" i="9"/>
  <c r="FN125" i="9"/>
  <c r="FF125" i="9"/>
  <c r="EX125" i="9"/>
  <c r="EP125" i="9"/>
  <c r="EH125" i="9"/>
  <c r="DZ125" i="9"/>
  <c r="DR125" i="9"/>
  <c r="DJ125" i="9"/>
  <c r="DB125" i="9"/>
  <c r="GC125" i="9"/>
  <c r="FU125" i="9"/>
  <c r="FM125" i="9"/>
  <c r="FE125" i="9"/>
  <c r="EW125" i="9"/>
  <c r="EO125" i="9"/>
  <c r="EG125" i="9"/>
  <c r="DY125" i="9"/>
  <c r="DQ125" i="9"/>
  <c r="DI125" i="9"/>
  <c r="GB125" i="9"/>
  <c r="FT125" i="9"/>
  <c r="FL125" i="9"/>
  <c r="FD125" i="9"/>
  <c r="EV125" i="9"/>
  <c r="EN125" i="9"/>
  <c r="EF125" i="9"/>
  <c r="DX125" i="9"/>
  <c r="DP125" i="9"/>
  <c r="DH125" i="9"/>
  <c r="GA125" i="9"/>
  <c r="EU125" i="9"/>
  <c r="DO125" i="9"/>
  <c r="FZ125" i="9"/>
  <c r="ET125" i="9"/>
  <c r="DN125" i="9"/>
  <c r="FS125" i="9"/>
  <c r="EM125" i="9"/>
  <c r="DG125" i="9"/>
  <c r="FR125" i="9"/>
  <c r="EL125" i="9"/>
  <c r="DF125" i="9"/>
  <c r="FK125" i="9"/>
  <c r="EE125" i="9"/>
  <c r="FJ125" i="9"/>
  <c r="ED125" i="9"/>
  <c r="FC125" i="9"/>
  <c r="DW125" i="9"/>
  <c r="DV125" i="9"/>
  <c r="FB125" i="9"/>
  <c r="GD93" i="9"/>
  <c r="FV93" i="9"/>
  <c r="FN93" i="9"/>
  <c r="FF93" i="9"/>
  <c r="EX93" i="9"/>
  <c r="EP93" i="9"/>
  <c r="EH93" i="9"/>
  <c r="DZ93" i="9"/>
  <c r="DR93" i="9"/>
  <c r="DJ93" i="9"/>
  <c r="DB93" i="9"/>
  <c r="GC93" i="9"/>
  <c r="FU93" i="9"/>
  <c r="FM93" i="9"/>
  <c r="FE93" i="9"/>
  <c r="EW93" i="9"/>
  <c r="EO93" i="9"/>
  <c r="EG93" i="9"/>
  <c r="DY93" i="9"/>
  <c r="DQ93" i="9"/>
  <c r="DI93" i="9"/>
  <c r="GB93" i="9"/>
  <c r="FT93" i="9"/>
  <c r="FL93" i="9"/>
  <c r="FD93" i="9"/>
  <c r="EV93" i="9"/>
  <c r="EN93" i="9"/>
  <c r="EF93" i="9"/>
  <c r="DX93" i="9"/>
  <c r="DP93" i="9"/>
  <c r="DH93" i="9"/>
  <c r="GA93" i="9"/>
  <c r="FS93" i="9"/>
  <c r="FK93" i="9"/>
  <c r="FC93" i="9"/>
  <c r="EU93" i="9"/>
  <c r="EM93" i="9"/>
  <c r="EE93" i="9"/>
  <c r="DW93" i="9"/>
  <c r="DO93" i="9"/>
  <c r="DG93" i="9"/>
  <c r="FZ93" i="9"/>
  <c r="FR93" i="9"/>
  <c r="FJ93" i="9"/>
  <c r="FB93" i="9"/>
  <c r="ET93" i="9"/>
  <c r="EL93" i="9"/>
  <c r="ED93" i="9"/>
  <c r="DV93" i="9"/>
  <c r="DN93" i="9"/>
  <c r="DF93" i="9"/>
  <c r="GG93" i="9"/>
  <c r="FY93" i="9"/>
  <c r="FQ93" i="9"/>
  <c r="FI93" i="9"/>
  <c r="FA93" i="9"/>
  <c r="ES93" i="9"/>
  <c r="EK93" i="9"/>
  <c r="EC93" i="9"/>
  <c r="DU93" i="9"/>
  <c r="DM93" i="9"/>
  <c r="DE93" i="9"/>
  <c r="GF93" i="9"/>
  <c r="FX93" i="9"/>
  <c r="FP93" i="9"/>
  <c r="FH93" i="9"/>
  <c r="EZ93" i="9"/>
  <c r="ER93" i="9"/>
  <c r="EJ93" i="9"/>
  <c r="EB93" i="9"/>
  <c r="DT93" i="9"/>
  <c r="DL93" i="9"/>
  <c r="DD93" i="9"/>
  <c r="FO93" i="9"/>
  <c r="DC93" i="9"/>
  <c r="FG93" i="9"/>
  <c r="EY93" i="9"/>
  <c r="EQ93" i="9"/>
  <c r="EI93" i="9"/>
  <c r="EA93" i="9"/>
  <c r="GE93" i="9"/>
  <c r="DS93" i="9"/>
  <c r="FW93" i="9"/>
  <c r="DK93" i="9"/>
  <c r="GC52" i="9"/>
  <c r="FU52" i="9"/>
  <c r="FM52" i="9"/>
  <c r="FE52" i="9"/>
  <c r="EW52" i="9"/>
  <c r="EO52" i="9"/>
  <c r="EG52" i="9"/>
  <c r="DY52" i="9"/>
  <c r="DQ52" i="9"/>
  <c r="DI52" i="9"/>
  <c r="GB52" i="9"/>
  <c r="FT52" i="9"/>
  <c r="FL52" i="9"/>
  <c r="FD52" i="9"/>
  <c r="EV52" i="9"/>
  <c r="EN52" i="9"/>
  <c r="EF52" i="9"/>
  <c r="DX52" i="9"/>
  <c r="DP52" i="9"/>
  <c r="DH52" i="9"/>
  <c r="GA52" i="9"/>
  <c r="FS52" i="9"/>
  <c r="FK52" i="9"/>
  <c r="FC52" i="9"/>
  <c r="EU52" i="9"/>
  <c r="EM52" i="9"/>
  <c r="EE52" i="9"/>
  <c r="DW52" i="9"/>
  <c r="DO52" i="9"/>
  <c r="DG52" i="9"/>
  <c r="FZ52" i="9"/>
  <c r="FR52" i="9"/>
  <c r="FJ52" i="9"/>
  <c r="FB52" i="9"/>
  <c r="ET52" i="9"/>
  <c r="EL52" i="9"/>
  <c r="ED52" i="9"/>
  <c r="DV52" i="9"/>
  <c r="DN52" i="9"/>
  <c r="DF52" i="9"/>
  <c r="GG52" i="9"/>
  <c r="FY52" i="9"/>
  <c r="FQ52" i="9"/>
  <c r="FI52" i="9"/>
  <c r="FA52" i="9"/>
  <c r="ES52" i="9"/>
  <c r="EK52" i="9"/>
  <c r="EC52" i="9"/>
  <c r="DU52" i="9"/>
  <c r="DM52" i="9"/>
  <c r="DE52" i="9"/>
  <c r="GF52" i="9"/>
  <c r="FX52" i="9"/>
  <c r="FP52" i="9"/>
  <c r="FH52" i="9"/>
  <c r="EZ52" i="9"/>
  <c r="ER52" i="9"/>
  <c r="EJ52" i="9"/>
  <c r="EB52" i="9"/>
  <c r="DT52" i="9"/>
  <c r="DL52" i="9"/>
  <c r="DD52" i="9"/>
  <c r="FN52" i="9"/>
  <c r="EH52" i="9"/>
  <c r="DB52" i="9"/>
  <c r="FG52" i="9"/>
  <c r="EA52" i="9"/>
  <c r="FF52" i="9"/>
  <c r="DZ52" i="9"/>
  <c r="GE52" i="9"/>
  <c r="EY52" i="9"/>
  <c r="DS52" i="9"/>
  <c r="FV52" i="9"/>
  <c r="EP52" i="9"/>
  <c r="DJ52" i="9"/>
  <c r="FO52" i="9"/>
  <c r="EI52" i="9"/>
  <c r="DC52" i="9"/>
  <c r="DK52" i="9"/>
  <c r="GD52" i="9"/>
  <c r="FW52" i="9"/>
  <c r="EX52" i="9"/>
  <c r="EQ52" i="9"/>
  <c r="DR52" i="9"/>
  <c r="GD31" i="9"/>
  <c r="FV31" i="9"/>
  <c r="FN31" i="9"/>
  <c r="FF31" i="9"/>
  <c r="EX31" i="9"/>
  <c r="EP31" i="9"/>
  <c r="EH31" i="9"/>
  <c r="DZ31" i="9"/>
  <c r="DR31" i="9"/>
  <c r="DJ31" i="9"/>
  <c r="DB31" i="9"/>
  <c r="GC31" i="9"/>
  <c r="FU31" i="9"/>
  <c r="FM31" i="9"/>
  <c r="FE31" i="9"/>
  <c r="EW31" i="9"/>
  <c r="EO31" i="9"/>
  <c r="EG31" i="9"/>
  <c r="DY31" i="9"/>
  <c r="DQ31" i="9"/>
  <c r="DI31" i="9"/>
  <c r="GB31" i="9"/>
  <c r="FT31" i="9"/>
  <c r="FL31" i="9"/>
  <c r="FD31" i="9"/>
  <c r="EV31" i="9"/>
  <c r="EN31" i="9"/>
  <c r="EF31" i="9"/>
  <c r="DX31" i="9"/>
  <c r="DP31" i="9"/>
  <c r="DH31" i="9"/>
  <c r="GA31" i="9"/>
  <c r="FS31" i="9"/>
  <c r="FK31" i="9"/>
  <c r="FC31" i="9"/>
  <c r="EU31" i="9"/>
  <c r="EM31" i="9"/>
  <c r="EE31" i="9"/>
  <c r="DW31" i="9"/>
  <c r="DO31" i="9"/>
  <c r="DG31" i="9"/>
  <c r="FZ31" i="9"/>
  <c r="FR31" i="9"/>
  <c r="FJ31" i="9"/>
  <c r="FB31" i="9"/>
  <c r="ET31" i="9"/>
  <c r="EL31" i="9"/>
  <c r="ED31" i="9"/>
  <c r="DV31" i="9"/>
  <c r="DN31" i="9"/>
  <c r="DF31" i="9"/>
  <c r="GG31" i="9"/>
  <c r="FY31" i="9"/>
  <c r="FQ31" i="9"/>
  <c r="FI31" i="9"/>
  <c r="FA31" i="9"/>
  <c r="ES31" i="9"/>
  <c r="EK31" i="9"/>
  <c r="EC31" i="9"/>
  <c r="DU31" i="9"/>
  <c r="DM31" i="9"/>
  <c r="DE31" i="9"/>
  <c r="FX31" i="9"/>
  <c r="ER31" i="9"/>
  <c r="DL31" i="9"/>
  <c r="FW31" i="9"/>
  <c r="EQ31" i="9"/>
  <c r="DK31" i="9"/>
  <c r="FP31" i="9"/>
  <c r="EJ31" i="9"/>
  <c r="DD31" i="9"/>
  <c r="FO31" i="9"/>
  <c r="EI31" i="9"/>
  <c r="DC31" i="9"/>
  <c r="GF31" i="9"/>
  <c r="EZ31" i="9"/>
  <c r="DT31" i="9"/>
  <c r="GE31" i="9"/>
  <c r="EY31" i="9"/>
  <c r="DS31" i="9"/>
  <c r="FG31" i="9"/>
  <c r="EB31" i="9"/>
  <c r="EA31" i="9"/>
  <c r="FH31" i="9"/>
  <c r="DA488" i="9"/>
  <c r="CS488" i="9"/>
  <c r="CK488" i="9"/>
  <c r="CC488" i="9"/>
  <c r="BU488" i="9"/>
  <c r="BM488" i="9"/>
  <c r="BE488" i="9"/>
  <c r="AW488" i="9"/>
  <c r="AO488" i="9"/>
  <c r="AG488" i="9"/>
  <c r="Y488" i="9"/>
  <c r="CZ488" i="9"/>
  <c r="CR488" i="9"/>
  <c r="CJ488" i="9"/>
  <c r="CB488" i="9"/>
  <c r="BT488" i="9"/>
  <c r="BL488" i="9"/>
  <c r="BD488" i="9"/>
  <c r="AV488" i="9"/>
  <c r="AN488" i="9"/>
  <c r="AF488" i="9"/>
  <c r="X488" i="9"/>
  <c r="CY488" i="9"/>
  <c r="CQ488" i="9"/>
  <c r="CI488" i="9"/>
  <c r="CA488" i="9"/>
  <c r="BS488" i="9"/>
  <c r="BK488" i="9"/>
  <c r="BC488" i="9"/>
  <c r="AU488" i="9"/>
  <c r="AM488" i="9"/>
  <c r="AE488" i="9"/>
  <c r="W488" i="9"/>
  <c r="CX488" i="9"/>
  <c r="CP488" i="9"/>
  <c r="CH488" i="9"/>
  <c r="BZ488" i="9"/>
  <c r="BR488" i="9"/>
  <c r="BJ488" i="9"/>
  <c r="BB488" i="9"/>
  <c r="AT488" i="9"/>
  <c r="AL488" i="9"/>
  <c r="AD488" i="9"/>
  <c r="CO488" i="9"/>
  <c r="BY488" i="9"/>
  <c r="BI488" i="9"/>
  <c r="AS488" i="9"/>
  <c r="AC488" i="9"/>
  <c r="CN488" i="9"/>
  <c r="BX488" i="9"/>
  <c r="BH488" i="9"/>
  <c r="AR488" i="9"/>
  <c r="AB488" i="9"/>
  <c r="CT488" i="9"/>
  <c r="BV488" i="9"/>
  <c r="AZ488" i="9"/>
  <c r="AH488" i="9"/>
  <c r="CM488" i="9"/>
  <c r="BQ488" i="9"/>
  <c r="AY488" i="9"/>
  <c r="AA488" i="9"/>
  <c r="CL488" i="9"/>
  <c r="BP488" i="9"/>
  <c r="AX488" i="9"/>
  <c r="Z488" i="9"/>
  <c r="BW488" i="9"/>
  <c r="AK488" i="9"/>
  <c r="CV488" i="9"/>
  <c r="BN488" i="9"/>
  <c r="AI488" i="9"/>
  <c r="CU488" i="9"/>
  <c r="BG488" i="9"/>
  <c r="V488" i="9"/>
  <c r="CG488" i="9"/>
  <c r="AP488" i="9"/>
  <c r="CF488" i="9"/>
  <c r="AJ488" i="9"/>
  <c r="CE488" i="9"/>
  <c r="CD488" i="9"/>
  <c r="BA488" i="9"/>
  <c r="CW488" i="9"/>
  <c r="AQ488" i="9"/>
  <c r="BO488" i="9"/>
  <c r="BF488" i="9"/>
  <c r="CZ451" i="9"/>
  <c r="CR451" i="9"/>
  <c r="CJ451" i="9"/>
  <c r="CB451" i="9"/>
  <c r="BT451" i="9"/>
  <c r="BL451" i="9"/>
  <c r="BD451" i="9"/>
  <c r="AV451" i="9"/>
  <c r="AN451" i="9"/>
  <c r="AF451" i="9"/>
  <c r="X451" i="9"/>
  <c r="CY451" i="9"/>
  <c r="CQ451" i="9"/>
  <c r="CI451" i="9"/>
  <c r="CA451" i="9"/>
  <c r="BS451" i="9"/>
  <c r="BK451" i="9"/>
  <c r="BC451" i="9"/>
  <c r="AU451" i="9"/>
  <c r="AM451" i="9"/>
  <c r="AE451" i="9"/>
  <c r="W451" i="9"/>
  <c r="CX451" i="9"/>
  <c r="CP451" i="9"/>
  <c r="CH451" i="9"/>
  <c r="BZ451" i="9"/>
  <c r="BR451" i="9"/>
  <c r="BJ451" i="9"/>
  <c r="BB451" i="9"/>
  <c r="AT451" i="9"/>
  <c r="AL451" i="9"/>
  <c r="AD451" i="9"/>
  <c r="V451" i="9"/>
  <c r="CW451" i="9"/>
  <c r="CO451" i="9"/>
  <c r="CG451" i="9"/>
  <c r="BY451" i="9"/>
  <c r="BQ451" i="9"/>
  <c r="BI451" i="9"/>
  <c r="BA451" i="9"/>
  <c r="AS451" i="9"/>
  <c r="AK451" i="9"/>
  <c r="AC451" i="9"/>
  <c r="CU451" i="9"/>
  <c r="CM451" i="9"/>
  <c r="CE451" i="9"/>
  <c r="BW451" i="9"/>
  <c r="BO451" i="9"/>
  <c r="BG451" i="9"/>
  <c r="AY451" i="9"/>
  <c r="AQ451" i="9"/>
  <c r="AI451" i="9"/>
  <c r="AA451" i="9"/>
  <c r="CT451" i="9"/>
  <c r="BX451" i="9"/>
  <c r="BE451" i="9"/>
  <c r="AH451" i="9"/>
  <c r="CS451" i="9"/>
  <c r="BV451" i="9"/>
  <c r="AZ451" i="9"/>
  <c r="AG451" i="9"/>
  <c r="CN451" i="9"/>
  <c r="BU451" i="9"/>
  <c r="AX451" i="9"/>
  <c r="AB451" i="9"/>
  <c r="CL451" i="9"/>
  <c r="BP451" i="9"/>
  <c r="AW451" i="9"/>
  <c r="Z451" i="9"/>
  <c r="CK451" i="9"/>
  <c r="BN451" i="9"/>
  <c r="AR451" i="9"/>
  <c r="Y451" i="9"/>
  <c r="DA451" i="9"/>
  <c r="CD451" i="9"/>
  <c r="BH451" i="9"/>
  <c r="AO451" i="9"/>
  <c r="CC451" i="9"/>
  <c r="BM451" i="9"/>
  <c r="BF451" i="9"/>
  <c r="AP451" i="9"/>
  <c r="AJ451" i="9"/>
  <c r="CF451" i="9"/>
  <c r="CV451" i="9"/>
  <c r="CT435" i="9"/>
  <c r="CL435" i="9"/>
  <c r="CD435" i="9"/>
  <c r="BV435" i="9"/>
  <c r="BN435" i="9"/>
  <c r="BF435" i="9"/>
  <c r="AX435" i="9"/>
  <c r="AP435" i="9"/>
  <c r="AH435" i="9"/>
  <c r="Z435" i="9"/>
  <c r="DA435" i="9"/>
  <c r="CS435" i="9"/>
  <c r="CK435" i="9"/>
  <c r="CC435" i="9"/>
  <c r="BU435" i="9"/>
  <c r="BM435" i="9"/>
  <c r="BE435" i="9"/>
  <c r="AW435" i="9"/>
  <c r="AO435" i="9"/>
  <c r="AG435" i="9"/>
  <c r="Y435" i="9"/>
  <c r="CZ435" i="9"/>
  <c r="CR435" i="9"/>
  <c r="CJ435" i="9"/>
  <c r="CB435" i="9"/>
  <c r="BT435" i="9"/>
  <c r="BL435" i="9"/>
  <c r="BD435" i="9"/>
  <c r="AV435" i="9"/>
  <c r="AN435" i="9"/>
  <c r="AF435" i="9"/>
  <c r="X435" i="9"/>
  <c r="CY435" i="9"/>
  <c r="CQ435" i="9"/>
  <c r="CI435" i="9"/>
  <c r="CA435" i="9"/>
  <c r="BS435" i="9"/>
  <c r="BK435" i="9"/>
  <c r="BC435" i="9"/>
  <c r="AU435" i="9"/>
  <c r="AM435" i="9"/>
  <c r="AE435" i="9"/>
  <c r="W435" i="9"/>
  <c r="CX435" i="9"/>
  <c r="CP435" i="9"/>
  <c r="CH435" i="9"/>
  <c r="BZ435" i="9"/>
  <c r="BR435" i="9"/>
  <c r="BJ435" i="9"/>
  <c r="BB435" i="9"/>
  <c r="AT435" i="9"/>
  <c r="AL435" i="9"/>
  <c r="AD435" i="9"/>
  <c r="V435" i="9"/>
  <c r="CV435" i="9"/>
  <c r="CN435" i="9"/>
  <c r="CF435" i="9"/>
  <c r="BX435" i="9"/>
  <c r="BP435" i="9"/>
  <c r="BH435" i="9"/>
  <c r="AZ435" i="9"/>
  <c r="AR435" i="9"/>
  <c r="AJ435" i="9"/>
  <c r="AB435" i="9"/>
  <c r="CU435" i="9"/>
  <c r="BO435" i="9"/>
  <c r="AI435" i="9"/>
  <c r="CO435" i="9"/>
  <c r="BI435" i="9"/>
  <c r="AC435" i="9"/>
  <c r="CM435" i="9"/>
  <c r="BG435" i="9"/>
  <c r="AA435" i="9"/>
  <c r="CG435" i="9"/>
  <c r="BA435" i="9"/>
  <c r="CE435" i="9"/>
  <c r="AY435" i="9"/>
  <c r="AS435" i="9"/>
  <c r="AQ435" i="9"/>
  <c r="AK435" i="9"/>
  <c r="CW435" i="9"/>
  <c r="BY435" i="9"/>
  <c r="BW435" i="9"/>
  <c r="BQ435" i="9"/>
  <c r="CW366" i="9"/>
  <c r="CO366" i="9"/>
  <c r="CG366" i="9"/>
  <c r="BY366" i="9"/>
  <c r="BQ366" i="9"/>
  <c r="BI366" i="9"/>
  <c r="BA366" i="9"/>
  <c r="AS366" i="9"/>
  <c r="AK366" i="9"/>
  <c r="AC366" i="9"/>
  <c r="CV366" i="9"/>
  <c r="CN366" i="9"/>
  <c r="CF366" i="9"/>
  <c r="BX366" i="9"/>
  <c r="BP366" i="9"/>
  <c r="BH366" i="9"/>
  <c r="AZ366" i="9"/>
  <c r="AR366" i="9"/>
  <c r="AJ366" i="9"/>
  <c r="AB366" i="9"/>
  <c r="CU366" i="9"/>
  <c r="CM366" i="9"/>
  <c r="CE366" i="9"/>
  <c r="BW366" i="9"/>
  <c r="BO366" i="9"/>
  <c r="BG366" i="9"/>
  <c r="AY366" i="9"/>
  <c r="AQ366" i="9"/>
  <c r="AI366" i="9"/>
  <c r="AA366" i="9"/>
  <c r="CT366" i="9"/>
  <c r="CL366" i="9"/>
  <c r="CD366" i="9"/>
  <c r="BV366" i="9"/>
  <c r="BN366" i="9"/>
  <c r="BF366" i="9"/>
  <c r="AX366" i="9"/>
  <c r="AP366" i="9"/>
  <c r="AH366" i="9"/>
  <c r="Z366" i="9"/>
  <c r="DA366" i="9"/>
  <c r="CS366" i="9"/>
  <c r="CK366" i="9"/>
  <c r="CC366" i="9"/>
  <c r="BU366" i="9"/>
  <c r="BM366" i="9"/>
  <c r="BE366" i="9"/>
  <c r="AW366" i="9"/>
  <c r="AO366" i="9"/>
  <c r="AG366" i="9"/>
  <c r="Y366" i="9"/>
  <c r="CY366" i="9"/>
  <c r="CQ366" i="9"/>
  <c r="CI366" i="9"/>
  <c r="CA366" i="9"/>
  <c r="BS366" i="9"/>
  <c r="BK366" i="9"/>
  <c r="BC366" i="9"/>
  <c r="AU366" i="9"/>
  <c r="AM366" i="9"/>
  <c r="AE366" i="9"/>
  <c r="W366" i="9"/>
  <c r="CX366" i="9"/>
  <c r="BR366" i="9"/>
  <c r="AL366" i="9"/>
  <c r="CR366" i="9"/>
  <c r="BL366" i="9"/>
  <c r="AF366" i="9"/>
  <c r="CP366" i="9"/>
  <c r="BJ366" i="9"/>
  <c r="AD366" i="9"/>
  <c r="CJ366" i="9"/>
  <c r="BD366" i="9"/>
  <c r="X366" i="9"/>
  <c r="CH366" i="9"/>
  <c r="BB366" i="9"/>
  <c r="V366" i="9"/>
  <c r="BZ366" i="9"/>
  <c r="AT366" i="9"/>
  <c r="CZ366" i="9"/>
  <c r="BT366" i="9"/>
  <c r="AN366" i="9"/>
  <c r="CB366" i="9"/>
  <c r="AV366" i="9"/>
  <c r="CW350" i="9"/>
  <c r="CO350" i="9"/>
  <c r="CG350" i="9"/>
  <c r="BY350" i="9"/>
  <c r="BQ350" i="9"/>
  <c r="BI350" i="9"/>
  <c r="BA350" i="9"/>
  <c r="AS350" i="9"/>
  <c r="AK350" i="9"/>
  <c r="AC350" i="9"/>
  <c r="CV350" i="9"/>
  <c r="CN350" i="9"/>
  <c r="CF350" i="9"/>
  <c r="BX350" i="9"/>
  <c r="BP350" i="9"/>
  <c r="BH350" i="9"/>
  <c r="AZ350" i="9"/>
  <c r="AR350" i="9"/>
  <c r="AJ350" i="9"/>
  <c r="AB350" i="9"/>
  <c r="CU350" i="9"/>
  <c r="CM350" i="9"/>
  <c r="CE350" i="9"/>
  <c r="BW350" i="9"/>
  <c r="BO350" i="9"/>
  <c r="BG350" i="9"/>
  <c r="AY350" i="9"/>
  <c r="AQ350" i="9"/>
  <c r="AI350" i="9"/>
  <c r="AA350" i="9"/>
  <c r="CT350" i="9"/>
  <c r="CL350" i="9"/>
  <c r="CD350" i="9"/>
  <c r="BV350" i="9"/>
  <c r="BN350" i="9"/>
  <c r="BF350" i="9"/>
  <c r="AX350" i="9"/>
  <c r="AP350" i="9"/>
  <c r="AH350" i="9"/>
  <c r="Z350" i="9"/>
  <c r="DA350" i="9"/>
  <c r="CS350" i="9"/>
  <c r="CK350" i="9"/>
  <c r="CC350" i="9"/>
  <c r="BU350" i="9"/>
  <c r="BM350" i="9"/>
  <c r="BE350" i="9"/>
  <c r="AW350" i="9"/>
  <c r="AO350" i="9"/>
  <c r="AG350" i="9"/>
  <c r="Y350" i="9"/>
  <c r="CY350" i="9"/>
  <c r="CQ350" i="9"/>
  <c r="CI350" i="9"/>
  <c r="CA350" i="9"/>
  <c r="BS350" i="9"/>
  <c r="BK350" i="9"/>
  <c r="BC350" i="9"/>
  <c r="AU350" i="9"/>
  <c r="AM350" i="9"/>
  <c r="AE350" i="9"/>
  <c r="W350" i="9"/>
  <c r="CX350" i="9"/>
  <c r="BR350" i="9"/>
  <c r="AL350" i="9"/>
  <c r="CR350" i="9"/>
  <c r="BL350" i="9"/>
  <c r="AF350" i="9"/>
  <c r="CP350" i="9"/>
  <c r="BJ350" i="9"/>
  <c r="AD350" i="9"/>
  <c r="CJ350" i="9"/>
  <c r="BD350" i="9"/>
  <c r="X350" i="9"/>
  <c r="CH350" i="9"/>
  <c r="BB350" i="9"/>
  <c r="V350" i="9"/>
  <c r="BZ350" i="9"/>
  <c r="AT350" i="9"/>
  <c r="CZ350" i="9"/>
  <c r="BT350" i="9"/>
  <c r="AN350" i="9"/>
  <c r="CB350" i="9"/>
  <c r="AV350" i="9"/>
  <c r="CZ334" i="9"/>
  <c r="CR334" i="9"/>
  <c r="CJ334" i="9"/>
  <c r="CB334" i="9"/>
  <c r="BT334" i="9"/>
  <c r="BL334" i="9"/>
  <c r="BD334" i="9"/>
  <c r="AV334" i="9"/>
  <c r="AN334" i="9"/>
  <c r="AF334" i="9"/>
  <c r="X334" i="9"/>
  <c r="CY334" i="9"/>
  <c r="CQ334" i="9"/>
  <c r="CI334" i="9"/>
  <c r="CA334" i="9"/>
  <c r="BS334" i="9"/>
  <c r="BK334" i="9"/>
  <c r="BC334" i="9"/>
  <c r="AU334" i="9"/>
  <c r="AM334" i="9"/>
  <c r="AE334" i="9"/>
  <c r="W334" i="9"/>
  <c r="CX334" i="9"/>
  <c r="CP334" i="9"/>
  <c r="CH334" i="9"/>
  <c r="BZ334" i="9"/>
  <c r="BR334" i="9"/>
  <c r="BJ334" i="9"/>
  <c r="BB334" i="9"/>
  <c r="AT334" i="9"/>
  <c r="AL334" i="9"/>
  <c r="AD334" i="9"/>
  <c r="V334" i="9"/>
  <c r="CW334" i="9"/>
  <c r="CO334" i="9"/>
  <c r="CG334" i="9"/>
  <c r="BY334" i="9"/>
  <c r="BQ334" i="9"/>
  <c r="BI334" i="9"/>
  <c r="BA334" i="9"/>
  <c r="AS334" i="9"/>
  <c r="AK334" i="9"/>
  <c r="AC334" i="9"/>
  <c r="CV334" i="9"/>
  <c r="CN334" i="9"/>
  <c r="CF334" i="9"/>
  <c r="BX334" i="9"/>
  <c r="BP334" i="9"/>
  <c r="BH334" i="9"/>
  <c r="AZ334" i="9"/>
  <c r="AR334" i="9"/>
  <c r="AJ334" i="9"/>
  <c r="AB334" i="9"/>
  <c r="CT334" i="9"/>
  <c r="CL334" i="9"/>
  <c r="CD334" i="9"/>
  <c r="BV334" i="9"/>
  <c r="BN334" i="9"/>
  <c r="BF334" i="9"/>
  <c r="AX334" i="9"/>
  <c r="AP334" i="9"/>
  <c r="AH334" i="9"/>
  <c r="Z334" i="9"/>
  <c r="BW334" i="9"/>
  <c r="AQ334" i="9"/>
  <c r="DA334" i="9"/>
  <c r="BU334" i="9"/>
  <c r="AO334" i="9"/>
  <c r="CU334" i="9"/>
  <c r="BO334" i="9"/>
  <c r="AI334" i="9"/>
  <c r="CS334" i="9"/>
  <c r="BM334" i="9"/>
  <c r="AG334" i="9"/>
  <c r="CM334" i="9"/>
  <c r="BG334" i="9"/>
  <c r="AA334" i="9"/>
  <c r="CE334" i="9"/>
  <c r="AY334" i="9"/>
  <c r="CK334" i="9"/>
  <c r="CC334" i="9"/>
  <c r="BE334" i="9"/>
  <c r="AW334" i="9"/>
  <c r="Y334" i="9"/>
  <c r="CU187" i="9"/>
  <c r="CM187" i="9"/>
  <c r="CE187" i="9"/>
  <c r="BW187" i="9"/>
  <c r="BO187" i="9"/>
  <c r="BG187" i="9"/>
  <c r="AY187" i="9"/>
  <c r="AQ187" i="9"/>
  <c r="AI187" i="9"/>
  <c r="AA187" i="9"/>
  <c r="CT187" i="9"/>
  <c r="CL187" i="9"/>
  <c r="CD187" i="9"/>
  <c r="BV187" i="9"/>
  <c r="BN187" i="9"/>
  <c r="BF187" i="9"/>
  <c r="AX187" i="9"/>
  <c r="AP187" i="9"/>
  <c r="AH187" i="9"/>
  <c r="Z187" i="9"/>
  <c r="DA187" i="9"/>
  <c r="CS187" i="9"/>
  <c r="CK187" i="9"/>
  <c r="CC187" i="9"/>
  <c r="BU187" i="9"/>
  <c r="BM187" i="9"/>
  <c r="BE187" i="9"/>
  <c r="AW187" i="9"/>
  <c r="AO187" i="9"/>
  <c r="AG187" i="9"/>
  <c r="Y187" i="9"/>
  <c r="CZ187" i="9"/>
  <c r="CR187" i="9"/>
  <c r="CJ187" i="9"/>
  <c r="CB187" i="9"/>
  <c r="BT187" i="9"/>
  <c r="BL187" i="9"/>
  <c r="BD187" i="9"/>
  <c r="AV187" i="9"/>
  <c r="AN187" i="9"/>
  <c r="AF187" i="9"/>
  <c r="X187" i="9"/>
  <c r="CN187" i="9"/>
  <c r="BX187" i="9"/>
  <c r="BH187" i="9"/>
  <c r="AR187" i="9"/>
  <c r="AB187" i="9"/>
  <c r="CX187" i="9"/>
  <c r="CH187" i="9"/>
  <c r="BR187" i="9"/>
  <c r="BB187" i="9"/>
  <c r="AL187" i="9"/>
  <c r="V187" i="9"/>
  <c r="CW187" i="9"/>
  <c r="CG187" i="9"/>
  <c r="BQ187" i="9"/>
  <c r="BA187" i="9"/>
  <c r="AK187" i="9"/>
  <c r="CV187" i="9"/>
  <c r="CF187" i="9"/>
  <c r="BP187" i="9"/>
  <c r="AZ187" i="9"/>
  <c r="AJ187" i="9"/>
  <c r="CQ187" i="9"/>
  <c r="CA187" i="9"/>
  <c r="BK187" i="9"/>
  <c r="AU187" i="9"/>
  <c r="AE187" i="9"/>
  <c r="CP187" i="9"/>
  <c r="BZ187" i="9"/>
  <c r="BJ187" i="9"/>
  <c r="AT187" i="9"/>
  <c r="AD187" i="9"/>
  <c r="AS187" i="9"/>
  <c r="CY187" i="9"/>
  <c r="AM187" i="9"/>
  <c r="CO187" i="9"/>
  <c r="AC187" i="9"/>
  <c r="CI187" i="9"/>
  <c r="W187" i="9"/>
  <c r="BY187" i="9"/>
  <c r="BS187" i="9"/>
  <c r="BI187" i="9"/>
  <c r="BC187" i="9"/>
  <c r="D18" i="10"/>
  <c r="GA68" i="9"/>
  <c r="FS68" i="9"/>
  <c r="FK68" i="9"/>
  <c r="FC68" i="9"/>
  <c r="EU68" i="9"/>
  <c r="EM68" i="9"/>
  <c r="EE68" i="9"/>
  <c r="DW68" i="9"/>
  <c r="DO68" i="9"/>
  <c r="DG68" i="9"/>
  <c r="GF68" i="9"/>
  <c r="FX68" i="9"/>
  <c r="FP68" i="9"/>
  <c r="FH68" i="9"/>
  <c r="EZ68" i="9"/>
  <c r="ER68" i="9"/>
  <c r="EJ68" i="9"/>
  <c r="EB68" i="9"/>
  <c r="DT68" i="9"/>
  <c r="DL68" i="9"/>
  <c r="DD68" i="9"/>
  <c r="GE68" i="9"/>
  <c r="FW68" i="9"/>
  <c r="FO68" i="9"/>
  <c r="FG68" i="9"/>
  <c r="EY68" i="9"/>
  <c r="EQ68" i="9"/>
  <c r="EI68" i="9"/>
  <c r="EA68" i="9"/>
  <c r="DS68" i="9"/>
  <c r="DK68" i="9"/>
  <c r="DC68" i="9"/>
  <c r="GD68" i="9"/>
  <c r="FV68" i="9"/>
  <c r="FN68" i="9"/>
  <c r="FF68" i="9"/>
  <c r="EX68" i="9"/>
  <c r="EP68" i="9"/>
  <c r="EH68" i="9"/>
  <c r="DZ68" i="9"/>
  <c r="DR68" i="9"/>
  <c r="DJ68" i="9"/>
  <c r="DB68" i="9"/>
  <c r="GC68" i="9"/>
  <c r="FU68" i="9"/>
  <c r="FM68" i="9"/>
  <c r="FE68" i="9"/>
  <c r="EW68" i="9"/>
  <c r="EO68" i="9"/>
  <c r="EG68" i="9"/>
  <c r="DY68" i="9"/>
  <c r="DQ68" i="9"/>
  <c r="DI68" i="9"/>
  <c r="GG68" i="9"/>
  <c r="FJ68" i="9"/>
  <c r="EN68" i="9"/>
  <c r="DU68" i="9"/>
  <c r="GB68" i="9"/>
  <c r="FI68" i="9"/>
  <c r="EL68" i="9"/>
  <c r="DP68" i="9"/>
  <c r="FZ68" i="9"/>
  <c r="FD68" i="9"/>
  <c r="EK68" i="9"/>
  <c r="DN68" i="9"/>
  <c r="FY68" i="9"/>
  <c r="FB68" i="9"/>
  <c r="EF68" i="9"/>
  <c r="DM68" i="9"/>
  <c r="FT68" i="9"/>
  <c r="FA68" i="9"/>
  <c r="ED68" i="9"/>
  <c r="DH68" i="9"/>
  <c r="FR68" i="9"/>
  <c r="EV68" i="9"/>
  <c r="EC68" i="9"/>
  <c r="DF68" i="9"/>
  <c r="FQ68" i="9"/>
  <c r="ET68" i="9"/>
  <c r="DX68" i="9"/>
  <c r="DE68" i="9"/>
  <c r="FL68" i="9"/>
  <c r="ES68" i="9"/>
  <c r="DV68" i="9"/>
  <c r="GG232" i="9"/>
  <c r="FY232" i="9"/>
  <c r="FQ232" i="9"/>
  <c r="FI232" i="9"/>
  <c r="FA232" i="9"/>
  <c r="ES232" i="9"/>
  <c r="EK232" i="9"/>
  <c r="EC232" i="9"/>
  <c r="DU232" i="9"/>
  <c r="DM232" i="9"/>
  <c r="DE232" i="9"/>
  <c r="GF232" i="9"/>
  <c r="FX232" i="9"/>
  <c r="FP232" i="9"/>
  <c r="FH232" i="9"/>
  <c r="EZ232" i="9"/>
  <c r="ER232" i="9"/>
  <c r="EJ232" i="9"/>
  <c r="EB232" i="9"/>
  <c r="DT232" i="9"/>
  <c r="DL232" i="9"/>
  <c r="DD232" i="9"/>
  <c r="GE232" i="9"/>
  <c r="FW232" i="9"/>
  <c r="FO232" i="9"/>
  <c r="FG232" i="9"/>
  <c r="EY232" i="9"/>
  <c r="EQ232" i="9"/>
  <c r="EI232" i="9"/>
  <c r="EA232" i="9"/>
  <c r="DS232" i="9"/>
  <c r="DK232" i="9"/>
  <c r="DC232" i="9"/>
  <c r="GD232" i="9"/>
  <c r="FV232" i="9"/>
  <c r="FN232" i="9"/>
  <c r="FF232" i="9"/>
  <c r="EX232" i="9"/>
  <c r="EP232" i="9"/>
  <c r="EH232" i="9"/>
  <c r="DZ232" i="9"/>
  <c r="DR232" i="9"/>
  <c r="DJ232" i="9"/>
  <c r="DB232" i="9"/>
  <c r="FZ232" i="9"/>
  <c r="FJ232" i="9"/>
  <c r="ET232" i="9"/>
  <c r="ED232" i="9"/>
  <c r="DN232" i="9"/>
  <c r="FU232" i="9"/>
  <c r="FE232" i="9"/>
  <c r="EO232" i="9"/>
  <c r="DY232" i="9"/>
  <c r="DI232" i="9"/>
  <c r="FS232" i="9"/>
  <c r="EW232" i="9"/>
  <c r="EE232" i="9"/>
  <c r="DG232" i="9"/>
  <c r="FR232" i="9"/>
  <c r="EV232" i="9"/>
  <c r="DX232" i="9"/>
  <c r="DF232" i="9"/>
  <c r="FM232" i="9"/>
  <c r="EU232" i="9"/>
  <c r="DW232" i="9"/>
  <c r="FL232" i="9"/>
  <c r="EN232" i="9"/>
  <c r="DV232" i="9"/>
  <c r="GC232" i="9"/>
  <c r="FK232" i="9"/>
  <c r="EM232" i="9"/>
  <c r="DQ232" i="9"/>
  <c r="GA232" i="9"/>
  <c r="FC232" i="9"/>
  <c r="EG232" i="9"/>
  <c r="DO232" i="9"/>
  <c r="GB232" i="9"/>
  <c r="FT232" i="9"/>
  <c r="FD232" i="9"/>
  <c r="FB232" i="9"/>
  <c r="EL232" i="9"/>
  <c r="EF232" i="9"/>
  <c r="DP232" i="9"/>
  <c r="DH232" i="9"/>
  <c r="CX384" i="9"/>
  <c r="CP384" i="9"/>
  <c r="CH384" i="9"/>
  <c r="BZ384" i="9"/>
  <c r="BR384" i="9"/>
  <c r="BJ384" i="9"/>
  <c r="BB384" i="9"/>
  <c r="AT384" i="9"/>
  <c r="AL384" i="9"/>
  <c r="AD384" i="9"/>
  <c r="V384" i="9"/>
  <c r="CW384" i="9"/>
  <c r="CO384" i="9"/>
  <c r="CG384" i="9"/>
  <c r="BY384" i="9"/>
  <c r="BQ384" i="9"/>
  <c r="BI384" i="9"/>
  <c r="BA384" i="9"/>
  <c r="AS384" i="9"/>
  <c r="AK384" i="9"/>
  <c r="AC384" i="9"/>
  <c r="CV384" i="9"/>
  <c r="CN384" i="9"/>
  <c r="CF384" i="9"/>
  <c r="BX384" i="9"/>
  <c r="BP384" i="9"/>
  <c r="BH384" i="9"/>
  <c r="AZ384" i="9"/>
  <c r="AR384" i="9"/>
  <c r="AJ384" i="9"/>
  <c r="AB384" i="9"/>
  <c r="CU384" i="9"/>
  <c r="CM384" i="9"/>
  <c r="CE384" i="9"/>
  <c r="BW384" i="9"/>
  <c r="BO384" i="9"/>
  <c r="BG384" i="9"/>
  <c r="AY384" i="9"/>
  <c r="AQ384" i="9"/>
  <c r="AI384" i="9"/>
  <c r="AA384" i="9"/>
  <c r="CT384" i="9"/>
  <c r="CL384" i="9"/>
  <c r="CD384" i="9"/>
  <c r="BV384" i="9"/>
  <c r="BN384" i="9"/>
  <c r="BF384" i="9"/>
  <c r="AX384" i="9"/>
  <c r="AP384" i="9"/>
  <c r="AH384" i="9"/>
  <c r="Z384" i="9"/>
  <c r="CZ384" i="9"/>
  <c r="CR384" i="9"/>
  <c r="CJ384" i="9"/>
  <c r="CB384" i="9"/>
  <c r="BT384" i="9"/>
  <c r="BL384" i="9"/>
  <c r="BD384" i="9"/>
  <c r="AV384" i="9"/>
  <c r="AN384" i="9"/>
  <c r="AF384" i="9"/>
  <c r="X384" i="9"/>
  <c r="CA384" i="9"/>
  <c r="AU384" i="9"/>
  <c r="DA384" i="9"/>
  <c r="BU384" i="9"/>
  <c r="AO384" i="9"/>
  <c r="CY384" i="9"/>
  <c r="BS384" i="9"/>
  <c r="AM384" i="9"/>
  <c r="CS384" i="9"/>
  <c r="BM384" i="9"/>
  <c r="AG384" i="9"/>
  <c r="CQ384" i="9"/>
  <c r="BK384" i="9"/>
  <c r="AE384" i="9"/>
  <c r="CI384" i="9"/>
  <c r="BC384" i="9"/>
  <c r="W384" i="9"/>
  <c r="CK384" i="9"/>
  <c r="CC384" i="9"/>
  <c r="AW384" i="9"/>
  <c r="Y384" i="9"/>
  <c r="BE384" i="9"/>
  <c r="X15" i="5"/>
  <c r="CY527" i="9"/>
  <c r="CQ527" i="9"/>
  <c r="CI527" i="9"/>
  <c r="CA527" i="9"/>
  <c r="BS527" i="9"/>
  <c r="BK527" i="9"/>
  <c r="BC527" i="9"/>
  <c r="AU527" i="9"/>
  <c r="AM527" i="9"/>
  <c r="AE527" i="9"/>
  <c r="W527" i="9"/>
  <c r="CW527" i="9"/>
  <c r="CO527" i="9"/>
  <c r="CG527" i="9"/>
  <c r="BY527" i="9"/>
  <c r="BQ527" i="9"/>
  <c r="BI527" i="9"/>
  <c r="BA527" i="9"/>
  <c r="AS527" i="9"/>
  <c r="AK527" i="9"/>
  <c r="AC527" i="9"/>
  <c r="CU527" i="9"/>
  <c r="CM527" i="9"/>
  <c r="CE527" i="9"/>
  <c r="BW527" i="9"/>
  <c r="BO527" i="9"/>
  <c r="BG527" i="9"/>
  <c r="AY527" i="9"/>
  <c r="AQ527" i="9"/>
  <c r="AI527" i="9"/>
  <c r="AA527" i="9"/>
  <c r="CZ527" i="9"/>
  <c r="CL527" i="9"/>
  <c r="BZ527" i="9"/>
  <c r="BM527" i="9"/>
  <c r="AZ527" i="9"/>
  <c r="AN527" i="9"/>
  <c r="Z527" i="9"/>
  <c r="CX527" i="9"/>
  <c r="CK527" i="9"/>
  <c r="BX527" i="9"/>
  <c r="BL527" i="9"/>
  <c r="AX527" i="9"/>
  <c r="AL527" i="9"/>
  <c r="Y527" i="9"/>
  <c r="CV527" i="9"/>
  <c r="CJ527" i="9"/>
  <c r="BV527" i="9"/>
  <c r="BJ527" i="9"/>
  <c r="AW527" i="9"/>
  <c r="AJ527" i="9"/>
  <c r="X527" i="9"/>
  <c r="CT527" i="9"/>
  <c r="CH527" i="9"/>
  <c r="BU527" i="9"/>
  <c r="BH527" i="9"/>
  <c r="AV527" i="9"/>
  <c r="AH527" i="9"/>
  <c r="V527" i="9"/>
  <c r="CP527" i="9"/>
  <c r="CC527" i="9"/>
  <c r="BP527" i="9"/>
  <c r="BD527" i="9"/>
  <c r="AP527" i="9"/>
  <c r="AD527" i="9"/>
  <c r="CR527" i="9"/>
  <c r="BF527" i="9"/>
  <c r="AB527" i="9"/>
  <c r="CD527" i="9"/>
  <c r="AT527" i="9"/>
  <c r="CB527" i="9"/>
  <c r="AR527" i="9"/>
  <c r="BT527" i="9"/>
  <c r="BR527" i="9"/>
  <c r="BE527" i="9"/>
  <c r="DA527" i="9"/>
  <c r="BB527" i="9"/>
  <c r="CS527" i="9"/>
  <c r="CN527" i="9"/>
  <c r="CF527" i="9"/>
  <c r="BN527" i="9"/>
  <c r="AG527" i="9"/>
  <c r="AO527" i="9"/>
  <c r="AF527" i="9"/>
  <c r="CX332" i="9"/>
  <c r="CP332" i="9"/>
  <c r="CH332" i="9"/>
  <c r="BZ332" i="9"/>
  <c r="BR332" i="9"/>
  <c r="BJ332" i="9"/>
  <c r="BB332" i="9"/>
  <c r="AT332" i="9"/>
  <c r="AL332" i="9"/>
  <c r="AD332" i="9"/>
  <c r="V332" i="9"/>
  <c r="CW332" i="9"/>
  <c r="CO332" i="9"/>
  <c r="CG332" i="9"/>
  <c r="BY332" i="9"/>
  <c r="BQ332" i="9"/>
  <c r="BI332" i="9"/>
  <c r="BA332" i="9"/>
  <c r="AS332" i="9"/>
  <c r="AK332" i="9"/>
  <c r="AC332" i="9"/>
  <c r="CV332" i="9"/>
  <c r="CN332" i="9"/>
  <c r="CF332" i="9"/>
  <c r="BX332" i="9"/>
  <c r="BP332" i="9"/>
  <c r="BH332" i="9"/>
  <c r="AZ332" i="9"/>
  <c r="AR332" i="9"/>
  <c r="AJ332" i="9"/>
  <c r="AB332" i="9"/>
  <c r="CU332" i="9"/>
  <c r="CM332" i="9"/>
  <c r="CE332" i="9"/>
  <c r="BW332" i="9"/>
  <c r="BO332" i="9"/>
  <c r="BG332" i="9"/>
  <c r="AY332" i="9"/>
  <c r="AQ332" i="9"/>
  <c r="AI332" i="9"/>
  <c r="AA332" i="9"/>
  <c r="CT332" i="9"/>
  <c r="CL332" i="9"/>
  <c r="CD332" i="9"/>
  <c r="BV332" i="9"/>
  <c r="BN332" i="9"/>
  <c r="BF332" i="9"/>
  <c r="AX332" i="9"/>
  <c r="AP332" i="9"/>
  <c r="AH332" i="9"/>
  <c r="Z332" i="9"/>
  <c r="CZ332" i="9"/>
  <c r="CR332" i="9"/>
  <c r="CJ332" i="9"/>
  <c r="CB332" i="9"/>
  <c r="BT332" i="9"/>
  <c r="BL332" i="9"/>
  <c r="BD332" i="9"/>
  <c r="AV332" i="9"/>
  <c r="AN332" i="9"/>
  <c r="AF332" i="9"/>
  <c r="X332" i="9"/>
  <c r="CS332" i="9"/>
  <c r="BM332" i="9"/>
  <c r="AG332" i="9"/>
  <c r="CQ332" i="9"/>
  <c r="BK332" i="9"/>
  <c r="AE332" i="9"/>
  <c r="CK332" i="9"/>
  <c r="BE332" i="9"/>
  <c r="Y332" i="9"/>
  <c r="CI332" i="9"/>
  <c r="BC332" i="9"/>
  <c r="W332" i="9"/>
  <c r="CC332" i="9"/>
  <c r="AW332" i="9"/>
  <c r="DA332" i="9"/>
  <c r="BU332" i="9"/>
  <c r="AO332" i="9"/>
  <c r="AM332" i="9"/>
  <c r="CY332" i="9"/>
  <c r="CA332" i="9"/>
  <c r="BS332" i="9"/>
  <c r="AU332" i="9"/>
  <c r="CU514" i="9"/>
  <c r="CM514" i="9"/>
  <c r="CE514" i="9"/>
  <c r="BW514" i="9"/>
  <c r="BO514" i="9"/>
  <c r="BG514" i="9"/>
  <c r="AY514" i="9"/>
  <c r="AQ514" i="9"/>
  <c r="AI514" i="9"/>
  <c r="AA514" i="9"/>
  <c r="CY514" i="9"/>
  <c r="CQ514" i="9"/>
  <c r="CI514" i="9"/>
  <c r="CA514" i="9"/>
  <c r="BS514" i="9"/>
  <c r="BK514" i="9"/>
  <c r="BC514" i="9"/>
  <c r="AU514" i="9"/>
  <c r="AM514" i="9"/>
  <c r="AE514" i="9"/>
  <c r="W514" i="9"/>
  <c r="DA514" i="9"/>
  <c r="CP514" i="9"/>
  <c r="CF514" i="9"/>
  <c r="BU514" i="9"/>
  <c r="BJ514" i="9"/>
  <c r="AZ514" i="9"/>
  <c r="AO514" i="9"/>
  <c r="AD514" i="9"/>
  <c r="CZ514" i="9"/>
  <c r="CO514" i="9"/>
  <c r="CD514" i="9"/>
  <c r="BT514" i="9"/>
  <c r="BI514" i="9"/>
  <c r="AX514" i="9"/>
  <c r="AN514" i="9"/>
  <c r="AC514" i="9"/>
  <c r="CW514" i="9"/>
  <c r="CL514" i="9"/>
  <c r="CB514" i="9"/>
  <c r="BQ514" i="9"/>
  <c r="BF514" i="9"/>
  <c r="AV514" i="9"/>
  <c r="AK514" i="9"/>
  <c r="Z514" i="9"/>
  <c r="CV514" i="9"/>
  <c r="CK514" i="9"/>
  <c r="BZ514" i="9"/>
  <c r="BP514" i="9"/>
  <c r="BE514" i="9"/>
  <c r="AT514" i="9"/>
  <c r="AJ514" i="9"/>
  <c r="Y514" i="9"/>
  <c r="CG514" i="9"/>
  <c r="BL514" i="9"/>
  <c r="AP514" i="9"/>
  <c r="CX514" i="9"/>
  <c r="CC514" i="9"/>
  <c r="BH514" i="9"/>
  <c r="AL514" i="9"/>
  <c r="CT514" i="9"/>
  <c r="BY514" i="9"/>
  <c r="BD514" i="9"/>
  <c r="AH514" i="9"/>
  <c r="CS514" i="9"/>
  <c r="BX514" i="9"/>
  <c r="BB514" i="9"/>
  <c r="AG514" i="9"/>
  <c r="CR514" i="9"/>
  <c r="BV514" i="9"/>
  <c r="BA514" i="9"/>
  <c r="AF514" i="9"/>
  <c r="CJ514" i="9"/>
  <c r="AB514" i="9"/>
  <c r="BR514" i="9"/>
  <c r="V514" i="9"/>
  <c r="BN514" i="9"/>
  <c r="AS514" i="9"/>
  <c r="X514" i="9"/>
  <c r="CN514" i="9"/>
  <c r="CH514" i="9"/>
  <c r="BM514" i="9"/>
  <c r="AW514" i="9"/>
  <c r="AR514" i="9"/>
  <c r="CW343" i="9"/>
  <c r="CO343" i="9"/>
  <c r="CZ343" i="9"/>
  <c r="CR343" i="9"/>
  <c r="CU343" i="9"/>
  <c r="CK343" i="9"/>
  <c r="CC343" i="9"/>
  <c r="BU343" i="9"/>
  <c r="BM343" i="9"/>
  <c r="BE343" i="9"/>
  <c r="AW343" i="9"/>
  <c r="AO343" i="9"/>
  <c r="AG343" i="9"/>
  <c r="Y343" i="9"/>
  <c r="CT343" i="9"/>
  <c r="CJ343" i="9"/>
  <c r="CB343" i="9"/>
  <c r="BT343" i="9"/>
  <c r="BL343" i="9"/>
  <c r="BD343" i="9"/>
  <c r="AV343" i="9"/>
  <c r="AN343" i="9"/>
  <c r="AF343" i="9"/>
  <c r="X343" i="9"/>
  <c r="CS343" i="9"/>
  <c r="CI343" i="9"/>
  <c r="CA343" i="9"/>
  <c r="BS343" i="9"/>
  <c r="BK343" i="9"/>
  <c r="BC343" i="9"/>
  <c r="AU343" i="9"/>
  <c r="AM343" i="9"/>
  <c r="AE343" i="9"/>
  <c r="W343" i="9"/>
  <c r="CQ343" i="9"/>
  <c r="CH343" i="9"/>
  <c r="BZ343" i="9"/>
  <c r="BR343" i="9"/>
  <c r="BJ343" i="9"/>
  <c r="BB343" i="9"/>
  <c r="AT343" i="9"/>
  <c r="AL343" i="9"/>
  <c r="AD343" i="9"/>
  <c r="V343" i="9"/>
  <c r="DA343" i="9"/>
  <c r="CP343" i="9"/>
  <c r="CG343" i="9"/>
  <c r="BY343" i="9"/>
  <c r="BQ343" i="9"/>
  <c r="BI343" i="9"/>
  <c r="BA343" i="9"/>
  <c r="AS343" i="9"/>
  <c r="AK343" i="9"/>
  <c r="AC343" i="9"/>
  <c r="CX343" i="9"/>
  <c r="CM343" i="9"/>
  <c r="CE343" i="9"/>
  <c r="BW343" i="9"/>
  <c r="BO343" i="9"/>
  <c r="BG343" i="9"/>
  <c r="AY343" i="9"/>
  <c r="AQ343" i="9"/>
  <c r="AI343" i="9"/>
  <c r="AA343" i="9"/>
  <c r="CY343" i="9"/>
  <c r="BP343" i="9"/>
  <c r="AJ343" i="9"/>
  <c r="CV343" i="9"/>
  <c r="BN343" i="9"/>
  <c r="AH343" i="9"/>
  <c r="CN343" i="9"/>
  <c r="BH343" i="9"/>
  <c r="AB343" i="9"/>
  <c r="CL343" i="9"/>
  <c r="BF343" i="9"/>
  <c r="Z343" i="9"/>
  <c r="CF343" i="9"/>
  <c r="AZ343" i="9"/>
  <c r="BX343" i="9"/>
  <c r="AR343" i="9"/>
  <c r="BV343" i="9"/>
  <c r="AX343" i="9"/>
  <c r="AP343" i="9"/>
  <c r="CD343" i="9"/>
  <c r="CY115" i="9"/>
  <c r="CQ115" i="9"/>
  <c r="CI115" i="9"/>
  <c r="CA115" i="9"/>
  <c r="BS115" i="9"/>
  <c r="BK115" i="9"/>
  <c r="BC115" i="9"/>
  <c r="AU115" i="9"/>
  <c r="AM115" i="9"/>
  <c r="AE115" i="9"/>
  <c r="W115" i="9"/>
  <c r="CX115" i="9"/>
  <c r="CP115" i="9"/>
  <c r="CH115" i="9"/>
  <c r="BZ115" i="9"/>
  <c r="BR115" i="9"/>
  <c r="BJ115" i="9"/>
  <c r="BB115" i="9"/>
  <c r="AT115" i="9"/>
  <c r="AL115" i="9"/>
  <c r="AD115" i="9"/>
  <c r="V115" i="9"/>
  <c r="CW115" i="9"/>
  <c r="CO115" i="9"/>
  <c r="CG115" i="9"/>
  <c r="BY115" i="9"/>
  <c r="BQ115" i="9"/>
  <c r="BI115" i="9"/>
  <c r="BA115" i="9"/>
  <c r="AS115" i="9"/>
  <c r="AK115" i="9"/>
  <c r="AC115" i="9"/>
  <c r="CV115" i="9"/>
  <c r="CN115" i="9"/>
  <c r="CF115" i="9"/>
  <c r="BX115" i="9"/>
  <c r="BP115" i="9"/>
  <c r="BH115" i="9"/>
  <c r="AZ115" i="9"/>
  <c r="AR115" i="9"/>
  <c r="AJ115" i="9"/>
  <c r="AB115" i="9"/>
  <c r="CU115" i="9"/>
  <c r="CM115" i="9"/>
  <c r="CE115" i="9"/>
  <c r="BW115" i="9"/>
  <c r="BO115" i="9"/>
  <c r="BG115" i="9"/>
  <c r="AY115" i="9"/>
  <c r="AQ115" i="9"/>
  <c r="AI115" i="9"/>
  <c r="AA115" i="9"/>
  <c r="CT115" i="9"/>
  <c r="CL115" i="9"/>
  <c r="CD115" i="9"/>
  <c r="BV115" i="9"/>
  <c r="BN115" i="9"/>
  <c r="BF115" i="9"/>
  <c r="AX115" i="9"/>
  <c r="AP115" i="9"/>
  <c r="AH115" i="9"/>
  <c r="Z115" i="9"/>
  <c r="CK115" i="9"/>
  <c r="BE115" i="9"/>
  <c r="Y115" i="9"/>
  <c r="CJ115" i="9"/>
  <c r="BD115" i="9"/>
  <c r="X115" i="9"/>
  <c r="CC115" i="9"/>
  <c r="AW115" i="9"/>
  <c r="CB115" i="9"/>
  <c r="AV115" i="9"/>
  <c r="DA115" i="9"/>
  <c r="BU115" i="9"/>
  <c r="AO115" i="9"/>
  <c r="CZ115" i="9"/>
  <c r="BT115" i="9"/>
  <c r="AN115" i="9"/>
  <c r="CS115" i="9"/>
  <c r="BM115" i="9"/>
  <c r="AG115" i="9"/>
  <c r="CR115" i="9"/>
  <c r="BL115" i="9"/>
  <c r="AF115" i="9"/>
  <c r="CV67" i="9"/>
  <c r="CN67" i="9"/>
  <c r="CF67" i="9"/>
  <c r="BX67" i="9"/>
  <c r="BP67" i="9"/>
  <c r="BH67" i="9"/>
  <c r="AZ67" i="9"/>
  <c r="AR67" i="9"/>
  <c r="AJ67" i="9"/>
  <c r="AB67" i="9"/>
  <c r="DA67" i="9"/>
  <c r="CS67" i="9"/>
  <c r="CK67" i="9"/>
  <c r="CC67" i="9"/>
  <c r="BU67" i="9"/>
  <c r="BM67" i="9"/>
  <c r="BE67" i="9"/>
  <c r="AW67" i="9"/>
  <c r="AO67" i="9"/>
  <c r="AG67" i="9"/>
  <c r="Y67" i="9"/>
  <c r="CZ67" i="9"/>
  <c r="CR67" i="9"/>
  <c r="CJ67" i="9"/>
  <c r="CB67" i="9"/>
  <c r="BT67" i="9"/>
  <c r="BL67" i="9"/>
  <c r="BD67" i="9"/>
  <c r="AV67" i="9"/>
  <c r="AN67" i="9"/>
  <c r="AF67" i="9"/>
  <c r="X67" i="9"/>
  <c r="CY67" i="9"/>
  <c r="CQ67" i="9"/>
  <c r="CI67" i="9"/>
  <c r="CA67" i="9"/>
  <c r="BS67" i="9"/>
  <c r="BK67" i="9"/>
  <c r="BC67" i="9"/>
  <c r="AU67" i="9"/>
  <c r="AM67" i="9"/>
  <c r="AE67" i="9"/>
  <c r="W67" i="9"/>
  <c r="CX67" i="9"/>
  <c r="CP67" i="9"/>
  <c r="CH67" i="9"/>
  <c r="BZ67" i="9"/>
  <c r="BR67" i="9"/>
  <c r="BJ67" i="9"/>
  <c r="BB67" i="9"/>
  <c r="AT67" i="9"/>
  <c r="AL67" i="9"/>
  <c r="AD67" i="9"/>
  <c r="V67" i="9"/>
  <c r="CL67" i="9"/>
  <c r="BO67" i="9"/>
  <c r="AS67" i="9"/>
  <c r="Z67" i="9"/>
  <c r="CG67" i="9"/>
  <c r="BN67" i="9"/>
  <c r="AQ67" i="9"/>
  <c r="CE67" i="9"/>
  <c r="BI67" i="9"/>
  <c r="AP67" i="9"/>
  <c r="CW67" i="9"/>
  <c r="CD67" i="9"/>
  <c r="BG67" i="9"/>
  <c r="AK67" i="9"/>
  <c r="CU67" i="9"/>
  <c r="BY67" i="9"/>
  <c r="BF67" i="9"/>
  <c r="AI67" i="9"/>
  <c r="CT67" i="9"/>
  <c r="BW67" i="9"/>
  <c r="BA67" i="9"/>
  <c r="AH67" i="9"/>
  <c r="CO67" i="9"/>
  <c r="BV67" i="9"/>
  <c r="AY67" i="9"/>
  <c r="AC67" i="9"/>
  <c r="BQ67" i="9"/>
  <c r="AX67" i="9"/>
  <c r="AA67" i="9"/>
  <c r="CM67" i="9"/>
  <c r="GE205" i="9"/>
  <c r="FW205" i="9"/>
  <c r="FO205" i="9"/>
  <c r="FG205" i="9"/>
  <c r="EY205" i="9"/>
  <c r="EQ205" i="9"/>
  <c r="EI205" i="9"/>
  <c r="EA205" i="9"/>
  <c r="DS205" i="9"/>
  <c r="DK205" i="9"/>
  <c r="DC205" i="9"/>
  <c r="GD205" i="9"/>
  <c r="FV205" i="9"/>
  <c r="FN205" i="9"/>
  <c r="FF205" i="9"/>
  <c r="EX205" i="9"/>
  <c r="EP205" i="9"/>
  <c r="EH205" i="9"/>
  <c r="DZ205" i="9"/>
  <c r="DR205" i="9"/>
  <c r="DJ205" i="9"/>
  <c r="DB205" i="9"/>
  <c r="GB205" i="9"/>
  <c r="FT205" i="9"/>
  <c r="FL205" i="9"/>
  <c r="FD205" i="9"/>
  <c r="EV205" i="9"/>
  <c r="EN205" i="9"/>
  <c r="EF205" i="9"/>
  <c r="DX205" i="9"/>
  <c r="DP205" i="9"/>
  <c r="DH205" i="9"/>
  <c r="GG205" i="9"/>
  <c r="FY205" i="9"/>
  <c r="FQ205" i="9"/>
  <c r="FI205" i="9"/>
  <c r="FA205" i="9"/>
  <c r="ES205" i="9"/>
  <c r="EK205" i="9"/>
  <c r="EC205" i="9"/>
  <c r="DU205" i="9"/>
  <c r="DM205" i="9"/>
  <c r="DE205" i="9"/>
  <c r="GF205" i="9"/>
  <c r="FP205" i="9"/>
  <c r="EZ205" i="9"/>
  <c r="EJ205" i="9"/>
  <c r="DT205" i="9"/>
  <c r="DD205" i="9"/>
  <c r="GC205" i="9"/>
  <c r="FM205" i="9"/>
  <c r="EW205" i="9"/>
  <c r="EG205" i="9"/>
  <c r="DQ205" i="9"/>
  <c r="GA205" i="9"/>
  <c r="FK205" i="9"/>
  <c r="EU205" i="9"/>
  <c r="EE205" i="9"/>
  <c r="DO205" i="9"/>
  <c r="FZ205" i="9"/>
  <c r="FJ205" i="9"/>
  <c r="ET205" i="9"/>
  <c r="ED205" i="9"/>
  <c r="DN205" i="9"/>
  <c r="FX205" i="9"/>
  <c r="FH205" i="9"/>
  <c r="ER205" i="9"/>
  <c r="EB205" i="9"/>
  <c r="DL205" i="9"/>
  <c r="FU205" i="9"/>
  <c r="FE205" i="9"/>
  <c r="EO205" i="9"/>
  <c r="DY205" i="9"/>
  <c r="DI205" i="9"/>
  <c r="FC205" i="9"/>
  <c r="FB205" i="9"/>
  <c r="EM205" i="9"/>
  <c r="EL205" i="9"/>
  <c r="DW205" i="9"/>
  <c r="DV205" i="9"/>
  <c r="FS205" i="9"/>
  <c r="DG205" i="9"/>
  <c r="FR205" i="9"/>
  <c r="DF205" i="9"/>
  <c r="CZ528" i="9"/>
  <c r="CR528" i="9"/>
  <c r="CJ528" i="9"/>
  <c r="CB528" i="9"/>
  <c r="BT528" i="9"/>
  <c r="BL528" i="9"/>
  <c r="BD528" i="9"/>
  <c r="AV528" i="9"/>
  <c r="AN528" i="9"/>
  <c r="AF528" i="9"/>
  <c r="X528" i="9"/>
  <c r="CX528" i="9"/>
  <c r="CP528" i="9"/>
  <c r="CH528" i="9"/>
  <c r="BZ528" i="9"/>
  <c r="BR528" i="9"/>
  <c r="BJ528" i="9"/>
  <c r="BB528" i="9"/>
  <c r="AT528" i="9"/>
  <c r="AL528" i="9"/>
  <c r="AD528" i="9"/>
  <c r="V528" i="9"/>
  <c r="CV528" i="9"/>
  <c r="CN528" i="9"/>
  <c r="CF528" i="9"/>
  <c r="BX528" i="9"/>
  <c r="BP528" i="9"/>
  <c r="BH528" i="9"/>
  <c r="AZ528" i="9"/>
  <c r="AR528" i="9"/>
  <c r="AJ528" i="9"/>
  <c r="AB528" i="9"/>
  <c r="CO528" i="9"/>
  <c r="CC528" i="9"/>
  <c r="BO528" i="9"/>
  <c r="BC528" i="9"/>
  <c r="AP528" i="9"/>
  <c r="AC528" i="9"/>
  <c r="DA528" i="9"/>
  <c r="CM528" i="9"/>
  <c r="CA528" i="9"/>
  <c r="BN528" i="9"/>
  <c r="BA528" i="9"/>
  <c r="AO528" i="9"/>
  <c r="AA528" i="9"/>
  <c r="CY528" i="9"/>
  <c r="CL528" i="9"/>
  <c r="BY528" i="9"/>
  <c r="BM528" i="9"/>
  <c r="AY528" i="9"/>
  <c r="AM528" i="9"/>
  <c r="Z528" i="9"/>
  <c r="CW528" i="9"/>
  <c r="CK528" i="9"/>
  <c r="BW528" i="9"/>
  <c r="BK528" i="9"/>
  <c r="AX528" i="9"/>
  <c r="AK528" i="9"/>
  <c r="Y528" i="9"/>
  <c r="CS528" i="9"/>
  <c r="CE528" i="9"/>
  <c r="BS528" i="9"/>
  <c r="BF528" i="9"/>
  <c r="AS528" i="9"/>
  <c r="AG528" i="9"/>
  <c r="BV528" i="9"/>
  <c r="AQ528" i="9"/>
  <c r="CT528" i="9"/>
  <c r="BI528" i="9"/>
  <c r="AE528" i="9"/>
  <c r="CQ528" i="9"/>
  <c r="BG528" i="9"/>
  <c r="W528" i="9"/>
  <c r="CU528" i="9"/>
  <c r="AU528" i="9"/>
  <c r="CI528" i="9"/>
  <c r="AI528" i="9"/>
  <c r="CD528" i="9"/>
  <c r="BU528" i="9"/>
  <c r="CG528" i="9"/>
  <c r="BQ528" i="9"/>
  <c r="BE528" i="9"/>
  <c r="AW528" i="9"/>
  <c r="AH528" i="9"/>
  <c r="CT85" i="9"/>
  <c r="CL85" i="9"/>
  <c r="CD85" i="9"/>
  <c r="BV85" i="9"/>
  <c r="BN85" i="9"/>
  <c r="BF85" i="9"/>
  <c r="AX85" i="9"/>
  <c r="AP85" i="9"/>
  <c r="AH85" i="9"/>
  <c r="Z85" i="9"/>
  <c r="DA85" i="9"/>
  <c r="CS85" i="9"/>
  <c r="CK85" i="9"/>
  <c r="CC85" i="9"/>
  <c r="BU85" i="9"/>
  <c r="BM85" i="9"/>
  <c r="BE85" i="9"/>
  <c r="AW85" i="9"/>
  <c r="AO85" i="9"/>
  <c r="AG85" i="9"/>
  <c r="Y85" i="9"/>
  <c r="CZ85" i="9"/>
  <c r="CR85" i="9"/>
  <c r="CJ85" i="9"/>
  <c r="CB85" i="9"/>
  <c r="BT85" i="9"/>
  <c r="BL85" i="9"/>
  <c r="BD85" i="9"/>
  <c r="AV85" i="9"/>
  <c r="AN85" i="9"/>
  <c r="AF85" i="9"/>
  <c r="X85" i="9"/>
  <c r="CY85" i="9"/>
  <c r="CQ85" i="9"/>
  <c r="CI85" i="9"/>
  <c r="CA85" i="9"/>
  <c r="BS85" i="9"/>
  <c r="BK85" i="9"/>
  <c r="BC85" i="9"/>
  <c r="AU85" i="9"/>
  <c r="AM85" i="9"/>
  <c r="AE85" i="9"/>
  <c r="W85" i="9"/>
  <c r="CX85" i="9"/>
  <c r="CP85" i="9"/>
  <c r="CH85" i="9"/>
  <c r="BZ85" i="9"/>
  <c r="BR85" i="9"/>
  <c r="BJ85" i="9"/>
  <c r="BB85" i="9"/>
  <c r="AT85" i="9"/>
  <c r="AL85" i="9"/>
  <c r="AD85" i="9"/>
  <c r="V85" i="9"/>
  <c r="CW85" i="9"/>
  <c r="CO85" i="9"/>
  <c r="CG85" i="9"/>
  <c r="BY85" i="9"/>
  <c r="BQ85" i="9"/>
  <c r="BI85" i="9"/>
  <c r="BA85" i="9"/>
  <c r="AS85" i="9"/>
  <c r="AK85" i="9"/>
  <c r="AC85" i="9"/>
  <c r="CV85" i="9"/>
  <c r="CN85" i="9"/>
  <c r="CF85" i="9"/>
  <c r="BX85" i="9"/>
  <c r="BP85" i="9"/>
  <c r="BH85" i="9"/>
  <c r="AZ85" i="9"/>
  <c r="AR85" i="9"/>
  <c r="AJ85" i="9"/>
  <c r="AB85" i="9"/>
  <c r="BO85" i="9"/>
  <c r="BG85" i="9"/>
  <c r="AY85" i="9"/>
  <c r="AQ85" i="9"/>
  <c r="CU85" i="9"/>
  <c r="AI85" i="9"/>
  <c r="CM85" i="9"/>
  <c r="AA85" i="9"/>
  <c r="CE85" i="9"/>
  <c r="BW85" i="9"/>
  <c r="GC59" i="9"/>
  <c r="FU59" i="9"/>
  <c r="FM59" i="9"/>
  <c r="FE59" i="9"/>
  <c r="EW59" i="9"/>
  <c r="EO59" i="9"/>
  <c r="EG59" i="9"/>
  <c r="DY59" i="9"/>
  <c r="DQ59" i="9"/>
  <c r="DI59" i="9"/>
  <c r="FZ59" i="9"/>
  <c r="FR59" i="9"/>
  <c r="FJ59" i="9"/>
  <c r="FB59" i="9"/>
  <c r="ET59" i="9"/>
  <c r="EL59" i="9"/>
  <c r="ED59" i="9"/>
  <c r="DV59" i="9"/>
  <c r="DN59" i="9"/>
  <c r="DF59" i="9"/>
  <c r="GF59" i="9"/>
  <c r="FV59" i="9"/>
  <c r="FK59" i="9"/>
  <c r="EZ59" i="9"/>
  <c r="EP59" i="9"/>
  <c r="EE59" i="9"/>
  <c r="DT59" i="9"/>
  <c r="DJ59" i="9"/>
  <c r="GE59" i="9"/>
  <c r="FT59" i="9"/>
  <c r="FI59" i="9"/>
  <c r="EY59" i="9"/>
  <c r="EN59" i="9"/>
  <c r="EC59" i="9"/>
  <c r="DS59" i="9"/>
  <c r="DH59" i="9"/>
  <c r="GD59" i="9"/>
  <c r="FS59" i="9"/>
  <c r="FH59" i="9"/>
  <c r="EX59" i="9"/>
  <c r="EM59" i="9"/>
  <c r="EB59" i="9"/>
  <c r="DR59" i="9"/>
  <c r="DG59" i="9"/>
  <c r="GB59" i="9"/>
  <c r="FQ59" i="9"/>
  <c r="FG59" i="9"/>
  <c r="EV59" i="9"/>
  <c r="EK59" i="9"/>
  <c r="EA59" i="9"/>
  <c r="DP59" i="9"/>
  <c r="DE59" i="9"/>
  <c r="GA59" i="9"/>
  <c r="FP59" i="9"/>
  <c r="FF59" i="9"/>
  <c r="EU59" i="9"/>
  <c r="EJ59" i="9"/>
  <c r="DZ59" i="9"/>
  <c r="DO59" i="9"/>
  <c r="DD59" i="9"/>
  <c r="FY59" i="9"/>
  <c r="FO59" i="9"/>
  <c r="FD59" i="9"/>
  <c r="ES59" i="9"/>
  <c r="EI59" i="9"/>
  <c r="DX59" i="9"/>
  <c r="DM59" i="9"/>
  <c r="DC59" i="9"/>
  <c r="FX59" i="9"/>
  <c r="FN59" i="9"/>
  <c r="FC59" i="9"/>
  <c r="ER59" i="9"/>
  <c r="EH59" i="9"/>
  <c r="DW59" i="9"/>
  <c r="DL59" i="9"/>
  <c r="DB59" i="9"/>
  <c r="FA59" i="9"/>
  <c r="EQ59" i="9"/>
  <c r="EF59" i="9"/>
  <c r="DU59" i="9"/>
  <c r="FW59" i="9"/>
  <c r="FL59" i="9"/>
  <c r="GG59" i="9"/>
  <c r="DK59" i="9"/>
  <c r="CW169" i="9"/>
  <c r="CO169" i="9"/>
  <c r="CG169" i="9"/>
  <c r="BY169" i="9"/>
  <c r="BQ169" i="9"/>
  <c r="BI169" i="9"/>
  <c r="BA169" i="9"/>
  <c r="AS169" i="9"/>
  <c r="AK169" i="9"/>
  <c r="AC169" i="9"/>
  <c r="CU169" i="9"/>
  <c r="CM169" i="9"/>
  <c r="CE169" i="9"/>
  <c r="BW169" i="9"/>
  <c r="BO169" i="9"/>
  <c r="BG169" i="9"/>
  <c r="AY169" i="9"/>
  <c r="AQ169" i="9"/>
  <c r="AI169" i="9"/>
  <c r="AA169" i="9"/>
  <c r="CT169" i="9"/>
  <c r="CL169" i="9"/>
  <c r="CD169" i="9"/>
  <c r="BV169" i="9"/>
  <c r="BN169" i="9"/>
  <c r="BF169" i="9"/>
  <c r="AX169" i="9"/>
  <c r="AP169" i="9"/>
  <c r="AH169" i="9"/>
  <c r="Z169" i="9"/>
  <c r="DA169" i="9"/>
  <c r="CS169" i="9"/>
  <c r="CK169" i="9"/>
  <c r="CC169" i="9"/>
  <c r="BU169" i="9"/>
  <c r="BM169" i="9"/>
  <c r="BE169" i="9"/>
  <c r="AW169" i="9"/>
  <c r="AO169" i="9"/>
  <c r="AG169" i="9"/>
  <c r="Y169" i="9"/>
  <c r="CZ169" i="9"/>
  <c r="CR169" i="9"/>
  <c r="CJ169" i="9"/>
  <c r="CB169" i="9"/>
  <c r="BT169" i="9"/>
  <c r="BL169" i="9"/>
  <c r="BD169" i="9"/>
  <c r="AV169" i="9"/>
  <c r="AN169" i="9"/>
  <c r="AF169" i="9"/>
  <c r="X169" i="9"/>
  <c r="CY169" i="9"/>
  <c r="CQ169" i="9"/>
  <c r="CI169" i="9"/>
  <c r="CA169" i="9"/>
  <c r="BS169" i="9"/>
  <c r="BK169" i="9"/>
  <c r="BC169" i="9"/>
  <c r="AU169" i="9"/>
  <c r="AM169" i="9"/>
  <c r="AE169" i="9"/>
  <c r="W169" i="9"/>
  <c r="CH169" i="9"/>
  <c r="BB169" i="9"/>
  <c r="V169" i="9"/>
  <c r="CF169" i="9"/>
  <c r="AZ169" i="9"/>
  <c r="BZ169" i="9"/>
  <c r="AT169" i="9"/>
  <c r="BX169" i="9"/>
  <c r="AR169" i="9"/>
  <c r="CX169" i="9"/>
  <c r="BR169" i="9"/>
  <c r="AL169" i="9"/>
  <c r="CV169" i="9"/>
  <c r="BP169" i="9"/>
  <c r="AJ169" i="9"/>
  <c r="CP169" i="9"/>
  <c r="BJ169" i="9"/>
  <c r="AD169" i="9"/>
  <c r="CN169" i="9"/>
  <c r="BH169" i="9"/>
  <c r="AB169" i="9"/>
  <c r="GF166" i="9"/>
  <c r="FX166" i="9"/>
  <c r="FP166" i="9"/>
  <c r="FH166" i="9"/>
  <c r="EZ166" i="9"/>
  <c r="ER166" i="9"/>
  <c r="EJ166" i="9"/>
  <c r="EB166" i="9"/>
  <c r="DT166" i="9"/>
  <c r="DL166" i="9"/>
  <c r="DD166" i="9"/>
  <c r="GD166" i="9"/>
  <c r="FV166" i="9"/>
  <c r="FN166" i="9"/>
  <c r="FF166" i="9"/>
  <c r="EX166" i="9"/>
  <c r="EP166" i="9"/>
  <c r="EH166" i="9"/>
  <c r="DZ166" i="9"/>
  <c r="DR166" i="9"/>
  <c r="DJ166" i="9"/>
  <c r="DB166" i="9"/>
  <c r="GC166" i="9"/>
  <c r="FU166" i="9"/>
  <c r="FM166" i="9"/>
  <c r="FE166" i="9"/>
  <c r="EW166" i="9"/>
  <c r="EO166" i="9"/>
  <c r="EG166" i="9"/>
  <c r="DY166" i="9"/>
  <c r="DQ166" i="9"/>
  <c r="DI166" i="9"/>
  <c r="GB166" i="9"/>
  <c r="FT166" i="9"/>
  <c r="FL166" i="9"/>
  <c r="FD166" i="9"/>
  <c r="EV166" i="9"/>
  <c r="EN166" i="9"/>
  <c r="EF166" i="9"/>
  <c r="DX166" i="9"/>
  <c r="DP166" i="9"/>
  <c r="DH166" i="9"/>
  <c r="GA166" i="9"/>
  <c r="FS166" i="9"/>
  <c r="FK166" i="9"/>
  <c r="FC166" i="9"/>
  <c r="EU166" i="9"/>
  <c r="EM166" i="9"/>
  <c r="EE166" i="9"/>
  <c r="DW166" i="9"/>
  <c r="DO166" i="9"/>
  <c r="DG166" i="9"/>
  <c r="FZ166" i="9"/>
  <c r="FR166" i="9"/>
  <c r="FJ166" i="9"/>
  <c r="FB166" i="9"/>
  <c r="ET166" i="9"/>
  <c r="EL166" i="9"/>
  <c r="ED166" i="9"/>
  <c r="DV166" i="9"/>
  <c r="DN166" i="9"/>
  <c r="DF166" i="9"/>
  <c r="GE166" i="9"/>
  <c r="EY166" i="9"/>
  <c r="DS166" i="9"/>
  <c r="FY166" i="9"/>
  <c r="ES166" i="9"/>
  <c r="DM166" i="9"/>
  <c r="FW166" i="9"/>
  <c r="EQ166" i="9"/>
  <c r="DK166" i="9"/>
  <c r="FQ166" i="9"/>
  <c r="EK166" i="9"/>
  <c r="DE166" i="9"/>
  <c r="FO166" i="9"/>
  <c r="EI166" i="9"/>
  <c r="DC166" i="9"/>
  <c r="FI166" i="9"/>
  <c r="EC166" i="9"/>
  <c r="FG166" i="9"/>
  <c r="EA166" i="9"/>
  <c r="DU166" i="9"/>
  <c r="GG166" i="9"/>
  <c r="FA166" i="9"/>
  <c r="GH497" i="9"/>
  <c r="GA38" i="9"/>
  <c r="FS38" i="9"/>
  <c r="FK38" i="9"/>
  <c r="FC38" i="9"/>
  <c r="EU38" i="9"/>
  <c r="EM38" i="9"/>
  <c r="EE38" i="9"/>
  <c r="DW38" i="9"/>
  <c r="DO38" i="9"/>
  <c r="DG38" i="9"/>
  <c r="FZ38" i="9"/>
  <c r="FR38" i="9"/>
  <c r="FJ38" i="9"/>
  <c r="FB38" i="9"/>
  <c r="ET38" i="9"/>
  <c r="EL38" i="9"/>
  <c r="ED38" i="9"/>
  <c r="DV38" i="9"/>
  <c r="DN38" i="9"/>
  <c r="DF38" i="9"/>
  <c r="GG38" i="9"/>
  <c r="FY38" i="9"/>
  <c r="FQ38" i="9"/>
  <c r="FI38" i="9"/>
  <c r="FA38" i="9"/>
  <c r="ES38" i="9"/>
  <c r="EK38" i="9"/>
  <c r="EC38" i="9"/>
  <c r="DU38" i="9"/>
  <c r="DM38" i="9"/>
  <c r="DE38" i="9"/>
  <c r="GF38" i="9"/>
  <c r="FX38" i="9"/>
  <c r="FP38" i="9"/>
  <c r="FH38" i="9"/>
  <c r="EZ38" i="9"/>
  <c r="ER38" i="9"/>
  <c r="EJ38" i="9"/>
  <c r="EB38" i="9"/>
  <c r="DT38" i="9"/>
  <c r="DL38" i="9"/>
  <c r="DD38" i="9"/>
  <c r="GE38" i="9"/>
  <c r="FW38" i="9"/>
  <c r="FO38" i="9"/>
  <c r="FG38" i="9"/>
  <c r="EY38" i="9"/>
  <c r="EQ38" i="9"/>
  <c r="EI38" i="9"/>
  <c r="EA38" i="9"/>
  <c r="DS38" i="9"/>
  <c r="DK38" i="9"/>
  <c r="DC38" i="9"/>
  <c r="GD38" i="9"/>
  <c r="FV38" i="9"/>
  <c r="FN38" i="9"/>
  <c r="FF38" i="9"/>
  <c r="EX38" i="9"/>
  <c r="EP38" i="9"/>
  <c r="EH38" i="9"/>
  <c r="DZ38" i="9"/>
  <c r="DR38" i="9"/>
  <c r="DJ38" i="9"/>
  <c r="DB38" i="9"/>
  <c r="FT38" i="9"/>
  <c r="EN38" i="9"/>
  <c r="DH38" i="9"/>
  <c r="FM38" i="9"/>
  <c r="EG38" i="9"/>
  <c r="FL38" i="9"/>
  <c r="EF38" i="9"/>
  <c r="FE38" i="9"/>
  <c r="DY38" i="9"/>
  <c r="GB38" i="9"/>
  <c r="EV38" i="9"/>
  <c r="DP38" i="9"/>
  <c r="FU38" i="9"/>
  <c r="EO38" i="9"/>
  <c r="DI38" i="9"/>
  <c r="FD38" i="9"/>
  <c r="EW38" i="9"/>
  <c r="DX38" i="9"/>
  <c r="DQ38" i="9"/>
  <c r="GC38" i="9"/>
  <c r="DA416" i="9"/>
  <c r="CS416" i="9"/>
  <c r="CK416" i="9"/>
  <c r="CC416" i="9"/>
  <c r="BU416" i="9"/>
  <c r="BM416" i="9"/>
  <c r="BE416" i="9"/>
  <c r="AW416" i="9"/>
  <c r="AO416" i="9"/>
  <c r="AG416" i="9"/>
  <c r="Y416" i="9"/>
  <c r="CZ416" i="9"/>
  <c r="CR416" i="9"/>
  <c r="CJ416" i="9"/>
  <c r="CB416" i="9"/>
  <c r="BT416" i="9"/>
  <c r="BL416" i="9"/>
  <c r="BD416" i="9"/>
  <c r="AV416" i="9"/>
  <c r="AN416" i="9"/>
  <c r="AF416" i="9"/>
  <c r="X416" i="9"/>
  <c r="CY416" i="9"/>
  <c r="CQ416" i="9"/>
  <c r="CI416" i="9"/>
  <c r="CA416" i="9"/>
  <c r="BS416" i="9"/>
  <c r="BK416" i="9"/>
  <c r="BC416" i="9"/>
  <c r="AU416" i="9"/>
  <c r="AM416" i="9"/>
  <c r="AE416" i="9"/>
  <c r="W416" i="9"/>
  <c r="CX416" i="9"/>
  <c r="CP416" i="9"/>
  <c r="CH416" i="9"/>
  <c r="BZ416" i="9"/>
  <c r="BR416" i="9"/>
  <c r="BJ416" i="9"/>
  <c r="BB416" i="9"/>
  <c r="AT416" i="9"/>
  <c r="AL416" i="9"/>
  <c r="AD416" i="9"/>
  <c r="V416" i="9"/>
  <c r="CW416" i="9"/>
  <c r="CO416" i="9"/>
  <c r="CG416" i="9"/>
  <c r="BY416" i="9"/>
  <c r="BQ416" i="9"/>
  <c r="BI416" i="9"/>
  <c r="BA416" i="9"/>
  <c r="AS416" i="9"/>
  <c r="AK416" i="9"/>
  <c r="AC416" i="9"/>
  <c r="CL416" i="9"/>
  <c r="BO416" i="9"/>
  <c r="AR416" i="9"/>
  <c r="Z416" i="9"/>
  <c r="CF416" i="9"/>
  <c r="BN416" i="9"/>
  <c r="AQ416" i="9"/>
  <c r="CE416" i="9"/>
  <c r="BH416" i="9"/>
  <c r="AP416" i="9"/>
  <c r="CV416" i="9"/>
  <c r="CD416" i="9"/>
  <c r="BG416" i="9"/>
  <c r="AJ416" i="9"/>
  <c r="CU416" i="9"/>
  <c r="BX416" i="9"/>
  <c r="BF416" i="9"/>
  <c r="AI416" i="9"/>
  <c r="CT416" i="9"/>
  <c r="BW416" i="9"/>
  <c r="AZ416" i="9"/>
  <c r="AH416" i="9"/>
  <c r="CM416" i="9"/>
  <c r="BV416" i="9"/>
  <c r="BP416" i="9"/>
  <c r="AY416" i="9"/>
  <c r="AX416" i="9"/>
  <c r="AA416" i="9"/>
  <c r="CN416" i="9"/>
  <c r="AB416" i="9"/>
  <c r="CT239" i="9"/>
  <c r="CL239" i="9"/>
  <c r="CD239" i="9"/>
  <c r="BV239" i="9"/>
  <c r="BN239" i="9"/>
  <c r="BF239" i="9"/>
  <c r="AX239" i="9"/>
  <c r="AP239" i="9"/>
  <c r="AH239" i="9"/>
  <c r="Z239" i="9"/>
  <c r="DA239" i="9"/>
  <c r="CS239" i="9"/>
  <c r="CK239" i="9"/>
  <c r="CC239" i="9"/>
  <c r="BU239" i="9"/>
  <c r="BM239" i="9"/>
  <c r="BE239" i="9"/>
  <c r="AW239" i="9"/>
  <c r="AO239" i="9"/>
  <c r="AG239" i="9"/>
  <c r="Y239" i="9"/>
  <c r="CZ239" i="9"/>
  <c r="CR239" i="9"/>
  <c r="CJ239" i="9"/>
  <c r="CB239" i="9"/>
  <c r="BT239" i="9"/>
  <c r="BL239" i="9"/>
  <c r="BD239" i="9"/>
  <c r="AV239" i="9"/>
  <c r="AN239" i="9"/>
  <c r="AF239" i="9"/>
  <c r="X239" i="9"/>
  <c r="CY239" i="9"/>
  <c r="CQ239" i="9"/>
  <c r="CI239" i="9"/>
  <c r="CA239" i="9"/>
  <c r="BS239" i="9"/>
  <c r="BK239" i="9"/>
  <c r="BC239" i="9"/>
  <c r="AU239" i="9"/>
  <c r="AM239" i="9"/>
  <c r="AE239" i="9"/>
  <c r="W239" i="9"/>
  <c r="CX239" i="9"/>
  <c r="CP239" i="9"/>
  <c r="CH239" i="9"/>
  <c r="BZ239" i="9"/>
  <c r="BR239" i="9"/>
  <c r="BJ239" i="9"/>
  <c r="BB239" i="9"/>
  <c r="AT239" i="9"/>
  <c r="AL239" i="9"/>
  <c r="AD239" i="9"/>
  <c r="V239" i="9"/>
  <c r="CU239" i="9"/>
  <c r="BX239" i="9"/>
  <c r="BA239" i="9"/>
  <c r="AI239" i="9"/>
  <c r="CO239" i="9"/>
  <c r="BW239" i="9"/>
  <c r="AZ239" i="9"/>
  <c r="AC239" i="9"/>
  <c r="CM239" i="9"/>
  <c r="BI239" i="9"/>
  <c r="AJ239" i="9"/>
  <c r="CG239" i="9"/>
  <c r="BH239" i="9"/>
  <c r="AB239" i="9"/>
  <c r="CF239" i="9"/>
  <c r="BG239" i="9"/>
  <c r="AA239" i="9"/>
  <c r="CE239" i="9"/>
  <c r="AY239" i="9"/>
  <c r="BY239" i="9"/>
  <c r="AS239" i="9"/>
  <c r="CV239" i="9"/>
  <c r="BP239" i="9"/>
  <c r="AQ239" i="9"/>
  <c r="BO239" i="9"/>
  <c r="AR239" i="9"/>
  <c r="AK239" i="9"/>
  <c r="CW239" i="9"/>
  <c r="CN239" i="9"/>
  <c r="BQ239" i="9"/>
  <c r="CW261" i="9"/>
  <c r="CO261" i="9"/>
  <c r="CG261" i="9"/>
  <c r="BY261" i="9"/>
  <c r="BQ261" i="9"/>
  <c r="BI261" i="9"/>
  <c r="BA261" i="9"/>
  <c r="AS261" i="9"/>
  <c r="AK261" i="9"/>
  <c r="AC261" i="9"/>
  <c r="CU261" i="9"/>
  <c r="CM261" i="9"/>
  <c r="CE261" i="9"/>
  <c r="BW261" i="9"/>
  <c r="BO261" i="9"/>
  <c r="BG261" i="9"/>
  <c r="AY261" i="9"/>
  <c r="AQ261" i="9"/>
  <c r="AI261" i="9"/>
  <c r="AA261" i="9"/>
  <c r="CT261" i="9"/>
  <c r="CL261" i="9"/>
  <c r="CD261" i="9"/>
  <c r="BV261" i="9"/>
  <c r="BN261" i="9"/>
  <c r="BF261" i="9"/>
  <c r="AX261" i="9"/>
  <c r="AP261" i="9"/>
  <c r="AH261" i="9"/>
  <c r="Z261" i="9"/>
  <c r="CZ261" i="9"/>
  <c r="CR261" i="9"/>
  <c r="CJ261" i="9"/>
  <c r="CB261" i="9"/>
  <c r="BT261" i="9"/>
  <c r="BL261" i="9"/>
  <c r="BD261" i="9"/>
  <c r="AV261" i="9"/>
  <c r="AN261" i="9"/>
  <c r="AF261" i="9"/>
  <c r="X261" i="9"/>
  <c r="CQ261" i="9"/>
  <c r="CA261" i="9"/>
  <c r="BK261" i="9"/>
  <c r="AU261" i="9"/>
  <c r="AE261" i="9"/>
  <c r="CN261" i="9"/>
  <c r="BX261" i="9"/>
  <c r="BH261" i="9"/>
  <c r="AR261" i="9"/>
  <c r="AB261" i="9"/>
  <c r="DA261" i="9"/>
  <c r="CK261" i="9"/>
  <c r="BU261" i="9"/>
  <c r="BE261" i="9"/>
  <c r="AO261" i="9"/>
  <c r="Y261" i="9"/>
  <c r="CP261" i="9"/>
  <c r="BP261" i="9"/>
  <c r="AM261" i="9"/>
  <c r="CI261" i="9"/>
  <c r="BM261" i="9"/>
  <c r="AL261" i="9"/>
  <c r="CH261" i="9"/>
  <c r="BJ261" i="9"/>
  <c r="AJ261" i="9"/>
  <c r="CF261" i="9"/>
  <c r="BC261" i="9"/>
  <c r="AG261" i="9"/>
  <c r="CY261" i="9"/>
  <c r="CC261" i="9"/>
  <c r="BB261" i="9"/>
  <c r="AD261" i="9"/>
  <c r="CV261" i="9"/>
  <c r="BS261" i="9"/>
  <c r="AW261" i="9"/>
  <c r="V261" i="9"/>
  <c r="AZ261" i="9"/>
  <c r="CS261" i="9"/>
  <c r="BZ261" i="9"/>
  <c r="CX261" i="9"/>
  <c r="BR261" i="9"/>
  <c r="W261" i="9"/>
  <c r="AT261" i="9"/>
  <c r="GG203" i="9"/>
  <c r="FY203" i="9"/>
  <c r="FQ203" i="9"/>
  <c r="FI203" i="9"/>
  <c r="FA203" i="9"/>
  <c r="ES203" i="9"/>
  <c r="EK203" i="9"/>
  <c r="EC203" i="9"/>
  <c r="DU203" i="9"/>
  <c r="DM203" i="9"/>
  <c r="DE203" i="9"/>
  <c r="GF203" i="9"/>
  <c r="FX203" i="9"/>
  <c r="FP203" i="9"/>
  <c r="FH203" i="9"/>
  <c r="EZ203" i="9"/>
  <c r="ER203" i="9"/>
  <c r="EJ203" i="9"/>
  <c r="EB203" i="9"/>
  <c r="DT203" i="9"/>
  <c r="DL203" i="9"/>
  <c r="DD203" i="9"/>
  <c r="GA203" i="9"/>
  <c r="GD203" i="9"/>
  <c r="FS203" i="9"/>
  <c r="FG203" i="9"/>
  <c r="EW203" i="9"/>
  <c r="EM203" i="9"/>
  <c r="EA203" i="9"/>
  <c r="DQ203" i="9"/>
  <c r="DG203" i="9"/>
  <c r="GC203" i="9"/>
  <c r="FR203" i="9"/>
  <c r="FF203" i="9"/>
  <c r="EV203" i="9"/>
  <c r="EL203" i="9"/>
  <c r="DZ203" i="9"/>
  <c r="DP203" i="9"/>
  <c r="DF203" i="9"/>
  <c r="GB203" i="9"/>
  <c r="FO203" i="9"/>
  <c r="FE203" i="9"/>
  <c r="EU203" i="9"/>
  <c r="EI203" i="9"/>
  <c r="DY203" i="9"/>
  <c r="DO203" i="9"/>
  <c r="DC203" i="9"/>
  <c r="FZ203" i="9"/>
  <c r="FN203" i="9"/>
  <c r="FD203" i="9"/>
  <c r="ET203" i="9"/>
  <c r="EH203" i="9"/>
  <c r="DX203" i="9"/>
  <c r="DN203" i="9"/>
  <c r="DB203" i="9"/>
  <c r="FW203" i="9"/>
  <c r="FM203" i="9"/>
  <c r="FC203" i="9"/>
  <c r="EQ203" i="9"/>
  <c r="EG203" i="9"/>
  <c r="DW203" i="9"/>
  <c r="DK203" i="9"/>
  <c r="FV203" i="9"/>
  <c r="FL203" i="9"/>
  <c r="FB203" i="9"/>
  <c r="EP203" i="9"/>
  <c r="EF203" i="9"/>
  <c r="DV203" i="9"/>
  <c r="DJ203" i="9"/>
  <c r="EO203" i="9"/>
  <c r="GE203" i="9"/>
  <c r="EN203" i="9"/>
  <c r="FU203" i="9"/>
  <c r="EE203" i="9"/>
  <c r="FT203" i="9"/>
  <c r="ED203" i="9"/>
  <c r="FK203" i="9"/>
  <c r="DS203" i="9"/>
  <c r="FJ203" i="9"/>
  <c r="DR203" i="9"/>
  <c r="EY203" i="9"/>
  <c r="DI203" i="9"/>
  <c r="EX203" i="9"/>
  <c r="DH203" i="9"/>
  <c r="CY255" i="9"/>
  <c r="CQ255" i="9"/>
  <c r="CI255" i="9"/>
  <c r="CA255" i="9"/>
  <c r="BS255" i="9"/>
  <c r="BK255" i="9"/>
  <c r="BC255" i="9"/>
  <c r="AU255" i="9"/>
  <c r="AM255" i="9"/>
  <c r="AE255" i="9"/>
  <c r="W255" i="9"/>
  <c r="CV255" i="9"/>
  <c r="CN255" i="9"/>
  <c r="CF255" i="9"/>
  <c r="BX255" i="9"/>
  <c r="BP255" i="9"/>
  <c r="BH255" i="9"/>
  <c r="AZ255" i="9"/>
  <c r="AR255" i="9"/>
  <c r="AJ255" i="9"/>
  <c r="AB255" i="9"/>
  <c r="CX255" i="9"/>
  <c r="CM255" i="9"/>
  <c r="CC255" i="9"/>
  <c r="BR255" i="9"/>
  <c r="BG255" i="9"/>
  <c r="AW255" i="9"/>
  <c r="AL255" i="9"/>
  <c r="AA255" i="9"/>
  <c r="CW255" i="9"/>
  <c r="CL255" i="9"/>
  <c r="CB255" i="9"/>
  <c r="BQ255" i="9"/>
  <c r="BF255" i="9"/>
  <c r="AV255" i="9"/>
  <c r="AK255" i="9"/>
  <c r="Z255" i="9"/>
  <c r="CU255" i="9"/>
  <c r="CK255" i="9"/>
  <c r="BZ255" i="9"/>
  <c r="BO255" i="9"/>
  <c r="BE255" i="9"/>
  <c r="AT255" i="9"/>
  <c r="AI255" i="9"/>
  <c r="Y255" i="9"/>
  <c r="CT255" i="9"/>
  <c r="CJ255" i="9"/>
  <c r="BY255" i="9"/>
  <c r="BN255" i="9"/>
  <c r="BD255" i="9"/>
  <c r="AS255" i="9"/>
  <c r="AH255" i="9"/>
  <c r="X255" i="9"/>
  <c r="CS255" i="9"/>
  <c r="CH255" i="9"/>
  <c r="BW255" i="9"/>
  <c r="BM255" i="9"/>
  <c r="BB255" i="9"/>
  <c r="AQ255" i="9"/>
  <c r="AG255" i="9"/>
  <c r="V255" i="9"/>
  <c r="DA255" i="9"/>
  <c r="CP255" i="9"/>
  <c r="CE255" i="9"/>
  <c r="BU255" i="9"/>
  <c r="BJ255" i="9"/>
  <c r="AY255" i="9"/>
  <c r="AO255" i="9"/>
  <c r="AD255" i="9"/>
  <c r="CR255" i="9"/>
  <c r="BA255" i="9"/>
  <c r="BT255" i="9"/>
  <c r="AC255" i="9"/>
  <c r="BL255" i="9"/>
  <c r="CO255" i="9"/>
  <c r="AF255" i="9"/>
  <c r="CG255" i="9"/>
  <c r="CD255" i="9"/>
  <c r="BV255" i="9"/>
  <c r="BI255" i="9"/>
  <c r="AP255" i="9"/>
  <c r="CZ255" i="9"/>
  <c r="AX255" i="9"/>
  <c r="AN255" i="9"/>
  <c r="FZ288" i="9"/>
  <c r="FR288" i="9"/>
  <c r="FJ288" i="9"/>
  <c r="FB288" i="9"/>
  <c r="ET288" i="9"/>
  <c r="EL288" i="9"/>
  <c r="ED288" i="9"/>
  <c r="DV288" i="9"/>
  <c r="DN288" i="9"/>
  <c r="DF288" i="9"/>
  <c r="GG288" i="9"/>
  <c r="FY288" i="9"/>
  <c r="FQ288" i="9"/>
  <c r="FI288" i="9"/>
  <c r="FA288" i="9"/>
  <c r="ES288" i="9"/>
  <c r="EK288" i="9"/>
  <c r="EC288" i="9"/>
  <c r="DU288" i="9"/>
  <c r="DM288" i="9"/>
  <c r="DE288" i="9"/>
  <c r="GF288" i="9"/>
  <c r="FX288" i="9"/>
  <c r="FP288" i="9"/>
  <c r="FH288" i="9"/>
  <c r="EZ288" i="9"/>
  <c r="ER288" i="9"/>
  <c r="EJ288" i="9"/>
  <c r="EB288" i="9"/>
  <c r="DT288" i="9"/>
  <c r="DL288" i="9"/>
  <c r="DD288" i="9"/>
  <c r="GE288" i="9"/>
  <c r="FW288" i="9"/>
  <c r="FO288" i="9"/>
  <c r="FG288" i="9"/>
  <c r="EY288" i="9"/>
  <c r="EQ288" i="9"/>
  <c r="EI288" i="9"/>
  <c r="EA288" i="9"/>
  <c r="DS288" i="9"/>
  <c r="DK288" i="9"/>
  <c r="DC288" i="9"/>
  <c r="GD288" i="9"/>
  <c r="FV288" i="9"/>
  <c r="FN288" i="9"/>
  <c r="FF288" i="9"/>
  <c r="EX288" i="9"/>
  <c r="EP288" i="9"/>
  <c r="EH288" i="9"/>
  <c r="DZ288" i="9"/>
  <c r="DR288" i="9"/>
  <c r="DJ288" i="9"/>
  <c r="DB288" i="9"/>
  <c r="GB288" i="9"/>
  <c r="FT288" i="9"/>
  <c r="FL288" i="9"/>
  <c r="FD288" i="9"/>
  <c r="EV288" i="9"/>
  <c r="EN288" i="9"/>
  <c r="EF288" i="9"/>
  <c r="DX288" i="9"/>
  <c r="DP288" i="9"/>
  <c r="DH288" i="9"/>
  <c r="GA288" i="9"/>
  <c r="EU288" i="9"/>
  <c r="DO288" i="9"/>
  <c r="FU288" i="9"/>
  <c r="EO288" i="9"/>
  <c r="DI288" i="9"/>
  <c r="FS288" i="9"/>
  <c r="EM288" i="9"/>
  <c r="DG288" i="9"/>
  <c r="FM288" i="9"/>
  <c r="EG288" i="9"/>
  <c r="FE288" i="9"/>
  <c r="DY288" i="9"/>
  <c r="EE288" i="9"/>
  <c r="DW288" i="9"/>
  <c r="DQ288" i="9"/>
  <c r="GC288" i="9"/>
  <c r="FK288" i="9"/>
  <c r="FC288" i="9"/>
  <c r="EW288" i="9"/>
  <c r="GD202" i="9"/>
  <c r="FV202" i="9"/>
  <c r="FN202" i="9"/>
  <c r="FF202" i="9"/>
  <c r="EX202" i="9"/>
  <c r="EP202" i="9"/>
  <c r="EH202" i="9"/>
  <c r="DZ202" i="9"/>
  <c r="DR202" i="9"/>
  <c r="DJ202" i="9"/>
  <c r="DB202" i="9"/>
  <c r="GC202" i="9"/>
  <c r="FU202" i="9"/>
  <c r="FM202" i="9"/>
  <c r="FE202" i="9"/>
  <c r="EW202" i="9"/>
  <c r="EO202" i="9"/>
  <c r="EG202" i="9"/>
  <c r="DY202" i="9"/>
  <c r="DQ202" i="9"/>
  <c r="DI202" i="9"/>
  <c r="GB202" i="9"/>
  <c r="FT202" i="9"/>
  <c r="FL202" i="9"/>
  <c r="FD202" i="9"/>
  <c r="EV202" i="9"/>
  <c r="EN202" i="9"/>
  <c r="EF202" i="9"/>
  <c r="DX202" i="9"/>
  <c r="DP202" i="9"/>
  <c r="DH202" i="9"/>
  <c r="GA202" i="9"/>
  <c r="FS202" i="9"/>
  <c r="FK202" i="9"/>
  <c r="FC202" i="9"/>
  <c r="EU202" i="9"/>
  <c r="EM202" i="9"/>
  <c r="EE202" i="9"/>
  <c r="DW202" i="9"/>
  <c r="DO202" i="9"/>
  <c r="DG202" i="9"/>
  <c r="FZ202" i="9"/>
  <c r="FR202" i="9"/>
  <c r="FJ202" i="9"/>
  <c r="FB202" i="9"/>
  <c r="ET202" i="9"/>
  <c r="EL202" i="9"/>
  <c r="ED202" i="9"/>
  <c r="DV202" i="9"/>
  <c r="DN202" i="9"/>
  <c r="DF202" i="9"/>
  <c r="GG202" i="9"/>
  <c r="FY202" i="9"/>
  <c r="FQ202" i="9"/>
  <c r="FI202" i="9"/>
  <c r="FA202" i="9"/>
  <c r="ES202" i="9"/>
  <c r="EK202" i="9"/>
  <c r="EC202" i="9"/>
  <c r="DU202" i="9"/>
  <c r="DM202" i="9"/>
  <c r="DE202" i="9"/>
  <c r="FG202" i="9"/>
  <c r="EA202" i="9"/>
  <c r="GF202" i="9"/>
  <c r="EZ202" i="9"/>
  <c r="DT202" i="9"/>
  <c r="GE202" i="9"/>
  <c r="EY202" i="9"/>
  <c r="DS202" i="9"/>
  <c r="FX202" i="9"/>
  <c r="ER202" i="9"/>
  <c r="DL202" i="9"/>
  <c r="FW202" i="9"/>
  <c r="EQ202" i="9"/>
  <c r="DK202" i="9"/>
  <c r="FP202" i="9"/>
  <c r="EJ202" i="9"/>
  <c r="DD202" i="9"/>
  <c r="FO202" i="9"/>
  <c r="EI202" i="9"/>
  <c r="DC202" i="9"/>
  <c r="FH202" i="9"/>
  <c r="EB202" i="9"/>
  <c r="GB126" i="9"/>
  <c r="FT126" i="9"/>
  <c r="FL126" i="9"/>
  <c r="FD126" i="9"/>
  <c r="EV126" i="9"/>
  <c r="EN126" i="9"/>
  <c r="EF126" i="9"/>
  <c r="DX126" i="9"/>
  <c r="DP126" i="9"/>
  <c r="DH126" i="9"/>
  <c r="GA126" i="9"/>
  <c r="FS126" i="9"/>
  <c r="FK126" i="9"/>
  <c r="FC126" i="9"/>
  <c r="EU126" i="9"/>
  <c r="EM126" i="9"/>
  <c r="EE126" i="9"/>
  <c r="DW126" i="9"/>
  <c r="DO126" i="9"/>
  <c r="DG126" i="9"/>
  <c r="FZ126" i="9"/>
  <c r="FR126" i="9"/>
  <c r="FJ126" i="9"/>
  <c r="FB126" i="9"/>
  <c r="ET126" i="9"/>
  <c r="EL126" i="9"/>
  <c r="ED126" i="9"/>
  <c r="DV126" i="9"/>
  <c r="DN126" i="9"/>
  <c r="DF126" i="9"/>
  <c r="GG126" i="9"/>
  <c r="FY126" i="9"/>
  <c r="FQ126" i="9"/>
  <c r="FI126" i="9"/>
  <c r="FA126" i="9"/>
  <c r="ES126" i="9"/>
  <c r="EK126" i="9"/>
  <c r="EC126" i="9"/>
  <c r="DU126" i="9"/>
  <c r="DM126" i="9"/>
  <c r="DE126" i="9"/>
  <c r="GF126" i="9"/>
  <c r="FX126" i="9"/>
  <c r="FP126" i="9"/>
  <c r="FH126" i="9"/>
  <c r="EZ126" i="9"/>
  <c r="ER126" i="9"/>
  <c r="EJ126" i="9"/>
  <c r="EB126" i="9"/>
  <c r="DT126" i="9"/>
  <c r="DL126" i="9"/>
  <c r="DD126" i="9"/>
  <c r="GE126" i="9"/>
  <c r="FW126" i="9"/>
  <c r="FO126" i="9"/>
  <c r="FG126" i="9"/>
  <c r="EY126" i="9"/>
  <c r="EQ126" i="9"/>
  <c r="EI126" i="9"/>
  <c r="EA126" i="9"/>
  <c r="DS126" i="9"/>
  <c r="DK126" i="9"/>
  <c r="DC126" i="9"/>
  <c r="FM126" i="9"/>
  <c r="EG126" i="9"/>
  <c r="FF126" i="9"/>
  <c r="DZ126" i="9"/>
  <c r="FE126" i="9"/>
  <c r="DY126" i="9"/>
  <c r="GD126" i="9"/>
  <c r="EX126" i="9"/>
  <c r="DR126" i="9"/>
  <c r="GC126" i="9"/>
  <c r="EW126" i="9"/>
  <c r="DQ126" i="9"/>
  <c r="FV126" i="9"/>
  <c r="EP126" i="9"/>
  <c r="DJ126" i="9"/>
  <c r="FU126" i="9"/>
  <c r="EO126" i="9"/>
  <c r="DI126" i="9"/>
  <c r="EH126" i="9"/>
  <c r="DB126" i="9"/>
  <c r="FN126" i="9"/>
  <c r="GF67" i="9"/>
  <c r="FX67" i="9"/>
  <c r="FP67" i="9"/>
  <c r="FH67" i="9"/>
  <c r="EZ67" i="9"/>
  <c r="ER67" i="9"/>
  <c r="EJ67" i="9"/>
  <c r="EB67" i="9"/>
  <c r="DT67" i="9"/>
  <c r="DL67" i="9"/>
  <c r="DD67" i="9"/>
  <c r="GC67" i="9"/>
  <c r="FU67" i="9"/>
  <c r="FM67" i="9"/>
  <c r="FE67" i="9"/>
  <c r="EW67" i="9"/>
  <c r="EO67" i="9"/>
  <c r="EG67" i="9"/>
  <c r="DY67" i="9"/>
  <c r="DQ67" i="9"/>
  <c r="DI67" i="9"/>
  <c r="GB67" i="9"/>
  <c r="FT67" i="9"/>
  <c r="FL67" i="9"/>
  <c r="FD67" i="9"/>
  <c r="EV67" i="9"/>
  <c r="EN67" i="9"/>
  <c r="EF67" i="9"/>
  <c r="DX67" i="9"/>
  <c r="DP67" i="9"/>
  <c r="DH67" i="9"/>
  <c r="GA67" i="9"/>
  <c r="FS67" i="9"/>
  <c r="FK67" i="9"/>
  <c r="FC67" i="9"/>
  <c r="EU67" i="9"/>
  <c r="EM67" i="9"/>
  <c r="EE67" i="9"/>
  <c r="DW67" i="9"/>
  <c r="DO67" i="9"/>
  <c r="DG67" i="9"/>
  <c r="FZ67" i="9"/>
  <c r="FR67" i="9"/>
  <c r="FJ67" i="9"/>
  <c r="FB67" i="9"/>
  <c r="ET67" i="9"/>
  <c r="EL67" i="9"/>
  <c r="ED67" i="9"/>
  <c r="DV67" i="9"/>
  <c r="DN67" i="9"/>
  <c r="DF67" i="9"/>
  <c r="FQ67" i="9"/>
  <c r="EX67" i="9"/>
  <c r="EA67" i="9"/>
  <c r="DE67" i="9"/>
  <c r="FO67" i="9"/>
  <c r="ES67" i="9"/>
  <c r="DZ67" i="9"/>
  <c r="DC67" i="9"/>
  <c r="GG67" i="9"/>
  <c r="FN67" i="9"/>
  <c r="EQ67" i="9"/>
  <c r="DU67" i="9"/>
  <c r="DB67" i="9"/>
  <c r="GE67" i="9"/>
  <c r="FI67" i="9"/>
  <c r="EP67" i="9"/>
  <c r="DS67" i="9"/>
  <c r="GD67" i="9"/>
  <c r="FG67" i="9"/>
  <c r="EK67" i="9"/>
  <c r="DR67" i="9"/>
  <c r="FY67" i="9"/>
  <c r="FF67" i="9"/>
  <c r="EI67" i="9"/>
  <c r="DM67" i="9"/>
  <c r="FW67" i="9"/>
  <c r="FA67" i="9"/>
  <c r="EH67" i="9"/>
  <c r="DK67" i="9"/>
  <c r="FV67" i="9"/>
  <c r="DJ67" i="9"/>
  <c r="EY67" i="9"/>
  <c r="EC67" i="9"/>
  <c r="DA387" i="9"/>
  <c r="CS387" i="9"/>
  <c r="CK387" i="9"/>
  <c r="CC387" i="9"/>
  <c r="BU387" i="9"/>
  <c r="BM387" i="9"/>
  <c r="BE387" i="9"/>
  <c r="AW387" i="9"/>
  <c r="AO387" i="9"/>
  <c r="AG387" i="9"/>
  <c r="Y387" i="9"/>
  <c r="CZ387" i="9"/>
  <c r="CR387" i="9"/>
  <c r="CJ387" i="9"/>
  <c r="CB387" i="9"/>
  <c r="BT387" i="9"/>
  <c r="BL387" i="9"/>
  <c r="BD387" i="9"/>
  <c r="AV387" i="9"/>
  <c r="AN387" i="9"/>
  <c r="AF387" i="9"/>
  <c r="X387" i="9"/>
  <c r="CY387" i="9"/>
  <c r="CQ387" i="9"/>
  <c r="CI387" i="9"/>
  <c r="CA387" i="9"/>
  <c r="BS387" i="9"/>
  <c r="BK387" i="9"/>
  <c r="BC387" i="9"/>
  <c r="AU387" i="9"/>
  <c r="AM387" i="9"/>
  <c r="AE387" i="9"/>
  <c r="W387" i="9"/>
  <c r="CX387" i="9"/>
  <c r="CP387" i="9"/>
  <c r="CH387" i="9"/>
  <c r="BZ387" i="9"/>
  <c r="BR387" i="9"/>
  <c r="BJ387" i="9"/>
  <c r="BB387" i="9"/>
  <c r="AT387" i="9"/>
  <c r="AL387" i="9"/>
  <c r="AD387" i="9"/>
  <c r="V387" i="9"/>
  <c r="CW387" i="9"/>
  <c r="CO387" i="9"/>
  <c r="CG387" i="9"/>
  <c r="BY387" i="9"/>
  <c r="BQ387" i="9"/>
  <c r="BI387" i="9"/>
  <c r="BA387" i="9"/>
  <c r="AS387" i="9"/>
  <c r="AK387" i="9"/>
  <c r="AC387" i="9"/>
  <c r="CU387" i="9"/>
  <c r="CM387" i="9"/>
  <c r="CE387" i="9"/>
  <c r="BW387" i="9"/>
  <c r="BO387" i="9"/>
  <c r="BG387" i="9"/>
  <c r="AY387" i="9"/>
  <c r="AQ387" i="9"/>
  <c r="AI387" i="9"/>
  <c r="AA387" i="9"/>
  <c r="CT387" i="9"/>
  <c r="BN387" i="9"/>
  <c r="AH387" i="9"/>
  <c r="CN387" i="9"/>
  <c r="BH387" i="9"/>
  <c r="AB387" i="9"/>
  <c r="CL387" i="9"/>
  <c r="BF387" i="9"/>
  <c r="Z387" i="9"/>
  <c r="CF387" i="9"/>
  <c r="AZ387" i="9"/>
  <c r="CD387" i="9"/>
  <c r="AX387" i="9"/>
  <c r="BV387" i="9"/>
  <c r="AP387" i="9"/>
  <c r="BX387" i="9"/>
  <c r="BP387" i="9"/>
  <c r="AR387" i="9"/>
  <c r="AJ387" i="9"/>
  <c r="CV387" i="9"/>
  <c r="CY159" i="9"/>
  <c r="CQ159" i="9"/>
  <c r="CI159" i="9"/>
  <c r="CA159" i="9"/>
  <c r="BS159" i="9"/>
  <c r="BK159" i="9"/>
  <c r="CV159" i="9"/>
  <c r="CN159" i="9"/>
  <c r="CF159" i="9"/>
  <c r="BX159" i="9"/>
  <c r="BP159" i="9"/>
  <c r="BH159" i="9"/>
  <c r="AZ159" i="9"/>
  <c r="AR159" i="9"/>
  <c r="AJ159" i="9"/>
  <c r="AB159" i="9"/>
  <c r="CU159" i="9"/>
  <c r="CM159" i="9"/>
  <c r="CE159" i="9"/>
  <c r="BW159" i="9"/>
  <c r="BO159" i="9"/>
  <c r="BG159" i="9"/>
  <c r="AY159" i="9"/>
  <c r="AQ159" i="9"/>
  <c r="AI159" i="9"/>
  <c r="CT159" i="9"/>
  <c r="CL159" i="9"/>
  <c r="CD159" i="9"/>
  <c r="BV159" i="9"/>
  <c r="BN159" i="9"/>
  <c r="BF159" i="9"/>
  <c r="AX159" i="9"/>
  <c r="AP159" i="9"/>
  <c r="AH159" i="9"/>
  <c r="Z159" i="9"/>
  <c r="DA159" i="9"/>
  <c r="CS159" i="9"/>
  <c r="CK159" i="9"/>
  <c r="CC159" i="9"/>
  <c r="BU159" i="9"/>
  <c r="BM159" i="9"/>
  <c r="BE159" i="9"/>
  <c r="AW159" i="9"/>
  <c r="AO159" i="9"/>
  <c r="AG159" i="9"/>
  <c r="Y159" i="9"/>
  <c r="CO159" i="9"/>
  <c r="BR159" i="9"/>
  <c r="BA159" i="9"/>
  <c r="AK159" i="9"/>
  <c r="V159" i="9"/>
  <c r="CJ159" i="9"/>
  <c r="BQ159" i="9"/>
  <c r="AV159" i="9"/>
  <c r="AF159" i="9"/>
  <c r="CH159" i="9"/>
  <c r="BL159" i="9"/>
  <c r="AU159" i="9"/>
  <c r="AE159" i="9"/>
  <c r="CZ159" i="9"/>
  <c r="CG159" i="9"/>
  <c r="BJ159" i="9"/>
  <c r="AT159" i="9"/>
  <c r="AD159" i="9"/>
  <c r="CX159" i="9"/>
  <c r="CB159" i="9"/>
  <c r="BI159" i="9"/>
  <c r="AS159" i="9"/>
  <c r="AC159" i="9"/>
  <c r="CW159" i="9"/>
  <c r="BZ159" i="9"/>
  <c r="BD159" i="9"/>
  <c r="AN159" i="9"/>
  <c r="AA159" i="9"/>
  <c r="CR159" i="9"/>
  <c r="BY159" i="9"/>
  <c r="BC159" i="9"/>
  <c r="AM159" i="9"/>
  <c r="X159" i="9"/>
  <c r="CP159" i="9"/>
  <c r="BT159" i="9"/>
  <c r="BB159" i="9"/>
  <c r="AL159" i="9"/>
  <c r="W159" i="9"/>
  <c r="FZ172" i="9"/>
  <c r="FR172" i="9"/>
  <c r="FJ172" i="9"/>
  <c r="FB172" i="9"/>
  <c r="ET172" i="9"/>
  <c r="EL172" i="9"/>
  <c r="ED172" i="9"/>
  <c r="DV172" i="9"/>
  <c r="DN172" i="9"/>
  <c r="DF172" i="9"/>
  <c r="GF172" i="9"/>
  <c r="FX172" i="9"/>
  <c r="FP172" i="9"/>
  <c r="FH172" i="9"/>
  <c r="EZ172" i="9"/>
  <c r="ER172" i="9"/>
  <c r="EJ172" i="9"/>
  <c r="EB172" i="9"/>
  <c r="DT172" i="9"/>
  <c r="DL172" i="9"/>
  <c r="DD172" i="9"/>
  <c r="GE172" i="9"/>
  <c r="FW172" i="9"/>
  <c r="FO172" i="9"/>
  <c r="FG172" i="9"/>
  <c r="EY172" i="9"/>
  <c r="EQ172" i="9"/>
  <c r="EI172" i="9"/>
  <c r="EA172" i="9"/>
  <c r="DS172" i="9"/>
  <c r="DK172" i="9"/>
  <c r="DC172" i="9"/>
  <c r="GD172" i="9"/>
  <c r="FV172" i="9"/>
  <c r="FN172" i="9"/>
  <c r="FF172" i="9"/>
  <c r="EX172" i="9"/>
  <c r="EP172" i="9"/>
  <c r="EH172" i="9"/>
  <c r="DZ172" i="9"/>
  <c r="DR172" i="9"/>
  <c r="DJ172" i="9"/>
  <c r="DB172" i="9"/>
  <c r="GC172" i="9"/>
  <c r="FU172" i="9"/>
  <c r="FM172" i="9"/>
  <c r="FE172" i="9"/>
  <c r="EW172" i="9"/>
  <c r="EO172" i="9"/>
  <c r="EG172" i="9"/>
  <c r="DY172" i="9"/>
  <c r="DQ172" i="9"/>
  <c r="DI172" i="9"/>
  <c r="GB172" i="9"/>
  <c r="FT172" i="9"/>
  <c r="FL172" i="9"/>
  <c r="FD172" i="9"/>
  <c r="EV172" i="9"/>
  <c r="EN172" i="9"/>
  <c r="EF172" i="9"/>
  <c r="DX172" i="9"/>
  <c r="DP172" i="9"/>
  <c r="DH172" i="9"/>
  <c r="FC172" i="9"/>
  <c r="DW172" i="9"/>
  <c r="GG172" i="9"/>
  <c r="FA172" i="9"/>
  <c r="DU172" i="9"/>
  <c r="GA172" i="9"/>
  <c r="EU172" i="9"/>
  <c r="DO172" i="9"/>
  <c r="FY172" i="9"/>
  <c r="ES172" i="9"/>
  <c r="DM172" i="9"/>
  <c r="FS172" i="9"/>
  <c r="EM172" i="9"/>
  <c r="DG172" i="9"/>
  <c r="FQ172" i="9"/>
  <c r="EK172" i="9"/>
  <c r="DE172" i="9"/>
  <c r="FK172" i="9"/>
  <c r="EE172" i="9"/>
  <c r="FI172" i="9"/>
  <c r="EC172" i="9"/>
  <c r="GB56" i="9"/>
  <c r="FT56" i="9"/>
  <c r="FL56" i="9"/>
  <c r="FD56" i="9"/>
  <c r="EV56" i="9"/>
  <c r="EN56" i="9"/>
  <c r="EF56" i="9"/>
  <c r="DX56" i="9"/>
  <c r="DP56" i="9"/>
  <c r="DH56" i="9"/>
  <c r="GG56" i="9"/>
  <c r="FY56" i="9"/>
  <c r="FQ56" i="9"/>
  <c r="FI56" i="9"/>
  <c r="FA56" i="9"/>
  <c r="ES56" i="9"/>
  <c r="EK56" i="9"/>
  <c r="EC56" i="9"/>
  <c r="DU56" i="9"/>
  <c r="DM56" i="9"/>
  <c r="DE56" i="9"/>
  <c r="GC56" i="9"/>
  <c r="FR56" i="9"/>
  <c r="FG56" i="9"/>
  <c r="EW56" i="9"/>
  <c r="EL56" i="9"/>
  <c r="EA56" i="9"/>
  <c r="DQ56" i="9"/>
  <c r="DF56" i="9"/>
  <c r="GA56" i="9"/>
  <c r="FP56" i="9"/>
  <c r="FF56" i="9"/>
  <c r="EU56" i="9"/>
  <c r="EJ56" i="9"/>
  <c r="DZ56" i="9"/>
  <c r="DO56" i="9"/>
  <c r="DD56" i="9"/>
  <c r="FZ56" i="9"/>
  <c r="FO56" i="9"/>
  <c r="FE56" i="9"/>
  <c r="ET56" i="9"/>
  <c r="EI56" i="9"/>
  <c r="DY56" i="9"/>
  <c r="DN56" i="9"/>
  <c r="DC56" i="9"/>
  <c r="FX56" i="9"/>
  <c r="FN56" i="9"/>
  <c r="FC56" i="9"/>
  <c r="ER56" i="9"/>
  <c r="EH56" i="9"/>
  <c r="DW56" i="9"/>
  <c r="DL56" i="9"/>
  <c r="DB56" i="9"/>
  <c r="FW56" i="9"/>
  <c r="FM56" i="9"/>
  <c r="FB56" i="9"/>
  <c r="EQ56" i="9"/>
  <c r="EG56" i="9"/>
  <c r="DV56" i="9"/>
  <c r="DK56" i="9"/>
  <c r="GF56" i="9"/>
  <c r="FV56" i="9"/>
  <c r="FK56" i="9"/>
  <c r="EZ56" i="9"/>
  <c r="EP56" i="9"/>
  <c r="EE56" i="9"/>
  <c r="DT56" i="9"/>
  <c r="DJ56" i="9"/>
  <c r="GE56" i="9"/>
  <c r="FU56" i="9"/>
  <c r="FJ56" i="9"/>
  <c r="EY56" i="9"/>
  <c r="EO56" i="9"/>
  <c r="ED56" i="9"/>
  <c r="DS56" i="9"/>
  <c r="DI56" i="9"/>
  <c r="EB56" i="9"/>
  <c r="DR56" i="9"/>
  <c r="DG56" i="9"/>
  <c r="GD56" i="9"/>
  <c r="EX56" i="9"/>
  <c r="EM56" i="9"/>
  <c r="FH56" i="9"/>
  <c r="FS56" i="9"/>
  <c r="DA289" i="9"/>
  <c r="CS289" i="9"/>
  <c r="CK289" i="9"/>
  <c r="CC289" i="9"/>
  <c r="BU289" i="9"/>
  <c r="BM289" i="9"/>
  <c r="BE289" i="9"/>
  <c r="AW289" i="9"/>
  <c r="AO289" i="9"/>
  <c r="AG289" i="9"/>
  <c r="Y289" i="9"/>
  <c r="CZ289" i="9"/>
  <c r="CR289" i="9"/>
  <c r="CJ289" i="9"/>
  <c r="CB289" i="9"/>
  <c r="BT289" i="9"/>
  <c r="BL289" i="9"/>
  <c r="BD289" i="9"/>
  <c r="AV289" i="9"/>
  <c r="AN289" i="9"/>
  <c r="AF289" i="9"/>
  <c r="X289" i="9"/>
  <c r="CY289" i="9"/>
  <c r="CQ289" i="9"/>
  <c r="CI289" i="9"/>
  <c r="CA289" i="9"/>
  <c r="BS289" i="9"/>
  <c r="BK289" i="9"/>
  <c r="BC289" i="9"/>
  <c r="AU289" i="9"/>
  <c r="AM289" i="9"/>
  <c r="AE289" i="9"/>
  <c r="W289" i="9"/>
  <c r="CX289" i="9"/>
  <c r="CP289" i="9"/>
  <c r="CH289" i="9"/>
  <c r="BZ289" i="9"/>
  <c r="BR289" i="9"/>
  <c r="BJ289" i="9"/>
  <c r="BB289" i="9"/>
  <c r="AT289" i="9"/>
  <c r="AL289" i="9"/>
  <c r="AD289" i="9"/>
  <c r="V289" i="9"/>
  <c r="CW289" i="9"/>
  <c r="CO289" i="9"/>
  <c r="CG289" i="9"/>
  <c r="BY289" i="9"/>
  <c r="BQ289" i="9"/>
  <c r="BI289" i="9"/>
  <c r="BA289" i="9"/>
  <c r="AS289" i="9"/>
  <c r="AK289" i="9"/>
  <c r="AC289" i="9"/>
  <c r="CU289" i="9"/>
  <c r="CM289" i="9"/>
  <c r="CE289" i="9"/>
  <c r="BW289" i="9"/>
  <c r="BO289" i="9"/>
  <c r="BG289" i="9"/>
  <c r="AY289" i="9"/>
  <c r="AQ289" i="9"/>
  <c r="AI289" i="9"/>
  <c r="AA289" i="9"/>
  <c r="CV289" i="9"/>
  <c r="BP289" i="9"/>
  <c r="AJ289" i="9"/>
  <c r="CT289" i="9"/>
  <c r="BN289" i="9"/>
  <c r="AH289" i="9"/>
  <c r="CN289" i="9"/>
  <c r="BH289" i="9"/>
  <c r="AB289" i="9"/>
  <c r="CL289" i="9"/>
  <c r="BF289" i="9"/>
  <c r="Z289" i="9"/>
  <c r="CD289" i="9"/>
  <c r="AX289" i="9"/>
  <c r="AP289" i="9"/>
  <c r="CF289" i="9"/>
  <c r="BX289" i="9"/>
  <c r="BV289" i="9"/>
  <c r="AZ289" i="9"/>
  <c r="AR289" i="9"/>
  <c r="CZ519" i="9"/>
  <c r="CR519" i="9"/>
  <c r="CJ519" i="9"/>
  <c r="CB519" i="9"/>
  <c r="BT519" i="9"/>
  <c r="BL519" i="9"/>
  <c r="BD519" i="9"/>
  <c r="AV519" i="9"/>
  <c r="AN519" i="9"/>
  <c r="AF519" i="9"/>
  <c r="X519" i="9"/>
  <c r="CW519" i="9"/>
  <c r="CO519" i="9"/>
  <c r="CG519" i="9"/>
  <c r="BY519" i="9"/>
  <c r="BQ519" i="9"/>
  <c r="BI519" i="9"/>
  <c r="BA519" i="9"/>
  <c r="AS519" i="9"/>
  <c r="AK519" i="9"/>
  <c r="AC519" i="9"/>
  <c r="CV519" i="9"/>
  <c r="CN519" i="9"/>
  <c r="CF519" i="9"/>
  <c r="BX519" i="9"/>
  <c r="BP519" i="9"/>
  <c r="BH519" i="9"/>
  <c r="AZ519" i="9"/>
  <c r="AR519" i="9"/>
  <c r="AJ519" i="9"/>
  <c r="AB519" i="9"/>
  <c r="CY519" i="9"/>
  <c r="CL519" i="9"/>
  <c r="BZ519" i="9"/>
  <c r="BM519" i="9"/>
  <c r="AY519" i="9"/>
  <c r="AM519" i="9"/>
  <c r="Z519" i="9"/>
  <c r="CX519" i="9"/>
  <c r="CK519" i="9"/>
  <c r="BW519" i="9"/>
  <c r="BK519" i="9"/>
  <c r="AX519" i="9"/>
  <c r="AL519" i="9"/>
  <c r="Y519" i="9"/>
  <c r="CT519" i="9"/>
  <c r="CH519" i="9"/>
  <c r="BU519" i="9"/>
  <c r="BG519" i="9"/>
  <c r="AU519" i="9"/>
  <c r="AH519" i="9"/>
  <c r="V519" i="9"/>
  <c r="CS519" i="9"/>
  <c r="CE519" i="9"/>
  <c r="BS519" i="9"/>
  <c r="BF519" i="9"/>
  <c r="AT519" i="9"/>
  <c r="AG519" i="9"/>
  <c r="CD519" i="9"/>
  <c r="BE519" i="9"/>
  <c r="AE519" i="9"/>
  <c r="CC519" i="9"/>
  <c r="BC519" i="9"/>
  <c r="AD519" i="9"/>
  <c r="DA519" i="9"/>
  <c r="CA519" i="9"/>
  <c r="BB519" i="9"/>
  <c r="AA519" i="9"/>
  <c r="CU519" i="9"/>
  <c r="BV519" i="9"/>
  <c r="AW519" i="9"/>
  <c r="W519" i="9"/>
  <c r="CQ519" i="9"/>
  <c r="BR519" i="9"/>
  <c r="AQ519" i="9"/>
  <c r="BN519" i="9"/>
  <c r="AP519" i="9"/>
  <c r="AO519" i="9"/>
  <c r="CI519" i="9"/>
  <c r="CP519" i="9"/>
  <c r="CM519" i="9"/>
  <c r="BO519" i="9"/>
  <c r="BJ519" i="9"/>
  <c r="AI519" i="9"/>
  <c r="CU482" i="9"/>
  <c r="CM482" i="9"/>
  <c r="CE482" i="9"/>
  <c r="BW482" i="9"/>
  <c r="BO482" i="9"/>
  <c r="BG482" i="9"/>
  <c r="AY482" i="9"/>
  <c r="AQ482" i="9"/>
  <c r="AI482" i="9"/>
  <c r="AA482" i="9"/>
  <c r="CT482" i="9"/>
  <c r="CL482" i="9"/>
  <c r="CD482" i="9"/>
  <c r="BV482" i="9"/>
  <c r="BN482" i="9"/>
  <c r="BF482" i="9"/>
  <c r="AX482" i="9"/>
  <c r="AP482" i="9"/>
  <c r="AH482" i="9"/>
  <c r="Z482" i="9"/>
  <c r="CS482" i="9"/>
  <c r="CI482" i="9"/>
  <c r="BY482" i="9"/>
  <c r="BM482" i="9"/>
  <c r="BC482" i="9"/>
  <c r="AS482" i="9"/>
  <c r="AG482" i="9"/>
  <c r="W482" i="9"/>
  <c r="CR482" i="9"/>
  <c r="CH482" i="9"/>
  <c r="BX482" i="9"/>
  <c r="BL482" i="9"/>
  <c r="BB482" i="9"/>
  <c r="AR482" i="9"/>
  <c r="AF482" i="9"/>
  <c r="V482" i="9"/>
  <c r="CZ482" i="9"/>
  <c r="CN482" i="9"/>
  <c r="BZ482" i="9"/>
  <c r="BJ482" i="9"/>
  <c r="AV482" i="9"/>
  <c r="AJ482" i="9"/>
  <c r="CX482" i="9"/>
  <c r="CJ482" i="9"/>
  <c r="BT482" i="9"/>
  <c r="BH482" i="9"/>
  <c r="AT482" i="9"/>
  <c r="AD482" i="9"/>
  <c r="CW482" i="9"/>
  <c r="CG482" i="9"/>
  <c r="BS482" i="9"/>
  <c r="BE482" i="9"/>
  <c r="AO482" i="9"/>
  <c r="AC482" i="9"/>
  <c r="CV482" i="9"/>
  <c r="CA482" i="9"/>
  <c r="BA482" i="9"/>
  <c r="AE482" i="9"/>
  <c r="CQ482" i="9"/>
  <c r="BU482" i="9"/>
  <c r="AZ482" i="9"/>
  <c r="AB482" i="9"/>
  <c r="CP482" i="9"/>
  <c r="BR482" i="9"/>
  <c r="AW482" i="9"/>
  <c r="Y482" i="9"/>
  <c r="CO482" i="9"/>
  <c r="BQ482" i="9"/>
  <c r="AU482" i="9"/>
  <c r="X482" i="9"/>
  <c r="DA482" i="9"/>
  <c r="CC482" i="9"/>
  <c r="BI482" i="9"/>
  <c r="AL482" i="9"/>
  <c r="CY482" i="9"/>
  <c r="CB482" i="9"/>
  <c r="BD482" i="9"/>
  <c r="AK482" i="9"/>
  <c r="CF482" i="9"/>
  <c r="BP482" i="9"/>
  <c r="BK482" i="9"/>
  <c r="AN482" i="9"/>
  <c r="AM482" i="9"/>
  <c r="CK482" i="9"/>
  <c r="CX340" i="9"/>
  <c r="CP340" i="9"/>
  <c r="CH340" i="9"/>
  <c r="BZ340" i="9"/>
  <c r="BR340" i="9"/>
  <c r="BJ340" i="9"/>
  <c r="BB340" i="9"/>
  <c r="AT340" i="9"/>
  <c r="AL340" i="9"/>
  <c r="AD340" i="9"/>
  <c r="V340" i="9"/>
  <c r="CW340" i="9"/>
  <c r="CO340" i="9"/>
  <c r="CG340" i="9"/>
  <c r="BY340" i="9"/>
  <c r="BQ340" i="9"/>
  <c r="BI340" i="9"/>
  <c r="BA340" i="9"/>
  <c r="AS340" i="9"/>
  <c r="AK340" i="9"/>
  <c r="AC340" i="9"/>
  <c r="CV340" i="9"/>
  <c r="CN340" i="9"/>
  <c r="CF340" i="9"/>
  <c r="BX340" i="9"/>
  <c r="BP340" i="9"/>
  <c r="BH340" i="9"/>
  <c r="AZ340" i="9"/>
  <c r="AR340" i="9"/>
  <c r="AJ340" i="9"/>
  <c r="AB340" i="9"/>
  <c r="CU340" i="9"/>
  <c r="CM340" i="9"/>
  <c r="CE340" i="9"/>
  <c r="BW340" i="9"/>
  <c r="BO340" i="9"/>
  <c r="BG340" i="9"/>
  <c r="AY340" i="9"/>
  <c r="AQ340" i="9"/>
  <c r="AI340" i="9"/>
  <c r="AA340" i="9"/>
  <c r="CT340" i="9"/>
  <c r="CL340" i="9"/>
  <c r="CD340" i="9"/>
  <c r="BV340" i="9"/>
  <c r="BN340" i="9"/>
  <c r="BF340" i="9"/>
  <c r="AX340" i="9"/>
  <c r="AP340" i="9"/>
  <c r="AH340" i="9"/>
  <c r="Z340" i="9"/>
  <c r="CZ340" i="9"/>
  <c r="CR340" i="9"/>
  <c r="CJ340" i="9"/>
  <c r="CB340" i="9"/>
  <c r="BT340" i="9"/>
  <c r="BL340" i="9"/>
  <c r="BD340" i="9"/>
  <c r="AV340" i="9"/>
  <c r="AN340" i="9"/>
  <c r="AF340" i="9"/>
  <c r="X340" i="9"/>
  <c r="CC340" i="9"/>
  <c r="AW340" i="9"/>
  <c r="CA340" i="9"/>
  <c r="AU340" i="9"/>
  <c r="DA340" i="9"/>
  <c r="BU340" i="9"/>
  <c r="AO340" i="9"/>
  <c r="CY340" i="9"/>
  <c r="BS340" i="9"/>
  <c r="AM340" i="9"/>
  <c r="CS340" i="9"/>
  <c r="BM340" i="9"/>
  <c r="AG340" i="9"/>
  <c r="CK340" i="9"/>
  <c r="BE340" i="9"/>
  <c r="Y340" i="9"/>
  <c r="CQ340" i="9"/>
  <c r="CI340" i="9"/>
  <c r="BK340" i="9"/>
  <c r="BC340" i="9"/>
  <c r="AE340" i="9"/>
  <c r="W340" i="9"/>
  <c r="CW227" i="9"/>
  <c r="CO227" i="9"/>
  <c r="CG227" i="9"/>
  <c r="BY227" i="9"/>
  <c r="BQ227" i="9"/>
  <c r="BI227" i="9"/>
  <c r="BA227" i="9"/>
  <c r="AS227" i="9"/>
  <c r="AK227" i="9"/>
  <c r="AC227" i="9"/>
  <c r="CV227" i="9"/>
  <c r="CN227" i="9"/>
  <c r="CF227" i="9"/>
  <c r="BX227" i="9"/>
  <c r="BP227" i="9"/>
  <c r="BH227" i="9"/>
  <c r="AZ227" i="9"/>
  <c r="AR227" i="9"/>
  <c r="AJ227" i="9"/>
  <c r="AB227" i="9"/>
  <c r="CU227" i="9"/>
  <c r="CM227" i="9"/>
  <c r="CE227" i="9"/>
  <c r="BW227" i="9"/>
  <c r="BO227" i="9"/>
  <c r="BG227" i="9"/>
  <c r="AY227" i="9"/>
  <c r="AQ227" i="9"/>
  <c r="AI227" i="9"/>
  <c r="AA227" i="9"/>
  <c r="CY227" i="9"/>
  <c r="CK227" i="9"/>
  <c r="BZ227" i="9"/>
  <c r="BL227" i="9"/>
  <c r="AX227" i="9"/>
  <c r="AM227" i="9"/>
  <c r="Y227" i="9"/>
  <c r="CX227" i="9"/>
  <c r="CJ227" i="9"/>
  <c r="BV227" i="9"/>
  <c r="BK227" i="9"/>
  <c r="AW227" i="9"/>
  <c r="AL227" i="9"/>
  <c r="X227" i="9"/>
  <c r="CT227" i="9"/>
  <c r="CI227" i="9"/>
  <c r="BU227" i="9"/>
  <c r="BJ227" i="9"/>
  <c r="AV227" i="9"/>
  <c r="AH227" i="9"/>
  <c r="W227" i="9"/>
  <c r="CS227" i="9"/>
  <c r="CH227" i="9"/>
  <c r="BT227" i="9"/>
  <c r="BF227" i="9"/>
  <c r="AU227" i="9"/>
  <c r="AG227" i="9"/>
  <c r="V227" i="9"/>
  <c r="CR227" i="9"/>
  <c r="CD227" i="9"/>
  <c r="BS227" i="9"/>
  <c r="BE227" i="9"/>
  <c r="AT227" i="9"/>
  <c r="AF227" i="9"/>
  <c r="DA227" i="9"/>
  <c r="CP227" i="9"/>
  <c r="CB227" i="9"/>
  <c r="BN227" i="9"/>
  <c r="BC227" i="9"/>
  <c r="AO227" i="9"/>
  <c r="AD227" i="9"/>
  <c r="CC227" i="9"/>
  <c r="AE227" i="9"/>
  <c r="CA227" i="9"/>
  <c r="Z227" i="9"/>
  <c r="BR227" i="9"/>
  <c r="BM227" i="9"/>
  <c r="BD227" i="9"/>
  <c r="CZ227" i="9"/>
  <c r="BB227" i="9"/>
  <c r="CQ227" i="9"/>
  <c r="AP227" i="9"/>
  <c r="CL227" i="9"/>
  <c r="AN227" i="9"/>
  <c r="DA522" i="9"/>
  <c r="CS522" i="9"/>
  <c r="CK522" i="9"/>
  <c r="CC522" i="9"/>
  <c r="BU522" i="9"/>
  <c r="BM522" i="9"/>
  <c r="BE522" i="9"/>
  <c r="AW522" i="9"/>
  <c r="AO522" i="9"/>
  <c r="CZ522" i="9"/>
  <c r="CR522" i="9"/>
  <c r="CJ522" i="9"/>
  <c r="CB522" i="9"/>
  <c r="BT522" i="9"/>
  <c r="BL522" i="9"/>
  <c r="BD522" i="9"/>
  <c r="AV522" i="9"/>
  <c r="AN522" i="9"/>
  <c r="AF522" i="9"/>
  <c r="X522" i="9"/>
  <c r="CW522" i="9"/>
  <c r="CO522" i="9"/>
  <c r="CG522" i="9"/>
  <c r="BY522" i="9"/>
  <c r="BQ522" i="9"/>
  <c r="BI522" i="9"/>
  <c r="BA522" i="9"/>
  <c r="AS522" i="9"/>
  <c r="AK522" i="9"/>
  <c r="AC522" i="9"/>
  <c r="CU522" i="9"/>
  <c r="CH522" i="9"/>
  <c r="BV522" i="9"/>
  <c r="BH522" i="9"/>
  <c r="AU522" i="9"/>
  <c r="AI522" i="9"/>
  <c r="Y522" i="9"/>
  <c r="CP522" i="9"/>
  <c r="CD522" i="9"/>
  <c r="BP522" i="9"/>
  <c r="BC522" i="9"/>
  <c r="AQ522" i="9"/>
  <c r="AE522" i="9"/>
  <c r="CN522" i="9"/>
  <c r="CA522" i="9"/>
  <c r="BO522" i="9"/>
  <c r="BB522" i="9"/>
  <c r="AP522" i="9"/>
  <c r="AD522" i="9"/>
  <c r="CX522" i="9"/>
  <c r="CE522" i="9"/>
  <c r="BJ522" i="9"/>
  <c r="AM522" i="9"/>
  <c r="W522" i="9"/>
  <c r="CV522" i="9"/>
  <c r="BZ522" i="9"/>
  <c r="BG522" i="9"/>
  <c r="AL522" i="9"/>
  <c r="V522" i="9"/>
  <c r="CQ522" i="9"/>
  <c r="BW522" i="9"/>
  <c r="AZ522" i="9"/>
  <c r="AH522" i="9"/>
  <c r="CM522" i="9"/>
  <c r="BS522" i="9"/>
  <c r="AY522" i="9"/>
  <c r="AG522" i="9"/>
  <c r="BN522" i="9"/>
  <c r="AA522" i="9"/>
  <c r="CY522" i="9"/>
  <c r="BK522" i="9"/>
  <c r="Z522" i="9"/>
  <c r="CT522" i="9"/>
  <c r="BF522" i="9"/>
  <c r="CL522" i="9"/>
  <c r="AX522" i="9"/>
  <c r="CI522" i="9"/>
  <c r="AT522" i="9"/>
  <c r="CF522" i="9"/>
  <c r="BX522" i="9"/>
  <c r="AJ522" i="9"/>
  <c r="BR522" i="9"/>
  <c r="AR522" i="9"/>
  <c r="AB522" i="9"/>
  <c r="CY506" i="9"/>
  <c r="CQ506" i="9"/>
  <c r="CI506" i="9"/>
  <c r="CA506" i="9"/>
  <c r="BS506" i="9"/>
  <c r="BK506" i="9"/>
  <c r="BC506" i="9"/>
  <c r="AU506" i="9"/>
  <c r="AM506" i="9"/>
  <c r="AE506" i="9"/>
  <c r="W506" i="9"/>
  <c r="CU506" i="9"/>
  <c r="CM506" i="9"/>
  <c r="CE506" i="9"/>
  <c r="BW506" i="9"/>
  <c r="BO506" i="9"/>
  <c r="BG506" i="9"/>
  <c r="AY506" i="9"/>
  <c r="AQ506" i="9"/>
  <c r="AI506" i="9"/>
  <c r="AA506" i="9"/>
  <c r="CS506" i="9"/>
  <c r="CH506" i="9"/>
  <c r="BX506" i="9"/>
  <c r="BM506" i="9"/>
  <c r="BB506" i="9"/>
  <c r="AR506" i="9"/>
  <c r="AG506" i="9"/>
  <c r="V506" i="9"/>
  <c r="DA506" i="9"/>
  <c r="CP506" i="9"/>
  <c r="CF506" i="9"/>
  <c r="BU506" i="9"/>
  <c r="BJ506" i="9"/>
  <c r="AZ506" i="9"/>
  <c r="AO506" i="9"/>
  <c r="AD506" i="9"/>
  <c r="CT506" i="9"/>
  <c r="CD506" i="9"/>
  <c r="BQ506" i="9"/>
  <c r="BD506" i="9"/>
  <c r="AN506" i="9"/>
  <c r="Z506" i="9"/>
  <c r="CO506" i="9"/>
  <c r="CB506" i="9"/>
  <c r="BN506" i="9"/>
  <c r="AX506" i="9"/>
  <c r="AK506" i="9"/>
  <c r="X506" i="9"/>
  <c r="CN506" i="9"/>
  <c r="BZ506" i="9"/>
  <c r="BL506" i="9"/>
  <c r="AW506" i="9"/>
  <c r="AJ506" i="9"/>
  <c r="CW506" i="9"/>
  <c r="CJ506" i="9"/>
  <c r="BT506" i="9"/>
  <c r="BF506" i="9"/>
  <c r="AS506" i="9"/>
  <c r="AC506" i="9"/>
  <c r="CC506" i="9"/>
  <c r="BA506" i="9"/>
  <c r="Y506" i="9"/>
  <c r="CZ506" i="9"/>
  <c r="BY506" i="9"/>
  <c r="AV506" i="9"/>
  <c r="CX506" i="9"/>
  <c r="BV506" i="9"/>
  <c r="AT506" i="9"/>
  <c r="CV506" i="9"/>
  <c r="BR506" i="9"/>
  <c r="AP506" i="9"/>
  <c r="CR506" i="9"/>
  <c r="BP506" i="9"/>
  <c r="AL506" i="9"/>
  <c r="CG506" i="9"/>
  <c r="BI506" i="9"/>
  <c r="BH506" i="9"/>
  <c r="BE506" i="9"/>
  <c r="AH506" i="9"/>
  <c r="CK506" i="9"/>
  <c r="AF506" i="9"/>
  <c r="CL506" i="9"/>
  <c r="AB506" i="9"/>
  <c r="DA452" i="9"/>
  <c r="CS452" i="9"/>
  <c r="CK452" i="9"/>
  <c r="CC452" i="9"/>
  <c r="BU452" i="9"/>
  <c r="BM452" i="9"/>
  <c r="BE452" i="9"/>
  <c r="AW452" i="9"/>
  <c r="AO452" i="9"/>
  <c r="AG452" i="9"/>
  <c r="Y452" i="9"/>
  <c r="CZ452" i="9"/>
  <c r="CR452" i="9"/>
  <c r="CJ452" i="9"/>
  <c r="CB452" i="9"/>
  <c r="BT452" i="9"/>
  <c r="BL452" i="9"/>
  <c r="BD452" i="9"/>
  <c r="AV452" i="9"/>
  <c r="AN452" i="9"/>
  <c r="AF452" i="9"/>
  <c r="X452" i="9"/>
  <c r="CY452" i="9"/>
  <c r="CQ452" i="9"/>
  <c r="CI452" i="9"/>
  <c r="CA452" i="9"/>
  <c r="BS452" i="9"/>
  <c r="BK452" i="9"/>
  <c r="BC452" i="9"/>
  <c r="AU452" i="9"/>
  <c r="AM452" i="9"/>
  <c r="AE452" i="9"/>
  <c r="W452" i="9"/>
  <c r="CX452" i="9"/>
  <c r="CP452" i="9"/>
  <c r="CH452" i="9"/>
  <c r="BZ452" i="9"/>
  <c r="BR452" i="9"/>
  <c r="BJ452" i="9"/>
  <c r="BB452" i="9"/>
  <c r="AT452" i="9"/>
  <c r="AL452" i="9"/>
  <c r="AD452" i="9"/>
  <c r="V452" i="9"/>
  <c r="CV452" i="9"/>
  <c r="CN452" i="9"/>
  <c r="CF452" i="9"/>
  <c r="BX452" i="9"/>
  <c r="BP452" i="9"/>
  <c r="BH452" i="9"/>
  <c r="AZ452" i="9"/>
  <c r="AR452" i="9"/>
  <c r="AJ452" i="9"/>
  <c r="AB452" i="9"/>
  <c r="CT452" i="9"/>
  <c r="BW452" i="9"/>
  <c r="BA452" i="9"/>
  <c r="AH452" i="9"/>
  <c r="CO452" i="9"/>
  <c r="BV452" i="9"/>
  <c r="AY452" i="9"/>
  <c r="AC452" i="9"/>
  <c r="CM452" i="9"/>
  <c r="BQ452" i="9"/>
  <c r="AX452" i="9"/>
  <c r="AA452" i="9"/>
  <c r="CL452" i="9"/>
  <c r="BO452" i="9"/>
  <c r="AS452" i="9"/>
  <c r="Z452" i="9"/>
  <c r="CG452" i="9"/>
  <c r="BN452" i="9"/>
  <c r="AQ452" i="9"/>
  <c r="CW452" i="9"/>
  <c r="CD452" i="9"/>
  <c r="BG452" i="9"/>
  <c r="AK452" i="9"/>
  <c r="BI452" i="9"/>
  <c r="BF452" i="9"/>
  <c r="AP452" i="9"/>
  <c r="AI452" i="9"/>
  <c r="CU452" i="9"/>
  <c r="CE452" i="9"/>
  <c r="BY452" i="9"/>
  <c r="CU436" i="9"/>
  <c r="CM436" i="9"/>
  <c r="CE436" i="9"/>
  <c r="BW436" i="9"/>
  <c r="BO436" i="9"/>
  <c r="BG436" i="9"/>
  <c r="AY436" i="9"/>
  <c r="AQ436" i="9"/>
  <c r="AI436" i="9"/>
  <c r="AA436" i="9"/>
  <c r="CT436" i="9"/>
  <c r="CL436" i="9"/>
  <c r="CD436" i="9"/>
  <c r="BV436" i="9"/>
  <c r="BN436" i="9"/>
  <c r="BF436" i="9"/>
  <c r="AX436" i="9"/>
  <c r="AP436" i="9"/>
  <c r="AH436" i="9"/>
  <c r="Z436" i="9"/>
  <c r="DA436" i="9"/>
  <c r="CS436" i="9"/>
  <c r="CK436" i="9"/>
  <c r="CC436" i="9"/>
  <c r="BU436" i="9"/>
  <c r="BM436" i="9"/>
  <c r="BE436" i="9"/>
  <c r="AW436" i="9"/>
  <c r="AO436" i="9"/>
  <c r="AG436" i="9"/>
  <c r="Y436" i="9"/>
  <c r="CZ436" i="9"/>
  <c r="CR436" i="9"/>
  <c r="CJ436" i="9"/>
  <c r="CB436" i="9"/>
  <c r="BT436" i="9"/>
  <c r="BL436" i="9"/>
  <c r="BD436" i="9"/>
  <c r="AV436" i="9"/>
  <c r="AN436" i="9"/>
  <c r="AF436" i="9"/>
  <c r="X436" i="9"/>
  <c r="CY436" i="9"/>
  <c r="CQ436" i="9"/>
  <c r="CI436" i="9"/>
  <c r="CA436" i="9"/>
  <c r="BS436" i="9"/>
  <c r="BK436" i="9"/>
  <c r="BC436" i="9"/>
  <c r="AU436" i="9"/>
  <c r="AM436" i="9"/>
  <c r="AE436" i="9"/>
  <c r="W436" i="9"/>
  <c r="CW436" i="9"/>
  <c r="CO436" i="9"/>
  <c r="CG436" i="9"/>
  <c r="BY436" i="9"/>
  <c r="BQ436" i="9"/>
  <c r="BI436" i="9"/>
  <c r="BA436" i="9"/>
  <c r="AS436" i="9"/>
  <c r="AK436" i="9"/>
  <c r="AC436" i="9"/>
  <c r="CX436" i="9"/>
  <c r="BR436" i="9"/>
  <c r="AL436" i="9"/>
  <c r="CV436" i="9"/>
  <c r="BP436" i="9"/>
  <c r="AJ436" i="9"/>
  <c r="CP436" i="9"/>
  <c r="BJ436" i="9"/>
  <c r="AD436" i="9"/>
  <c r="CN436" i="9"/>
  <c r="BH436" i="9"/>
  <c r="AB436" i="9"/>
  <c r="CH436" i="9"/>
  <c r="BB436" i="9"/>
  <c r="V436" i="9"/>
  <c r="AZ436" i="9"/>
  <c r="AT436" i="9"/>
  <c r="AR436" i="9"/>
  <c r="CF436" i="9"/>
  <c r="BX436" i="9"/>
  <c r="BZ436" i="9"/>
  <c r="CT367" i="9"/>
  <c r="CL367" i="9"/>
  <c r="CD367" i="9"/>
  <c r="BV367" i="9"/>
  <c r="BN367" i="9"/>
  <c r="BF367" i="9"/>
  <c r="AX367" i="9"/>
  <c r="AP367" i="9"/>
  <c r="AH367" i="9"/>
  <c r="CY367" i="9"/>
  <c r="CQ367" i="9"/>
  <c r="CI367" i="9"/>
  <c r="CA367" i="9"/>
  <c r="BS367" i="9"/>
  <c r="BK367" i="9"/>
  <c r="BC367" i="9"/>
  <c r="AU367" i="9"/>
  <c r="AM367" i="9"/>
  <c r="AE367" i="9"/>
  <c r="DA367" i="9"/>
  <c r="CP367" i="9"/>
  <c r="CF367" i="9"/>
  <c r="BU367" i="9"/>
  <c r="BJ367" i="9"/>
  <c r="AZ367" i="9"/>
  <c r="AO367" i="9"/>
  <c r="AD367" i="9"/>
  <c r="V367" i="9"/>
  <c r="CZ367" i="9"/>
  <c r="CO367" i="9"/>
  <c r="CE367" i="9"/>
  <c r="BT367" i="9"/>
  <c r="BI367" i="9"/>
  <c r="AY367" i="9"/>
  <c r="AN367" i="9"/>
  <c r="AC367" i="9"/>
  <c r="CX367" i="9"/>
  <c r="CN367" i="9"/>
  <c r="CC367" i="9"/>
  <c r="BR367" i="9"/>
  <c r="BH367" i="9"/>
  <c r="AW367" i="9"/>
  <c r="AL367" i="9"/>
  <c r="AB367" i="9"/>
  <c r="CW367" i="9"/>
  <c r="CM367" i="9"/>
  <c r="CB367" i="9"/>
  <c r="BQ367" i="9"/>
  <c r="BG367" i="9"/>
  <c r="AV367" i="9"/>
  <c r="AK367" i="9"/>
  <c r="AA367" i="9"/>
  <c r="CV367" i="9"/>
  <c r="CK367" i="9"/>
  <c r="BZ367" i="9"/>
  <c r="BP367" i="9"/>
  <c r="BE367" i="9"/>
  <c r="AT367" i="9"/>
  <c r="AJ367" i="9"/>
  <c r="Z367" i="9"/>
  <c r="CS367" i="9"/>
  <c r="CH367" i="9"/>
  <c r="BX367" i="9"/>
  <c r="BM367" i="9"/>
  <c r="BB367" i="9"/>
  <c r="AR367" i="9"/>
  <c r="AG367" i="9"/>
  <c r="X367" i="9"/>
  <c r="CJ367" i="9"/>
  <c r="AS367" i="9"/>
  <c r="CG367" i="9"/>
  <c r="AQ367" i="9"/>
  <c r="BY367" i="9"/>
  <c r="AI367" i="9"/>
  <c r="BW367" i="9"/>
  <c r="AF367" i="9"/>
  <c r="BO367" i="9"/>
  <c r="Y367" i="9"/>
  <c r="CU367" i="9"/>
  <c r="BD367" i="9"/>
  <c r="CR367" i="9"/>
  <c r="BA367" i="9"/>
  <c r="BL367" i="9"/>
  <c r="W367" i="9"/>
  <c r="CX351" i="9"/>
  <c r="CP351" i="9"/>
  <c r="CH351" i="9"/>
  <c r="BZ351" i="9"/>
  <c r="BR351" i="9"/>
  <c r="BJ351" i="9"/>
  <c r="BB351" i="9"/>
  <c r="AT351" i="9"/>
  <c r="AL351" i="9"/>
  <c r="AD351" i="9"/>
  <c r="V351" i="9"/>
  <c r="CW351" i="9"/>
  <c r="CO351" i="9"/>
  <c r="CG351" i="9"/>
  <c r="BY351" i="9"/>
  <c r="BQ351" i="9"/>
  <c r="BI351" i="9"/>
  <c r="BA351" i="9"/>
  <c r="AS351" i="9"/>
  <c r="AK351" i="9"/>
  <c r="AC351" i="9"/>
  <c r="CV351" i="9"/>
  <c r="CN351" i="9"/>
  <c r="CF351" i="9"/>
  <c r="BX351" i="9"/>
  <c r="BP351" i="9"/>
  <c r="BH351" i="9"/>
  <c r="AZ351" i="9"/>
  <c r="AR351" i="9"/>
  <c r="AJ351" i="9"/>
  <c r="AB351" i="9"/>
  <c r="CU351" i="9"/>
  <c r="CM351" i="9"/>
  <c r="CE351" i="9"/>
  <c r="BW351" i="9"/>
  <c r="BO351" i="9"/>
  <c r="BG351" i="9"/>
  <c r="AY351" i="9"/>
  <c r="AQ351" i="9"/>
  <c r="AI351" i="9"/>
  <c r="AA351" i="9"/>
  <c r="CT351" i="9"/>
  <c r="CL351" i="9"/>
  <c r="CD351" i="9"/>
  <c r="BV351" i="9"/>
  <c r="BN351" i="9"/>
  <c r="BF351" i="9"/>
  <c r="AX351" i="9"/>
  <c r="AP351" i="9"/>
  <c r="AH351" i="9"/>
  <c r="Z351" i="9"/>
  <c r="CZ351" i="9"/>
  <c r="CR351" i="9"/>
  <c r="CJ351" i="9"/>
  <c r="CB351" i="9"/>
  <c r="BT351" i="9"/>
  <c r="BL351" i="9"/>
  <c r="BD351" i="9"/>
  <c r="AV351" i="9"/>
  <c r="AN351" i="9"/>
  <c r="AF351" i="9"/>
  <c r="X351" i="9"/>
  <c r="DA351" i="9"/>
  <c r="BU351" i="9"/>
  <c r="AO351" i="9"/>
  <c r="CY351" i="9"/>
  <c r="BS351" i="9"/>
  <c r="AM351" i="9"/>
  <c r="CS351" i="9"/>
  <c r="BM351" i="9"/>
  <c r="AG351" i="9"/>
  <c r="CQ351" i="9"/>
  <c r="BK351" i="9"/>
  <c r="AE351" i="9"/>
  <c r="CK351" i="9"/>
  <c r="BE351" i="9"/>
  <c r="Y351" i="9"/>
  <c r="CC351" i="9"/>
  <c r="AW351" i="9"/>
  <c r="CA351" i="9"/>
  <c r="AU351" i="9"/>
  <c r="BC351" i="9"/>
  <c r="W351" i="9"/>
  <c r="CI351" i="9"/>
  <c r="DA335" i="9"/>
  <c r="CS335" i="9"/>
  <c r="CK335" i="9"/>
  <c r="CC335" i="9"/>
  <c r="BU335" i="9"/>
  <c r="BM335" i="9"/>
  <c r="BE335" i="9"/>
  <c r="AW335" i="9"/>
  <c r="AO335" i="9"/>
  <c r="AG335" i="9"/>
  <c r="Y335" i="9"/>
  <c r="CZ335" i="9"/>
  <c r="CR335" i="9"/>
  <c r="CJ335" i="9"/>
  <c r="CB335" i="9"/>
  <c r="BT335" i="9"/>
  <c r="BL335" i="9"/>
  <c r="BD335" i="9"/>
  <c r="AV335" i="9"/>
  <c r="AN335" i="9"/>
  <c r="AF335" i="9"/>
  <c r="X335" i="9"/>
  <c r="CY335" i="9"/>
  <c r="CQ335" i="9"/>
  <c r="CI335" i="9"/>
  <c r="CA335" i="9"/>
  <c r="BS335" i="9"/>
  <c r="BK335" i="9"/>
  <c r="BC335" i="9"/>
  <c r="AU335" i="9"/>
  <c r="AM335" i="9"/>
  <c r="AE335" i="9"/>
  <c r="W335" i="9"/>
  <c r="CX335" i="9"/>
  <c r="CP335" i="9"/>
  <c r="CH335" i="9"/>
  <c r="BZ335" i="9"/>
  <c r="BR335" i="9"/>
  <c r="BJ335" i="9"/>
  <c r="BB335" i="9"/>
  <c r="AT335" i="9"/>
  <c r="AL335" i="9"/>
  <c r="AD335" i="9"/>
  <c r="V335" i="9"/>
  <c r="CW335" i="9"/>
  <c r="CO335" i="9"/>
  <c r="CG335" i="9"/>
  <c r="BY335" i="9"/>
  <c r="BQ335" i="9"/>
  <c r="BI335" i="9"/>
  <c r="BA335" i="9"/>
  <c r="AS335" i="9"/>
  <c r="AK335" i="9"/>
  <c r="AC335" i="9"/>
  <c r="CU335" i="9"/>
  <c r="CM335" i="9"/>
  <c r="CE335" i="9"/>
  <c r="BW335" i="9"/>
  <c r="BO335" i="9"/>
  <c r="BG335" i="9"/>
  <c r="AY335" i="9"/>
  <c r="AQ335" i="9"/>
  <c r="AI335" i="9"/>
  <c r="AA335" i="9"/>
  <c r="CF335" i="9"/>
  <c r="AZ335" i="9"/>
  <c r="CD335" i="9"/>
  <c r="AX335" i="9"/>
  <c r="BX335" i="9"/>
  <c r="AR335" i="9"/>
  <c r="BV335" i="9"/>
  <c r="AP335" i="9"/>
  <c r="CV335" i="9"/>
  <c r="BP335" i="9"/>
  <c r="AJ335" i="9"/>
  <c r="CN335" i="9"/>
  <c r="BH335" i="9"/>
  <c r="AB335" i="9"/>
  <c r="CT335" i="9"/>
  <c r="CL335" i="9"/>
  <c r="BN335" i="9"/>
  <c r="BF335" i="9"/>
  <c r="AH335" i="9"/>
  <c r="Z335" i="9"/>
  <c r="CU197" i="9"/>
  <c r="CM197" i="9"/>
  <c r="CE197" i="9"/>
  <c r="BW197" i="9"/>
  <c r="BO197" i="9"/>
  <c r="BG197" i="9"/>
  <c r="AY197" i="9"/>
  <c r="AQ197" i="9"/>
  <c r="AI197" i="9"/>
  <c r="AA197" i="9"/>
  <c r="CT197" i="9"/>
  <c r="CL197" i="9"/>
  <c r="CD197" i="9"/>
  <c r="BV197" i="9"/>
  <c r="BN197" i="9"/>
  <c r="BF197" i="9"/>
  <c r="AX197" i="9"/>
  <c r="AP197" i="9"/>
  <c r="AH197" i="9"/>
  <c r="Z197" i="9"/>
  <c r="DA197" i="9"/>
  <c r="CS197" i="9"/>
  <c r="CK197" i="9"/>
  <c r="CC197" i="9"/>
  <c r="BU197" i="9"/>
  <c r="BM197" i="9"/>
  <c r="BE197" i="9"/>
  <c r="AW197" i="9"/>
  <c r="AO197" i="9"/>
  <c r="AG197" i="9"/>
  <c r="Y197" i="9"/>
  <c r="CZ197" i="9"/>
  <c r="CR197" i="9"/>
  <c r="CJ197" i="9"/>
  <c r="CB197" i="9"/>
  <c r="BT197" i="9"/>
  <c r="BL197" i="9"/>
  <c r="BD197" i="9"/>
  <c r="AV197" i="9"/>
  <c r="AN197" i="9"/>
  <c r="AF197" i="9"/>
  <c r="X197" i="9"/>
  <c r="CY197" i="9"/>
  <c r="CQ197" i="9"/>
  <c r="CI197" i="9"/>
  <c r="CA197" i="9"/>
  <c r="BS197" i="9"/>
  <c r="BK197" i="9"/>
  <c r="BC197" i="9"/>
  <c r="AU197" i="9"/>
  <c r="AM197" i="9"/>
  <c r="AE197" i="9"/>
  <c r="W197" i="9"/>
  <c r="CX197" i="9"/>
  <c r="CP197" i="9"/>
  <c r="CH197" i="9"/>
  <c r="BZ197" i="9"/>
  <c r="BR197" i="9"/>
  <c r="BJ197" i="9"/>
  <c r="BB197" i="9"/>
  <c r="AT197" i="9"/>
  <c r="AL197" i="9"/>
  <c r="AD197" i="9"/>
  <c r="V197" i="9"/>
  <c r="CO197" i="9"/>
  <c r="BI197" i="9"/>
  <c r="AC197" i="9"/>
  <c r="CN197" i="9"/>
  <c r="BH197" i="9"/>
  <c r="AB197" i="9"/>
  <c r="CG197" i="9"/>
  <c r="BA197" i="9"/>
  <c r="CF197" i="9"/>
  <c r="AZ197" i="9"/>
  <c r="BY197" i="9"/>
  <c r="AS197" i="9"/>
  <c r="BX197" i="9"/>
  <c r="AR197" i="9"/>
  <c r="CW197" i="9"/>
  <c r="BQ197" i="9"/>
  <c r="AK197" i="9"/>
  <c r="CV197" i="9"/>
  <c r="BP197" i="9"/>
  <c r="AJ197" i="9"/>
  <c r="CY139" i="9"/>
  <c r="CQ139" i="9"/>
  <c r="CI139" i="9"/>
  <c r="CA139" i="9"/>
  <c r="BS139" i="9"/>
  <c r="BK139" i="9"/>
  <c r="BC139" i="9"/>
  <c r="AU139" i="9"/>
  <c r="AM139" i="9"/>
  <c r="AE139" i="9"/>
  <c r="W139" i="9"/>
  <c r="CX139" i="9"/>
  <c r="CP139" i="9"/>
  <c r="CH139" i="9"/>
  <c r="BZ139" i="9"/>
  <c r="BR139" i="9"/>
  <c r="BJ139" i="9"/>
  <c r="BB139" i="9"/>
  <c r="AT139" i="9"/>
  <c r="AL139" i="9"/>
  <c r="AD139" i="9"/>
  <c r="V139" i="9"/>
  <c r="CW139" i="9"/>
  <c r="CO139" i="9"/>
  <c r="CG139" i="9"/>
  <c r="BY139" i="9"/>
  <c r="BQ139" i="9"/>
  <c r="BI139" i="9"/>
  <c r="BA139" i="9"/>
  <c r="AS139" i="9"/>
  <c r="AK139" i="9"/>
  <c r="AC139" i="9"/>
  <c r="CV139" i="9"/>
  <c r="CN139" i="9"/>
  <c r="CF139" i="9"/>
  <c r="BX139" i="9"/>
  <c r="BP139" i="9"/>
  <c r="BH139" i="9"/>
  <c r="AZ139" i="9"/>
  <c r="AR139" i="9"/>
  <c r="AJ139" i="9"/>
  <c r="AB139" i="9"/>
  <c r="CU139" i="9"/>
  <c r="CM139" i="9"/>
  <c r="CE139" i="9"/>
  <c r="BW139" i="9"/>
  <c r="BO139" i="9"/>
  <c r="BG139" i="9"/>
  <c r="AY139" i="9"/>
  <c r="AQ139" i="9"/>
  <c r="AI139" i="9"/>
  <c r="AA139" i="9"/>
  <c r="CT139" i="9"/>
  <c r="CL139" i="9"/>
  <c r="CD139" i="9"/>
  <c r="BV139" i="9"/>
  <c r="BN139" i="9"/>
  <c r="BF139" i="9"/>
  <c r="AX139" i="9"/>
  <c r="AP139" i="9"/>
  <c r="AH139" i="9"/>
  <c r="Z139" i="9"/>
  <c r="CC139" i="9"/>
  <c r="AW139" i="9"/>
  <c r="CB139" i="9"/>
  <c r="AV139" i="9"/>
  <c r="DA139" i="9"/>
  <c r="BU139" i="9"/>
  <c r="AO139" i="9"/>
  <c r="CZ139" i="9"/>
  <c r="BT139" i="9"/>
  <c r="AN139" i="9"/>
  <c r="CS139" i="9"/>
  <c r="BM139" i="9"/>
  <c r="AG139" i="9"/>
  <c r="CR139" i="9"/>
  <c r="BL139" i="9"/>
  <c r="AF139" i="9"/>
  <c r="CK139" i="9"/>
  <c r="BE139" i="9"/>
  <c r="Y139" i="9"/>
  <c r="CJ139" i="9"/>
  <c r="BD139" i="9"/>
  <c r="X139" i="9"/>
  <c r="CY123" i="9"/>
  <c r="CQ123" i="9"/>
  <c r="CI123" i="9"/>
  <c r="CA123" i="9"/>
  <c r="BS123" i="9"/>
  <c r="BK123" i="9"/>
  <c r="BC123" i="9"/>
  <c r="AU123" i="9"/>
  <c r="AM123" i="9"/>
  <c r="AE123" i="9"/>
  <c r="W123" i="9"/>
  <c r="CX123" i="9"/>
  <c r="CP123" i="9"/>
  <c r="CH123" i="9"/>
  <c r="BZ123" i="9"/>
  <c r="BR123" i="9"/>
  <c r="BJ123" i="9"/>
  <c r="BB123" i="9"/>
  <c r="AT123" i="9"/>
  <c r="AL123" i="9"/>
  <c r="AD123" i="9"/>
  <c r="V123" i="9"/>
  <c r="CW123" i="9"/>
  <c r="CO123" i="9"/>
  <c r="CG123" i="9"/>
  <c r="BY123" i="9"/>
  <c r="BQ123" i="9"/>
  <c r="BI123" i="9"/>
  <c r="BA123" i="9"/>
  <c r="AS123" i="9"/>
  <c r="AK123" i="9"/>
  <c r="AC123" i="9"/>
  <c r="CV123" i="9"/>
  <c r="CN123" i="9"/>
  <c r="CF123" i="9"/>
  <c r="BX123" i="9"/>
  <c r="BP123" i="9"/>
  <c r="BH123" i="9"/>
  <c r="AZ123" i="9"/>
  <c r="AR123" i="9"/>
  <c r="AJ123" i="9"/>
  <c r="AB123" i="9"/>
  <c r="CU123" i="9"/>
  <c r="CM123" i="9"/>
  <c r="CE123" i="9"/>
  <c r="BW123" i="9"/>
  <c r="BO123" i="9"/>
  <c r="BG123" i="9"/>
  <c r="AY123" i="9"/>
  <c r="AQ123" i="9"/>
  <c r="AI123" i="9"/>
  <c r="AA123" i="9"/>
  <c r="CT123" i="9"/>
  <c r="CL123" i="9"/>
  <c r="CD123" i="9"/>
  <c r="BV123" i="9"/>
  <c r="BN123" i="9"/>
  <c r="BF123" i="9"/>
  <c r="AX123" i="9"/>
  <c r="AP123" i="9"/>
  <c r="AH123" i="9"/>
  <c r="Z123" i="9"/>
  <c r="CS123" i="9"/>
  <c r="BM123" i="9"/>
  <c r="AG123" i="9"/>
  <c r="CR123" i="9"/>
  <c r="BL123" i="9"/>
  <c r="AF123" i="9"/>
  <c r="CK123" i="9"/>
  <c r="BE123" i="9"/>
  <c r="Y123" i="9"/>
  <c r="CJ123" i="9"/>
  <c r="BD123" i="9"/>
  <c r="X123" i="9"/>
  <c r="CC123" i="9"/>
  <c r="AW123" i="9"/>
  <c r="CB123" i="9"/>
  <c r="AV123" i="9"/>
  <c r="DA123" i="9"/>
  <c r="BU123" i="9"/>
  <c r="AO123" i="9"/>
  <c r="CZ123" i="9"/>
  <c r="BT123" i="9"/>
  <c r="AN123" i="9"/>
  <c r="CV107" i="9"/>
  <c r="CN107" i="9"/>
  <c r="CF107" i="9"/>
  <c r="BX107" i="9"/>
  <c r="BP107" i="9"/>
  <c r="BH107" i="9"/>
  <c r="AZ107" i="9"/>
  <c r="AR107" i="9"/>
  <c r="AJ107" i="9"/>
  <c r="AB107" i="9"/>
  <c r="CT107" i="9"/>
  <c r="CL107" i="9"/>
  <c r="CD107" i="9"/>
  <c r="BV107" i="9"/>
  <c r="BN107" i="9"/>
  <c r="BF107" i="9"/>
  <c r="AX107" i="9"/>
  <c r="AP107" i="9"/>
  <c r="AH107" i="9"/>
  <c r="Z107" i="9"/>
  <c r="CZ107" i="9"/>
  <c r="CP107" i="9"/>
  <c r="CE107" i="9"/>
  <c r="BT107" i="9"/>
  <c r="BJ107" i="9"/>
  <c r="AY107" i="9"/>
  <c r="AN107" i="9"/>
  <c r="AD107" i="9"/>
  <c r="CY107" i="9"/>
  <c r="CO107" i="9"/>
  <c r="CC107" i="9"/>
  <c r="BS107" i="9"/>
  <c r="BI107" i="9"/>
  <c r="AW107" i="9"/>
  <c r="AM107" i="9"/>
  <c r="AC107" i="9"/>
  <c r="CX107" i="9"/>
  <c r="CM107" i="9"/>
  <c r="CB107" i="9"/>
  <c r="BR107" i="9"/>
  <c r="BG107" i="9"/>
  <c r="AV107" i="9"/>
  <c r="AL107" i="9"/>
  <c r="AA107" i="9"/>
  <c r="CW107" i="9"/>
  <c r="CK107" i="9"/>
  <c r="CA107" i="9"/>
  <c r="BQ107" i="9"/>
  <c r="BE107" i="9"/>
  <c r="AU107" i="9"/>
  <c r="AK107" i="9"/>
  <c r="Y107" i="9"/>
  <c r="CU107" i="9"/>
  <c r="CJ107" i="9"/>
  <c r="BZ107" i="9"/>
  <c r="BO107" i="9"/>
  <c r="BD107" i="9"/>
  <c r="AT107" i="9"/>
  <c r="AI107" i="9"/>
  <c r="X107" i="9"/>
  <c r="CS107" i="9"/>
  <c r="CI107" i="9"/>
  <c r="BY107" i="9"/>
  <c r="BM107" i="9"/>
  <c r="BC107" i="9"/>
  <c r="AS107" i="9"/>
  <c r="AG107" i="9"/>
  <c r="W107" i="9"/>
  <c r="CR107" i="9"/>
  <c r="CH107" i="9"/>
  <c r="BW107" i="9"/>
  <c r="BL107" i="9"/>
  <c r="BB107" i="9"/>
  <c r="AQ107" i="9"/>
  <c r="AF107" i="9"/>
  <c r="V107" i="9"/>
  <c r="CG107" i="9"/>
  <c r="BU107" i="9"/>
  <c r="BK107" i="9"/>
  <c r="BA107" i="9"/>
  <c r="AO107" i="9"/>
  <c r="AE107" i="9"/>
  <c r="DA107" i="9"/>
  <c r="CQ107" i="9"/>
  <c r="CV91" i="9"/>
  <c r="CN91" i="9"/>
  <c r="CF91" i="9"/>
  <c r="BX91" i="9"/>
  <c r="BP91" i="9"/>
  <c r="BH91" i="9"/>
  <c r="AZ91" i="9"/>
  <c r="AR91" i="9"/>
  <c r="AJ91" i="9"/>
  <c r="AB91" i="9"/>
  <c r="CU91" i="9"/>
  <c r="CM91" i="9"/>
  <c r="CE91" i="9"/>
  <c r="BW91" i="9"/>
  <c r="BO91" i="9"/>
  <c r="BG91" i="9"/>
  <c r="AY91" i="9"/>
  <c r="AQ91" i="9"/>
  <c r="AI91" i="9"/>
  <c r="AA91" i="9"/>
  <c r="CT91" i="9"/>
  <c r="CL91" i="9"/>
  <c r="CD91" i="9"/>
  <c r="BV91" i="9"/>
  <c r="BN91" i="9"/>
  <c r="BF91" i="9"/>
  <c r="AX91" i="9"/>
  <c r="AP91" i="9"/>
  <c r="AH91" i="9"/>
  <c r="Z91" i="9"/>
  <c r="DA91" i="9"/>
  <c r="CS91" i="9"/>
  <c r="CK91" i="9"/>
  <c r="CC91" i="9"/>
  <c r="BU91" i="9"/>
  <c r="BM91" i="9"/>
  <c r="BE91" i="9"/>
  <c r="AW91" i="9"/>
  <c r="AO91" i="9"/>
  <c r="AG91" i="9"/>
  <c r="Y91" i="9"/>
  <c r="CZ91" i="9"/>
  <c r="CR91" i="9"/>
  <c r="CJ91" i="9"/>
  <c r="CB91" i="9"/>
  <c r="BT91" i="9"/>
  <c r="BL91" i="9"/>
  <c r="BD91" i="9"/>
  <c r="AV91" i="9"/>
  <c r="AN91" i="9"/>
  <c r="AF91" i="9"/>
  <c r="X91" i="9"/>
  <c r="CY91" i="9"/>
  <c r="CQ91" i="9"/>
  <c r="CI91" i="9"/>
  <c r="CA91" i="9"/>
  <c r="BS91" i="9"/>
  <c r="BK91" i="9"/>
  <c r="BC91" i="9"/>
  <c r="AU91" i="9"/>
  <c r="AM91" i="9"/>
  <c r="AE91" i="9"/>
  <c r="W91" i="9"/>
  <c r="CX91" i="9"/>
  <c r="CP91" i="9"/>
  <c r="CH91" i="9"/>
  <c r="BZ91" i="9"/>
  <c r="BR91" i="9"/>
  <c r="BJ91" i="9"/>
  <c r="BB91" i="9"/>
  <c r="AT91" i="9"/>
  <c r="AL91" i="9"/>
  <c r="AD91" i="9"/>
  <c r="V91" i="9"/>
  <c r="CO91" i="9"/>
  <c r="AC91" i="9"/>
  <c r="CG91" i="9"/>
  <c r="BY91" i="9"/>
  <c r="BQ91" i="9"/>
  <c r="BI91" i="9"/>
  <c r="BA91" i="9"/>
  <c r="AS91" i="9"/>
  <c r="CW91" i="9"/>
  <c r="AK91" i="9"/>
  <c r="CV75" i="9"/>
  <c r="CN75" i="9"/>
  <c r="CF75" i="9"/>
  <c r="BX75" i="9"/>
  <c r="BP75" i="9"/>
  <c r="BH75" i="9"/>
  <c r="AZ75" i="9"/>
  <c r="AR75" i="9"/>
  <c r="AJ75" i="9"/>
  <c r="AB75" i="9"/>
  <c r="CU75" i="9"/>
  <c r="CM75" i="9"/>
  <c r="CE75" i="9"/>
  <c r="BW75" i="9"/>
  <c r="BO75" i="9"/>
  <c r="BG75" i="9"/>
  <c r="AY75" i="9"/>
  <c r="AQ75" i="9"/>
  <c r="AI75" i="9"/>
  <c r="AA75" i="9"/>
  <c r="DA75" i="9"/>
  <c r="CS75" i="9"/>
  <c r="CK75" i="9"/>
  <c r="CC75" i="9"/>
  <c r="BU75" i="9"/>
  <c r="BM75" i="9"/>
  <c r="BE75" i="9"/>
  <c r="AW75" i="9"/>
  <c r="AO75" i="9"/>
  <c r="AG75" i="9"/>
  <c r="Y75" i="9"/>
  <c r="CZ75" i="9"/>
  <c r="CR75" i="9"/>
  <c r="CJ75" i="9"/>
  <c r="CB75" i="9"/>
  <c r="BT75" i="9"/>
  <c r="BL75" i="9"/>
  <c r="BD75" i="9"/>
  <c r="AV75" i="9"/>
  <c r="AN75" i="9"/>
  <c r="AF75" i="9"/>
  <c r="X75" i="9"/>
  <c r="CY75" i="9"/>
  <c r="CQ75" i="9"/>
  <c r="CI75" i="9"/>
  <c r="CA75" i="9"/>
  <c r="BS75" i="9"/>
  <c r="BK75" i="9"/>
  <c r="BC75" i="9"/>
  <c r="AU75" i="9"/>
  <c r="AM75" i="9"/>
  <c r="AE75" i="9"/>
  <c r="W75" i="9"/>
  <c r="CX75" i="9"/>
  <c r="CP75" i="9"/>
  <c r="CH75" i="9"/>
  <c r="BZ75" i="9"/>
  <c r="BR75" i="9"/>
  <c r="BJ75" i="9"/>
  <c r="BB75" i="9"/>
  <c r="AT75" i="9"/>
  <c r="AL75" i="9"/>
  <c r="AD75" i="9"/>
  <c r="V75" i="9"/>
  <c r="CD75" i="9"/>
  <c r="AX75" i="9"/>
  <c r="BY75" i="9"/>
  <c r="AS75" i="9"/>
  <c r="BV75" i="9"/>
  <c r="AP75" i="9"/>
  <c r="CW75" i="9"/>
  <c r="BQ75" i="9"/>
  <c r="AK75" i="9"/>
  <c r="CT75" i="9"/>
  <c r="BN75" i="9"/>
  <c r="AH75" i="9"/>
  <c r="CO75" i="9"/>
  <c r="BI75" i="9"/>
  <c r="AC75" i="9"/>
  <c r="CL75" i="9"/>
  <c r="BF75" i="9"/>
  <c r="Z75" i="9"/>
  <c r="CG75" i="9"/>
  <c r="BA75" i="9"/>
  <c r="DA59" i="9"/>
  <c r="CS59" i="9"/>
  <c r="CK59" i="9"/>
  <c r="CC59" i="9"/>
  <c r="BU59" i="9"/>
  <c r="BM59" i="9"/>
  <c r="BE59" i="9"/>
  <c r="AW59" i="9"/>
  <c r="AO59" i="9"/>
  <c r="AG59" i="9"/>
  <c r="Y59" i="9"/>
  <c r="CX59" i="9"/>
  <c r="CP59" i="9"/>
  <c r="CH59" i="9"/>
  <c r="BZ59" i="9"/>
  <c r="BR59" i="9"/>
  <c r="BJ59" i="9"/>
  <c r="BB59" i="9"/>
  <c r="AT59" i="9"/>
  <c r="AL59" i="9"/>
  <c r="AD59" i="9"/>
  <c r="V59" i="9"/>
  <c r="CY59" i="9"/>
  <c r="CN59" i="9"/>
  <c r="CD59" i="9"/>
  <c r="BS59" i="9"/>
  <c r="BH59" i="9"/>
  <c r="AX59" i="9"/>
  <c r="AM59" i="9"/>
  <c r="AB59" i="9"/>
  <c r="CW59" i="9"/>
  <c r="CM59" i="9"/>
  <c r="CB59" i="9"/>
  <c r="BQ59" i="9"/>
  <c r="BG59" i="9"/>
  <c r="AV59" i="9"/>
  <c r="AK59" i="9"/>
  <c r="AA59" i="9"/>
  <c r="CV59" i="9"/>
  <c r="CL59" i="9"/>
  <c r="CA59" i="9"/>
  <c r="BP59" i="9"/>
  <c r="BF59" i="9"/>
  <c r="AU59" i="9"/>
  <c r="AJ59" i="9"/>
  <c r="Z59" i="9"/>
  <c r="CU59" i="9"/>
  <c r="CJ59" i="9"/>
  <c r="BY59" i="9"/>
  <c r="BO59" i="9"/>
  <c r="BD59" i="9"/>
  <c r="AS59" i="9"/>
  <c r="AI59" i="9"/>
  <c r="X59" i="9"/>
  <c r="CT59" i="9"/>
  <c r="CI59" i="9"/>
  <c r="BX59" i="9"/>
  <c r="BN59" i="9"/>
  <c r="BC59" i="9"/>
  <c r="AR59" i="9"/>
  <c r="AH59" i="9"/>
  <c r="W59" i="9"/>
  <c r="CR59" i="9"/>
  <c r="CG59" i="9"/>
  <c r="BW59" i="9"/>
  <c r="BL59" i="9"/>
  <c r="BA59" i="9"/>
  <c r="AQ59" i="9"/>
  <c r="AF59" i="9"/>
  <c r="CQ59" i="9"/>
  <c r="CF59" i="9"/>
  <c r="BV59" i="9"/>
  <c r="BK59" i="9"/>
  <c r="AZ59" i="9"/>
  <c r="AP59" i="9"/>
  <c r="AE59" i="9"/>
  <c r="BT59" i="9"/>
  <c r="BI59" i="9"/>
  <c r="AY59" i="9"/>
  <c r="AN59" i="9"/>
  <c r="CO59" i="9"/>
  <c r="CE59" i="9"/>
  <c r="AC59" i="9"/>
  <c r="CZ59" i="9"/>
  <c r="CW249" i="9"/>
  <c r="CO249" i="9"/>
  <c r="CG249" i="9"/>
  <c r="BY249" i="9"/>
  <c r="BQ249" i="9"/>
  <c r="BI249" i="9"/>
  <c r="BA249" i="9"/>
  <c r="AS249" i="9"/>
  <c r="AK249" i="9"/>
  <c r="AC249" i="9"/>
  <c r="CT249" i="9"/>
  <c r="CL249" i="9"/>
  <c r="CD249" i="9"/>
  <c r="BV249" i="9"/>
  <c r="BN249" i="9"/>
  <c r="BF249" i="9"/>
  <c r="AX249" i="9"/>
  <c r="AP249" i="9"/>
  <c r="AH249" i="9"/>
  <c r="Z249" i="9"/>
  <c r="CR249" i="9"/>
  <c r="CH249" i="9"/>
  <c r="BW249" i="9"/>
  <c r="BL249" i="9"/>
  <c r="BB249" i="9"/>
  <c r="AQ249" i="9"/>
  <c r="AF249" i="9"/>
  <c r="V249" i="9"/>
  <c r="DA249" i="9"/>
  <c r="CQ249" i="9"/>
  <c r="CF249" i="9"/>
  <c r="BU249" i="9"/>
  <c r="BK249" i="9"/>
  <c r="AZ249" i="9"/>
  <c r="AO249" i="9"/>
  <c r="AE249" i="9"/>
  <c r="CZ249" i="9"/>
  <c r="CP249" i="9"/>
  <c r="CE249" i="9"/>
  <c r="BT249" i="9"/>
  <c r="BJ249" i="9"/>
  <c r="AY249" i="9"/>
  <c r="AN249" i="9"/>
  <c r="AD249" i="9"/>
  <c r="CY249" i="9"/>
  <c r="CN249" i="9"/>
  <c r="CC249" i="9"/>
  <c r="BS249" i="9"/>
  <c r="BH249" i="9"/>
  <c r="AW249" i="9"/>
  <c r="AM249" i="9"/>
  <c r="AB249" i="9"/>
  <c r="CX249" i="9"/>
  <c r="CM249" i="9"/>
  <c r="CB249" i="9"/>
  <c r="BR249" i="9"/>
  <c r="BG249" i="9"/>
  <c r="AV249" i="9"/>
  <c r="AL249" i="9"/>
  <c r="AA249" i="9"/>
  <c r="CU249" i="9"/>
  <c r="CJ249" i="9"/>
  <c r="BZ249" i="9"/>
  <c r="BO249" i="9"/>
  <c r="BD249" i="9"/>
  <c r="AT249" i="9"/>
  <c r="AI249" i="9"/>
  <c r="X249" i="9"/>
  <c r="CA249" i="9"/>
  <c r="AJ249" i="9"/>
  <c r="CS249" i="9"/>
  <c r="BC249" i="9"/>
  <c r="CK249" i="9"/>
  <c r="AU249" i="9"/>
  <c r="BX249" i="9"/>
  <c r="BP249" i="9"/>
  <c r="BM249" i="9"/>
  <c r="BE249" i="9"/>
  <c r="AR249" i="9"/>
  <c r="CV249" i="9"/>
  <c r="Y249" i="9"/>
  <c r="CI249" i="9"/>
  <c r="AG249" i="9"/>
  <c r="W249" i="9"/>
  <c r="CX316" i="9"/>
  <c r="CP316" i="9"/>
  <c r="CH316" i="9"/>
  <c r="BZ316" i="9"/>
  <c r="BR316" i="9"/>
  <c r="BJ316" i="9"/>
  <c r="BB316" i="9"/>
  <c r="AT316" i="9"/>
  <c r="AL316" i="9"/>
  <c r="AD316" i="9"/>
  <c r="V316" i="9"/>
  <c r="CW316" i="9"/>
  <c r="CO316" i="9"/>
  <c r="CG316" i="9"/>
  <c r="BY316" i="9"/>
  <c r="BQ316" i="9"/>
  <c r="BI316" i="9"/>
  <c r="BA316" i="9"/>
  <c r="AS316" i="9"/>
  <c r="AK316" i="9"/>
  <c r="AC316" i="9"/>
  <c r="CV316" i="9"/>
  <c r="CN316" i="9"/>
  <c r="CF316" i="9"/>
  <c r="BX316" i="9"/>
  <c r="BP316" i="9"/>
  <c r="BH316" i="9"/>
  <c r="AZ316" i="9"/>
  <c r="AR316" i="9"/>
  <c r="AJ316" i="9"/>
  <c r="AB316" i="9"/>
  <c r="CU316" i="9"/>
  <c r="CM316" i="9"/>
  <c r="CE316" i="9"/>
  <c r="BW316" i="9"/>
  <c r="BO316" i="9"/>
  <c r="BG316" i="9"/>
  <c r="AY316" i="9"/>
  <c r="AQ316" i="9"/>
  <c r="AI316" i="9"/>
  <c r="AA316" i="9"/>
  <c r="CT316" i="9"/>
  <c r="CL316" i="9"/>
  <c r="CD316" i="9"/>
  <c r="BV316" i="9"/>
  <c r="BN316" i="9"/>
  <c r="BF316" i="9"/>
  <c r="AX316" i="9"/>
  <c r="AP316" i="9"/>
  <c r="AH316" i="9"/>
  <c r="Z316" i="9"/>
  <c r="CZ316" i="9"/>
  <c r="CR316" i="9"/>
  <c r="CJ316" i="9"/>
  <c r="CB316" i="9"/>
  <c r="BT316" i="9"/>
  <c r="BL316" i="9"/>
  <c r="BD316" i="9"/>
  <c r="AV316" i="9"/>
  <c r="AN316" i="9"/>
  <c r="AF316" i="9"/>
  <c r="X316" i="9"/>
  <c r="CY316" i="9"/>
  <c r="BS316" i="9"/>
  <c r="AM316" i="9"/>
  <c r="CS316" i="9"/>
  <c r="BM316" i="9"/>
  <c r="AG316" i="9"/>
  <c r="CQ316" i="9"/>
  <c r="BK316" i="9"/>
  <c r="AE316" i="9"/>
  <c r="CK316" i="9"/>
  <c r="BE316" i="9"/>
  <c r="Y316" i="9"/>
  <c r="CI316" i="9"/>
  <c r="BC316" i="9"/>
  <c r="W316" i="9"/>
  <c r="CA316" i="9"/>
  <c r="AU316" i="9"/>
  <c r="DA316" i="9"/>
  <c r="CC316" i="9"/>
  <c r="BU316" i="9"/>
  <c r="AW316" i="9"/>
  <c r="AO316" i="9"/>
  <c r="CW285" i="9"/>
  <c r="CO285" i="9"/>
  <c r="CG285" i="9"/>
  <c r="BY285" i="9"/>
  <c r="BQ285" i="9"/>
  <c r="BI285" i="9"/>
  <c r="BA285" i="9"/>
  <c r="AS285" i="9"/>
  <c r="AK285" i="9"/>
  <c r="AC285" i="9"/>
  <c r="CV285" i="9"/>
  <c r="CN285" i="9"/>
  <c r="CU285" i="9"/>
  <c r="CM285" i="9"/>
  <c r="CE285" i="9"/>
  <c r="BW285" i="9"/>
  <c r="BO285" i="9"/>
  <c r="BG285" i="9"/>
  <c r="AY285" i="9"/>
  <c r="AQ285" i="9"/>
  <c r="AI285" i="9"/>
  <c r="AA285" i="9"/>
  <c r="CT285" i="9"/>
  <c r="CL285" i="9"/>
  <c r="CD285" i="9"/>
  <c r="BV285" i="9"/>
  <c r="BN285" i="9"/>
  <c r="BF285" i="9"/>
  <c r="AX285" i="9"/>
  <c r="AP285" i="9"/>
  <c r="AH285" i="9"/>
  <c r="Z285" i="9"/>
  <c r="DA285" i="9"/>
  <c r="CS285" i="9"/>
  <c r="CK285" i="9"/>
  <c r="CC285" i="9"/>
  <c r="BU285" i="9"/>
  <c r="BM285" i="9"/>
  <c r="BE285" i="9"/>
  <c r="AW285" i="9"/>
  <c r="AO285" i="9"/>
  <c r="AG285" i="9"/>
  <c r="Y285" i="9"/>
  <c r="CY285" i="9"/>
  <c r="CQ285" i="9"/>
  <c r="CI285" i="9"/>
  <c r="CA285" i="9"/>
  <c r="BS285" i="9"/>
  <c r="BK285" i="9"/>
  <c r="BC285" i="9"/>
  <c r="AU285" i="9"/>
  <c r="AM285" i="9"/>
  <c r="AE285" i="9"/>
  <c r="W285" i="9"/>
  <c r="CH285" i="9"/>
  <c r="BL285" i="9"/>
  <c r="AR285" i="9"/>
  <c r="V285" i="9"/>
  <c r="CF285" i="9"/>
  <c r="BJ285" i="9"/>
  <c r="AN285" i="9"/>
  <c r="CB285" i="9"/>
  <c r="BH285" i="9"/>
  <c r="AL285" i="9"/>
  <c r="CZ285" i="9"/>
  <c r="BZ285" i="9"/>
  <c r="BD285" i="9"/>
  <c r="AJ285" i="9"/>
  <c r="CR285" i="9"/>
  <c r="BT285" i="9"/>
  <c r="AZ285" i="9"/>
  <c r="AD285" i="9"/>
  <c r="BB285" i="9"/>
  <c r="AV285" i="9"/>
  <c r="CX285" i="9"/>
  <c r="AT285" i="9"/>
  <c r="CP285" i="9"/>
  <c r="AF285" i="9"/>
  <c r="CJ285" i="9"/>
  <c r="AB285" i="9"/>
  <c r="BX285" i="9"/>
  <c r="X285" i="9"/>
  <c r="BR285" i="9"/>
  <c r="BP285" i="9"/>
  <c r="GC173" i="9"/>
  <c r="FU173" i="9"/>
  <c r="FM173" i="9"/>
  <c r="FE173" i="9"/>
  <c r="EW173" i="9"/>
  <c r="EO173" i="9"/>
  <c r="EG173" i="9"/>
  <c r="DY173" i="9"/>
  <c r="DQ173" i="9"/>
  <c r="DI173" i="9"/>
  <c r="GA173" i="9"/>
  <c r="FS173" i="9"/>
  <c r="FK173" i="9"/>
  <c r="FC173" i="9"/>
  <c r="EU173" i="9"/>
  <c r="EM173" i="9"/>
  <c r="EE173" i="9"/>
  <c r="DW173" i="9"/>
  <c r="DO173" i="9"/>
  <c r="DG173" i="9"/>
  <c r="FZ173" i="9"/>
  <c r="FR173" i="9"/>
  <c r="FJ173" i="9"/>
  <c r="FB173" i="9"/>
  <c r="ET173" i="9"/>
  <c r="EL173" i="9"/>
  <c r="ED173" i="9"/>
  <c r="DV173" i="9"/>
  <c r="DN173" i="9"/>
  <c r="DF173" i="9"/>
  <c r="GG173" i="9"/>
  <c r="FY173" i="9"/>
  <c r="FQ173" i="9"/>
  <c r="FI173" i="9"/>
  <c r="FA173" i="9"/>
  <c r="ES173" i="9"/>
  <c r="EK173" i="9"/>
  <c r="EC173" i="9"/>
  <c r="DU173" i="9"/>
  <c r="DM173" i="9"/>
  <c r="DE173" i="9"/>
  <c r="GF173" i="9"/>
  <c r="FX173" i="9"/>
  <c r="FP173" i="9"/>
  <c r="FH173" i="9"/>
  <c r="EZ173" i="9"/>
  <c r="ER173" i="9"/>
  <c r="EJ173" i="9"/>
  <c r="EB173" i="9"/>
  <c r="DT173" i="9"/>
  <c r="DL173" i="9"/>
  <c r="DD173" i="9"/>
  <c r="GE173" i="9"/>
  <c r="FW173" i="9"/>
  <c r="FO173" i="9"/>
  <c r="FG173" i="9"/>
  <c r="EY173" i="9"/>
  <c r="EQ173" i="9"/>
  <c r="EI173" i="9"/>
  <c r="EA173" i="9"/>
  <c r="DS173" i="9"/>
  <c r="DK173" i="9"/>
  <c r="DC173" i="9"/>
  <c r="FT173" i="9"/>
  <c r="EN173" i="9"/>
  <c r="DH173" i="9"/>
  <c r="FN173" i="9"/>
  <c r="EH173" i="9"/>
  <c r="DB173" i="9"/>
  <c r="FL173" i="9"/>
  <c r="EF173" i="9"/>
  <c r="FF173" i="9"/>
  <c r="DZ173" i="9"/>
  <c r="FD173" i="9"/>
  <c r="DX173" i="9"/>
  <c r="GD173" i="9"/>
  <c r="EX173" i="9"/>
  <c r="DR173" i="9"/>
  <c r="GB173" i="9"/>
  <c r="EV173" i="9"/>
  <c r="DP173" i="9"/>
  <c r="FV173" i="9"/>
  <c r="EP173" i="9"/>
  <c r="DJ173" i="9"/>
  <c r="GF266" i="9"/>
  <c r="FX266" i="9"/>
  <c r="FP266" i="9"/>
  <c r="FH266" i="9"/>
  <c r="EZ266" i="9"/>
  <c r="ER266" i="9"/>
  <c r="EJ266" i="9"/>
  <c r="EB266" i="9"/>
  <c r="DT266" i="9"/>
  <c r="DL266" i="9"/>
  <c r="DD266" i="9"/>
  <c r="GD266" i="9"/>
  <c r="FV266" i="9"/>
  <c r="FN266" i="9"/>
  <c r="FF266" i="9"/>
  <c r="EX266" i="9"/>
  <c r="EP266" i="9"/>
  <c r="EH266" i="9"/>
  <c r="DZ266" i="9"/>
  <c r="DR266" i="9"/>
  <c r="DJ266" i="9"/>
  <c r="DB266" i="9"/>
  <c r="GC266" i="9"/>
  <c r="FU266" i="9"/>
  <c r="FM266" i="9"/>
  <c r="FE266" i="9"/>
  <c r="EW266" i="9"/>
  <c r="EO266" i="9"/>
  <c r="EG266" i="9"/>
  <c r="DY266" i="9"/>
  <c r="DQ266" i="9"/>
  <c r="DI266" i="9"/>
  <c r="GA266" i="9"/>
  <c r="FS266" i="9"/>
  <c r="FK266" i="9"/>
  <c r="FC266" i="9"/>
  <c r="EU266" i="9"/>
  <c r="EM266" i="9"/>
  <c r="EE266" i="9"/>
  <c r="DW266" i="9"/>
  <c r="DO266" i="9"/>
  <c r="DG266" i="9"/>
  <c r="FT266" i="9"/>
  <c r="FD266" i="9"/>
  <c r="EN266" i="9"/>
  <c r="DX266" i="9"/>
  <c r="DH266" i="9"/>
  <c r="FR266" i="9"/>
  <c r="FB266" i="9"/>
  <c r="EL266" i="9"/>
  <c r="DV266" i="9"/>
  <c r="DF266" i="9"/>
  <c r="GG266" i="9"/>
  <c r="FQ266" i="9"/>
  <c r="FA266" i="9"/>
  <c r="EK266" i="9"/>
  <c r="DU266" i="9"/>
  <c r="DE266" i="9"/>
  <c r="GB266" i="9"/>
  <c r="FL266" i="9"/>
  <c r="EV266" i="9"/>
  <c r="EF266" i="9"/>
  <c r="DP266" i="9"/>
  <c r="FZ266" i="9"/>
  <c r="FJ266" i="9"/>
  <c r="ET266" i="9"/>
  <c r="ED266" i="9"/>
  <c r="DN266" i="9"/>
  <c r="EY266" i="9"/>
  <c r="DK266" i="9"/>
  <c r="ES266" i="9"/>
  <c r="DC266" i="9"/>
  <c r="GE266" i="9"/>
  <c r="EQ266" i="9"/>
  <c r="FY266" i="9"/>
  <c r="EI266" i="9"/>
  <c r="FW266" i="9"/>
  <c r="EC266" i="9"/>
  <c r="FI266" i="9"/>
  <c r="DS266" i="9"/>
  <c r="EA266" i="9"/>
  <c r="FO266" i="9"/>
  <c r="FG266" i="9"/>
  <c r="DM266" i="9"/>
  <c r="CU348" i="9"/>
  <c r="CM348" i="9"/>
  <c r="CE348" i="9"/>
  <c r="BW348" i="9"/>
  <c r="BO348" i="9"/>
  <c r="BG348" i="9"/>
  <c r="AY348" i="9"/>
  <c r="AQ348" i="9"/>
  <c r="AI348" i="9"/>
  <c r="AA348" i="9"/>
  <c r="CT348" i="9"/>
  <c r="CL348" i="9"/>
  <c r="CD348" i="9"/>
  <c r="BV348" i="9"/>
  <c r="BN348" i="9"/>
  <c r="BF348" i="9"/>
  <c r="AX348" i="9"/>
  <c r="AP348" i="9"/>
  <c r="AH348" i="9"/>
  <c r="Z348" i="9"/>
  <c r="DA348" i="9"/>
  <c r="CS348" i="9"/>
  <c r="CK348" i="9"/>
  <c r="CC348" i="9"/>
  <c r="BU348" i="9"/>
  <c r="BM348" i="9"/>
  <c r="BE348" i="9"/>
  <c r="AW348" i="9"/>
  <c r="AO348" i="9"/>
  <c r="AG348" i="9"/>
  <c r="Y348" i="9"/>
  <c r="CZ348" i="9"/>
  <c r="CR348" i="9"/>
  <c r="CJ348" i="9"/>
  <c r="CB348" i="9"/>
  <c r="BT348" i="9"/>
  <c r="BL348" i="9"/>
  <c r="BD348" i="9"/>
  <c r="AV348" i="9"/>
  <c r="AN348" i="9"/>
  <c r="AF348" i="9"/>
  <c r="X348" i="9"/>
  <c r="CY348" i="9"/>
  <c r="CQ348" i="9"/>
  <c r="CI348" i="9"/>
  <c r="CA348" i="9"/>
  <c r="BS348" i="9"/>
  <c r="BK348" i="9"/>
  <c r="BC348" i="9"/>
  <c r="AU348" i="9"/>
  <c r="AM348" i="9"/>
  <c r="AE348" i="9"/>
  <c r="W348" i="9"/>
  <c r="CW348" i="9"/>
  <c r="CO348" i="9"/>
  <c r="CG348" i="9"/>
  <c r="BY348" i="9"/>
  <c r="BQ348" i="9"/>
  <c r="BI348" i="9"/>
  <c r="BA348" i="9"/>
  <c r="AS348" i="9"/>
  <c r="AK348" i="9"/>
  <c r="AC348" i="9"/>
  <c r="CN348" i="9"/>
  <c r="BH348" i="9"/>
  <c r="AB348" i="9"/>
  <c r="CH348" i="9"/>
  <c r="BB348" i="9"/>
  <c r="V348" i="9"/>
  <c r="CF348" i="9"/>
  <c r="AZ348" i="9"/>
  <c r="BZ348" i="9"/>
  <c r="AT348" i="9"/>
  <c r="BX348" i="9"/>
  <c r="AR348" i="9"/>
  <c r="CV348" i="9"/>
  <c r="BP348" i="9"/>
  <c r="AJ348" i="9"/>
  <c r="CP348" i="9"/>
  <c r="BJ348" i="9"/>
  <c r="AD348" i="9"/>
  <c r="CX348" i="9"/>
  <c r="BR348" i="9"/>
  <c r="AL348" i="9"/>
  <c r="CY131" i="9"/>
  <c r="CQ131" i="9"/>
  <c r="CI131" i="9"/>
  <c r="CA131" i="9"/>
  <c r="BS131" i="9"/>
  <c r="BK131" i="9"/>
  <c r="BC131" i="9"/>
  <c r="AU131" i="9"/>
  <c r="AM131" i="9"/>
  <c r="AE131" i="9"/>
  <c r="W131" i="9"/>
  <c r="CX131" i="9"/>
  <c r="CP131" i="9"/>
  <c r="CH131" i="9"/>
  <c r="BZ131" i="9"/>
  <c r="BR131" i="9"/>
  <c r="BJ131" i="9"/>
  <c r="BB131" i="9"/>
  <c r="AT131" i="9"/>
  <c r="AL131" i="9"/>
  <c r="AD131" i="9"/>
  <c r="V131" i="9"/>
  <c r="CW131" i="9"/>
  <c r="CO131" i="9"/>
  <c r="CG131" i="9"/>
  <c r="BY131" i="9"/>
  <c r="BQ131" i="9"/>
  <c r="BI131" i="9"/>
  <c r="BA131" i="9"/>
  <c r="AS131" i="9"/>
  <c r="AK131" i="9"/>
  <c r="AC131" i="9"/>
  <c r="CV131" i="9"/>
  <c r="CN131" i="9"/>
  <c r="CF131" i="9"/>
  <c r="BX131" i="9"/>
  <c r="BP131" i="9"/>
  <c r="BH131" i="9"/>
  <c r="AZ131" i="9"/>
  <c r="AR131" i="9"/>
  <c r="AJ131" i="9"/>
  <c r="AB131" i="9"/>
  <c r="CU131" i="9"/>
  <c r="CM131" i="9"/>
  <c r="CE131" i="9"/>
  <c r="BW131" i="9"/>
  <c r="BO131" i="9"/>
  <c r="BG131" i="9"/>
  <c r="AY131" i="9"/>
  <c r="AQ131" i="9"/>
  <c r="AI131" i="9"/>
  <c r="AA131" i="9"/>
  <c r="CT131" i="9"/>
  <c r="CL131" i="9"/>
  <c r="CD131" i="9"/>
  <c r="BV131" i="9"/>
  <c r="BN131" i="9"/>
  <c r="BF131" i="9"/>
  <c r="AX131" i="9"/>
  <c r="AP131" i="9"/>
  <c r="AH131" i="9"/>
  <c r="Z131" i="9"/>
  <c r="DA131" i="9"/>
  <c r="BU131" i="9"/>
  <c r="AO131" i="9"/>
  <c r="CZ131" i="9"/>
  <c r="BT131" i="9"/>
  <c r="AN131" i="9"/>
  <c r="CS131" i="9"/>
  <c r="BM131" i="9"/>
  <c r="AG131" i="9"/>
  <c r="CR131" i="9"/>
  <c r="BL131" i="9"/>
  <c r="AF131" i="9"/>
  <c r="CK131" i="9"/>
  <c r="BE131" i="9"/>
  <c r="Y131" i="9"/>
  <c r="CJ131" i="9"/>
  <c r="BD131" i="9"/>
  <c r="X131" i="9"/>
  <c r="CC131" i="9"/>
  <c r="AW131" i="9"/>
  <c r="CB131" i="9"/>
  <c r="AV131" i="9"/>
  <c r="GB118" i="9"/>
  <c r="FT118" i="9"/>
  <c r="FL118" i="9"/>
  <c r="FD118" i="9"/>
  <c r="EV118" i="9"/>
  <c r="EN118" i="9"/>
  <c r="EF118" i="9"/>
  <c r="DX118" i="9"/>
  <c r="DP118" i="9"/>
  <c r="DH118" i="9"/>
  <c r="GA118" i="9"/>
  <c r="FS118" i="9"/>
  <c r="FK118" i="9"/>
  <c r="FC118" i="9"/>
  <c r="EU118" i="9"/>
  <c r="EM118" i="9"/>
  <c r="EE118" i="9"/>
  <c r="DW118" i="9"/>
  <c r="DO118" i="9"/>
  <c r="DG118" i="9"/>
  <c r="FZ118" i="9"/>
  <c r="FR118" i="9"/>
  <c r="FJ118" i="9"/>
  <c r="FB118" i="9"/>
  <c r="ET118" i="9"/>
  <c r="EL118" i="9"/>
  <c r="ED118" i="9"/>
  <c r="DV118" i="9"/>
  <c r="DN118" i="9"/>
  <c r="DF118" i="9"/>
  <c r="GG118" i="9"/>
  <c r="FY118" i="9"/>
  <c r="FQ118" i="9"/>
  <c r="FI118" i="9"/>
  <c r="FA118" i="9"/>
  <c r="ES118" i="9"/>
  <c r="EK118" i="9"/>
  <c r="EC118" i="9"/>
  <c r="DU118" i="9"/>
  <c r="DM118" i="9"/>
  <c r="DE118" i="9"/>
  <c r="GF118" i="9"/>
  <c r="FX118" i="9"/>
  <c r="FP118" i="9"/>
  <c r="FH118" i="9"/>
  <c r="EZ118" i="9"/>
  <c r="ER118" i="9"/>
  <c r="EJ118" i="9"/>
  <c r="EB118" i="9"/>
  <c r="DT118" i="9"/>
  <c r="DL118" i="9"/>
  <c r="DD118" i="9"/>
  <c r="GE118" i="9"/>
  <c r="FW118" i="9"/>
  <c r="FO118" i="9"/>
  <c r="FG118" i="9"/>
  <c r="EY118" i="9"/>
  <c r="EQ118" i="9"/>
  <c r="EI118" i="9"/>
  <c r="EA118" i="9"/>
  <c r="DS118" i="9"/>
  <c r="DK118" i="9"/>
  <c r="DC118" i="9"/>
  <c r="FE118" i="9"/>
  <c r="DY118" i="9"/>
  <c r="GD118" i="9"/>
  <c r="EX118" i="9"/>
  <c r="DR118" i="9"/>
  <c r="GC118" i="9"/>
  <c r="EW118" i="9"/>
  <c r="DQ118" i="9"/>
  <c r="FV118" i="9"/>
  <c r="EP118" i="9"/>
  <c r="DJ118" i="9"/>
  <c r="FU118" i="9"/>
  <c r="EO118" i="9"/>
  <c r="DI118" i="9"/>
  <c r="FN118" i="9"/>
  <c r="EH118" i="9"/>
  <c r="DB118" i="9"/>
  <c r="FM118" i="9"/>
  <c r="EG118" i="9"/>
  <c r="FF118" i="9"/>
  <c r="DZ118" i="9"/>
  <c r="GC265" i="9"/>
  <c r="FU265" i="9"/>
  <c r="FM265" i="9"/>
  <c r="FE265" i="9"/>
  <c r="EW265" i="9"/>
  <c r="EO265" i="9"/>
  <c r="EG265" i="9"/>
  <c r="DY265" i="9"/>
  <c r="DQ265" i="9"/>
  <c r="DI265" i="9"/>
  <c r="GA265" i="9"/>
  <c r="FS265" i="9"/>
  <c r="FK265" i="9"/>
  <c r="FC265" i="9"/>
  <c r="EU265" i="9"/>
  <c r="EM265" i="9"/>
  <c r="EE265" i="9"/>
  <c r="DW265" i="9"/>
  <c r="DO265" i="9"/>
  <c r="DG265" i="9"/>
  <c r="FZ265" i="9"/>
  <c r="FR265" i="9"/>
  <c r="FJ265" i="9"/>
  <c r="FB265" i="9"/>
  <c r="ET265" i="9"/>
  <c r="EL265" i="9"/>
  <c r="ED265" i="9"/>
  <c r="DV265" i="9"/>
  <c r="DN265" i="9"/>
  <c r="DF265" i="9"/>
  <c r="GF265" i="9"/>
  <c r="FX265" i="9"/>
  <c r="FP265" i="9"/>
  <c r="FH265" i="9"/>
  <c r="EZ265" i="9"/>
  <c r="ER265" i="9"/>
  <c r="EJ265" i="9"/>
  <c r="EB265" i="9"/>
  <c r="DT265" i="9"/>
  <c r="DL265" i="9"/>
  <c r="DD265" i="9"/>
  <c r="FT265" i="9"/>
  <c r="FD265" i="9"/>
  <c r="EN265" i="9"/>
  <c r="DX265" i="9"/>
  <c r="DH265" i="9"/>
  <c r="GG265" i="9"/>
  <c r="FQ265" i="9"/>
  <c r="FA265" i="9"/>
  <c r="EK265" i="9"/>
  <c r="DU265" i="9"/>
  <c r="DE265" i="9"/>
  <c r="GE265" i="9"/>
  <c r="FO265" i="9"/>
  <c r="EY265" i="9"/>
  <c r="EI265" i="9"/>
  <c r="DS265" i="9"/>
  <c r="DC265" i="9"/>
  <c r="GB265" i="9"/>
  <c r="FL265" i="9"/>
  <c r="EV265" i="9"/>
  <c r="EF265" i="9"/>
  <c r="DP265" i="9"/>
  <c r="FY265" i="9"/>
  <c r="FI265" i="9"/>
  <c r="ES265" i="9"/>
  <c r="EC265" i="9"/>
  <c r="DM265" i="9"/>
  <c r="FF265" i="9"/>
  <c r="DK265" i="9"/>
  <c r="EX265" i="9"/>
  <c r="DJ265" i="9"/>
  <c r="EQ265" i="9"/>
  <c r="DB265" i="9"/>
  <c r="GD265" i="9"/>
  <c r="EP265" i="9"/>
  <c r="FW265" i="9"/>
  <c r="EH265" i="9"/>
  <c r="FN265" i="9"/>
  <c r="DZ265" i="9"/>
  <c r="FV265" i="9"/>
  <c r="FG265" i="9"/>
  <c r="EA265" i="9"/>
  <c r="DR265" i="9"/>
  <c r="GE34" i="9"/>
  <c r="FW34" i="9"/>
  <c r="FO34" i="9"/>
  <c r="FG34" i="9"/>
  <c r="EY34" i="9"/>
  <c r="EQ34" i="9"/>
  <c r="EI34" i="9"/>
  <c r="EA34" i="9"/>
  <c r="DS34" i="9"/>
  <c r="DK34" i="9"/>
  <c r="DC34" i="9"/>
  <c r="GD34" i="9"/>
  <c r="FV34" i="9"/>
  <c r="FN34" i="9"/>
  <c r="FF34" i="9"/>
  <c r="EX34" i="9"/>
  <c r="EP34" i="9"/>
  <c r="EH34" i="9"/>
  <c r="DZ34" i="9"/>
  <c r="DR34" i="9"/>
  <c r="DJ34" i="9"/>
  <c r="DB34" i="9"/>
  <c r="GC34" i="9"/>
  <c r="FU34" i="9"/>
  <c r="FM34" i="9"/>
  <c r="FE34" i="9"/>
  <c r="EW34" i="9"/>
  <c r="EO34" i="9"/>
  <c r="EG34" i="9"/>
  <c r="DY34" i="9"/>
  <c r="DQ34" i="9"/>
  <c r="DI34" i="9"/>
  <c r="GB34" i="9"/>
  <c r="FT34" i="9"/>
  <c r="FL34" i="9"/>
  <c r="FD34" i="9"/>
  <c r="EV34" i="9"/>
  <c r="EN34" i="9"/>
  <c r="EF34" i="9"/>
  <c r="DX34" i="9"/>
  <c r="DP34" i="9"/>
  <c r="DH34" i="9"/>
  <c r="GA34" i="9"/>
  <c r="FS34" i="9"/>
  <c r="FK34" i="9"/>
  <c r="FC34" i="9"/>
  <c r="EU34" i="9"/>
  <c r="EM34" i="9"/>
  <c r="EE34" i="9"/>
  <c r="DW34" i="9"/>
  <c r="DO34" i="9"/>
  <c r="DG34" i="9"/>
  <c r="FZ34" i="9"/>
  <c r="FR34" i="9"/>
  <c r="FJ34" i="9"/>
  <c r="FB34" i="9"/>
  <c r="ET34" i="9"/>
  <c r="EL34" i="9"/>
  <c r="ED34" i="9"/>
  <c r="DV34" i="9"/>
  <c r="DN34" i="9"/>
  <c r="DF34" i="9"/>
  <c r="GF34" i="9"/>
  <c r="EZ34" i="9"/>
  <c r="DT34" i="9"/>
  <c r="FY34" i="9"/>
  <c r="ES34" i="9"/>
  <c r="DM34" i="9"/>
  <c r="FX34" i="9"/>
  <c r="ER34" i="9"/>
  <c r="DL34" i="9"/>
  <c r="FQ34" i="9"/>
  <c r="EK34" i="9"/>
  <c r="DE34" i="9"/>
  <c r="FH34" i="9"/>
  <c r="EB34" i="9"/>
  <c r="GG34" i="9"/>
  <c r="FA34" i="9"/>
  <c r="DU34" i="9"/>
  <c r="FP34" i="9"/>
  <c r="FI34" i="9"/>
  <c r="EJ34" i="9"/>
  <c r="EC34" i="9"/>
  <c r="DD34" i="9"/>
  <c r="GG269" i="9"/>
  <c r="FY269" i="9"/>
  <c r="FQ269" i="9"/>
  <c r="FI269" i="9"/>
  <c r="FA269" i="9"/>
  <c r="ES269" i="9"/>
  <c r="EK269" i="9"/>
  <c r="EC269" i="9"/>
  <c r="DU269" i="9"/>
  <c r="DM269" i="9"/>
  <c r="DE269" i="9"/>
  <c r="GE269" i="9"/>
  <c r="FW269" i="9"/>
  <c r="FO269" i="9"/>
  <c r="FG269" i="9"/>
  <c r="EY269" i="9"/>
  <c r="EQ269" i="9"/>
  <c r="EI269" i="9"/>
  <c r="EA269" i="9"/>
  <c r="DS269" i="9"/>
  <c r="DK269" i="9"/>
  <c r="DC269" i="9"/>
  <c r="GD269" i="9"/>
  <c r="FV269" i="9"/>
  <c r="FN269" i="9"/>
  <c r="FF269" i="9"/>
  <c r="EX269" i="9"/>
  <c r="EP269" i="9"/>
  <c r="EH269" i="9"/>
  <c r="DZ269" i="9"/>
  <c r="DR269" i="9"/>
  <c r="DJ269" i="9"/>
  <c r="DB269" i="9"/>
  <c r="GB269" i="9"/>
  <c r="FT269" i="9"/>
  <c r="FL269" i="9"/>
  <c r="FD269" i="9"/>
  <c r="EV269" i="9"/>
  <c r="EN269" i="9"/>
  <c r="EF269" i="9"/>
  <c r="DX269" i="9"/>
  <c r="DP269" i="9"/>
  <c r="DH269" i="9"/>
  <c r="GF269" i="9"/>
  <c r="FP269" i="9"/>
  <c r="EZ269" i="9"/>
  <c r="EJ269" i="9"/>
  <c r="DT269" i="9"/>
  <c r="DD269" i="9"/>
  <c r="GC269" i="9"/>
  <c r="FM269" i="9"/>
  <c r="EW269" i="9"/>
  <c r="EG269" i="9"/>
  <c r="DQ269" i="9"/>
  <c r="GA269" i="9"/>
  <c r="FK269" i="9"/>
  <c r="EU269" i="9"/>
  <c r="EE269" i="9"/>
  <c r="DO269" i="9"/>
  <c r="FX269" i="9"/>
  <c r="FH269" i="9"/>
  <c r="ER269" i="9"/>
  <c r="EB269" i="9"/>
  <c r="DL269" i="9"/>
  <c r="FU269" i="9"/>
  <c r="FE269" i="9"/>
  <c r="EO269" i="9"/>
  <c r="DY269" i="9"/>
  <c r="DI269" i="9"/>
  <c r="FJ269" i="9"/>
  <c r="DV269" i="9"/>
  <c r="FC269" i="9"/>
  <c r="DN269" i="9"/>
  <c r="FB269" i="9"/>
  <c r="DG269" i="9"/>
  <c r="ET269" i="9"/>
  <c r="DF269" i="9"/>
  <c r="EM269" i="9"/>
  <c r="FS269" i="9"/>
  <c r="ED269" i="9"/>
  <c r="FZ269" i="9"/>
  <c r="EL269" i="9"/>
  <c r="FR269" i="9"/>
  <c r="DW269" i="9"/>
  <c r="GE80" i="9"/>
  <c r="FW80" i="9"/>
  <c r="FO80" i="9"/>
  <c r="FG80" i="9"/>
  <c r="EY80" i="9"/>
  <c r="EQ80" i="9"/>
  <c r="EI80" i="9"/>
  <c r="EA80" i="9"/>
  <c r="DS80" i="9"/>
  <c r="DK80" i="9"/>
  <c r="DC80" i="9"/>
  <c r="GD80" i="9"/>
  <c r="FV80" i="9"/>
  <c r="FN80" i="9"/>
  <c r="FF80" i="9"/>
  <c r="EX80" i="9"/>
  <c r="EP80" i="9"/>
  <c r="EH80" i="9"/>
  <c r="DZ80" i="9"/>
  <c r="DR80" i="9"/>
  <c r="DJ80" i="9"/>
  <c r="DB80" i="9"/>
  <c r="GB80" i="9"/>
  <c r="FT80" i="9"/>
  <c r="FL80" i="9"/>
  <c r="FD80" i="9"/>
  <c r="EV80" i="9"/>
  <c r="EN80" i="9"/>
  <c r="EF80" i="9"/>
  <c r="DX80" i="9"/>
  <c r="DP80" i="9"/>
  <c r="DH80" i="9"/>
  <c r="GA80" i="9"/>
  <c r="FS80" i="9"/>
  <c r="FK80" i="9"/>
  <c r="FC80" i="9"/>
  <c r="EU80" i="9"/>
  <c r="EM80" i="9"/>
  <c r="EE80" i="9"/>
  <c r="DW80" i="9"/>
  <c r="DO80" i="9"/>
  <c r="DG80" i="9"/>
  <c r="FZ80" i="9"/>
  <c r="FR80" i="9"/>
  <c r="FJ80" i="9"/>
  <c r="FB80" i="9"/>
  <c r="ET80" i="9"/>
  <c r="EL80" i="9"/>
  <c r="ED80" i="9"/>
  <c r="DV80" i="9"/>
  <c r="DN80" i="9"/>
  <c r="DF80" i="9"/>
  <c r="GG80" i="9"/>
  <c r="FY80" i="9"/>
  <c r="FQ80" i="9"/>
  <c r="FI80" i="9"/>
  <c r="FA80" i="9"/>
  <c r="ES80" i="9"/>
  <c r="EK80" i="9"/>
  <c r="EC80" i="9"/>
  <c r="DU80" i="9"/>
  <c r="DM80" i="9"/>
  <c r="DE80" i="9"/>
  <c r="FP80" i="9"/>
  <c r="EJ80" i="9"/>
  <c r="DD80" i="9"/>
  <c r="FM80" i="9"/>
  <c r="EG80" i="9"/>
  <c r="FH80" i="9"/>
  <c r="EB80" i="9"/>
  <c r="FE80" i="9"/>
  <c r="DY80" i="9"/>
  <c r="GF80" i="9"/>
  <c r="EZ80" i="9"/>
  <c r="DT80" i="9"/>
  <c r="GC80" i="9"/>
  <c r="EW80" i="9"/>
  <c r="DQ80" i="9"/>
  <c r="FX80" i="9"/>
  <c r="ER80" i="9"/>
  <c r="DL80" i="9"/>
  <c r="EO80" i="9"/>
  <c r="DI80" i="9"/>
  <c r="FU80" i="9"/>
  <c r="GH324" i="9"/>
  <c r="O3" i="12"/>
  <c r="DA408" i="9"/>
  <c r="CS408" i="9"/>
  <c r="CK408" i="9"/>
  <c r="CC408" i="9"/>
  <c r="BU408" i="9"/>
  <c r="BM408" i="9"/>
  <c r="BE408" i="9"/>
  <c r="AW408" i="9"/>
  <c r="AO408" i="9"/>
  <c r="AG408" i="9"/>
  <c r="Y408" i="9"/>
  <c r="CZ408" i="9"/>
  <c r="CR408" i="9"/>
  <c r="CJ408" i="9"/>
  <c r="CB408" i="9"/>
  <c r="BT408" i="9"/>
  <c r="BL408" i="9"/>
  <c r="BD408" i="9"/>
  <c r="AV408" i="9"/>
  <c r="AN408" i="9"/>
  <c r="AF408" i="9"/>
  <c r="X408" i="9"/>
  <c r="CY408" i="9"/>
  <c r="CQ408" i="9"/>
  <c r="CI408" i="9"/>
  <c r="CA408" i="9"/>
  <c r="BS408" i="9"/>
  <c r="BK408" i="9"/>
  <c r="BC408" i="9"/>
  <c r="AU408" i="9"/>
  <c r="AM408" i="9"/>
  <c r="AE408" i="9"/>
  <c r="W408" i="9"/>
  <c r="CX408" i="9"/>
  <c r="CP408" i="9"/>
  <c r="CH408" i="9"/>
  <c r="BZ408" i="9"/>
  <c r="BR408" i="9"/>
  <c r="BJ408" i="9"/>
  <c r="BB408" i="9"/>
  <c r="AT408" i="9"/>
  <c r="AL408" i="9"/>
  <c r="AD408" i="9"/>
  <c r="V408" i="9"/>
  <c r="CW408" i="9"/>
  <c r="CO408" i="9"/>
  <c r="CG408" i="9"/>
  <c r="BY408" i="9"/>
  <c r="BQ408" i="9"/>
  <c r="BI408" i="9"/>
  <c r="BA408" i="9"/>
  <c r="AS408" i="9"/>
  <c r="AK408" i="9"/>
  <c r="AC408" i="9"/>
  <c r="CN408" i="9"/>
  <c r="BV408" i="9"/>
  <c r="AY408" i="9"/>
  <c r="AB408" i="9"/>
  <c r="CL408" i="9"/>
  <c r="BO408" i="9"/>
  <c r="AR408" i="9"/>
  <c r="Z408" i="9"/>
  <c r="CE408" i="9"/>
  <c r="BH408" i="9"/>
  <c r="AP408" i="9"/>
  <c r="CV408" i="9"/>
  <c r="CD408" i="9"/>
  <c r="BG408" i="9"/>
  <c r="AJ408" i="9"/>
  <c r="BW408" i="9"/>
  <c r="AH408" i="9"/>
  <c r="BP408" i="9"/>
  <c r="AA408" i="9"/>
  <c r="BN408" i="9"/>
  <c r="CU408" i="9"/>
  <c r="BF408" i="9"/>
  <c r="CT408" i="9"/>
  <c r="AZ408" i="9"/>
  <c r="CF408" i="9"/>
  <c r="AQ408" i="9"/>
  <c r="CM408" i="9"/>
  <c r="AX408" i="9"/>
  <c r="BX408" i="9"/>
  <c r="AI408" i="9"/>
  <c r="CX503" i="9"/>
  <c r="CP503" i="9"/>
  <c r="CH503" i="9"/>
  <c r="BZ503" i="9"/>
  <c r="BR503" i="9"/>
  <c r="BJ503" i="9"/>
  <c r="BB503" i="9"/>
  <c r="AT503" i="9"/>
  <c r="AL503" i="9"/>
  <c r="AD503" i="9"/>
  <c r="V503" i="9"/>
  <c r="DA503" i="9"/>
  <c r="CR503" i="9"/>
  <c r="CI503" i="9"/>
  <c r="BY503" i="9"/>
  <c r="BP503" i="9"/>
  <c r="BG503" i="9"/>
  <c r="AX503" i="9"/>
  <c r="AO503" i="9"/>
  <c r="AF503" i="9"/>
  <c r="W503" i="9"/>
  <c r="CZ503" i="9"/>
  <c r="CQ503" i="9"/>
  <c r="CG503" i="9"/>
  <c r="BX503" i="9"/>
  <c r="BO503" i="9"/>
  <c r="BF503" i="9"/>
  <c r="AW503" i="9"/>
  <c r="AN503" i="9"/>
  <c r="AE503" i="9"/>
  <c r="CV503" i="9"/>
  <c r="CM503" i="9"/>
  <c r="CD503" i="9"/>
  <c r="CO503" i="9"/>
  <c r="CB503" i="9"/>
  <c r="BN503" i="9"/>
  <c r="BC503" i="9"/>
  <c r="AQ503" i="9"/>
  <c r="AC503" i="9"/>
  <c r="CN503" i="9"/>
  <c r="CA503" i="9"/>
  <c r="BM503" i="9"/>
  <c r="BA503" i="9"/>
  <c r="AP503" i="9"/>
  <c r="AB503" i="9"/>
  <c r="CL503" i="9"/>
  <c r="BW503" i="9"/>
  <c r="BL503" i="9"/>
  <c r="AZ503" i="9"/>
  <c r="AM503" i="9"/>
  <c r="AA503" i="9"/>
  <c r="CY503" i="9"/>
  <c r="CK503" i="9"/>
  <c r="BV503" i="9"/>
  <c r="BK503" i="9"/>
  <c r="AY503" i="9"/>
  <c r="AK503" i="9"/>
  <c r="Z503" i="9"/>
  <c r="CW503" i="9"/>
  <c r="CJ503" i="9"/>
  <c r="BU503" i="9"/>
  <c r="BI503" i="9"/>
  <c r="AV503" i="9"/>
  <c r="AJ503" i="9"/>
  <c r="Y503" i="9"/>
  <c r="CU503" i="9"/>
  <c r="BQ503" i="9"/>
  <c r="AH503" i="9"/>
  <c r="CT503" i="9"/>
  <c r="BH503" i="9"/>
  <c r="AG503" i="9"/>
  <c r="CS503" i="9"/>
  <c r="BE503" i="9"/>
  <c r="X503" i="9"/>
  <c r="CF503" i="9"/>
  <c r="BD503" i="9"/>
  <c r="CE503" i="9"/>
  <c r="AU503" i="9"/>
  <c r="CC503" i="9"/>
  <c r="BT503" i="9"/>
  <c r="BS503" i="9"/>
  <c r="AS503" i="9"/>
  <c r="AR503" i="9"/>
  <c r="AI503" i="9"/>
  <c r="CU356" i="9"/>
  <c r="CM356" i="9"/>
  <c r="CE356" i="9"/>
  <c r="BW356" i="9"/>
  <c r="BO356" i="9"/>
  <c r="BG356" i="9"/>
  <c r="AY356" i="9"/>
  <c r="AQ356" i="9"/>
  <c r="AI356" i="9"/>
  <c r="AA356" i="9"/>
  <c r="CT356" i="9"/>
  <c r="CL356" i="9"/>
  <c r="CD356" i="9"/>
  <c r="BV356" i="9"/>
  <c r="BN356" i="9"/>
  <c r="BF356" i="9"/>
  <c r="AX356" i="9"/>
  <c r="AP356" i="9"/>
  <c r="AH356" i="9"/>
  <c r="Z356" i="9"/>
  <c r="DA356" i="9"/>
  <c r="CS356" i="9"/>
  <c r="CK356" i="9"/>
  <c r="CC356" i="9"/>
  <c r="BU356" i="9"/>
  <c r="BM356" i="9"/>
  <c r="BE356" i="9"/>
  <c r="AW356" i="9"/>
  <c r="AO356" i="9"/>
  <c r="AG356" i="9"/>
  <c r="Y356" i="9"/>
  <c r="CZ356" i="9"/>
  <c r="CR356" i="9"/>
  <c r="CJ356" i="9"/>
  <c r="CB356" i="9"/>
  <c r="BT356" i="9"/>
  <c r="BL356" i="9"/>
  <c r="BD356" i="9"/>
  <c r="AV356" i="9"/>
  <c r="AN356" i="9"/>
  <c r="AF356" i="9"/>
  <c r="X356" i="9"/>
  <c r="CY356" i="9"/>
  <c r="CQ356" i="9"/>
  <c r="CI356" i="9"/>
  <c r="CA356" i="9"/>
  <c r="BS356" i="9"/>
  <c r="BK356" i="9"/>
  <c r="BC356" i="9"/>
  <c r="AU356" i="9"/>
  <c r="AM356" i="9"/>
  <c r="AE356" i="9"/>
  <c r="W356" i="9"/>
  <c r="CW356" i="9"/>
  <c r="CO356" i="9"/>
  <c r="CG356" i="9"/>
  <c r="BY356" i="9"/>
  <c r="BQ356" i="9"/>
  <c r="BI356" i="9"/>
  <c r="BA356" i="9"/>
  <c r="AS356" i="9"/>
  <c r="AK356" i="9"/>
  <c r="AC356" i="9"/>
  <c r="BX356" i="9"/>
  <c r="AR356" i="9"/>
  <c r="CX356" i="9"/>
  <c r="BR356" i="9"/>
  <c r="AL356" i="9"/>
  <c r="CV356" i="9"/>
  <c r="BP356" i="9"/>
  <c r="AJ356" i="9"/>
  <c r="CP356" i="9"/>
  <c r="BJ356" i="9"/>
  <c r="AD356" i="9"/>
  <c r="CN356" i="9"/>
  <c r="BH356" i="9"/>
  <c r="AB356" i="9"/>
  <c r="CF356" i="9"/>
  <c r="AZ356" i="9"/>
  <c r="BZ356" i="9"/>
  <c r="AT356" i="9"/>
  <c r="CH356" i="9"/>
  <c r="BB356" i="9"/>
  <c r="V356" i="9"/>
  <c r="GD282" i="9"/>
  <c r="FV282" i="9"/>
  <c r="FN282" i="9"/>
  <c r="FF282" i="9"/>
  <c r="EX282" i="9"/>
  <c r="EP282" i="9"/>
  <c r="EH282" i="9"/>
  <c r="DZ282" i="9"/>
  <c r="DR282" i="9"/>
  <c r="DJ282" i="9"/>
  <c r="DB282" i="9"/>
  <c r="FZ282" i="9"/>
  <c r="FR282" i="9"/>
  <c r="FJ282" i="9"/>
  <c r="FB282" i="9"/>
  <c r="ET282" i="9"/>
  <c r="EL282" i="9"/>
  <c r="ED282" i="9"/>
  <c r="DV282" i="9"/>
  <c r="DN282" i="9"/>
  <c r="DF282" i="9"/>
  <c r="GE282" i="9"/>
  <c r="FT282" i="9"/>
  <c r="FI282" i="9"/>
  <c r="EY282" i="9"/>
  <c r="EN282" i="9"/>
  <c r="EC282" i="9"/>
  <c r="DS282" i="9"/>
  <c r="DH282" i="9"/>
  <c r="GC282" i="9"/>
  <c r="FS282" i="9"/>
  <c r="FH282" i="9"/>
  <c r="EW282" i="9"/>
  <c r="EM282" i="9"/>
  <c r="EB282" i="9"/>
  <c r="DQ282" i="9"/>
  <c r="DG282" i="9"/>
  <c r="GB282" i="9"/>
  <c r="FQ282" i="9"/>
  <c r="FG282" i="9"/>
  <c r="EV282" i="9"/>
  <c r="EK282" i="9"/>
  <c r="EA282" i="9"/>
  <c r="DP282" i="9"/>
  <c r="DE282" i="9"/>
  <c r="GA282" i="9"/>
  <c r="FP282" i="9"/>
  <c r="FE282" i="9"/>
  <c r="EU282" i="9"/>
  <c r="EJ282" i="9"/>
  <c r="DY282" i="9"/>
  <c r="DO282" i="9"/>
  <c r="DD282" i="9"/>
  <c r="FX282" i="9"/>
  <c r="FM282" i="9"/>
  <c r="FC282" i="9"/>
  <c r="ER282" i="9"/>
  <c r="EG282" i="9"/>
  <c r="DW282" i="9"/>
  <c r="DL282" i="9"/>
  <c r="GF282" i="9"/>
  <c r="FA282" i="9"/>
  <c r="DX282" i="9"/>
  <c r="FY282" i="9"/>
  <c r="EZ282" i="9"/>
  <c r="DU282" i="9"/>
  <c r="FW282" i="9"/>
  <c r="ES282" i="9"/>
  <c r="DT282" i="9"/>
  <c r="FU282" i="9"/>
  <c r="EQ282" i="9"/>
  <c r="DM282" i="9"/>
  <c r="FO282" i="9"/>
  <c r="EO282" i="9"/>
  <c r="DK282" i="9"/>
  <c r="FL282" i="9"/>
  <c r="EI282" i="9"/>
  <c r="DI282" i="9"/>
  <c r="FK282" i="9"/>
  <c r="EF282" i="9"/>
  <c r="DC282" i="9"/>
  <c r="FD282" i="9"/>
  <c r="EE282" i="9"/>
  <c r="GG282" i="9"/>
  <c r="GD260" i="9"/>
  <c r="FV260" i="9"/>
  <c r="FN260" i="9"/>
  <c r="FF260" i="9"/>
  <c r="EX260" i="9"/>
  <c r="EP260" i="9"/>
  <c r="EH260" i="9"/>
  <c r="DZ260" i="9"/>
  <c r="DR260" i="9"/>
  <c r="DJ260" i="9"/>
  <c r="DB260" i="9"/>
  <c r="GB260" i="9"/>
  <c r="FT260" i="9"/>
  <c r="FL260" i="9"/>
  <c r="FD260" i="9"/>
  <c r="EV260" i="9"/>
  <c r="EN260" i="9"/>
  <c r="EF260" i="9"/>
  <c r="DX260" i="9"/>
  <c r="DP260" i="9"/>
  <c r="DH260" i="9"/>
  <c r="GA260" i="9"/>
  <c r="FS260" i="9"/>
  <c r="FK260" i="9"/>
  <c r="FC260" i="9"/>
  <c r="EU260" i="9"/>
  <c r="EM260" i="9"/>
  <c r="EE260" i="9"/>
  <c r="DW260" i="9"/>
  <c r="DO260" i="9"/>
  <c r="DG260" i="9"/>
  <c r="GG260" i="9"/>
  <c r="FY260" i="9"/>
  <c r="FQ260" i="9"/>
  <c r="FI260" i="9"/>
  <c r="FA260" i="9"/>
  <c r="ES260" i="9"/>
  <c r="EK260" i="9"/>
  <c r="EC260" i="9"/>
  <c r="DU260" i="9"/>
  <c r="DM260" i="9"/>
  <c r="DE260" i="9"/>
  <c r="FW260" i="9"/>
  <c r="FG260" i="9"/>
  <c r="EQ260" i="9"/>
  <c r="EA260" i="9"/>
  <c r="DK260" i="9"/>
  <c r="FR260" i="9"/>
  <c r="FB260" i="9"/>
  <c r="EL260" i="9"/>
  <c r="DV260" i="9"/>
  <c r="DF260" i="9"/>
  <c r="GF260" i="9"/>
  <c r="FP260" i="9"/>
  <c r="EZ260" i="9"/>
  <c r="EJ260" i="9"/>
  <c r="DT260" i="9"/>
  <c r="DD260" i="9"/>
  <c r="FO260" i="9"/>
  <c r="ER260" i="9"/>
  <c r="DQ260" i="9"/>
  <c r="FM260" i="9"/>
  <c r="EO260" i="9"/>
  <c r="DN260" i="9"/>
  <c r="FJ260" i="9"/>
  <c r="EI260" i="9"/>
  <c r="DL260" i="9"/>
  <c r="GE260" i="9"/>
  <c r="FH260" i="9"/>
  <c r="EG260" i="9"/>
  <c r="DI260" i="9"/>
  <c r="GC260" i="9"/>
  <c r="FE260" i="9"/>
  <c r="ED260" i="9"/>
  <c r="DC260" i="9"/>
  <c r="FX260" i="9"/>
  <c r="EW260" i="9"/>
  <c r="DY260" i="9"/>
  <c r="ET260" i="9"/>
  <c r="FZ260" i="9"/>
  <c r="FU260" i="9"/>
  <c r="EY260" i="9"/>
  <c r="EB260" i="9"/>
  <c r="DS260" i="9"/>
  <c r="GA238" i="9"/>
  <c r="FS238" i="9"/>
  <c r="FK238" i="9"/>
  <c r="FC238" i="9"/>
  <c r="EU238" i="9"/>
  <c r="EM238" i="9"/>
  <c r="EE238" i="9"/>
  <c r="DW238" i="9"/>
  <c r="DO238" i="9"/>
  <c r="DG238" i="9"/>
  <c r="FZ238" i="9"/>
  <c r="FR238" i="9"/>
  <c r="FJ238" i="9"/>
  <c r="FB238" i="9"/>
  <c r="ET238" i="9"/>
  <c r="EL238" i="9"/>
  <c r="ED238" i="9"/>
  <c r="DV238" i="9"/>
  <c r="DN238" i="9"/>
  <c r="DF238" i="9"/>
  <c r="GG238" i="9"/>
  <c r="FY238" i="9"/>
  <c r="FQ238" i="9"/>
  <c r="FI238" i="9"/>
  <c r="FA238" i="9"/>
  <c r="ES238" i="9"/>
  <c r="EK238" i="9"/>
  <c r="EC238" i="9"/>
  <c r="DU238" i="9"/>
  <c r="DM238" i="9"/>
  <c r="DE238" i="9"/>
  <c r="GF238" i="9"/>
  <c r="FX238" i="9"/>
  <c r="FP238" i="9"/>
  <c r="FH238" i="9"/>
  <c r="EZ238" i="9"/>
  <c r="ER238" i="9"/>
  <c r="EJ238" i="9"/>
  <c r="EB238" i="9"/>
  <c r="DT238" i="9"/>
  <c r="DL238" i="9"/>
  <c r="DD238" i="9"/>
  <c r="GE238" i="9"/>
  <c r="FW238" i="9"/>
  <c r="FO238" i="9"/>
  <c r="FG238" i="9"/>
  <c r="EY238" i="9"/>
  <c r="EQ238" i="9"/>
  <c r="EI238" i="9"/>
  <c r="EA238" i="9"/>
  <c r="DS238" i="9"/>
  <c r="DK238" i="9"/>
  <c r="DC238" i="9"/>
  <c r="GC238" i="9"/>
  <c r="FF238" i="9"/>
  <c r="EN238" i="9"/>
  <c r="DQ238" i="9"/>
  <c r="GB238" i="9"/>
  <c r="FE238" i="9"/>
  <c r="EH238" i="9"/>
  <c r="DP238" i="9"/>
  <c r="FU238" i="9"/>
  <c r="EV238" i="9"/>
  <c r="DR238" i="9"/>
  <c r="FT238" i="9"/>
  <c r="EP238" i="9"/>
  <c r="DJ238" i="9"/>
  <c r="FN238" i="9"/>
  <c r="EO238" i="9"/>
  <c r="DI238" i="9"/>
  <c r="FM238" i="9"/>
  <c r="EG238" i="9"/>
  <c r="DH238" i="9"/>
  <c r="FL238" i="9"/>
  <c r="EF238" i="9"/>
  <c r="DB238" i="9"/>
  <c r="GD238" i="9"/>
  <c r="EX238" i="9"/>
  <c r="DY238" i="9"/>
  <c r="DZ238" i="9"/>
  <c r="DX238" i="9"/>
  <c r="FV238" i="9"/>
  <c r="FD238" i="9"/>
  <c r="EW238" i="9"/>
  <c r="GG195" i="9"/>
  <c r="FY195" i="9"/>
  <c r="FQ195" i="9"/>
  <c r="FI195" i="9"/>
  <c r="FA195" i="9"/>
  <c r="ES195" i="9"/>
  <c r="EK195" i="9"/>
  <c r="EC195" i="9"/>
  <c r="DU195" i="9"/>
  <c r="DM195" i="9"/>
  <c r="DE195" i="9"/>
  <c r="GF195" i="9"/>
  <c r="FX195" i="9"/>
  <c r="FP195" i="9"/>
  <c r="FH195" i="9"/>
  <c r="EZ195" i="9"/>
  <c r="ER195" i="9"/>
  <c r="EJ195" i="9"/>
  <c r="EB195" i="9"/>
  <c r="DT195" i="9"/>
  <c r="DL195" i="9"/>
  <c r="DD195" i="9"/>
  <c r="GE195" i="9"/>
  <c r="FW195" i="9"/>
  <c r="FO195" i="9"/>
  <c r="FG195" i="9"/>
  <c r="EY195" i="9"/>
  <c r="EQ195" i="9"/>
  <c r="EI195" i="9"/>
  <c r="EA195" i="9"/>
  <c r="DS195" i="9"/>
  <c r="DK195" i="9"/>
  <c r="DC195" i="9"/>
  <c r="GD195" i="9"/>
  <c r="FV195" i="9"/>
  <c r="FN195" i="9"/>
  <c r="FF195" i="9"/>
  <c r="EX195" i="9"/>
  <c r="EP195" i="9"/>
  <c r="EH195" i="9"/>
  <c r="DZ195" i="9"/>
  <c r="DR195" i="9"/>
  <c r="DJ195" i="9"/>
  <c r="DB195" i="9"/>
  <c r="GC195" i="9"/>
  <c r="FU195" i="9"/>
  <c r="FM195" i="9"/>
  <c r="FE195" i="9"/>
  <c r="EW195" i="9"/>
  <c r="EO195" i="9"/>
  <c r="EG195" i="9"/>
  <c r="DY195" i="9"/>
  <c r="DQ195" i="9"/>
  <c r="DI195" i="9"/>
  <c r="GB195" i="9"/>
  <c r="FT195" i="9"/>
  <c r="FL195" i="9"/>
  <c r="FD195" i="9"/>
  <c r="EV195" i="9"/>
  <c r="EN195" i="9"/>
  <c r="EF195" i="9"/>
  <c r="DX195" i="9"/>
  <c r="DP195" i="9"/>
  <c r="DH195" i="9"/>
  <c r="FC195" i="9"/>
  <c r="DW195" i="9"/>
  <c r="FB195" i="9"/>
  <c r="DV195" i="9"/>
  <c r="GA195" i="9"/>
  <c r="EU195" i="9"/>
  <c r="DO195" i="9"/>
  <c r="FZ195" i="9"/>
  <c r="ET195" i="9"/>
  <c r="DN195" i="9"/>
  <c r="FS195" i="9"/>
  <c r="EM195" i="9"/>
  <c r="DG195" i="9"/>
  <c r="FR195" i="9"/>
  <c r="EL195" i="9"/>
  <c r="DF195" i="9"/>
  <c r="FK195" i="9"/>
  <c r="EE195" i="9"/>
  <c r="FJ195" i="9"/>
  <c r="ED195" i="9"/>
  <c r="GG161" i="9"/>
  <c r="FY161" i="9"/>
  <c r="FQ161" i="9"/>
  <c r="FI161" i="9"/>
  <c r="FA161" i="9"/>
  <c r="ES161" i="9"/>
  <c r="EK161" i="9"/>
  <c r="EC161" i="9"/>
  <c r="DU161" i="9"/>
  <c r="DM161" i="9"/>
  <c r="DE161" i="9"/>
  <c r="GE161" i="9"/>
  <c r="FW161" i="9"/>
  <c r="FO161" i="9"/>
  <c r="FG161" i="9"/>
  <c r="EY161" i="9"/>
  <c r="EQ161" i="9"/>
  <c r="EI161" i="9"/>
  <c r="EA161" i="9"/>
  <c r="DS161" i="9"/>
  <c r="DK161" i="9"/>
  <c r="DC161" i="9"/>
  <c r="GD161" i="9"/>
  <c r="FV161" i="9"/>
  <c r="FN161" i="9"/>
  <c r="FF161" i="9"/>
  <c r="EX161" i="9"/>
  <c r="EP161" i="9"/>
  <c r="EH161" i="9"/>
  <c r="DZ161" i="9"/>
  <c r="DR161" i="9"/>
  <c r="DJ161" i="9"/>
  <c r="DB161" i="9"/>
  <c r="GC161" i="9"/>
  <c r="FU161" i="9"/>
  <c r="FM161" i="9"/>
  <c r="FE161" i="9"/>
  <c r="EW161" i="9"/>
  <c r="EO161" i="9"/>
  <c r="EG161" i="9"/>
  <c r="DY161" i="9"/>
  <c r="DQ161" i="9"/>
  <c r="DI161" i="9"/>
  <c r="GB161" i="9"/>
  <c r="FT161" i="9"/>
  <c r="FL161" i="9"/>
  <c r="FD161" i="9"/>
  <c r="EV161" i="9"/>
  <c r="EN161" i="9"/>
  <c r="EF161" i="9"/>
  <c r="DX161" i="9"/>
  <c r="DP161" i="9"/>
  <c r="DH161" i="9"/>
  <c r="GA161" i="9"/>
  <c r="FS161" i="9"/>
  <c r="FK161" i="9"/>
  <c r="FC161" i="9"/>
  <c r="EU161" i="9"/>
  <c r="EM161" i="9"/>
  <c r="EE161" i="9"/>
  <c r="DW161" i="9"/>
  <c r="DO161" i="9"/>
  <c r="DG161" i="9"/>
  <c r="FR161" i="9"/>
  <c r="EL161" i="9"/>
  <c r="DF161" i="9"/>
  <c r="FP161" i="9"/>
  <c r="EJ161" i="9"/>
  <c r="DD161" i="9"/>
  <c r="FJ161" i="9"/>
  <c r="ED161" i="9"/>
  <c r="FH161" i="9"/>
  <c r="EB161" i="9"/>
  <c r="FB161" i="9"/>
  <c r="DV161" i="9"/>
  <c r="GF161" i="9"/>
  <c r="EZ161" i="9"/>
  <c r="DT161" i="9"/>
  <c r="FZ161" i="9"/>
  <c r="ET161" i="9"/>
  <c r="DN161" i="9"/>
  <c r="FX161" i="9"/>
  <c r="ER161" i="9"/>
  <c r="DL161" i="9"/>
  <c r="FZ136" i="9"/>
  <c r="FR136" i="9"/>
  <c r="FJ136" i="9"/>
  <c r="FB136" i="9"/>
  <c r="ET136" i="9"/>
  <c r="EL136" i="9"/>
  <c r="ED136" i="9"/>
  <c r="DV136" i="9"/>
  <c r="DN136" i="9"/>
  <c r="DF136" i="9"/>
  <c r="GG136" i="9"/>
  <c r="FY136" i="9"/>
  <c r="FQ136" i="9"/>
  <c r="FI136" i="9"/>
  <c r="FA136" i="9"/>
  <c r="ES136" i="9"/>
  <c r="EK136" i="9"/>
  <c r="EC136" i="9"/>
  <c r="DU136" i="9"/>
  <c r="DM136" i="9"/>
  <c r="DE136" i="9"/>
  <c r="GF136" i="9"/>
  <c r="FX136" i="9"/>
  <c r="FP136" i="9"/>
  <c r="FH136" i="9"/>
  <c r="EZ136" i="9"/>
  <c r="ER136" i="9"/>
  <c r="EJ136" i="9"/>
  <c r="EB136" i="9"/>
  <c r="DT136" i="9"/>
  <c r="DL136" i="9"/>
  <c r="DD136" i="9"/>
  <c r="GE136" i="9"/>
  <c r="FW136" i="9"/>
  <c r="FO136" i="9"/>
  <c r="FG136" i="9"/>
  <c r="EY136" i="9"/>
  <c r="EQ136" i="9"/>
  <c r="EI136" i="9"/>
  <c r="EA136" i="9"/>
  <c r="DS136" i="9"/>
  <c r="DK136" i="9"/>
  <c r="DC136" i="9"/>
  <c r="GD136" i="9"/>
  <c r="FV136" i="9"/>
  <c r="FN136" i="9"/>
  <c r="FF136" i="9"/>
  <c r="EX136" i="9"/>
  <c r="EP136" i="9"/>
  <c r="EH136" i="9"/>
  <c r="DZ136" i="9"/>
  <c r="DR136" i="9"/>
  <c r="DJ136" i="9"/>
  <c r="DB136" i="9"/>
  <c r="GC136" i="9"/>
  <c r="FU136" i="9"/>
  <c r="FM136" i="9"/>
  <c r="FE136" i="9"/>
  <c r="EW136" i="9"/>
  <c r="EO136" i="9"/>
  <c r="EG136" i="9"/>
  <c r="DY136" i="9"/>
  <c r="DQ136" i="9"/>
  <c r="DI136" i="9"/>
  <c r="FL136" i="9"/>
  <c r="EF136" i="9"/>
  <c r="FK136" i="9"/>
  <c r="EE136" i="9"/>
  <c r="FD136" i="9"/>
  <c r="DX136" i="9"/>
  <c r="FC136" i="9"/>
  <c r="DW136" i="9"/>
  <c r="GB136" i="9"/>
  <c r="EV136" i="9"/>
  <c r="DP136" i="9"/>
  <c r="GA136" i="9"/>
  <c r="EU136" i="9"/>
  <c r="DO136" i="9"/>
  <c r="FT136" i="9"/>
  <c r="EN136" i="9"/>
  <c r="DH136" i="9"/>
  <c r="DG136" i="9"/>
  <c r="FS136" i="9"/>
  <c r="EM136" i="9"/>
  <c r="GG102" i="9"/>
  <c r="FY102" i="9"/>
  <c r="FQ102" i="9"/>
  <c r="FI102" i="9"/>
  <c r="FA102" i="9"/>
  <c r="ES102" i="9"/>
  <c r="EK102" i="9"/>
  <c r="EC102" i="9"/>
  <c r="DU102" i="9"/>
  <c r="DM102" i="9"/>
  <c r="DE102" i="9"/>
  <c r="GE102" i="9"/>
  <c r="FW102" i="9"/>
  <c r="FO102" i="9"/>
  <c r="FG102" i="9"/>
  <c r="EY102" i="9"/>
  <c r="EQ102" i="9"/>
  <c r="EI102" i="9"/>
  <c r="EA102" i="9"/>
  <c r="DS102" i="9"/>
  <c r="DK102" i="9"/>
  <c r="DC102" i="9"/>
  <c r="FX102" i="9"/>
  <c r="FM102" i="9"/>
  <c r="FC102" i="9"/>
  <c r="ER102" i="9"/>
  <c r="EG102" i="9"/>
  <c r="DW102" i="9"/>
  <c r="DL102" i="9"/>
  <c r="FV102" i="9"/>
  <c r="FL102" i="9"/>
  <c r="FB102" i="9"/>
  <c r="EP102" i="9"/>
  <c r="EF102" i="9"/>
  <c r="DV102" i="9"/>
  <c r="DJ102" i="9"/>
  <c r="GF102" i="9"/>
  <c r="FU102" i="9"/>
  <c r="FK102" i="9"/>
  <c r="EZ102" i="9"/>
  <c r="EO102" i="9"/>
  <c r="EE102" i="9"/>
  <c r="DT102" i="9"/>
  <c r="DI102" i="9"/>
  <c r="GD102" i="9"/>
  <c r="FT102" i="9"/>
  <c r="FJ102" i="9"/>
  <c r="EX102" i="9"/>
  <c r="EN102" i="9"/>
  <c r="ED102" i="9"/>
  <c r="DR102" i="9"/>
  <c r="DH102" i="9"/>
  <c r="GC102" i="9"/>
  <c r="FS102" i="9"/>
  <c r="FH102" i="9"/>
  <c r="EW102" i="9"/>
  <c r="EM102" i="9"/>
  <c r="EB102" i="9"/>
  <c r="DQ102" i="9"/>
  <c r="DG102" i="9"/>
  <c r="GB102" i="9"/>
  <c r="FR102" i="9"/>
  <c r="FF102" i="9"/>
  <c r="EV102" i="9"/>
  <c r="EL102" i="9"/>
  <c r="DZ102" i="9"/>
  <c r="DP102" i="9"/>
  <c r="DF102" i="9"/>
  <c r="GA102" i="9"/>
  <c r="FP102" i="9"/>
  <c r="FE102" i="9"/>
  <c r="EU102" i="9"/>
  <c r="EJ102" i="9"/>
  <c r="DY102" i="9"/>
  <c r="DO102" i="9"/>
  <c r="DD102" i="9"/>
  <c r="FN102" i="9"/>
  <c r="FD102" i="9"/>
  <c r="ET102" i="9"/>
  <c r="EH102" i="9"/>
  <c r="DX102" i="9"/>
  <c r="DN102" i="9"/>
  <c r="DB102" i="9"/>
  <c r="FZ102" i="9"/>
  <c r="GC44" i="9"/>
  <c r="FU44" i="9"/>
  <c r="FM44" i="9"/>
  <c r="FE44" i="9"/>
  <c r="EW44" i="9"/>
  <c r="EO44" i="9"/>
  <c r="EG44" i="9"/>
  <c r="DY44" i="9"/>
  <c r="DQ44" i="9"/>
  <c r="DI44" i="9"/>
  <c r="GB44" i="9"/>
  <c r="FT44" i="9"/>
  <c r="FL44" i="9"/>
  <c r="FD44" i="9"/>
  <c r="EV44" i="9"/>
  <c r="EN44" i="9"/>
  <c r="EF44" i="9"/>
  <c r="DX44" i="9"/>
  <c r="DP44" i="9"/>
  <c r="DH44" i="9"/>
  <c r="GA44" i="9"/>
  <c r="FS44" i="9"/>
  <c r="FK44" i="9"/>
  <c r="FC44" i="9"/>
  <c r="EU44" i="9"/>
  <c r="EM44" i="9"/>
  <c r="EE44" i="9"/>
  <c r="DW44" i="9"/>
  <c r="DO44" i="9"/>
  <c r="DG44" i="9"/>
  <c r="FZ44" i="9"/>
  <c r="FR44" i="9"/>
  <c r="FJ44" i="9"/>
  <c r="FB44" i="9"/>
  <c r="ET44" i="9"/>
  <c r="EL44" i="9"/>
  <c r="ED44" i="9"/>
  <c r="DV44" i="9"/>
  <c r="DN44" i="9"/>
  <c r="DF44" i="9"/>
  <c r="GG44" i="9"/>
  <c r="FY44" i="9"/>
  <c r="FQ44" i="9"/>
  <c r="FI44" i="9"/>
  <c r="FA44" i="9"/>
  <c r="ES44" i="9"/>
  <c r="EK44" i="9"/>
  <c r="EC44" i="9"/>
  <c r="DU44" i="9"/>
  <c r="DM44" i="9"/>
  <c r="DE44" i="9"/>
  <c r="GF44" i="9"/>
  <c r="FX44" i="9"/>
  <c r="FP44" i="9"/>
  <c r="FH44" i="9"/>
  <c r="EZ44" i="9"/>
  <c r="ER44" i="9"/>
  <c r="EJ44" i="9"/>
  <c r="EB44" i="9"/>
  <c r="DT44" i="9"/>
  <c r="DL44" i="9"/>
  <c r="DD44" i="9"/>
  <c r="FF44" i="9"/>
  <c r="DZ44" i="9"/>
  <c r="GE44" i="9"/>
  <c r="EY44" i="9"/>
  <c r="DS44" i="9"/>
  <c r="GD44" i="9"/>
  <c r="EX44" i="9"/>
  <c r="DR44" i="9"/>
  <c r="FW44" i="9"/>
  <c r="EQ44" i="9"/>
  <c r="DK44" i="9"/>
  <c r="FN44" i="9"/>
  <c r="EH44" i="9"/>
  <c r="DB44" i="9"/>
  <c r="FG44" i="9"/>
  <c r="EA44" i="9"/>
  <c r="DJ44" i="9"/>
  <c r="DC44" i="9"/>
  <c r="FV44" i="9"/>
  <c r="FO44" i="9"/>
  <c r="EP44" i="9"/>
  <c r="EI44" i="9"/>
  <c r="GC12" i="9"/>
  <c r="FU12" i="9"/>
  <c r="FM12" i="9"/>
  <c r="FE12" i="9"/>
  <c r="EW12" i="9"/>
  <c r="EO12" i="9"/>
  <c r="EG12" i="9"/>
  <c r="DY12" i="9"/>
  <c r="DQ12" i="9"/>
  <c r="DI12" i="9"/>
  <c r="GB12" i="9"/>
  <c r="FT12" i="9"/>
  <c r="FL12" i="9"/>
  <c r="FD12" i="9"/>
  <c r="EV12" i="9"/>
  <c r="EN12" i="9"/>
  <c r="EF12" i="9"/>
  <c r="DX12" i="9"/>
  <c r="DP12" i="9"/>
  <c r="DH12" i="9"/>
  <c r="GA12" i="9"/>
  <c r="FS12" i="9"/>
  <c r="FK12" i="9"/>
  <c r="FC12" i="9"/>
  <c r="EU12" i="9"/>
  <c r="EM12" i="9"/>
  <c r="EE12" i="9"/>
  <c r="DW12" i="9"/>
  <c r="DO12" i="9"/>
  <c r="DG12" i="9"/>
  <c r="FZ12" i="9"/>
  <c r="FR12" i="9"/>
  <c r="FJ12" i="9"/>
  <c r="FB12" i="9"/>
  <c r="ET12" i="9"/>
  <c r="EL12" i="9"/>
  <c r="ED12" i="9"/>
  <c r="DV12" i="9"/>
  <c r="DN12" i="9"/>
  <c r="DF12" i="9"/>
  <c r="GG12" i="9"/>
  <c r="FY12" i="9"/>
  <c r="FQ12" i="9"/>
  <c r="FI12" i="9"/>
  <c r="FA12" i="9"/>
  <c r="ES12" i="9"/>
  <c r="EK12" i="9"/>
  <c r="EC12" i="9"/>
  <c r="DU12" i="9"/>
  <c r="DM12" i="9"/>
  <c r="DE12" i="9"/>
  <c r="GF12" i="9"/>
  <c r="FX12" i="9"/>
  <c r="FP12" i="9"/>
  <c r="FH12" i="9"/>
  <c r="EZ12" i="9"/>
  <c r="ER12" i="9"/>
  <c r="EJ12" i="9"/>
  <c r="EB12" i="9"/>
  <c r="DT12" i="9"/>
  <c r="DL12" i="9"/>
  <c r="DD12" i="9"/>
  <c r="FO12" i="9"/>
  <c r="EI12" i="9"/>
  <c r="DC12" i="9"/>
  <c r="FN12" i="9"/>
  <c r="EH12" i="9"/>
  <c r="DB12" i="9"/>
  <c r="FG12" i="9"/>
  <c r="EA12" i="9"/>
  <c r="FF12" i="9"/>
  <c r="DZ12" i="9"/>
  <c r="FW12" i="9"/>
  <c r="EQ12" i="9"/>
  <c r="DK12" i="9"/>
  <c r="FV12" i="9"/>
  <c r="EP12" i="9"/>
  <c r="DJ12" i="9"/>
  <c r="EY12" i="9"/>
  <c r="EX12" i="9"/>
  <c r="DS12" i="9"/>
  <c r="DR12" i="9"/>
  <c r="GE12" i="9"/>
  <c r="GD12" i="9"/>
  <c r="CX520" i="9"/>
  <c r="CP520" i="9"/>
  <c r="CH520" i="9"/>
  <c r="BZ520" i="9"/>
  <c r="CU520" i="9"/>
  <c r="CM520" i="9"/>
  <c r="CE520" i="9"/>
  <c r="BW520" i="9"/>
  <c r="DA520" i="9"/>
  <c r="CQ520" i="9"/>
  <c r="CF520" i="9"/>
  <c r="BU520" i="9"/>
  <c r="BM520" i="9"/>
  <c r="BE520" i="9"/>
  <c r="AW520" i="9"/>
  <c r="AO520" i="9"/>
  <c r="AG520" i="9"/>
  <c r="Y520" i="9"/>
  <c r="CW520" i="9"/>
  <c r="CL520" i="9"/>
  <c r="CB520" i="9"/>
  <c r="BR520" i="9"/>
  <c r="BJ520" i="9"/>
  <c r="BB520" i="9"/>
  <c r="AT520" i="9"/>
  <c r="AL520" i="9"/>
  <c r="AD520" i="9"/>
  <c r="V520" i="9"/>
  <c r="CV520" i="9"/>
  <c r="CK520" i="9"/>
  <c r="CA520" i="9"/>
  <c r="BQ520" i="9"/>
  <c r="BI520" i="9"/>
  <c r="BA520" i="9"/>
  <c r="AS520" i="9"/>
  <c r="AK520" i="9"/>
  <c r="AC520" i="9"/>
  <c r="CT520" i="9"/>
  <c r="CD520" i="9"/>
  <c r="BO520" i="9"/>
  <c r="BC520" i="9"/>
  <c r="AP520" i="9"/>
  <c r="AB520" i="9"/>
  <c r="CS520" i="9"/>
  <c r="CC520" i="9"/>
  <c r="BN520" i="9"/>
  <c r="AZ520" i="9"/>
  <c r="AN520" i="9"/>
  <c r="AA520" i="9"/>
  <c r="CO520" i="9"/>
  <c r="BX520" i="9"/>
  <c r="BK520" i="9"/>
  <c r="AX520" i="9"/>
  <c r="AJ520" i="9"/>
  <c r="X520" i="9"/>
  <c r="CN520" i="9"/>
  <c r="BV520" i="9"/>
  <c r="BH520" i="9"/>
  <c r="AV520" i="9"/>
  <c r="AI520" i="9"/>
  <c r="W520" i="9"/>
  <c r="BT520" i="9"/>
  <c r="AU520" i="9"/>
  <c r="CZ520" i="9"/>
  <c r="BS520" i="9"/>
  <c r="AR520" i="9"/>
  <c r="CY520" i="9"/>
  <c r="BP520" i="9"/>
  <c r="AQ520" i="9"/>
  <c r="CR520" i="9"/>
  <c r="BL520" i="9"/>
  <c r="AM520" i="9"/>
  <c r="CJ520" i="9"/>
  <c r="BG520" i="9"/>
  <c r="AH520" i="9"/>
  <c r="AF520" i="9"/>
  <c r="CI520" i="9"/>
  <c r="Z520" i="9"/>
  <c r="CG520" i="9"/>
  <c r="BD520" i="9"/>
  <c r="AY520" i="9"/>
  <c r="AE520" i="9"/>
  <c r="BY520" i="9"/>
  <c r="BF520" i="9"/>
  <c r="CY504" i="9"/>
  <c r="CQ504" i="9"/>
  <c r="CI504" i="9"/>
  <c r="CA504" i="9"/>
  <c r="BS504" i="9"/>
  <c r="BK504" i="9"/>
  <c r="BC504" i="9"/>
  <c r="AU504" i="9"/>
  <c r="AM504" i="9"/>
  <c r="AE504" i="9"/>
  <c r="W504" i="9"/>
  <c r="CV504" i="9"/>
  <c r="CM504" i="9"/>
  <c r="CD504" i="9"/>
  <c r="BU504" i="9"/>
  <c r="BL504" i="9"/>
  <c r="BB504" i="9"/>
  <c r="AS504" i="9"/>
  <c r="AJ504" i="9"/>
  <c r="AA504" i="9"/>
  <c r="CU504" i="9"/>
  <c r="CL504" i="9"/>
  <c r="CC504" i="9"/>
  <c r="BT504" i="9"/>
  <c r="BJ504" i="9"/>
  <c r="BA504" i="9"/>
  <c r="AR504" i="9"/>
  <c r="AI504" i="9"/>
  <c r="Z504" i="9"/>
  <c r="DA504" i="9"/>
  <c r="CR504" i="9"/>
  <c r="CH504" i="9"/>
  <c r="BY504" i="9"/>
  <c r="BP504" i="9"/>
  <c r="BG504" i="9"/>
  <c r="AX504" i="9"/>
  <c r="AO504" i="9"/>
  <c r="AF504" i="9"/>
  <c r="V504" i="9"/>
  <c r="CS504" i="9"/>
  <c r="CE504" i="9"/>
  <c r="BO504" i="9"/>
  <c r="AZ504" i="9"/>
  <c r="AL504" i="9"/>
  <c r="X504" i="9"/>
  <c r="CP504" i="9"/>
  <c r="CB504" i="9"/>
  <c r="BN504" i="9"/>
  <c r="AY504" i="9"/>
  <c r="AK504" i="9"/>
  <c r="CO504" i="9"/>
  <c r="BZ504" i="9"/>
  <c r="BM504" i="9"/>
  <c r="AW504" i="9"/>
  <c r="AH504" i="9"/>
  <c r="CN504" i="9"/>
  <c r="BX504" i="9"/>
  <c r="BI504" i="9"/>
  <c r="AV504" i="9"/>
  <c r="AG504" i="9"/>
  <c r="CZ504" i="9"/>
  <c r="CK504" i="9"/>
  <c r="BW504" i="9"/>
  <c r="BH504" i="9"/>
  <c r="AT504" i="9"/>
  <c r="AD504" i="9"/>
  <c r="CJ504" i="9"/>
  <c r="BD504" i="9"/>
  <c r="CG504" i="9"/>
  <c r="AQ504" i="9"/>
  <c r="CF504" i="9"/>
  <c r="AP504" i="9"/>
  <c r="BV504" i="9"/>
  <c r="AN504" i="9"/>
  <c r="BR504" i="9"/>
  <c r="AC504" i="9"/>
  <c r="CX504" i="9"/>
  <c r="CW504" i="9"/>
  <c r="CT504" i="9"/>
  <c r="BQ504" i="9"/>
  <c r="BF504" i="9"/>
  <c r="Y504" i="9"/>
  <c r="BE504" i="9"/>
  <c r="AB504" i="9"/>
  <c r="CZ479" i="9"/>
  <c r="CR479" i="9"/>
  <c r="CJ479" i="9"/>
  <c r="CB479" i="9"/>
  <c r="BT479" i="9"/>
  <c r="BL479" i="9"/>
  <c r="BD479" i="9"/>
  <c r="AV479" i="9"/>
  <c r="AN479" i="9"/>
  <c r="AF479" i="9"/>
  <c r="X479" i="9"/>
  <c r="CY479" i="9"/>
  <c r="CP479" i="9"/>
  <c r="CG479" i="9"/>
  <c r="BX479" i="9"/>
  <c r="BO479" i="9"/>
  <c r="BF479" i="9"/>
  <c r="AW479" i="9"/>
  <c r="AM479" i="9"/>
  <c r="AD479" i="9"/>
  <c r="CX479" i="9"/>
  <c r="CO479" i="9"/>
  <c r="CF479" i="9"/>
  <c r="BW479" i="9"/>
  <c r="BN479" i="9"/>
  <c r="BE479" i="9"/>
  <c r="AU479" i="9"/>
  <c r="AL479" i="9"/>
  <c r="AC479" i="9"/>
  <c r="CS479" i="9"/>
  <c r="CE479" i="9"/>
  <c r="BS479" i="9"/>
  <c r="BH479" i="9"/>
  <c r="AT479" i="9"/>
  <c r="AI479" i="9"/>
  <c r="W479" i="9"/>
  <c r="CN479" i="9"/>
  <c r="CC479" i="9"/>
  <c r="BQ479" i="9"/>
  <c r="BC479" i="9"/>
  <c r="AR479" i="9"/>
  <c r="AG479" i="9"/>
  <c r="DA479" i="9"/>
  <c r="CM479" i="9"/>
  <c r="CA479" i="9"/>
  <c r="BP479" i="9"/>
  <c r="BB479" i="9"/>
  <c r="AQ479" i="9"/>
  <c r="AE479" i="9"/>
  <c r="CQ479" i="9"/>
  <c r="BV479" i="9"/>
  <c r="BA479" i="9"/>
  <c r="AJ479" i="9"/>
  <c r="CL479" i="9"/>
  <c r="BU479" i="9"/>
  <c r="AZ479" i="9"/>
  <c r="AH479" i="9"/>
  <c r="CK479" i="9"/>
  <c r="BR479" i="9"/>
  <c r="AY479" i="9"/>
  <c r="AB479" i="9"/>
  <c r="CI479" i="9"/>
  <c r="BM479" i="9"/>
  <c r="AX479" i="9"/>
  <c r="AA479" i="9"/>
  <c r="CU479" i="9"/>
  <c r="BZ479" i="9"/>
  <c r="BI479" i="9"/>
  <c r="AO479" i="9"/>
  <c r="V479" i="9"/>
  <c r="CT479" i="9"/>
  <c r="BY479" i="9"/>
  <c r="BG479" i="9"/>
  <c r="AK479" i="9"/>
  <c r="CV479" i="9"/>
  <c r="Y479" i="9"/>
  <c r="CH479" i="9"/>
  <c r="CD479" i="9"/>
  <c r="BK479" i="9"/>
  <c r="BJ479" i="9"/>
  <c r="AP479" i="9"/>
  <c r="Z479" i="9"/>
  <c r="CW479" i="9"/>
  <c r="AS479" i="9"/>
  <c r="DA442" i="9"/>
  <c r="CS442" i="9"/>
  <c r="CK442" i="9"/>
  <c r="CC442" i="9"/>
  <c r="BU442" i="9"/>
  <c r="BM442" i="9"/>
  <c r="BE442" i="9"/>
  <c r="AW442" i="9"/>
  <c r="AO442" i="9"/>
  <c r="AG442" i="9"/>
  <c r="Y442" i="9"/>
  <c r="CZ442" i="9"/>
  <c r="CR442" i="9"/>
  <c r="CJ442" i="9"/>
  <c r="CB442" i="9"/>
  <c r="BT442" i="9"/>
  <c r="BL442" i="9"/>
  <c r="BD442" i="9"/>
  <c r="AV442" i="9"/>
  <c r="AN442" i="9"/>
  <c r="AF442" i="9"/>
  <c r="X442" i="9"/>
  <c r="CY442" i="9"/>
  <c r="CQ442" i="9"/>
  <c r="CI442" i="9"/>
  <c r="CA442" i="9"/>
  <c r="BS442" i="9"/>
  <c r="BK442" i="9"/>
  <c r="BC442" i="9"/>
  <c r="AU442" i="9"/>
  <c r="AM442" i="9"/>
  <c r="AE442" i="9"/>
  <c r="W442" i="9"/>
  <c r="CX442" i="9"/>
  <c r="CP442" i="9"/>
  <c r="CH442" i="9"/>
  <c r="BZ442" i="9"/>
  <c r="BR442" i="9"/>
  <c r="BJ442" i="9"/>
  <c r="BB442" i="9"/>
  <c r="AT442" i="9"/>
  <c r="AL442" i="9"/>
  <c r="AD442" i="9"/>
  <c r="V442" i="9"/>
  <c r="CW442" i="9"/>
  <c r="CO442" i="9"/>
  <c r="CG442" i="9"/>
  <c r="BY442" i="9"/>
  <c r="BQ442" i="9"/>
  <c r="BI442" i="9"/>
  <c r="BA442" i="9"/>
  <c r="AS442" i="9"/>
  <c r="AK442" i="9"/>
  <c r="AC442" i="9"/>
  <c r="CU442" i="9"/>
  <c r="CM442" i="9"/>
  <c r="CE442" i="9"/>
  <c r="BW442" i="9"/>
  <c r="BO442" i="9"/>
  <c r="BG442" i="9"/>
  <c r="AY442" i="9"/>
  <c r="AQ442" i="9"/>
  <c r="AI442" i="9"/>
  <c r="AA442" i="9"/>
  <c r="BV442" i="9"/>
  <c r="AP442" i="9"/>
  <c r="CV442" i="9"/>
  <c r="BP442" i="9"/>
  <c r="AJ442" i="9"/>
  <c r="CT442" i="9"/>
  <c r="BN442" i="9"/>
  <c r="AH442" i="9"/>
  <c r="CN442" i="9"/>
  <c r="BH442" i="9"/>
  <c r="AB442" i="9"/>
  <c r="CL442" i="9"/>
  <c r="BF442" i="9"/>
  <c r="Z442" i="9"/>
  <c r="AZ442" i="9"/>
  <c r="AX442" i="9"/>
  <c r="AR442" i="9"/>
  <c r="CF442" i="9"/>
  <c r="CD442" i="9"/>
  <c r="BX442" i="9"/>
  <c r="CW141" i="9"/>
  <c r="CO141" i="9"/>
  <c r="CG141" i="9"/>
  <c r="BY141" i="9"/>
  <c r="BQ141" i="9"/>
  <c r="BI141" i="9"/>
  <c r="BA141" i="9"/>
  <c r="AS141" i="9"/>
  <c r="AK141" i="9"/>
  <c r="AC141" i="9"/>
  <c r="CV141" i="9"/>
  <c r="CN141" i="9"/>
  <c r="CF141" i="9"/>
  <c r="BX141" i="9"/>
  <c r="BP141" i="9"/>
  <c r="BH141" i="9"/>
  <c r="AZ141" i="9"/>
  <c r="AR141" i="9"/>
  <c r="AJ141" i="9"/>
  <c r="AB141" i="9"/>
  <c r="CU141" i="9"/>
  <c r="CM141" i="9"/>
  <c r="CE141" i="9"/>
  <c r="BW141" i="9"/>
  <c r="BO141" i="9"/>
  <c r="BG141" i="9"/>
  <c r="AY141" i="9"/>
  <c r="AQ141" i="9"/>
  <c r="AI141" i="9"/>
  <c r="AA141" i="9"/>
  <c r="CT141" i="9"/>
  <c r="CL141" i="9"/>
  <c r="CD141" i="9"/>
  <c r="BV141" i="9"/>
  <c r="BN141" i="9"/>
  <c r="BF141" i="9"/>
  <c r="AX141" i="9"/>
  <c r="AP141" i="9"/>
  <c r="AH141" i="9"/>
  <c r="Z141" i="9"/>
  <c r="DA141" i="9"/>
  <c r="CS141" i="9"/>
  <c r="CK141" i="9"/>
  <c r="CC141" i="9"/>
  <c r="BU141" i="9"/>
  <c r="BM141" i="9"/>
  <c r="BE141" i="9"/>
  <c r="AW141" i="9"/>
  <c r="AO141" i="9"/>
  <c r="AG141" i="9"/>
  <c r="Y141" i="9"/>
  <c r="CZ141" i="9"/>
  <c r="CR141" i="9"/>
  <c r="CJ141" i="9"/>
  <c r="CB141" i="9"/>
  <c r="BT141" i="9"/>
  <c r="BL141" i="9"/>
  <c r="BD141" i="9"/>
  <c r="AV141" i="9"/>
  <c r="AN141" i="9"/>
  <c r="AF141" i="9"/>
  <c r="X141" i="9"/>
  <c r="CY141" i="9"/>
  <c r="BS141" i="9"/>
  <c r="AM141" i="9"/>
  <c r="CX141" i="9"/>
  <c r="BR141" i="9"/>
  <c r="AL141" i="9"/>
  <c r="CQ141" i="9"/>
  <c r="BK141" i="9"/>
  <c r="AE141" i="9"/>
  <c r="CP141" i="9"/>
  <c r="BJ141" i="9"/>
  <c r="AD141" i="9"/>
  <c r="CI141" i="9"/>
  <c r="BC141" i="9"/>
  <c r="W141" i="9"/>
  <c r="CH141" i="9"/>
  <c r="BB141" i="9"/>
  <c r="V141" i="9"/>
  <c r="CA141" i="9"/>
  <c r="AU141" i="9"/>
  <c r="BZ141" i="9"/>
  <c r="AT141" i="9"/>
  <c r="CW125" i="9"/>
  <c r="CO125" i="9"/>
  <c r="CG125" i="9"/>
  <c r="BY125" i="9"/>
  <c r="BQ125" i="9"/>
  <c r="BI125" i="9"/>
  <c r="BA125" i="9"/>
  <c r="AS125" i="9"/>
  <c r="AK125" i="9"/>
  <c r="AC125" i="9"/>
  <c r="CV125" i="9"/>
  <c r="CN125" i="9"/>
  <c r="CF125" i="9"/>
  <c r="BX125" i="9"/>
  <c r="BP125" i="9"/>
  <c r="BH125" i="9"/>
  <c r="AZ125" i="9"/>
  <c r="AR125" i="9"/>
  <c r="AJ125" i="9"/>
  <c r="AB125" i="9"/>
  <c r="CU125" i="9"/>
  <c r="CM125" i="9"/>
  <c r="CE125" i="9"/>
  <c r="BW125" i="9"/>
  <c r="BO125" i="9"/>
  <c r="BG125" i="9"/>
  <c r="AY125" i="9"/>
  <c r="AQ125" i="9"/>
  <c r="AI125" i="9"/>
  <c r="AA125" i="9"/>
  <c r="CT125" i="9"/>
  <c r="CL125" i="9"/>
  <c r="CD125" i="9"/>
  <c r="BV125" i="9"/>
  <c r="BN125" i="9"/>
  <c r="BF125" i="9"/>
  <c r="AX125" i="9"/>
  <c r="AP125" i="9"/>
  <c r="AH125" i="9"/>
  <c r="Z125" i="9"/>
  <c r="DA125" i="9"/>
  <c r="CS125" i="9"/>
  <c r="CK125" i="9"/>
  <c r="CC125" i="9"/>
  <c r="BU125" i="9"/>
  <c r="BM125" i="9"/>
  <c r="BE125" i="9"/>
  <c r="AW125" i="9"/>
  <c r="AO125" i="9"/>
  <c r="AG125" i="9"/>
  <c r="Y125" i="9"/>
  <c r="CZ125" i="9"/>
  <c r="CR125" i="9"/>
  <c r="CJ125" i="9"/>
  <c r="CB125" i="9"/>
  <c r="BT125" i="9"/>
  <c r="BL125" i="9"/>
  <c r="BD125" i="9"/>
  <c r="AV125" i="9"/>
  <c r="AN125" i="9"/>
  <c r="AF125" i="9"/>
  <c r="X125" i="9"/>
  <c r="CI125" i="9"/>
  <c r="BC125" i="9"/>
  <c r="W125" i="9"/>
  <c r="CH125" i="9"/>
  <c r="BB125" i="9"/>
  <c r="V125" i="9"/>
  <c r="CA125" i="9"/>
  <c r="AU125" i="9"/>
  <c r="BZ125" i="9"/>
  <c r="AT125" i="9"/>
  <c r="CY125" i="9"/>
  <c r="BS125" i="9"/>
  <c r="AM125" i="9"/>
  <c r="CX125" i="9"/>
  <c r="BR125" i="9"/>
  <c r="AL125" i="9"/>
  <c r="CQ125" i="9"/>
  <c r="BK125" i="9"/>
  <c r="AE125" i="9"/>
  <c r="CP125" i="9"/>
  <c r="BJ125" i="9"/>
  <c r="AD125" i="9"/>
  <c r="CW109" i="9"/>
  <c r="CO109" i="9"/>
  <c r="CG109" i="9"/>
  <c r="BY109" i="9"/>
  <c r="BQ109" i="9"/>
  <c r="BI109" i="9"/>
  <c r="BA109" i="9"/>
  <c r="AS109" i="9"/>
  <c r="AK109" i="9"/>
  <c r="AC109" i="9"/>
  <c r="CV109" i="9"/>
  <c r="CN109" i="9"/>
  <c r="CF109" i="9"/>
  <c r="BX109" i="9"/>
  <c r="BP109" i="9"/>
  <c r="BH109" i="9"/>
  <c r="AZ109" i="9"/>
  <c r="AR109" i="9"/>
  <c r="AJ109" i="9"/>
  <c r="AB109" i="9"/>
  <c r="CT109" i="9"/>
  <c r="CL109" i="9"/>
  <c r="CD109" i="9"/>
  <c r="BV109" i="9"/>
  <c r="BN109" i="9"/>
  <c r="BF109" i="9"/>
  <c r="AX109" i="9"/>
  <c r="AP109" i="9"/>
  <c r="AH109" i="9"/>
  <c r="Z109" i="9"/>
  <c r="CZ109" i="9"/>
  <c r="CR109" i="9"/>
  <c r="CJ109" i="9"/>
  <c r="CB109" i="9"/>
  <c r="BT109" i="9"/>
  <c r="BL109" i="9"/>
  <c r="BD109" i="9"/>
  <c r="AV109" i="9"/>
  <c r="AN109" i="9"/>
  <c r="AF109" i="9"/>
  <c r="X109" i="9"/>
  <c r="CM109" i="9"/>
  <c r="BW109" i="9"/>
  <c r="BG109" i="9"/>
  <c r="AQ109" i="9"/>
  <c r="AA109" i="9"/>
  <c r="DA109" i="9"/>
  <c r="CK109" i="9"/>
  <c r="BU109" i="9"/>
  <c r="BE109" i="9"/>
  <c r="AO109" i="9"/>
  <c r="Y109" i="9"/>
  <c r="CY109" i="9"/>
  <c r="CI109" i="9"/>
  <c r="BS109" i="9"/>
  <c r="BC109" i="9"/>
  <c r="AM109" i="9"/>
  <c r="W109" i="9"/>
  <c r="CX109" i="9"/>
  <c r="CH109" i="9"/>
  <c r="BR109" i="9"/>
  <c r="BB109" i="9"/>
  <c r="AL109" i="9"/>
  <c r="V109" i="9"/>
  <c r="CU109" i="9"/>
  <c r="CE109" i="9"/>
  <c r="BO109" i="9"/>
  <c r="AY109" i="9"/>
  <c r="AI109" i="9"/>
  <c r="CS109" i="9"/>
  <c r="CC109" i="9"/>
  <c r="BM109" i="9"/>
  <c r="AW109" i="9"/>
  <c r="AG109" i="9"/>
  <c r="CQ109" i="9"/>
  <c r="CA109" i="9"/>
  <c r="BK109" i="9"/>
  <c r="AU109" i="9"/>
  <c r="AE109" i="9"/>
  <c r="CP109" i="9"/>
  <c r="BZ109" i="9"/>
  <c r="BJ109" i="9"/>
  <c r="AT109" i="9"/>
  <c r="AD109" i="9"/>
  <c r="CT93" i="9"/>
  <c r="CL93" i="9"/>
  <c r="CD93" i="9"/>
  <c r="BV93" i="9"/>
  <c r="BN93" i="9"/>
  <c r="BF93" i="9"/>
  <c r="AX93" i="9"/>
  <c r="AP93" i="9"/>
  <c r="AH93" i="9"/>
  <c r="Z93" i="9"/>
  <c r="DA93" i="9"/>
  <c r="CS93" i="9"/>
  <c r="CK93" i="9"/>
  <c r="CC93" i="9"/>
  <c r="BU93" i="9"/>
  <c r="BM93" i="9"/>
  <c r="BE93" i="9"/>
  <c r="AW93" i="9"/>
  <c r="AO93" i="9"/>
  <c r="AG93" i="9"/>
  <c r="Y93" i="9"/>
  <c r="CZ93" i="9"/>
  <c r="CR93" i="9"/>
  <c r="CJ93" i="9"/>
  <c r="CB93" i="9"/>
  <c r="BT93" i="9"/>
  <c r="BL93" i="9"/>
  <c r="BD93" i="9"/>
  <c r="AV93" i="9"/>
  <c r="AN93" i="9"/>
  <c r="AF93" i="9"/>
  <c r="X93" i="9"/>
  <c r="CY93" i="9"/>
  <c r="CQ93" i="9"/>
  <c r="CI93" i="9"/>
  <c r="CA93" i="9"/>
  <c r="BS93" i="9"/>
  <c r="BK93" i="9"/>
  <c r="BC93" i="9"/>
  <c r="AU93" i="9"/>
  <c r="AM93" i="9"/>
  <c r="AE93" i="9"/>
  <c r="W93" i="9"/>
  <c r="CX93" i="9"/>
  <c r="CP93" i="9"/>
  <c r="CH93" i="9"/>
  <c r="BZ93" i="9"/>
  <c r="BR93" i="9"/>
  <c r="BJ93" i="9"/>
  <c r="BB93" i="9"/>
  <c r="AT93" i="9"/>
  <c r="AL93" i="9"/>
  <c r="AD93" i="9"/>
  <c r="V93" i="9"/>
  <c r="CW93" i="9"/>
  <c r="CO93" i="9"/>
  <c r="CG93" i="9"/>
  <c r="BY93" i="9"/>
  <c r="BQ93" i="9"/>
  <c r="BI93" i="9"/>
  <c r="BA93" i="9"/>
  <c r="AS93" i="9"/>
  <c r="AK93" i="9"/>
  <c r="AC93" i="9"/>
  <c r="CV93" i="9"/>
  <c r="CN93" i="9"/>
  <c r="CF93" i="9"/>
  <c r="BX93" i="9"/>
  <c r="BP93" i="9"/>
  <c r="BH93" i="9"/>
  <c r="AZ93" i="9"/>
  <c r="AR93" i="9"/>
  <c r="AJ93" i="9"/>
  <c r="AB93" i="9"/>
  <c r="AQ93" i="9"/>
  <c r="CU93" i="9"/>
  <c r="AI93" i="9"/>
  <c r="CM93" i="9"/>
  <c r="AA93" i="9"/>
  <c r="CE93" i="9"/>
  <c r="BW93" i="9"/>
  <c r="BO93" i="9"/>
  <c r="BG93" i="9"/>
  <c r="AY93" i="9"/>
  <c r="CT77" i="9"/>
  <c r="CL77" i="9"/>
  <c r="CD77" i="9"/>
  <c r="BV77" i="9"/>
  <c r="BN77" i="9"/>
  <c r="BF77" i="9"/>
  <c r="AX77" i="9"/>
  <c r="AP77" i="9"/>
  <c r="AH77" i="9"/>
  <c r="Z77" i="9"/>
  <c r="DA77" i="9"/>
  <c r="CS77" i="9"/>
  <c r="CK77" i="9"/>
  <c r="CC77" i="9"/>
  <c r="BU77" i="9"/>
  <c r="BM77" i="9"/>
  <c r="BE77" i="9"/>
  <c r="AW77" i="9"/>
  <c r="AO77" i="9"/>
  <c r="AG77" i="9"/>
  <c r="Y77" i="9"/>
  <c r="CY77" i="9"/>
  <c r="CQ77" i="9"/>
  <c r="CI77" i="9"/>
  <c r="CA77" i="9"/>
  <c r="BS77" i="9"/>
  <c r="BK77" i="9"/>
  <c r="BC77" i="9"/>
  <c r="AU77" i="9"/>
  <c r="AM77" i="9"/>
  <c r="AE77" i="9"/>
  <c r="W77" i="9"/>
  <c r="CX77" i="9"/>
  <c r="CP77" i="9"/>
  <c r="CH77" i="9"/>
  <c r="BZ77" i="9"/>
  <c r="BR77" i="9"/>
  <c r="BJ77" i="9"/>
  <c r="BB77" i="9"/>
  <c r="AT77" i="9"/>
  <c r="AL77" i="9"/>
  <c r="AD77" i="9"/>
  <c r="V77" i="9"/>
  <c r="CW77" i="9"/>
  <c r="CO77" i="9"/>
  <c r="CG77" i="9"/>
  <c r="BY77" i="9"/>
  <c r="BQ77" i="9"/>
  <c r="BI77" i="9"/>
  <c r="BA77" i="9"/>
  <c r="AS77" i="9"/>
  <c r="AK77" i="9"/>
  <c r="AC77" i="9"/>
  <c r="CV77" i="9"/>
  <c r="CN77" i="9"/>
  <c r="CF77" i="9"/>
  <c r="BX77" i="9"/>
  <c r="BP77" i="9"/>
  <c r="BH77" i="9"/>
  <c r="AZ77" i="9"/>
  <c r="AR77" i="9"/>
  <c r="AJ77" i="9"/>
  <c r="AB77" i="9"/>
  <c r="CB77" i="9"/>
  <c r="AV77" i="9"/>
  <c r="BW77" i="9"/>
  <c r="AQ77" i="9"/>
  <c r="CZ77" i="9"/>
  <c r="BT77" i="9"/>
  <c r="AN77" i="9"/>
  <c r="CU77" i="9"/>
  <c r="BO77" i="9"/>
  <c r="AI77" i="9"/>
  <c r="CR77" i="9"/>
  <c r="BL77" i="9"/>
  <c r="AF77" i="9"/>
  <c r="CM77" i="9"/>
  <c r="BG77" i="9"/>
  <c r="AA77" i="9"/>
  <c r="CJ77" i="9"/>
  <c r="BD77" i="9"/>
  <c r="X77" i="9"/>
  <c r="CE77" i="9"/>
  <c r="AY77" i="9"/>
  <c r="CY61" i="9"/>
  <c r="CQ61" i="9"/>
  <c r="CI61" i="9"/>
  <c r="CA61" i="9"/>
  <c r="BS61" i="9"/>
  <c r="BK61" i="9"/>
  <c r="BC61" i="9"/>
  <c r="AU61" i="9"/>
  <c r="AM61" i="9"/>
  <c r="AE61" i="9"/>
  <c r="W61" i="9"/>
  <c r="CV61" i="9"/>
  <c r="CN61" i="9"/>
  <c r="CF61" i="9"/>
  <c r="BX61" i="9"/>
  <c r="BP61" i="9"/>
  <c r="BH61" i="9"/>
  <c r="AZ61" i="9"/>
  <c r="AR61" i="9"/>
  <c r="AJ61" i="9"/>
  <c r="AB61" i="9"/>
  <c r="CT61" i="9"/>
  <c r="CJ61" i="9"/>
  <c r="BY61" i="9"/>
  <c r="BN61" i="9"/>
  <c r="BD61" i="9"/>
  <c r="AS61" i="9"/>
  <c r="AH61" i="9"/>
  <c r="X61" i="9"/>
  <c r="CS61" i="9"/>
  <c r="CH61" i="9"/>
  <c r="BW61" i="9"/>
  <c r="BM61" i="9"/>
  <c r="BB61" i="9"/>
  <c r="AQ61" i="9"/>
  <c r="AG61" i="9"/>
  <c r="V61" i="9"/>
  <c r="CR61" i="9"/>
  <c r="CG61" i="9"/>
  <c r="BV61" i="9"/>
  <c r="BL61" i="9"/>
  <c r="BA61" i="9"/>
  <c r="AP61" i="9"/>
  <c r="AF61" i="9"/>
  <c r="DA61" i="9"/>
  <c r="CP61" i="9"/>
  <c r="CE61" i="9"/>
  <c r="BU61" i="9"/>
  <c r="BJ61" i="9"/>
  <c r="AY61" i="9"/>
  <c r="AO61" i="9"/>
  <c r="AD61" i="9"/>
  <c r="CZ61" i="9"/>
  <c r="CO61" i="9"/>
  <c r="CD61" i="9"/>
  <c r="BT61" i="9"/>
  <c r="BI61" i="9"/>
  <c r="AX61" i="9"/>
  <c r="AN61" i="9"/>
  <c r="AC61" i="9"/>
  <c r="CX61" i="9"/>
  <c r="CM61" i="9"/>
  <c r="CC61" i="9"/>
  <c r="BR61" i="9"/>
  <c r="BG61" i="9"/>
  <c r="AW61" i="9"/>
  <c r="AL61" i="9"/>
  <c r="AA61" i="9"/>
  <c r="CW61" i="9"/>
  <c r="CL61" i="9"/>
  <c r="CB61" i="9"/>
  <c r="BQ61" i="9"/>
  <c r="BF61" i="9"/>
  <c r="AV61" i="9"/>
  <c r="AK61" i="9"/>
  <c r="Z61" i="9"/>
  <c r="Y61" i="9"/>
  <c r="CU61" i="9"/>
  <c r="CK61" i="9"/>
  <c r="BZ61" i="9"/>
  <c r="AT61" i="9"/>
  <c r="AI61" i="9"/>
  <c r="BO61" i="9"/>
  <c r="BE61" i="9"/>
  <c r="GB228" i="9"/>
  <c r="FT228" i="9"/>
  <c r="FL228" i="9"/>
  <c r="FD228" i="9"/>
  <c r="EV228" i="9"/>
  <c r="EN228" i="9"/>
  <c r="EF228" i="9"/>
  <c r="DX228" i="9"/>
  <c r="DP228" i="9"/>
  <c r="DH228" i="9"/>
  <c r="GA228" i="9"/>
  <c r="FS228" i="9"/>
  <c r="FK228" i="9"/>
  <c r="FC228" i="9"/>
  <c r="EU228" i="9"/>
  <c r="EM228" i="9"/>
  <c r="EE228" i="9"/>
  <c r="DW228" i="9"/>
  <c r="DO228" i="9"/>
  <c r="DG228" i="9"/>
  <c r="FZ228" i="9"/>
  <c r="FR228" i="9"/>
  <c r="FJ228" i="9"/>
  <c r="FB228" i="9"/>
  <c r="ET228" i="9"/>
  <c r="EL228" i="9"/>
  <c r="ED228" i="9"/>
  <c r="DV228" i="9"/>
  <c r="DN228" i="9"/>
  <c r="DF228" i="9"/>
  <c r="GE228" i="9"/>
  <c r="FQ228" i="9"/>
  <c r="FF228" i="9"/>
  <c r="ER228" i="9"/>
  <c r="EG228" i="9"/>
  <c r="DS228" i="9"/>
  <c r="DE228" i="9"/>
  <c r="GD228" i="9"/>
  <c r="FP228" i="9"/>
  <c r="FE228" i="9"/>
  <c r="EQ228" i="9"/>
  <c r="EC228" i="9"/>
  <c r="DR228" i="9"/>
  <c r="DD228" i="9"/>
  <c r="GC228" i="9"/>
  <c r="FO228" i="9"/>
  <c r="FA228" i="9"/>
  <c r="EP228" i="9"/>
  <c r="EB228" i="9"/>
  <c r="DQ228" i="9"/>
  <c r="DC228" i="9"/>
  <c r="FY228" i="9"/>
  <c r="FN228" i="9"/>
  <c r="EZ228" i="9"/>
  <c r="EO228" i="9"/>
  <c r="EA228" i="9"/>
  <c r="DM228" i="9"/>
  <c r="DB228" i="9"/>
  <c r="FX228" i="9"/>
  <c r="FM228" i="9"/>
  <c r="EY228" i="9"/>
  <c r="EK228" i="9"/>
  <c r="DZ228" i="9"/>
  <c r="DL228" i="9"/>
  <c r="GG228" i="9"/>
  <c r="FV228" i="9"/>
  <c r="FH228" i="9"/>
  <c r="EW228" i="9"/>
  <c r="EI228" i="9"/>
  <c r="DU228" i="9"/>
  <c r="DJ228" i="9"/>
  <c r="EX228" i="9"/>
  <c r="ES228" i="9"/>
  <c r="EJ228" i="9"/>
  <c r="GF228" i="9"/>
  <c r="EH228" i="9"/>
  <c r="FW228" i="9"/>
  <c r="DY228" i="9"/>
  <c r="FU228" i="9"/>
  <c r="DT228" i="9"/>
  <c r="FI228" i="9"/>
  <c r="DK228" i="9"/>
  <c r="FG228" i="9"/>
  <c r="DI228" i="9"/>
  <c r="GC199" i="9"/>
  <c r="FU199" i="9"/>
  <c r="FM199" i="9"/>
  <c r="FE199" i="9"/>
  <c r="EW199" i="9"/>
  <c r="EO199" i="9"/>
  <c r="EG199" i="9"/>
  <c r="DY199" i="9"/>
  <c r="DQ199" i="9"/>
  <c r="DI199" i="9"/>
  <c r="GB199" i="9"/>
  <c r="FT199" i="9"/>
  <c r="FL199" i="9"/>
  <c r="FD199" i="9"/>
  <c r="EV199" i="9"/>
  <c r="EN199" i="9"/>
  <c r="EF199" i="9"/>
  <c r="DX199" i="9"/>
  <c r="DP199" i="9"/>
  <c r="DH199" i="9"/>
  <c r="GA199" i="9"/>
  <c r="FS199" i="9"/>
  <c r="FK199" i="9"/>
  <c r="FC199" i="9"/>
  <c r="EU199" i="9"/>
  <c r="EM199" i="9"/>
  <c r="EE199" i="9"/>
  <c r="DW199" i="9"/>
  <c r="DO199" i="9"/>
  <c r="DG199" i="9"/>
  <c r="FZ199" i="9"/>
  <c r="FR199" i="9"/>
  <c r="FJ199" i="9"/>
  <c r="FB199" i="9"/>
  <c r="ET199" i="9"/>
  <c r="EL199" i="9"/>
  <c r="ED199" i="9"/>
  <c r="DV199" i="9"/>
  <c r="DN199" i="9"/>
  <c r="DF199" i="9"/>
  <c r="GG199" i="9"/>
  <c r="FY199" i="9"/>
  <c r="FQ199" i="9"/>
  <c r="FI199" i="9"/>
  <c r="FA199" i="9"/>
  <c r="ES199" i="9"/>
  <c r="EK199" i="9"/>
  <c r="EC199" i="9"/>
  <c r="DU199" i="9"/>
  <c r="DM199" i="9"/>
  <c r="DE199" i="9"/>
  <c r="GF199" i="9"/>
  <c r="FX199" i="9"/>
  <c r="FP199" i="9"/>
  <c r="FH199" i="9"/>
  <c r="EZ199" i="9"/>
  <c r="ER199" i="9"/>
  <c r="EJ199" i="9"/>
  <c r="EB199" i="9"/>
  <c r="DT199" i="9"/>
  <c r="DL199" i="9"/>
  <c r="DD199" i="9"/>
  <c r="GE199" i="9"/>
  <c r="EY199" i="9"/>
  <c r="DS199" i="9"/>
  <c r="GD199" i="9"/>
  <c r="EX199" i="9"/>
  <c r="DR199" i="9"/>
  <c r="FW199" i="9"/>
  <c r="EQ199" i="9"/>
  <c r="DK199" i="9"/>
  <c r="FV199" i="9"/>
  <c r="EP199" i="9"/>
  <c r="DJ199" i="9"/>
  <c r="FO199" i="9"/>
  <c r="EI199" i="9"/>
  <c r="DC199" i="9"/>
  <c r="FN199" i="9"/>
  <c r="EH199" i="9"/>
  <c r="DB199" i="9"/>
  <c r="FG199" i="9"/>
  <c r="EA199" i="9"/>
  <c r="FF199" i="9"/>
  <c r="DZ199" i="9"/>
  <c r="GA123" i="9"/>
  <c r="FS123" i="9"/>
  <c r="FK123" i="9"/>
  <c r="FC123" i="9"/>
  <c r="EU123" i="9"/>
  <c r="EM123" i="9"/>
  <c r="EE123" i="9"/>
  <c r="DW123" i="9"/>
  <c r="DO123" i="9"/>
  <c r="DG123" i="9"/>
  <c r="FZ123" i="9"/>
  <c r="FR123" i="9"/>
  <c r="FJ123" i="9"/>
  <c r="FB123" i="9"/>
  <c r="ET123" i="9"/>
  <c r="EL123" i="9"/>
  <c r="ED123" i="9"/>
  <c r="DV123" i="9"/>
  <c r="DN123" i="9"/>
  <c r="DF123" i="9"/>
  <c r="GG123" i="9"/>
  <c r="FY123" i="9"/>
  <c r="FQ123" i="9"/>
  <c r="FI123" i="9"/>
  <c r="FA123" i="9"/>
  <c r="ES123" i="9"/>
  <c r="EK123" i="9"/>
  <c r="EC123" i="9"/>
  <c r="DU123" i="9"/>
  <c r="DM123" i="9"/>
  <c r="DE123" i="9"/>
  <c r="GF123" i="9"/>
  <c r="FX123" i="9"/>
  <c r="FP123" i="9"/>
  <c r="FH123" i="9"/>
  <c r="EZ123" i="9"/>
  <c r="ER123" i="9"/>
  <c r="EJ123" i="9"/>
  <c r="EB123" i="9"/>
  <c r="DT123" i="9"/>
  <c r="DL123" i="9"/>
  <c r="DD123" i="9"/>
  <c r="GE123" i="9"/>
  <c r="FW123" i="9"/>
  <c r="FO123" i="9"/>
  <c r="FG123" i="9"/>
  <c r="EY123" i="9"/>
  <c r="EQ123" i="9"/>
  <c r="EI123" i="9"/>
  <c r="EA123" i="9"/>
  <c r="DS123" i="9"/>
  <c r="DK123" i="9"/>
  <c r="DC123" i="9"/>
  <c r="GD123" i="9"/>
  <c r="FV123" i="9"/>
  <c r="FN123" i="9"/>
  <c r="FF123" i="9"/>
  <c r="EX123" i="9"/>
  <c r="EP123" i="9"/>
  <c r="EH123" i="9"/>
  <c r="DZ123" i="9"/>
  <c r="DR123" i="9"/>
  <c r="DJ123" i="9"/>
  <c r="DB123" i="9"/>
  <c r="FE123" i="9"/>
  <c r="DY123" i="9"/>
  <c r="FD123" i="9"/>
  <c r="DX123" i="9"/>
  <c r="GC123" i="9"/>
  <c r="EW123" i="9"/>
  <c r="DQ123" i="9"/>
  <c r="GB123" i="9"/>
  <c r="EV123" i="9"/>
  <c r="DP123" i="9"/>
  <c r="FU123" i="9"/>
  <c r="EO123" i="9"/>
  <c r="DI123" i="9"/>
  <c r="FT123" i="9"/>
  <c r="EN123" i="9"/>
  <c r="DH123" i="9"/>
  <c r="FM123" i="9"/>
  <c r="EG123" i="9"/>
  <c r="FL123" i="9"/>
  <c r="EF123" i="9"/>
  <c r="FZ97" i="9"/>
  <c r="FR97" i="9"/>
  <c r="FJ97" i="9"/>
  <c r="FB97" i="9"/>
  <c r="ET97" i="9"/>
  <c r="EL97" i="9"/>
  <c r="ED97" i="9"/>
  <c r="DV97" i="9"/>
  <c r="DN97" i="9"/>
  <c r="DF97" i="9"/>
  <c r="GG97" i="9"/>
  <c r="FY97" i="9"/>
  <c r="FQ97" i="9"/>
  <c r="FI97" i="9"/>
  <c r="FA97" i="9"/>
  <c r="ES97" i="9"/>
  <c r="EK97" i="9"/>
  <c r="EC97" i="9"/>
  <c r="DU97" i="9"/>
  <c r="DM97" i="9"/>
  <c r="DE97" i="9"/>
  <c r="GF97" i="9"/>
  <c r="FX97" i="9"/>
  <c r="FP97" i="9"/>
  <c r="FH97" i="9"/>
  <c r="EZ97" i="9"/>
  <c r="ER97" i="9"/>
  <c r="EJ97" i="9"/>
  <c r="EB97" i="9"/>
  <c r="DT97" i="9"/>
  <c r="DL97" i="9"/>
  <c r="DD97" i="9"/>
  <c r="GE97" i="9"/>
  <c r="FW97" i="9"/>
  <c r="FO97" i="9"/>
  <c r="FG97" i="9"/>
  <c r="EY97" i="9"/>
  <c r="EQ97" i="9"/>
  <c r="EI97" i="9"/>
  <c r="EA97" i="9"/>
  <c r="DS97" i="9"/>
  <c r="DK97" i="9"/>
  <c r="DC97" i="9"/>
  <c r="GD97" i="9"/>
  <c r="FV97" i="9"/>
  <c r="FN97" i="9"/>
  <c r="FF97" i="9"/>
  <c r="EX97" i="9"/>
  <c r="EP97" i="9"/>
  <c r="EH97" i="9"/>
  <c r="DZ97" i="9"/>
  <c r="DR97" i="9"/>
  <c r="DJ97" i="9"/>
  <c r="DB97" i="9"/>
  <c r="GC97" i="9"/>
  <c r="FU97" i="9"/>
  <c r="FM97" i="9"/>
  <c r="FE97" i="9"/>
  <c r="EW97" i="9"/>
  <c r="EO97" i="9"/>
  <c r="EG97" i="9"/>
  <c r="DY97" i="9"/>
  <c r="DQ97" i="9"/>
  <c r="DI97" i="9"/>
  <c r="GB97" i="9"/>
  <c r="FT97" i="9"/>
  <c r="FL97" i="9"/>
  <c r="FD97" i="9"/>
  <c r="EV97" i="9"/>
  <c r="EN97" i="9"/>
  <c r="EF97" i="9"/>
  <c r="DX97" i="9"/>
  <c r="DP97" i="9"/>
  <c r="DH97" i="9"/>
  <c r="FS97" i="9"/>
  <c r="DG97" i="9"/>
  <c r="FK97" i="9"/>
  <c r="FC97" i="9"/>
  <c r="EU97" i="9"/>
  <c r="EM97" i="9"/>
  <c r="EE97" i="9"/>
  <c r="DW97" i="9"/>
  <c r="GA97" i="9"/>
  <c r="DO97" i="9"/>
  <c r="GG70" i="9"/>
  <c r="FY70" i="9"/>
  <c r="FQ70" i="9"/>
  <c r="FI70" i="9"/>
  <c r="FA70" i="9"/>
  <c r="ES70" i="9"/>
  <c r="EK70" i="9"/>
  <c r="EC70" i="9"/>
  <c r="DU70" i="9"/>
  <c r="DM70" i="9"/>
  <c r="DE70" i="9"/>
  <c r="GD70" i="9"/>
  <c r="FV70" i="9"/>
  <c r="FN70" i="9"/>
  <c r="FF70" i="9"/>
  <c r="EX70" i="9"/>
  <c r="EP70" i="9"/>
  <c r="EH70" i="9"/>
  <c r="DZ70" i="9"/>
  <c r="DR70" i="9"/>
  <c r="DJ70" i="9"/>
  <c r="DB70" i="9"/>
  <c r="GC70" i="9"/>
  <c r="FU70" i="9"/>
  <c r="FM70" i="9"/>
  <c r="FE70" i="9"/>
  <c r="EW70" i="9"/>
  <c r="EO70" i="9"/>
  <c r="EG70" i="9"/>
  <c r="DY70" i="9"/>
  <c r="DQ70" i="9"/>
  <c r="DI70" i="9"/>
  <c r="GB70" i="9"/>
  <c r="FT70" i="9"/>
  <c r="FL70" i="9"/>
  <c r="FD70" i="9"/>
  <c r="EV70" i="9"/>
  <c r="EN70" i="9"/>
  <c r="EF70" i="9"/>
  <c r="DX70" i="9"/>
  <c r="DP70" i="9"/>
  <c r="DH70" i="9"/>
  <c r="GA70" i="9"/>
  <c r="FS70" i="9"/>
  <c r="FK70" i="9"/>
  <c r="FC70" i="9"/>
  <c r="EU70" i="9"/>
  <c r="EM70" i="9"/>
  <c r="EE70" i="9"/>
  <c r="DW70" i="9"/>
  <c r="DO70" i="9"/>
  <c r="DG70" i="9"/>
  <c r="FR70" i="9"/>
  <c r="EY70" i="9"/>
  <c r="EB70" i="9"/>
  <c r="DF70" i="9"/>
  <c r="FP70" i="9"/>
  <c r="ET70" i="9"/>
  <c r="EA70" i="9"/>
  <c r="DD70" i="9"/>
  <c r="FO70" i="9"/>
  <c r="ER70" i="9"/>
  <c r="DV70" i="9"/>
  <c r="DC70" i="9"/>
  <c r="GF70" i="9"/>
  <c r="FJ70" i="9"/>
  <c r="EQ70" i="9"/>
  <c r="DT70" i="9"/>
  <c r="GE70" i="9"/>
  <c r="FH70" i="9"/>
  <c r="EL70" i="9"/>
  <c r="DS70" i="9"/>
  <c r="FZ70" i="9"/>
  <c r="FG70" i="9"/>
  <c r="EJ70" i="9"/>
  <c r="DN70" i="9"/>
  <c r="FX70" i="9"/>
  <c r="FB70" i="9"/>
  <c r="EI70" i="9"/>
  <c r="DL70" i="9"/>
  <c r="DK70" i="9"/>
  <c r="EZ70" i="9"/>
  <c r="ED70" i="9"/>
  <c r="FW70" i="9"/>
  <c r="GE50" i="9"/>
  <c r="FW50" i="9"/>
  <c r="FO50" i="9"/>
  <c r="FG50" i="9"/>
  <c r="EY50" i="9"/>
  <c r="EQ50" i="9"/>
  <c r="EI50" i="9"/>
  <c r="EA50" i="9"/>
  <c r="DS50" i="9"/>
  <c r="DK50" i="9"/>
  <c r="DC50" i="9"/>
  <c r="GD50" i="9"/>
  <c r="FV50" i="9"/>
  <c r="FN50" i="9"/>
  <c r="FF50" i="9"/>
  <c r="EX50" i="9"/>
  <c r="EP50" i="9"/>
  <c r="EH50" i="9"/>
  <c r="DZ50" i="9"/>
  <c r="DR50" i="9"/>
  <c r="DJ50" i="9"/>
  <c r="DB50" i="9"/>
  <c r="GC50" i="9"/>
  <c r="FU50" i="9"/>
  <c r="FM50" i="9"/>
  <c r="FE50" i="9"/>
  <c r="EW50" i="9"/>
  <c r="EO50" i="9"/>
  <c r="EG50" i="9"/>
  <c r="DY50" i="9"/>
  <c r="DQ50" i="9"/>
  <c r="DI50" i="9"/>
  <c r="GB50" i="9"/>
  <c r="FT50" i="9"/>
  <c r="FL50" i="9"/>
  <c r="FD50" i="9"/>
  <c r="EV50" i="9"/>
  <c r="EN50" i="9"/>
  <c r="EF50" i="9"/>
  <c r="DX50" i="9"/>
  <c r="DP50" i="9"/>
  <c r="DH50" i="9"/>
  <c r="GA50" i="9"/>
  <c r="FS50" i="9"/>
  <c r="FK50" i="9"/>
  <c r="FC50" i="9"/>
  <c r="EU50" i="9"/>
  <c r="EM50" i="9"/>
  <c r="EE50" i="9"/>
  <c r="DW50" i="9"/>
  <c r="DO50" i="9"/>
  <c r="DG50" i="9"/>
  <c r="FZ50" i="9"/>
  <c r="FR50" i="9"/>
  <c r="FJ50" i="9"/>
  <c r="FB50" i="9"/>
  <c r="ET50" i="9"/>
  <c r="EL50" i="9"/>
  <c r="ED50" i="9"/>
  <c r="DV50" i="9"/>
  <c r="DN50" i="9"/>
  <c r="DF50" i="9"/>
  <c r="FP50" i="9"/>
  <c r="EJ50" i="9"/>
  <c r="DD50" i="9"/>
  <c r="FI50" i="9"/>
  <c r="EC50" i="9"/>
  <c r="FH50" i="9"/>
  <c r="EB50" i="9"/>
  <c r="GG50" i="9"/>
  <c r="FA50" i="9"/>
  <c r="DU50" i="9"/>
  <c r="FX50" i="9"/>
  <c r="ER50" i="9"/>
  <c r="DL50" i="9"/>
  <c r="FQ50" i="9"/>
  <c r="EK50" i="9"/>
  <c r="DE50" i="9"/>
  <c r="DT50" i="9"/>
  <c r="DM50" i="9"/>
  <c r="GF50" i="9"/>
  <c r="FY50" i="9"/>
  <c r="EZ50" i="9"/>
  <c r="ES50" i="9"/>
  <c r="GC20" i="9"/>
  <c r="FU20" i="9"/>
  <c r="FM20" i="9"/>
  <c r="FE20" i="9"/>
  <c r="EW20" i="9"/>
  <c r="EO20" i="9"/>
  <c r="EG20" i="9"/>
  <c r="DY20" i="9"/>
  <c r="DQ20" i="9"/>
  <c r="DI20" i="9"/>
  <c r="GB20" i="9"/>
  <c r="FT20" i="9"/>
  <c r="FL20" i="9"/>
  <c r="FD20" i="9"/>
  <c r="EV20" i="9"/>
  <c r="EN20" i="9"/>
  <c r="EF20" i="9"/>
  <c r="DX20" i="9"/>
  <c r="DP20" i="9"/>
  <c r="DH20" i="9"/>
  <c r="GA20" i="9"/>
  <c r="FS20" i="9"/>
  <c r="FK20" i="9"/>
  <c r="FC20" i="9"/>
  <c r="EU20" i="9"/>
  <c r="EM20" i="9"/>
  <c r="EE20" i="9"/>
  <c r="DW20" i="9"/>
  <c r="DO20" i="9"/>
  <c r="DG20" i="9"/>
  <c r="FZ20" i="9"/>
  <c r="FR20" i="9"/>
  <c r="FJ20" i="9"/>
  <c r="FB20" i="9"/>
  <c r="ET20" i="9"/>
  <c r="EL20" i="9"/>
  <c r="ED20" i="9"/>
  <c r="DV20" i="9"/>
  <c r="DN20" i="9"/>
  <c r="DF20" i="9"/>
  <c r="GG20" i="9"/>
  <c r="FY20" i="9"/>
  <c r="FQ20" i="9"/>
  <c r="FI20" i="9"/>
  <c r="FA20" i="9"/>
  <c r="ES20" i="9"/>
  <c r="EK20" i="9"/>
  <c r="EC20" i="9"/>
  <c r="DU20" i="9"/>
  <c r="DM20" i="9"/>
  <c r="DE20" i="9"/>
  <c r="GF20" i="9"/>
  <c r="FX20" i="9"/>
  <c r="FP20" i="9"/>
  <c r="FH20" i="9"/>
  <c r="EZ20" i="9"/>
  <c r="ER20" i="9"/>
  <c r="EJ20" i="9"/>
  <c r="EB20" i="9"/>
  <c r="DT20" i="9"/>
  <c r="DL20" i="9"/>
  <c r="DD20" i="9"/>
  <c r="FW20" i="9"/>
  <c r="EQ20" i="9"/>
  <c r="DK20" i="9"/>
  <c r="FV20" i="9"/>
  <c r="EP20" i="9"/>
  <c r="DJ20" i="9"/>
  <c r="FO20" i="9"/>
  <c r="EI20" i="9"/>
  <c r="DC20" i="9"/>
  <c r="FN20" i="9"/>
  <c r="EH20" i="9"/>
  <c r="DB20" i="9"/>
  <c r="GE20" i="9"/>
  <c r="EY20" i="9"/>
  <c r="DS20" i="9"/>
  <c r="GD20" i="9"/>
  <c r="EX20" i="9"/>
  <c r="DR20" i="9"/>
  <c r="FG20" i="9"/>
  <c r="FF20" i="9"/>
  <c r="EA20" i="9"/>
  <c r="DZ20" i="9"/>
  <c r="DA215" i="9"/>
  <c r="CS215" i="9"/>
  <c r="CK215" i="9"/>
  <c r="CC215" i="9"/>
  <c r="BU215" i="9"/>
  <c r="BM215" i="9"/>
  <c r="BE215" i="9"/>
  <c r="AW215" i="9"/>
  <c r="AO215" i="9"/>
  <c r="AG215" i="9"/>
  <c r="Y215" i="9"/>
  <c r="CZ215" i="9"/>
  <c r="CR215" i="9"/>
  <c r="CJ215" i="9"/>
  <c r="CB215" i="9"/>
  <c r="BT215" i="9"/>
  <c r="BL215" i="9"/>
  <c r="BD215" i="9"/>
  <c r="AV215" i="9"/>
  <c r="AN215" i="9"/>
  <c r="AF215" i="9"/>
  <c r="X215" i="9"/>
  <c r="CY215" i="9"/>
  <c r="CQ215" i="9"/>
  <c r="CI215" i="9"/>
  <c r="CA215" i="9"/>
  <c r="BS215" i="9"/>
  <c r="BK215" i="9"/>
  <c r="BC215" i="9"/>
  <c r="AU215" i="9"/>
  <c r="AM215" i="9"/>
  <c r="AE215" i="9"/>
  <c r="W215" i="9"/>
  <c r="CX215" i="9"/>
  <c r="CP215" i="9"/>
  <c r="CH215" i="9"/>
  <c r="BZ215" i="9"/>
  <c r="BR215" i="9"/>
  <c r="BJ215" i="9"/>
  <c r="BB215" i="9"/>
  <c r="AT215" i="9"/>
  <c r="AL215" i="9"/>
  <c r="AD215" i="9"/>
  <c r="V215" i="9"/>
  <c r="CW215" i="9"/>
  <c r="CO215" i="9"/>
  <c r="CG215" i="9"/>
  <c r="BY215" i="9"/>
  <c r="BQ215" i="9"/>
  <c r="BI215" i="9"/>
  <c r="BA215" i="9"/>
  <c r="AS215" i="9"/>
  <c r="AK215" i="9"/>
  <c r="AC215" i="9"/>
  <c r="CU215" i="9"/>
  <c r="CM215" i="9"/>
  <c r="CE215" i="9"/>
  <c r="BW215" i="9"/>
  <c r="BO215" i="9"/>
  <c r="BG215" i="9"/>
  <c r="AY215" i="9"/>
  <c r="AQ215" i="9"/>
  <c r="AI215" i="9"/>
  <c r="AA215" i="9"/>
  <c r="BX215" i="9"/>
  <c r="AR215" i="9"/>
  <c r="BV215" i="9"/>
  <c r="AP215" i="9"/>
  <c r="CV215" i="9"/>
  <c r="BP215" i="9"/>
  <c r="AJ215" i="9"/>
  <c r="CT215" i="9"/>
  <c r="BN215" i="9"/>
  <c r="AH215" i="9"/>
  <c r="CN215" i="9"/>
  <c r="BH215" i="9"/>
  <c r="AB215" i="9"/>
  <c r="CL215" i="9"/>
  <c r="BF215" i="9"/>
  <c r="Z215" i="9"/>
  <c r="CF215" i="9"/>
  <c r="AZ215" i="9"/>
  <c r="CD215" i="9"/>
  <c r="AX215" i="9"/>
  <c r="CW177" i="9"/>
  <c r="CO177" i="9"/>
  <c r="CG177" i="9"/>
  <c r="BY177" i="9"/>
  <c r="BQ177" i="9"/>
  <c r="BI177" i="9"/>
  <c r="BA177" i="9"/>
  <c r="AS177" i="9"/>
  <c r="AK177" i="9"/>
  <c r="AC177" i="9"/>
  <c r="CU177" i="9"/>
  <c r="CM177" i="9"/>
  <c r="CE177" i="9"/>
  <c r="BW177" i="9"/>
  <c r="BO177" i="9"/>
  <c r="BG177" i="9"/>
  <c r="AY177" i="9"/>
  <c r="AQ177" i="9"/>
  <c r="AI177" i="9"/>
  <c r="AA177" i="9"/>
  <c r="CT177" i="9"/>
  <c r="CL177" i="9"/>
  <c r="CD177" i="9"/>
  <c r="BV177" i="9"/>
  <c r="BN177" i="9"/>
  <c r="BF177" i="9"/>
  <c r="AX177" i="9"/>
  <c r="AP177" i="9"/>
  <c r="AH177" i="9"/>
  <c r="Z177" i="9"/>
  <c r="DA177" i="9"/>
  <c r="CS177" i="9"/>
  <c r="CK177" i="9"/>
  <c r="CC177" i="9"/>
  <c r="BU177" i="9"/>
  <c r="BM177" i="9"/>
  <c r="BE177" i="9"/>
  <c r="AW177" i="9"/>
  <c r="AO177" i="9"/>
  <c r="AG177" i="9"/>
  <c r="Y177" i="9"/>
  <c r="CZ177" i="9"/>
  <c r="CR177" i="9"/>
  <c r="CJ177" i="9"/>
  <c r="CB177" i="9"/>
  <c r="BT177" i="9"/>
  <c r="BL177" i="9"/>
  <c r="BD177" i="9"/>
  <c r="AV177" i="9"/>
  <c r="AN177" i="9"/>
  <c r="AF177" i="9"/>
  <c r="X177" i="9"/>
  <c r="CY177" i="9"/>
  <c r="CQ177" i="9"/>
  <c r="CI177" i="9"/>
  <c r="CA177" i="9"/>
  <c r="BS177" i="9"/>
  <c r="BK177" i="9"/>
  <c r="BC177" i="9"/>
  <c r="AU177" i="9"/>
  <c r="AM177" i="9"/>
  <c r="AE177" i="9"/>
  <c r="W177" i="9"/>
  <c r="CP177" i="9"/>
  <c r="BJ177" i="9"/>
  <c r="AD177" i="9"/>
  <c r="CN177" i="9"/>
  <c r="BH177" i="9"/>
  <c r="AB177" i="9"/>
  <c r="CH177" i="9"/>
  <c r="BB177" i="9"/>
  <c r="V177" i="9"/>
  <c r="CF177" i="9"/>
  <c r="AZ177" i="9"/>
  <c r="BZ177" i="9"/>
  <c r="AT177" i="9"/>
  <c r="BX177" i="9"/>
  <c r="AR177" i="9"/>
  <c r="CX177" i="9"/>
  <c r="BR177" i="9"/>
  <c r="AL177" i="9"/>
  <c r="CV177" i="9"/>
  <c r="BP177" i="9"/>
  <c r="AJ177" i="9"/>
  <c r="CW161" i="9"/>
  <c r="CO161" i="9"/>
  <c r="CG161" i="9"/>
  <c r="BY161" i="9"/>
  <c r="BQ161" i="9"/>
  <c r="BI161" i="9"/>
  <c r="BA161" i="9"/>
  <c r="AS161" i="9"/>
  <c r="AK161" i="9"/>
  <c r="AC161" i="9"/>
  <c r="CU161" i="9"/>
  <c r="CM161" i="9"/>
  <c r="CE161" i="9"/>
  <c r="CT161" i="9"/>
  <c r="CL161" i="9"/>
  <c r="CD161" i="9"/>
  <c r="BV161" i="9"/>
  <c r="BN161" i="9"/>
  <c r="BF161" i="9"/>
  <c r="AX161" i="9"/>
  <c r="AP161" i="9"/>
  <c r="AH161" i="9"/>
  <c r="Z161" i="9"/>
  <c r="DA161" i="9"/>
  <c r="CS161" i="9"/>
  <c r="CK161" i="9"/>
  <c r="CC161" i="9"/>
  <c r="BU161" i="9"/>
  <c r="BM161" i="9"/>
  <c r="BE161" i="9"/>
  <c r="AW161" i="9"/>
  <c r="AO161" i="9"/>
  <c r="AG161" i="9"/>
  <c r="Y161" i="9"/>
  <c r="CZ161" i="9"/>
  <c r="CR161" i="9"/>
  <c r="CJ161" i="9"/>
  <c r="CB161" i="9"/>
  <c r="BT161" i="9"/>
  <c r="BL161" i="9"/>
  <c r="BD161" i="9"/>
  <c r="AV161" i="9"/>
  <c r="AN161" i="9"/>
  <c r="AF161" i="9"/>
  <c r="X161" i="9"/>
  <c r="CY161" i="9"/>
  <c r="CQ161" i="9"/>
  <c r="CI161" i="9"/>
  <c r="CA161" i="9"/>
  <c r="BS161" i="9"/>
  <c r="BK161" i="9"/>
  <c r="BC161" i="9"/>
  <c r="AU161" i="9"/>
  <c r="AM161" i="9"/>
  <c r="AE161" i="9"/>
  <c r="W161" i="9"/>
  <c r="BZ161" i="9"/>
  <c r="BG161" i="9"/>
  <c r="AJ161" i="9"/>
  <c r="BX161" i="9"/>
  <c r="BB161" i="9"/>
  <c r="AI161" i="9"/>
  <c r="CX161" i="9"/>
  <c r="BW161" i="9"/>
  <c r="AZ161" i="9"/>
  <c r="AD161" i="9"/>
  <c r="CV161" i="9"/>
  <c r="BR161" i="9"/>
  <c r="AY161" i="9"/>
  <c r="AB161" i="9"/>
  <c r="CP161" i="9"/>
  <c r="BP161" i="9"/>
  <c r="AT161" i="9"/>
  <c r="AA161" i="9"/>
  <c r="CN161" i="9"/>
  <c r="BO161" i="9"/>
  <c r="AR161" i="9"/>
  <c r="V161" i="9"/>
  <c r="CH161" i="9"/>
  <c r="BJ161" i="9"/>
  <c r="AQ161" i="9"/>
  <c r="AL161" i="9"/>
  <c r="CF161" i="9"/>
  <c r="BH161" i="9"/>
  <c r="GD300" i="9"/>
  <c r="FV300" i="9"/>
  <c r="FN300" i="9"/>
  <c r="FF300" i="9"/>
  <c r="EX300" i="9"/>
  <c r="EP300" i="9"/>
  <c r="EH300" i="9"/>
  <c r="DZ300" i="9"/>
  <c r="DR300" i="9"/>
  <c r="DJ300" i="9"/>
  <c r="DB300" i="9"/>
  <c r="GC300" i="9"/>
  <c r="FU300" i="9"/>
  <c r="FM300" i="9"/>
  <c r="FE300" i="9"/>
  <c r="EW300" i="9"/>
  <c r="EO300" i="9"/>
  <c r="EG300" i="9"/>
  <c r="DY300" i="9"/>
  <c r="DQ300" i="9"/>
  <c r="DI300" i="9"/>
  <c r="GB300" i="9"/>
  <c r="FT300" i="9"/>
  <c r="FL300" i="9"/>
  <c r="FD300" i="9"/>
  <c r="EV300" i="9"/>
  <c r="EN300" i="9"/>
  <c r="EF300" i="9"/>
  <c r="DX300" i="9"/>
  <c r="DP300" i="9"/>
  <c r="DH300" i="9"/>
  <c r="GA300" i="9"/>
  <c r="FS300" i="9"/>
  <c r="FK300" i="9"/>
  <c r="FC300" i="9"/>
  <c r="EU300" i="9"/>
  <c r="EM300" i="9"/>
  <c r="EE300" i="9"/>
  <c r="DW300" i="9"/>
  <c r="DO300" i="9"/>
  <c r="DG300" i="9"/>
  <c r="FZ300" i="9"/>
  <c r="FR300" i="9"/>
  <c r="FJ300" i="9"/>
  <c r="FB300" i="9"/>
  <c r="ET300" i="9"/>
  <c r="EL300" i="9"/>
  <c r="ED300" i="9"/>
  <c r="DV300" i="9"/>
  <c r="DN300" i="9"/>
  <c r="DF300" i="9"/>
  <c r="GF300" i="9"/>
  <c r="FX300" i="9"/>
  <c r="FP300" i="9"/>
  <c r="FH300" i="9"/>
  <c r="EZ300" i="9"/>
  <c r="ER300" i="9"/>
  <c r="EJ300" i="9"/>
  <c r="EB300" i="9"/>
  <c r="DT300" i="9"/>
  <c r="DL300" i="9"/>
  <c r="DD300" i="9"/>
  <c r="GG300" i="9"/>
  <c r="FA300" i="9"/>
  <c r="DU300" i="9"/>
  <c r="GE300" i="9"/>
  <c r="EY300" i="9"/>
  <c r="DS300" i="9"/>
  <c r="FY300" i="9"/>
  <c r="ES300" i="9"/>
  <c r="DM300" i="9"/>
  <c r="FW300" i="9"/>
  <c r="EQ300" i="9"/>
  <c r="DK300" i="9"/>
  <c r="FO300" i="9"/>
  <c r="EI300" i="9"/>
  <c r="DC300" i="9"/>
  <c r="EC300" i="9"/>
  <c r="EA300" i="9"/>
  <c r="DE300" i="9"/>
  <c r="FQ300" i="9"/>
  <c r="FI300" i="9"/>
  <c r="FG300" i="9"/>
  <c r="EK300" i="9"/>
  <c r="GG277" i="9"/>
  <c r="FY277" i="9"/>
  <c r="FQ277" i="9"/>
  <c r="FI277" i="9"/>
  <c r="FA277" i="9"/>
  <c r="ES277" i="9"/>
  <c r="EK277" i="9"/>
  <c r="EC277" i="9"/>
  <c r="DU277" i="9"/>
  <c r="DM277" i="9"/>
  <c r="DE277" i="9"/>
  <c r="GF277" i="9"/>
  <c r="FX277" i="9"/>
  <c r="FP277" i="9"/>
  <c r="FH277" i="9"/>
  <c r="EZ277" i="9"/>
  <c r="ER277" i="9"/>
  <c r="EJ277" i="9"/>
  <c r="EB277" i="9"/>
  <c r="DT277" i="9"/>
  <c r="DL277" i="9"/>
  <c r="DD277" i="9"/>
  <c r="GE277" i="9"/>
  <c r="FW277" i="9"/>
  <c r="FO277" i="9"/>
  <c r="FG277" i="9"/>
  <c r="EY277" i="9"/>
  <c r="EQ277" i="9"/>
  <c r="EI277" i="9"/>
  <c r="EA277" i="9"/>
  <c r="DS277" i="9"/>
  <c r="DK277" i="9"/>
  <c r="DC277" i="9"/>
  <c r="GD277" i="9"/>
  <c r="FV277" i="9"/>
  <c r="FN277" i="9"/>
  <c r="FF277" i="9"/>
  <c r="EX277" i="9"/>
  <c r="EP277" i="9"/>
  <c r="EH277" i="9"/>
  <c r="DZ277" i="9"/>
  <c r="DR277" i="9"/>
  <c r="DJ277" i="9"/>
  <c r="DB277" i="9"/>
  <c r="GB277" i="9"/>
  <c r="FT277" i="9"/>
  <c r="FL277" i="9"/>
  <c r="FD277" i="9"/>
  <c r="EV277" i="9"/>
  <c r="EN277" i="9"/>
  <c r="EF277" i="9"/>
  <c r="DX277" i="9"/>
  <c r="DP277" i="9"/>
  <c r="DH277" i="9"/>
  <c r="GC277" i="9"/>
  <c r="FJ277" i="9"/>
  <c r="EM277" i="9"/>
  <c r="DQ277" i="9"/>
  <c r="GA277" i="9"/>
  <c r="FE277" i="9"/>
  <c r="EL277" i="9"/>
  <c r="DO277" i="9"/>
  <c r="FZ277" i="9"/>
  <c r="FC277" i="9"/>
  <c r="EG277" i="9"/>
  <c r="DN277" i="9"/>
  <c r="FU277" i="9"/>
  <c r="FB277" i="9"/>
  <c r="EE277" i="9"/>
  <c r="DI277" i="9"/>
  <c r="FS277" i="9"/>
  <c r="EW277" i="9"/>
  <c r="ED277" i="9"/>
  <c r="DG277" i="9"/>
  <c r="FR277" i="9"/>
  <c r="EU277" i="9"/>
  <c r="DY277" i="9"/>
  <c r="DF277" i="9"/>
  <c r="FM277" i="9"/>
  <c r="ET277" i="9"/>
  <c r="DW277" i="9"/>
  <c r="DV277" i="9"/>
  <c r="FK277" i="9"/>
  <c r="EO277" i="9"/>
  <c r="GA259" i="9"/>
  <c r="FS259" i="9"/>
  <c r="FK259" i="9"/>
  <c r="FC259" i="9"/>
  <c r="EU259" i="9"/>
  <c r="EM259" i="9"/>
  <c r="EE259" i="9"/>
  <c r="DW259" i="9"/>
  <c r="DO259" i="9"/>
  <c r="DG259" i="9"/>
  <c r="GG259" i="9"/>
  <c r="FY259" i="9"/>
  <c r="FQ259" i="9"/>
  <c r="FI259" i="9"/>
  <c r="FA259" i="9"/>
  <c r="ES259" i="9"/>
  <c r="EK259" i="9"/>
  <c r="EC259" i="9"/>
  <c r="DU259" i="9"/>
  <c r="DM259" i="9"/>
  <c r="DE259" i="9"/>
  <c r="GF259" i="9"/>
  <c r="FX259" i="9"/>
  <c r="FP259" i="9"/>
  <c r="FH259" i="9"/>
  <c r="EZ259" i="9"/>
  <c r="ER259" i="9"/>
  <c r="EJ259" i="9"/>
  <c r="EB259" i="9"/>
  <c r="DT259" i="9"/>
  <c r="DL259" i="9"/>
  <c r="DD259" i="9"/>
  <c r="GE259" i="9"/>
  <c r="FT259" i="9"/>
  <c r="FF259" i="9"/>
  <c r="ET259" i="9"/>
  <c r="EG259" i="9"/>
  <c r="DS259" i="9"/>
  <c r="DH259" i="9"/>
  <c r="GC259" i="9"/>
  <c r="FO259" i="9"/>
  <c r="FD259" i="9"/>
  <c r="EP259" i="9"/>
  <c r="ED259" i="9"/>
  <c r="DQ259" i="9"/>
  <c r="DC259" i="9"/>
  <c r="GB259" i="9"/>
  <c r="FN259" i="9"/>
  <c r="FB259" i="9"/>
  <c r="EO259" i="9"/>
  <c r="EA259" i="9"/>
  <c r="DP259" i="9"/>
  <c r="DB259" i="9"/>
  <c r="FW259" i="9"/>
  <c r="FE259" i="9"/>
  <c r="EI259" i="9"/>
  <c r="DN259" i="9"/>
  <c r="FV259" i="9"/>
  <c r="EY259" i="9"/>
  <c r="EH259" i="9"/>
  <c r="DK259" i="9"/>
  <c r="FU259" i="9"/>
  <c r="EX259" i="9"/>
  <c r="EF259" i="9"/>
  <c r="DJ259" i="9"/>
  <c r="FR259" i="9"/>
  <c r="EW259" i="9"/>
  <c r="DZ259" i="9"/>
  <c r="DI259" i="9"/>
  <c r="FM259" i="9"/>
  <c r="EV259" i="9"/>
  <c r="DY259" i="9"/>
  <c r="DF259" i="9"/>
  <c r="GD259" i="9"/>
  <c r="FJ259" i="9"/>
  <c r="EN259" i="9"/>
  <c r="DV259" i="9"/>
  <c r="FG259" i="9"/>
  <c r="FZ259" i="9"/>
  <c r="FL259" i="9"/>
  <c r="EQ259" i="9"/>
  <c r="DX259" i="9"/>
  <c r="EL259" i="9"/>
  <c r="DR259" i="9"/>
  <c r="GF237" i="9"/>
  <c r="FX237" i="9"/>
  <c r="FP237" i="9"/>
  <c r="FH237" i="9"/>
  <c r="EZ237" i="9"/>
  <c r="ER237" i="9"/>
  <c r="EJ237" i="9"/>
  <c r="EB237" i="9"/>
  <c r="DT237" i="9"/>
  <c r="DL237" i="9"/>
  <c r="DD237" i="9"/>
  <c r="GE237" i="9"/>
  <c r="FW237" i="9"/>
  <c r="FO237" i="9"/>
  <c r="FG237" i="9"/>
  <c r="EY237" i="9"/>
  <c r="EQ237" i="9"/>
  <c r="EI237" i="9"/>
  <c r="EA237" i="9"/>
  <c r="DS237" i="9"/>
  <c r="DK237" i="9"/>
  <c r="DC237" i="9"/>
  <c r="GD237" i="9"/>
  <c r="FV237" i="9"/>
  <c r="FN237" i="9"/>
  <c r="FF237" i="9"/>
  <c r="EX237" i="9"/>
  <c r="EP237" i="9"/>
  <c r="EH237" i="9"/>
  <c r="DZ237" i="9"/>
  <c r="DR237" i="9"/>
  <c r="DJ237" i="9"/>
  <c r="DB237" i="9"/>
  <c r="GC237" i="9"/>
  <c r="FU237" i="9"/>
  <c r="FM237" i="9"/>
  <c r="FE237" i="9"/>
  <c r="EW237" i="9"/>
  <c r="EO237" i="9"/>
  <c r="EG237" i="9"/>
  <c r="DY237" i="9"/>
  <c r="DQ237" i="9"/>
  <c r="DI237" i="9"/>
  <c r="GB237" i="9"/>
  <c r="FT237" i="9"/>
  <c r="FL237" i="9"/>
  <c r="FD237" i="9"/>
  <c r="EV237" i="9"/>
  <c r="EN237" i="9"/>
  <c r="EF237" i="9"/>
  <c r="DX237" i="9"/>
  <c r="DP237" i="9"/>
  <c r="DH237" i="9"/>
  <c r="FK237" i="9"/>
  <c r="ES237" i="9"/>
  <c r="DV237" i="9"/>
  <c r="GG237" i="9"/>
  <c r="FJ237" i="9"/>
  <c r="EM237" i="9"/>
  <c r="DU237" i="9"/>
  <c r="FZ237" i="9"/>
  <c r="FA237" i="9"/>
  <c r="DW237" i="9"/>
  <c r="FY237" i="9"/>
  <c r="EU237" i="9"/>
  <c r="DO237" i="9"/>
  <c r="FS237" i="9"/>
  <c r="ET237" i="9"/>
  <c r="DN237" i="9"/>
  <c r="FR237" i="9"/>
  <c r="EL237" i="9"/>
  <c r="DM237" i="9"/>
  <c r="FQ237" i="9"/>
  <c r="EK237" i="9"/>
  <c r="DG237" i="9"/>
  <c r="FC237" i="9"/>
  <c r="ED237" i="9"/>
  <c r="DE237" i="9"/>
  <c r="GA237" i="9"/>
  <c r="FI237" i="9"/>
  <c r="FB237" i="9"/>
  <c r="EE237" i="9"/>
  <c r="EC237" i="9"/>
  <c r="DF237" i="9"/>
  <c r="GC181" i="9"/>
  <c r="FU181" i="9"/>
  <c r="FM181" i="9"/>
  <c r="FE181" i="9"/>
  <c r="EW181" i="9"/>
  <c r="EO181" i="9"/>
  <c r="EG181" i="9"/>
  <c r="DY181" i="9"/>
  <c r="DQ181" i="9"/>
  <c r="DI181" i="9"/>
  <c r="FZ181" i="9"/>
  <c r="FR181" i="9"/>
  <c r="FJ181" i="9"/>
  <c r="FB181" i="9"/>
  <c r="ET181" i="9"/>
  <c r="EL181" i="9"/>
  <c r="ED181" i="9"/>
  <c r="DV181" i="9"/>
  <c r="DN181" i="9"/>
  <c r="DF181" i="9"/>
  <c r="GE181" i="9"/>
  <c r="FT181" i="9"/>
  <c r="FI181" i="9"/>
  <c r="EY181" i="9"/>
  <c r="EN181" i="9"/>
  <c r="EC181" i="9"/>
  <c r="DS181" i="9"/>
  <c r="DH181" i="9"/>
  <c r="GB181" i="9"/>
  <c r="FQ181" i="9"/>
  <c r="FG181" i="9"/>
  <c r="EV181" i="9"/>
  <c r="EK181" i="9"/>
  <c r="EA181" i="9"/>
  <c r="DP181" i="9"/>
  <c r="DE181" i="9"/>
  <c r="GA181" i="9"/>
  <c r="FP181" i="9"/>
  <c r="FF181" i="9"/>
  <c r="EU181" i="9"/>
  <c r="EJ181" i="9"/>
  <c r="DZ181" i="9"/>
  <c r="DO181" i="9"/>
  <c r="DD181" i="9"/>
  <c r="FY181" i="9"/>
  <c r="FO181" i="9"/>
  <c r="FD181" i="9"/>
  <c r="ES181" i="9"/>
  <c r="EI181" i="9"/>
  <c r="DX181" i="9"/>
  <c r="DM181" i="9"/>
  <c r="DC181" i="9"/>
  <c r="FX181" i="9"/>
  <c r="FN181" i="9"/>
  <c r="FC181" i="9"/>
  <c r="ER181" i="9"/>
  <c r="EH181" i="9"/>
  <c r="DW181" i="9"/>
  <c r="DL181" i="9"/>
  <c r="DB181" i="9"/>
  <c r="GG181" i="9"/>
  <c r="FW181" i="9"/>
  <c r="FL181" i="9"/>
  <c r="FA181" i="9"/>
  <c r="EQ181" i="9"/>
  <c r="EF181" i="9"/>
  <c r="DU181" i="9"/>
  <c r="DK181" i="9"/>
  <c r="FK181" i="9"/>
  <c r="DT181" i="9"/>
  <c r="FH181" i="9"/>
  <c r="DR181" i="9"/>
  <c r="EZ181" i="9"/>
  <c r="DJ181" i="9"/>
  <c r="EX181" i="9"/>
  <c r="DG181" i="9"/>
  <c r="GF181" i="9"/>
  <c r="EP181" i="9"/>
  <c r="GD181" i="9"/>
  <c r="EM181" i="9"/>
  <c r="FV181" i="9"/>
  <c r="EE181" i="9"/>
  <c r="FS181" i="9"/>
  <c r="EB181" i="9"/>
  <c r="GB155" i="9"/>
  <c r="FT155" i="9"/>
  <c r="FL155" i="9"/>
  <c r="FD155" i="9"/>
  <c r="EV155" i="9"/>
  <c r="EN155" i="9"/>
  <c r="EF155" i="9"/>
  <c r="DX155" i="9"/>
  <c r="DP155" i="9"/>
  <c r="DH155" i="9"/>
  <c r="GG155" i="9"/>
  <c r="FY155" i="9"/>
  <c r="FQ155" i="9"/>
  <c r="FI155" i="9"/>
  <c r="FA155" i="9"/>
  <c r="ES155" i="9"/>
  <c r="EK155" i="9"/>
  <c r="EC155" i="9"/>
  <c r="DU155" i="9"/>
  <c r="DM155" i="9"/>
  <c r="DE155" i="9"/>
  <c r="FX155" i="9"/>
  <c r="FN155" i="9"/>
  <c r="FC155" i="9"/>
  <c r="ER155" i="9"/>
  <c r="EH155" i="9"/>
  <c r="FW155" i="9"/>
  <c r="FM155" i="9"/>
  <c r="FB155" i="9"/>
  <c r="EQ155" i="9"/>
  <c r="EG155" i="9"/>
  <c r="DV155" i="9"/>
  <c r="DK155" i="9"/>
  <c r="GF155" i="9"/>
  <c r="FV155" i="9"/>
  <c r="FK155" i="9"/>
  <c r="EZ155" i="9"/>
  <c r="EP155" i="9"/>
  <c r="EE155" i="9"/>
  <c r="DT155" i="9"/>
  <c r="DJ155" i="9"/>
  <c r="GE155" i="9"/>
  <c r="FU155" i="9"/>
  <c r="FJ155" i="9"/>
  <c r="EY155" i="9"/>
  <c r="EO155" i="9"/>
  <c r="ED155" i="9"/>
  <c r="DS155" i="9"/>
  <c r="DI155" i="9"/>
  <c r="GD155" i="9"/>
  <c r="FS155" i="9"/>
  <c r="FH155" i="9"/>
  <c r="EX155" i="9"/>
  <c r="EM155" i="9"/>
  <c r="EB155" i="9"/>
  <c r="DR155" i="9"/>
  <c r="DG155" i="9"/>
  <c r="GC155" i="9"/>
  <c r="FR155" i="9"/>
  <c r="FG155" i="9"/>
  <c r="EW155" i="9"/>
  <c r="EL155" i="9"/>
  <c r="EA155" i="9"/>
  <c r="DQ155" i="9"/>
  <c r="DF155" i="9"/>
  <c r="GA155" i="9"/>
  <c r="FP155" i="9"/>
  <c r="FF155" i="9"/>
  <c r="EU155" i="9"/>
  <c r="EJ155" i="9"/>
  <c r="DZ155" i="9"/>
  <c r="DO155" i="9"/>
  <c r="DD155" i="9"/>
  <c r="FE155" i="9"/>
  <c r="DB155" i="9"/>
  <c r="ET155" i="9"/>
  <c r="EI155" i="9"/>
  <c r="DY155" i="9"/>
  <c r="DW155" i="9"/>
  <c r="DN155" i="9"/>
  <c r="FZ155" i="9"/>
  <c r="DL155" i="9"/>
  <c r="FO155" i="9"/>
  <c r="DC155" i="9"/>
  <c r="GC129" i="9"/>
  <c r="FU129" i="9"/>
  <c r="FM129" i="9"/>
  <c r="FE129" i="9"/>
  <c r="EW129" i="9"/>
  <c r="EO129" i="9"/>
  <c r="EG129" i="9"/>
  <c r="DY129" i="9"/>
  <c r="DQ129" i="9"/>
  <c r="DI129" i="9"/>
  <c r="GB129" i="9"/>
  <c r="FT129" i="9"/>
  <c r="FL129" i="9"/>
  <c r="FD129" i="9"/>
  <c r="EV129" i="9"/>
  <c r="EN129" i="9"/>
  <c r="EF129" i="9"/>
  <c r="DX129" i="9"/>
  <c r="DP129" i="9"/>
  <c r="DH129" i="9"/>
  <c r="GA129" i="9"/>
  <c r="FS129" i="9"/>
  <c r="FK129" i="9"/>
  <c r="FC129" i="9"/>
  <c r="EU129" i="9"/>
  <c r="EM129" i="9"/>
  <c r="EE129" i="9"/>
  <c r="DW129" i="9"/>
  <c r="DO129" i="9"/>
  <c r="DG129" i="9"/>
  <c r="FZ129" i="9"/>
  <c r="FR129" i="9"/>
  <c r="FJ129" i="9"/>
  <c r="FB129" i="9"/>
  <c r="ET129" i="9"/>
  <c r="EL129" i="9"/>
  <c r="ED129" i="9"/>
  <c r="DV129" i="9"/>
  <c r="DN129" i="9"/>
  <c r="DF129" i="9"/>
  <c r="GG129" i="9"/>
  <c r="FY129" i="9"/>
  <c r="FQ129" i="9"/>
  <c r="FI129" i="9"/>
  <c r="FA129" i="9"/>
  <c r="ES129" i="9"/>
  <c r="EK129" i="9"/>
  <c r="EC129" i="9"/>
  <c r="DU129" i="9"/>
  <c r="DM129" i="9"/>
  <c r="DE129" i="9"/>
  <c r="GF129" i="9"/>
  <c r="FX129" i="9"/>
  <c r="FP129" i="9"/>
  <c r="FH129" i="9"/>
  <c r="EZ129" i="9"/>
  <c r="ER129" i="9"/>
  <c r="EJ129" i="9"/>
  <c r="EB129" i="9"/>
  <c r="DT129" i="9"/>
  <c r="DL129" i="9"/>
  <c r="DD129" i="9"/>
  <c r="FW129" i="9"/>
  <c r="EQ129" i="9"/>
  <c r="DK129" i="9"/>
  <c r="FV129" i="9"/>
  <c r="EP129" i="9"/>
  <c r="DJ129" i="9"/>
  <c r="FO129" i="9"/>
  <c r="EI129" i="9"/>
  <c r="DC129" i="9"/>
  <c r="FN129" i="9"/>
  <c r="EH129" i="9"/>
  <c r="DB129" i="9"/>
  <c r="FG129" i="9"/>
  <c r="EA129" i="9"/>
  <c r="FF129" i="9"/>
  <c r="DZ129" i="9"/>
  <c r="GE129" i="9"/>
  <c r="EY129" i="9"/>
  <c r="DS129" i="9"/>
  <c r="GD129" i="9"/>
  <c r="EX129" i="9"/>
  <c r="DR129" i="9"/>
  <c r="GC90" i="9"/>
  <c r="FU90" i="9"/>
  <c r="FM90" i="9"/>
  <c r="FE90" i="9"/>
  <c r="EW90" i="9"/>
  <c r="EO90" i="9"/>
  <c r="EG90" i="9"/>
  <c r="DY90" i="9"/>
  <c r="DQ90" i="9"/>
  <c r="DI90" i="9"/>
  <c r="GB90" i="9"/>
  <c r="FT90" i="9"/>
  <c r="FL90" i="9"/>
  <c r="FD90" i="9"/>
  <c r="EV90" i="9"/>
  <c r="EN90" i="9"/>
  <c r="EF90" i="9"/>
  <c r="DX90" i="9"/>
  <c r="DP90" i="9"/>
  <c r="DH90" i="9"/>
  <c r="GA90" i="9"/>
  <c r="FS90" i="9"/>
  <c r="FK90" i="9"/>
  <c r="FC90" i="9"/>
  <c r="EU90" i="9"/>
  <c r="EM90" i="9"/>
  <c r="EE90" i="9"/>
  <c r="DW90" i="9"/>
  <c r="DO90" i="9"/>
  <c r="DG90" i="9"/>
  <c r="FZ90" i="9"/>
  <c r="FR90" i="9"/>
  <c r="FJ90" i="9"/>
  <c r="FB90" i="9"/>
  <c r="ET90" i="9"/>
  <c r="EL90" i="9"/>
  <c r="ED90" i="9"/>
  <c r="DV90" i="9"/>
  <c r="DN90" i="9"/>
  <c r="DF90" i="9"/>
  <c r="GG90" i="9"/>
  <c r="FY90" i="9"/>
  <c r="FQ90" i="9"/>
  <c r="FI90" i="9"/>
  <c r="FA90" i="9"/>
  <c r="ES90" i="9"/>
  <c r="EK90" i="9"/>
  <c r="EC90" i="9"/>
  <c r="DU90" i="9"/>
  <c r="DM90" i="9"/>
  <c r="DE90" i="9"/>
  <c r="GF90" i="9"/>
  <c r="FX90" i="9"/>
  <c r="FP90" i="9"/>
  <c r="FH90" i="9"/>
  <c r="EZ90" i="9"/>
  <c r="ER90" i="9"/>
  <c r="EJ90" i="9"/>
  <c r="EB90" i="9"/>
  <c r="DT90" i="9"/>
  <c r="DL90" i="9"/>
  <c r="DD90" i="9"/>
  <c r="GE90" i="9"/>
  <c r="FW90" i="9"/>
  <c r="FO90" i="9"/>
  <c r="FG90" i="9"/>
  <c r="EY90" i="9"/>
  <c r="EQ90" i="9"/>
  <c r="EI90" i="9"/>
  <c r="EA90" i="9"/>
  <c r="DS90" i="9"/>
  <c r="DK90" i="9"/>
  <c r="DC90" i="9"/>
  <c r="EP90" i="9"/>
  <c r="EH90" i="9"/>
  <c r="DZ90" i="9"/>
  <c r="GD90" i="9"/>
  <c r="DR90" i="9"/>
  <c r="FV90" i="9"/>
  <c r="DJ90" i="9"/>
  <c r="FN90" i="9"/>
  <c r="DB90" i="9"/>
  <c r="FF90" i="9"/>
  <c r="EX90" i="9"/>
  <c r="GB63" i="9"/>
  <c r="FT63" i="9"/>
  <c r="FL63" i="9"/>
  <c r="FD63" i="9"/>
  <c r="EV63" i="9"/>
  <c r="EN63" i="9"/>
  <c r="EF63" i="9"/>
  <c r="DX63" i="9"/>
  <c r="DP63" i="9"/>
  <c r="DH63" i="9"/>
  <c r="GG63" i="9"/>
  <c r="FY63" i="9"/>
  <c r="FQ63" i="9"/>
  <c r="FI63" i="9"/>
  <c r="FA63" i="9"/>
  <c r="ES63" i="9"/>
  <c r="EK63" i="9"/>
  <c r="EC63" i="9"/>
  <c r="DU63" i="9"/>
  <c r="DM63" i="9"/>
  <c r="DE63" i="9"/>
  <c r="GF63" i="9"/>
  <c r="FX63" i="9"/>
  <c r="FP63" i="9"/>
  <c r="FH63" i="9"/>
  <c r="EZ63" i="9"/>
  <c r="ER63" i="9"/>
  <c r="EJ63" i="9"/>
  <c r="EB63" i="9"/>
  <c r="DT63" i="9"/>
  <c r="DL63" i="9"/>
  <c r="DD63" i="9"/>
  <c r="GD63" i="9"/>
  <c r="FV63" i="9"/>
  <c r="FN63" i="9"/>
  <c r="FF63" i="9"/>
  <c r="EX63" i="9"/>
  <c r="EP63" i="9"/>
  <c r="EH63" i="9"/>
  <c r="DZ63" i="9"/>
  <c r="DR63" i="9"/>
  <c r="DJ63" i="9"/>
  <c r="DB63" i="9"/>
  <c r="FZ63" i="9"/>
  <c r="FJ63" i="9"/>
  <c r="ET63" i="9"/>
  <c r="ED63" i="9"/>
  <c r="DN63" i="9"/>
  <c r="FW63" i="9"/>
  <c r="FG63" i="9"/>
  <c r="EQ63" i="9"/>
  <c r="EA63" i="9"/>
  <c r="DK63" i="9"/>
  <c r="FU63" i="9"/>
  <c r="FE63" i="9"/>
  <c r="EO63" i="9"/>
  <c r="DY63" i="9"/>
  <c r="DI63" i="9"/>
  <c r="FS63" i="9"/>
  <c r="FC63" i="9"/>
  <c r="EM63" i="9"/>
  <c r="DW63" i="9"/>
  <c r="DG63" i="9"/>
  <c r="FR63" i="9"/>
  <c r="FB63" i="9"/>
  <c r="EL63" i="9"/>
  <c r="DV63" i="9"/>
  <c r="DF63" i="9"/>
  <c r="GE63" i="9"/>
  <c r="FO63" i="9"/>
  <c r="EY63" i="9"/>
  <c r="EI63" i="9"/>
  <c r="DS63" i="9"/>
  <c r="DC63" i="9"/>
  <c r="GC63" i="9"/>
  <c r="FM63" i="9"/>
  <c r="EW63" i="9"/>
  <c r="EG63" i="9"/>
  <c r="DQ63" i="9"/>
  <c r="GA63" i="9"/>
  <c r="FK63" i="9"/>
  <c r="DO63" i="9"/>
  <c r="EU63" i="9"/>
  <c r="EE63" i="9"/>
  <c r="GA209" i="9"/>
  <c r="FS209" i="9"/>
  <c r="FK209" i="9"/>
  <c r="FC209" i="9"/>
  <c r="EU209" i="9"/>
  <c r="EM209" i="9"/>
  <c r="EE209" i="9"/>
  <c r="DW209" i="9"/>
  <c r="DO209" i="9"/>
  <c r="DG209" i="9"/>
  <c r="FZ209" i="9"/>
  <c r="FR209" i="9"/>
  <c r="FJ209" i="9"/>
  <c r="FB209" i="9"/>
  <c r="ET209" i="9"/>
  <c r="EL209" i="9"/>
  <c r="ED209" i="9"/>
  <c r="DV209" i="9"/>
  <c r="DN209" i="9"/>
  <c r="DF209" i="9"/>
  <c r="GF209" i="9"/>
  <c r="FX209" i="9"/>
  <c r="FP209" i="9"/>
  <c r="FH209" i="9"/>
  <c r="EZ209" i="9"/>
  <c r="ER209" i="9"/>
  <c r="EJ209" i="9"/>
  <c r="EB209" i="9"/>
  <c r="DT209" i="9"/>
  <c r="DL209" i="9"/>
  <c r="DD209" i="9"/>
  <c r="GC209" i="9"/>
  <c r="FU209" i="9"/>
  <c r="FM209" i="9"/>
  <c r="FE209" i="9"/>
  <c r="EW209" i="9"/>
  <c r="EO209" i="9"/>
  <c r="EG209" i="9"/>
  <c r="DY209" i="9"/>
  <c r="DQ209" i="9"/>
  <c r="DI209" i="9"/>
  <c r="GB209" i="9"/>
  <c r="FL209" i="9"/>
  <c r="EV209" i="9"/>
  <c r="EF209" i="9"/>
  <c r="DP209" i="9"/>
  <c r="FY209" i="9"/>
  <c r="FI209" i="9"/>
  <c r="ES209" i="9"/>
  <c r="EC209" i="9"/>
  <c r="DM209" i="9"/>
  <c r="FW209" i="9"/>
  <c r="FG209" i="9"/>
  <c r="EQ209" i="9"/>
  <c r="EA209" i="9"/>
  <c r="DK209" i="9"/>
  <c r="FV209" i="9"/>
  <c r="FF209" i="9"/>
  <c r="EP209" i="9"/>
  <c r="DZ209" i="9"/>
  <c r="DJ209" i="9"/>
  <c r="FT209" i="9"/>
  <c r="FD209" i="9"/>
  <c r="EN209" i="9"/>
  <c r="DX209" i="9"/>
  <c r="DH209" i="9"/>
  <c r="GG209" i="9"/>
  <c r="FQ209" i="9"/>
  <c r="FA209" i="9"/>
  <c r="EK209" i="9"/>
  <c r="DU209" i="9"/>
  <c r="DE209" i="9"/>
  <c r="EI209" i="9"/>
  <c r="EH209" i="9"/>
  <c r="GE209" i="9"/>
  <c r="DS209" i="9"/>
  <c r="GD209" i="9"/>
  <c r="DR209" i="9"/>
  <c r="FO209" i="9"/>
  <c r="DC209" i="9"/>
  <c r="FN209" i="9"/>
  <c r="DB209" i="9"/>
  <c r="EY209" i="9"/>
  <c r="EX209" i="9"/>
  <c r="FZ128" i="9"/>
  <c r="FR128" i="9"/>
  <c r="FJ128" i="9"/>
  <c r="FB128" i="9"/>
  <c r="ET128" i="9"/>
  <c r="EL128" i="9"/>
  <c r="ED128" i="9"/>
  <c r="DV128" i="9"/>
  <c r="DN128" i="9"/>
  <c r="DF128" i="9"/>
  <c r="GG128" i="9"/>
  <c r="FY128" i="9"/>
  <c r="FQ128" i="9"/>
  <c r="FI128" i="9"/>
  <c r="FA128" i="9"/>
  <c r="ES128" i="9"/>
  <c r="EK128" i="9"/>
  <c r="EC128" i="9"/>
  <c r="DU128" i="9"/>
  <c r="DM128" i="9"/>
  <c r="DE128" i="9"/>
  <c r="GF128" i="9"/>
  <c r="FX128" i="9"/>
  <c r="FP128" i="9"/>
  <c r="FH128" i="9"/>
  <c r="EZ128" i="9"/>
  <c r="ER128" i="9"/>
  <c r="EJ128" i="9"/>
  <c r="EB128" i="9"/>
  <c r="DT128" i="9"/>
  <c r="DL128" i="9"/>
  <c r="DD128" i="9"/>
  <c r="GE128" i="9"/>
  <c r="FW128" i="9"/>
  <c r="FO128" i="9"/>
  <c r="FG128" i="9"/>
  <c r="EY128" i="9"/>
  <c r="EQ128" i="9"/>
  <c r="EI128" i="9"/>
  <c r="EA128" i="9"/>
  <c r="DS128" i="9"/>
  <c r="DK128" i="9"/>
  <c r="DC128" i="9"/>
  <c r="GD128" i="9"/>
  <c r="FV128" i="9"/>
  <c r="FN128" i="9"/>
  <c r="FF128" i="9"/>
  <c r="EX128" i="9"/>
  <c r="EP128" i="9"/>
  <c r="EH128" i="9"/>
  <c r="DZ128" i="9"/>
  <c r="DR128" i="9"/>
  <c r="DJ128" i="9"/>
  <c r="DB128" i="9"/>
  <c r="GC128" i="9"/>
  <c r="FU128" i="9"/>
  <c r="FM128" i="9"/>
  <c r="FE128" i="9"/>
  <c r="EW128" i="9"/>
  <c r="EO128" i="9"/>
  <c r="EG128" i="9"/>
  <c r="DY128" i="9"/>
  <c r="DQ128" i="9"/>
  <c r="DI128" i="9"/>
  <c r="FD128" i="9"/>
  <c r="DX128" i="9"/>
  <c r="FC128" i="9"/>
  <c r="DW128" i="9"/>
  <c r="GB128" i="9"/>
  <c r="EV128" i="9"/>
  <c r="DP128" i="9"/>
  <c r="GA128" i="9"/>
  <c r="EU128" i="9"/>
  <c r="DO128" i="9"/>
  <c r="FT128" i="9"/>
  <c r="EN128" i="9"/>
  <c r="DH128" i="9"/>
  <c r="FS128" i="9"/>
  <c r="EM128" i="9"/>
  <c r="DG128" i="9"/>
  <c r="FL128" i="9"/>
  <c r="EF128" i="9"/>
  <c r="FK128" i="9"/>
  <c r="EE128" i="9"/>
  <c r="GF75" i="9"/>
  <c r="FX75" i="9"/>
  <c r="FP75" i="9"/>
  <c r="FH75" i="9"/>
  <c r="EZ75" i="9"/>
  <c r="ER75" i="9"/>
  <c r="EJ75" i="9"/>
  <c r="EB75" i="9"/>
  <c r="DT75" i="9"/>
  <c r="DL75" i="9"/>
  <c r="DD75" i="9"/>
  <c r="GE75" i="9"/>
  <c r="FW75" i="9"/>
  <c r="FO75" i="9"/>
  <c r="FG75" i="9"/>
  <c r="EY75" i="9"/>
  <c r="EQ75" i="9"/>
  <c r="EI75" i="9"/>
  <c r="EA75" i="9"/>
  <c r="DS75" i="9"/>
  <c r="DK75" i="9"/>
  <c r="DC75" i="9"/>
  <c r="GC75" i="9"/>
  <c r="FU75" i="9"/>
  <c r="FM75" i="9"/>
  <c r="FE75" i="9"/>
  <c r="EW75" i="9"/>
  <c r="EO75" i="9"/>
  <c r="EG75" i="9"/>
  <c r="DY75" i="9"/>
  <c r="DQ75" i="9"/>
  <c r="DI75" i="9"/>
  <c r="GB75" i="9"/>
  <c r="FT75" i="9"/>
  <c r="FL75" i="9"/>
  <c r="FD75" i="9"/>
  <c r="EV75" i="9"/>
  <c r="EN75" i="9"/>
  <c r="EF75" i="9"/>
  <c r="DX75" i="9"/>
  <c r="DP75" i="9"/>
  <c r="DH75" i="9"/>
  <c r="GA75" i="9"/>
  <c r="FS75" i="9"/>
  <c r="FK75" i="9"/>
  <c r="FC75" i="9"/>
  <c r="EU75" i="9"/>
  <c r="EM75" i="9"/>
  <c r="EE75" i="9"/>
  <c r="DW75" i="9"/>
  <c r="DO75" i="9"/>
  <c r="DG75" i="9"/>
  <c r="FZ75" i="9"/>
  <c r="FR75" i="9"/>
  <c r="FJ75" i="9"/>
  <c r="FB75" i="9"/>
  <c r="ET75" i="9"/>
  <c r="EL75" i="9"/>
  <c r="ED75" i="9"/>
  <c r="DV75" i="9"/>
  <c r="DN75" i="9"/>
  <c r="DF75" i="9"/>
  <c r="FV75" i="9"/>
  <c r="EP75" i="9"/>
  <c r="DJ75" i="9"/>
  <c r="FQ75" i="9"/>
  <c r="EK75" i="9"/>
  <c r="DE75" i="9"/>
  <c r="FN75" i="9"/>
  <c r="EH75" i="9"/>
  <c r="DB75" i="9"/>
  <c r="FI75" i="9"/>
  <c r="EC75" i="9"/>
  <c r="FF75" i="9"/>
  <c r="DZ75" i="9"/>
  <c r="GG75" i="9"/>
  <c r="FA75" i="9"/>
  <c r="DU75" i="9"/>
  <c r="GD75" i="9"/>
  <c r="EX75" i="9"/>
  <c r="DR75" i="9"/>
  <c r="FY75" i="9"/>
  <c r="ES75" i="9"/>
  <c r="DM75" i="9"/>
  <c r="CW412" i="9"/>
  <c r="CO412" i="9"/>
  <c r="CG412" i="9"/>
  <c r="BY412" i="9"/>
  <c r="BQ412" i="9"/>
  <c r="BI412" i="9"/>
  <c r="BA412" i="9"/>
  <c r="AS412" i="9"/>
  <c r="AK412" i="9"/>
  <c r="AC412" i="9"/>
  <c r="CV412" i="9"/>
  <c r="CN412" i="9"/>
  <c r="CF412" i="9"/>
  <c r="BX412" i="9"/>
  <c r="BP412" i="9"/>
  <c r="BH412" i="9"/>
  <c r="AZ412" i="9"/>
  <c r="AR412" i="9"/>
  <c r="AJ412" i="9"/>
  <c r="AB412" i="9"/>
  <c r="CU412" i="9"/>
  <c r="CM412" i="9"/>
  <c r="CE412" i="9"/>
  <c r="BW412" i="9"/>
  <c r="BO412" i="9"/>
  <c r="BG412" i="9"/>
  <c r="AY412" i="9"/>
  <c r="AQ412" i="9"/>
  <c r="AI412" i="9"/>
  <c r="AA412" i="9"/>
  <c r="CT412" i="9"/>
  <c r="CL412" i="9"/>
  <c r="CD412" i="9"/>
  <c r="BV412" i="9"/>
  <c r="BN412" i="9"/>
  <c r="BF412" i="9"/>
  <c r="AX412" i="9"/>
  <c r="AP412" i="9"/>
  <c r="AH412" i="9"/>
  <c r="Z412" i="9"/>
  <c r="DA412" i="9"/>
  <c r="CS412" i="9"/>
  <c r="CK412" i="9"/>
  <c r="CC412" i="9"/>
  <c r="BU412" i="9"/>
  <c r="BM412" i="9"/>
  <c r="BE412" i="9"/>
  <c r="AW412" i="9"/>
  <c r="AO412" i="9"/>
  <c r="AG412" i="9"/>
  <c r="Y412" i="9"/>
  <c r="CY412" i="9"/>
  <c r="CB412" i="9"/>
  <c r="BJ412" i="9"/>
  <c r="AM412" i="9"/>
  <c r="CR412" i="9"/>
  <c r="BZ412" i="9"/>
  <c r="BC412" i="9"/>
  <c r="AF412" i="9"/>
  <c r="CP412" i="9"/>
  <c r="BS412" i="9"/>
  <c r="AV412" i="9"/>
  <c r="AD412" i="9"/>
  <c r="CJ412" i="9"/>
  <c r="BR412" i="9"/>
  <c r="AU412" i="9"/>
  <c r="X412" i="9"/>
  <c r="CQ412" i="9"/>
  <c r="BB412" i="9"/>
  <c r="CI412" i="9"/>
  <c r="AT412" i="9"/>
  <c r="CH412" i="9"/>
  <c r="AN412" i="9"/>
  <c r="CA412" i="9"/>
  <c r="AL412" i="9"/>
  <c r="BT412" i="9"/>
  <c r="AE412" i="9"/>
  <c r="CZ412" i="9"/>
  <c r="BK412" i="9"/>
  <c r="V412" i="9"/>
  <c r="CX412" i="9"/>
  <c r="BL412" i="9"/>
  <c r="BD412" i="9"/>
  <c r="W412" i="9"/>
  <c r="CW315" i="9"/>
  <c r="CO315" i="9"/>
  <c r="CG315" i="9"/>
  <c r="BY315" i="9"/>
  <c r="BQ315" i="9"/>
  <c r="BI315" i="9"/>
  <c r="BA315" i="9"/>
  <c r="AS315" i="9"/>
  <c r="AK315" i="9"/>
  <c r="AC315" i="9"/>
  <c r="CV315" i="9"/>
  <c r="CN315" i="9"/>
  <c r="CF315" i="9"/>
  <c r="BX315" i="9"/>
  <c r="BP315" i="9"/>
  <c r="BH315" i="9"/>
  <c r="AZ315" i="9"/>
  <c r="AR315" i="9"/>
  <c r="AJ315" i="9"/>
  <c r="AB315" i="9"/>
  <c r="CU315" i="9"/>
  <c r="CM315" i="9"/>
  <c r="CE315" i="9"/>
  <c r="BW315" i="9"/>
  <c r="BO315" i="9"/>
  <c r="BG315" i="9"/>
  <c r="AY315" i="9"/>
  <c r="AQ315" i="9"/>
  <c r="AI315" i="9"/>
  <c r="AA315" i="9"/>
  <c r="CT315" i="9"/>
  <c r="CL315" i="9"/>
  <c r="CD315" i="9"/>
  <c r="BV315" i="9"/>
  <c r="BN315" i="9"/>
  <c r="BF315" i="9"/>
  <c r="AX315" i="9"/>
  <c r="AP315" i="9"/>
  <c r="AH315" i="9"/>
  <c r="Z315" i="9"/>
  <c r="DA315" i="9"/>
  <c r="CS315" i="9"/>
  <c r="CK315" i="9"/>
  <c r="CC315" i="9"/>
  <c r="BU315" i="9"/>
  <c r="BM315" i="9"/>
  <c r="BE315" i="9"/>
  <c r="AW315" i="9"/>
  <c r="AO315" i="9"/>
  <c r="AG315" i="9"/>
  <c r="Y315" i="9"/>
  <c r="CY315" i="9"/>
  <c r="CQ315" i="9"/>
  <c r="CI315" i="9"/>
  <c r="CA315" i="9"/>
  <c r="BS315" i="9"/>
  <c r="BK315" i="9"/>
  <c r="BC315" i="9"/>
  <c r="AU315" i="9"/>
  <c r="AM315" i="9"/>
  <c r="AE315" i="9"/>
  <c r="W315" i="9"/>
  <c r="CP315" i="9"/>
  <c r="BJ315" i="9"/>
  <c r="AD315" i="9"/>
  <c r="CJ315" i="9"/>
  <c r="BD315" i="9"/>
  <c r="X315" i="9"/>
  <c r="CH315" i="9"/>
  <c r="BB315" i="9"/>
  <c r="V315" i="9"/>
  <c r="CB315" i="9"/>
  <c r="AV315" i="9"/>
  <c r="BZ315" i="9"/>
  <c r="AT315" i="9"/>
  <c r="CX315" i="9"/>
  <c r="BR315" i="9"/>
  <c r="AL315" i="9"/>
  <c r="BL315" i="9"/>
  <c r="AN315" i="9"/>
  <c r="AF315" i="9"/>
  <c r="CZ315" i="9"/>
  <c r="CR315" i="9"/>
  <c r="BT315" i="9"/>
  <c r="CU271" i="9"/>
  <c r="CM271" i="9"/>
  <c r="CE271" i="9"/>
  <c r="BW271" i="9"/>
  <c r="BO271" i="9"/>
  <c r="BG271" i="9"/>
  <c r="AY271" i="9"/>
  <c r="AQ271" i="9"/>
  <c r="AI271" i="9"/>
  <c r="AA271" i="9"/>
  <c r="DA271" i="9"/>
  <c r="CS271" i="9"/>
  <c r="CK271" i="9"/>
  <c r="CC271" i="9"/>
  <c r="BU271" i="9"/>
  <c r="BM271" i="9"/>
  <c r="BE271" i="9"/>
  <c r="AW271" i="9"/>
  <c r="AO271" i="9"/>
  <c r="AG271" i="9"/>
  <c r="Y271" i="9"/>
  <c r="CZ271" i="9"/>
  <c r="CR271" i="9"/>
  <c r="CJ271" i="9"/>
  <c r="CB271" i="9"/>
  <c r="BT271" i="9"/>
  <c r="BL271" i="9"/>
  <c r="BD271" i="9"/>
  <c r="AV271" i="9"/>
  <c r="AN271" i="9"/>
  <c r="AF271" i="9"/>
  <c r="X271" i="9"/>
  <c r="CX271" i="9"/>
  <c r="CP271" i="9"/>
  <c r="CH271" i="9"/>
  <c r="BZ271" i="9"/>
  <c r="BR271" i="9"/>
  <c r="BJ271" i="9"/>
  <c r="BB271" i="9"/>
  <c r="AT271" i="9"/>
  <c r="AL271" i="9"/>
  <c r="AD271" i="9"/>
  <c r="V271" i="9"/>
  <c r="CQ271" i="9"/>
  <c r="CA271" i="9"/>
  <c r="BK271" i="9"/>
  <c r="AU271" i="9"/>
  <c r="AE271" i="9"/>
  <c r="CO271" i="9"/>
  <c r="BY271" i="9"/>
  <c r="BI271" i="9"/>
  <c r="AS271" i="9"/>
  <c r="AC271" i="9"/>
  <c r="CN271" i="9"/>
  <c r="BX271" i="9"/>
  <c r="BH271" i="9"/>
  <c r="AR271" i="9"/>
  <c r="AB271" i="9"/>
  <c r="CY271" i="9"/>
  <c r="CI271" i="9"/>
  <c r="BS271" i="9"/>
  <c r="BC271" i="9"/>
  <c r="AM271" i="9"/>
  <c r="W271" i="9"/>
  <c r="CW271" i="9"/>
  <c r="CG271" i="9"/>
  <c r="BQ271" i="9"/>
  <c r="BA271" i="9"/>
  <c r="AK271" i="9"/>
  <c r="BP271" i="9"/>
  <c r="Z271" i="9"/>
  <c r="BN271" i="9"/>
  <c r="CV271" i="9"/>
  <c r="BF271" i="9"/>
  <c r="CT271" i="9"/>
  <c r="AZ271" i="9"/>
  <c r="CL271" i="9"/>
  <c r="AX271" i="9"/>
  <c r="CD271" i="9"/>
  <c r="AJ271" i="9"/>
  <c r="CF271" i="9"/>
  <c r="BV271" i="9"/>
  <c r="AP271" i="9"/>
  <c r="AH271" i="9"/>
  <c r="DA395" i="9"/>
  <c r="CS395" i="9"/>
  <c r="CK395" i="9"/>
  <c r="CC395" i="9"/>
  <c r="BU395" i="9"/>
  <c r="BM395" i="9"/>
  <c r="BE395" i="9"/>
  <c r="AW395" i="9"/>
  <c r="AO395" i="9"/>
  <c r="AG395" i="9"/>
  <c r="Y395" i="9"/>
  <c r="CZ395" i="9"/>
  <c r="CR395" i="9"/>
  <c r="CJ395" i="9"/>
  <c r="CB395" i="9"/>
  <c r="BT395" i="9"/>
  <c r="BL395" i="9"/>
  <c r="BD395" i="9"/>
  <c r="AV395" i="9"/>
  <c r="AN395" i="9"/>
  <c r="AF395" i="9"/>
  <c r="X395" i="9"/>
  <c r="CY395" i="9"/>
  <c r="CQ395" i="9"/>
  <c r="CI395" i="9"/>
  <c r="CA395" i="9"/>
  <c r="BS395" i="9"/>
  <c r="BK395" i="9"/>
  <c r="BC395" i="9"/>
  <c r="AU395" i="9"/>
  <c r="AM395" i="9"/>
  <c r="AE395" i="9"/>
  <c r="W395" i="9"/>
  <c r="CX395" i="9"/>
  <c r="CP395" i="9"/>
  <c r="CH395" i="9"/>
  <c r="BZ395" i="9"/>
  <c r="BR395" i="9"/>
  <c r="BJ395" i="9"/>
  <c r="BB395" i="9"/>
  <c r="AT395" i="9"/>
  <c r="AL395" i="9"/>
  <c r="AD395" i="9"/>
  <c r="V395" i="9"/>
  <c r="CW395" i="9"/>
  <c r="CO395" i="9"/>
  <c r="CG395" i="9"/>
  <c r="BY395" i="9"/>
  <c r="BQ395" i="9"/>
  <c r="BI395" i="9"/>
  <c r="BA395" i="9"/>
  <c r="AS395" i="9"/>
  <c r="AK395" i="9"/>
  <c r="AC395" i="9"/>
  <c r="CU395" i="9"/>
  <c r="CM395" i="9"/>
  <c r="CE395" i="9"/>
  <c r="BW395" i="9"/>
  <c r="BO395" i="9"/>
  <c r="BG395" i="9"/>
  <c r="AY395" i="9"/>
  <c r="AQ395" i="9"/>
  <c r="AI395" i="9"/>
  <c r="AA395" i="9"/>
  <c r="CD395" i="9"/>
  <c r="AX395" i="9"/>
  <c r="BX395" i="9"/>
  <c r="AR395" i="9"/>
  <c r="BV395" i="9"/>
  <c r="AP395" i="9"/>
  <c r="CV395" i="9"/>
  <c r="BP395" i="9"/>
  <c r="AJ395" i="9"/>
  <c r="CT395" i="9"/>
  <c r="BN395" i="9"/>
  <c r="AH395" i="9"/>
  <c r="CL395" i="9"/>
  <c r="BF395" i="9"/>
  <c r="Z395" i="9"/>
  <c r="BH395" i="9"/>
  <c r="AZ395" i="9"/>
  <c r="AB395" i="9"/>
  <c r="CN395" i="9"/>
  <c r="CF395" i="9"/>
  <c r="CY175" i="9"/>
  <c r="CQ175" i="9"/>
  <c r="CI175" i="9"/>
  <c r="CA175" i="9"/>
  <c r="BS175" i="9"/>
  <c r="BK175" i="9"/>
  <c r="BC175" i="9"/>
  <c r="AU175" i="9"/>
  <c r="AM175" i="9"/>
  <c r="AE175" i="9"/>
  <c r="W175" i="9"/>
  <c r="CW175" i="9"/>
  <c r="CO175" i="9"/>
  <c r="CG175" i="9"/>
  <c r="BY175" i="9"/>
  <c r="BQ175" i="9"/>
  <c r="BI175" i="9"/>
  <c r="BA175" i="9"/>
  <c r="AS175" i="9"/>
  <c r="AK175" i="9"/>
  <c r="AC175" i="9"/>
  <c r="CV175" i="9"/>
  <c r="CN175" i="9"/>
  <c r="CF175" i="9"/>
  <c r="BX175" i="9"/>
  <c r="BP175" i="9"/>
  <c r="BH175" i="9"/>
  <c r="AZ175" i="9"/>
  <c r="AR175" i="9"/>
  <c r="AJ175" i="9"/>
  <c r="AB175" i="9"/>
  <c r="CU175" i="9"/>
  <c r="CM175" i="9"/>
  <c r="CE175" i="9"/>
  <c r="BW175" i="9"/>
  <c r="BO175" i="9"/>
  <c r="BG175" i="9"/>
  <c r="AY175" i="9"/>
  <c r="AQ175" i="9"/>
  <c r="AI175" i="9"/>
  <c r="AA175" i="9"/>
  <c r="CT175" i="9"/>
  <c r="CL175" i="9"/>
  <c r="CD175" i="9"/>
  <c r="BV175" i="9"/>
  <c r="BN175" i="9"/>
  <c r="BF175" i="9"/>
  <c r="AX175" i="9"/>
  <c r="AP175" i="9"/>
  <c r="AH175" i="9"/>
  <c r="Z175" i="9"/>
  <c r="DA175" i="9"/>
  <c r="CS175" i="9"/>
  <c r="CK175" i="9"/>
  <c r="CC175" i="9"/>
  <c r="BU175" i="9"/>
  <c r="BM175" i="9"/>
  <c r="BE175" i="9"/>
  <c r="AW175" i="9"/>
  <c r="AO175" i="9"/>
  <c r="AG175" i="9"/>
  <c r="Y175" i="9"/>
  <c r="CZ175" i="9"/>
  <c r="BT175" i="9"/>
  <c r="AN175" i="9"/>
  <c r="CX175" i="9"/>
  <c r="BR175" i="9"/>
  <c r="AL175" i="9"/>
  <c r="CR175" i="9"/>
  <c r="BL175" i="9"/>
  <c r="AF175" i="9"/>
  <c r="CP175" i="9"/>
  <c r="BJ175" i="9"/>
  <c r="AD175" i="9"/>
  <c r="CJ175" i="9"/>
  <c r="BD175" i="9"/>
  <c r="X175" i="9"/>
  <c r="CH175" i="9"/>
  <c r="BB175" i="9"/>
  <c r="V175" i="9"/>
  <c r="CB175" i="9"/>
  <c r="AV175" i="9"/>
  <c r="BZ175" i="9"/>
  <c r="AT175" i="9"/>
  <c r="GE234" i="9"/>
  <c r="FW234" i="9"/>
  <c r="FO234" i="9"/>
  <c r="FG234" i="9"/>
  <c r="EY234" i="9"/>
  <c r="EQ234" i="9"/>
  <c r="EI234" i="9"/>
  <c r="EA234" i="9"/>
  <c r="DS234" i="9"/>
  <c r="DK234" i="9"/>
  <c r="DC234" i="9"/>
  <c r="GD234" i="9"/>
  <c r="FV234" i="9"/>
  <c r="FN234" i="9"/>
  <c r="FF234" i="9"/>
  <c r="EX234" i="9"/>
  <c r="EP234" i="9"/>
  <c r="EH234" i="9"/>
  <c r="DZ234" i="9"/>
  <c r="DR234" i="9"/>
  <c r="DJ234" i="9"/>
  <c r="DB234" i="9"/>
  <c r="GC234" i="9"/>
  <c r="FU234" i="9"/>
  <c r="FM234" i="9"/>
  <c r="FE234" i="9"/>
  <c r="EW234" i="9"/>
  <c r="EO234" i="9"/>
  <c r="EG234" i="9"/>
  <c r="DY234" i="9"/>
  <c r="DQ234" i="9"/>
  <c r="DI234" i="9"/>
  <c r="GB234" i="9"/>
  <c r="FT234" i="9"/>
  <c r="FL234" i="9"/>
  <c r="FD234" i="9"/>
  <c r="EV234" i="9"/>
  <c r="EN234" i="9"/>
  <c r="EF234" i="9"/>
  <c r="DX234" i="9"/>
  <c r="DP234" i="9"/>
  <c r="DH234" i="9"/>
  <c r="GA234" i="9"/>
  <c r="FS234" i="9"/>
  <c r="FK234" i="9"/>
  <c r="FC234" i="9"/>
  <c r="EU234" i="9"/>
  <c r="EM234" i="9"/>
  <c r="EE234" i="9"/>
  <c r="DW234" i="9"/>
  <c r="DO234" i="9"/>
  <c r="DG234" i="9"/>
  <c r="GF234" i="9"/>
  <c r="FI234" i="9"/>
  <c r="EL234" i="9"/>
  <c r="DT234" i="9"/>
  <c r="FZ234" i="9"/>
  <c r="FH234" i="9"/>
  <c r="EK234" i="9"/>
  <c r="DN234" i="9"/>
  <c r="FX234" i="9"/>
  <c r="ET234" i="9"/>
  <c r="DU234" i="9"/>
  <c r="FR234" i="9"/>
  <c r="ES234" i="9"/>
  <c r="DM234" i="9"/>
  <c r="FQ234" i="9"/>
  <c r="ER234" i="9"/>
  <c r="DL234" i="9"/>
  <c r="FP234" i="9"/>
  <c r="EJ234" i="9"/>
  <c r="DF234" i="9"/>
  <c r="FJ234" i="9"/>
  <c r="ED234" i="9"/>
  <c r="DE234" i="9"/>
  <c r="GG234" i="9"/>
  <c r="FA234" i="9"/>
  <c r="EB234" i="9"/>
  <c r="EC234" i="9"/>
  <c r="DV234" i="9"/>
  <c r="DD234" i="9"/>
  <c r="FY234" i="9"/>
  <c r="FB234" i="9"/>
  <c r="EZ234" i="9"/>
  <c r="GA131" i="9"/>
  <c r="FS131" i="9"/>
  <c r="FK131" i="9"/>
  <c r="FC131" i="9"/>
  <c r="EU131" i="9"/>
  <c r="EM131" i="9"/>
  <c r="EE131" i="9"/>
  <c r="DW131" i="9"/>
  <c r="DO131" i="9"/>
  <c r="DG131" i="9"/>
  <c r="FZ131" i="9"/>
  <c r="FR131" i="9"/>
  <c r="FJ131" i="9"/>
  <c r="FB131" i="9"/>
  <c r="ET131" i="9"/>
  <c r="EL131" i="9"/>
  <c r="ED131" i="9"/>
  <c r="DV131" i="9"/>
  <c r="DN131" i="9"/>
  <c r="DF131" i="9"/>
  <c r="GG131" i="9"/>
  <c r="FY131" i="9"/>
  <c r="FQ131" i="9"/>
  <c r="FI131" i="9"/>
  <c r="FA131" i="9"/>
  <c r="ES131" i="9"/>
  <c r="EK131" i="9"/>
  <c r="EC131" i="9"/>
  <c r="DU131" i="9"/>
  <c r="DM131" i="9"/>
  <c r="DE131" i="9"/>
  <c r="GF131" i="9"/>
  <c r="FX131" i="9"/>
  <c r="FP131" i="9"/>
  <c r="FH131" i="9"/>
  <c r="EZ131" i="9"/>
  <c r="ER131" i="9"/>
  <c r="EJ131" i="9"/>
  <c r="EB131" i="9"/>
  <c r="DT131" i="9"/>
  <c r="DL131" i="9"/>
  <c r="DD131" i="9"/>
  <c r="GE131" i="9"/>
  <c r="FW131" i="9"/>
  <c r="FO131" i="9"/>
  <c r="FG131" i="9"/>
  <c r="EY131" i="9"/>
  <c r="EQ131" i="9"/>
  <c r="EI131" i="9"/>
  <c r="EA131" i="9"/>
  <c r="DS131" i="9"/>
  <c r="DK131" i="9"/>
  <c r="DC131" i="9"/>
  <c r="GD131" i="9"/>
  <c r="FV131" i="9"/>
  <c r="FN131" i="9"/>
  <c r="FF131" i="9"/>
  <c r="EX131" i="9"/>
  <c r="EP131" i="9"/>
  <c r="EH131" i="9"/>
  <c r="DZ131" i="9"/>
  <c r="DR131" i="9"/>
  <c r="DJ131" i="9"/>
  <c r="DB131" i="9"/>
  <c r="FM131" i="9"/>
  <c r="EG131" i="9"/>
  <c r="FL131" i="9"/>
  <c r="EF131" i="9"/>
  <c r="FE131" i="9"/>
  <c r="DY131" i="9"/>
  <c r="FD131" i="9"/>
  <c r="DX131" i="9"/>
  <c r="GC131" i="9"/>
  <c r="EW131" i="9"/>
  <c r="DQ131" i="9"/>
  <c r="GB131" i="9"/>
  <c r="EV131" i="9"/>
  <c r="DP131" i="9"/>
  <c r="FU131" i="9"/>
  <c r="EO131" i="9"/>
  <c r="DI131" i="9"/>
  <c r="FT131" i="9"/>
  <c r="EN131" i="9"/>
  <c r="DH131" i="9"/>
  <c r="GF60" i="9"/>
  <c r="FX60" i="9"/>
  <c r="FP60" i="9"/>
  <c r="FH60" i="9"/>
  <c r="EZ60" i="9"/>
  <c r="ER60" i="9"/>
  <c r="EJ60" i="9"/>
  <c r="EB60" i="9"/>
  <c r="DT60" i="9"/>
  <c r="DL60" i="9"/>
  <c r="DD60" i="9"/>
  <c r="GC60" i="9"/>
  <c r="FU60" i="9"/>
  <c r="FM60" i="9"/>
  <c r="FE60" i="9"/>
  <c r="EW60" i="9"/>
  <c r="EO60" i="9"/>
  <c r="EG60" i="9"/>
  <c r="DY60" i="9"/>
  <c r="DQ60" i="9"/>
  <c r="DI60" i="9"/>
  <c r="GD60" i="9"/>
  <c r="FS60" i="9"/>
  <c r="FI60" i="9"/>
  <c r="EX60" i="9"/>
  <c r="EM60" i="9"/>
  <c r="EC60" i="9"/>
  <c r="DR60" i="9"/>
  <c r="DG60" i="9"/>
  <c r="GB60" i="9"/>
  <c r="FR60" i="9"/>
  <c r="FG60" i="9"/>
  <c r="EV60" i="9"/>
  <c r="EL60" i="9"/>
  <c r="EA60" i="9"/>
  <c r="DP60" i="9"/>
  <c r="DF60" i="9"/>
  <c r="GA60" i="9"/>
  <c r="FQ60" i="9"/>
  <c r="FF60" i="9"/>
  <c r="EU60" i="9"/>
  <c r="EK60" i="9"/>
  <c r="DZ60" i="9"/>
  <c r="DO60" i="9"/>
  <c r="DE60" i="9"/>
  <c r="FZ60" i="9"/>
  <c r="FO60" i="9"/>
  <c r="FD60" i="9"/>
  <c r="ET60" i="9"/>
  <c r="EI60" i="9"/>
  <c r="DX60" i="9"/>
  <c r="DN60" i="9"/>
  <c r="DC60" i="9"/>
  <c r="FY60" i="9"/>
  <c r="FN60" i="9"/>
  <c r="FC60" i="9"/>
  <c r="ES60" i="9"/>
  <c r="EH60" i="9"/>
  <c r="DW60" i="9"/>
  <c r="DM60" i="9"/>
  <c r="DB60" i="9"/>
  <c r="FW60" i="9"/>
  <c r="FL60" i="9"/>
  <c r="FB60" i="9"/>
  <c r="EQ60" i="9"/>
  <c r="EF60" i="9"/>
  <c r="DV60" i="9"/>
  <c r="DK60" i="9"/>
  <c r="GG60" i="9"/>
  <c r="FV60" i="9"/>
  <c r="FK60" i="9"/>
  <c r="FA60" i="9"/>
  <c r="EP60" i="9"/>
  <c r="EE60" i="9"/>
  <c r="DU60" i="9"/>
  <c r="DJ60" i="9"/>
  <c r="ED60" i="9"/>
  <c r="DS60" i="9"/>
  <c r="DH60" i="9"/>
  <c r="GE60" i="9"/>
  <c r="EY60" i="9"/>
  <c r="EN60" i="9"/>
  <c r="FJ60" i="9"/>
  <c r="FT60" i="9"/>
  <c r="CU410" i="9"/>
  <c r="CM410" i="9"/>
  <c r="CE410" i="9"/>
  <c r="BW410" i="9"/>
  <c r="BO410" i="9"/>
  <c r="BG410" i="9"/>
  <c r="AY410" i="9"/>
  <c r="AQ410" i="9"/>
  <c r="AI410" i="9"/>
  <c r="AA410" i="9"/>
  <c r="CT410" i="9"/>
  <c r="CL410" i="9"/>
  <c r="CD410" i="9"/>
  <c r="BV410" i="9"/>
  <c r="BN410" i="9"/>
  <c r="BF410" i="9"/>
  <c r="AX410" i="9"/>
  <c r="AP410" i="9"/>
  <c r="AH410" i="9"/>
  <c r="Z410" i="9"/>
  <c r="DA410" i="9"/>
  <c r="CS410" i="9"/>
  <c r="CK410" i="9"/>
  <c r="CC410" i="9"/>
  <c r="BU410" i="9"/>
  <c r="BM410" i="9"/>
  <c r="BE410" i="9"/>
  <c r="AW410" i="9"/>
  <c r="AO410" i="9"/>
  <c r="AG410" i="9"/>
  <c r="Y410" i="9"/>
  <c r="CZ410" i="9"/>
  <c r="CR410" i="9"/>
  <c r="CJ410" i="9"/>
  <c r="CB410" i="9"/>
  <c r="BT410" i="9"/>
  <c r="BL410" i="9"/>
  <c r="BD410" i="9"/>
  <c r="AV410" i="9"/>
  <c r="AN410" i="9"/>
  <c r="AF410" i="9"/>
  <c r="X410" i="9"/>
  <c r="CY410" i="9"/>
  <c r="CQ410" i="9"/>
  <c r="CI410" i="9"/>
  <c r="CA410" i="9"/>
  <c r="BS410" i="9"/>
  <c r="BK410" i="9"/>
  <c r="BC410" i="9"/>
  <c r="AU410" i="9"/>
  <c r="AM410" i="9"/>
  <c r="AE410" i="9"/>
  <c r="W410" i="9"/>
  <c r="CO410" i="9"/>
  <c r="BR410" i="9"/>
  <c r="AZ410" i="9"/>
  <c r="AC410" i="9"/>
  <c r="CH410" i="9"/>
  <c r="BP410" i="9"/>
  <c r="AS410" i="9"/>
  <c r="V410" i="9"/>
  <c r="CX410" i="9"/>
  <c r="CF410" i="9"/>
  <c r="BI410" i="9"/>
  <c r="AL410" i="9"/>
  <c r="CW410" i="9"/>
  <c r="BZ410" i="9"/>
  <c r="BH410" i="9"/>
  <c r="AK410" i="9"/>
  <c r="BX410" i="9"/>
  <c r="AD410" i="9"/>
  <c r="BQ410" i="9"/>
  <c r="AB410" i="9"/>
  <c r="BJ410" i="9"/>
  <c r="CV410" i="9"/>
  <c r="BB410" i="9"/>
  <c r="CP410" i="9"/>
  <c r="BA410" i="9"/>
  <c r="CG410" i="9"/>
  <c r="AR410" i="9"/>
  <c r="CN410" i="9"/>
  <c r="BY410" i="9"/>
  <c r="AT410" i="9"/>
  <c r="AJ410" i="9"/>
  <c r="CV382" i="9"/>
  <c r="CN382" i="9"/>
  <c r="CF382" i="9"/>
  <c r="BX382" i="9"/>
  <c r="BP382" i="9"/>
  <c r="BH382" i="9"/>
  <c r="AZ382" i="9"/>
  <c r="AR382" i="9"/>
  <c r="AJ382" i="9"/>
  <c r="AB382" i="9"/>
  <c r="CU382" i="9"/>
  <c r="CM382" i="9"/>
  <c r="CE382" i="9"/>
  <c r="BW382" i="9"/>
  <c r="BO382" i="9"/>
  <c r="BG382" i="9"/>
  <c r="AY382" i="9"/>
  <c r="AQ382" i="9"/>
  <c r="AI382" i="9"/>
  <c r="AA382" i="9"/>
  <c r="CT382" i="9"/>
  <c r="CL382" i="9"/>
  <c r="CD382" i="9"/>
  <c r="BV382" i="9"/>
  <c r="BN382" i="9"/>
  <c r="BF382" i="9"/>
  <c r="AX382" i="9"/>
  <c r="AP382" i="9"/>
  <c r="AH382" i="9"/>
  <c r="Z382" i="9"/>
  <c r="DA382" i="9"/>
  <c r="CS382" i="9"/>
  <c r="CK382" i="9"/>
  <c r="CC382" i="9"/>
  <c r="BU382" i="9"/>
  <c r="BM382" i="9"/>
  <c r="BE382" i="9"/>
  <c r="AW382" i="9"/>
  <c r="AO382" i="9"/>
  <c r="AG382" i="9"/>
  <c r="Y382" i="9"/>
  <c r="CZ382" i="9"/>
  <c r="CR382" i="9"/>
  <c r="CJ382" i="9"/>
  <c r="CB382" i="9"/>
  <c r="BT382" i="9"/>
  <c r="BL382" i="9"/>
  <c r="BD382" i="9"/>
  <c r="AV382" i="9"/>
  <c r="AN382" i="9"/>
  <c r="AF382" i="9"/>
  <c r="X382" i="9"/>
  <c r="CX382" i="9"/>
  <c r="CP382" i="9"/>
  <c r="CH382" i="9"/>
  <c r="BZ382" i="9"/>
  <c r="BR382" i="9"/>
  <c r="BJ382" i="9"/>
  <c r="BB382" i="9"/>
  <c r="AT382" i="9"/>
  <c r="AL382" i="9"/>
  <c r="AD382" i="9"/>
  <c r="V382" i="9"/>
  <c r="CY382" i="9"/>
  <c r="BS382" i="9"/>
  <c r="AM382" i="9"/>
  <c r="CW382" i="9"/>
  <c r="BQ382" i="9"/>
  <c r="AK382" i="9"/>
  <c r="CQ382" i="9"/>
  <c r="BK382" i="9"/>
  <c r="AE382" i="9"/>
  <c r="CO382" i="9"/>
  <c r="BI382" i="9"/>
  <c r="AC382" i="9"/>
  <c r="CI382" i="9"/>
  <c r="BC382" i="9"/>
  <c r="W382" i="9"/>
  <c r="CA382" i="9"/>
  <c r="AU382" i="9"/>
  <c r="CG382" i="9"/>
  <c r="BY382" i="9"/>
  <c r="BA382" i="9"/>
  <c r="AS382" i="9"/>
  <c r="CY281" i="9"/>
  <c r="CQ281" i="9"/>
  <c r="CI281" i="9"/>
  <c r="CA281" i="9"/>
  <c r="BS281" i="9"/>
  <c r="BK281" i="9"/>
  <c r="BC281" i="9"/>
  <c r="AU281" i="9"/>
  <c r="AM281" i="9"/>
  <c r="AE281" i="9"/>
  <c r="W281" i="9"/>
  <c r="CU281" i="9"/>
  <c r="CM281" i="9"/>
  <c r="CE281" i="9"/>
  <c r="BW281" i="9"/>
  <c r="BO281" i="9"/>
  <c r="BG281" i="9"/>
  <c r="AY281" i="9"/>
  <c r="AQ281" i="9"/>
  <c r="AI281" i="9"/>
  <c r="AA281" i="9"/>
  <c r="CZ281" i="9"/>
  <c r="CO281" i="9"/>
  <c r="CD281" i="9"/>
  <c r="BT281" i="9"/>
  <c r="BI281" i="9"/>
  <c r="AX281" i="9"/>
  <c r="AN281" i="9"/>
  <c r="AC281" i="9"/>
  <c r="CX281" i="9"/>
  <c r="CN281" i="9"/>
  <c r="CC281" i="9"/>
  <c r="BR281" i="9"/>
  <c r="BH281" i="9"/>
  <c r="AW281" i="9"/>
  <c r="AL281" i="9"/>
  <c r="AB281" i="9"/>
  <c r="CW281" i="9"/>
  <c r="CL281" i="9"/>
  <c r="CB281" i="9"/>
  <c r="BQ281" i="9"/>
  <c r="BF281" i="9"/>
  <c r="AV281" i="9"/>
  <c r="AK281" i="9"/>
  <c r="Z281" i="9"/>
  <c r="CV281" i="9"/>
  <c r="CK281" i="9"/>
  <c r="BZ281" i="9"/>
  <c r="BP281" i="9"/>
  <c r="BE281" i="9"/>
  <c r="AT281" i="9"/>
  <c r="AJ281" i="9"/>
  <c r="Y281" i="9"/>
  <c r="CS281" i="9"/>
  <c r="CH281" i="9"/>
  <c r="BX281" i="9"/>
  <c r="BM281" i="9"/>
  <c r="BB281" i="9"/>
  <c r="AR281" i="9"/>
  <c r="AG281" i="9"/>
  <c r="V281" i="9"/>
  <c r="BY281" i="9"/>
  <c r="AZ281" i="9"/>
  <c r="DA281" i="9"/>
  <c r="BV281" i="9"/>
  <c r="AS281" i="9"/>
  <c r="CT281" i="9"/>
  <c r="BU281" i="9"/>
  <c r="AP281" i="9"/>
  <c r="CR281" i="9"/>
  <c r="BN281" i="9"/>
  <c r="AO281" i="9"/>
  <c r="CP281" i="9"/>
  <c r="BL281" i="9"/>
  <c r="AH281" i="9"/>
  <c r="CJ281" i="9"/>
  <c r="BJ281" i="9"/>
  <c r="AF281" i="9"/>
  <c r="CG281" i="9"/>
  <c r="BD281" i="9"/>
  <c r="AD281" i="9"/>
  <c r="CF281" i="9"/>
  <c r="BA281" i="9"/>
  <c r="X281" i="9"/>
  <c r="AK15" i="5"/>
  <c r="GF280" i="9"/>
  <c r="FX280" i="9"/>
  <c r="FP280" i="9"/>
  <c r="FH280" i="9"/>
  <c r="EZ280" i="9"/>
  <c r="ER280" i="9"/>
  <c r="EJ280" i="9"/>
  <c r="EB280" i="9"/>
  <c r="DT280" i="9"/>
  <c r="DL280" i="9"/>
  <c r="DD280" i="9"/>
  <c r="GB280" i="9"/>
  <c r="FT280" i="9"/>
  <c r="FL280" i="9"/>
  <c r="FD280" i="9"/>
  <c r="EV280" i="9"/>
  <c r="EN280" i="9"/>
  <c r="EF280" i="9"/>
  <c r="DX280" i="9"/>
  <c r="DP280" i="9"/>
  <c r="DH280" i="9"/>
  <c r="FZ280" i="9"/>
  <c r="FO280" i="9"/>
  <c r="FE280" i="9"/>
  <c r="ET280" i="9"/>
  <c r="EI280" i="9"/>
  <c r="DY280" i="9"/>
  <c r="DN280" i="9"/>
  <c r="DC280" i="9"/>
  <c r="FY280" i="9"/>
  <c r="FN280" i="9"/>
  <c r="FC280" i="9"/>
  <c r="ES280" i="9"/>
  <c r="EH280" i="9"/>
  <c r="DW280" i="9"/>
  <c r="DM280" i="9"/>
  <c r="DB280" i="9"/>
  <c r="FW280" i="9"/>
  <c r="FM280" i="9"/>
  <c r="FB280" i="9"/>
  <c r="EQ280" i="9"/>
  <c r="EG280" i="9"/>
  <c r="DV280" i="9"/>
  <c r="DK280" i="9"/>
  <c r="GG280" i="9"/>
  <c r="FV280" i="9"/>
  <c r="FK280" i="9"/>
  <c r="FA280" i="9"/>
  <c r="EP280" i="9"/>
  <c r="EE280" i="9"/>
  <c r="DU280" i="9"/>
  <c r="DJ280" i="9"/>
  <c r="GD280" i="9"/>
  <c r="FS280" i="9"/>
  <c r="FI280" i="9"/>
  <c r="EX280" i="9"/>
  <c r="EM280" i="9"/>
  <c r="EC280" i="9"/>
  <c r="DR280" i="9"/>
  <c r="DG280" i="9"/>
  <c r="FQ280" i="9"/>
  <c r="EL280" i="9"/>
  <c r="DI280" i="9"/>
  <c r="FJ280" i="9"/>
  <c r="EK280" i="9"/>
  <c r="DF280" i="9"/>
  <c r="FG280" i="9"/>
  <c r="ED280" i="9"/>
  <c r="DE280" i="9"/>
  <c r="GE280" i="9"/>
  <c r="FF280" i="9"/>
  <c r="EA280" i="9"/>
  <c r="GC280" i="9"/>
  <c r="EY280" i="9"/>
  <c r="DZ280" i="9"/>
  <c r="GA280" i="9"/>
  <c r="EW280" i="9"/>
  <c r="DS280" i="9"/>
  <c r="FU280" i="9"/>
  <c r="EU280" i="9"/>
  <c r="DQ280" i="9"/>
  <c r="EO280" i="9"/>
  <c r="DO280" i="9"/>
  <c r="FR280" i="9"/>
  <c r="GB262" i="9"/>
  <c r="FT262" i="9"/>
  <c r="FL262" i="9"/>
  <c r="FD262" i="9"/>
  <c r="EV262" i="9"/>
  <c r="EN262" i="9"/>
  <c r="EF262" i="9"/>
  <c r="DX262" i="9"/>
  <c r="DP262" i="9"/>
  <c r="DH262" i="9"/>
  <c r="FZ262" i="9"/>
  <c r="FR262" i="9"/>
  <c r="FJ262" i="9"/>
  <c r="FB262" i="9"/>
  <c r="ET262" i="9"/>
  <c r="EL262" i="9"/>
  <c r="ED262" i="9"/>
  <c r="DV262" i="9"/>
  <c r="DN262" i="9"/>
  <c r="DF262" i="9"/>
  <c r="GG262" i="9"/>
  <c r="FY262" i="9"/>
  <c r="FQ262" i="9"/>
  <c r="FI262" i="9"/>
  <c r="FA262" i="9"/>
  <c r="ES262" i="9"/>
  <c r="EK262" i="9"/>
  <c r="EC262" i="9"/>
  <c r="DU262" i="9"/>
  <c r="DM262" i="9"/>
  <c r="DE262" i="9"/>
  <c r="GE262" i="9"/>
  <c r="FW262" i="9"/>
  <c r="FO262" i="9"/>
  <c r="FG262" i="9"/>
  <c r="EY262" i="9"/>
  <c r="EQ262" i="9"/>
  <c r="EI262" i="9"/>
  <c r="EA262" i="9"/>
  <c r="DS262" i="9"/>
  <c r="DK262" i="9"/>
  <c r="DC262" i="9"/>
  <c r="FU262" i="9"/>
  <c r="FE262" i="9"/>
  <c r="EO262" i="9"/>
  <c r="DY262" i="9"/>
  <c r="DI262" i="9"/>
  <c r="GF262" i="9"/>
  <c r="FP262" i="9"/>
  <c r="EZ262" i="9"/>
  <c r="EJ262" i="9"/>
  <c r="DT262" i="9"/>
  <c r="DD262" i="9"/>
  <c r="GD262" i="9"/>
  <c r="FN262" i="9"/>
  <c r="EX262" i="9"/>
  <c r="EH262" i="9"/>
  <c r="DR262" i="9"/>
  <c r="DB262" i="9"/>
  <c r="FM262" i="9"/>
  <c r="EP262" i="9"/>
  <c r="DO262" i="9"/>
  <c r="FK262" i="9"/>
  <c r="EM262" i="9"/>
  <c r="DL262" i="9"/>
  <c r="FH262" i="9"/>
  <c r="EG262" i="9"/>
  <c r="DJ262" i="9"/>
  <c r="GC262" i="9"/>
  <c r="FF262" i="9"/>
  <c r="EE262" i="9"/>
  <c r="DG262" i="9"/>
  <c r="GA262" i="9"/>
  <c r="FC262" i="9"/>
  <c r="EB262" i="9"/>
  <c r="FV262" i="9"/>
  <c r="EU262" i="9"/>
  <c r="DW262" i="9"/>
  <c r="EW262" i="9"/>
  <c r="FX262" i="9"/>
  <c r="FS262" i="9"/>
  <c r="DZ262" i="9"/>
  <c r="ER262" i="9"/>
  <c r="DQ262" i="9"/>
  <c r="GB241" i="9"/>
  <c r="FT241" i="9"/>
  <c r="FL241" i="9"/>
  <c r="FD241" i="9"/>
  <c r="EV241" i="9"/>
  <c r="EN241" i="9"/>
  <c r="EF241" i="9"/>
  <c r="DX241" i="9"/>
  <c r="DP241" i="9"/>
  <c r="DH241" i="9"/>
  <c r="GA241" i="9"/>
  <c r="FS241" i="9"/>
  <c r="FK241" i="9"/>
  <c r="FC241" i="9"/>
  <c r="EU241" i="9"/>
  <c r="EM241" i="9"/>
  <c r="EE241" i="9"/>
  <c r="DW241" i="9"/>
  <c r="DO241" i="9"/>
  <c r="DG241" i="9"/>
  <c r="FZ241" i="9"/>
  <c r="FR241" i="9"/>
  <c r="FJ241" i="9"/>
  <c r="FB241" i="9"/>
  <c r="ET241" i="9"/>
  <c r="EL241" i="9"/>
  <c r="ED241" i="9"/>
  <c r="DV241" i="9"/>
  <c r="DN241" i="9"/>
  <c r="DF241" i="9"/>
  <c r="GG241" i="9"/>
  <c r="FY241" i="9"/>
  <c r="FQ241" i="9"/>
  <c r="FI241" i="9"/>
  <c r="FA241" i="9"/>
  <c r="ES241" i="9"/>
  <c r="EK241" i="9"/>
  <c r="EC241" i="9"/>
  <c r="DU241" i="9"/>
  <c r="DM241" i="9"/>
  <c r="DE241" i="9"/>
  <c r="GF241" i="9"/>
  <c r="FX241" i="9"/>
  <c r="FP241" i="9"/>
  <c r="FH241" i="9"/>
  <c r="EZ241" i="9"/>
  <c r="ER241" i="9"/>
  <c r="EJ241" i="9"/>
  <c r="EB241" i="9"/>
  <c r="DT241" i="9"/>
  <c r="DL241" i="9"/>
  <c r="DD241" i="9"/>
  <c r="GD241" i="9"/>
  <c r="FV241" i="9"/>
  <c r="FN241" i="9"/>
  <c r="FF241" i="9"/>
  <c r="EX241" i="9"/>
  <c r="EP241" i="9"/>
  <c r="EH241" i="9"/>
  <c r="DZ241" i="9"/>
  <c r="DR241" i="9"/>
  <c r="DJ241" i="9"/>
  <c r="DB241" i="9"/>
  <c r="FM241" i="9"/>
  <c r="EG241" i="9"/>
  <c r="FG241" i="9"/>
  <c r="EA241" i="9"/>
  <c r="EW241" i="9"/>
  <c r="DI241" i="9"/>
  <c r="GE241" i="9"/>
  <c r="EQ241" i="9"/>
  <c r="DC241" i="9"/>
  <c r="GC241" i="9"/>
  <c r="EO241" i="9"/>
  <c r="FW241" i="9"/>
  <c r="EI241" i="9"/>
  <c r="FU241" i="9"/>
  <c r="DY241" i="9"/>
  <c r="FE241" i="9"/>
  <c r="DQ241" i="9"/>
  <c r="FO241" i="9"/>
  <c r="EY241" i="9"/>
  <c r="DS241" i="9"/>
  <c r="DK241" i="9"/>
  <c r="GF208" i="9"/>
  <c r="FX208" i="9"/>
  <c r="FP208" i="9"/>
  <c r="FH208" i="9"/>
  <c r="EZ208" i="9"/>
  <c r="ER208" i="9"/>
  <c r="EJ208" i="9"/>
  <c r="EB208" i="9"/>
  <c r="DT208" i="9"/>
  <c r="DL208" i="9"/>
  <c r="DD208" i="9"/>
  <c r="GE208" i="9"/>
  <c r="FW208" i="9"/>
  <c r="FO208" i="9"/>
  <c r="FG208" i="9"/>
  <c r="EY208" i="9"/>
  <c r="EQ208" i="9"/>
  <c r="EI208" i="9"/>
  <c r="EA208" i="9"/>
  <c r="DS208" i="9"/>
  <c r="DK208" i="9"/>
  <c r="DC208" i="9"/>
  <c r="GC208" i="9"/>
  <c r="FU208" i="9"/>
  <c r="FM208" i="9"/>
  <c r="FE208" i="9"/>
  <c r="EW208" i="9"/>
  <c r="EO208" i="9"/>
  <c r="EG208" i="9"/>
  <c r="DY208" i="9"/>
  <c r="DQ208" i="9"/>
  <c r="DI208" i="9"/>
  <c r="FZ208" i="9"/>
  <c r="FR208" i="9"/>
  <c r="FJ208" i="9"/>
  <c r="FB208" i="9"/>
  <c r="ET208" i="9"/>
  <c r="EL208" i="9"/>
  <c r="ED208" i="9"/>
  <c r="DV208" i="9"/>
  <c r="DN208" i="9"/>
  <c r="DF208" i="9"/>
  <c r="FV208" i="9"/>
  <c r="FF208" i="9"/>
  <c r="EP208" i="9"/>
  <c r="DZ208" i="9"/>
  <c r="DJ208" i="9"/>
  <c r="FT208" i="9"/>
  <c r="FD208" i="9"/>
  <c r="EN208" i="9"/>
  <c r="DX208" i="9"/>
  <c r="DH208" i="9"/>
  <c r="FS208" i="9"/>
  <c r="FC208" i="9"/>
  <c r="EM208" i="9"/>
  <c r="DW208" i="9"/>
  <c r="DG208" i="9"/>
  <c r="GG208" i="9"/>
  <c r="FQ208" i="9"/>
  <c r="FA208" i="9"/>
  <c r="EK208" i="9"/>
  <c r="DU208" i="9"/>
  <c r="DE208" i="9"/>
  <c r="GD208" i="9"/>
  <c r="FN208" i="9"/>
  <c r="EX208" i="9"/>
  <c r="EH208" i="9"/>
  <c r="DR208" i="9"/>
  <c r="DB208" i="9"/>
  <c r="GB208" i="9"/>
  <c r="FL208" i="9"/>
  <c r="EV208" i="9"/>
  <c r="EF208" i="9"/>
  <c r="DP208" i="9"/>
  <c r="EE208" i="9"/>
  <c r="EC208" i="9"/>
  <c r="GA208" i="9"/>
  <c r="DO208" i="9"/>
  <c r="FY208" i="9"/>
  <c r="DM208" i="9"/>
  <c r="FK208" i="9"/>
  <c r="FI208" i="9"/>
  <c r="EU208" i="9"/>
  <c r="ES208" i="9"/>
  <c r="GF174" i="9"/>
  <c r="FX174" i="9"/>
  <c r="FP174" i="9"/>
  <c r="FH174" i="9"/>
  <c r="EZ174" i="9"/>
  <c r="ER174" i="9"/>
  <c r="EJ174" i="9"/>
  <c r="EB174" i="9"/>
  <c r="DT174" i="9"/>
  <c r="DL174" i="9"/>
  <c r="DD174" i="9"/>
  <c r="GD174" i="9"/>
  <c r="FV174" i="9"/>
  <c r="FN174" i="9"/>
  <c r="FF174" i="9"/>
  <c r="EX174" i="9"/>
  <c r="EP174" i="9"/>
  <c r="EH174" i="9"/>
  <c r="DZ174" i="9"/>
  <c r="DR174" i="9"/>
  <c r="DJ174" i="9"/>
  <c r="DB174" i="9"/>
  <c r="GC174" i="9"/>
  <c r="FU174" i="9"/>
  <c r="FM174" i="9"/>
  <c r="FE174" i="9"/>
  <c r="EW174" i="9"/>
  <c r="EO174" i="9"/>
  <c r="EG174" i="9"/>
  <c r="DY174" i="9"/>
  <c r="DQ174" i="9"/>
  <c r="DI174" i="9"/>
  <c r="GB174" i="9"/>
  <c r="FT174" i="9"/>
  <c r="FL174" i="9"/>
  <c r="FD174" i="9"/>
  <c r="EV174" i="9"/>
  <c r="EN174" i="9"/>
  <c r="EF174" i="9"/>
  <c r="DX174" i="9"/>
  <c r="DP174" i="9"/>
  <c r="DH174" i="9"/>
  <c r="GA174" i="9"/>
  <c r="FS174" i="9"/>
  <c r="FK174" i="9"/>
  <c r="FC174" i="9"/>
  <c r="EU174" i="9"/>
  <c r="EM174" i="9"/>
  <c r="EE174" i="9"/>
  <c r="DW174" i="9"/>
  <c r="DO174" i="9"/>
  <c r="DG174" i="9"/>
  <c r="FZ174" i="9"/>
  <c r="FR174" i="9"/>
  <c r="FJ174" i="9"/>
  <c r="FB174" i="9"/>
  <c r="ET174" i="9"/>
  <c r="EL174" i="9"/>
  <c r="ED174" i="9"/>
  <c r="DV174" i="9"/>
  <c r="DN174" i="9"/>
  <c r="DF174" i="9"/>
  <c r="FG174" i="9"/>
  <c r="EA174" i="9"/>
  <c r="GG174" i="9"/>
  <c r="FA174" i="9"/>
  <c r="DU174" i="9"/>
  <c r="GE174" i="9"/>
  <c r="EY174" i="9"/>
  <c r="DS174" i="9"/>
  <c r="FY174" i="9"/>
  <c r="ES174" i="9"/>
  <c r="DM174" i="9"/>
  <c r="FW174" i="9"/>
  <c r="EQ174" i="9"/>
  <c r="DK174" i="9"/>
  <c r="FQ174" i="9"/>
  <c r="EK174" i="9"/>
  <c r="DE174" i="9"/>
  <c r="FO174" i="9"/>
  <c r="EI174" i="9"/>
  <c r="DC174" i="9"/>
  <c r="FI174" i="9"/>
  <c r="EC174" i="9"/>
  <c r="FZ144" i="9"/>
  <c r="FR144" i="9"/>
  <c r="FJ144" i="9"/>
  <c r="FB144" i="9"/>
  <c r="ET144" i="9"/>
  <c r="EL144" i="9"/>
  <c r="ED144" i="9"/>
  <c r="DV144" i="9"/>
  <c r="DN144" i="9"/>
  <c r="DF144" i="9"/>
  <c r="GG144" i="9"/>
  <c r="FY144" i="9"/>
  <c r="FQ144" i="9"/>
  <c r="FI144" i="9"/>
  <c r="FA144" i="9"/>
  <c r="ES144" i="9"/>
  <c r="EK144" i="9"/>
  <c r="EC144" i="9"/>
  <c r="DU144" i="9"/>
  <c r="DM144" i="9"/>
  <c r="DE144" i="9"/>
  <c r="GF144" i="9"/>
  <c r="FX144" i="9"/>
  <c r="FP144" i="9"/>
  <c r="FH144" i="9"/>
  <c r="EZ144" i="9"/>
  <c r="ER144" i="9"/>
  <c r="EJ144" i="9"/>
  <c r="EB144" i="9"/>
  <c r="DT144" i="9"/>
  <c r="DL144" i="9"/>
  <c r="DD144" i="9"/>
  <c r="GE144" i="9"/>
  <c r="FW144" i="9"/>
  <c r="FO144" i="9"/>
  <c r="FG144" i="9"/>
  <c r="EY144" i="9"/>
  <c r="EQ144" i="9"/>
  <c r="EI144" i="9"/>
  <c r="EA144" i="9"/>
  <c r="DS144" i="9"/>
  <c r="DK144" i="9"/>
  <c r="DC144" i="9"/>
  <c r="GD144" i="9"/>
  <c r="FV144" i="9"/>
  <c r="FN144" i="9"/>
  <c r="FF144" i="9"/>
  <c r="EX144" i="9"/>
  <c r="EP144" i="9"/>
  <c r="EH144" i="9"/>
  <c r="DZ144" i="9"/>
  <c r="DR144" i="9"/>
  <c r="DJ144" i="9"/>
  <c r="DB144" i="9"/>
  <c r="GC144" i="9"/>
  <c r="FU144" i="9"/>
  <c r="FM144" i="9"/>
  <c r="FE144" i="9"/>
  <c r="EW144" i="9"/>
  <c r="EO144" i="9"/>
  <c r="EG144" i="9"/>
  <c r="DY144" i="9"/>
  <c r="DQ144" i="9"/>
  <c r="DI144" i="9"/>
  <c r="FT144" i="9"/>
  <c r="EN144" i="9"/>
  <c r="DH144" i="9"/>
  <c r="FS144" i="9"/>
  <c r="EM144" i="9"/>
  <c r="DG144" i="9"/>
  <c r="FL144" i="9"/>
  <c r="EF144" i="9"/>
  <c r="FK144" i="9"/>
  <c r="EE144" i="9"/>
  <c r="FD144" i="9"/>
  <c r="DX144" i="9"/>
  <c r="FC144" i="9"/>
  <c r="DW144" i="9"/>
  <c r="GB144" i="9"/>
  <c r="EV144" i="9"/>
  <c r="DP144" i="9"/>
  <c r="GA144" i="9"/>
  <c r="EU144" i="9"/>
  <c r="DO144" i="9"/>
  <c r="GC121" i="9"/>
  <c r="FU121" i="9"/>
  <c r="FM121" i="9"/>
  <c r="FE121" i="9"/>
  <c r="EW121" i="9"/>
  <c r="EO121" i="9"/>
  <c r="EG121" i="9"/>
  <c r="DY121" i="9"/>
  <c r="DQ121" i="9"/>
  <c r="DI121" i="9"/>
  <c r="GB121" i="9"/>
  <c r="FT121" i="9"/>
  <c r="FL121" i="9"/>
  <c r="FD121" i="9"/>
  <c r="EV121" i="9"/>
  <c r="EN121" i="9"/>
  <c r="EF121" i="9"/>
  <c r="DX121" i="9"/>
  <c r="DP121" i="9"/>
  <c r="DH121" i="9"/>
  <c r="GA121" i="9"/>
  <c r="FS121" i="9"/>
  <c r="FK121" i="9"/>
  <c r="FC121" i="9"/>
  <c r="EU121" i="9"/>
  <c r="EM121" i="9"/>
  <c r="EE121" i="9"/>
  <c r="DW121" i="9"/>
  <c r="DO121" i="9"/>
  <c r="DG121" i="9"/>
  <c r="FZ121" i="9"/>
  <c r="FR121" i="9"/>
  <c r="FJ121" i="9"/>
  <c r="FB121" i="9"/>
  <c r="ET121" i="9"/>
  <c r="EL121" i="9"/>
  <c r="ED121" i="9"/>
  <c r="DV121" i="9"/>
  <c r="DN121" i="9"/>
  <c r="DF121" i="9"/>
  <c r="GG121" i="9"/>
  <c r="FY121" i="9"/>
  <c r="FQ121" i="9"/>
  <c r="FI121" i="9"/>
  <c r="FA121" i="9"/>
  <c r="ES121" i="9"/>
  <c r="EK121" i="9"/>
  <c r="EC121" i="9"/>
  <c r="DU121" i="9"/>
  <c r="DM121" i="9"/>
  <c r="DE121" i="9"/>
  <c r="GF121" i="9"/>
  <c r="FX121" i="9"/>
  <c r="FP121" i="9"/>
  <c r="FH121" i="9"/>
  <c r="EZ121" i="9"/>
  <c r="ER121" i="9"/>
  <c r="EJ121" i="9"/>
  <c r="EB121" i="9"/>
  <c r="DT121" i="9"/>
  <c r="DL121" i="9"/>
  <c r="DD121" i="9"/>
  <c r="FO121" i="9"/>
  <c r="EI121" i="9"/>
  <c r="DC121" i="9"/>
  <c r="FN121" i="9"/>
  <c r="EH121" i="9"/>
  <c r="DB121" i="9"/>
  <c r="FG121" i="9"/>
  <c r="EA121" i="9"/>
  <c r="FF121" i="9"/>
  <c r="DZ121" i="9"/>
  <c r="GE121" i="9"/>
  <c r="EY121" i="9"/>
  <c r="DS121" i="9"/>
  <c r="GD121" i="9"/>
  <c r="EX121" i="9"/>
  <c r="DR121" i="9"/>
  <c r="FW121" i="9"/>
  <c r="EQ121" i="9"/>
  <c r="DK121" i="9"/>
  <c r="FV121" i="9"/>
  <c r="EP121" i="9"/>
  <c r="DJ121" i="9"/>
  <c r="FZ89" i="9"/>
  <c r="FR89" i="9"/>
  <c r="FJ89" i="9"/>
  <c r="FB89" i="9"/>
  <c r="ET89" i="9"/>
  <c r="EL89" i="9"/>
  <c r="ED89" i="9"/>
  <c r="DV89" i="9"/>
  <c r="DN89" i="9"/>
  <c r="DF89" i="9"/>
  <c r="GG89" i="9"/>
  <c r="FY89" i="9"/>
  <c r="FQ89" i="9"/>
  <c r="FI89" i="9"/>
  <c r="FA89" i="9"/>
  <c r="ES89" i="9"/>
  <c r="EK89" i="9"/>
  <c r="EC89" i="9"/>
  <c r="DU89" i="9"/>
  <c r="DM89" i="9"/>
  <c r="DE89" i="9"/>
  <c r="GF89" i="9"/>
  <c r="FX89" i="9"/>
  <c r="FP89" i="9"/>
  <c r="FH89" i="9"/>
  <c r="EZ89" i="9"/>
  <c r="ER89" i="9"/>
  <c r="EJ89" i="9"/>
  <c r="EB89" i="9"/>
  <c r="DT89" i="9"/>
  <c r="DL89" i="9"/>
  <c r="DD89" i="9"/>
  <c r="GE89" i="9"/>
  <c r="FW89" i="9"/>
  <c r="FO89" i="9"/>
  <c r="FG89" i="9"/>
  <c r="EY89" i="9"/>
  <c r="EQ89" i="9"/>
  <c r="EI89" i="9"/>
  <c r="EA89" i="9"/>
  <c r="DS89" i="9"/>
  <c r="DK89" i="9"/>
  <c r="DC89" i="9"/>
  <c r="GD89" i="9"/>
  <c r="FV89" i="9"/>
  <c r="FN89" i="9"/>
  <c r="FF89" i="9"/>
  <c r="EX89" i="9"/>
  <c r="EP89" i="9"/>
  <c r="EH89" i="9"/>
  <c r="DZ89" i="9"/>
  <c r="DR89" i="9"/>
  <c r="DJ89" i="9"/>
  <c r="DB89" i="9"/>
  <c r="GC89" i="9"/>
  <c r="FU89" i="9"/>
  <c r="FM89" i="9"/>
  <c r="FE89" i="9"/>
  <c r="EW89" i="9"/>
  <c r="EO89" i="9"/>
  <c r="EG89" i="9"/>
  <c r="DY89" i="9"/>
  <c r="DQ89" i="9"/>
  <c r="DI89" i="9"/>
  <c r="GB89" i="9"/>
  <c r="FT89" i="9"/>
  <c r="FL89" i="9"/>
  <c r="FD89" i="9"/>
  <c r="EV89" i="9"/>
  <c r="EN89" i="9"/>
  <c r="EF89" i="9"/>
  <c r="DX89" i="9"/>
  <c r="DP89" i="9"/>
  <c r="DH89" i="9"/>
  <c r="EE89" i="9"/>
  <c r="DW89" i="9"/>
  <c r="GA89" i="9"/>
  <c r="DO89" i="9"/>
  <c r="FS89" i="9"/>
  <c r="DG89" i="9"/>
  <c r="FK89" i="9"/>
  <c r="FC89" i="9"/>
  <c r="EU89" i="9"/>
  <c r="EM89" i="9"/>
  <c r="GD62" i="9"/>
  <c r="FV62" i="9"/>
  <c r="FN62" i="9"/>
  <c r="FF62" i="9"/>
  <c r="EX62" i="9"/>
  <c r="EP62" i="9"/>
  <c r="EH62" i="9"/>
  <c r="DZ62" i="9"/>
  <c r="DR62" i="9"/>
  <c r="DJ62" i="9"/>
  <c r="DB62" i="9"/>
  <c r="GA62" i="9"/>
  <c r="FS62" i="9"/>
  <c r="FK62" i="9"/>
  <c r="FC62" i="9"/>
  <c r="EU62" i="9"/>
  <c r="EM62" i="9"/>
  <c r="EE62" i="9"/>
  <c r="DW62" i="9"/>
  <c r="DO62" i="9"/>
  <c r="DG62" i="9"/>
  <c r="FX62" i="9"/>
  <c r="FM62" i="9"/>
  <c r="FB62" i="9"/>
  <c r="ER62" i="9"/>
  <c r="EG62" i="9"/>
  <c r="DV62" i="9"/>
  <c r="DL62" i="9"/>
  <c r="GG62" i="9"/>
  <c r="FW62" i="9"/>
  <c r="FL62" i="9"/>
  <c r="FA62" i="9"/>
  <c r="EQ62" i="9"/>
  <c r="EF62" i="9"/>
  <c r="DU62" i="9"/>
  <c r="DK62" i="9"/>
  <c r="GF62" i="9"/>
  <c r="FU62" i="9"/>
  <c r="FJ62" i="9"/>
  <c r="EZ62" i="9"/>
  <c r="EO62" i="9"/>
  <c r="ED62" i="9"/>
  <c r="DT62" i="9"/>
  <c r="DI62" i="9"/>
  <c r="GE62" i="9"/>
  <c r="FT62" i="9"/>
  <c r="FI62" i="9"/>
  <c r="EY62" i="9"/>
  <c r="EN62" i="9"/>
  <c r="EC62" i="9"/>
  <c r="DS62" i="9"/>
  <c r="DH62" i="9"/>
  <c r="GC62" i="9"/>
  <c r="FR62" i="9"/>
  <c r="FH62" i="9"/>
  <c r="EW62" i="9"/>
  <c r="EL62" i="9"/>
  <c r="EB62" i="9"/>
  <c r="DQ62" i="9"/>
  <c r="DF62" i="9"/>
  <c r="GB62" i="9"/>
  <c r="FQ62" i="9"/>
  <c r="FG62" i="9"/>
  <c r="EV62" i="9"/>
  <c r="EK62" i="9"/>
  <c r="EA62" i="9"/>
  <c r="DP62" i="9"/>
  <c r="DE62" i="9"/>
  <c r="FZ62" i="9"/>
  <c r="FP62" i="9"/>
  <c r="FE62" i="9"/>
  <c r="ET62" i="9"/>
  <c r="EJ62" i="9"/>
  <c r="DY62" i="9"/>
  <c r="DN62" i="9"/>
  <c r="DD62" i="9"/>
  <c r="FY62" i="9"/>
  <c r="FO62" i="9"/>
  <c r="FD62" i="9"/>
  <c r="ES62" i="9"/>
  <c r="DM62" i="9"/>
  <c r="DC62" i="9"/>
  <c r="EI62" i="9"/>
  <c r="DX62" i="9"/>
  <c r="GF37" i="9"/>
  <c r="FX37" i="9"/>
  <c r="FP37" i="9"/>
  <c r="FH37" i="9"/>
  <c r="EZ37" i="9"/>
  <c r="ER37" i="9"/>
  <c r="EJ37" i="9"/>
  <c r="EB37" i="9"/>
  <c r="DT37" i="9"/>
  <c r="DL37" i="9"/>
  <c r="DD37" i="9"/>
  <c r="GE37" i="9"/>
  <c r="FW37" i="9"/>
  <c r="FO37" i="9"/>
  <c r="FG37" i="9"/>
  <c r="EY37" i="9"/>
  <c r="EQ37" i="9"/>
  <c r="EI37" i="9"/>
  <c r="EA37" i="9"/>
  <c r="DS37" i="9"/>
  <c r="DK37" i="9"/>
  <c r="DC37" i="9"/>
  <c r="GD37" i="9"/>
  <c r="FV37" i="9"/>
  <c r="FN37" i="9"/>
  <c r="FF37" i="9"/>
  <c r="EX37" i="9"/>
  <c r="EP37" i="9"/>
  <c r="EH37" i="9"/>
  <c r="DZ37" i="9"/>
  <c r="DR37" i="9"/>
  <c r="DJ37" i="9"/>
  <c r="DB37" i="9"/>
  <c r="GC37" i="9"/>
  <c r="FU37" i="9"/>
  <c r="FM37" i="9"/>
  <c r="FE37" i="9"/>
  <c r="EW37" i="9"/>
  <c r="EO37" i="9"/>
  <c r="EG37" i="9"/>
  <c r="DY37" i="9"/>
  <c r="DQ37" i="9"/>
  <c r="DI37" i="9"/>
  <c r="GB37" i="9"/>
  <c r="FT37" i="9"/>
  <c r="FL37" i="9"/>
  <c r="FD37" i="9"/>
  <c r="EV37" i="9"/>
  <c r="EN37" i="9"/>
  <c r="EF37" i="9"/>
  <c r="DX37" i="9"/>
  <c r="DP37" i="9"/>
  <c r="DH37" i="9"/>
  <c r="GA37" i="9"/>
  <c r="FS37" i="9"/>
  <c r="FK37" i="9"/>
  <c r="FC37" i="9"/>
  <c r="EU37" i="9"/>
  <c r="EM37" i="9"/>
  <c r="EE37" i="9"/>
  <c r="DW37" i="9"/>
  <c r="DO37" i="9"/>
  <c r="DG37" i="9"/>
  <c r="FI37" i="9"/>
  <c r="EC37" i="9"/>
  <c r="FB37" i="9"/>
  <c r="DV37" i="9"/>
  <c r="GG37" i="9"/>
  <c r="FA37" i="9"/>
  <c r="DU37" i="9"/>
  <c r="FZ37" i="9"/>
  <c r="ET37" i="9"/>
  <c r="DN37" i="9"/>
  <c r="FQ37" i="9"/>
  <c r="EK37" i="9"/>
  <c r="DE37" i="9"/>
  <c r="FJ37" i="9"/>
  <c r="ED37" i="9"/>
  <c r="DM37" i="9"/>
  <c r="DF37" i="9"/>
  <c r="FY37" i="9"/>
  <c r="FR37" i="9"/>
  <c r="ES37" i="9"/>
  <c r="EL37" i="9"/>
  <c r="GE18" i="9"/>
  <c r="FW18" i="9"/>
  <c r="FO18" i="9"/>
  <c r="FG18" i="9"/>
  <c r="EY18" i="9"/>
  <c r="EQ18" i="9"/>
  <c r="EI18" i="9"/>
  <c r="EA18" i="9"/>
  <c r="DS18" i="9"/>
  <c r="DK18" i="9"/>
  <c r="DC18" i="9"/>
  <c r="GD18" i="9"/>
  <c r="FV18" i="9"/>
  <c r="FN18" i="9"/>
  <c r="FF18" i="9"/>
  <c r="EX18" i="9"/>
  <c r="EP18" i="9"/>
  <c r="EH18" i="9"/>
  <c r="DZ18" i="9"/>
  <c r="DR18" i="9"/>
  <c r="DJ18" i="9"/>
  <c r="DB18" i="9"/>
  <c r="GC18" i="9"/>
  <c r="FU18" i="9"/>
  <c r="FM18" i="9"/>
  <c r="FE18" i="9"/>
  <c r="EW18" i="9"/>
  <c r="EO18" i="9"/>
  <c r="EG18" i="9"/>
  <c r="DY18" i="9"/>
  <c r="DQ18" i="9"/>
  <c r="DI18" i="9"/>
  <c r="GB18" i="9"/>
  <c r="FT18" i="9"/>
  <c r="FL18" i="9"/>
  <c r="FD18" i="9"/>
  <c r="EV18" i="9"/>
  <c r="EN18" i="9"/>
  <c r="EF18" i="9"/>
  <c r="DX18" i="9"/>
  <c r="DP18" i="9"/>
  <c r="DH18" i="9"/>
  <c r="GA18" i="9"/>
  <c r="FS18" i="9"/>
  <c r="FK18" i="9"/>
  <c r="FC18" i="9"/>
  <c r="EU18" i="9"/>
  <c r="EM18" i="9"/>
  <c r="EE18" i="9"/>
  <c r="DW18" i="9"/>
  <c r="DO18" i="9"/>
  <c r="DG18" i="9"/>
  <c r="FZ18" i="9"/>
  <c r="FR18" i="9"/>
  <c r="FJ18" i="9"/>
  <c r="FB18" i="9"/>
  <c r="ET18" i="9"/>
  <c r="EL18" i="9"/>
  <c r="ED18" i="9"/>
  <c r="DV18" i="9"/>
  <c r="DN18" i="9"/>
  <c r="DF18" i="9"/>
  <c r="FY18" i="9"/>
  <c r="ES18" i="9"/>
  <c r="DM18" i="9"/>
  <c r="FX18" i="9"/>
  <c r="ER18" i="9"/>
  <c r="DL18" i="9"/>
  <c r="FQ18" i="9"/>
  <c r="EK18" i="9"/>
  <c r="DE18" i="9"/>
  <c r="FP18" i="9"/>
  <c r="EJ18" i="9"/>
  <c r="DD18" i="9"/>
  <c r="GG18" i="9"/>
  <c r="FA18" i="9"/>
  <c r="DU18" i="9"/>
  <c r="GF18" i="9"/>
  <c r="EZ18" i="9"/>
  <c r="DT18" i="9"/>
  <c r="FI18" i="9"/>
  <c r="FH18" i="9"/>
  <c r="EC18" i="9"/>
  <c r="EB18" i="9"/>
  <c r="CU423" i="9"/>
  <c r="CM423" i="9"/>
  <c r="CE423" i="9"/>
  <c r="BW423" i="9"/>
  <c r="BO423" i="9"/>
  <c r="BG423" i="9"/>
  <c r="AY423" i="9"/>
  <c r="AQ423" i="9"/>
  <c r="AI423" i="9"/>
  <c r="AA423" i="9"/>
  <c r="CZ423" i="9"/>
  <c r="CR423" i="9"/>
  <c r="CJ423" i="9"/>
  <c r="CB423" i="9"/>
  <c r="BT423" i="9"/>
  <c r="BL423" i="9"/>
  <c r="BD423" i="9"/>
  <c r="AV423" i="9"/>
  <c r="AN423" i="9"/>
  <c r="AF423" i="9"/>
  <c r="X423" i="9"/>
  <c r="DA423" i="9"/>
  <c r="CP423" i="9"/>
  <c r="CF423" i="9"/>
  <c r="BU423" i="9"/>
  <c r="BJ423" i="9"/>
  <c r="AZ423" i="9"/>
  <c r="AO423" i="9"/>
  <c r="AD423" i="9"/>
  <c r="CY423" i="9"/>
  <c r="CO423" i="9"/>
  <c r="CD423" i="9"/>
  <c r="BS423" i="9"/>
  <c r="BI423" i="9"/>
  <c r="AX423" i="9"/>
  <c r="AM423" i="9"/>
  <c r="AC423" i="9"/>
  <c r="CX423" i="9"/>
  <c r="CN423" i="9"/>
  <c r="CC423" i="9"/>
  <c r="BR423" i="9"/>
  <c r="BH423" i="9"/>
  <c r="AW423" i="9"/>
  <c r="AL423" i="9"/>
  <c r="AB423" i="9"/>
  <c r="CW423" i="9"/>
  <c r="CL423" i="9"/>
  <c r="CA423" i="9"/>
  <c r="BQ423" i="9"/>
  <c r="BF423" i="9"/>
  <c r="AU423" i="9"/>
  <c r="AK423" i="9"/>
  <c r="Z423" i="9"/>
  <c r="CV423" i="9"/>
  <c r="CK423" i="9"/>
  <c r="BZ423" i="9"/>
  <c r="BP423" i="9"/>
  <c r="BE423" i="9"/>
  <c r="AT423" i="9"/>
  <c r="AJ423" i="9"/>
  <c r="Y423" i="9"/>
  <c r="BX423" i="9"/>
  <c r="AS423" i="9"/>
  <c r="CT423" i="9"/>
  <c r="BV423" i="9"/>
  <c r="AR423" i="9"/>
  <c r="CS423" i="9"/>
  <c r="BN423" i="9"/>
  <c r="AP423" i="9"/>
  <c r="CQ423" i="9"/>
  <c r="BM423" i="9"/>
  <c r="AH423" i="9"/>
  <c r="CI423" i="9"/>
  <c r="BK423" i="9"/>
  <c r="AG423" i="9"/>
  <c r="CH423" i="9"/>
  <c r="BC423" i="9"/>
  <c r="AE423" i="9"/>
  <c r="W423" i="9"/>
  <c r="V423" i="9"/>
  <c r="CG423" i="9"/>
  <c r="BB423" i="9"/>
  <c r="BA423" i="9"/>
  <c r="BY423" i="9"/>
  <c r="DA379" i="9"/>
  <c r="CS379" i="9"/>
  <c r="CK379" i="9"/>
  <c r="CC379" i="9"/>
  <c r="BU379" i="9"/>
  <c r="BM379" i="9"/>
  <c r="BE379" i="9"/>
  <c r="AW379" i="9"/>
  <c r="AO379" i="9"/>
  <c r="AG379" i="9"/>
  <c r="Y379" i="9"/>
  <c r="CZ379" i="9"/>
  <c r="CR379" i="9"/>
  <c r="CJ379" i="9"/>
  <c r="CB379" i="9"/>
  <c r="BT379" i="9"/>
  <c r="BL379" i="9"/>
  <c r="BD379" i="9"/>
  <c r="AV379" i="9"/>
  <c r="AN379" i="9"/>
  <c r="AF379" i="9"/>
  <c r="X379" i="9"/>
  <c r="CY379" i="9"/>
  <c r="CQ379" i="9"/>
  <c r="CI379" i="9"/>
  <c r="CA379" i="9"/>
  <c r="BS379" i="9"/>
  <c r="BK379" i="9"/>
  <c r="BC379" i="9"/>
  <c r="AU379" i="9"/>
  <c r="AM379" i="9"/>
  <c r="AE379" i="9"/>
  <c r="W379" i="9"/>
  <c r="CX379" i="9"/>
  <c r="CP379" i="9"/>
  <c r="CH379" i="9"/>
  <c r="BZ379" i="9"/>
  <c r="BR379" i="9"/>
  <c r="BJ379" i="9"/>
  <c r="BB379" i="9"/>
  <c r="AT379" i="9"/>
  <c r="AL379" i="9"/>
  <c r="AD379" i="9"/>
  <c r="V379" i="9"/>
  <c r="CW379" i="9"/>
  <c r="CO379" i="9"/>
  <c r="CG379" i="9"/>
  <c r="BY379" i="9"/>
  <c r="BQ379" i="9"/>
  <c r="BI379" i="9"/>
  <c r="BA379" i="9"/>
  <c r="AS379" i="9"/>
  <c r="AK379" i="9"/>
  <c r="AC379" i="9"/>
  <c r="CU379" i="9"/>
  <c r="CM379" i="9"/>
  <c r="CE379" i="9"/>
  <c r="BW379" i="9"/>
  <c r="BO379" i="9"/>
  <c r="BG379" i="9"/>
  <c r="AY379" i="9"/>
  <c r="AQ379" i="9"/>
  <c r="AI379" i="9"/>
  <c r="AA379" i="9"/>
  <c r="CD379" i="9"/>
  <c r="AX379" i="9"/>
  <c r="BX379" i="9"/>
  <c r="AR379" i="9"/>
  <c r="BV379" i="9"/>
  <c r="AP379" i="9"/>
  <c r="CV379" i="9"/>
  <c r="BP379" i="9"/>
  <c r="AJ379" i="9"/>
  <c r="CT379" i="9"/>
  <c r="BN379" i="9"/>
  <c r="AH379" i="9"/>
  <c r="CL379" i="9"/>
  <c r="BF379" i="9"/>
  <c r="Z379" i="9"/>
  <c r="CN379" i="9"/>
  <c r="CF379" i="9"/>
  <c r="BH379" i="9"/>
  <c r="AB379" i="9"/>
  <c r="AZ379" i="9"/>
  <c r="CY217" i="9"/>
  <c r="CQ217" i="9"/>
  <c r="CI217" i="9"/>
  <c r="CA217" i="9"/>
  <c r="BS217" i="9"/>
  <c r="BK217" i="9"/>
  <c r="BC217" i="9"/>
  <c r="AU217" i="9"/>
  <c r="AM217" i="9"/>
  <c r="AE217" i="9"/>
  <c r="W217" i="9"/>
  <c r="CX217" i="9"/>
  <c r="CP217" i="9"/>
  <c r="CH217" i="9"/>
  <c r="BZ217" i="9"/>
  <c r="BR217" i="9"/>
  <c r="BJ217" i="9"/>
  <c r="BB217" i="9"/>
  <c r="AT217" i="9"/>
  <c r="AL217" i="9"/>
  <c r="AD217" i="9"/>
  <c r="V217" i="9"/>
  <c r="CW217" i="9"/>
  <c r="CO217" i="9"/>
  <c r="CG217" i="9"/>
  <c r="BY217" i="9"/>
  <c r="BQ217" i="9"/>
  <c r="BI217" i="9"/>
  <c r="BA217" i="9"/>
  <c r="AS217" i="9"/>
  <c r="AK217" i="9"/>
  <c r="AC217" i="9"/>
  <c r="CV217" i="9"/>
  <c r="CN217" i="9"/>
  <c r="CF217" i="9"/>
  <c r="BX217" i="9"/>
  <c r="BP217" i="9"/>
  <c r="BH217" i="9"/>
  <c r="AZ217" i="9"/>
  <c r="AR217" i="9"/>
  <c r="AJ217" i="9"/>
  <c r="AB217" i="9"/>
  <c r="CU217" i="9"/>
  <c r="CM217" i="9"/>
  <c r="CE217" i="9"/>
  <c r="BW217" i="9"/>
  <c r="BO217" i="9"/>
  <c r="BG217" i="9"/>
  <c r="AY217" i="9"/>
  <c r="AQ217" i="9"/>
  <c r="AI217" i="9"/>
  <c r="AA217" i="9"/>
  <c r="DA217" i="9"/>
  <c r="CS217" i="9"/>
  <c r="CK217" i="9"/>
  <c r="CC217" i="9"/>
  <c r="BU217" i="9"/>
  <c r="BM217" i="9"/>
  <c r="BE217" i="9"/>
  <c r="AW217" i="9"/>
  <c r="AO217" i="9"/>
  <c r="AG217" i="9"/>
  <c r="Y217" i="9"/>
  <c r="BV217" i="9"/>
  <c r="AP217" i="9"/>
  <c r="CZ217" i="9"/>
  <c r="BT217" i="9"/>
  <c r="AN217" i="9"/>
  <c r="CT217" i="9"/>
  <c r="BN217" i="9"/>
  <c r="AH217" i="9"/>
  <c r="CR217" i="9"/>
  <c r="BL217" i="9"/>
  <c r="AF217" i="9"/>
  <c r="CL217" i="9"/>
  <c r="BF217" i="9"/>
  <c r="Z217" i="9"/>
  <c r="CJ217" i="9"/>
  <c r="BD217" i="9"/>
  <c r="X217" i="9"/>
  <c r="CD217" i="9"/>
  <c r="AX217" i="9"/>
  <c r="CB217" i="9"/>
  <c r="AV217" i="9"/>
  <c r="GC279" i="9"/>
  <c r="FU279" i="9"/>
  <c r="FM279" i="9"/>
  <c r="FE279" i="9"/>
  <c r="EW279" i="9"/>
  <c r="EO279" i="9"/>
  <c r="EG279" i="9"/>
  <c r="DY279" i="9"/>
  <c r="DQ279" i="9"/>
  <c r="DI279" i="9"/>
  <c r="GG279" i="9"/>
  <c r="FY279" i="9"/>
  <c r="FQ279" i="9"/>
  <c r="FI279" i="9"/>
  <c r="FA279" i="9"/>
  <c r="ES279" i="9"/>
  <c r="EK279" i="9"/>
  <c r="EC279" i="9"/>
  <c r="DU279" i="9"/>
  <c r="DM279" i="9"/>
  <c r="DE279" i="9"/>
  <c r="GB279" i="9"/>
  <c r="FR279" i="9"/>
  <c r="FG279" i="9"/>
  <c r="EV279" i="9"/>
  <c r="EL279" i="9"/>
  <c r="EA279" i="9"/>
  <c r="DP279" i="9"/>
  <c r="DF279" i="9"/>
  <c r="GA279" i="9"/>
  <c r="FP279" i="9"/>
  <c r="FF279" i="9"/>
  <c r="EU279" i="9"/>
  <c r="EJ279" i="9"/>
  <c r="DZ279" i="9"/>
  <c r="DO279" i="9"/>
  <c r="DD279" i="9"/>
  <c r="FZ279" i="9"/>
  <c r="FO279" i="9"/>
  <c r="FD279" i="9"/>
  <c r="ET279" i="9"/>
  <c r="EI279" i="9"/>
  <c r="DX279" i="9"/>
  <c r="DN279" i="9"/>
  <c r="DC279" i="9"/>
  <c r="FX279" i="9"/>
  <c r="FN279" i="9"/>
  <c r="FC279" i="9"/>
  <c r="ER279" i="9"/>
  <c r="EH279" i="9"/>
  <c r="DW279" i="9"/>
  <c r="DL279" i="9"/>
  <c r="DB279" i="9"/>
  <c r="GF279" i="9"/>
  <c r="FV279" i="9"/>
  <c r="FK279" i="9"/>
  <c r="EZ279" i="9"/>
  <c r="EP279" i="9"/>
  <c r="EE279" i="9"/>
  <c r="DT279" i="9"/>
  <c r="DJ279" i="9"/>
  <c r="FW279" i="9"/>
  <c r="EX279" i="9"/>
  <c r="DS279" i="9"/>
  <c r="FT279" i="9"/>
  <c r="EQ279" i="9"/>
  <c r="DR279" i="9"/>
  <c r="FS279" i="9"/>
  <c r="EN279" i="9"/>
  <c r="DK279" i="9"/>
  <c r="FL279" i="9"/>
  <c r="EM279" i="9"/>
  <c r="DH279" i="9"/>
  <c r="FJ279" i="9"/>
  <c r="EF279" i="9"/>
  <c r="DG279" i="9"/>
  <c r="FH279" i="9"/>
  <c r="ED279" i="9"/>
  <c r="GE279" i="9"/>
  <c r="FB279" i="9"/>
  <c r="EB279" i="9"/>
  <c r="EY279" i="9"/>
  <c r="GD279" i="9"/>
  <c r="DV279" i="9"/>
  <c r="GG261" i="9"/>
  <c r="FY261" i="9"/>
  <c r="FQ261" i="9"/>
  <c r="FI261" i="9"/>
  <c r="FA261" i="9"/>
  <c r="ES261" i="9"/>
  <c r="EK261" i="9"/>
  <c r="EC261" i="9"/>
  <c r="DU261" i="9"/>
  <c r="DM261" i="9"/>
  <c r="DE261" i="9"/>
  <c r="GE261" i="9"/>
  <c r="FW261" i="9"/>
  <c r="FO261" i="9"/>
  <c r="FG261" i="9"/>
  <c r="EY261" i="9"/>
  <c r="EQ261" i="9"/>
  <c r="EI261" i="9"/>
  <c r="EA261" i="9"/>
  <c r="DS261" i="9"/>
  <c r="DK261" i="9"/>
  <c r="DC261" i="9"/>
  <c r="GD261" i="9"/>
  <c r="FV261" i="9"/>
  <c r="FN261" i="9"/>
  <c r="FF261" i="9"/>
  <c r="EX261" i="9"/>
  <c r="EP261" i="9"/>
  <c r="EH261" i="9"/>
  <c r="DZ261" i="9"/>
  <c r="DR261" i="9"/>
  <c r="DJ261" i="9"/>
  <c r="DB261" i="9"/>
  <c r="GB261" i="9"/>
  <c r="FT261" i="9"/>
  <c r="FL261" i="9"/>
  <c r="FD261" i="9"/>
  <c r="EV261" i="9"/>
  <c r="EN261" i="9"/>
  <c r="EF261" i="9"/>
  <c r="DX261" i="9"/>
  <c r="DP261" i="9"/>
  <c r="DH261" i="9"/>
  <c r="FS261" i="9"/>
  <c r="FC261" i="9"/>
  <c r="EM261" i="9"/>
  <c r="DW261" i="9"/>
  <c r="DG261" i="9"/>
  <c r="GF261" i="9"/>
  <c r="FP261" i="9"/>
  <c r="EZ261" i="9"/>
  <c r="EJ261" i="9"/>
  <c r="DT261" i="9"/>
  <c r="DD261" i="9"/>
  <c r="GC261" i="9"/>
  <c r="FM261" i="9"/>
  <c r="EW261" i="9"/>
  <c r="EG261" i="9"/>
  <c r="DQ261" i="9"/>
  <c r="FK261" i="9"/>
  <c r="EO261" i="9"/>
  <c r="DN261" i="9"/>
  <c r="FJ261" i="9"/>
  <c r="EL261" i="9"/>
  <c r="DL261" i="9"/>
  <c r="FH261" i="9"/>
  <c r="EE261" i="9"/>
  <c r="DI261" i="9"/>
  <c r="GA261" i="9"/>
  <c r="FE261" i="9"/>
  <c r="ED261" i="9"/>
  <c r="DF261" i="9"/>
  <c r="FZ261" i="9"/>
  <c r="FB261" i="9"/>
  <c r="EB261" i="9"/>
  <c r="FU261" i="9"/>
  <c r="ET261" i="9"/>
  <c r="DV261" i="9"/>
  <c r="EU261" i="9"/>
  <c r="FX261" i="9"/>
  <c r="ER261" i="9"/>
  <c r="DY261" i="9"/>
  <c r="DO261" i="9"/>
  <c r="FR261" i="9"/>
  <c r="GB212" i="9"/>
  <c r="FT212" i="9"/>
  <c r="FL212" i="9"/>
  <c r="FD212" i="9"/>
  <c r="EV212" i="9"/>
  <c r="EN212" i="9"/>
  <c r="EF212" i="9"/>
  <c r="DX212" i="9"/>
  <c r="DP212" i="9"/>
  <c r="DH212" i="9"/>
  <c r="GA212" i="9"/>
  <c r="FS212" i="9"/>
  <c r="FK212" i="9"/>
  <c r="FC212" i="9"/>
  <c r="EU212" i="9"/>
  <c r="EM212" i="9"/>
  <c r="EE212" i="9"/>
  <c r="DW212" i="9"/>
  <c r="DO212" i="9"/>
  <c r="DG212" i="9"/>
  <c r="FZ212" i="9"/>
  <c r="FR212" i="9"/>
  <c r="FJ212" i="9"/>
  <c r="FB212" i="9"/>
  <c r="ET212" i="9"/>
  <c r="EL212" i="9"/>
  <c r="ED212" i="9"/>
  <c r="DV212" i="9"/>
  <c r="DN212" i="9"/>
  <c r="DF212" i="9"/>
  <c r="GG212" i="9"/>
  <c r="FY212" i="9"/>
  <c r="FQ212" i="9"/>
  <c r="FI212" i="9"/>
  <c r="FA212" i="9"/>
  <c r="ES212" i="9"/>
  <c r="EK212" i="9"/>
  <c r="EC212" i="9"/>
  <c r="DU212" i="9"/>
  <c r="DM212" i="9"/>
  <c r="DE212" i="9"/>
  <c r="GF212" i="9"/>
  <c r="FX212" i="9"/>
  <c r="FP212" i="9"/>
  <c r="FH212" i="9"/>
  <c r="EZ212" i="9"/>
  <c r="ER212" i="9"/>
  <c r="EJ212" i="9"/>
  <c r="EB212" i="9"/>
  <c r="DT212" i="9"/>
  <c r="DL212" i="9"/>
  <c r="DD212" i="9"/>
  <c r="GD212" i="9"/>
  <c r="FV212" i="9"/>
  <c r="FN212" i="9"/>
  <c r="FF212" i="9"/>
  <c r="EX212" i="9"/>
  <c r="EP212" i="9"/>
  <c r="EH212" i="9"/>
  <c r="DZ212" i="9"/>
  <c r="DR212" i="9"/>
  <c r="DJ212" i="9"/>
  <c r="DB212" i="9"/>
  <c r="FO212" i="9"/>
  <c r="EI212" i="9"/>
  <c r="DC212" i="9"/>
  <c r="FM212" i="9"/>
  <c r="EG212" i="9"/>
  <c r="FG212" i="9"/>
  <c r="EA212" i="9"/>
  <c r="FE212" i="9"/>
  <c r="DY212" i="9"/>
  <c r="GE212" i="9"/>
  <c r="EY212" i="9"/>
  <c r="DS212" i="9"/>
  <c r="GC212" i="9"/>
  <c r="EW212" i="9"/>
  <c r="DQ212" i="9"/>
  <c r="FW212" i="9"/>
  <c r="EQ212" i="9"/>
  <c r="DK212" i="9"/>
  <c r="FU212" i="9"/>
  <c r="EO212" i="9"/>
  <c r="DI212" i="9"/>
  <c r="GB188" i="9"/>
  <c r="FT188" i="9"/>
  <c r="FL188" i="9"/>
  <c r="FD188" i="9"/>
  <c r="EV188" i="9"/>
  <c r="EN188" i="9"/>
  <c r="EF188" i="9"/>
  <c r="DX188" i="9"/>
  <c r="DP188" i="9"/>
  <c r="DH188" i="9"/>
  <c r="FZ188" i="9"/>
  <c r="FR188" i="9"/>
  <c r="FJ188" i="9"/>
  <c r="FB188" i="9"/>
  <c r="ET188" i="9"/>
  <c r="EL188" i="9"/>
  <c r="ED188" i="9"/>
  <c r="DV188" i="9"/>
  <c r="DN188" i="9"/>
  <c r="DF188" i="9"/>
  <c r="GG188" i="9"/>
  <c r="FY188" i="9"/>
  <c r="FQ188" i="9"/>
  <c r="FI188" i="9"/>
  <c r="FA188" i="9"/>
  <c r="ES188" i="9"/>
  <c r="EK188" i="9"/>
  <c r="EC188" i="9"/>
  <c r="DU188" i="9"/>
  <c r="DM188" i="9"/>
  <c r="DE188" i="9"/>
  <c r="GF188" i="9"/>
  <c r="FX188" i="9"/>
  <c r="FP188" i="9"/>
  <c r="FH188" i="9"/>
  <c r="EZ188" i="9"/>
  <c r="ER188" i="9"/>
  <c r="EJ188" i="9"/>
  <c r="EB188" i="9"/>
  <c r="DT188" i="9"/>
  <c r="DL188" i="9"/>
  <c r="DD188" i="9"/>
  <c r="GE188" i="9"/>
  <c r="FW188" i="9"/>
  <c r="FO188" i="9"/>
  <c r="FG188" i="9"/>
  <c r="EY188" i="9"/>
  <c r="EQ188" i="9"/>
  <c r="EI188" i="9"/>
  <c r="EA188" i="9"/>
  <c r="DS188" i="9"/>
  <c r="DK188" i="9"/>
  <c r="DC188" i="9"/>
  <c r="FM188" i="9"/>
  <c r="EP188" i="9"/>
  <c r="DW188" i="9"/>
  <c r="GC188" i="9"/>
  <c r="FF188" i="9"/>
  <c r="EM188" i="9"/>
  <c r="DQ188" i="9"/>
  <c r="GA188" i="9"/>
  <c r="FE188" i="9"/>
  <c r="EH188" i="9"/>
  <c r="DO188" i="9"/>
  <c r="FV188" i="9"/>
  <c r="FC188" i="9"/>
  <c r="EG188" i="9"/>
  <c r="DJ188" i="9"/>
  <c r="FU188" i="9"/>
  <c r="EX188" i="9"/>
  <c r="EE188" i="9"/>
  <c r="DI188" i="9"/>
  <c r="FS188" i="9"/>
  <c r="EW188" i="9"/>
  <c r="DZ188" i="9"/>
  <c r="DG188" i="9"/>
  <c r="GD188" i="9"/>
  <c r="FN188" i="9"/>
  <c r="FK188" i="9"/>
  <c r="EU188" i="9"/>
  <c r="EO188" i="9"/>
  <c r="DY188" i="9"/>
  <c r="DR188" i="9"/>
  <c r="DB188" i="9"/>
  <c r="GD153" i="9"/>
  <c r="FV153" i="9"/>
  <c r="FN153" i="9"/>
  <c r="FF153" i="9"/>
  <c r="EX153" i="9"/>
  <c r="EP153" i="9"/>
  <c r="EH153" i="9"/>
  <c r="DZ153" i="9"/>
  <c r="DR153" i="9"/>
  <c r="DJ153" i="9"/>
  <c r="DB153" i="9"/>
  <c r="GA153" i="9"/>
  <c r="FS153" i="9"/>
  <c r="FK153" i="9"/>
  <c r="FC153" i="9"/>
  <c r="EU153" i="9"/>
  <c r="EM153" i="9"/>
  <c r="EE153" i="9"/>
  <c r="DW153" i="9"/>
  <c r="DO153" i="9"/>
  <c r="DG153" i="9"/>
  <c r="GF153" i="9"/>
  <c r="FU153" i="9"/>
  <c r="FJ153" i="9"/>
  <c r="EZ153" i="9"/>
  <c r="EO153" i="9"/>
  <c r="ED153" i="9"/>
  <c r="DT153" i="9"/>
  <c r="DI153" i="9"/>
  <c r="GE153" i="9"/>
  <c r="FT153" i="9"/>
  <c r="FI153" i="9"/>
  <c r="EY153" i="9"/>
  <c r="EN153" i="9"/>
  <c r="EC153" i="9"/>
  <c r="DS153" i="9"/>
  <c r="DH153" i="9"/>
  <c r="GC153" i="9"/>
  <c r="FR153" i="9"/>
  <c r="FH153" i="9"/>
  <c r="EW153" i="9"/>
  <c r="EL153" i="9"/>
  <c r="EB153" i="9"/>
  <c r="DQ153" i="9"/>
  <c r="DF153" i="9"/>
  <c r="GB153" i="9"/>
  <c r="FQ153" i="9"/>
  <c r="FG153" i="9"/>
  <c r="EV153" i="9"/>
  <c r="EK153" i="9"/>
  <c r="EA153" i="9"/>
  <c r="DP153" i="9"/>
  <c r="DE153" i="9"/>
  <c r="FZ153" i="9"/>
  <c r="FP153" i="9"/>
  <c r="FE153" i="9"/>
  <c r="ET153" i="9"/>
  <c r="EJ153" i="9"/>
  <c r="DY153" i="9"/>
  <c r="DN153" i="9"/>
  <c r="DD153" i="9"/>
  <c r="FY153" i="9"/>
  <c r="FO153" i="9"/>
  <c r="FD153" i="9"/>
  <c r="ES153" i="9"/>
  <c r="EI153" i="9"/>
  <c r="DX153" i="9"/>
  <c r="DM153" i="9"/>
  <c r="DC153" i="9"/>
  <c r="FW153" i="9"/>
  <c r="EF153" i="9"/>
  <c r="FM153" i="9"/>
  <c r="DV153" i="9"/>
  <c r="FL153" i="9"/>
  <c r="DU153" i="9"/>
  <c r="FB153" i="9"/>
  <c r="DL153" i="9"/>
  <c r="FA153" i="9"/>
  <c r="DK153" i="9"/>
  <c r="ER153" i="9"/>
  <c r="GG153" i="9"/>
  <c r="EQ153" i="9"/>
  <c r="FX153" i="9"/>
  <c r="EG153" i="9"/>
  <c r="GE119" i="9"/>
  <c r="FW119" i="9"/>
  <c r="FO119" i="9"/>
  <c r="FG119" i="9"/>
  <c r="EY119" i="9"/>
  <c r="EQ119" i="9"/>
  <c r="EI119" i="9"/>
  <c r="EA119" i="9"/>
  <c r="DS119" i="9"/>
  <c r="DK119" i="9"/>
  <c r="DC119" i="9"/>
  <c r="GD119" i="9"/>
  <c r="FV119" i="9"/>
  <c r="FN119" i="9"/>
  <c r="FF119" i="9"/>
  <c r="EX119" i="9"/>
  <c r="EP119" i="9"/>
  <c r="EH119" i="9"/>
  <c r="DZ119" i="9"/>
  <c r="DR119" i="9"/>
  <c r="DJ119" i="9"/>
  <c r="DB119" i="9"/>
  <c r="GC119" i="9"/>
  <c r="FU119" i="9"/>
  <c r="FM119" i="9"/>
  <c r="FE119" i="9"/>
  <c r="EW119" i="9"/>
  <c r="EO119" i="9"/>
  <c r="EG119" i="9"/>
  <c r="DY119" i="9"/>
  <c r="DQ119" i="9"/>
  <c r="DI119" i="9"/>
  <c r="GB119" i="9"/>
  <c r="FT119" i="9"/>
  <c r="FL119" i="9"/>
  <c r="FD119" i="9"/>
  <c r="EV119" i="9"/>
  <c r="EN119" i="9"/>
  <c r="EF119" i="9"/>
  <c r="DX119" i="9"/>
  <c r="DP119" i="9"/>
  <c r="DH119" i="9"/>
  <c r="GA119" i="9"/>
  <c r="FS119" i="9"/>
  <c r="FK119" i="9"/>
  <c r="FC119" i="9"/>
  <c r="EU119" i="9"/>
  <c r="EM119" i="9"/>
  <c r="EE119" i="9"/>
  <c r="DW119" i="9"/>
  <c r="DO119" i="9"/>
  <c r="DG119" i="9"/>
  <c r="FZ119" i="9"/>
  <c r="FR119" i="9"/>
  <c r="FJ119" i="9"/>
  <c r="FB119" i="9"/>
  <c r="ET119" i="9"/>
  <c r="EL119" i="9"/>
  <c r="ED119" i="9"/>
  <c r="DV119" i="9"/>
  <c r="DN119" i="9"/>
  <c r="DF119" i="9"/>
  <c r="FQ119" i="9"/>
  <c r="EK119" i="9"/>
  <c r="DE119" i="9"/>
  <c r="FP119" i="9"/>
  <c r="EJ119" i="9"/>
  <c r="DD119" i="9"/>
  <c r="FI119" i="9"/>
  <c r="EC119" i="9"/>
  <c r="FH119" i="9"/>
  <c r="EB119" i="9"/>
  <c r="GG119" i="9"/>
  <c r="FA119" i="9"/>
  <c r="DU119" i="9"/>
  <c r="GF119" i="9"/>
  <c r="EZ119" i="9"/>
  <c r="DT119" i="9"/>
  <c r="FY119" i="9"/>
  <c r="ES119" i="9"/>
  <c r="DM119" i="9"/>
  <c r="FX119" i="9"/>
  <c r="ER119" i="9"/>
  <c r="DL119" i="9"/>
  <c r="GE88" i="9"/>
  <c r="FW88" i="9"/>
  <c r="FO88" i="9"/>
  <c r="FG88" i="9"/>
  <c r="EY88" i="9"/>
  <c r="EQ88" i="9"/>
  <c r="EI88" i="9"/>
  <c r="EA88" i="9"/>
  <c r="DS88" i="9"/>
  <c r="DK88" i="9"/>
  <c r="DC88" i="9"/>
  <c r="GD88" i="9"/>
  <c r="FV88" i="9"/>
  <c r="FN88" i="9"/>
  <c r="FF88" i="9"/>
  <c r="EX88" i="9"/>
  <c r="EP88" i="9"/>
  <c r="EH88" i="9"/>
  <c r="DZ88" i="9"/>
  <c r="DR88" i="9"/>
  <c r="DJ88" i="9"/>
  <c r="DB88" i="9"/>
  <c r="GC88" i="9"/>
  <c r="FU88" i="9"/>
  <c r="FM88" i="9"/>
  <c r="FE88" i="9"/>
  <c r="EW88" i="9"/>
  <c r="EO88" i="9"/>
  <c r="EG88" i="9"/>
  <c r="DY88" i="9"/>
  <c r="DQ88" i="9"/>
  <c r="DI88" i="9"/>
  <c r="GB88" i="9"/>
  <c r="FT88" i="9"/>
  <c r="FL88" i="9"/>
  <c r="FD88" i="9"/>
  <c r="EV88" i="9"/>
  <c r="EN88" i="9"/>
  <c r="EF88" i="9"/>
  <c r="DX88" i="9"/>
  <c r="DP88" i="9"/>
  <c r="DH88" i="9"/>
  <c r="GA88" i="9"/>
  <c r="FS88" i="9"/>
  <c r="FK88" i="9"/>
  <c r="FC88" i="9"/>
  <c r="EU88" i="9"/>
  <c r="EM88" i="9"/>
  <c r="EE88" i="9"/>
  <c r="DW88" i="9"/>
  <c r="DO88" i="9"/>
  <c r="DG88" i="9"/>
  <c r="FZ88" i="9"/>
  <c r="FR88" i="9"/>
  <c r="FJ88" i="9"/>
  <c r="FB88" i="9"/>
  <c r="ET88" i="9"/>
  <c r="EL88" i="9"/>
  <c r="ED88" i="9"/>
  <c r="DV88" i="9"/>
  <c r="DN88" i="9"/>
  <c r="DF88" i="9"/>
  <c r="GG88" i="9"/>
  <c r="FY88" i="9"/>
  <c r="FQ88" i="9"/>
  <c r="FI88" i="9"/>
  <c r="FA88" i="9"/>
  <c r="ES88" i="9"/>
  <c r="EK88" i="9"/>
  <c r="EC88" i="9"/>
  <c r="DU88" i="9"/>
  <c r="DM88" i="9"/>
  <c r="DE88" i="9"/>
  <c r="EB88" i="9"/>
  <c r="GF88" i="9"/>
  <c r="DT88" i="9"/>
  <c r="FX88" i="9"/>
  <c r="DL88" i="9"/>
  <c r="FP88" i="9"/>
  <c r="DD88" i="9"/>
  <c r="FH88" i="9"/>
  <c r="EZ88" i="9"/>
  <c r="ER88" i="9"/>
  <c r="EJ88" i="9"/>
  <c r="GA46" i="9"/>
  <c r="FS46" i="9"/>
  <c r="FK46" i="9"/>
  <c r="FC46" i="9"/>
  <c r="EU46" i="9"/>
  <c r="EM46" i="9"/>
  <c r="EE46" i="9"/>
  <c r="DW46" i="9"/>
  <c r="DO46" i="9"/>
  <c r="DG46" i="9"/>
  <c r="FZ46" i="9"/>
  <c r="FR46" i="9"/>
  <c r="FJ46" i="9"/>
  <c r="FB46" i="9"/>
  <c r="ET46" i="9"/>
  <c r="EL46" i="9"/>
  <c r="ED46" i="9"/>
  <c r="DV46" i="9"/>
  <c r="DN46" i="9"/>
  <c r="DF46" i="9"/>
  <c r="GG46" i="9"/>
  <c r="FY46" i="9"/>
  <c r="FQ46" i="9"/>
  <c r="FI46" i="9"/>
  <c r="FA46" i="9"/>
  <c r="ES46" i="9"/>
  <c r="EK46" i="9"/>
  <c r="EC46" i="9"/>
  <c r="DU46" i="9"/>
  <c r="DM46" i="9"/>
  <c r="DE46" i="9"/>
  <c r="GF46" i="9"/>
  <c r="FX46" i="9"/>
  <c r="FP46" i="9"/>
  <c r="FH46" i="9"/>
  <c r="EZ46" i="9"/>
  <c r="ER46" i="9"/>
  <c r="EJ46" i="9"/>
  <c r="EB46" i="9"/>
  <c r="DT46" i="9"/>
  <c r="DL46" i="9"/>
  <c r="DD46" i="9"/>
  <c r="GE46" i="9"/>
  <c r="FW46" i="9"/>
  <c r="FO46" i="9"/>
  <c r="FG46" i="9"/>
  <c r="EY46" i="9"/>
  <c r="EQ46" i="9"/>
  <c r="EI46" i="9"/>
  <c r="EA46" i="9"/>
  <c r="DS46" i="9"/>
  <c r="DK46" i="9"/>
  <c r="DC46" i="9"/>
  <c r="GD46" i="9"/>
  <c r="FV46" i="9"/>
  <c r="FN46" i="9"/>
  <c r="FF46" i="9"/>
  <c r="EX46" i="9"/>
  <c r="EP46" i="9"/>
  <c r="EH46" i="9"/>
  <c r="DZ46" i="9"/>
  <c r="DR46" i="9"/>
  <c r="DJ46" i="9"/>
  <c r="DB46" i="9"/>
  <c r="GB46" i="9"/>
  <c r="EV46" i="9"/>
  <c r="DP46" i="9"/>
  <c r="FU46" i="9"/>
  <c r="EO46" i="9"/>
  <c r="DI46" i="9"/>
  <c r="FT46" i="9"/>
  <c r="EN46" i="9"/>
  <c r="DH46" i="9"/>
  <c r="FM46" i="9"/>
  <c r="EG46" i="9"/>
  <c r="FD46" i="9"/>
  <c r="DX46" i="9"/>
  <c r="GC46" i="9"/>
  <c r="EW46" i="9"/>
  <c r="DQ46" i="9"/>
  <c r="FL46" i="9"/>
  <c r="FE46" i="9"/>
  <c r="EF46" i="9"/>
  <c r="DY46" i="9"/>
  <c r="GE26" i="9"/>
  <c r="FW26" i="9"/>
  <c r="FO26" i="9"/>
  <c r="FG26" i="9"/>
  <c r="EY26" i="9"/>
  <c r="EQ26" i="9"/>
  <c r="EI26" i="9"/>
  <c r="EA26" i="9"/>
  <c r="DS26" i="9"/>
  <c r="DK26" i="9"/>
  <c r="DC26" i="9"/>
  <c r="GD26" i="9"/>
  <c r="FV26" i="9"/>
  <c r="FN26" i="9"/>
  <c r="FF26" i="9"/>
  <c r="EX26" i="9"/>
  <c r="EP26" i="9"/>
  <c r="EH26" i="9"/>
  <c r="DZ26" i="9"/>
  <c r="DR26" i="9"/>
  <c r="DJ26" i="9"/>
  <c r="DB26" i="9"/>
  <c r="GC26" i="9"/>
  <c r="FU26" i="9"/>
  <c r="FM26" i="9"/>
  <c r="FE26" i="9"/>
  <c r="EW26" i="9"/>
  <c r="EO26" i="9"/>
  <c r="EG26" i="9"/>
  <c r="DY26" i="9"/>
  <c r="DQ26" i="9"/>
  <c r="DI26" i="9"/>
  <c r="GB26" i="9"/>
  <c r="FT26" i="9"/>
  <c r="FL26" i="9"/>
  <c r="FD26" i="9"/>
  <c r="EV26" i="9"/>
  <c r="EN26" i="9"/>
  <c r="EF26" i="9"/>
  <c r="DX26" i="9"/>
  <c r="DP26" i="9"/>
  <c r="DH26" i="9"/>
  <c r="GA26" i="9"/>
  <c r="FS26" i="9"/>
  <c r="FK26" i="9"/>
  <c r="FC26" i="9"/>
  <c r="EU26" i="9"/>
  <c r="EM26" i="9"/>
  <c r="EE26" i="9"/>
  <c r="DW26" i="9"/>
  <c r="DO26" i="9"/>
  <c r="DG26" i="9"/>
  <c r="FZ26" i="9"/>
  <c r="FR26" i="9"/>
  <c r="FJ26" i="9"/>
  <c r="FB26" i="9"/>
  <c r="ET26" i="9"/>
  <c r="EL26" i="9"/>
  <c r="ED26" i="9"/>
  <c r="DV26" i="9"/>
  <c r="DN26" i="9"/>
  <c r="DF26" i="9"/>
  <c r="FX26" i="9"/>
  <c r="ER26" i="9"/>
  <c r="DL26" i="9"/>
  <c r="FQ26" i="9"/>
  <c r="EK26" i="9"/>
  <c r="DE26" i="9"/>
  <c r="FP26" i="9"/>
  <c r="EJ26" i="9"/>
  <c r="DD26" i="9"/>
  <c r="FI26" i="9"/>
  <c r="EC26" i="9"/>
  <c r="GF26" i="9"/>
  <c r="EZ26" i="9"/>
  <c r="DT26" i="9"/>
  <c r="FY26" i="9"/>
  <c r="ES26" i="9"/>
  <c r="DM26" i="9"/>
  <c r="EB26" i="9"/>
  <c r="DU26" i="9"/>
  <c r="GG26" i="9"/>
  <c r="FH26" i="9"/>
  <c r="FA26" i="9"/>
  <c r="CW484" i="9"/>
  <c r="CO484" i="9"/>
  <c r="CG484" i="9"/>
  <c r="BY484" i="9"/>
  <c r="BQ484" i="9"/>
  <c r="BI484" i="9"/>
  <c r="BA484" i="9"/>
  <c r="AS484" i="9"/>
  <c r="AK484" i="9"/>
  <c r="AC484" i="9"/>
  <c r="CV484" i="9"/>
  <c r="CN484" i="9"/>
  <c r="CF484" i="9"/>
  <c r="BX484" i="9"/>
  <c r="BP484" i="9"/>
  <c r="BH484" i="9"/>
  <c r="AZ484" i="9"/>
  <c r="AR484" i="9"/>
  <c r="AJ484" i="9"/>
  <c r="AB484" i="9"/>
  <c r="CT484" i="9"/>
  <c r="CJ484" i="9"/>
  <c r="BZ484" i="9"/>
  <c r="BN484" i="9"/>
  <c r="BD484" i="9"/>
  <c r="AT484" i="9"/>
  <c r="AH484" i="9"/>
  <c r="X484" i="9"/>
  <c r="CS484" i="9"/>
  <c r="CI484" i="9"/>
  <c r="BW484" i="9"/>
  <c r="BM484" i="9"/>
  <c r="BC484" i="9"/>
  <c r="AQ484" i="9"/>
  <c r="AG484" i="9"/>
  <c r="W484" i="9"/>
  <c r="CX484" i="9"/>
  <c r="CU484" i="9"/>
  <c r="CE484" i="9"/>
  <c r="BS484" i="9"/>
  <c r="BE484" i="9"/>
  <c r="AO484" i="9"/>
  <c r="AA484" i="9"/>
  <c r="CR484" i="9"/>
  <c r="CD484" i="9"/>
  <c r="BR484" i="9"/>
  <c r="BB484" i="9"/>
  <c r="AN484" i="9"/>
  <c r="Z484" i="9"/>
  <c r="CL484" i="9"/>
  <c r="BT484" i="9"/>
  <c r="AX484" i="9"/>
  <c r="AF484" i="9"/>
  <c r="DA484" i="9"/>
  <c r="CH484" i="9"/>
  <c r="BL484" i="9"/>
  <c r="AV484" i="9"/>
  <c r="AD484" i="9"/>
  <c r="CZ484" i="9"/>
  <c r="CC484" i="9"/>
  <c r="BK484" i="9"/>
  <c r="AU484" i="9"/>
  <c r="Y484" i="9"/>
  <c r="CP484" i="9"/>
  <c r="BJ484" i="9"/>
  <c r="AI484" i="9"/>
  <c r="CM484" i="9"/>
  <c r="BG484" i="9"/>
  <c r="AE484" i="9"/>
  <c r="CK484" i="9"/>
  <c r="BF484" i="9"/>
  <c r="V484" i="9"/>
  <c r="CB484" i="9"/>
  <c r="AY484" i="9"/>
  <c r="CY484" i="9"/>
  <c r="BU484" i="9"/>
  <c r="AM484" i="9"/>
  <c r="CQ484" i="9"/>
  <c r="BO484" i="9"/>
  <c r="AL484" i="9"/>
  <c r="CA484" i="9"/>
  <c r="AW484" i="9"/>
  <c r="BV484" i="9"/>
  <c r="AP484" i="9"/>
  <c r="CV447" i="9"/>
  <c r="CN447" i="9"/>
  <c r="CF447" i="9"/>
  <c r="BX447" i="9"/>
  <c r="BP447" i="9"/>
  <c r="BH447" i="9"/>
  <c r="AZ447" i="9"/>
  <c r="AR447" i="9"/>
  <c r="AJ447" i="9"/>
  <c r="AB447" i="9"/>
  <c r="CU447" i="9"/>
  <c r="CM447" i="9"/>
  <c r="CE447" i="9"/>
  <c r="BW447" i="9"/>
  <c r="BO447" i="9"/>
  <c r="BG447" i="9"/>
  <c r="AY447" i="9"/>
  <c r="AQ447" i="9"/>
  <c r="AI447" i="9"/>
  <c r="AA447" i="9"/>
  <c r="DA447" i="9"/>
  <c r="CS447" i="9"/>
  <c r="CZ447" i="9"/>
  <c r="CO447" i="9"/>
  <c r="CC447" i="9"/>
  <c r="BS447" i="9"/>
  <c r="BI447" i="9"/>
  <c r="AW447" i="9"/>
  <c r="AM447" i="9"/>
  <c r="AC447" i="9"/>
  <c r="CY447" i="9"/>
  <c r="CL447" i="9"/>
  <c r="CB447" i="9"/>
  <c r="BR447" i="9"/>
  <c r="BF447" i="9"/>
  <c r="AV447" i="9"/>
  <c r="AL447" i="9"/>
  <c r="Z447" i="9"/>
  <c r="CX447" i="9"/>
  <c r="CK447" i="9"/>
  <c r="CA447" i="9"/>
  <c r="BQ447" i="9"/>
  <c r="BE447" i="9"/>
  <c r="AU447" i="9"/>
  <c r="AK447" i="9"/>
  <c r="Y447" i="9"/>
  <c r="CW447" i="9"/>
  <c r="CJ447" i="9"/>
  <c r="BZ447" i="9"/>
  <c r="BN447" i="9"/>
  <c r="BD447" i="9"/>
  <c r="AT447" i="9"/>
  <c r="AH447" i="9"/>
  <c r="X447" i="9"/>
  <c r="CT447" i="9"/>
  <c r="CI447" i="9"/>
  <c r="BY447" i="9"/>
  <c r="BM447" i="9"/>
  <c r="BC447" i="9"/>
  <c r="AS447" i="9"/>
  <c r="AG447" i="9"/>
  <c r="W447" i="9"/>
  <c r="CQ447" i="9"/>
  <c r="CG447" i="9"/>
  <c r="BU447" i="9"/>
  <c r="BK447" i="9"/>
  <c r="BA447" i="9"/>
  <c r="AO447" i="9"/>
  <c r="AE447" i="9"/>
  <c r="BT447" i="9"/>
  <c r="AD447" i="9"/>
  <c r="BL447" i="9"/>
  <c r="V447" i="9"/>
  <c r="BJ447" i="9"/>
  <c r="CR447" i="9"/>
  <c r="BB447" i="9"/>
  <c r="CP447" i="9"/>
  <c r="AX447" i="9"/>
  <c r="AF447" i="9"/>
  <c r="CH447" i="9"/>
  <c r="CD447" i="9"/>
  <c r="BV447" i="9"/>
  <c r="AP447" i="9"/>
  <c r="AN447" i="9"/>
  <c r="CX431" i="9"/>
  <c r="CP431" i="9"/>
  <c r="CH431" i="9"/>
  <c r="BZ431" i="9"/>
  <c r="BR431" i="9"/>
  <c r="BJ431" i="9"/>
  <c r="BB431" i="9"/>
  <c r="AT431" i="9"/>
  <c r="CW431" i="9"/>
  <c r="CO431" i="9"/>
  <c r="CG431" i="9"/>
  <c r="BY431" i="9"/>
  <c r="BQ431" i="9"/>
  <c r="BI431" i="9"/>
  <c r="BA431" i="9"/>
  <c r="AS431" i="9"/>
  <c r="AK431" i="9"/>
  <c r="AC431" i="9"/>
  <c r="CV431" i="9"/>
  <c r="CN431" i="9"/>
  <c r="CF431" i="9"/>
  <c r="BX431" i="9"/>
  <c r="BP431" i="9"/>
  <c r="BH431" i="9"/>
  <c r="AZ431" i="9"/>
  <c r="AR431" i="9"/>
  <c r="AJ431" i="9"/>
  <c r="AB431" i="9"/>
  <c r="CU431" i="9"/>
  <c r="CM431" i="9"/>
  <c r="CE431" i="9"/>
  <c r="BW431" i="9"/>
  <c r="BO431" i="9"/>
  <c r="BG431" i="9"/>
  <c r="AY431" i="9"/>
  <c r="AQ431" i="9"/>
  <c r="AI431" i="9"/>
  <c r="AA431" i="9"/>
  <c r="CZ431" i="9"/>
  <c r="CR431" i="9"/>
  <c r="CJ431" i="9"/>
  <c r="CB431" i="9"/>
  <c r="BT431" i="9"/>
  <c r="BL431" i="9"/>
  <c r="BD431" i="9"/>
  <c r="AV431" i="9"/>
  <c r="AN431" i="9"/>
  <c r="AF431" i="9"/>
  <c r="X431" i="9"/>
  <c r="CY431" i="9"/>
  <c r="CC431" i="9"/>
  <c r="BF431" i="9"/>
  <c r="AM431" i="9"/>
  <c r="W431" i="9"/>
  <c r="CT431" i="9"/>
  <c r="CA431" i="9"/>
  <c r="BE431" i="9"/>
  <c r="AL431" i="9"/>
  <c r="V431" i="9"/>
  <c r="CS431" i="9"/>
  <c r="BV431" i="9"/>
  <c r="BC431" i="9"/>
  <c r="AH431" i="9"/>
  <c r="CQ431" i="9"/>
  <c r="BU431" i="9"/>
  <c r="AX431" i="9"/>
  <c r="AG431" i="9"/>
  <c r="CL431" i="9"/>
  <c r="BS431" i="9"/>
  <c r="AW431" i="9"/>
  <c r="AE431" i="9"/>
  <c r="CK431" i="9"/>
  <c r="AO431" i="9"/>
  <c r="CI431" i="9"/>
  <c r="AD431" i="9"/>
  <c r="CD431" i="9"/>
  <c r="Z431" i="9"/>
  <c r="BN431" i="9"/>
  <c r="Y431" i="9"/>
  <c r="BM431" i="9"/>
  <c r="BK431" i="9"/>
  <c r="DA431" i="9"/>
  <c r="AU431" i="9"/>
  <c r="AP431" i="9"/>
  <c r="DA362" i="9"/>
  <c r="CS362" i="9"/>
  <c r="CK362" i="9"/>
  <c r="CC362" i="9"/>
  <c r="BU362" i="9"/>
  <c r="BM362" i="9"/>
  <c r="BE362" i="9"/>
  <c r="AW362" i="9"/>
  <c r="AO362" i="9"/>
  <c r="AG362" i="9"/>
  <c r="Y362" i="9"/>
  <c r="CZ362" i="9"/>
  <c r="CR362" i="9"/>
  <c r="CJ362" i="9"/>
  <c r="CB362" i="9"/>
  <c r="BT362" i="9"/>
  <c r="BL362" i="9"/>
  <c r="BD362" i="9"/>
  <c r="AV362" i="9"/>
  <c r="AN362" i="9"/>
  <c r="AF362" i="9"/>
  <c r="X362" i="9"/>
  <c r="CY362" i="9"/>
  <c r="CQ362" i="9"/>
  <c r="CI362" i="9"/>
  <c r="CA362" i="9"/>
  <c r="BS362" i="9"/>
  <c r="BK362" i="9"/>
  <c r="BC362" i="9"/>
  <c r="AU362" i="9"/>
  <c r="AM362" i="9"/>
  <c r="AE362" i="9"/>
  <c r="W362" i="9"/>
  <c r="CX362" i="9"/>
  <c r="CP362" i="9"/>
  <c r="CH362" i="9"/>
  <c r="BZ362" i="9"/>
  <c r="BR362" i="9"/>
  <c r="BJ362" i="9"/>
  <c r="BB362" i="9"/>
  <c r="AT362" i="9"/>
  <c r="AL362" i="9"/>
  <c r="AD362" i="9"/>
  <c r="V362" i="9"/>
  <c r="CW362" i="9"/>
  <c r="CO362" i="9"/>
  <c r="CG362" i="9"/>
  <c r="BY362" i="9"/>
  <c r="BQ362" i="9"/>
  <c r="BI362" i="9"/>
  <c r="BA362" i="9"/>
  <c r="AS362" i="9"/>
  <c r="AK362" i="9"/>
  <c r="AC362" i="9"/>
  <c r="CU362" i="9"/>
  <c r="CM362" i="9"/>
  <c r="CE362" i="9"/>
  <c r="BW362" i="9"/>
  <c r="BO362" i="9"/>
  <c r="BG362" i="9"/>
  <c r="AY362" i="9"/>
  <c r="AQ362" i="9"/>
  <c r="AI362" i="9"/>
  <c r="AA362" i="9"/>
  <c r="BX362" i="9"/>
  <c r="AR362" i="9"/>
  <c r="BV362" i="9"/>
  <c r="AP362" i="9"/>
  <c r="CV362" i="9"/>
  <c r="BP362" i="9"/>
  <c r="AJ362" i="9"/>
  <c r="CT362" i="9"/>
  <c r="BN362" i="9"/>
  <c r="AH362" i="9"/>
  <c r="CN362" i="9"/>
  <c r="BH362" i="9"/>
  <c r="AB362" i="9"/>
  <c r="CF362" i="9"/>
  <c r="AZ362" i="9"/>
  <c r="CD362" i="9"/>
  <c r="AX362" i="9"/>
  <c r="CL362" i="9"/>
  <c r="Z362" i="9"/>
  <c r="BF362" i="9"/>
  <c r="CZ346" i="9"/>
  <c r="CR346" i="9"/>
  <c r="CJ346" i="9"/>
  <c r="CB346" i="9"/>
  <c r="BT346" i="9"/>
  <c r="BL346" i="9"/>
  <c r="BD346" i="9"/>
  <c r="AV346" i="9"/>
  <c r="AN346" i="9"/>
  <c r="AF346" i="9"/>
  <c r="X346" i="9"/>
  <c r="CY346" i="9"/>
  <c r="CX346" i="9"/>
  <c r="CP346" i="9"/>
  <c r="CW346" i="9"/>
  <c r="CU346" i="9"/>
  <c r="CM346" i="9"/>
  <c r="CE346" i="9"/>
  <c r="BW346" i="9"/>
  <c r="BO346" i="9"/>
  <c r="BG346" i="9"/>
  <c r="AY346" i="9"/>
  <c r="AQ346" i="9"/>
  <c r="AI346" i="9"/>
  <c r="AA346" i="9"/>
  <c r="CS346" i="9"/>
  <c r="CG346" i="9"/>
  <c r="BV346" i="9"/>
  <c r="BK346" i="9"/>
  <c r="BA346" i="9"/>
  <c r="AP346" i="9"/>
  <c r="AE346" i="9"/>
  <c r="CQ346" i="9"/>
  <c r="CF346" i="9"/>
  <c r="BU346" i="9"/>
  <c r="BJ346" i="9"/>
  <c r="AZ346" i="9"/>
  <c r="AO346" i="9"/>
  <c r="AD346" i="9"/>
  <c r="CO346" i="9"/>
  <c r="CD346" i="9"/>
  <c r="BS346" i="9"/>
  <c r="BI346" i="9"/>
  <c r="AX346" i="9"/>
  <c r="AM346" i="9"/>
  <c r="AC346" i="9"/>
  <c r="CN346" i="9"/>
  <c r="CC346" i="9"/>
  <c r="BR346" i="9"/>
  <c r="BH346" i="9"/>
  <c r="AW346" i="9"/>
  <c r="AL346" i="9"/>
  <c r="AB346" i="9"/>
  <c r="CL346" i="9"/>
  <c r="CA346" i="9"/>
  <c r="BQ346" i="9"/>
  <c r="BF346" i="9"/>
  <c r="AU346" i="9"/>
  <c r="AK346" i="9"/>
  <c r="Z346" i="9"/>
  <c r="CV346" i="9"/>
  <c r="CI346" i="9"/>
  <c r="BY346" i="9"/>
  <c r="BN346" i="9"/>
  <c r="BC346" i="9"/>
  <c r="AS346" i="9"/>
  <c r="AH346" i="9"/>
  <c r="W346" i="9"/>
  <c r="BZ346" i="9"/>
  <c r="AJ346" i="9"/>
  <c r="BX346" i="9"/>
  <c r="AG346" i="9"/>
  <c r="BP346" i="9"/>
  <c r="Y346" i="9"/>
  <c r="BM346" i="9"/>
  <c r="V346" i="9"/>
  <c r="DA346" i="9"/>
  <c r="BE346" i="9"/>
  <c r="CK346" i="9"/>
  <c r="AT346" i="9"/>
  <c r="CT346" i="9"/>
  <c r="CH346" i="9"/>
  <c r="BB346" i="9"/>
  <c r="AR346" i="9"/>
  <c r="CV330" i="9"/>
  <c r="CN330" i="9"/>
  <c r="CF330" i="9"/>
  <c r="BX330" i="9"/>
  <c r="BP330" i="9"/>
  <c r="BH330" i="9"/>
  <c r="AZ330" i="9"/>
  <c r="AR330" i="9"/>
  <c r="AJ330" i="9"/>
  <c r="AB330" i="9"/>
  <c r="CU330" i="9"/>
  <c r="CM330" i="9"/>
  <c r="CE330" i="9"/>
  <c r="BW330" i="9"/>
  <c r="BO330" i="9"/>
  <c r="BG330" i="9"/>
  <c r="AY330" i="9"/>
  <c r="AQ330" i="9"/>
  <c r="AI330" i="9"/>
  <c r="AA330" i="9"/>
  <c r="CT330" i="9"/>
  <c r="CL330" i="9"/>
  <c r="CD330" i="9"/>
  <c r="BV330" i="9"/>
  <c r="BN330" i="9"/>
  <c r="BF330" i="9"/>
  <c r="AX330" i="9"/>
  <c r="AP330" i="9"/>
  <c r="AH330" i="9"/>
  <c r="Z330" i="9"/>
  <c r="DA330" i="9"/>
  <c r="CS330" i="9"/>
  <c r="CK330" i="9"/>
  <c r="CC330" i="9"/>
  <c r="BU330" i="9"/>
  <c r="BM330" i="9"/>
  <c r="BE330" i="9"/>
  <c r="AW330" i="9"/>
  <c r="AO330" i="9"/>
  <c r="AG330" i="9"/>
  <c r="Y330" i="9"/>
  <c r="CZ330" i="9"/>
  <c r="CR330" i="9"/>
  <c r="CJ330" i="9"/>
  <c r="CB330" i="9"/>
  <c r="BT330" i="9"/>
  <c r="BL330" i="9"/>
  <c r="BD330" i="9"/>
  <c r="AV330" i="9"/>
  <c r="AN330" i="9"/>
  <c r="AF330" i="9"/>
  <c r="X330" i="9"/>
  <c r="CX330" i="9"/>
  <c r="CP330" i="9"/>
  <c r="CH330" i="9"/>
  <c r="BZ330" i="9"/>
  <c r="BR330" i="9"/>
  <c r="BJ330" i="9"/>
  <c r="BB330" i="9"/>
  <c r="AT330" i="9"/>
  <c r="AL330" i="9"/>
  <c r="AD330" i="9"/>
  <c r="V330" i="9"/>
  <c r="CO330" i="9"/>
  <c r="BI330" i="9"/>
  <c r="AC330" i="9"/>
  <c r="CI330" i="9"/>
  <c r="BC330" i="9"/>
  <c r="W330" i="9"/>
  <c r="CG330" i="9"/>
  <c r="BA330" i="9"/>
  <c r="CA330" i="9"/>
  <c r="AU330" i="9"/>
  <c r="BY330" i="9"/>
  <c r="AS330" i="9"/>
  <c r="CW330" i="9"/>
  <c r="BQ330" i="9"/>
  <c r="AK330" i="9"/>
  <c r="CY330" i="9"/>
  <c r="CQ330" i="9"/>
  <c r="BS330" i="9"/>
  <c r="BK330" i="9"/>
  <c r="AM330" i="9"/>
  <c r="AE330" i="9"/>
  <c r="CY183" i="9"/>
  <c r="CQ183" i="9"/>
  <c r="CI183" i="9"/>
  <c r="CA183" i="9"/>
  <c r="BS183" i="9"/>
  <c r="BK183" i="9"/>
  <c r="BC183" i="9"/>
  <c r="AU183" i="9"/>
  <c r="AM183" i="9"/>
  <c r="AE183" i="9"/>
  <c r="W183" i="9"/>
  <c r="CV183" i="9"/>
  <c r="CN183" i="9"/>
  <c r="CF183" i="9"/>
  <c r="BX183" i="9"/>
  <c r="BP183" i="9"/>
  <c r="BH183" i="9"/>
  <c r="AZ183" i="9"/>
  <c r="AR183" i="9"/>
  <c r="AJ183" i="9"/>
  <c r="AB183" i="9"/>
  <c r="CS183" i="9"/>
  <c r="CH183" i="9"/>
  <c r="BW183" i="9"/>
  <c r="BM183" i="9"/>
  <c r="BB183" i="9"/>
  <c r="AQ183" i="9"/>
  <c r="AG183" i="9"/>
  <c r="V183" i="9"/>
  <c r="DA183" i="9"/>
  <c r="CP183" i="9"/>
  <c r="CE183" i="9"/>
  <c r="BU183" i="9"/>
  <c r="BJ183" i="9"/>
  <c r="AY183" i="9"/>
  <c r="AO183" i="9"/>
  <c r="AD183" i="9"/>
  <c r="CZ183" i="9"/>
  <c r="CO183" i="9"/>
  <c r="CD183" i="9"/>
  <c r="BT183" i="9"/>
  <c r="BI183" i="9"/>
  <c r="AX183" i="9"/>
  <c r="AN183" i="9"/>
  <c r="AC183" i="9"/>
  <c r="CX183" i="9"/>
  <c r="CM183" i="9"/>
  <c r="CC183" i="9"/>
  <c r="BR183" i="9"/>
  <c r="BG183" i="9"/>
  <c r="AW183" i="9"/>
  <c r="AL183" i="9"/>
  <c r="AA183" i="9"/>
  <c r="CW183" i="9"/>
  <c r="CL183" i="9"/>
  <c r="CB183" i="9"/>
  <c r="BQ183" i="9"/>
  <c r="BF183" i="9"/>
  <c r="AV183" i="9"/>
  <c r="AK183" i="9"/>
  <c r="Z183" i="9"/>
  <c r="CU183" i="9"/>
  <c r="CK183" i="9"/>
  <c r="BZ183" i="9"/>
  <c r="BO183" i="9"/>
  <c r="BE183" i="9"/>
  <c r="AT183" i="9"/>
  <c r="AI183" i="9"/>
  <c r="Y183" i="9"/>
  <c r="BL183" i="9"/>
  <c r="CT183" i="9"/>
  <c r="BD183" i="9"/>
  <c r="CR183" i="9"/>
  <c r="BA183" i="9"/>
  <c r="CJ183" i="9"/>
  <c r="AS183" i="9"/>
  <c r="CG183" i="9"/>
  <c r="AP183" i="9"/>
  <c r="BY183" i="9"/>
  <c r="AH183" i="9"/>
  <c r="BV183" i="9"/>
  <c r="AF183" i="9"/>
  <c r="BN183" i="9"/>
  <c r="X183" i="9"/>
  <c r="CU263" i="9"/>
  <c r="CM263" i="9"/>
  <c r="CE263" i="9"/>
  <c r="BW263" i="9"/>
  <c r="BO263" i="9"/>
  <c r="BG263" i="9"/>
  <c r="AY263" i="9"/>
  <c r="AQ263" i="9"/>
  <c r="AI263" i="9"/>
  <c r="AA263" i="9"/>
  <c r="DA263" i="9"/>
  <c r="CS263" i="9"/>
  <c r="CK263" i="9"/>
  <c r="CC263" i="9"/>
  <c r="BU263" i="9"/>
  <c r="BM263" i="9"/>
  <c r="BE263" i="9"/>
  <c r="AW263" i="9"/>
  <c r="AO263" i="9"/>
  <c r="AG263" i="9"/>
  <c r="Y263" i="9"/>
  <c r="CZ263" i="9"/>
  <c r="CR263" i="9"/>
  <c r="CJ263" i="9"/>
  <c r="CB263" i="9"/>
  <c r="BT263" i="9"/>
  <c r="BL263" i="9"/>
  <c r="BD263" i="9"/>
  <c r="AV263" i="9"/>
  <c r="AN263" i="9"/>
  <c r="AF263" i="9"/>
  <c r="X263" i="9"/>
  <c r="CX263" i="9"/>
  <c r="CP263" i="9"/>
  <c r="CH263" i="9"/>
  <c r="BZ263" i="9"/>
  <c r="BR263" i="9"/>
  <c r="BJ263" i="9"/>
  <c r="BB263" i="9"/>
  <c r="AT263" i="9"/>
  <c r="AL263" i="9"/>
  <c r="AD263" i="9"/>
  <c r="V263" i="9"/>
  <c r="CV263" i="9"/>
  <c r="CF263" i="9"/>
  <c r="BP263" i="9"/>
  <c r="AZ263" i="9"/>
  <c r="AJ263" i="9"/>
  <c r="CQ263" i="9"/>
  <c r="CA263" i="9"/>
  <c r="BK263" i="9"/>
  <c r="AU263" i="9"/>
  <c r="AE263" i="9"/>
  <c r="CO263" i="9"/>
  <c r="BY263" i="9"/>
  <c r="BI263" i="9"/>
  <c r="AS263" i="9"/>
  <c r="AC263" i="9"/>
  <c r="CT263" i="9"/>
  <c r="BS263" i="9"/>
  <c r="AR263" i="9"/>
  <c r="CN263" i="9"/>
  <c r="BQ263" i="9"/>
  <c r="AP263" i="9"/>
  <c r="CL263" i="9"/>
  <c r="BN263" i="9"/>
  <c r="AM263" i="9"/>
  <c r="CI263" i="9"/>
  <c r="BH263" i="9"/>
  <c r="AK263" i="9"/>
  <c r="CG263" i="9"/>
  <c r="BF263" i="9"/>
  <c r="AH263" i="9"/>
  <c r="CY263" i="9"/>
  <c r="BX263" i="9"/>
  <c r="BA263" i="9"/>
  <c r="Z263" i="9"/>
  <c r="BC263" i="9"/>
  <c r="CW263" i="9"/>
  <c r="CD263" i="9"/>
  <c r="AB263" i="9"/>
  <c r="W263" i="9"/>
  <c r="BV263" i="9"/>
  <c r="AX263" i="9"/>
  <c r="GB95" i="9"/>
  <c r="FT95" i="9"/>
  <c r="FL95" i="9"/>
  <c r="FD95" i="9"/>
  <c r="EV95" i="9"/>
  <c r="EN95" i="9"/>
  <c r="EF95" i="9"/>
  <c r="DX95" i="9"/>
  <c r="DP95" i="9"/>
  <c r="DH95" i="9"/>
  <c r="GA95" i="9"/>
  <c r="FS95" i="9"/>
  <c r="FK95" i="9"/>
  <c r="FC95" i="9"/>
  <c r="EU95" i="9"/>
  <c r="EM95" i="9"/>
  <c r="EE95" i="9"/>
  <c r="DW95" i="9"/>
  <c r="DO95" i="9"/>
  <c r="DG95" i="9"/>
  <c r="FZ95" i="9"/>
  <c r="FR95" i="9"/>
  <c r="FJ95" i="9"/>
  <c r="FB95" i="9"/>
  <c r="ET95" i="9"/>
  <c r="EL95" i="9"/>
  <c r="ED95" i="9"/>
  <c r="DV95" i="9"/>
  <c r="DN95" i="9"/>
  <c r="DF95" i="9"/>
  <c r="GG95" i="9"/>
  <c r="FY95" i="9"/>
  <c r="FQ95" i="9"/>
  <c r="FI95" i="9"/>
  <c r="FA95" i="9"/>
  <c r="ES95" i="9"/>
  <c r="EK95" i="9"/>
  <c r="EC95" i="9"/>
  <c r="DU95" i="9"/>
  <c r="DM95" i="9"/>
  <c r="DE95" i="9"/>
  <c r="GF95" i="9"/>
  <c r="FX95" i="9"/>
  <c r="FP95" i="9"/>
  <c r="FH95" i="9"/>
  <c r="EZ95" i="9"/>
  <c r="ER95" i="9"/>
  <c r="EJ95" i="9"/>
  <c r="EB95" i="9"/>
  <c r="DT95" i="9"/>
  <c r="DL95" i="9"/>
  <c r="DD95" i="9"/>
  <c r="GE95" i="9"/>
  <c r="FW95" i="9"/>
  <c r="FO95" i="9"/>
  <c r="FG95" i="9"/>
  <c r="EY95" i="9"/>
  <c r="EQ95" i="9"/>
  <c r="EI95" i="9"/>
  <c r="EA95" i="9"/>
  <c r="DS95" i="9"/>
  <c r="DK95" i="9"/>
  <c r="DC95" i="9"/>
  <c r="GD95" i="9"/>
  <c r="FV95" i="9"/>
  <c r="FN95" i="9"/>
  <c r="FF95" i="9"/>
  <c r="EX95" i="9"/>
  <c r="EP95" i="9"/>
  <c r="EH95" i="9"/>
  <c r="DZ95" i="9"/>
  <c r="DR95" i="9"/>
  <c r="DJ95" i="9"/>
  <c r="DB95" i="9"/>
  <c r="FM95" i="9"/>
  <c r="FE95" i="9"/>
  <c r="EW95" i="9"/>
  <c r="EO95" i="9"/>
  <c r="EG95" i="9"/>
  <c r="DY95" i="9"/>
  <c r="GC95" i="9"/>
  <c r="DQ95" i="9"/>
  <c r="FU95" i="9"/>
  <c r="DI95" i="9"/>
  <c r="DA279" i="9"/>
  <c r="CS279" i="9"/>
  <c r="CK279" i="9"/>
  <c r="CC279" i="9"/>
  <c r="BU279" i="9"/>
  <c r="BM279" i="9"/>
  <c r="BE279" i="9"/>
  <c r="AW279" i="9"/>
  <c r="AO279" i="9"/>
  <c r="AG279" i="9"/>
  <c r="Y279" i="9"/>
  <c r="CW279" i="9"/>
  <c r="CO279" i="9"/>
  <c r="CG279" i="9"/>
  <c r="BY279" i="9"/>
  <c r="BQ279" i="9"/>
  <c r="BI279" i="9"/>
  <c r="BA279" i="9"/>
  <c r="AS279" i="9"/>
  <c r="AK279" i="9"/>
  <c r="AC279" i="9"/>
  <c r="CU279" i="9"/>
  <c r="CJ279" i="9"/>
  <c r="BZ279" i="9"/>
  <c r="BO279" i="9"/>
  <c r="BD279" i="9"/>
  <c r="AT279" i="9"/>
  <c r="AI279" i="9"/>
  <c r="X279" i="9"/>
  <c r="CT279" i="9"/>
  <c r="CI279" i="9"/>
  <c r="BX279" i="9"/>
  <c r="BN279" i="9"/>
  <c r="BC279" i="9"/>
  <c r="AR279" i="9"/>
  <c r="AH279" i="9"/>
  <c r="W279" i="9"/>
  <c r="CR279" i="9"/>
  <c r="CH279" i="9"/>
  <c r="BW279" i="9"/>
  <c r="BL279" i="9"/>
  <c r="BB279" i="9"/>
  <c r="AQ279" i="9"/>
  <c r="AF279" i="9"/>
  <c r="V279" i="9"/>
  <c r="CQ279" i="9"/>
  <c r="CF279" i="9"/>
  <c r="BV279" i="9"/>
  <c r="BK279" i="9"/>
  <c r="AZ279" i="9"/>
  <c r="AP279" i="9"/>
  <c r="AE279" i="9"/>
  <c r="CY279" i="9"/>
  <c r="CN279" i="9"/>
  <c r="CD279" i="9"/>
  <c r="BS279" i="9"/>
  <c r="BH279" i="9"/>
  <c r="AX279" i="9"/>
  <c r="AM279" i="9"/>
  <c r="AB279" i="9"/>
  <c r="CP279" i="9"/>
  <c r="BP279" i="9"/>
  <c r="AL279" i="9"/>
  <c r="CM279" i="9"/>
  <c r="BJ279" i="9"/>
  <c r="AJ279" i="9"/>
  <c r="CL279" i="9"/>
  <c r="BG279" i="9"/>
  <c r="AD279" i="9"/>
  <c r="CE279" i="9"/>
  <c r="BF279" i="9"/>
  <c r="AA279" i="9"/>
  <c r="CB279" i="9"/>
  <c r="AY279" i="9"/>
  <c r="Z279" i="9"/>
  <c r="CZ279" i="9"/>
  <c r="CA279" i="9"/>
  <c r="AV279" i="9"/>
  <c r="CX279" i="9"/>
  <c r="BT279" i="9"/>
  <c r="AU279" i="9"/>
  <c r="CV279" i="9"/>
  <c r="BR279" i="9"/>
  <c r="AN279" i="9"/>
  <c r="GG240" i="9"/>
  <c r="FY240" i="9"/>
  <c r="FQ240" i="9"/>
  <c r="FI240" i="9"/>
  <c r="FA240" i="9"/>
  <c r="ES240" i="9"/>
  <c r="EK240" i="9"/>
  <c r="EC240" i="9"/>
  <c r="DU240" i="9"/>
  <c r="DM240" i="9"/>
  <c r="DE240" i="9"/>
  <c r="GF240" i="9"/>
  <c r="FX240" i="9"/>
  <c r="FP240" i="9"/>
  <c r="FH240" i="9"/>
  <c r="EZ240" i="9"/>
  <c r="ER240" i="9"/>
  <c r="EJ240" i="9"/>
  <c r="EB240" i="9"/>
  <c r="DT240" i="9"/>
  <c r="DL240" i="9"/>
  <c r="DD240" i="9"/>
  <c r="GE240" i="9"/>
  <c r="FW240" i="9"/>
  <c r="FO240" i="9"/>
  <c r="FG240" i="9"/>
  <c r="EY240" i="9"/>
  <c r="EQ240" i="9"/>
  <c r="EI240" i="9"/>
  <c r="EA240" i="9"/>
  <c r="DS240" i="9"/>
  <c r="DK240" i="9"/>
  <c r="DC240" i="9"/>
  <c r="GD240" i="9"/>
  <c r="FV240" i="9"/>
  <c r="FN240" i="9"/>
  <c r="FF240" i="9"/>
  <c r="EX240" i="9"/>
  <c r="EP240" i="9"/>
  <c r="EH240" i="9"/>
  <c r="DZ240" i="9"/>
  <c r="DR240" i="9"/>
  <c r="DJ240" i="9"/>
  <c r="DB240" i="9"/>
  <c r="GC240" i="9"/>
  <c r="FU240" i="9"/>
  <c r="FM240" i="9"/>
  <c r="FE240" i="9"/>
  <c r="EW240" i="9"/>
  <c r="EO240" i="9"/>
  <c r="EG240" i="9"/>
  <c r="DY240" i="9"/>
  <c r="DQ240" i="9"/>
  <c r="DI240" i="9"/>
  <c r="GA240" i="9"/>
  <c r="FS240" i="9"/>
  <c r="FK240" i="9"/>
  <c r="FC240" i="9"/>
  <c r="EU240" i="9"/>
  <c r="EM240" i="9"/>
  <c r="EE240" i="9"/>
  <c r="DW240" i="9"/>
  <c r="DO240" i="9"/>
  <c r="DG240" i="9"/>
  <c r="GB240" i="9"/>
  <c r="EV240" i="9"/>
  <c r="DP240" i="9"/>
  <c r="FZ240" i="9"/>
  <c r="ET240" i="9"/>
  <c r="DN240" i="9"/>
  <c r="FD240" i="9"/>
  <c r="DH240" i="9"/>
  <c r="FB240" i="9"/>
  <c r="DF240" i="9"/>
  <c r="EN240" i="9"/>
  <c r="EL240" i="9"/>
  <c r="FT240" i="9"/>
  <c r="EF240" i="9"/>
  <c r="FL240" i="9"/>
  <c r="DX240" i="9"/>
  <c r="DV240" i="9"/>
  <c r="FR240" i="9"/>
  <c r="FJ240" i="9"/>
  <c r="ED240" i="9"/>
  <c r="GD77" i="9"/>
  <c r="FV77" i="9"/>
  <c r="FN77" i="9"/>
  <c r="FF77" i="9"/>
  <c r="EX77" i="9"/>
  <c r="EP77" i="9"/>
  <c r="EH77" i="9"/>
  <c r="DZ77" i="9"/>
  <c r="DR77" i="9"/>
  <c r="DJ77" i="9"/>
  <c r="DB77" i="9"/>
  <c r="GC77" i="9"/>
  <c r="FU77" i="9"/>
  <c r="FM77" i="9"/>
  <c r="FE77" i="9"/>
  <c r="EW77" i="9"/>
  <c r="EO77" i="9"/>
  <c r="EG77" i="9"/>
  <c r="DY77" i="9"/>
  <c r="DQ77" i="9"/>
  <c r="DI77" i="9"/>
  <c r="GA77" i="9"/>
  <c r="FS77" i="9"/>
  <c r="FK77" i="9"/>
  <c r="FC77" i="9"/>
  <c r="EU77" i="9"/>
  <c r="EM77" i="9"/>
  <c r="EE77" i="9"/>
  <c r="DW77" i="9"/>
  <c r="DO77" i="9"/>
  <c r="DG77" i="9"/>
  <c r="FZ77" i="9"/>
  <c r="FR77" i="9"/>
  <c r="FJ77" i="9"/>
  <c r="FB77" i="9"/>
  <c r="ET77" i="9"/>
  <c r="EL77" i="9"/>
  <c r="ED77" i="9"/>
  <c r="DV77" i="9"/>
  <c r="DN77" i="9"/>
  <c r="DF77" i="9"/>
  <c r="GG77" i="9"/>
  <c r="FY77" i="9"/>
  <c r="FQ77" i="9"/>
  <c r="FI77" i="9"/>
  <c r="FA77" i="9"/>
  <c r="ES77" i="9"/>
  <c r="EK77" i="9"/>
  <c r="EC77" i="9"/>
  <c r="DU77" i="9"/>
  <c r="DM77" i="9"/>
  <c r="DE77" i="9"/>
  <c r="GF77" i="9"/>
  <c r="FX77" i="9"/>
  <c r="FP77" i="9"/>
  <c r="FH77" i="9"/>
  <c r="EZ77" i="9"/>
  <c r="ER77" i="9"/>
  <c r="EJ77" i="9"/>
  <c r="EB77" i="9"/>
  <c r="DT77" i="9"/>
  <c r="DL77" i="9"/>
  <c r="DD77" i="9"/>
  <c r="FT77" i="9"/>
  <c r="EN77" i="9"/>
  <c r="DH77" i="9"/>
  <c r="FO77" i="9"/>
  <c r="EI77" i="9"/>
  <c r="DC77" i="9"/>
  <c r="FL77" i="9"/>
  <c r="EF77" i="9"/>
  <c r="FG77" i="9"/>
  <c r="EA77" i="9"/>
  <c r="FD77" i="9"/>
  <c r="DX77" i="9"/>
  <c r="GE77" i="9"/>
  <c r="EY77" i="9"/>
  <c r="DS77" i="9"/>
  <c r="GB77" i="9"/>
  <c r="EV77" i="9"/>
  <c r="DP77" i="9"/>
  <c r="FW77" i="9"/>
  <c r="EQ77" i="9"/>
  <c r="DK77" i="9"/>
  <c r="CX359" i="9"/>
  <c r="CP359" i="9"/>
  <c r="CH359" i="9"/>
  <c r="BZ359" i="9"/>
  <c r="BR359" i="9"/>
  <c r="BJ359" i="9"/>
  <c r="BB359" i="9"/>
  <c r="AT359" i="9"/>
  <c r="AL359" i="9"/>
  <c r="AD359" i="9"/>
  <c r="V359" i="9"/>
  <c r="CW359" i="9"/>
  <c r="CO359" i="9"/>
  <c r="CG359" i="9"/>
  <c r="BY359" i="9"/>
  <c r="BQ359" i="9"/>
  <c r="BI359" i="9"/>
  <c r="BA359" i="9"/>
  <c r="AS359" i="9"/>
  <c r="AK359" i="9"/>
  <c r="AC359" i="9"/>
  <c r="CV359" i="9"/>
  <c r="CN359" i="9"/>
  <c r="CF359" i="9"/>
  <c r="BX359" i="9"/>
  <c r="BP359" i="9"/>
  <c r="BH359" i="9"/>
  <c r="AZ359" i="9"/>
  <c r="AR359" i="9"/>
  <c r="AJ359" i="9"/>
  <c r="AB359" i="9"/>
  <c r="CU359" i="9"/>
  <c r="CM359" i="9"/>
  <c r="CE359" i="9"/>
  <c r="BW359" i="9"/>
  <c r="BO359" i="9"/>
  <c r="BG359" i="9"/>
  <c r="AY359" i="9"/>
  <c r="AQ359" i="9"/>
  <c r="AI359" i="9"/>
  <c r="AA359" i="9"/>
  <c r="CT359" i="9"/>
  <c r="CL359" i="9"/>
  <c r="CD359" i="9"/>
  <c r="BV359" i="9"/>
  <c r="BN359" i="9"/>
  <c r="BF359" i="9"/>
  <c r="AX359" i="9"/>
  <c r="AP359" i="9"/>
  <c r="AH359" i="9"/>
  <c r="Z359" i="9"/>
  <c r="CZ359" i="9"/>
  <c r="CR359" i="9"/>
  <c r="CJ359" i="9"/>
  <c r="CB359" i="9"/>
  <c r="BT359" i="9"/>
  <c r="BL359" i="9"/>
  <c r="BD359" i="9"/>
  <c r="AV359" i="9"/>
  <c r="AN359" i="9"/>
  <c r="AF359" i="9"/>
  <c r="X359" i="9"/>
  <c r="CK359" i="9"/>
  <c r="BE359" i="9"/>
  <c r="Y359" i="9"/>
  <c r="CI359" i="9"/>
  <c r="BC359" i="9"/>
  <c r="W359" i="9"/>
  <c r="CC359" i="9"/>
  <c r="AW359" i="9"/>
  <c r="CA359" i="9"/>
  <c r="AU359" i="9"/>
  <c r="DA359" i="9"/>
  <c r="BU359" i="9"/>
  <c r="AO359" i="9"/>
  <c r="CS359" i="9"/>
  <c r="BM359" i="9"/>
  <c r="AG359" i="9"/>
  <c r="CQ359" i="9"/>
  <c r="BK359" i="9"/>
  <c r="AE359" i="9"/>
  <c r="BS359" i="9"/>
  <c r="AM359" i="9"/>
  <c r="CY359" i="9"/>
  <c r="CV99" i="9"/>
  <c r="CN99" i="9"/>
  <c r="CF99" i="9"/>
  <c r="BX99" i="9"/>
  <c r="BP99" i="9"/>
  <c r="BH99" i="9"/>
  <c r="AZ99" i="9"/>
  <c r="AR99" i="9"/>
  <c r="AJ99" i="9"/>
  <c r="AB99" i="9"/>
  <c r="CU99" i="9"/>
  <c r="CM99" i="9"/>
  <c r="CE99" i="9"/>
  <c r="BW99" i="9"/>
  <c r="BO99" i="9"/>
  <c r="BG99" i="9"/>
  <c r="AY99" i="9"/>
  <c r="AQ99" i="9"/>
  <c r="AI99" i="9"/>
  <c r="AA99" i="9"/>
  <c r="CT99" i="9"/>
  <c r="CL99" i="9"/>
  <c r="CD99" i="9"/>
  <c r="BV99" i="9"/>
  <c r="BN99" i="9"/>
  <c r="BF99" i="9"/>
  <c r="AX99" i="9"/>
  <c r="AP99" i="9"/>
  <c r="AH99" i="9"/>
  <c r="Z99" i="9"/>
  <c r="DA99" i="9"/>
  <c r="CS99" i="9"/>
  <c r="CK99" i="9"/>
  <c r="CC99" i="9"/>
  <c r="BU99" i="9"/>
  <c r="BM99" i="9"/>
  <c r="BE99" i="9"/>
  <c r="AW99" i="9"/>
  <c r="AO99" i="9"/>
  <c r="AG99" i="9"/>
  <c r="Y99" i="9"/>
  <c r="CZ99" i="9"/>
  <c r="CR99" i="9"/>
  <c r="CJ99" i="9"/>
  <c r="CB99" i="9"/>
  <c r="BT99" i="9"/>
  <c r="BL99" i="9"/>
  <c r="BD99" i="9"/>
  <c r="AV99" i="9"/>
  <c r="AN99" i="9"/>
  <c r="AF99" i="9"/>
  <c r="X99" i="9"/>
  <c r="CY99" i="9"/>
  <c r="CQ99" i="9"/>
  <c r="CI99" i="9"/>
  <c r="CA99" i="9"/>
  <c r="BS99" i="9"/>
  <c r="BK99" i="9"/>
  <c r="BC99" i="9"/>
  <c r="AU99" i="9"/>
  <c r="AM99" i="9"/>
  <c r="AE99" i="9"/>
  <c r="W99" i="9"/>
  <c r="CX99" i="9"/>
  <c r="CP99" i="9"/>
  <c r="CH99" i="9"/>
  <c r="BZ99" i="9"/>
  <c r="BR99" i="9"/>
  <c r="BJ99" i="9"/>
  <c r="BB99" i="9"/>
  <c r="AT99" i="9"/>
  <c r="AL99" i="9"/>
  <c r="AD99" i="9"/>
  <c r="V99" i="9"/>
  <c r="BQ99" i="9"/>
  <c r="BI99" i="9"/>
  <c r="BA99" i="9"/>
  <c r="AS99" i="9"/>
  <c r="CW99" i="9"/>
  <c r="AK99" i="9"/>
  <c r="CO99" i="9"/>
  <c r="AC99" i="9"/>
  <c r="CG99" i="9"/>
  <c r="BY99" i="9"/>
  <c r="CZ9" i="9"/>
  <c r="CR9" i="9"/>
  <c r="CJ9" i="9"/>
  <c r="CB9" i="9"/>
  <c r="BT9" i="9"/>
  <c r="BL9" i="9"/>
  <c r="BD9" i="9"/>
  <c r="AV9" i="9"/>
  <c r="AN9" i="9"/>
  <c r="AF9" i="9"/>
  <c r="X9" i="9"/>
  <c r="CY9" i="9"/>
  <c r="CQ9" i="9"/>
  <c r="CI9" i="9"/>
  <c r="CA9" i="9"/>
  <c r="BS9" i="9"/>
  <c r="BK9" i="9"/>
  <c r="BC9" i="9"/>
  <c r="AU9" i="9"/>
  <c r="AM9" i="9"/>
  <c r="AE9" i="9"/>
  <c r="W9" i="9"/>
  <c r="CX9" i="9"/>
  <c r="CP9" i="9"/>
  <c r="CH9" i="9"/>
  <c r="BZ9" i="9"/>
  <c r="BR9" i="9"/>
  <c r="BJ9" i="9"/>
  <c r="BB9" i="9"/>
  <c r="AT9" i="9"/>
  <c r="AL9" i="9"/>
  <c r="AD9" i="9"/>
  <c r="V9" i="9"/>
  <c r="CW9" i="9"/>
  <c r="CO9" i="9"/>
  <c r="CG9" i="9"/>
  <c r="BY9" i="9"/>
  <c r="BQ9" i="9"/>
  <c r="BI9" i="9"/>
  <c r="BA9" i="9"/>
  <c r="AS9" i="9"/>
  <c r="AK9" i="9"/>
  <c r="AC9" i="9"/>
  <c r="CV9" i="9"/>
  <c r="CN9" i="9"/>
  <c r="CF9" i="9"/>
  <c r="BX9" i="9"/>
  <c r="BP9" i="9"/>
  <c r="BH9" i="9"/>
  <c r="AZ9" i="9"/>
  <c r="AR9" i="9"/>
  <c r="AJ9" i="9"/>
  <c r="AB9" i="9"/>
  <c r="CU9" i="9"/>
  <c r="CM9" i="9"/>
  <c r="CE9" i="9"/>
  <c r="BW9" i="9"/>
  <c r="BO9" i="9"/>
  <c r="BG9" i="9"/>
  <c r="AY9" i="9"/>
  <c r="AQ9" i="9"/>
  <c r="AI9" i="9"/>
  <c r="AA9" i="9"/>
  <c r="CS9" i="9"/>
  <c r="BM9" i="9"/>
  <c r="AG9" i="9"/>
  <c r="CL9" i="9"/>
  <c r="BF9" i="9"/>
  <c r="Z9" i="9"/>
  <c r="CK9" i="9"/>
  <c r="BE9" i="9"/>
  <c r="Y9" i="9"/>
  <c r="CD9" i="9"/>
  <c r="AX9" i="9"/>
  <c r="DA9" i="9"/>
  <c r="BU9" i="9"/>
  <c r="AO9" i="9"/>
  <c r="CT9" i="9"/>
  <c r="BN9" i="9"/>
  <c r="AH9" i="9"/>
  <c r="CC9" i="9"/>
  <c r="BV9" i="9"/>
  <c r="AW9" i="9"/>
  <c r="AP9" i="9"/>
  <c r="GH320" i="9"/>
  <c r="GA247" i="9"/>
  <c r="FS247" i="9"/>
  <c r="FK247" i="9"/>
  <c r="FC247" i="9"/>
  <c r="EU247" i="9"/>
  <c r="EM247" i="9"/>
  <c r="EE247" i="9"/>
  <c r="DW247" i="9"/>
  <c r="DO247" i="9"/>
  <c r="DG247" i="9"/>
  <c r="GF247" i="9"/>
  <c r="FX247" i="9"/>
  <c r="FP247" i="9"/>
  <c r="FH247" i="9"/>
  <c r="EZ247" i="9"/>
  <c r="ER247" i="9"/>
  <c r="EJ247" i="9"/>
  <c r="EB247" i="9"/>
  <c r="DT247" i="9"/>
  <c r="DL247" i="9"/>
  <c r="DD247" i="9"/>
  <c r="FW247" i="9"/>
  <c r="FM247" i="9"/>
  <c r="FB247" i="9"/>
  <c r="EQ247" i="9"/>
  <c r="EG247" i="9"/>
  <c r="DV247" i="9"/>
  <c r="DK247" i="9"/>
  <c r="GG247" i="9"/>
  <c r="FV247" i="9"/>
  <c r="FL247" i="9"/>
  <c r="FA247" i="9"/>
  <c r="EP247" i="9"/>
  <c r="EF247" i="9"/>
  <c r="DU247" i="9"/>
  <c r="DJ247" i="9"/>
  <c r="GE247" i="9"/>
  <c r="FU247" i="9"/>
  <c r="FJ247" i="9"/>
  <c r="EY247" i="9"/>
  <c r="EO247" i="9"/>
  <c r="ED247" i="9"/>
  <c r="DS247" i="9"/>
  <c r="DI247" i="9"/>
  <c r="GD247" i="9"/>
  <c r="FT247" i="9"/>
  <c r="FI247" i="9"/>
  <c r="EX247" i="9"/>
  <c r="EN247" i="9"/>
  <c r="EC247" i="9"/>
  <c r="DR247" i="9"/>
  <c r="DH247" i="9"/>
  <c r="GC247" i="9"/>
  <c r="FR247" i="9"/>
  <c r="FG247" i="9"/>
  <c r="EW247" i="9"/>
  <c r="EL247" i="9"/>
  <c r="EA247" i="9"/>
  <c r="DQ247" i="9"/>
  <c r="DF247" i="9"/>
  <c r="FZ247" i="9"/>
  <c r="FO247" i="9"/>
  <c r="FE247" i="9"/>
  <c r="ET247" i="9"/>
  <c r="EI247" i="9"/>
  <c r="DY247" i="9"/>
  <c r="DN247" i="9"/>
  <c r="DC247" i="9"/>
  <c r="ES247" i="9"/>
  <c r="DB247" i="9"/>
  <c r="FF247" i="9"/>
  <c r="DP247" i="9"/>
  <c r="FD247" i="9"/>
  <c r="DM247" i="9"/>
  <c r="GB247" i="9"/>
  <c r="DX247" i="9"/>
  <c r="FY247" i="9"/>
  <c r="DE247" i="9"/>
  <c r="FQ247" i="9"/>
  <c r="FN247" i="9"/>
  <c r="EV247" i="9"/>
  <c r="EH247" i="9"/>
  <c r="DZ247" i="9"/>
  <c r="EK247" i="9"/>
  <c r="GB25" i="9"/>
  <c r="FT25" i="9"/>
  <c r="FL25" i="9"/>
  <c r="FD25" i="9"/>
  <c r="EV25" i="9"/>
  <c r="EN25" i="9"/>
  <c r="EF25" i="9"/>
  <c r="DX25" i="9"/>
  <c r="DP25" i="9"/>
  <c r="DH25" i="9"/>
  <c r="GA25" i="9"/>
  <c r="FS25" i="9"/>
  <c r="FK25" i="9"/>
  <c r="FC25" i="9"/>
  <c r="EU25" i="9"/>
  <c r="EM25" i="9"/>
  <c r="EE25" i="9"/>
  <c r="DW25" i="9"/>
  <c r="DO25" i="9"/>
  <c r="DG25" i="9"/>
  <c r="FZ25" i="9"/>
  <c r="FR25" i="9"/>
  <c r="FJ25" i="9"/>
  <c r="FB25" i="9"/>
  <c r="ET25" i="9"/>
  <c r="EL25" i="9"/>
  <c r="ED25" i="9"/>
  <c r="DV25" i="9"/>
  <c r="DN25" i="9"/>
  <c r="DF25" i="9"/>
  <c r="GG25" i="9"/>
  <c r="FY25" i="9"/>
  <c r="FQ25" i="9"/>
  <c r="FI25" i="9"/>
  <c r="FA25" i="9"/>
  <c r="ES25" i="9"/>
  <c r="EK25" i="9"/>
  <c r="EC25" i="9"/>
  <c r="DU25" i="9"/>
  <c r="DM25" i="9"/>
  <c r="DE25" i="9"/>
  <c r="GF25" i="9"/>
  <c r="FX25" i="9"/>
  <c r="FP25" i="9"/>
  <c r="FH25" i="9"/>
  <c r="EZ25" i="9"/>
  <c r="ER25" i="9"/>
  <c r="EJ25" i="9"/>
  <c r="EB25" i="9"/>
  <c r="DT25" i="9"/>
  <c r="DL25" i="9"/>
  <c r="DD25" i="9"/>
  <c r="GE25" i="9"/>
  <c r="FW25" i="9"/>
  <c r="FO25" i="9"/>
  <c r="FG25" i="9"/>
  <c r="EY25" i="9"/>
  <c r="EQ25" i="9"/>
  <c r="EI25" i="9"/>
  <c r="EA25" i="9"/>
  <c r="DS25" i="9"/>
  <c r="DK25" i="9"/>
  <c r="DC25" i="9"/>
  <c r="FF25" i="9"/>
  <c r="DZ25" i="9"/>
  <c r="FE25" i="9"/>
  <c r="DY25" i="9"/>
  <c r="GD25" i="9"/>
  <c r="EX25" i="9"/>
  <c r="DR25" i="9"/>
  <c r="GC25" i="9"/>
  <c r="EW25" i="9"/>
  <c r="DQ25" i="9"/>
  <c r="FN25" i="9"/>
  <c r="EH25" i="9"/>
  <c r="DB25" i="9"/>
  <c r="FM25" i="9"/>
  <c r="EG25" i="9"/>
  <c r="FV25" i="9"/>
  <c r="FU25" i="9"/>
  <c r="EP25" i="9"/>
  <c r="EO25" i="9"/>
  <c r="DJ25" i="9"/>
  <c r="DI25" i="9"/>
  <c r="DA434" i="9"/>
  <c r="CS434" i="9"/>
  <c r="CK434" i="9"/>
  <c r="CC434" i="9"/>
  <c r="BU434" i="9"/>
  <c r="BM434" i="9"/>
  <c r="BE434" i="9"/>
  <c r="AW434" i="9"/>
  <c r="AO434" i="9"/>
  <c r="AG434" i="9"/>
  <c r="Y434" i="9"/>
  <c r="CZ434" i="9"/>
  <c r="CR434" i="9"/>
  <c r="CJ434" i="9"/>
  <c r="CB434" i="9"/>
  <c r="BT434" i="9"/>
  <c r="BL434" i="9"/>
  <c r="BD434" i="9"/>
  <c r="AV434" i="9"/>
  <c r="AN434" i="9"/>
  <c r="AF434" i="9"/>
  <c r="X434" i="9"/>
  <c r="CY434" i="9"/>
  <c r="CQ434" i="9"/>
  <c r="CI434" i="9"/>
  <c r="CA434" i="9"/>
  <c r="BS434" i="9"/>
  <c r="BK434" i="9"/>
  <c r="BC434" i="9"/>
  <c r="AU434" i="9"/>
  <c r="AM434" i="9"/>
  <c r="AE434" i="9"/>
  <c r="W434" i="9"/>
  <c r="CX434" i="9"/>
  <c r="CP434" i="9"/>
  <c r="CH434" i="9"/>
  <c r="BZ434" i="9"/>
  <c r="BR434" i="9"/>
  <c r="BJ434" i="9"/>
  <c r="BB434" i="9"/>
  <c r="AT434" i="9"/>
  <c r="AL434" i="9"/>
  <c r="AD434" i="9"/>
  <c r="V434" i="9"/>
  <c r="CW434" i="9"/>
  <c r="CO434" i="9"/>
  <c r="CG434" i="9"/>
  <c r="BY434" i="9"/>
  <c r="BQ434" i="9"/>
  <c r="BI434" i="9"/>
  <c r="BA434" i="9"/>
  <c r="AS434" i="9"/>
  <c r="AK434" i="9"/>
  <c r="AC434" i="9"/>
  <c r="CU434" i="9"/>
  <c r="CM434" i="9"/>
  <c r="CE434" i="9"/>
  <c r="BW434" i="9"/>
  <c r="BO434" i="9"/>
  <c r="BG434" i="9"/>
  <c r="AY434" i="9"/>
  <c r="AQ434" i="9"/>
  <c r="AI434" i="9"/>
  <c r="AA434" i="9"/>
  <c r="CL434" i="9"/>
  <c r="BF434" i="9"/>
  <c r="Z434" i="9"/>
  <c r="CF434" i="9"/>
  <c r="AZ434" i="9"/>
  <c r="CD434" i="9"/>
  <c r="AX434" i="9"/>
  <c r="BX434" i="9"/>
  <c r="AR434" i="9"/>
  <c r="BV434" i="9"/>
  <c r="AP434" i="9"/>
  <c r="BN434" i="9"/>
  <c r="BH434" i="9"/>
  <c r="AJ434" i="9"/>
  <c r="AH434" i="9"/>
  <c r="CV434" i="9"/>
  <c r="AB434" i="9"/>
  <c r="CT434" i="9"/>
  <c r="CN434" i="9"/>
  <c r="BP434" i="9"/>
  <c r="CW195" i="9"/>
  <c r="CO195" i="9"/>
  <c r="CG195" i="9"/>
  <c r="BY195" i="9"/>
  <c r="BQ195" i="9"/>
  <c r="BI195" i="9"/>
  <c r="BA195" i="9"/>
  <c r="AS195" i="9"/>
  <c r="AK195" i="9"/>
  <c r="AC195" i="9"/>
  <c r="CV195" i="9"/>
  <c r="CN195" i="9"/>
  <c r="CF195" i="9"/>
  <c r="BX195" i="9"/>
  <c r="BP195" i="9"/>
  <c r="BH195" i="9"/>
  <c r="AZ195" i="9"/>
  <c r="AR195" i="9"/>
  <c r="AJ195" i="9"/>
  <c r="AB195" i="9"/>
  <c r="CU195" i="9"/>
  <c r="CM195" i="9"/>
  <c r="CE195" i="9"/>
  <c r="BW195" i="9"/>
  <c r="BO195" i="9"/>
  <c r="BG195" i="9"/>
  <c r="AY195" i="9"/>
  <c r="AQ195" i="9"/>
  <c r="AI195" i="9"/>
  <c r="AA195" i="9"/>
  <c r="CT195" i="9"/>
  <c r="CL195" i="9"/>
  <c r="CD195" i="9"/>
  <c r="BV195" i="9"/>
  <c r="BN195" i="9"/>
  <c r="BF195" i="9"/>
  <c r="AX195" i="9"/>
  <c r="AP195" i="9"/>
  <c r="AH195" i="9"/>
  <c r="Z195" i="9"/>
  <c r="DA195" i="9"/>
  <c r="CS195" i="9"/>
  <c r="CK195" i="9"/>
  <c r="CC195" i="9"/>
  <c r="BU195" i="9"/>
  <c r="BM195" i="9"/>
  <c r="BE195" i="9"/>
  <c r="AW195" i="9"/>
  <c r="AO195" i="9"/>
  <c r="AG195" i="9"/>
  <c r="Y195" i="9"/>
  <c r="CZ195" i="9"/>
  <c r="CR195" i="9"/>
  <c r="CJ195" i="9"/>
  <c r="CB195" i="9"/>
  <c r="BT195" i="9"/>
  <c r="BL195" i="9"/>
  <c r="BD195" i="9"/>
  <c r="AV195" i="9"/>
  <c r="AN195" i="9"/>
  <c r="AF195" i="9"/>
  <c r="X195" i="9"/>
  <c r="CQ195" i="9"/>
  <c r="BK195" i="9"/>
  <c r="AE195" i="9"/>
  <c r="CP195" i="9"/>
  <c r="BJ195" i="9"/>
  <c r="AD195" i="9"/>
  <c r="CI195" i="9"/>
  <c r="BC195" i="9"/>
  <c r="W195" i="9"/>
  <c r="CH195" i="9"/>
  <c r="BB195" i="9"/>
  <c r="V195" i="9"/>
  <c r="CA195" i="9"/>
  <c r="AU195" i="9"/>
  <c r="BZ195" i="9"/>
  <c r="AT195" i="9"/>
  <c r="CY195" i="9"/>
  <c r="BS195" i="9"/>
  <c r="AM195" i="9"/>
  <c r="AL195" i="9"/>
  <c r="CX195" i="9"/>
  <c r="BR195" i="9"/>
  <c r="CW117" i="9"/>
  <c r="CO117" i="9"/>
  <c r="CG117" i="9"/>
  <c r="BY117" i="9"/>
  <c r="BQ117" i="9"/>
  <c r="BI117" i="9"/>
  <c r="BA117" i="9"/>
  <c r="AS117" i="9"/>
  <c r="AK117" i="9"/>
  <c r="AC117" i="9"/>
  <c r="CV117" i="9"/>
  <c r="CN117" i="9"/>
  <c r="CF117" i="9"/>
  <c r="BX117" i="9"/>
  <c r="BP117" i="9"/>
  <c r="BH117" i="9"/>
  <c r="AZ117" i="9"/>
  <c r="AR117" i="9"/>
  <c r="AJ117" i="9"/>
  <c r="AB117" i="9"/>
  <c r="CU117" i="9"/>
  <c r="CM117" i="9"/>
  <c r="CE117" i="9"/>
  <c r="BW117" i="9"/>
  <c r="BO117" i="9"/>
  <c r="BG117" i="9"/>
  <c r="AY117" i="9"/>
  <c r="AQ117" i="9"/>
  <c r="AI117" i="9"/>
  <c r="AA117" i="9"/>
  <c r="CT117" i="9"/>
  <c r="CL117" i="9"/>
  <c r="CD117" i="9"/>
  <c r="BV117" i="9"/>
  <c r="BN117" i="9"/>
  <c r="BF117" i="9"/>
  <c r="AX117" i="9"/>
  <c r="AP117" i="9"/>
  <c r="AH117" i="9"/>
  <c r="Z117" i="9"/>
  <c r="DA117" i="9"/>
  <c r="CS117" i="9"/>
  <c r="CK117" i="9"/>
  <c r="CC117" i="9"/>
  <c r="BU117" i="9"/>
  <c r="BM117" i="9"/>
  <c r="BE117" i="9"/>
  <c r="AW117" i="9"/>
  <c r="AO117" i="9"/>
  <c r="AG117" i="9"/>
  <c r="Y117" i="9"/>
  <c r="CZ117" i="9"/>
  <c r="CR117" i="9"/>
  <c r="CJ117" i="9"/>
  <c r="CB117" i="9"/>
  <c r="BT117" i="9"/>
  <c r="BL117" i="9"/>
  <c r="BD117" i="9"/>
  <c r="AV117" i="9"/>
  <c r="AN117" i="9"/>
  <c r="AF117" i="9"/>
  <c r="X117" i="9"/>
  <c r="CA117" i="9"/>
  <c r="AU117" i="9"/>
  <c r="BZ117" i="9"/>
  <c r="AT117" i="9"/>
  <c r="CY117" i="9"/>
  <c r="BS117" i="9"/>
  <c r="AM117" i="9"/>
  <c r="CX117" i="9"/>
  <c r="BR117" i="9"/>
  <c r="AL117" i="9"/>
  <c r="CQ117" i="9"/>
  <c r="BK117" i="9"/>
  <c r="AE117" i="9"/>
  <c r="CP117" i="9"/>
  <c r="BJ117" i="9"/>
  <c r="AD117" i="9"/>
  <c r="CI117" i="9"/>
  <c r="BC117" i="9"/>
  <c r="W117" i="9"/>
  <c r="CH117" i="9"/>
  <c r="BB117" i="9"/>
  <c r="V117" i="9"/>
  <c r="GE171" i="9"/>
  <c r="FW171" i="9"/>
  <c r="FO171" i="9"/>
  <c r="FG171" i="9"/>
  <c r="EY171" i="9"/>
  <c r="EQ171" i="9"/>
  <c r="EI171" i="9"/>
  <c r="EA171" i="9"/>
  <c r="DS171" i="9"/>
  <c r="DK171" i="9"/>
  <c r="DC171" i="9"/>
  <c r="GC171" i="9"/>
  <c r="FU171" i="9"/>
  <c r="FM171" i="9"/>
  <c r="FE171" i="9"/>
  <c r="EW171" i="9"/>
  <c r="EO171" i="9"/>
  <c r="EG171" i="9"/>
  <c r="DY171" i="9"/>
  <c r="DQ171" i="9"/>
  <c r="DI171" i="9"/>
  <c r="GB171" i="9"/>
  <c r="FT171" i="9"/>
  <c r="FL171" i="9"/>
  <c r="FD171" i="9"/>
  <c r="EV171" i="9"/>
  <c r="EN171" i="9"/>
  <c r="EF171" i="9"/>
  <c r="DX171" i="9"/>
  <c r="DP171" i="9"/>
  <c r="DH171" i="9"/>
  <c r="GA171" i="9"/>
  <c r="FS171" i="9"/>
  <c r="FK171" i="9"/>
  <c r="FC171" i="9"/>
  <c r="EU171" i="9"/>
  <c r="EM171" i="9"/>
  <c r="EE171" i="9"/>
  <c r="DW171" i="9"/>
  <c r="DO171" i="9"/>
  <c r="DG171" i="9"/>
  <c r="FZ171" i="9"/>
  <c r="FR171" i="9"/>
  <c r="FJ171" i="9"/>
  <c r="FB171" i="9"/>
  <c r="ET171" i="9"/>
  <c r="EL171" i="9"/>
  <c r="ED171" i="9"/>
  <c r="DV171" i="9"/>
  <c r="DN171" i="9"/>
  <c r="DF171" i="9"/>
  <c r="GG171" i="9"/>
  <c r="FY171" i="9"/>
  <c r="FQ171" i="9"/>
  <c r="FI171" i="9"/>
  <c r="FA171" i="9"/>
  <c r="ES171" i="9"/>
  <c r="EK171" i="9"/>
  <c r="EC171" i="9"/>
  <c r="DU171" i="9"/>
  <c r="DM171" i="9"/>
  <c r="DE171" i="9"/>
  <c r="FV171" i="9"/>
  <c r="EP171" i="9"/>
  <c r="DJ171" i="9"/>
  <c r="FP171" i="9"/>
  <c r="EJ171" i="9"/>
  <c r="DD171" i="9"/>
  <c r="FN171" i="9"/>
  <c r="EH171" i="9"/>
  <c r="DB171" i="9"/>
  <c r="FH171" i="9"/>
  <c r="EB171" i="9"/>
  <c r="FF171" i="9"/>
  <c r="DZ171" i="9"/>
  <c r="GF171" i="9"/>
  <c r="EZ171" i="9"/>
  <c r="DT171" i="9"/>
  <c r="GD171" i="9"/>
  <c r="EX171" i="9"/>
  <c r="DR171" i="9"/>
  <c r="FX171" i="9"/>
  <c r="ER171" i="9"/>
  <c r="DL171" i="9"/>
  <c r="DA207" i="9"/>
  <c r="CS207" i="9"/>
  <c r="CK207" i="9"/>
  <c r="CC207" i="9"/>
  <c r="BU207" i="9"/>
  <c r="BM207" i="9"/>
  <c r="BE207" i="9"/>
  <c r="AW207" i="9"/>
  <c r="AO207" i="9"/>
  <c r="AG207" i="9"/>
  <c r="Y207" i="9"/>
  <c r="CZ207" i="9"/>
  <c r="CR207" i="9"/>
  <c r="CJ207" i="9"/>
  <c r="CB207" i="9"/>
  <c r="BT207" i="9"/>
  <c r="BL207" i="9"/>
  <c r="BD207" i="9"/>
  <c r="AV207" i="9"/>
  <c r="AN207" i="9"/>
  <c r="AF207" i="9"/>
  <c r="X207" i="9"/>
  <c r="CX207" i="9"/>
  <c r="CP207" i="9"/>
  <c r="CH207" i="9"/>
  <c r="BZ207" i="9"/>
  <c r="BR207" i="9"/>
  <c r="BJ207" i="9"/>
  <c r="BB207" i="9"/>
  <c r="AT207" i="9"/>
  <c r="AL207" i="9"/>
  <c r="AD207" i="9"/>
  <c r="V207" i="9"/>
  <c r="CU207" i="9"/>
  <c r="CM207" i="9"/>
  <c r="CE207" i="9"/>
  <c r="BW207" i="9"/>
  <c r="BO207" i="9"/>
  <c r="BG207" i="9"/>
  <c r="AY207" i="9"/>
  <c r="AQ207" i="9"/>
  <c r="AI207" i="9"/>
  <c r="AA207" i="9"/>
  <c r="CQ207" i="9"/>
  <c r="CA207" i="9"/>
  <c r="BK207" i="9"/>
  <c r="AU207" i="9"/>
  <c r="AE207" i="9"/>
  <c r="CO207" i="9"/>
  <c r="BY207" i="9"/>
  <c r="BI207" i="9"/>
  <c r="AS207" i="9"/>
  <c r="AC207" i="9"/>
  <c r="CN207" i="9"/>
  <c r="BX207" i="9"/>
  <c r="BH207" i="9"/>
  <c r="AR207" i="9"/>
  <c r="AB207" i="9"/>
  <c r="CL207" i="9"/>
  <c r="BV207" i="9"/>
  <c r="BF207" i="9"/>
  <c r="AP207" i="9"/>
  <c r="Z207" i="9"/>
  <c r="CY207" i="9"/>
  <c r="CI207" i="9"/>
  <c r="BS207" i="9"/>
  <c r="BC207" i="9"/>
  <c r="AM207" i="9"/>
  <c r="W207" i="9"/>
  <c r="CW207" i="9"/>
  <c r="CG207" i="9"/>
  <c r="BQ207" i="9"/>
  <c r="BA207" i="9"/>
  <c r="AK207" i="9"/>
  <c r="BN207" i="9"/>
  <c r="AZ207" i="9"/>
  <c r="AX207" i="9"/>
  <c r="CV207" i="9"/>
  <c r="AJ207" i="9"/>
  <c r="CT207" i="9"/>
  <c r="AH207" i="9"/>
  <c r="CF207" i="9"/>
  <c r="CD207" i="9"/>
  <c r="BP207" i="9"/>
  <c r="GD194" i="9"/>
  <c r="FV194" i="9"/>
  <c r="FN194" i="9"/>
  <c r="FF194" i="9"/>
  <c r="EX194" i="9"/>
  <c r="EP194" i="9"/>
  <c r="EH194" i="9"/>
  <c r="DZ194" i="9"/>
  <c r="DR194" i="9"/>
  <c r="DJ194" i="9"/>
  <c r="DB194" i="9"/>
  <c r="GC194" i="9"/>
  <c r="FU194" i="9"/>
  <c r="FM194" i="9"/>
  <c r="FE194" i="9"/>
  <c r="EW194" i="9"/>
  <c r="EO194" i="9"/>
  <c r="EG194" i="9"/>
  <c r="DY194" i="9"/>
  <c r="DQ194" i="9"/>
  <c r="DI194" i="9"/>
  <c r="GB194" i="9"/>
  <c r="FT194" i="9"/>
  <c r="FL194" i="9"/>
  <c r="FD194" i="9"/>
  <c r="EV194" i="9"/>
  <c r="EN194" i="9"/>
  <c r="EF194" i="9"/>
  <c r="DX194" i="9"/>
  <c r="DP194" i="9"/>
  <c r="DH194" i="9"/>
  <c r="GA194" i="9"/>
  <c r="FS194" i="9"/>
  <c r="FK194" i="9"/>
  <c r="FC194" i="9"/>
  <c r="EU194" i="9"/>
  <c r="EM194" i="9"/>
  <c r="EE194" i="9"/>
  <c r="DW194" i="9"/>
  <c r="DO194" i="9"/>
  <c r="DG194" i="9"/>
  <c r="FZ194" i="9"/>
  <c r="FR194" i="9"/>
  <c r="FJ194" i="9"/>
  <c r="FB194" i="9"/>
  <c r="ET194" i="9"/>
  <c r="EL194" i="9"/>
  <c r="ED194" i="9"/>
  <c r="DV194" i="9"/>
  <c r="DN194" i="9"/>
  <c r="DF194" i="9"/>
  <c r="GG194" i="9"/>
  <c r="FY194" i="9"/>
  <c r="FQ194" i="9"/>
  <c r="FI194" i="9"/>
  <c r="FA194" i="9"/>
  <c r="ES194" i="9"/>
  <c r="EK194" i="9"/>
  <c r="EC194" i="9"/>
  <c r="DU194" i="9"/>
  <c r="DM194" i="9"/>
  <c r="DE194" i="9"/>
  <c r="GE194" i="9"/>
  <c r="EY194" i="9"/>
  <c r="DS194" i="9"/>
  <c r="FX194" i="9"/>
  <c r="ER194" i="9"/>
  <c r="DL194" i="9"/>
  <c r="FW194" i="9"/>
  <c r="EQ194" i="9"/>
  <c r="DK194" i="9"/>
  <c r="FP194" i="9"/>
  <c r="EJ194" i="9"/>
  <c r="DD194" i="9"/>
  <c r="FO194" i="9"/>
  <c r="EI194" i="9"/>
  <c r="DC194" i="9"/>
  <c r="FH194" i="9"/>
  <c r="EB194" i="9"/>
  <c r="FG194" i="9"/>
  <c r="EA194" i="9"/>
  <c r="GF194" i="9"/>
  <c r="EZ194" i="9"/>
  <c r="DT194" i="9"/>
  <c r="GB33" i="9"/>
  <c r="FT33" i="9"/>
  <c r="FL33" i="9"/>
  <c r="FD33" i="9"/>
  <c r="EV33" i="9"/>
  <c r="EN33" i="9"/>
  <c r="EF33" i="9"/>
  <c r="DX33" i="9"/>
  <c r="DP33" i="9"/>
  <c r="DH33" i="9"/>
  <c r="GA33" i="9"/>
  <c r="FS33" i="9"/>
  <c r="FK33" i="9"/>
  <c r="FC33" i="9"/>
  <c r="EU33" i="9"/>
  <c r="EM33" i="9"/>
  <c r="EE33" i="9"/>
  <c r="DW33" i="9"/>
  <c r="DO33" i="9"/>
  <c r="DG33" i="9"/>
  <c r="FZ33" i="9"/>
  <c r="FR33" i="9"/>
  <c r="FJ33" i="9"/>
  <c r="FB33" i="9"/>
  <c r="ET33" i="9"/>
  <c r="EL33" i="9"/>
  <c r="ED33" i="9"/>
  <c r="DV33" i="9"/>
  <c r="DN33" i="9"/>
  <c r="DF33" i="9"/>
  <c r="GG33" i="9"/>
  <c r="FY33" i="9"/>
  <c r="FQ33" i="9"/>
  <c r="FI33" i="9"/>
  <c r="FA33" i="9"/>
  <c r="ES33" i="9"/>
  <c r="EK33" i="9"/>
  <c r="EC33" i="9"/>
  <c r="DU33" i="9"/>
  <c r="DM33" i="9"/>
  <c r="DE33" i="9"/>
  <c r="GF33" i="9"/>
  <c r="FX33" i="9"/>
  <c r="FP33" i="9"/>
  <c r="FH33" i="9"/>
  <c r="EZ33" i="9"/>
  <c r="ER33" i="9"/>
  <c r="EJ33" i="9"/>
  <c r="EB33" i="9"/>
  <c r="DT33" i="9"/>
  <c r="DL33" i="9"/>
  <c r="DD33" i="9"/>
  <c r="GE33" i="9"/>
  <c r="FW33" i="9"/>
  <c r="FO33" i="9"/>
  <c r="FG33" i="9"/>
  <c r="EY33" i="9"/>
  <c r="EQ33" i="9"/>
  <c r="EI33" i="9"/>
  <c r="EA33" i="9"/>
  <c r="DS33" i="9"/>
  <c r="DK33" i="9"/>
  <c r="DC33" i="9"/>
  <c r="FN33" i="9"/>
  <c r="EH33" i="9"/>
  <c r="DB33" i="9"/>
  <c r="FM33" i="9"/>
  <c r="EG33" i="9"/>
  <c r="FF33" i="9"/>
  <c r="DZ33" i="9"/>
  <c r="FE33" i="9"/>
  <c r="DY33" i="9"/>
  <c r="FV33" i="9"/>
  <c r="EP33" i="9"/>
  <c r="DJ33" i="9"/>
  <c r="FU33" i="9"/>
  <c r="EO33" i="9"/>
  <c r="DI33" i="9"/>
  <c r="EW33" i="9"/>
  <c r="DR33" i="9"/>
  <c r="DQ33" i="9"/>
  <c r="GD33" i="9"/>
  <c r="GC33" i="9"/>
  <c r="EX33" i="9"/>
  <c r="CY291" i="9"/>
  <c r="CQ291" i="9"/>
  <c r="CI291" i="9"/>
  <c r="CA291" i="9"/>
  <c r="BS291" i="9"/>
  <c r="BK291" i="9"/>
  <c r="BC291" i="9"/>
  <c r="AU291" i="9"/>
  <c r="AM291" i="9"/>
  <c r="AE291" i="9"/>
  <c r="W291" i="9"/>
  <c r="CX291" i="9"/>
  <c r="CP291" i="9"/>
  <c r="CH291" i="9"/>
  <c r="BZ291" i="9"/>
  <c r="BR291" i="9"/>
  <c r="BJ291" i="9"/>
  <c r="BB291" i="9"/>
  <c r="AT291" i="9"/>
  <c r="AL291" i="9"/>
  <c r="AD291" i="9"/>
  <c r="V291" i="9"/>
  <c r="CW291" i="9"/>
  <c r="CO291" i="9"/>
  <c r="CG291" i="9"/>
  <c r="BY291" i="9"/>
  <c r="BQ291" i="9"/>
  <c r="BI291" i="9"/>
  <c r="BA291" i="9"/>
  <c r="AS291" i="9"/>
  <c r="AK291" i="9"/>
  <c r="AC291" i="9"/>
  <c r="CV291" i="9"/>
  <c r="CN291" i="9"/>
  <c r="CF291" i="9"/>
  <c r="BX291" i="9"/>
  <c r="BP291" i="9"/>
  <c r="BH291" i="9"/>
  <c r="AZ291" i="9"/>
  <c r="AR291" i="9"/>
  <c r="AJ291" i="9"/>
  <c r="AB291" i="9"/>
  <c r="CU291" i="9"/>
  <c r="CM291" i="9"/>
  <c r="CE291" i="9"/>
  <c r="BW291" i="9"/>
  <c r="BO291" i="9"/>
  <c r="BG291" i="9"/>
  <c r="AY291" i="9"/>
  <c r="AQ291" i="9"/>
  <c r="AI291" i="9"/>
  <c r="AA291" i="9"/>
  <c r="DA291" i="9"/>
  <c r="CS291" i="9"/>
  <c r="CK291" i="9"/>
  <c r="CC291" i="9"/>
  <c r="BU291" i="9"/>
  <c r="BM291" i="9"/>
  <c r="BE291" i="9"/>
  <c r="AW291" i="9"/>
  <c r="AO291" i="9"/>
  <c r="AG291" i="9"/>
  <c r="Y291" i="9"/>
  <c r="CT291" i="9"/>
  <c r="BN291" i="9"/>
  <c r="AH291" i="9"/>
  <c r="CR291" i="9"/>
  <c r="BL291" i="9"/>
  <c r="AF291" i="9"/>
  <c r="CL291" i="9"/>
  <c r="BF291" i="9"/>
  <c r="Z291" i="9"/>
  <c r="CJ291" i="9"/>
  <c r="BD291" i="9"/>
  <c r="X291" i="9"/>
  <c r="CB291" i="9"/>
  <c r="AV291" i="9"/>
  <c r="BV291" i="9"/>
  <c r="BT291" i="9"/>
  <c r="AX291" i="9"/>
  <c r="AP291" i="9"/>
  <c r="AN291" i="9"/>
  <c r="CZ291" i="9"/>
  <c r="CD291" i="9"/>
  <c r="CV305" i="9"/>
  <c r="CN305" i="9"/>
  <c r="CF305" i="9"/>
  <c r="BX305" i="9"/>
  <c r="BP305" i="9"/>
  <c r="BH305" i="9"/>
  <c r="AZ305" i="9"/>
  <c r="AR305" i="9"/>
  <c r="AJ305" i="9"/>
  <c r="AB305" i="9"/>
  <c r="CU305" i="9"/>
  <c r="CM305" i="9"/>
  <c r="CE305" i="9"/>
  <c r="BW305" i="9"/>
  <c r="BO305" i="9"/>
  <c r="BG305" i="9"/>
  <c r="AY305" i="9"/>
  <c r="AQ305" i="9"/>
  <c r="AI305" i="9"/>
  <c r="AA305" i="9"/>
  <c r="CT305" i="9"/>
  <c r="CL305" i="9"/>
  <c r="CD305" i="9"/>
  <c r="BV305" i="9"/>
  <c r="BN305" i="9"/>
  <c r="BF305" i="9"/>
  <c r="AX305" i="9"/>
  <c r="AP305" i="9"/>
  <c r="AH305" i="9"/>
  <c r="Z305" i="9"/>
  <c r="CY305" i="9"/>
  <c r="CQ305" i="9"/>
  <c r="CI305" i="9"/>
  <c r="CA305" i="9"/>
  <c r="BS305" i="9"/>
  <c r="BK305" i="9"/>
  <c r="BC305" i="9"/>
  <c r="AU305" i="9"/>
  <c r="AM305" i="9"/>
  <c r="AE305" i="9"/>
  <c r="W305" i="9"/>
  <c r="CW305" i="9"/>
  <c r="CG305" i="9"/>
  <c r="BQ305" i="9"/>
  <c r="BA305" i="9"/>
  <c r="AK305" i="9"/>
  <c r="CS305" i="9"/>
  <c r="CC305" i="9"/>
  <c r="BM305" i="9"/>
  <c r="AW305" i="9"/>
  <c r="AG305" i="9"/>
  <c r="CR305" i="9"/>
  <c r="CB305" i="9"/>
  <c r="BL305" i="9"/>
  <c r="AV305" i="9"/>
  <c r="AF305" i="9"/>
  <c r="CP305" i="9"/>
  <c r="BZ305" i="9"/>
  <c r="BJ305" i="9"/>
  <c r="AT305" i="9"/>
  <c r="AD305" i="9"/>
  <c r="CO305" i="9"/>
  <c r="BY305" i="9"/>
  <c r="BI305" i="9"/>
  <c r="AS305" i="9"/>
  <c r="AC305" i="9"/>
  <c r="CZ305" i="9"/>
  <c r="CJ305" i="9"/>
  <c r="BT305" i="9"/>
  <c r="BD305" i="9"/>
  <c r="AN305" i="9"/>
  <c r="X305" i="9"/>
  <c r="CX305" i="9"/>
  <c r="AL305" i="9"/>
  <c r="CK305" i="9"/>
  <c r="Y305" i="9"/>
  <c r="CH305" i="9"/>
  <c r="V305" i="9"/>
  <c r="BU305" i="9"/>
  <c r="BR305" i="9"/>
  <c r="BB305" i="9"/>
  <c r="DA305" i="9"/>
  <c r="BE305" i="9"/>
  <c r="AO305" i="9"/>
  <c r="GB294" i="9"/>
  <c r="FT294" i="9"/>
  <c r="FL294" i="9"/>
  <c r="FD294" i="9"/>
  <c r="EV294" i="9"/>
  <c r="EN294" i="9"/>
  <c r="EF294" i="9"/>
  <c r="DX294" i="9"/>
  <c r="DP294" i="9"/>
  <c r="DH294" i="9"/>
  <c r="GA294" i="9"/>
  <c r="FS294" i="9"/>
  <c r="FK294" i="9"/>
  <c r="FC294" i="9"/>
  <c r="EU294" i="9"/>
  <c r="EM294" i="9"/>
  <c r="EE294" i="9"/>
  <c r="DW294" i="9"/>
  <c r="DO294" i="9"/>
  <c r="DG294" i="9"/>
  <c r="FZ294" i="9"/>
  <c r="FR294" i="9"/>
  <c r="FJ294" i="9"/>
  <c r="FB294" i="9"/>
  <c r="ET294" i="9"/>
  <c r="EL294" i="9"/>
  <c r="ED294" i="9"/>
  <c r="DV294" i="9"/>
  <c r="DN294" i="9"/>
  <c r="DF294" i="9"/>
  <c r="GG294" i="9"/>
  <c r="FY294" i="9"/>
  <c r="FQ294" i="9"/>
  <c r="FI294" i="9"/>
  <c r="FA294" i="9"/>
  <c r="ES294" i="9"/>
  <c r="EK294" i="9"/>
  <c r="EC294" i="9"/>
  <c r="DU294" i="9"/>
  <c r="DM294" i="9"/>
  <c r="DE294" i="9"/>
  <c r="GF294" i="9"/>
  <c r="FX294" i="9"/>
  <c r="FP294" i="9"/>
  <c r="FH294" i="9"/>
  <c r="EZ294" i="9"/>
  <c r="ER294" i="9"/>
  <c r="EJ294" i="9"/>
  <c r="EB294" i="9"/>
  <c r="DT294" i="9"/>
  <c r="DL294" i="9"/>
  <c r="DD294" i="9"/>
  <c r="GD294" i="9"/>
  <c r="FV294" i="9"/>
  <c r="FN294" i="9"/>
  <c r="FF294" i="9"/>
  <c r="EX294" i="9"/>
  <c r="EP294" i="9"/>
  <c r="EH294" i="9"/>
  <c r="DZ294" i="9"/>
  <c r="DR294" i="9"/>
  <c r="DJ294" i="9"/>
  <c r="DB294" i="9"/>
  <c r="FO294" i="9"/>
  <c r="EI294" i="9"/>
  <c r="DC294" i="9"/>
  <c r="FM294" i="9"/>
  <c r="EG294" i="9"/>
  <c r="FG294" i="9"/>
  <c r="EA294" i="9"/>
  <c r="FE294" i="9"/>
  <c r="DY294" i="9"/>
  <c r="GC294" i="9"/>
  <c r="EW294" i="9"/>
  <c r="DQ294" i="9"/>
  <c r="GE294" i="9"/>
  <c r="DI294" i="9"/>
  <c r="FW294" i="9"/>
  <c r="FU294" i="9"/>
  <c r="EY294" i="9"/>
  <c r="EQ294" i="9"/>
  <c r="EO294" i="9"/>
  <c r="DS294" i="9"/>
  <c r="DK294" i="9"/>
  <c r="FZ19" i="9"/>
  <c r="FR19" i="9"/>
  <c r="FJ19" i="9"/>
  <c r="FB19" i="9"/>
  <c r="ET19" i="9"/>
  <c r="EL19" i="9"/>
  <c r="ED19" i="9"/>
  <c r="DV19" i="9"/>
  <c r="DN19" i="9"/>
  <c r="DF19" i="9"/>
  <c r="GG19" i="9"/>
  <c r="FY19" i="9"/>
  <c r="FQ19" i="9"/>
  <c r="FI19" i="9"/>
  <c r="FA19" i="9"/>
  <c r="ES19" i="9"/>
  <c r="EK19" i="9"/>
  <c r="EC19" i="9"/>
  <c r="DU19" i="9"/>
  <c r="DM19" i="9"/>
  <c r="DE19" i="9"/>
  <c r="GF19" i="9"/>
  <c r="FX19" i="9"/>
  <c r="FP19" i="9"/>
  <c r="FH19" i="9"/>
  <c r="EZ19" i="9"/>
  <c r="ER19" i="9"/>
  <c r="EJ19" i="9"/>
  <c r="EB19" i="9"/>
  <c r="DT19" i="9"/>
  <c r="DL19" i="9"/>
  <c r="DD19" i="9"/>
  <c r="GE19" i="9"/>
  <c r="FW19" i="9"/>
  <c r="FO19" i="9"/>
  <c r="FG19" i="9"/>
  <c r="EY19" i="9"/>
  <c r="EQ19" i="9"/>
  <c r="EI19" i="9"/>
  <c r="EA19" i="9"/>
  <c r="DS19" i="9"/>
  <c r="DK19" i="9"/>
  <c r="DC19" i="9"/>
  <c r="GD19" i="9"/>
  <c r="FV19" i="9"/>
  <c r="FN19" i="9"/>
  <c r="FF19" i="9"/>
  <c r="EX19" i="9"/>
  <c r="EP19" i="9"/>
  <c r="EH19" i="9"/>
  <c r="DZ19" i="9"/>
  <c r="DR19" i="9"/>
  <c r="DJ19" i="9"/>
  <c r="DB19" i="9"/>
  <c r="GC19" i="9"/>
  <c r="FU19" i="9"/>
  <c r="FM19" i="9"/>
  <c r="FE19" i="9"/>
  <c r="EW19" i="9"/>
  <c r="EO19" i="9"/>
  <c r="EG19" i="9"/>
  <c r="DY19" i="9"/>
  <c r="DQ19" i="9"/>
  <c r="DI19" i="9"/>
  <c r="FD19" i="9"/>
  <c r="DX19" i="9"/>
  <c r="FC19" i="9"/>
  <c r="DW19" i="9"/>
  <c r="GB19" i="9"/>
  <c r="EV19" i="9"/>
  <c r="DP19" i="9"/>
  <c r="GA19" i="9"/>
  <c r="EU19" i="9"/>
  <c r="DO19" i="9"/>
  <c r="FL19" i="9"/>
  <c r="EF19" i="9"/>
  <c r="FK19" i="9"/>
  <c r="EE19" i="9"/>
  <c r="FT19" i="9"/>
  <c r="FS19" i="9"/>
  <c r="EN19" i="9"/>
  <c r="EM19" i="9"/>
  <c r="DH19" i="9"/>
  <c r="DG19" i="9"/>
  <c r="CY299" i="9"/>
  <c r="CQ299" i="9"/>
  <c r="CI299" i="9"/>
  <c r="CA299" i="9"/>
  <c r="BS299" i="9"/>
  <c r="BK299" i="9"/>
  <c r="BC299" i="9"/>
  <c r="AU299" i="9"/>
  <c r="AM299" i="9"/>
  <c r="AE299" i="9"/>
  <c r="W299" i="9"/>
  <c r="CX299" i="9"/>
  <c r="CP299" i="9"/>
  <c r="CH299" i="9"/>
  <c r="BZ299" i="9"/>
  <c r="BR299" i="9"/>
  <c r="BJ299" i="9"/>
  <c r="BB299" i="9"/>
  <c r="AT299" i="9"/>
  <c r="AL299" i="9"/>
  <c r="AD299" i="9"/>
  <c r="V299" i="9"/>
  <c r="CW299" i="9"/>
  <c r="CO299" i="9"/>
  <c r="CG299" i="9"/>
  <c r="BY299" i="9"/>
  <c r="BQ299" i="9"/>
  <c r="BI299" i="9"/>
  <c r="BA299" i="9"/>
  <c r="AS299" i="9"/>
  <c r="AK299" i="9"/>
  <c r="AC299" i="9"/>
  <c r="CV299" i="9"/>
  <c r="CN299" i="9"/>
  <c r="CF299" i="9"/>
  <c r="BX299" i="9"/>
  <c r="BP299" i="9"/>
  <c r="BH299" i="9"/>
  <c r="AZ299" i="9"/>
  <c r="AR299" i="9"/>
  <c r="AJ299" i="9"/>
  <c r="AB299" i="9"/>
  <c r="CU299" i="9"/>
  <c r="CM299" i="9"/>
  <c r="CE299" i="9"/>
  <c r="BW299" i="9"/>
  <c r="BO299" i="9"/>
  <c r="BG299" i="9"/>
  <c r="AY299" i="9"/>
  <c r="AQ299" i="9"/>
  <c r="AI299" i="9"/>
  <c r="AA299" i="9"/>
  <c r="DA299" i="9"/>
  <c r="CS299" i="9"/>
  <c r="CK299" i="9"/>
  <c r="CC299" i="9"/>
  <c r="BU299" i="9"/>
  <c r="BM299" i="9"/>
  <c r="BE299" i="9"/>
  <c r="AW299" i="9"/>
  <c r="AO299" i="9"/>
  <c r="AG299" i="9"/>
  <c r="Y299" i="9"/>
  <c r="BV299" i="9"/>
  <c r="AP299" i="9"/>
  <c r="CZ299" i="9"/>
  <c r="BT299" i="9"/>
  <c r="AN299" i="9"/>
  <c r="CT299" i="9"/>
  <c r="BN299" i="9"/>
  <c r="AH299" i="9"/>
  <c r="CR299" i="9"/>
  <c r="BL299" i="9"/>
  <c r="AF299" i="9"/>
  <c r="CJ299" i="9"/>
  <c r="BD299" i="9"/>
  <c r="X299" i="9"/>
  <c r="CB299" i="9"/>
  <c r="BF299" i="9"/>
  <c r="AX299" i="9"/>
  <c r="AV299" i="9"/>
  <c r="Z299" i="9"/>
  <c r="CL299" i="9"/>
  <c r="CD299" i="9"/>
  <c r="FZ230" i="9"/>
  <c r="FR230" i="9"/>
  <c r="FJ230" i="9"/>
  <c r="FB230" i="9"/>
  <c r="ET230" i="9"/>
  <c r="EL230" i="9"/>
  <c r="ED230" i="9"/>
  <c r="DV230" i="9"/>
  <c r="DN230" i="9"/>
  <c r="DF230" i="9"/>
  <c r="GG230" i="9"/>
  <c r="FY230" i="9"/>
  <c r="FQ230" i="9"/>
  <c r="FI230" i="9"/>
  <c r="FA230" i="9"/>
  <c r="ES230" i="9"/>
  <c r="EK230" i="9"/>
  <c r="EC230" i="9"/>
  <c r="DU230" i="9"/>
  <c r="DM230" i="9"/>
  <c r="DE230" i="9"/>
  <c r="GF230" i="9"/>
  <c r="FX230" i="9"/>
  <c r="FP230" i="9"/>
  <c r="FH230" i="9"/>
  <c r="EZ230" i="9"/>
  <c r="ER230" i="9"/>
  <c r="EJ230" i="9"/>
  <c r="EB230" i="9"/>
  <c r="DT230" i="9"/>
  <c r="DL230" i="9"/>
  <c r="DD230" i="9"/>
  <c r="GB230" i="9"/>
  <c r="FN230" i="9"/>
  <c r="FC230" i="9"/>
  <c r="EO230" i="9"/>
  <c r="EA230" i="9"/>
  <c r="DP230" i="9"/>
  <c r="DB230" i="9"/>
  <c r="GA230" i="9"/>
  <c r="FM230" i="9"/>
  <c r="EY230" i="9"/>
  <c r="EN230" i="9"/>
  <c r="DZ230" i="9"/>
  <c r="DO230" i="9"/>
  <c r="FW230" i="9"/>
  <c r="FL230" i="9"/>
  <c r="EX230" i="9"/>
  <c r="EM230" i="9"/>
  <c r="DY230" i="9"/>
  <c r="DK230" i="9"/>
  <c r="FV230" i="9"/>
  <c r="FK230" i="9"/>
  <c r="EW230" i="9"/>
  <c r="EI230" i="9"/>
  <c r="DX230" i="9"/>
  <c r="DJ230" i="9"/>
  <c r="FU230" i="9"/>
  <c r="FG230" i="9"/>
  <c r="EV230" i="9"/>
  <c r="EH230" i="9"/>
  <c r="DW230" i="9"/>
  <c r="DI230" i="9"/>
  <c r="GD230" i="9"/>
  <c r="FS230" i="9"/>
  <c r="FE230" i="9"/>
  <c r="EQ230" i="9"/>
  <c r="EF230" i="9"/>
  <c r="DR230" i="9"/>
  <c r="DG230" i="9"/>
  <c r="EU230" i="9"/>
  <c r="EP230" i="9"/>
  <c r="GE230" i="9"/>
  <c r="EG230" i="9"/>
  <c r="GC230" i="9"/>
  <c r="EE230" i="9"/>
  <c r="FT230" i="9"/>
  <c r="DS230" i="9"/>
  <c r="FO230" i="9"/>
  <c r="DQ230" i="9"/>
  <c r="FF230" i="9"/>
  <c r="DH230" i="9"/>
  <c r="FD230" i="9"/>
  <c r="DC230" i="9"/>
  <c r="GE163" i="9"/>
  <c r="FW163" i="9"/>
  <c r="FO163" i="9"/>
  <c r="FG163" i="9"/>
  <c r="EY163" i="9"/>
  <c r="EQ163" i="9"/>
  <c r="EI163" i="9"/>
  <c r="EA163" i="9"/>
  <c r="DS163" i="9"/>
  <c r="DK163" i="9"/>
  <c r="DC163" i="9"/>
  <c r="GC163" i="9"/>
  <c r="FU163" i="9"/>
  <c r="FM163" i="9"/>
  <c r="FE163" i="9"/>
  <c r="EW163" i="9"/>
  <c r="EO163" i="9"/>
  <c r="EG163" i="9"/>
  <c r="DY163" i="9"/>
  <c r="DQ163" i="9"/>
  <c r="DI163" i="9"/>
  <c r="GB163" i="9"/>
  <c r="FT163" i="9"/>
  <c r="FL163" i="9"/>
  <c r="FD163" i="9"/>
  <c r="EV163" i="9"/>
  <c r="EN163" i="9"/>
  <c r="EF163" i="9"/>
  <c r="DX163" i="9"/>
  <c r="DP163" i="9"/>
  <c r="DH163" i="9"/>
  <c r="GA163" i="9"/>
  <c r="FS163" i="9"/>
  <c r="FK163" i="9"/>
  <c r="FC163" i="9"/>
  <c r="EU163" i="9"/>
  <c r="EM163" i="9"/>
  <c r="EE163" i="9"/>
  <c r="DW163" i="9"/>
  <c r="DO163" i="9"/>
  <c r="DG163" i="9"/>
  <c r="FZ163" i="9"/>
  <c r="FR163" i="9"/>
  <c r="FJ163" i="9"/>
  <c r="FB163" i="9"/>
  <c r="ET163" i="9"/>
  <c r="EL163" i="9"/>
  <c r="ED163" i="9"/>
  <c r="DV163" i="9"/>
  <c r="DN163" i="9"/>
  <c r="DF163" i="9"/>
  <c r="GG163" i="9"/>
  <c r="FY163" i="9"/>
  <c r="FQ163" i="9"/>
  <c r="FI163" i="9"/>
  <c r="FA163" i="9"/>
  <c r="ES163" i="9"/>
  <c r="EK163" i="9"/>
  <c r="EC163" i="9"/>
  <c r="DU163" i="9"/>
  <c r="DM163" i="9"/>
  <c r="DE163" i="9"/>
  <c r="FN163" i="9"/>
  <c r="EH163" i="9"/>
  <c r="DB163" i="9"/>
  <c r="FH163" i="9"/>
  <c r="EB163" i="9"/>
  <c r="FF163" i="9"/>
  <c r="DZ163" i="9"/>
  <c r="GF163" i="9"/>
  <c r="EZ163" i="9"/>
  <c r="DT163" i="9"/>
  <c r="GD163" i="9"/>
  <c r="EX163" i="9"/>
  <c r="DR163" i="9"/>
  <c r="FX163" i="9"/>
  <c r="ER163" i="9"/>
  <c r="DL163" i="9"/>
  <c r="FV163" i="9"/>
  <c r="EP163" i="9"/>
  <c r="DJ163" i="9"/>
  <c r="FP163" i="9"/>
  <c r="EJ163" i="9"/>
  <c r="DD163" i="9"/>
  <c r="GE104" i="9"/>
  <c r="FW104" i="9"/>
  <c r="FO104" i="9"/>
  <c r="FG104" i="9"/>
  <c r="EY104" i="9"/>
  <c r="EQ104" i="9"/>
  <c r="EI104" i="9"/>
  <c r="EA104" i="9"/>
  <c r="DS104" i="9"/>
  <c r="DK104" i="9"/>
  <c r="DC104" i="9"/>
  <c r="GC104" i="9"/>
  <c r="FU104" i="9"/>
  <c r="FM104" i="9"/>
  <c r="FE104" i="9"/>
  <c r="EW104" i="9"/>
  <c r="EO104" i="9"/>
  <c r="EG104" i="9"/>
  <c r="DY104" i="9"/>
  <c r="DQ104" i="9"/>
  <c r="DI104" i="9"/>
  <c r="GD104" i="9"/>
  <c r="FS104" i="9"/>
  <c r="FI104" i="9"/>
  <c r="EX104" i="9"/>
  <c r="EM104" i="9"/>
  <c r="EC104" i="9"/>
  <c r="DR104" i="9"/>
  <c r="DG104" i="9"/>
  <c r="GB104" i="9"/>
  <c r="FR104" i="9"/>
  <c r="FH104" i="9"/>
  <c r="EV104" i="9"/>
  <c r="EL104" i="9"/>
  <c r="EB104" i="9"/>
  <c r="DP104" i="9"/>
  <c r="DF104" i="9"/>
  <c r="GA104" i="9"/>
  <c r="FQ104" i="9"/>
  <c r="FF104" i="9"/>
  <c r="EU104" i="9"/>
  <c r="EK104" i="9"/>
  <c r="DZ104" i="9"/>
  <c r="DO104" i="9"/>
  <c r="DE104" i="9"/>
  <c r="FZ104" i="9"/>
  <c r="FP104" i="9"/>
  <c r="FD104" i="9"/>
  <c r="ET104" i="9"/>
  <c r="EJ104" i="9"/>
  <c r="DX104" i="9"/>
  <c r="DN104" i="9"/>
  <c r="DD104" i="9"/>
  <c r="FY104" i="9"/>
  <c r="FN104" i="9"/>
  <c r="FC104" i="9"/>
  <c r="ES104" i="9"/>
  <c r="EH104" i="9"/>
  <c r="DW104" i="9"/>
  <c r="DM104" i="9"/>
  <c r="DB104" i="9"/>
  <c r="FX104" i="9"/>
  <c r="FL104" i="9"/>
  <c r="FB104" i="9"/>
  <c r="ER104" i="9"/>
  <c r="EF104" i="9"/>
  <c r="DV104" i="9"/>
  <c r="DL104" i="9"/>
  <c r="GG104" i="9"/>
  <c r="FV104" i="9"/>
  <c r="FK104" i="9"/>
  <c r="FA104" i="9"/>
  <c r="EP104" i="9"/>
  <c r="EE104" i="9"/>
  <c r="DU104" i="9"/>
  <c r="DJ104" i="9"/>
  <c r="EN104" i="9"/>
  <c r="ED104" i="9"/>
  <c r="DT104" i="9"/>
  <c r="DH104" i="9"/>
  <c r="GF104" i="9"/>
  <c r="FT104" i="9"/>
  <c r="FJ104" i="9"/>
  <c r="EZ104" i="9"/>
  <c r="CT456" i="9"/>
  <c r="CL456" i="9"/>
  <c r="CD456" i="9"/>
  <c r="BV456" i="9"/>
  <c r="BN456" i="9"/>
  <c r="BF456" i="9"/>
  <c r="AX456" i="9"/>
  <c r="AP456" i="9"/>
  <c r="AH456" i="9"/>
  <c r="Z456" i="9"/>
  <c r="CY456" i="9"/>
  <c r="CP456" i="9"/>
  <c r="CG456" i="9"/>
  <c r="BX456" i="9"/>
  <c r="BO456" i="9"/>
  <c r="BE456" i="9"/>
  <c r="AV456" i="9"/>
  <c r="AM456" i="9"/>
  <c r="AD456" i="9"/>
  <c r="CV456" i="9"/>
  <c r="CK456" i="9"/>
  <c r="CA456" i="9"/>
  <c r="BQ456" i="9"/>
  <c r="BG456" i="9"/>
  <c r="AU456" i="9"/>
  <c r="AK456" i="9"/>
  <c r="AA456" i="9"/>
  <c r="CU456" i="9"/>
  <c r="CJ456" i="9"/>
  <c r="BZ456" i="9"/>
  <c r="BP456" i="9"/>
  <c r="BD456" i="9"/>
  <c r="AT456" i="9"/>
  <c r="AJ456" i="9"/>
  <c r="Y456" i="9"/>
  <c r="CS456" i="9"/>
  <c r="CI456" i="9"/>
  <c r="BY456" i="9"/>
  <c r="BM456" i="9"/>
  <c r="BC456" i="9"/>
  <c r="AS456" i="9"/>
  <c r="AI456" i="9"/>
  <c r="X456" i="9"/>
  <c r="CR456" i="9"/>
  <c r="CH456" i="9"/>
  <c r="BW456" i="9"/>
  <c r="BL456" i="9"/>
  <c r="BB456" i="9"/>
  <c r="AR456" i="9"/>
  <c r="AG456" i="9"/>
  <c r="W456" i="9"/>
  <c r="CZ456" i="9"/>
  <c r="CO456" i="9"/>
  <c r="CE456" i="9"/>
  <c r="BT456" i="9"/>
  <c r="BJ456" i="9"/>
  <c r="AZ456" i="9"/>
  <c r="AO456" i="9"/>
  <c r="AE456" i="9"/>
  <c r="DA456" i="9"/>
  <c r="CB456" i="9"/>
  <c r="AY456" i="9"/>
  <c r="V456" i="9"/>
  <c r="CX456" i="9"/>
  <c r="BU456" i="9"/>
  <c r="AW456" i="9"/>
  <c r="CW456" i="9"/>
  <c r="BS456" i="9"/>
  <c r="AQ456" i="9"/>
  <c r="CQ456" i="9"/>
  <c r="BR456" i="9"/>
  <c r="AN456" i="9"/>
  <c r="CN456" i="9"/>
  <c r="BK456" i="9"/>
  <c r="AL456" i="9"/>
  <c r="CF456" i="9"/>
  <c r="BH456" i="9"/>
  <c r="AC456" i="9"/>
  <c r="AF456" i="9"/>
  <c r="AB456" i="9"/>
  <c r="CM456" i="9"/>
  <c r="CC456" i="9"/>
  <c r="BI456" i="9"/>
  <c r="BA456" i="9"/>
  <c r="CU213" i="9"/>
  <c r="CM213" i="9"/>
  <c r="CE213" i="9"/>
  <c r="BW213" i="9"/>
  <c r="BO213" i="9"/>
  <c r="BG213" i="9"/>
  <c r="AY213" i="9"/>
  <c r="AQ213" i="9"/>
  <c r="AI213" i="9"/>
  <c r="AA213" i="9"/>
  <c r="CT213" i="9"/>
  <c r="CL213" i="9"/>
  <c r="CD213" i="9"/>
  <c r="BV213" i="9"/>
  <c r="BN213" i="9"/>
  <c r="BF213" i="9"/>
  <c r="AX213" i="9"/>
  <c r="AP213" i="9"/>
  <c r="AH213" i="9"/>
  <c r="Z213" i="9"/>
  <c r="DA213" i="9"/>
  <c r="CS213" i="9"/>
  <c r="CK213" i="9"/>
  <c r="CC213" i="9"/>
  <c r="BU213" i="9"/>
  <c r="BM213" i="9"/>
  <c r="BE213" i="9"/>
  <c r="AW213" i="9"/>
  <c r="AO213" i="9"/>
  <c r="AG213" i="9"/>
  <c r="Y213" i="9"/>
  <c r="CZ213" i="9"/>
  <c r="CR213" i="9"/>
  <c r="CJ213" i="9"/>
  <c r="CB213" i="9"/>
  <c r="BT213" i="9"/>
  <c r="BL213" i="9"/>
  <c r="BD213" i="9"/>
  <c r="AV213" i="9"/>
  <c r="AN213" i="9"/>
  <c r="AF213" i="9"/>
  <c r="X213" i="9"/>
  <c r="CY213" i="9"/>
  <c r="CQ213" i="9"/>
  <c r="CI213" i="9"/>
  <c r="CA213" i="9"/>
  <c r="BS213" i="9"/>
  <c r="BK213" i="9"/>
  <c r="BC213" i="9"/>
  <c r="AU213" i="9"/>
  <c r="AM213" i="9"/>
  <c r="AE213" i="9"/>
  <c r="W213" i="9"/>
  <c r="CW213" i="9"/>
  <c r="CO213" i="9"/>
  <c r="CG213" i="9"/>
  <c r="BY213" i="9"/>
  <c r="BQ213" i="9"/>
  <c r="BI213" i="9"/>
  <c r="BA213" i="9"/>
  <c r="AS213" i="9"/>
  <c r="AK213" i="9"/>
  <c r="AC213" i="9"/>
  <c r="CF213" i="9"/>
  <c r="AZ213" i="9"/>
  <c r="BZ213" i="9"/>
  <c r="AT213" i="9"/>
  <c r="BX213" i="9"/>
  <c r="AR213" i="9"/>
  <c r="CX213" i="9"/>
  <c r="BR213" i="9"/>
  <c r="AL213" i="9"/>
  <c r="CV213" i="9"/>
  <c r="BP213" i="9"/>
  <c r="AJ213" i="9"/>
  <c r="CP213" i="9"/>
  <c r="BJ213" i="9"/>
  <c r="AD213" i="9"/>
  <c r="CN213" i="9"/>
  <c r="BH213" i="9"/>
  <c r="AB213" i="9"/>
  <c r="CH213" i="9"/>
  <c r="BB213" i="9"/>
  <c r="V213" i="9"/>
  <c r="GE229" i="9"/>
  <c r="FW229" i="9"/>
  <c r="FO229" i="9"/>
  <c r="FG229" i="9"/>
  <c r="EY229" i="9"/>
  <c r="EQ229" i="9"/>
  <c r="EI229" i="9"/>
  <c r="EA229" i="9"/>
  <c r="DS229" i="9"/>
  <c r="DK229" i="9"/>
  <c r="DC229" i="9"/>
  <c r="GD229" i="9"/>
  <c r="FV229" i="9"/>
  <c r="FN229" i="9"/>
  <c r="FF229" i="9"/>
  <c r="EX229" i="9"/>
  <c r="EP229" i="9"/>
  <c r="EH229" i="9"/>
  <c r="DZ229" i="9"/>
  <c r="DR229" i="9"/>
  <c r="DJ229" i="9"/>
  <c r="DB229" i="9"/>
  <c r="GC229" i="9"/>
  <c r="FU229" i="9"/>
  <c r="FM229" i="9"/>
  <c r="FE229" i="9"/>
  <c r="EW229" i="9"/>
  <c r="EO229" i="9"/>
  <c r="EG229" i="9"/>
  <c r="DY229" i="9"/>
  <c r="DQ229" i="9"/>
  <c r="DI229" i="9"/>
  <c r="FT229" i="9"/>
  <c r="FI229" i="9"/>
  <c r="EU229" i="9"/>
  <c r="EJ229" i="9"/>
  <c r="DV229" i="9"/>
  <c r="DH229" i="9"/>
  <c r="GG229" i="9"/>
  <c r="FS229" i="9"/>
  <c r="FH229" i="9"/>
  <c r="ET229" i="9"/>
  <c r="EF229" i="9"/>
  <c r="DU229" i="9"/>
  <c r="DG229" i="9"/>
  <c r="GF229" i="9"/>
  <c r="FR229" i="9"/>
  <c r="FD229" i="9"/>
  <c r="ES229" i="9"/>
  <c r="EE229" i="9"/>
  <c r="DT229" i="9"/>
  <c r="DF229" i="9"/>
  <c r="GB229" i="9"/>
  <c r="FQ229" i="9"/>
  <c r="FC229" i="9"/>
  <c r="ER229" i="9"/>
  <c r="ED229" i="9"/>
  <c r="DP229" i="9"/>
  <c r="DE229" i="9"/>
  <c r="GA229" i="9"/>
  <c r="FP229" i="9"/>
  <c r="FB229" i="9"/>
  <c r="EN229" i="9"/>
  <c r="EC229" i="9"/>
  <c r="DO229" i="9"/>
  <c r="DD229" i="9"/>
  <c r="FY229" i="9"/>
  <c r="FK229" i="9"/>
  <c r="EZ229" i="9"/>
  <c r="EL229" i="9"/>
  <c r="DX229" i="9"/>
  <c r="DM229" i="9"/>
  <c r="FX229" i="9"/>
  <c r="DW229" i="9"/>
  <c r="FL229" i="9"/>
  <c r="DN229" i="9"/>
  <c r="FJ229" i="9"/>
  <c r="DL229" i="9"/>
  <c r="FA229" i="9"/>
  <c r="EV229" i="9"/>
  <c r="EM229" i="9"/>
  <c r="EK229" i="9"/>
  <c r="EB229" i="9"/>
  <c r="FZ229" i="9"/>
  <c r="GF107" i="9"/>
  <c r="FX107" i="9"/>
  <c r="FP107" i="9"/>
  <c r="FH107" i="9"/>
  <c r="EZ107" i="9"/>
  <c r="ER107" i="9"/>
  <c r="EJ107" i="9"/>
  <c r="EB107" i="9"/>
  <c r="DT107" i="9"/>
  <c r="DL107" i="9"/>
  <c r="DD107" i="9"/>
  <c r="GD107" i="9"/>
  <c r="FV107" i="9"/>
  <c r="FN107" i="9"/>
  <c r="FF107" i="9"/>
  <c r="EX107" i="9"/>
  <c r="EP107" i="9"/>
  <c r="EH107" i="9"/>
  <c r="DZ107" i="9"/>
  <c r="DR107" i="9"/>
  <c r="DJ107" i="9"/>
  <c r="DB107" i="9"/>
  <c r="FW107" i="9"/>
  <c r="FL107" i="9"/>
  <c r="FB107" i="9"/>
  <c r="EQ107" i="9"/>
  <c r="EF107" i="9"/>
  <c r="DV107" i="9"/>
  <c r="DK107" i="9"/>
  <c r="GG107" i="9"/>
  <c r="FU107" i="9"/>
  <c r="FK107" i="9"/>
  <c r="FA107" i="9"/>
  <c r="EO107" i="9"/>
  <c r="EE107" i="9"/>
  <c r="DU107" i="9"/>
  <c r="DI107" i="9"/>
  <c r="GE107" i="9"/>
  <c r="FT107" i="9"/>
  <c r="FJ107" i="9"/>
  <c r="EY107" i="9"/>
  <c r="EN107" i="9"/>
  <c r="ED107" i="9"/>
  <c r="DS107" i="9"/>
  <c r="DH107" i="9"/>
  <c r="GC107" i="9"/>
  <c r="FS107" i="9"/>
  <c r="FI107" i="9"/>
  <c r="EW107" i="9"/>
  <c r="EM107" i="9"/>
  <c r="EC107" i="9"/>
  <c r="DQ107" i="9"/>
  <c r="DG107" i="9"/>
  <c r="GB107" i="9"/>
  <c r="FR107" i="9"/>
  <c r="FG107" i="9"/>
  <c r="EV107" i="9"/>
  <c r="EL107" i="9"/>
  <c r="EA107" i="9"/>
  <c r="DP107" i="9"/>
  <c r="DF107" i="9"/>
  <c r="GA107" i="9"/>
  <c r="FQ107" i="9"/>
  <c r="FE107" i="9"/>
  <c r="EU107" i="9"/>
  <c r="EK107" i="9"/>
  <c r="DY107" i="9"/>
  <c r="DO107" i="9"/>
  <c r="DE107" i="9"/>
  <c r="FZ107" i="9"/>
  <c r="FO107" i="9"/>
  <c r="FD107" i="9"/>
  <c r="ET107" i="9"/>
  <c r="EI107" i="9"/>
  <c r="DX107" i="9"/>
  <c r="DN107" i="9"/>
  <c r="DC107" i="9"/>
  <c r="FM107" i="9"/>
  <c r="FC107" i="9"/>
  <c r="ES107" i="9"/>
  <c r="EG107" i="9"/>
  <c r="DW107" i="9"/>
  <c r="DM107" i="9"/>
  <c r="FY107" i="9"/>
  <c r="CV459" i="9"/>
  <c r="CN459" i="9"/>
  <c r="CF459" i="9"/>
  <c r="BX459" i="9"/>
  <c r="BP459" i="9"/>
  <c r="BH459" i="9"/>
  <c r="AZ459" i="9"/>
  <c r="CU459" i="9"/>
  <c r="CL459" i="9"/>
  <c r="CC459" i="9"/>
  <c r="BT459" i="9"/>
  <c r="BK459" i="9"/>
  <c r="BB459" i="9"/>
  <c r="AS459" i="9"/>
  <c r="AK459" i="9"/>
  <c r="AC459" i="9"/>
  <c r="CR459" i="9"/>
  <c r="CH459" i="9"/>
  <c r="BW459" i="9"/>
  <c r="BM459" i="9"/>
  <c r="BC459" i="9"/>
  <c r="AR459" i="9"/>
  <c r="AI459" i="9"/>
  <c r="Z459" i="9"/>
  <c r="CZ459" i="9"/>
  <c r="CO459" i="9"/>
  <c r="CB459" i="9"/>
  <c r="BQ459" i="9"/>
  <c r="BE459" i="9"/>
  <c r="AT459" i="9"/>
  <c r="AH459" i="9"/>
  <c r="X459" i="9"/>
  <c r="CY459" i="9"/>
  <c r="CK459" i="9"/>
  <c r="BY459" i="9"/>
  <c r="BJ459" i="9"/>
  <c r="AW459" i="9"/>
  <c r="AL459" i="9"/>
  <c r="Y459" i="9"/>
  <c r="CX459" i="9"/>
  <c r="CJ459" i="9"/>
  <c r="BV459" i="9"/>
  <c r="BI459" i="9"/>
  <c r="AV459" i="9"/>
  <c r="AJ459" i="9"/>
  <c r="W459" i="9"/>
  <c r="CW459" i="9"/>
  <c r="CI459" i="9"/>
  <c r="BU459" i="9"/>
  <c r="BG459" i="9"/>
  <c r="AU459" i="9"/>
  <c r="AG459" i="9"/>
  <c r="V459" i="9"/>
  <c r="CT459" i="9"/>
  <c r="CG459" i="9"/>
  <c r="BS459" i="9"/>
  <c r="BF459" i="9"/>
  <c r="AQ459" i="9"/>
  <c r="AF459" i="9"/>
  <c r="CQ459" i="9"/>
  <c r="CD459" i="9"/>
  <c r="BO459" i="9"/>
  <c r="BA459" i="9"/>
  <c r="AO459" i="9"/>
  <c r="AD459" i="9"/>
  <c r="BZ459" i="9"/>
  <c r="AN459" i="9"/>
  <c r="BR459" i="9"/>
  <c r="AM459" i="9"/>
  <c r="DA459" i="9"/>
  <c r="BN459" i="9"/>
  <c r="AE459" i="9"/>
  <c r="CS459" i="9"/>
  <c r="BL459" i="9"/>
  <c r="AB459" i="9"/>
  <c r="CP459" i="9"/>
  <c r="BD459" i="9"/>
  <c r="AA459" i="9"/>
  <c r="CE459" i="9"/>
  <c r="AX459" i="9"/>
  <c r="CM459" i="9"/>
  <c r="CA459" i="9"/>
  <c r="AY459" i="9"/>
  <c r="AP459" i="9"/>
  <c r="CZ386" i="9"/>
  <c r="CR386" i="9"/>
  <c r="CJ386" i="9"/>
  <c r="CB386" i="9"/>
  <c r="BT386" i="9"/>
  <c r="BL386" i="9"/>
  <c r="BD386" i="9"/>
  <c r="AV386" i="9"/>
  <c r="AN386" i="9"/>
  <c r="AF386" i="9"/>
  <c r="X386" i="9"/>
  <c r="CY386" i="9"/>
  <c r="CQ386" i="9"/>
  <c r="CI386" i="9"/>
  <c r="CA386" i="9"/>
  <c r="BS386" i="9"/>
  <c r="BK386" i="9"/>
  <c r="BC386" i="9"/>
  <c r="AU386" i="9"/>
  <c r="AM386" i="9"/>
  <c r="AE386" i="9"/>
  <c r="W386" i="9"/>
  <c r="CX386" i="9"/>
  <c r="CP386" i="9"/>
  <c r="CH386" i="9"/>
  <c r="BZ386" i="9"/>
  <c r="BR386" i="9"/>
  <c r="BJ386" i="9"/>
  <c r="BB386" i="9"/>
  <c r="AT386" i="9"/>
  <c r="AL386" i="9"/>
  <c r="AD386" i="9"/>
  <c r="V386" i="9"/>
  <c r="CW386" i="9"/>
  <c r="CO386" i="9"/>
  <c r="CG386" i="9"/>
  <c r="BY386" i="9"/>
  <c r="BQ386" i="9"/>
  <c r="BI386" i="9"/>
  <c r="BA386" i="9"/>
  <c r="AS386" i="9"/>
  <c r="AK386" i="9"/>
  <c r="AC386" i="9"/>
  <c r="CV386" i="9"/>
  <c r="CN386" i="9"/>
  <c r="CF386" i="9"/>
  <c r="BX386" i="9"/>
  <c r="BP386" i="9"/>
  <c r="BH386" i="9"/>
  <c r="AZ386" i="9"/>
  <c r="AR386" i="9"/>
  <c r="AJ386" i="9"/>
  <c r="AB386" i="9"/>
  <c r="CT386" i="9"/>
  <c r="CL386" i="9"/>
  <c r="CD386" i="9"/>
  <c r="BV386" i="9"/>
  <c r="BN386" i="9"/>
  <c r="BF386" i="9"/>
  <c r="AX386" i="9"/>
  <c r="AP386" i="9"/>
  <c r="AH386" i="9"/>
  <c r="Z386" i="9"/>
  <c r="CK386" i="9"/>
  <c r="BE386" i="9"/>
  <c r="Y386" i="9"/>
  <c r="CE386" i="9"/>
  <c r="AY386" i="9"/>
  <c r="CC386" i="9"/>
  <c r="AW386" i="9"/>
  <c r="BW386" i="9"/>
  <c r="AQ386" i="9"/>
  <c r="DA386" i="9"/>
  <c r="BU386" i="9"/>
  <c r="AO386" i="9"/>
  <c r="CS386" i="9"/>
  <c r="BM386" i="9"/>
  <c r="AG386" i="9"/>
  <c r="BG386" i="9"/>
  <c r="AI386" i="9"/>
  <c r="AA386" i="9"/>
  <c r="CM386" i="9"/>
  <c r="BO386" i="9"/>
  <c r="CU386" i="9"/>
  <c r="DA372" i="9"/>
  <c r="CS372" i="9"/>
  <c r="CZ372" i="9"/>
  <c r="CR372" i="9"/>
  <c r="CJ372" i="9"/>
  <c r="CB372" i="9"/>
  <c r="BT372" i="9"/>
  <c r="BL372" i="9"/>
  <c r="BD372" i="9"/>
  <c r="AV372" i="9"/>
  <c r="AN372" i="9"/>
  <c r="AF372" i="9"/>
  <c r="X372" i="9"/>
  <c r="CY372" i="9"/>
  <c r="CQ372" i="9"/>
  <c r="CI372" i="9"/>
  <c r="CA372" i="9"/>
  <c r="BS372" i="9"/>
  <c r="BK372" i="9"/>
  <c r="BC372" i="9"/>
  <c r="AU372" i="9"/>
  <c r="AM372" i="9"/>
  <c r="AE372" i="9"/>
  <c r="W372" i="9"/>
  <c r="CV372" i="9"/>
  <c r="CN372" i="9"/>
  <c r="CF372" i="9"/>
  <c r="BX372" i="9"/>
  <c r="BP372" i="9"/>
  <c r="BH372" i="9"/>
  <c r="AZ372" i="9"/>
  <c r="AR372" i="9"/>
  <c r="AJ372" i="9"/>
  <c r="AB372" i="9"/>
  <c r="CU372" i="9"/>
  <c r="CG372" i="9"/>
  <c r="BU372" i="9"/>
  <c r="BG372" i="9"/>
  <c r="AT372" i="9"/>
  <c r="AH372" i="9"/>
  <c r="CT372" i="9"/>
  <c r="CE372" i="9"/>
  <c r="BR372" i="9"/>
  <c r="BF372" i="9"/>
  <c r="AS372" i="9"/>
  <c r="AG372" i="9"/>
  <c r="CP372" i="9"/>
  <c r="CD372" i="9"/>
  <c r="BQ372" i="9"/>
  <c r="BE372" i="9"/>
  <c r="AQ372" i="9"/>
  <c r="AD372" i="9"/>
  <c r="CO372" i="9"/>
  <c r="CC372" i="9"/>
  <c r="BO372" i="9"/>
  <c r="BB372" i="9"/>
  <c r="AP372" i="9"/>
  <c r="AC372" i="9"/>
  <c r="CM372" i="9"/>
  <c r="BZ372" i="9"/>
  <c r="BN372" i="9"/>
  <c r="BA372" i="9"/>
  <c r="AO372" i="9"/>
  <c r="AA372" i="9"/>
  <c r="CX372" i="9"/>
  <c r="CK372" i="9"/>
  <c r="BW372" i="9"/>
  <c r="BJ372" i="9"/>
  <c r="AX372" i="9"/>
  <c r="AK372" i="9"/>
  <c r="Y372" i="9"/>
  <c r="BV372" i="9"/>
  <c r="V372" i="9"/>
  <c r="BM372" i="9"/>
  <c r="BI372" i="9"/>
  <c r="AY372" i="9"/>
  <c r="CW372" i="9"/>
  <c r="AW372" i="9"/>
  <c r="CH372" i="9"/>
  <c r="AI372" i="9"/>
  <c r="BY372" i="9"/>
  <c r="Z372" i="9"/>
  <c r="CL372" i="9"/>
  <c r="AL372" i="9"/>
  <c r="GH474" i="9"/>
  <c r="GH464" i="9"/>
  <c r="GH496" i="9"/>
  <c r="GH473" i="9"/>
  <c r="GH468" i="9"/>
  <c r="GH321" i="9"/>
  <c r="FZ105" i="9"/>
  <c r="FR105" i="9"/>
  <c r="FJ105" i="9"/>
  <c r="FB105" i="9"/>
  <c r="ET105" i="9"/>
  <c r="EL105" i="9"/>
  <c r="ED105" i="9"/>
  <c r="DV105" i="9"/>
  <c r="DN105" i="9"/>
  <c r="DF105" i="9"/>
  <c r="GF105" i="9"/>
  <c r="FX105" i="9"/>
  <c r="FP105" i="9"/>
  <c r="FH105" i="9"/>
  <c r="EZ105" i="9"/>
  <c r="ER105" i="9"/>
  <c r="EJ105" i="9"/>
  <c r="EB105" i="9"/>
  <c r="DT105" i="9"/>
  <c r="DL105" i="9"/>
  <c r="DD105" i="9"/>
  <c r="GC105" i="9"/>
  <c r="FS105" i="9"/>
  <c r="FG105" i="9"/>
  <c r="EW105" i="9"/>
  <c r="EM105" i="9"/>
  <c r="EA105" i="9"/>
  <c r="DQ105" i="9"/>
  <c r="DG105" i="9"/>
  <c r="GB105" i="9"/>
  <c r="FQ105" i="9"/>
  <c r="FF105" i="9"/>
  <c r="EV105" i="9"/>
  <c r="EK105" i="9"/>
  <c r="DZ105" i="9"/>
  <c r="DP105" i="9"/>
  <c r="DE105" i="9"/>
  <c r="GA105" i="9"/>
  <c r="FO105" i="9"/>
  <c r="FE105" i="9"/>
  <c r="EU105" i="9"/>
  <c r="EI105" i="9"/>
  <c r="DY105" i="9"/>
  <c r="DO105" i="9"/>
  <c r="DC105" i="9"/>
  <c r="FY105" i="9"/>
  <c r="FN105" i="9"/>
  <c r="FD105" i="9"/>
  <c r="ES105" i="9"/>
  <c r="EH105" i="9"/>
  <c r="DX105" i="9"/>
  <c r="DM105" i="9"/>
  <c r="DB105" i="9"/>
  <c r="FW105" i="9"/>
  <c r="FM105" i="9"/>
  <c r="FC105" i="9"/>
  <c r="EQ105" i="9"/>
  <c r="EG105" i="9"/>
  <c r="DW105" i="9"/>
  <c r="DK105" i="9"/>
  <c r="GG105" i="9"/>
  <c r="FV105" i="9"/>
  <c r="FL105" i="9"/>
  <c r="FA105" i="9"/>
  <c r="EP105" i="9"/>
  <c r="EF105" i="9"/>
  <c r="DU105" i="9"/>
  <c r="DJ105" i="9"/>
  <c r="GE105" i="9"/>
  <c r="FU105" i="9"/>
  <c r="FK105" i="9"/>
  <c r="EY105" i="9"/>
  <c r="EO105" i="9"/>
  <c r="EE105" i="9"/>
  <c r="DS105" i="9"/>
  <c r="DI105" i="9"/>
  <c r="DR105" i="9"/>
  <c r="DH105" i="9"/>
  <c r="GD105" i="9"/>
  <c r="FT105" i="9"/>
  <c r="FI105" i="9"/>
  <c r="EX105" i="9"/>
  <c r="EN105" i="9"/>
  <c r="EC105" i="9"/>
  <c r="CU400" i="9"/>
  <c r="CM400" i="9"/>
  <c r="CE400" i="9"/>
  <c r="BW400" i="9"/>
  <c r="BO400" i="9"/>
  <c r="BG400" i="9"/>
  <c r="AY400" i="9"/>
  <c r="AQ400" i="9"/>
  <c r="AI400" i="9"/>
  <c r="AA400" i="9"/>
  <c r="DA400" i="9"/>
  <c r="CS400" i="9"/>
  <c r="CK400" i="9"/>
  <c r="CC400" i="9"/>
  <c r="BU400" i="9"/>
  <c r="BM400" i="9"/>
  <c r="BE400" i="9"/>
  <c r="AW400" i="9"/>
  <c r="AO400" i="9"/>
  <c r="AG400" i="9"/>
  <c r="Y400" i="9"/>
  <c r="CY400" i="9"/>
  <c r="CQ400" i="9"/>
  <c r="CI400" i="9"/>
  <c r="CA400" i="9"/>
  <c r="BS400" i="9"/>
  <c r="BK400" i="9"/>
  <c r="BC400" i="9"/>
  <c r="AU400" i="9"/>
  <c r="AM400" i="9"/>
  <c r="AE400" i="9"/>
  <c r="W400" i="9"/>
  <c r="CX400" i="9"/>
  <c r="CP400" i="9"/>
  <c r="CH400" i="9"/>
  <c r="BZ400" i="9"/>
  <c r="BR400" i="9"/>
  <c r="BJ400" i="9"/>
  <c r="BB400" i="9"/>
  <c r="AT400" i="9"/>
  <c r="AL400" i="9"/>
  <c r="AD400" i="9"/>
  <c r="V400" i="9"/>
  <c r="CW400" i="9"/>
  <c r="CG400" i="9"/>
  <c r="BQ400" i="9"/>
  <c r="BA400" i="9"/>
  <c r="AK400" i="9"/>
  <c r="CV400" i="9"/>
  <c r="CF400" i="9"/>
  <c r="BP400" i="9"/>
  <c r="AZ400" i="9"/>
  <c r="AJ400" i="9"/>
  <c r="CT400" i="9"/>
  <c r="CD400" i="9"/>
  <c r="BN400" i="9"/>
  <c r="AX400" i="9"/>
  <c r="AH400" i="9"/>
  <c r="CR400" i="9"/>
  <c r="CB400" i="9"/>
  <c r="BL400" i="9"/>
  <c r="AV400" i="9"/>
  <c r="AF400" i="9"/>
  <c r="CO400" i="9"/>
  <c r="BY400" i="9"/>
  <c r="BI400" i="9"/>
  <c r="AS400" i="9"/>
  <c r="AC400" i="9"/>
  <c r="CL400" i="9"/>
  <c r="BV400" i="9"/>
  <c r="BF400" i="9"/>
  <c r="AP400" i="9"/>
  <c r="Z400" i="9"/>
  <c r="CN400" i="9"/>
  <c r="AB400" i="9"/>
  <c r="CJ400" i="9"/>
  <c r="X400" i="9"/>
  <c r="BX400" i="9"/>
  <c r="BT400" i="9"/>
  <c r="BH400" i="9"/>
  <c r="AR400" i="9"/>
  <c r="BD400" i="9"/>
  <c r="AN400" i="9"/>
  <c r="CZ400" i="9"/>
  <c r="CY275" i="9"/>
  <c r="CQ275" i="9"/>
  <c r="CI275" i="9"/>
  <c r="CA275" i="9"/>
  <c r="BS275" i="9"/>
  <c r="BK275" i="9"/>
  <c r="BC275" i="9"/>
  <c r="AU275" i="9"/>
  <c r="AM275" i="9"/>
  <c r="AE275" i="9"/>
  <c r="W275" i="9"/>
  <c r="CX275" i="9"/>
  <c r="CP275" i="9"/>
  <c r="CH275" i="9"/>
  <c r="BZ275" i="9"/>
  <c r="BR275" i="9"/>
  <c r="BJ275" i="9"/>
  <c r="BB275" i="9"/>
  <c r="AT275" i="9"/>
  <c r="AL275" i="9"/>
  <c r="AD275" i="9"/>
  <c r="V275" i="9"/>
  <c r="CW275" i="9"/>
  <c r="CO275" i="9"/>
  <c r="CG275" i="9"/>
  <c r="BY275" i="9"/>
  <c r="BQ275" i="9"/>
  <c r="BI275" i="9"/>
  <c r="BA275" i="9"/>
  <c r="AS275" i="9"/>
  <c r="AK275" i="9"/>
  <c r="AC275" i="9"/>
  <c r="CV275" i="9"/>
  <c r="CN275" i="9"/>
  <c r="CF275" i="9"/>
  <c r="BX275" i="9"/>
  <c r="BP275" i="9"/>
  <c r="BH275" i="9"/>
  <c r="AZ275" i="9"/>
  <c r="AR275" i="9"/>
  <c r="AJ275" i="9"/>
  <c r="AB275" i="9"/>
  <c r="CT275" i="9"/>
  <c r="CL275" i="9"/>
  <c r="CD275" i="9"/>
  <c r="BV275" i="9"/>
  <c r="BN275" i="9"/>
  <c r="BF275" i="9"/>
  <c r="AX275" i="9"/>
  <c r="AP275" i="9"/>
  <c r="AH275" i="9"/>
  <c r="Z275" i="9"/>
  <c r="CS275" i="9"/>
  <c r="BW275" i="9"/>
  <c r="BD275" i="9"/>
  <c r="AG275" i="9"/>
  <c r="CR275" i="9"/>
  <c r="BU275" i="9"/>
  <c r="AY275" i="9"/>
  <c r="AF275" i="9"/>
  <c r="CM275" i="9"/>
  <c r="BT275" i="9"/>
  <c r="AW275" i="9"/>
  <c r="AA275" i="9"/>
  <c r="CK275" i="9"/>
  <c r="BO275" i="9"/>
  <c r="AV275" i="9"/>
  <c r="Y275" i="9"/>
  <c r="CJ275" i="9"/>
  <c r="BM275" i="9"/>
  <c r="AQ275" i="9"/>
  <c r="X275" i="9"/>
  <c r="DA275" i="9"/>
  <c r="CE275" i="9"/>
  <c r="BL275" i="9"/>
  <c r="AO275" i="9"/>
  <c r="CZ275" i="9"/>
  <c r="CC275" i="9"/>
  <c r="BG275" i="9"/>
  <c r="AN275" i="9"/>
  <c r="AI275" i="9"/>
  <c r="CB275" i="9"/>
  <c r="CU275" i="9"/>
  <c r="BE275" i="9"/>
  <c r="CW301" i="9"/>
  <c r="CO301" i="9"/>
  <c r="CG301" i="9"/>
  <c r="BY301" i="9"/>
  <c r="BQ301" i="9"/>
  <c r="BI301" i="9"/>
  <c r="BA301" i="9"/>
  <c r="AS301" i="9"/>
  <c r="AK301" i="9"/>
  <c r="AC301" i="9"/>
  <c r="CV301" i="9"/>
  <c r="CN301" i="9"/>
  <c r="CF301" i="9"/>
  <c r="BX301" i="9"/>
  <c r="BP301" i="9"/>
  <c r="BH301" i="9"/>
  <c r="AZ301" i="9"/>
  <c r="AR301" i="9"/>
  <c r="AJ301" i="9"/>
  <c r="AB301" i="9"/>
  <c r="CU301" i="9"/>
  <c r="CM301" i="9"/>
  <c r="CE301" i="9"/>
  <c r="BW301" i="9"/>
  <c r="BO301" i="9"/>
  <c r="BG301" i="9"/>
  <c r="AY301" i="9"/>
  <c r="AQ301" i="9"/>
  <c r="AI301" i="9"/>
  <c r="AA301" i="9"/>
  <c r="CT301" i="9"/>
  <c r="CL301" i="9"/>
  <c r="CD301" i="9"/>
  <c r="BV301" i="9"/>
  <c r="BN301" i="9"/>
  <c r="BF301" i="9"/>
  <c r="AX301" i="9"/>
  <c r="AP301" i="9"/>
  <c r="AH301" i="9"/>
  <c r="Z301" i="9"/>
  <c r="DA301" i="9"/>
  <c r="CS301" i="9"/>
  <c r="CK301" i="9"/>
  <c r="CC301" i="9"/>
  <c r="BU301" i="9"/>
  <c r="BM301" i="9"/>
  <c r="BE301" i="9"/>
  <c r="AW301" i="9"/>
  <c r="AO301" i="9"/>
  <c r="AG301" i="9"/>
  <c r="Y301" i="9"/>
  <c r="CY301" i="9"/>
  <c r="CQ301" i="9"/>
  <c r="CI301" i="9"/>
  <c r="CA301" i="9"/>
  <c r="BS301" i="9"/>
  <c r="BK301" i="9"/>
  <c r="BC301" i="9"/>
  <c r="AU301" i="9"/>
  <c r="AM301" i="9"/>
  <c r="AE301" i="9"/>
  <c r="W301" i="9"/>
  <c r="CX301" i="9"/>
  <c r="BR301" i="9"/>
  <c r="AL301" i="9"/>
  <c r="CR301" i="9"/>
  <c r="BL301" i="9"/>
  <c r="AF301" i="9"/>
  <c r="CP301" i="9"/>
  <c r="BJ301" i="9"/>
  <c r="AD301" i="9"/>
  <c r="CJ301" i="9"/>
  <c r="BD301" i="9"/>
  <c r="X301" i="9"/>
  <c r="CB301" i="9"/>
  <c r="AV301" i="9"/>
  <c r="V301" i="9"/>
  <c r="CZ301" i="9"/>
  <c r="CH301" i="9"/>
  <c r="BZ301" i="9"/>
  <c r="BT301" i="9"/>
  <c r="BB301" i="9"/>
  <c r="AT301" i="9"/>
  <c r="AN301" i="9"/>
  <c r="DA245" i="9"/>
  <c r="CS245" i="9"/>
  <c r="CK245" i="9"/>
  <c r="CC245" i="9"/>
  <c r="BU245" i="9"/>
  <c r="BM245" i="9"/>
  <c r="BE245" i="9"/>
  <c r="AW245" i="9"/>
  <c r="AO245" i="9"/>
  <c r="AG245" i="9"/>
  <c r="Y245" i="9"/>
  <c r="CX245" i="9"/>
  <c r="CP245" i="9"/>
  <c r="CH245" i="9"/>
  <c r="BZ245" i="9"/>
  <c r="BR245" i="9"/>
  <c r="BJ245" i="9"/>
  <c r="BB245" i="9"/>
  <c r="AT245" i="9"/>
  <c r="AL245" i="9"/>
  <c r="AD245" i="9"/>
  <c r="V245" i="9"/>
  <c r="CU245" i="9"/>
  <c r="CJ245" i="9"/>
  <c r="BY245" i="9"/>
  <c r="BO245" i="9"/>
  <c r="BD245" i="9"/>
  <c r="AS245" i="9"/>
  <c r="AI245" i="9"/>
  <c r="X245" i="9"/>
  <c r="CT245" i="9"/>
  <c r="CI245" i="9"/>
  <c r="BX245" i="9"/>
  <c r="BN245" i="9"/>
  <c r="BC245" i="9"/>
  <c r="AR245" i="9"/>
  <c r="AH245" i="9"/>
  <c r="W245" i="9"/>
  <c r="CR245" i="9"/>
  <c r="CG245" i="9"/>
  <c r="BW245" i="9"/>
  <c r="BL245" i="9"/>
  <c r="BA245" i="9"/>
  <c r="AQ245" i="9"/>
  <c r="AF245" i="9"/>
  <c r="CQ245" i="9"/>
  <c r="CF245" i="9"/>
  <c r="BV245" i="9"/>
  <c r="BK245" i="9"/>
  <c r="AZ245" i="9"/>
  <c r="AP245" i="9"/>
  <c r="AE245" i="9"/>
  <c r="CZ245" i="9"/>
  <c r="CO245" i="9"/>
  <c r="CE245" i="9"/>
  <c r="BT245" i="9"/>
  <c r="BI245" i="9"/>
  <c r="AY245" i="9"/>
  <c r="AN245" i="9"/>
  <c r="AC245" i="9"/>
  <c r="CW245" i="9"/>
  <c r="CM245" i="9"/>
  <c r="CB245" i="9"/>
  <c r="BQ245" i="9"/>
  <c r="BG245" i="9"/>
  <c r="AV245" i="9"/>
  <c r="AK245" i="9"/>
  <c r="AA245" i="9"/>
  <c r="CV245" i="9"/>
  <c r="BF245" i="9"/>
  <c r="CN245" i="9"/>
  <c r="AX245" i="9"/>
  <c r="AU245" i="9"/>
  <c r="CY245" i="9"/>
  <c r="AM245" i="9"/>
  <c r="CL245" i="9"/>
  <c r="AJ245" i="9"/>
  <c r="CD245" i="9"/>
  <c r="AB245" i="9"/>
  <c r="CA245" i="9"/>
  <c r="Z245" i="9"/>
  <c r="BP245" i="9"/>
  <c r="BS245" i="9"/>
  <c r="BH245" i="9"/>
  <c r="GE64" i="9"/>
  <c r="FW64" i="9"/>
  <c r="FO64" i="9"/>
  <c r="FG64" i="9"/>
  <c r="EY64" i="9"/>
  <c r="EQ64" i="9"/>
  <c r="EI64" i="9"/>
  <c r="EA64" i="9"/>
  <c r="DS64" i="9"/>
  <c r="DK64" i="9"/>
  <c r="DC64" i="9"/>
  <c r="GB64" i="9"/>
  <c r="FT64" i="9"/>
  <c r="FL64" i="9"/>
  <c r="FD64" i="9"/>
  <c r="EV64" i="9"/>
  <c r="EN64" i="9"/>
  <c r="EF64" i="9"/>
  <c r="DX64" i="9"/>
  <c r="DP64" i="9"/>
  <c r="DH64" i="9"/>
  <c r="GA64" i="9"/>
  <c r="FS64" i="9"/>
  <c r="FK64" i="9"/>
  <c r="FC64" i="9"/>
  <c r="EU64" i="9"/>
  <c r="EM64" i="9"/>
  <c r="EE64" i="9"/>
  <c r="DW64" i="9"/>
  <c r="DO64" i="9"/>
  <c r="DG64" i="9"/>
  <c r="GG64" i="9"/>
  <c r="FY64" i="9"/>
  <c r="FQ64" i="9"/>
  <c r="FI64" i="9"/>
  <c r="FA64" i="9"/>
  <c r="ES64" i="9"/>
  <c r="EK64" i="9"/>
  <c r="EC64" i="9"/>
  <c r="DU64" i="9"/>
  <c r="DM64" i="9"/>
  <c r="DE64" i="9"/>
  <c r="FX64" i="9"/>
  <c r="FH64" i="9"/>
  <c r="ER64" i="9"/>
  <c r="EB64" i="9"/>
  <c r="DL64" i="9"/>
  <c r="FV64" i="9"/>
  <c r="FF64" i="9"/>
  <c r="EP64" i="9"/>
  <c r="DZ64" i="9"/>
  <c r="DJ64" i="9"/>
  <c r="FU64" i="9"/>
  <c r="FE64" i="9"/>
  <c r="EO64" i="9"/>
  <c r="DY64" i="9"/>
  <c r="DI64" i="9"/>
  <c r="FR64" i="9"/>
  <c r="FB64" i="9"/>
  <c r="EL64" i="9"/>
  <c r="DV64" i="9"/>
  <c r="DF64" i="9"/>
  <c r="GF64" i="9"/>
  <c r="FP64" i="9"/>
  <c r="EZ64" i="9"/>
  <c r="EJ64" i="9"/>
  <c r="DT64" i="9"/>
  <c r="DD64" i="9"/>
  <c r="GD64" i="9"/>
  <c r="FN64" i="9"/>
  <c r="EX64" i="9"/>
  <c r="EH64" i="9"/>
  <c r="DR64" i="9"/>
  <c r="DB64" i="9"/>
  <c r="GC64" i="9"/>
  <c r="FM64" i="9"/>
  <c r="EW64" i="9"/>
  <c r="EG64" i="9"/>
  <c r="DQ64" i="9"/>
  <c r="DN64" i="9"/>
  <c r="ET64" i="9"/>
  <c r="ED64" i="9"/>
  <c r="FJ64" i="9"/>
  <c r="FZ64" i="9"/>
  <c r="GE263" i="9"/>
  <c r="FW263" i="9"/>
  <c r="FO263" i="9"/>
  <c r="FG263" i="9"/>
  <c r="EY263" i="9"/>
  <c r="EQ263" i="9"/>
  <c r="EI263" i="9"/>
  <c r="EA263" i="9"/>
  <c r="DS263" i="9"/>
  <c r="DK263" i="9"/>
  <c r="DC263" i="9"/>
  <c r="GC263" i="9"/>
  <c r="FU263" i="9"/>
  <c r="FM263" i="9"/>
  <c r="FE263" i="9"/>
  <c r="EW263" i="9"/>
  <c r="EO263" i="9"/>
  <c r="EG263" i="9"/>
  <c r="DY263" i="9"/>
  <c r="DQ263" i="9"/>
  <c r="DI263" i="9"/>
  <c r="GB263" i="9"/>
  <c r="FT263" i="9"/>
  <c r="FL263" i="9"/>
  <c r="FD263" i="9"/>
  <c r="EV263" i="9"/>
  <c r="EN263" i="9"/>
  <c r="EF263" i="9"/>
  <c r="DX263" i="9"/>
  <c r="DP263" i="9"/>
  <c r="DH263" i="9"/>
  <c r="FZ263" i="9"/>
  <c r="FR263" i="9"/>
  <c r="FJ263" i="9"/>
  <c r="FB263" i="9"/>
  <c r="ET263" i="9"/>
  <c r="EL263" i="9"/>
  <c r="ED263" i="9"/>
  <c r="DV263" i="9"/>
  <c r="DN263" i="9"/>
  <c r="DF263" i="9"/>
  <c r="FX263" i="9"/>
  <c r="FH263" i="9"/>
  <c r="ER263" i="9"/>
  <c r="EB263" i="9"/>
  <c r="DL263" i="9"/>
  <c r="FS263" i="9"/>
  <c r="FC263" i="9"/>
  <c r="EM263" i="9"/>
  <c r="DW263" i="9"/>
  <c r="DG263" i="9"/>
  <c r="GG263" i="9"/>
  <c r="FQ263" i="9"/>
  <c r="FA263" i="9"/>
  <c r="EK263" i="9"/>
  <c r="DU263" i="9"/>
  <c r="DE263" i="9"/>
  <c r="FP263" i="9"/>
  <c r="ES263" i="9"/>
  <c r="DR263" i="9"/>
  <c r="FN263" i="9"/>
  <c r="EP263" i="9"/>
  <c r="DO263" i="9"/>
  <c r="FK263" i="9"/>
  <c r="EJ263" i="9"/>
  <c r="DM263" i="9"/>
  <c r="GF263" i="9"/>
  <c r="FI263" i="9"/>
  <c r="EH263" i="9"/>
  <c r="DJ263" i="9"/>
  <c r="GD263" i="9"/>
  <c r="FF263" i="9"/>
  <c r="EE263" i="9"/>
  <c r="DD263" i="9"/>
  <c r="FY263" i="9"/>
  <c r="EX263" i="9"/>
  <c r="DZ263" i="9"/>
  <c r="EZ263" i="9"/>
  <c r="GA263" i="9"/>
  <c r="FV263" i="9"/>
  <c r="EU263" i="9"/>
  <c r="EC263" i="9"/>
  <c r="DT263" i="9"/>
  <c r="DB263" i="9"/>
  <c r="GC165" i="9"/>
  <c r="FU165" i="9"/>
  <c r="FM165" i="9"/>
  <c r="FE165" i="9"/>
  <c r="EW165" i="9"/>
  <c r="EO165" i="9"/>
  <c r="EG165" i="9"/>
  <c r="DY165" i="9"/>
  <c r="DQ165" i="9"/>
  <c r="DI165" i="9"/>
  <c r="GA165" i="9"/>
  <c r="FS165" i="9"/>
  <c r="FK165" i="9"/>
  <c r="FC165" i="9"/>
  <c r="EU165" i="9"/>
  <c r="EM165" i="9"/>
  <c r="EE165" i="9"/>
  <c r="DW165" i="9"/>
  <c r="DO165" i="9"/>
  <c r="DG165" i="9"/>
  <c r="FZ165" i="9"/>
  <c r="FR165" i="9"/>
  <c r="FJ165" i="9"/>
  <c r="FB165" i="9"/>
  <c r="ET165" i="9"/>
  <c r="EL165" i="9"/>
  <c r="ED165" i="9"/>
  <c r="DV165" i="9"/>
  <c r="DN165" i="9"/>
  <c r="DF165" i="9"/>
  <c r="GG165" i="9"/>
  <c r="FY165" i="9"/>
  <c r="FQ165" i="9"/>
  <c r="FI165" i="9"/>
  <c r="FA165" i="9"/>
  <c r="ES165" i="9"/>
  <c r="EK165" i="9"/>
  <c r="EC165" i="9"/>
  <c r="DU165" i="9"/>
  <c r="DM165" i="9"/>
  <c r="DE165" i="9"/>
  <c r="GF165" i="9"/>
  <c r="FX165" i="9"/>
  <c r="FP165" i="9"/>
  <c r="FH165" i="9"/>
  <c r="EZ165" i="9"/>
  <c r="ER165" i="9"/>
  <c r="EJ165" i="9"/>
  <c r="EB165" i="9"/>
  <c r="DT165" i="9"/>
  <c r="DL165" i="9"/>
  <c r="DD165" i="9"/>
  <c r="GE165" i="9"/>
  <c r="FW165" i="9"/>
  <c r="FO165" i="9"/>
  <c r="FG165" i="9"/>
  <c r="EY165" i="9"/>
  <c r="EQ165" i="9"/>
  <c r="EI165" i="9"/>
  <c r="EA165" i="9"/>
  <c r="DS165" i="9"/>
  <c r="DK165" i="9"/>
  <c r="DC165" i="9"/>
  <c r="FL165" i="9"/>
  <c r="EF165" i="9"/>
  <c r="FF165" i="9"/>
  <c r="DZ165" i="9"/>
  <c r="FD165" i="9"/>
  <c r="DX165" i="9"/>
  <c r="GD165" i="9"/>
  <c r="EX165" i="9"/>
  <c r="DR165" i="9"/>
  <c r="GB165" i="9"/>
  <c r="EV165" i="9"/>
  <c r="DP165" i="9"/>
  <c r="FV165" i="9"/>
  <c r="EP165" i="9"/>
  <c r="DJ165" i="9"/>
  <c r="FT165" i="9"/>
  <c r="EN165" i="9"/>
  <c r="DH165" i="9"/>
  <c r="DB165" i="9"/>
  <c r="FN165" i="9"/>
  <c r="EH165" i="9"/>
  <c r="CW396" i="9"/>
  <c r="CT396" i="9"/>
  <c r="CL396" i="9"/>
  <c r="CD396" i="9"/>
  <c r="BV396" i="9"/>
  <c r="BN396" i="9"/>
  <c r="BF396" i="9"/>
  <c r="AX396" i="9"/>
  <c r="AP396" i="9"/>
  <c r="AH396" i="9"/>
  <c r="Z396" i="9"/>
  <c r="CS396" i="9"/>
  <c r="CK396" i="9"/>
  <c r="CC396" i="9"/>
  <c r="BU396" i="9"/>
  <c r="BM396" i="9"/>
  <c r="BE396" i="9"/>
  <c r="AW396" i="9"/>
  <c r="AO396" i="9"/>
  <c r="AG396" i="9"/>
  <c r="Y396" i="9"/>
  <c r="DA396" i="9"/>
  <c r="CR396" i="9"/>
  <c r="CJ396" i="9"/>
  <c r="CB396" i="9"/>
  <c r="BT396" i="9"/>
  <c r="BL396" i="9"/>
  <c r="BD396" i="9"/>
  <c r="AV396" i="9"/>
  <c r="AN396" i="9"/>
  <c r="AF396" i="9"/>
  <c r="X396" i="9"/>
  <c r="CZ396" i="9"/>
  <c r="CQ396" i="9"/>
  <c r="CI396" i="9"/>
  <c r="CA396" i="9"/>
  <c r="BS396" i="9"/>
  <c r="BK396" i="9"/>
  <c r="BC396" i="9"/>
  <c r="AU396" i="9"/>
  <c r="AM396" i="9"/>
  <c r="AE396" i="9"/>
  <c r="W396" i="9"/>
  <c r="CY396" i="9"/>
  <c r="CP396" i="9"/>
  <c r="CH396" i="9"/>
  <c r="BZ396" i="9"/>
  <c r="BR396" i="9"/>
  <c r="BJ396" i="9"/>
  <c r="BB396" i="9"/>
  <c r="AT396" i="9"/>
  <c r="AL396" i="9"/>
  <c r="AD396" i="9"/>
  <c r="V396" i="9"/>
  <c r="CV396" i="9"/>
  <c r="CN396" i="9"/>
  <c r="CF396" i="9"/>
  <c r="BX396" i="9"/>
  <c r="BP396" i="9"/>
  <c r="BH396" i="9"/>
  <c r="AZ396" i="9"/>
  <c r="AR396" i="9"/>
  <c r="AJ396" i="9"/>
  <c r="AB396" i="9"/>
  <c r="CM396" i="9"/>
  <c r="BG396" i="9"/>
  <c r="AA396" i="9"/>
  <c r="CG396" i="9"/>
  <c r="BA396" i="9"/>
  <c r="CE396" i="9"/>
  <c r="AY396" i="9"/>
  <c r="BY396" i="9"/>
  <c r="AS396" i="9"/>
  <c r="BW396" i="9"/>
  <c r="AQ396" i="9"/>
  <c r="CU396" i="9"/>
  <c r="BO396" i="9"/>
  <c r="AI396" i="9"/>
  <c r="CO396" i="9"/>
  <c r="BQ396" i="9"/>
  <c r="BI396" i="9"/>
  <c r="AK396" i="9"/>
  <c r="AC396" i="9"/>
  <c r="CX396" i="9"/>
  <c r="CU287" i="9"/>
  <c r="CM287" i="9"/>
  <c r="CE287" i="9"/>
  <c r="BW287" i="9"/>
  <c r="BO287" i="9"/>
  <c r="BG287" i="9"/>
  <c r="AY287" i="9"/>
  <c r="AQ287" i="9"/>
  <c r="AI287" i="9"/>
  <c r="AA287" i="9"/>
  <c r="CT287" i="9"/>
  <c r="CL287" i="9"/>
  <c r="CD287" i="9"/>
  <c r="BV287" i="9"/>
  <c r="BN287" i="9"/>
  <c r="BF287" i="9"/>
  <c r="AX287" i="9"/>
  <c r="AP287" i="9"/>
  <c r="AH287" i="9"/>
  <c r="Z287" i="9"/>
  <c r="DA287" i="9"/>
  <c r="CS287" i="9"/>
  <c r="CK287" i="9"/>
  <c r="CC287" i="9"/>
  <c r="BU287" i="9"/>
  <c r="BM287" i="9"/>
  <c r="BE287" i="9"/>
  <c r="AW287" i="9"/>
  <c r="AO287" i="9"/>
  <c r="AG287" i="9"/>
  <c r="Y287" i="9"/>
  <c r="CZ287" i="9"/>
  <c r="CR287" i="9"/>
  <c r="CJ287" i="9"/>
  <c r="CB287" i="9"/>
  <c r="BT287" i="9"/>
  <c r="BL287" i="9"/>
  <c r="BD287" i="9"/>
  <c r="AV287" i="9"/>
  <c r="AN287" i="9"/>
  <c r="AF287" i="9"/>
  <c r="X287" i="9"/>
  <c r="CY287" i="9"/>
  <c r="CQ287" i="9"/>
  <c r="CI287" i="9"/>
  <c r="CA287" i="9"/>
  <c r="BS287" i="9"/>
  <c r="BK287" i="9"/>
  <c r="BC287" i="9"/>
  <c r="AU287" i="9"/>
  <c r="AM287" i="9"/>
  <c r="AE287" i="9"/>
  <c r="W287" i="9"/>
  <c r="CW287" i="9"/>
  <c r="CO287" i="9"/>
  <c r="CG287" i="9"/>
  <c r="BY287" i="9"/>
  <c r="BQ287" i="9"/>
  <c r="BI287" i="9"/>
  <c r="BA287" i="9"/>
  <c r="AS287" i="9"/>
  <c r="AK287" i="9"/>
  <c r="AC287" i="9"/>
  <c r="BX287" i="9"/>
  <c r="AR287" i="9"/>
  <c r="CX287" i="9"/>
  <c r="BR287" i="9"/>
  <c r="AL287" i="9"/>
  <c r="CV287" i="9"/>
  <c r="BP287" i="9"/>
  <c r="AJ287" i="9"/>
  <c r="CP287" i="9"/>
  <c r="BJ287" i="9"/>
  <c r="AD287" i="9"/>
  <c r="CH287" i="9"/>
  <c r="BB287" i="9"/>
  <c r="V287" i="9"/>
  <c r="CF287" i="9"/>
  <c r="BZ287" i="9"/>
  <c r="BH287" i="9"/>
  <c r="AZ287" i="9"/>
  <c r="AT287" i="9"/>
  <c r="AB287" i="9"/>
  <c r="CN287" i="9"/>
  <c r="CX243" i="9"/>
  <c r="CP243" i="9"/>
  <c r="CH243" i="9"/>
  <c r="BZ243" i="9"/>
  <c r="BR243" i="9"/>
  <c r="BJ243" i="9"/>
  <c r="BB243" i="9"/>
  <c r="AT243" i="9"/>
  <c r="AL243" i="9"/>
  <c r="AD243" i="9"/>
  <c r="V243" i="9"/>
  <c r="CW243" i="9"/>
  <c r="CO243" i="9"/>
  <c r="CG243" i="9"/>
  <c r="BY243" i="9"/>
  <c r="BQ243" i="9"/>
  <c r="BI243" i="9"/>
  <c r="BA243" i="9"/>
  <c r="AS243" i="9"/>
  <c r="AK243" i="9"/>
  <c r="AC243" i="9"/>
  <c r="CV243" i="9"/>
  <c r="CN243" i="9"/>
  <c r="CF243" i="9"/>
  <c r="BX243" i="9"/>
  <c r="BP243" i="9"/>
  <c r="BH243" i="9"/>
  <c r="AZ243" i="9"/>
  <c r="AR243" i="9"/>
  <c r="AJ243" i="9"/>
  <c r="AB243" i="9"/>
  <c r="CU243" i="9"/>
  <c r="CM243" i="9"/>
  <c r="CE243" i="9"/>
  <c r="BW243" i="9"/>
  <c r="BO243" i="9"/>
  <c r="BG243" i="9"/>
  <c r="AY243" i="9"/>
  <c r="AQ243" i="9"/>
  <c r="AI243" i="9"/>
  <c r="AA243" i="9"/>
  <c r="CT243" i="9"/>
  <c r="CL243" i="9"/>
  <c r="CD243" i="9"/>
  <c r="BV243" i="9"/>
  <c r="BN243" i="9"/>
  <c r="BF243" i="9"/>
  <c r="AX243" i="9"/>
  <c r="AP243" i="9"/>
  <c r="AH243" i="9"/>
  <c r="Z243" i="9"/>
  <c r="CZ243" i="9"/>
  <c r="CR243" i="9"/>
  <c r="CJ243" i="9"/>
  <c r="CB243" i="9"/>
  <c r="BT243" i="9"/>
  <c r="BL243" i="9"/>
  <c r="BD243" i="9"/>
  <c r="AV243" i="9"/>
  <c r="AN243" i="9"/>
  <c r="AF243" i="9"/>
  <c r="X243" i="9"/>
  <c r="CK243" i="9"/>
  <c r="BE243" i="9"/>
  <c r="Y243" i="9"/>
  <c r="CI243" i="9"/>
  <c r="BC243" i="9"/>
  <c r="W243" i="9"/>
  <c r="CA243" i="9"/>
  <c r="AM243" i="9"/>
  <c r="BU243" i="9"/>
  <c r="AG243" i="9"/>
  <c r="BS243" i="9"/>
  <c r="AE243" i="9"/>
  <c r="DA243" i="9"/>
  <c r="BM243" i="9"/>
  <c r="CY243" i="9"/>
  <c r="BK243" i="9"/>
  <c r="CQ243" i="9"/>
  <c r="AU243" i="9"/>
  <c r="CS243" i="9"/>
  <c r="CC243" i="9"/>
  <c r="AW243" i="9"/>
  <c r="AO243" i="9"/>
  <c r="GC253" i="9"/>
  <c r="FU253" i="9"/>
  <c r="FM253" i="9"/>
  <c r="FE253" i="9"/>
  <c r="EW253" i="9"/>
  <c r="EO253" i="9"/>
  <c r="EG253" i="9"/>
  <c r="DY253" i="9"/>
  <c r="DQ253" i="9"/>
  <c r="DI253" i="9"/>
  <c r="FZ253" i="9"/>
  <c r="FR253" i="9"/>
  <c r="FJ253" i="9"/>
  <c r="FB253" i="9"/>
  <c r="ET253" i="9"/>
  <c r="EL253" i="9"/>
  <c r="ED253" i="9"/>
  <c r="DV253" i="9"/>
  <c r="DN253" i="9"/>
  <c r="DF253" i="9"/>
  <c r="FY253" i="9"/>
  <c r="FO253" i="9"/>
  <c r="FD253" i="9"/>
  <c r="ES253" i="9"/>
  <c r="EI253" i="9"/>
  <c r="DX253" i="9"/>
  <c r="DM253" i="9"/>
  <c r="DC253" i="9"/>
  <c r="FX253" i="9"/>
  <c r="FN253" i="9"/>
  <c r="FC253" i="9"/>
  <c r="ER253" i="9"/>
  <c r="EH253" i="9"/>
  <c r="DW253" i="9"/>
  <c r="DL253" i="9"/>
  <c r="DB253" i="9"/>
  <c r="GG253" i="9"/>
  <c r="FW253" i="9"/>
  <c r="FL253" i="9"/>
  <c r="FA253" i="9"/>
  <c r="EQ253" i="9"/>
  <c r="EF253" i="9"/>
  <c r="DU253" i="9"/>
  <c r="DK253" i="9"/>
  <c r="GF253" i="9"/>
  <c r="FV253" i="9"/>
  <c r="FK253" i="9"/>
  <c r="EZ253" i="9"/>
  <c r="EP253" i="9"/>
  <c r="EE253" i="9"/>
  <c r="DT253" i="9"/>
  <c r="DJ253" i="9"/>
  <c r="GE253" i="9"/>
  <c r="FT253" i="9"/>
  <c r="FI253" i="9"/>
  <c r="EY253" i="9"/>
  <c r="EN253" i="9"/>
  <c r="EC253" i="9"/>
  <c r="DS253" i="9"/>
  <c r="DH253" i="9"/>
  <c r="GB253" i="9"/>
  <c r="FQ253" i="9"/>
  <c r="FG253" i="9"/>
  <c r="EV253" i="9"/>
  <c r="EK253" i="9"/>
  <c r="EA253" i="9"/>
  <c r="DP253" i="9"/>
  <c r="DE253" i="9"/>
  <c r="EX253" i="9"/>
  <c r="DG253" i="9"/>
  <c r="FP253" i="9"/>
  <c r="DZ253" i="9"/>
  <c r="FH253" i="9"/>
  <c r="DR253" i="9"/>
  <c r="EJ253" i="9"/>
  <c r="EB253" i="9"/>
  <c r="GD253" i="9"/>
  <c r="DO253" i="9"/>
  <c r="GA253" i="9"/>
  <c r="DD253" i="9"/>
  <c r="FS253" i="9"/>
  <c r="EU253" i="9"/>
  <c r="FF253" i="9"/>
  <c r="EM253" i="9"/>
  <c r="GD226" i="9"/>
  <c r="FV226" i="9"/>
  <c r="GC226" i="9"/>
  <c r="GG226" i="9"/>
  <c r="FW226" i="9"/>
  <c r="FN226" i="9"/>
  <c r="FF226" i="9"/>
  <c r="EX226" i="9"/>
  <c r="EP226" i="9"/>
  <c r="EH226" i="9"/>
  <c r="DZ226" i="9"/>
  <c r="DR226" i="9"/>
  <c r="DJ226" i="9"/>
  <c r="DB226" i="9"/>
  <c r="GF226" i="9"/>
  <c r="FU226" i="9"/>
  <c r="FM226" i="9"/>
  <c r="FE226" i="9"/>
  <c r="EW226" i="9"/>
  <c r="EO226" i="9"/>
  <c r="EG226" i="9"/>
  <c r="DY226" i="9"/>
  <c r="DQ226" i="9"/>
  <c r="DI226" i="9"/>
  <c r="GE226" i="9"/>
  <c r="FT226" i="9"/>
  <c r="FL226" i="9"/>
  <c r="FD226" i="9"/>
  <c r="EV226" i="9"/>
  <c r="EN226" i="9"/>
  <c r="EF226" i="9"/>
  <c r="DX226" i="9"/>
  <c r="DP226" i="9"/>
  <c r="DH226" i="9"/>
  <c r="GB226" i="9"/>
  <c r="FS226" i="9"/>
  <c r="FK226" i="9"/>
  <c r="FC226" i="9"/>
  <c r="EU226" i="9"/>
  <c r="EM226" i="9"/>
  <c r="EE226" i="9"/>
  <c r="DW226" i="9"/>
  <c r="DO226" i="9"/>
  <c r="DG226" i="9"/>
  <c r="GA226" i="9"/>
  <c r="FR226" i="9"/>
  <c r="FJ226" i="9"/>
  <c r="FB226" i="9"/>
  <c r="ET226" i="9"/>
  <c r="EL226" i="9"/>
  <c r="ED226" i="9"/>
  <c r="DV226" i="9"/>
  <c r="DN226" i="9"/>
  <c r="DF226" i="9"/>
  <c r="FY226" i="9"/>
  <c r="FP226" i="9"/>
  <c r="FH226" i="9"/>
  <c r="EZ226" i="9"/>
  <c r="ER226" i="9"/>
  <c r="EJ226" i="9"/>
  <c r="EB226" i="9"/>
  <c r="DT226" i="9"/>
  <c r="DL226" i="9"/>
  <c r="DD226" i="9"/>
  <c r="FO226" i="9"/>
  <c r="EI226" i="9"/>
  <c r="DC226" i="9"/>
  <c r="FI226" i="9"/>
  <c r="EC226" i="9"/>
  <c r="FG226" i="9"/>
  <c r="EA226" i="9"/>
  <c r="FA226" i="9"/>
  <c r="DU226" i="9"/>
  <c r="EY226" i="9"/>
  <c r="DS226" i="9"/>
  <c r="FZ226" i="9"/>
  <c r="ES226" i="9"/>
  <c r="DM226" i="9"/>
  <c r="FX226" i="9"/>
  <c r="EQ226" i="9"/>
  <c r="DK226" i="9"/>
  <c r="EK226" i="9"/>
  <c r="DE226" i="9"/>
  <c r="FQ226" i="9"/>
  <c r="GE197" i="9"/>
  <c r="FW197" i="9"/>
  <c r="FO197" i="9"/>
  <c r="FG197" i="9"/>
  <c r="EY197" i="9"/>
  <c r="EQ197" i="9"/>
  <c r="EI197" i="9"/>
  <c r="EA197" i="9"/>
  <c r="DS197" i="9"/>
  <c r="DK197" i="9"/>
  <c r="DC197" i="9"/>
  <c r="GD197" i="9"/>
  <c r="FV197" i="9"/>
  <c r="FN197" i="9"/>
  <c r="FF197" i="9"/>
  <c r="EX197" i="9"/>
  <c r="EP197" i="9"/>
  <c r="EH197" i="9"/>
  <c r="DZ197" i="9"/>
  <c r="DR197" i="9"/>
  <c r="DJ197" i="9"/>
  <c r="DB197" i="9"/>
  <c r="GC197" i="9"/>
  <c r="FU197" i="9"/>
  <c r="FM197" i="9"/>
  <c r="FE197" i="9"/>
  <c r="EW197" i="9"/>
  <c r="EO197" i="9"/>
  <c r="EG197" i="9"/>
  <c r="DY197" i="9"/>
  <c r="DQ197" i="9"/>
  <c r="DI197" i="9"/>
  <c r="GB197" i="9"/>
  <c r="FT197" i="9"/>
  <c r="FL197" i="9"/>
  <c r="FD197" i="9"/>
  <c r="EV197" i="9"/>
  <c r="EN197" i="9"/>
  <c r="EF197" i="9"/>
  <c r="DX197" i="9"/>
  <c r="DP197" i="9"/>
  <c r="DH197" i="9"/>
  <c r="GA197" i="9"/>
  <c r="FS197" i="9"/>
  <c r="FK197" i="9"/>
  <c r="FC197" i="9"/>
  <c r="EU197" i="9"/>
  <c r="EM197" i="9"/>
  <c r="EE197" i="9"/>
  <c r="DW197" i="9"/>
  <c r="DO197" i="9"/>
  <c r="DG197" i="9"/>
  <c r="FZ197" i="9"/>
  <c r="FR197" i="9"/>
  <c r="FJ197" i="9"/>
  <c r="FB197" i="9"/>
  <c r="ET197" i="9"/>
  <c r="EL197" i="9"/>
  <c r="ED197" i="9"/>
  <c r="DV197" i="9"/>
  <c r="DN197" i="9"/>
  <c r="DF197" i="9"/>
  <c r="GG197" i="9"/>
  <c r="FA197" i="9"/>
  <c r="DU197" i="9"/>
  <c r="GF197" i="9"/>
  <c r="EZ197" i="9"/>
  <c r="DT197" i="9"/>
  <c r="FY197" i="9"/>
  <c r="ES197" i="9"/>
  <c r="DM197" i="9"/>
  <c r="FX197" i="9"/>
  <c r="ER197" i="9"/>
  <c r="DL197" i="9"/>
  <c r="FQ197" i="9"/>
  <c r="EK197" i="9"/>
  <c r="DE197" i="9"/>
  <c r="FP197" i="9"/>
  <c r="EJ197" i="9"/>
  <c r="DD197" i="9"/>
  <c r="FI197" i="9"/>
  <c r="EC197" i="9"/>
  <c r="FH197" i="9"/>
  <c r="EB197" i="9"/>
  <c r="GE143" i="9"/>
  <c r="FW143" i="9"/>
  <c r="FO143" i="9"/>
  <c r="FG143" i="9"/>
  <c r="EY143" i="9"/>
  <c r="EQ143" i="9"/>
  <c r="EI143" i="9"/>
  <c r="EA143" i="9"/>
  <c r="DS143" i="9"/>
  <c r="DK143" i="9"/>
  <c r="DC143" i="9"/>
  <c r="GD143" i="9"/>
  <c r="FV143" i="9"/>
  <c r="FN143" i="9"/>
  <c r="FF143" i="9"/>
  <c r="EX143" i="9"/>
  <c r="EP143" i="9"/>
  <c r="EH143" i="9"/>
  <c r="DZ143" i="9"/>
  <c r="DR143" i="9"/>
  <c r="DJ143" i="9"/>
  <c r="DB143" i="9"/>
  <c r="GC143" i="9"/>
  <c r="FU143" i="9"/>
  <c r="FM143" i="9"/>
  <c r="FE143" i="9"/>
  <c r="EW143" i="9"/>
  <c r="EO143" i="9"/>
  <c r="EG143" i="9"/>
  <c r="DY143" i="9"/>
  <c r="DQ143" i="9"/>
  <c r="DI143" i="9"/>
  <c r="GB143" i="9"/>
  <c r="FT143" i="9"/>
  <c r="FL143" i="9"/>
  <c r="FD143" i="9"/>
  <c r="EV143" i="9"/>
  <c r="EN143" i="9"/>
  <c r="EF143" i="9"/>
  <c r="DX143" i="9"/>
  <c r="DP143" i="9"/>
  <c r="DH143" i="9"/>
  <c r="GA143" i="9"/>
  <c r="FS143" i="9"/>
  <c r="FK143" i="9"/>
  <c r="FC143" i="9"/>
  <c r="EU143" i="9"/>
  <c r="EM143" i="9"/>
  <c r="EE143" i="9"/>
  <c r="DW143" i="9"/>
  <c r="DO143" i="9"/>
  <c r="DG143" i="9"/>
  <c r="FZ143" i="9"/>
  <c r="FR143" i="9"/>
  <c r="FJ143" i="9"/>
  <c r="FB143" i="9"/>
  <c r="ET143" i="9"/>
  <c r="EL143" i="9"/>
  <c r="ED143" i="9"/>
  <c r="DV143" i="9"/>
  <c r="DN143" i="9"/>
  <c r="DF143" i="9"/>
  <c r="FI143" i="9"/>
  <c r="EC143" i="9"/>
  <c r="FH143" i="9"/>
  <c r="EB143" i="9"/>
  <c r="GG143" i="9"/>
  <c r="FA143" i="9"/>
  <c r="DU143" i="9"/>
  <c r="GF143" i="9"/>
  <c r="EZ143" i="9"/>
  <c r="DT143" i="9"/>
  <c r="FY143" i="9"/>
  <c r="ES143" i="9"/>
  <c r="DM143" i="9"/>
  <c r="FX143" i="9"/>
  <c r="ER143" i="9"/>
  <c r="DL143" i="9"/>
  <c r="FQ143" i="9"/>
  <c r="EK143" i="9"/>
  <c r="DE143" i="9"/>
  <c r="FP143" i="9"/>
  <c r="EJ143" i="9"/>
  <c r="DD143" i="9"/>
  <c r="FZ120" i="9"/>
  <c r="FR120" i="9"/>
  <c r="FJ120" i="9"/>
  <c r="FB120" i="9"/>
  <c r="ET120" i="9"/>
  <c r="EL120" i="9"/>
  <c r="ED120" i="9"/>
  <c r="DV120" i="9"/>
  <c r="DN120" i="9"/>
  <c r="DF120" i="9"/>
  <c r="GG120" i="9"/>
  <c r="FY120" i="9"/>
  <c r="FQ120" i="9"/>
  <c r="FI120" i="9"/>
  <c r="FA120" i="9"/>
  <c r="ES120" i="9"/>
  <c r="EK120" i="9"/>
  <c r="EC120" i="9"/>
  <c r="DU120" i="9"/>
  <c r="DM120" i="9"/>
  <c r="DE120" i="9"/>
  <c r="GF120" i="9"/>
  <c r="FX120" i="9"/>
  <c r="FP120" i="9"/>
  <c r="FH120" i="9"/>
  <c r="EZ120" i="9"/>
  <c r="ER120" i="9"/>
  <c r="EJ120" i="9"/>
  <c r="EB120" i="9"/>
  <c r="DT120" i="9"/>
  <c r="DL120" i="9"/>
  <c r="DD120" i="9"/>
  <c r="GE120" i="9"/>
  <c r="FW120" i="9"/>
  <c r="FO120" i="9"/>
  <c r="FG120" i="9"/>
  <c r="EY120" i="9"/>
  <c r="EQ120" i="9"/>
  <c r="EI120" i="9"/>
  <c r="EA120" i="9"/>
  <c r="DS120" i="9"/>
  <c r="DK120" i="9"/>
  <c r="DC120" i="9"/>
  <c r="GD120" i="9"/>
  <c r="FV120" i="9"/>
  <c r="FN120" i="9"/>
  <c r="FF120" i="9"/>
  <c r="EX120" i="9"/>
  <c r="EP120" i="9"/>
  <c r="EH120" i="9"/>
  <c r="DZ120" i="9"/>
  <c r="DR120" i="9"/>
  <c r="DJ120" i="9"/>
  <c r="DB120" i="9"/>
  <c r="GC120" i="9"/>
  <c r="FU120" i="9"/>
  <c r="FM120" i="9"/>
  <c r="FE120" i="9"/>
  <c r="EW120" i="9"/>
  <c r="EO120" i="9"/>
  <c r="EG120" i="9"/>
  <c r="DY120" i="9"/>
  <c r="DQ120" i="9"/>
  <c r="DI120" i="9"/>
  <c r="GB120" i="9"/>
  <c r="EV120" i="9"/>
  <c r="DP120" i="9"/>
  <c r="GA120" i="9"/>
  <c r="EU120" i="9"/>
  <c r="DO120" i="9"/>
  <c r="FT120" i="9"/>
  <c r="EN120" i="9"/>
  <c r="DH120" i="9"/>
  <c r="FS120" i="9"/>
  <c r="EM120" i="9"/>
  <c r="DG120" i="9"/>
  <c r="FL120" i="9"/>
  <c r="EF120" i="9"/>
  <c r="FK120" i="9"/>
  <c r="EE120" i="9"/>
  <c r="FD120" i="9"/>
  <c r="DX120" i="9"/>
  <c r="FC120" i="9"/>
  <c r="DW120" i="9"/>
  <c r="GF99" i="9"/>
  <c r="FX99" i="9"/>
  <c r="FP99" i="9"/>
  <c r="FH99" i="9"/>
  <c r="EZ99" i="9"/>
  <c r="ER99" i="9"/>
  <c r="EJ99" i="9"/>
  <c r="EB99" i="9"/>
  <c r="DT99" i="9"/>
  <c r="DL99" i="9"/>
  <c r="DD99" i="9"/>
  <c r="GE99" i="9"/>
  <c r="FW99" i="9"/>
  <c r="FO99" i="9"/>
  <c r="FG99" i="9"/>
  <c r="EY99" i="9"/>
  <c r="EQ99" i="9"/>
  <c r="EI99" i="9"/>
  <c r="EA99" i="9"/>
  <c r="DS99" i="9"/>
  <c r="DK99" i="9"/>
  <c r="DC99" i="9"/>
  <c r="GD99" i="9"/>
  <c r="FV99" i="9"/>
  <c r="FN99" i="9"/>
  <c r="FF99" i="9"/>
  <c r="EX99" i="9"/>
  <c r="EP99" i="9"/>
  <c r="EH99" i="9"/>
  <c r="DZ99" i="9"/>
  <c r="DR99" i="9"/>
  <c r="DJ99" i="9"/>
  <c r="DB99" i="9"/>
  <c r="GC99" i="9"/>
  <c r="FU99" i="9"/>
  <c r="FM99" i="9"/>
  <c r="FE99" i="9"/>
  <c r="EW99" i="9"/>
  <c r="EO99" i="9"/>
  <c r="EG99" i="9"/>
  <c r="DY99" i="9"/>
  <c r="DQ99" i="9"/>
  <c r="DI99" i="9"/>
  <c r="GB99" i="9"/>
  <c r="FT99" i="9"/>
  <c r="FL99" i="9"/>
  <c r="FD99" i="9"/>
  <c r="EV99" i="9"/>
  <c r="EN99" i="9"/>
  <c r="EF99" i="9"/>
  <c r="DX99" i="9"/>
  <c r="DP99" i="9"/>
  <c r="DH99" i="9"/>
  <c r="GA99" i="9"/>
  <c r="FS99" i="9"/>
  <c r="FK99" i="9"/>
  <c r="FC99" i="9"/>
  <c r="EU99" i="9"/>
  <c r="EM99" i="9"/>
  <c r="EE99" i="9"/>
  <c r="DW99" i="9"/>
  <c r="DO99" i="9"/>
  <c r="DG99" i="9"/>
  <c r="FZ99" i="9"/>
  <c r="FR99" i="9"/>
  <c r="FJ99" i="9"/>
  <c r="FB99" i="9"/>
  <c r="ET99" i="9"/>
  <c r="EL99" i="9"/>
  <c r="ED99" i="9"/>
  <c r="DV99" i="9"/>
  <c r="DN99" i="9"/>
  <c r="DF99" i="9"/>
  <c r="EC99" i="9"/>
  <c r="GG99" i="9"/>
  <c r="DU99" i="9"/>
  <c r="FY99" i="9"/>
  <c r="DM99" i="9"/>
  <c r="FQ99" i="9"/>
  <c r="DE99" i="9"/>
  <c r="FI99" i="9"/>
  <c r="FA99" i="9"/>
  <c r="ES99" i="9"/>
  <c r="EK99" i="9"/>
  <c r="GA61" i="9"/>
  <c r="FS61" i="9"/>
  <c r="FK61" i="9"/>
  <c r="FC61" i="9"/>
  <c r="EU61" i="9"/>
  <c r="EM61" i="9"/>
  <c r="EE61" i="9"/>
  <c r="DW61" i="9"/>
  <c r="DO61" i="9"/>
  <c r="DG61" i="9"/>
  <c r="GF61" i="9"/>
  <c r="FX61" i="9"/>
  <c r="FP61" i="9"/>
  <c r="FH61" i="9"/>
  <c r="EZ61" i="9"/>
  <c r="ER61" i="9"/>
  <c r="EJ61" i="9"/>
  <c r="EB61" i="9"/>
  <c r="DT61" i="9"/>
  <c r="DL61" i="9"/>
  <c r="DD61" i="9"/>
  <c r="GB61" i="9"/>
  <c r="FQ61" i="9"/>
  <c r="FF61" i="9"/>
  <c r="EV61" i="9"/>
  <c r="EK61" i="9"/>
  <c r="DZ61" i="9"/>
  <c r="DP61" i="9"/>
  <c r="DE61" i="9"/>
  <c r="FZ61" i="9"/>
  <c r="FO61" i="9"/>
  <c r="FE61" i="9"/>
  <c r="ET61" i="9"/>
  <c r="EI61" i="9"/>
  <c r="DY61" i="9"/>
  <c r="DN61" i="9"/>
  <c r="DC61" i="9"/>
  <c r="FY61" i="9"/>
  <c r="FN61" i="9"/>
  <c r="FD61" i="9"/>
  <c r="ES61" i="9"/>
  <c r="EH61" i="9"/>
  <c r="DX61" i="9"/>
  <c r="DM61" i="9"/>
  <c r="DB61" i="9"/>
  <c r="FW61" i="9"/>
  <c r="FM61" i="9"/>
  <c r="FB61" i="9"/>
  <c r="EQ61" i="9"/>
  <c r="EG61" i="9"/>
  <c r="DV61" i="9"/>
  <c r="DK61" i="9"/>
  <c r="GG61" i="9"/>
  <c r="FV61" i="9"/>
  <c r="FL61" i="9"/>
  <c r="FA61" i="9"/>
  <c r="EP61" i="9"/>
  <c r="EF61" i="9"/>
  <c r="DU61" i="9"/>
  <c r="DJ61" i="9"/>
  <c r="GE61" i="9"/>
  <c r="FU61" i="9"/>
  <c r="FJ61" i="9"/>
  <c r="EY61" i="9"/>
  <c r="EO61" i="9"/>
  <c r="ED61" i="9"/>
  <c r="DS61" i="9"/>
  <c r="DI61" i="9"/>
  <c r="GD61" i="9"/>
  <c r="FT61" i="9"/>
  <c r="FI61" i="9"/>
  <c r="EX61" i="9"/>
  <c r="EN61" i="9"/>
  <c r="EC61" i="9"/>
  <c r="DR61" i="9"/>
  <c r="DH61" i="9"/>
  <c r="DF61" i="9"/>
  <c r="GC61" i="9"/>
  <c r="FR61" i="9"/>
  <c r="FG61" i="9"/>
  <c r="EA61" i="9"/>
  <c r="DQ61" i="9"/>
  <c r="EW61" i="9"/>
  <c r="EL61" i="9"/>
  <c r="CV419" i="9"/>
  <c r="CN419" i="9"/>
  <c r="CF419" i="9"/>
  <c r="BX419" i="9"/>
  <c r="BP419" i="9"/>
  <c r="BH419" i="9"/>
  <c r="AZ419" i="9"/>
  <c r="AR419" i="9"/>
  <c r="AJ419" i="9"/>
  <c r="AB419" i="9"/>
  <c r="CU419" i="9"/>
  <c r="CM419" i="9"/>
  <c r="CE419" i="9"/>
  <c r="BW419" i="9"/>
  <c r="BO419" i="9"/>
  <c r="BG419" i="9"/>
  <c r="AY419" i="9"/>
  <c r="AQ419" i="9"/>
  <c r="AI419" i="9"/>
  <c r="AA419" i="9"/>
  <c r="CT419" i="9"/>
  <c r="CL419" i="9"/>
  <c r="CD419" i="9"/>
  <c r="BV419" i="9"/>
  <c r="BN419" i="9"/>
  <c r="BF419" i="9"/>
  <c r="AX419" i="9"/>
  <c r="AP419" i="9"/>
  <c r="AH419" i="9"/>
  <c r="Z419" i="9"/>
  <c r="DA419" i="9"/>
  <c r="CS419" i="9"/>
  <c r="CK419" i="9"/>
  <c r="CC419" i="9"/>
  <c r="BU419" i="9"/>
  <c r="BM419" i="9"/>
  <c r="BE419" i="9"/>
  <c r="AW419" i="9"/>
  <c r="AO419" i="9"/>
  <c r="AG419" i="9"/>
  <c r="Y419" i="9"/>
  <c r="CZ419" i="9"/>
  <c r="CR419" i="9"/>
  <c r="CJ419" i="9"/>
  <c r="CB419" i="9"/>
  <c r="BT419" i="9"/>
  <c r="BL419" i="9"/>
  <c r="BD419" i="9"/>
  <c r="AV419" i="9"/>
  <c r="AN419" i="9"/>
  <c r="AF419" i="9"/>
  <c r="X419" i="9"/>
  <c r="CY419" i="9"/>
  <c r="CG419" i="9"/>
  <c r="BJ419" i="9"/>
  <c r="AM419" i="9"/>
  <c r="CX419" i="9"/>
  <c r="CA419" i="9"/>
  <c r="BI419" i="9"/>
  <c r="AL419" i="9"/>
  <c r="CW419" i="9"/>
  <c r="BZ419" i="9"/>
  <c r="BC419" i="9"/>
  <c r="AK419" i="9"/>
  <c r="CQ419" i="9"/>
  <c r="BY419" i="9"/>
  <c r="BB419" i="9"/>
  <c r="AE419" i="9"/>
  <c r="CP419" i="9"/>
  <c r="BS419" i="9"/>
  <c r="BA419" i="9"/>
  <c r="AD419" i="9"/>
  <c r="CO419" i="9"/>
  <c r="BR419" i="9"/>
  <c r="AU419" i="9"/>
  <c r="AC419" i="9"/>
  <c r="AS419" i="9"/>
  <c r="W419" i="9"/>
  <c r="V419" i="9"/>
  <c r="CI419" i="9"/>
  <c r="CH419" i="9"/>
  <c r="BK419" i="9"/>
  <c r="BQ419" i="9"/>
  <c r="AT419" i="9"/>
  <c r="CY209" i="9"/>
  <c r="CQ209" i="9"/>
  <c r="CI209" i="9"/>
  <c r="CA209" i="9"/>
  <c r="BS209" i="9"/>
  <c r="BK209" i="9"/>
  <c r="BC209" i="9"/>
  <c r="AU209" i="9"/>
  <c r="AM209" i="9"/>
  <c r="AE209" i="9"/>
  <c r="W209" i="9"/>
  <c r="CX209" i="9"/>
  <c r="CP209" i="9"/>
  <c r="CH209" i="9"/>
  <c r="BZ209" i="9"/>
  <c r="BR209" i="9"/>
  <c r="BJ209" i="9"/>
  <c r="BB209" i="9"/>
  <c r="AT209" i="9"/>
  <c r="AL209" i="9"/>
  <c r="AD209" i="9"/>
  <c r="V209" i="9"/>
  <c r="CV209" i="9"/>
  <c r="CN209" i="9"/>
  <c r="CF209" i="9"/>
  <c r="BX209" i="9"/>
  <c r="BP209" i="9"/>
  <c r="BH209" i="9"/>
  <c r="AZ209" i="9"/>
  <c r="AR209" i="9"/>
  <c r="AJ209" i="9"/>
  <c r="AB209" i="9"/>
  <c r="DA209" i="9"/>
  <c r="CS209" i="9"/>
  <c r="CK209" i="9"/>
  <c r="CC209" i="9"/>
  <c r="BU209" i="9"/>
  <c r="BM209" i="9"/>
  <c r="BE209" i="9"/>
  <c r="AW209" i="9"/>
  <c r="AO209" i="9"/>
  <c r="AG209" i="9"/>
  <c r="Y209" i="9"/>
  <c r="CZ209" i="9"/>
  <c r="CJ209" i="9"/>
  <c r="BT209" i="9"/>
  <c r="BD209" i="9"/>
  <c r="AN209" i="9"/>
  <c r="X209" i="9"/>
  <c r="CW209" i="9"/>
  <c r="CG209" i="9"/>
  <c r="BQ209" i="9"/>
  <c r="BA209" i="9"/>
  <c r="AK209" i="9"/>
  <c r="CU209" i="9"/>
  <c r="CE209" i="9"/>
  <c r="BO209" i="9"/>
  <c r="AY209" i="9"/>
  <c r="AI209" i="9"/>
  <c r="CT209" i="9"/>
  <c r="CD209" i="9"/>
  <c r="BN209" i="9"/>
  <c r="AX209" i="9"/>
  <c r="AH209" i="9"/>
  <c r="CR209" i="9"/>
  <c r="CB209" i="9"/>
  <c r="BL209" i="9"/>
  <c r="AV209" i="9"/>
  <c r="AF209" i="9"/>
  <c r="CO209" i="9"/>
  <c r="BY209" i="9"/>
  <c r="BI209" i="9"/>
  <c r="AS209" i="9"/>
  <c r="AC209" i="9"/>
  <c r="BW209" i="9"/>
  <c r="BV209" i="9"/>
  <c r="BG209" i="9"/>
  <c r="BF209" i="9"/>
  <c r="AQ209" i="9"/>
  <c r="AP209" i="9"/>
  <c r="CM209" i="9"/>
  <c r="AA209" i="9"/>
  <c r="CL209" i="9"/>
  <c r="Z209" i="9"/>
  <c r="GC297" i="9"/>
  <c r="FU297" i="9"/>
  <c r="FM297" i="9"/>
  <c r="FE297" i="9"/>
  <c r="EW297" i="9"/>
  <c r="EO297" i="9"/>
  <c r="EG297" i="9"/>
  <c r="DY297" i="9"/>
  <c r="DQ297" i="9"/>
  <c r="DI297" i="9"/>
  <c r="GB297" i="9"/>
  <c r="FT297" i="9"/>
  <c r="FL297" i="9"/>
  <c r="FD297" i="9"/>
  <c r="EV297" i="9"/>
  <c r="EN297" i="9"/>
  <c r="EF297" i="9"/>
  <c r="DX297" i="9"/>
  <c r="DP297" i="9"/>
  <c r="DH297" i="9"/>
  <c r="GA297" i="9"/>
  <c r="FS297" i="9"/>
  <c r="FK297" i="9"/>
  <c r="FC297" i="9"/>
  <c r="EU297" i="9"/>
  <c r="EM297" i="9"/>
  <c r="EE297" i="9"/>
  <c r="DW297" i="9"/>
  <c r="DO297" i="9"/>
  <c r="DG297" i="9"/>
  <c r="FZ297" i="9"/>
  <c r="FR297" i="9"/>
  <c r="FJ297" i="9"/>
  <c r="FB297" i="9"/>
  <c r="ET297" i="9"/>
  <c r="EL297" i="9"/>
  <c r="ED297" i="9"/>
  <c r="DV297" i="9"/>
  <c r="DN297" i="9"/>
  <c r="DF297" i="9"/>
  <c r="GG297" i="9"/>
  <c r="FY297" i="9"/>
  <c r="FQ297" i="9"/>
  <c r="FI297" i="9"/>
  <c r="FA297" i="9"/>
  <c r="ES297" i="9"/>
  <c r="EK297" i="9"/>
  <c r="EC297" i="9"/>
  <c r="DU297" i="9"/>
  <c r="DM297" i="9"/>
  <c r="DE297" i="9"/>
  <c r="GE297" i="9"/>
  <c r="FW297" i="9"/>
  <c r="FO297" i="9"/>
  <c r="FG297" i="9"/>
  <c r="EY297" i="9"/>
  <c r="EQ297" i="9"/>
  <c r="EI297" i="9"/>
  <c r="EA297" i="9"/>
  <c r="DS297" i="9"/>
  <c r="DK297" i="9"/>
  <c r="DC297" i="9"/>
  <c r="FP297" i="9"/>
  <c r="EJ297" i="9"/>
  <c r="DD297" i="9"/>
  <c r="FN297" i="9"/>
  <c r="EH297" i="9"/>
  <c r="DB297" i="9"/>
  <c r="FH297" i="9"/>
  <c r="EB297" i="9"/>
  <c r="FF297" i="9"/>
  <c r="DZ297" i="9"/>
  <c r="GD297" i="9"/>
  <c r="EX297" i="9"/>
  <c r="DR297" i="9"/>
  <c r="GF297" i="9"/>
  <c r="DJ297" i="9"/>
  <c r="FX297" i="9"/>
  <c r="FV297" i="9"/>
  <c r="EZ297" i="9"/>
  <c r="ER297" i="9"/>
  <c r="EP297" i="9"/>
  <c r="DT297" i="9"/>
  <c r="DL297" i="9"/>
  <c r="GA217" i="9"/>
  <c r="FS217" i="9"/>
  <c r="FK217" i="9"/>
  <c r="FC217" i="9"/>
  <c r="EU217" i="9"/>
  <c r="EM217" i="9"/>
  <c r="EE217" i="9"/>
  <c r="DW217" i="9"/>
  <c r="DO217" i="9"/>
  <c r="DG217" i="9"/>
  <c r="FZ217" i="9"/>
  <c r="FR217" i="9"/>
  <c r="FJ217" i="9"/>
  <c r="FB217" i="9"/>
  <c r="ET217" i="9"/>
  <c r="EL217" i="9"/>
  <c r="ED217" i="9"/>
  <c r="DV217" i="9"/>
  <c r="DN217" i="9"/>
  <c r="DF217" i="9"/>
  <c r="GG217" i="9"/>
  <c r="FY217" i="9"/>
  <c r="FQ217" i="9"/>
  <c r="FI217" i="9"/>
  <c r="FA217" i="9"/>
  <c r="ES217" i="9"/>
  <c r="EK217" i="9"/>
  <c r="EC217" i="9"/>
  <c r="DU217" i="9"/>
  <c r="DM217" i="9"/>
  <c r="DE217" i="9"/>
  <c r="GF217" i="9"/>
  <c r="FX217" i="9"/>
  <c r="FP217" i="9"/>
  <c r="FH217" i="9"/>
  <c r="EZ217" i="9"/>
  <c r="ER217" i="9"/>
  <c r="EJ217" i="9"/>
  <c r="EB217" i="9"/>
  <c r="DT217" i="9"/>
  <c r="DL217" i="9"/>
  <c r="DD217" i="9"/>
  <c r="GE217" i="9"/>
  <c r="FW217" i="9"/>
  <c r="FO217" i="9"/>
  <c r="FG217" i="9"/>
  <c r="EY217" i="9"/>
  <c r="EQ217" i="9"/>
  <c r="EI217" i="9"/>
  <c r="EA217" i="9"/>
  <c r="DS217" i="9"/>
  <c r="DK217" i="9"/>
  <c r="DC217" i="9"/>
  <c r="GC217" i="9"/>
  <c r="FU217" i="9"/>
  <c r="FM217" i="9"/>
  <c r="FE217" i="9"/>
  <c r="EW217" i="9"/>
  <c r="EO217" i="9"/>
  <c r="EG217" i="9"/>
  <c r="DY217" i="9"/>
  <c r="DQ217" i="9"/>
  <c r="DI217" i="9"/>
  <c r="FN217" i="9"/>
  <c r="EH217" i="9"/>
  <c r="DB217" i="9"/>
  <c r="FL217" i="9"/>
  <c r="EF217" i="9"/>
  <c r="FF217" i="9"/>
  <c r="DZ217" i="9"/>
  <c r="FD217" i="9"/>
  <c r="DX217" i="9"/>
  <c r="GD217" i="9"/>
  <c r="EX217" i="9"/>
  <c r="DR217" i="9"/>
  <c r="GB217" i="9"/>
  <c r="EV217" i="9"/>
  <c r="DP217" i="9"/>
  <c r="FV217" i="9"/>
  <c r="EP217" i="9"/>
  <c r="DJ217" i="9"/>
  <c r="FT217" i="9"/>
  <c r="EN217" i="9"/>
  <c r="DH217" i="9"/>
  <c r="GB162" i="9"/>
  <c r="FT162" i="9"/>
  <c r="FL162" i="9"/>
  <c r="FD162" i="9"/>
  <c r="EV162" i="9"/>
  <c r="EN162" i="9"/>
  <c r="EF162" i="9"/>
  <c r="DX162" i="9"/>
  <c r="DP162" i="9"/>
  <c r="DH162" i="9"/>
  <c r="FZ162" i="9"/>
  <c r="FR162" i="9"/>
  <c r="FJ162" i="9"/>
  <c r="FB162" i="9"/>
  <c r="ET162" i="9"/>
  <c r="EL162" i="9"/>
  <c r="ED162" i="9"/>
  <c r="DV162" i="9"/>
  <c r="DN162" i="9"/>
  <c r="DF162" i="9"/>
  <c r="GG162" i="9"/>
  <c r="FY162" i="9"/>
  <c r="FQ162" i="9"/>
  <c r="FI162" i="9"/>
  <c r="FA162" i="9"/>
  <c r="ES162" i="9"/>
  <c r="EK162" i="9"/>
  <c r="EC162" i="9"/>
  <c r="DU162" i="9"/>
  <c r="DM162" i="9"/>
  <c r="DE162" i="9"/>
  <c r="GF162" i="9"/>
  <c r="FX162" i="9"/>
  <c r="FP162" i="9"/>
  <c r="FH162" i="9"/>
  <c r="EZ162" i="9"/>
  <c r="ER162" i="9"/>
  <c r="EJ162" i="9"/>
  <c r="EB162" i="9"/>
  <c r="DT162" i="9"/>
  <c r="DL162" i="9"/>
  <c r="DD162" i="9"/>
  <c r="GE162" i="9"/>
  <c r="FW162" i="9"/>
  <c r="FO162" i="9"/>
  <c r="FG162" i="9"/>
  <c r="EY162" i="9"/>
  <c r="EQ162" i="9"/>
  <c r="EI162" i="9"/>
  <c r="EA162" i="9"/>
  <c r="DS162" i="9"/>
  <c r="DK162" i="9"/>
  <c r="DC162" i="9"/>
  <c r="GD162" i="9"/>
  <c r="FV162" i="9"/>
  <c r="FN162" i="9"/>
  <c r="FF162" i="9"/>
  <c r="EX162" i="9"/>
  <c r="EP162" i="9"/>
  <c r="EH162" i="9"/>
  <c r="DZ162" i="9"/>
  <c r="DR162" i="9"/>
  <c r="DJ162" i="9"/>
  <c r="DB162" i="9"/>
  <c r="GC162" i="9"/>
  <c r="EW162" i="9"/>
  <c r="DQ162" i="9"/>
  <c r="GA162" i="9"/>
  <c r="EU162" i="9"/>
  <c r="DO162" i="9"/>
  <c r="FU162" i="9"/>
  <c r="EO162" i="9"/>
  <c r="DI162" i="9"/>
  <c r="FS162" i="9"/>
  <c r="EM162" i="9"/>
  <c r="DG162" i="9"/>
  <c r="FM162" i="9"/>
  <c r="EG162" i="9"/>
  <c r="FK162" i="9"/>
  <c r="EE162" i="9"/>
  <c r="FE162" i="9"/>
  <c r="DY162" i="9"/>
  <c r="FC162" i="9"/>
  <c r="DW162" i="9"/>
  <c r="GC98" i="9"/>
  <c r="FU98" i="9"/>
  <c r="FM98" i="9"/>
  <c r="FE98" i="9"/>
  <c r="EW98" i="9"/>
  <c r="EO98" i="9"/>
  <c r="EG98" i="9"/>
  <c r="DY98" i="9"/>
  <c r="DQ98" i="9"/>
  <c r="DI98" i="9"/>
  <c r="GB98" i="9"/>
  <c r="FT98" i="9"/>
  <c r="FL98" i="9"/>
  <c r="FD98" i="9"/>
  <c r="EV98" i="9"/>
  <c r="EN98" i="9"/>
  <c r="EF98" i="9"/>
  <c r="DX98" i="9"/>
  <c r="DP98" i="9"/>
  <c r="DH98" i="9"/>
  <c r="GA98" i="9"/>
  <c r="FS98" i="9"/>
  <c r="FK98" i="9"/>
  <c r="FC98" i="9"/>
  <c r="EU98" i="9"/>
  <c r="EM98" i="9"/>
  <c r="EE98" i="9"/>
  <c r="DW98" i="9"/>
  <c r="DO98" i="9"/>
  <c r="DG98" i="9"/>
  <c r="FZ98" i="9"/>
  <c r="FR98" i="9"/>
  <c r="FJ98" i="9"/>
  <c r="FB98" i="9"/>
  <c r="ET98" i="9"/>
  <c r="EL98" i="9"/>
  <c r="ED98" i="9"/>
  <c r="DV98" i="9"/>
  <c r="DN98" i="9"/>
  <c r="DF98" i="9"/>
  <c r="GG98" i="9"/>
  <c r="FY98" i="9"/>
  <c r="FQ98" i="9"/>
  <c r="FI98" i="9"/>
  <c r="FA98" i="9"/>
  <c r="ES98" i="9"/>
  <c r="EK98" i="9"/>
  <c r="EC98" i="9"/>
  <c r="DU98" i="9"/>
  <c r="DM98" i="9"/>
  <c r="DE98" i="9"/>
  <c r="GF98" i="9"/>
  <c r="FX98" i="9"/>
  <c r="FP98" i="9"/>
  <c r="FH98" i="9"/>
  <c r="EZ98" i="9"/>
  <c r="ER98" i="9"/>
  <c r="EJ98" i="9"/>
  <c r="EB98" i="9"/>
  <c r="DT98" i="9"/>
  <c r="DL98" i="9"/>
  <c r="DD98" i="9"/>
  <c r="GE98" i="9"/>
  <c r="FW98" i="9"/>
  <c r="FO98" i="9"/>
  <c r="FG98" i="9"/>
  <c r="EY98" i="9"/>
  <c r="EQ98" i="9"/>
  <c r="EI98" i="9"/>
  <c r="EA98" i="9"/>
  <c r="DS98" i="9"/>
  <c r="DK98" i="9"/>
  <c r="DC98" i="9"/>
  <c r="GD98" i="9"/>
  <c r="DR98" i="9"/>
  <c r="FV98" i="9"/>
  <c r="DJ98" i="9"/>
  <c r="FN98" i="9"/>
  <c r="DB98" i="9"/>
  <c r="FF98" i="9"/>
  <c r="EX98" i="9"/>
  <c r="EP98" i="9"/>
  <c r="EH98" i="9"/>
  <c r="DZ98" i="9"/>
  <c r="GA30" i="9"/>
  <c r="FS30" i="9"/>
  <c r="FK30" i="9"/>
  <c r="FC30" i="9"/>
  <c r="EU30" i="9"/>
  <c r="EM30" i="9"/>
  <c r="EE30" i="9"/>
  <c r="DW30" i="9"/>
  <c r="DO30" i="9"/>
  <c r="DG30" i="9"/>
  <c r="FZ30" i="9"/>
  <c r="FR30" i="9"/>
  <c r="FJ30" i="9"/>
  <c r="FB30" i="9"/>
  <c r="ET30" i="9"/>
  <c r="EL30" i="9"/>
  <c r="ED30" i="9"/>
  <c r="DV30" i="9"/>
  <c r="DN30" i="9"/>
  <c r="DF30" i="9"/>
  <c r="GG30" i="9"/>
  <c r="FY30" i="9"/>
  <c r="FQ30" i="9"/>
  <c r="FI30" i="9"/>
  <c r="FA30" i="9"/>
  <c r="ES30" i="9"/>
  <c r="EK30" i="9"/>
  <c r="EC30" i="9"/>
  <c r="DU30" i="9"/>
  <c r="DM30" i="9"/>
  <c r="DE30" i="9"/>
  <c r="GF30" i="9"/>
  <c r="FX30" i="9"/>
  <c r="FP30" i="9"/>
  <c r="FH30" i="9"/>
  <c r="EZ30" i="9"/>
  <c r="ER30" i="9"/>
  <c r="EJ30" i="9"/>
  <c r="EB30" i="9"/>
  <c r="DT30" i="9"/>
  <c r="DL30" i="9"/>
  <c r="DD30" i="9"/>
  <c r="GE30" i="9"/>
  <c r="FW30" i="9"/>
  <c r="FO30" i="9"/>
  <c r="FG30" i="9"/>
  <c r="EY30" i="9"/>
  <c r="EQ30" i="9"/>
  <c r="EI30" i="9"/>
  <c r="EA30" i="9"/>
  <c r="DS30" i="9"/>
  <c r="DK30" i="9"/>
  <c r="DC30" i="9"/>
  <c r="GD30" i="9"/>
  <c r="FV30" i="9"/>
  <c r="FN30" i="9"/>
  <c r="FF30" i="9"/>
  <c r="EX30" i="9"/>
  <c r="EP30" i="9"/>
  <c r="EH30" i="9"/>
  <c r="DZ30" i="9"/>
  <c r="DR30" i="9"/>
  <c r="DJ30" i="9"/>
  <c r="DB30" i="9"/>
  <c r="FL30" i="9"/>
  <c r="EF30" i="9"/>
  <c r="FE30" i="9"/>
  <c r="DY30" i="9"/>
  <c r="FD30" i="9"/>
  <c r="DX30" i="9"/>
  <c r="GC30" i="9"/>
  <c r="EW30" i="9"/>
  <c r="DQ30" i="9"/>
  <c r="FT30" i="9"/>
  <c r="EN30" i="9"/>
  <c r="DH30" i="9"/>
  <c r="FM30" i="9"/>
  <c r="EG30" i="9"/>
  <c r="DI30" i="9"/>
  <c r="GB30" i="9"/>
  <c r="FU30" i="9"/>
  <c r="EV30" i="9"/>
  <c r="EO30" i="9"/>
  <c r="DP30" i="9"/>
  <c r="CY414" i="9"/>
  <c r="CQ414" i="9"/>
  <c r="CI414" i="9"/>
  <c r="CA414" i="9"/>
  <c r="BS414" i="9"/>
  <c r="BK414" i="9"/>
  <c r="BC414" i="9"/>
  <c r="AU414" i="9"/>
  <c r="AM414" i="9"/>
  <c r="AE414" i="9"/>
  <c r="W414" i="9"/>
  <c r="CX414" i="9"/>
  <c r="CP414" i="9"/>
  <c r="CH414" i="9"/>
  <c r="BZ414" i="9"/>
  <c r="BR414" i="9"/>
  <c r="BJ414" i="9"/>
  <c r="BB414" i="9"/>
  <c r="AT414" i="9"/>
  <c r="AL414" i="9"/>
  <c r="AD414" i="9"/>
  <c r="V414" i="9"/>
  <c r="CW414" i="9"/>
  <c r="CO414" i="9"/>
  <c r="CG414" i="9"/>
  <c r="BY414" i="9"/>
  <c r="BQ414" i="9"/>
  <c r="BI414" i="9"/>
  <c r="BA414" i="9"/>
  <c r="AS414" i="9"/>
  <c r="AK414" i="9"/>
  <c r="AC414" i="9"/>
  <c r="CV414" i="9"/>
  <c r="CN414" i="9"/>
  <c r="CF414" i="9"/>
  <c r="BX414" i="9"/>
  <c r="BP414" i="9"/>
  <c r="BH414" i="9"/>
  <c r="AZ414" i="9"/>
  <c r="AR414" i="9"/>
  <c r="AJ414" i="9"/>
  <c r="AB414" i="9"/>
  <c r="CU414" i="9"/>
  <c r="CM414" i="9"/>
  <c r="CE414" i="9"/>
  <c r="BW414" i="9"/>
  <c r="BO414" i="9"/>
  <c r="BG414" i="9"/>
  <c r="AY414" i="9"/>
  <c r="AQ414" i="9"/>
  <c r="AI414" i="9"/>
  <c r="AA414" i="9"/>
  <c r="CR414" i="9"/>
  <c r="BU414" i="9"/>
  <c r="AX414" i="9"/>
  <c r="AF414" i="9"/>
  <c r="CL414" i="9"/>
  <c r="BT414" i="9"/>
  <c r="AW414" i="9"/>
  <c r="Z414" i="9"/>
  <c r="CK414" i="9"/>
  <c r="BN414" i="9"/>
  <c r="AV414" i="9"/>
  <c r="Y414" i="9"/>
  <c r="CJ414" i="9"/>
  <c r="BM414" i="9"/>
  <c r="AP414" i="9"/>
  <c r="X414" i="9"/>
  <c r="DA414" i="9"/>
  <c r="CD414" i="9"/>
  <c r="BL414" i="9"/>
  <c r="AO414" i="9"/>
  <c r="CZ414" i="9"/>
  <c r="CC414" i="9"/>
  <c r="BF414" i="9"/>
  <c r="AN414" i="9"/>
  <c r="AG414" i="9"/>
  <c r="CT414" i="9"/>
  <c r="CS414" i="9"/>
  <c r="CB414" i="9"/>
  <c r="BV414" i="9"/>
  <c r="BD414" i="9"/>
  <c r="BE414" i="9"/>
  <c r="AH414" i="9"/>
  <c r="CZ378" i="9"/>
  <c r="CR378" i="9"/>
  <c r="CJ378" i="9"/>
  <c r="CB378" i="9"/>
  <c r="BT378" i="9"/>
  <c r="BL378" i="9"/>
  <c r="BD378" i="9"/>
  <c r="AV378" i="9"/>
  <c r="AN378" i="9"/>
  <c r="AF378" i="9"/>
  <c r="X378" i="9"/>
  <c r="CY378" i="9"/>
  <c r="CQ378" i="9"/>
  <c r="CI378" i="9"/>
  <c r="CA378" i="9"/>
  <c r="BS378" i="9"/>
  <c r="BK378" i="9"/>
  <c r="BC378" i="9"/>
  <c r="AU378" i="9"/>
  <c r="AM378" i="9"/>
  <c r="AE378" i="9"/>
  <c r="W378" i="9"/>
  <c r="CX378" i="9"/>
  <c r="CP378" i="9"/>
  <c r="CH378" i="9"/>
  <c r="BZ378" i="9"/>
  <c r="BR378" i="9"/>
  <c r="BJ378" i="9"/>
  <c r="BB378" i="9"/>
  <c r="AT378" i="9"/>
  <c r="AL378" i="9"/>
  <c r="AD378" i="9"/>
  <c r="V378" i="9"/>
  <c r="CW378" i="9"/>
  <c r="CO378" i="9"/>
  <c r="CG378" i="9"/>
  <c r="BY378" i="9"/>
  <c r="BQ378" i="9"/>
  <c r="BI378" i="9"/>
  <c r="BA378" i="9"/>
  <c r="AS378" i="9"/>
  <c r="AK378" i="9"/>
  <c r="AC378" i="9"/>
  <c r="CV378" i="9"/>
  <c r="CN378" i="9"/>
  <c r="CF378" i="9"/>
  <c r="BX378" i="9"/>
  <c r="BP378" i="9"/>
  <c r="BH378" i="9"/>
  <c r="AZ378" i="9"/>
  <c r="AR378" i="9"/>
  <c r="AJ378" i="9"/>
  <c r="AB378" i="9"/>
  <c r="CT378" i="9"/>
  <c r="CL378" i="9"/>
  <c r="CD378" i="9"/>
  <c r="BV378" i="9"/>
  <c r="BN378" i="9"/>
  <c r="BF378" i="9"/>
  <c r="AX378" i="9"/>
  <c r="AP378" i="9"/>
  <c r="AH378" i="9"/>
  <c r="Z378" i="9"/>
  <c r="DA378" i="9"/>
  <c r="BU378" i="9"/>
  <c r="AO378" i="9"/>
  <c r="CU378" i="9"/>
  <c r="BO378" i="9"/>
  <c r="AI378" i="9"/>
  <c r="CS378" i="9"/>
  <c r="BM378" i="9"/>
  <c r="AG378" i="9"/>
  <c r="CM378" i="9"/>
  <c r="BG378" i="9"/>
  <c r="AA378" i="9"/>
  <c r="CK378" i="9"/>
  <c r="BE378" i="9"/>
  <c r="Y378" i="9"/>
  <c r="CC378" i="9"/>
  <c r="AW378" i="9"/>
  <c r="CE378" i="9"/>
  <c r="BW378" i="9"/>
  <c r="AY378" i="9"/>
  <c r="AQ378" i="9"/>
  <c r="CW269" i="9"/>
  <c r="CO269" i="9"/>
  <c r="CG269" i="9"/>
  <c r="BY269" i="9"/>
  <c r="BQ269" i="9"/>
  <c r="BI269" i="9"/>
  <c r="BA269" i="9"/>
  <c r="AS269" i="9"/>
  <c r="AK269" i="9"/>
  <c r="AC269" i="9"/>
  <c r="CU269" i="9"/>
  <c r="CM269" i="9"/>
  <c r="CE269" i="9"/>
  <c r="BW269" i="9"/>
  <c r="BO269" i="9"/>
  <c r="BG269" i="9"/>
  <c r="AY269" i="9"/>
  <c r="AQ269" i="9"/>
  <c r="AI269" i="9"/>
  <c r="AA269" i="9"/>
  <c r="CT269" i="9"/>
  <c r="CL269" i="9"/>
  <c r="CD269" i="9"/>
  <c r="BV269" i="9"/>
  <c r="BN269" i="9"/>
  <c r="BF269" i="9"/>
  <c r="AX269" i="9"/>
  <c r="AP269" i="9"/>
  <c r="AH269" i="9"/>
  <c r="Z269" i="9"/>
  <c r="CZ269" i="9"/>
  <c r="CR269" i="9"/>
  <c r="CJ269" i="9"/>
  <c r="CB269" i="9"/>
  <c r="BT269" i="9"/>
  <c r="BL269" i="9"/>
  <c r="BD269" i="9"/>
  <c r="AV269" i="9"/>
  <c r="AN269" i="9"/>
  <c r="AF269" i="9"/>
  <c r="X269" i="9"/>
  <c r="CN269" i="9"/>
  <c r="BX269" i="9"/>
  <c r="BH269" i="9"/>
  <c r="AR269" i="9"/>
  <c r="AB269" i="9"/>
  <c r="DA269" i="9"/>
  <c r="CK269" i="9"/>
  <c r="BU269" i="9"/>
  <c r="BE269" i="9"/>
  <c r="AO269" i="9"/>
  <c r="Y269" i="9"/>
  <c r="CY269" i="9"/>
  <c r="CI269" i="9"/>
  <c r="BS269" i="9"/>
  <c r="BC269" i="9"/>
  <c r="AM269" i="9"/>
  <c r="W269" i="9"/>
  <c r="CV269" i="9"/>
  <c r="CF269" i="9"/>
  <c r="BP269" i="9"/>
  <c r="AZ269" i="9"/>
  <c r="AJ269" i="9"/>
  <c r="CS269" i="9"/>
  <c r="CC269" i="9"/>
  <c r="BM269" i="9"/>
  <c r="AW269" i="9"/>
  <c r="AG269" i="9"/>
  <c r="CA269" i="9"/>
  <c r="AL269" i="9"/>
  <c r="BZ269" i="9"/>
  <c r="AE269" i="9"/>
  <c r="BR269" i="9"/>
  <c r="AD269" i="9"/>
  <c r="BK269" i="9"/>
  <c r="V269" i="9"/>
  <c r="CX269" i="9"/>
  <c r="BJ269" i="9"/>
  <c r="CP269" i="9"/>
  <c r="AU269" i="9"/>
  <c r="CH269" i="9"/>
  <c r="BB269" i="9"/>
  <c r="CQ269" i="9"/>
  <c r="AT269" i="9"/>
  <c r="CV515" i="9"/>
  <c r="CN515" i="9"/>
  <c r="CF515" i="9"/>
  <c r="BX515" i="9"/>
  <c r="BP515" i="9"/>
  <c r="BH515" i="9"/>
  <c r="AZ515" i="9"/>
  <c r="AR515" i="9"/>
  <c r="AJ515" i="9"/>
  <c r="AB515" i="9"/>
  <c r="CZ515" i="9"/>
  <c r="CR515" i="9"/>
  <c r="CJ515" i="9"/>
  <c r="CB515" i="9"/>
  <c r="BT515" i="9"/>
  <c r="BL515" i="9"/>
  <c r="BD515" i="9"/>
  <c r="AV515" i="9"/>
  <c r="AN515" i="9"/>
  <c r="AF515" i="9"/>
  <c r="X515" i="9"/>
  <c r="CX515" i="9"/>
  <c r="CM515" i="9"/>
  <c r="CC515" i="9"/>
  <c r="BR515" i="9"/>
  <c r="BG515" i="9"/>
  <c r="AW515" i="9"/>
  <c r="AL515" i="9"/>
  <c r="AA515" i="9"/>
  <c r="CW515" i="9"/>
  <c r="CL515" i="9"/>
  <c r="CA515" i="9"/>
  <c r="BQ515" i="9"/>
  <c r="BF515" i="9"/>
  <c r="AU515" i="9"/>
  <c r="AK515" i="9"/>
  <c r="Z515" i="9"/>
  <c r="CT515" i="9"/>
  <c r="CI515" i="9"/>
  <c r="BY515" i="9"/>
  <c r="BN515" i="9"/>
  <c r="BC515" i="9"/>
  <c r="AS515" i="9"/>
  <c r="AH515" i="9"/>
  <c r="W515" i="9"/>
  <c r="CS515" i="9"/>
  <c r="CH515" i="9"/>
  <c r="BW515" i="9"/>
  <c r="BM515" i="9"/>
  <c r="BB515" i="9"/>
  <c r="AQ515" i="9"/>
  <c r="AG515" i="9"/>
  <c r="V515" i="9"/>
  <c r="DA515" i="9"/>
  <c r="CE515" i="9"/>
  <c r="BJ515" i="9"/>
  <c r="AO515" i="9"/>
  <c r="CY515" i="9"/>
  <c r="CD515" i="9"/>
  <c r="BI515" i="9"/>
  <c r="AM515" i="9"/>
  <c r="CU515" i="9"/>
  <c r="BZ515" i="9"/>
  <c r="BE515" i="9"/>
  <c r="AI515" i="9"/>
  <c r="CQ515" i="9"/>
  <c r="BV515" i="9"/>
  <c r="BA515" i="9"/>
  <c r="AE515" i="9"/>
  <c r="CP515" i="9"/>
  <c r="BU515" i="9"/>
  <c r="AY515" i="9"/>
  <c r="AD515" i="9"/>
  <c r="BK515" i="9"/>
  <c r="AT515" i="9"/>
  <c r="CO515" i="9"/>
  <c r="AP515" i="9"/>
  <c r="BS515" i="9"/>
  <c r="AC515" i="9"/>
  <c r="Y515" i="9"/>
  <c r="CK515" i="9"/>
  <c r="BO515" i="9"/>
  <c r="AX515" i="9"/>
  <c r="CG515" i="9"/>
  <c r="DA498" i="9"/>
  <c r="CS498" i="9"/>
  <c r="CK498" i="9"/>
  <c r="CC498" i="9"/>
  <c r="BU498" i="9"/>
  <c r="BM498" i="9"/>
  <c r="BE498" i="9"/>
  <c r="AW498" i="9"/>
  <c r="AO498" i="9"/>
  <c r="AG498" i="9"/>
  <c r="Y498" i="9"/>
  <c r="CZ498" i="9"/>
  <c r="CR498" i="9"/>
  <c r="CJ498" i="9"/>
  <c r="CB498" i="9"/>
  <c r="BT498" i="9"/>
  <c r="BL498" i="9"/>
  <c r="BD498" i="9"/>
  <c r="AV498" i="9"/>
  <c r="AN498" i="9"/>
  <c r="AF498" i="9"/>
  <c r="X498" i="9"/>
  <c r="CP498" i="9"/>
  <c r="CF498" i="9"/>
  <c r="BV498" i="9"/>
  <c r="BJ498" i="9"/>
  <c r="AZ498" i="9"/>
  <c r="AP498" i="9"/>
  <c r="AD498" i="9"/>
  <c r="CY498" i="9"/>
  <c r="CO498" i="9"/>
  <c r="CE498" i="9"/>
  <c r="BS498" i="9"/>
  <c r="BI498" i="9"/>
  <c r="AY498" i="9"/>
  <c r="AM498" i="9"/>
  <c r="AC498" i="9"/>
  <c r="CX498" i="9"/>
  <c r="CN498" i="9"/>
  <c r="CD498" i="9"/>
  <c r="BR498" i="9"/>
  <c r="BH498" i="9"/>
  <c r="AX498" i="9"/>
  <c r="AL498" i="9"/>
  <c r="AB498" i="9"/>
  <c r="CW498" i="9"/>
  <c r="CM498" i="9"/>
  <c r="CA498" i="9"/>
  <c r="BQ498" i="9"/>
  <c r="BG498" i="9"/>
  <c r="AU498" i="9"/>
  <c r="AK498" i="9"/>
  <c r="AA498" i="9"/>
  <c r="CL498" i="9"/>
  <c r="BP498" i="9"/>
  <c r="AT498" i="9"/>
  <c r="Z498" i="9"/>
  <c r="CI498" i="9"/>
  <c r="BO498" i="9"/>
  <c r="AS498" i="9"/>
  <c r="W498" i="9"/>
  <c r="CH498" i="9"/>
  <c r="BN498" i="9"/>
  <c r="AR498" i="9"/>
  <c r="V498" i="9"/>
  <c r="CG498" i="9"/>
  <c r="BK498" i="9"/>
  <c r="AQ498" i="9"/>
  <c r="CV498" i="9"/>
  <c r="BZ498" i="9"/>
  <c r="BF498" i="9"/>
  <c r="AJ498" i="9"/>
  <c r="BY498" i="9"/>
  <c r="AE498" i="9"/>
  <c r="BX498" i="9"/>
  <c r="CU498" i="9"/>
  <c r="AH498" i="9"/>
  <c r="CT498" i="9"/>
  <c r="CQ498" i="9"/>
  <c r="BW498" i="9"/>
  <c r="BA498" i="9"/>
  <c r="BC498" i="9"/>
  <c r="BB498" i="9"/>
  <c r="AI498" i="9"/>
  <c r="CY478" i="9"/>
  <c r="CQ478" i="9"/>
  <c r="CI478" i="9"/>
  <c r="CA478" i="9"/>
  <c r="BS478" i="9"/>
  <c r="BK478" i="9"/>
  <c r="BC478" i="9"/>
  <c r="AU478" i="9"/>
  <c r="AM478" i="9"/>
  <c r="AE478" i="9"/>
  <c r="W478" i="9"/>
  <c r="CU478" i="9"/>
  <c r="CL478" i="9"/>
  <c r="CC478" i="9"/>
  <c r="BT478" i="9"/>
  <c r="BJ478" i="9"/>
  <c r="BA478" i="9"/>
  <c r="AR478" i="9"/>
  <c r="AI478" i="9"/>
  <c r="Z478" i="9"/>
  <c r="CT478" i="9"/>
  <c r="CK478" i="9"/>
  <c r="CB478" i="9"/>
  <c r="BR478" i="9"/>
  <c r="BI478" i="9"/>
  <c r="AZ478" i="9"/>
  <c r="AQ478" i="9"/>
  <c r="AH478" i="9"/>
  <c r="Y478" i="9"/>
  <c r="CW478" i="9"/>
  <c r="CJ478" i="9"/>
  <c r="BX478" i="9"/>
  <c r="BM478" i="9"/>
  <c r="AY478" i="9"/>
  <c r="AN478" i="9"/>
  <c r="AB478" i="9"/>
  <c r="CS478" i="9"/>
  <c r="CG478" i="9"/>
  <c r="BV478" i="9"/>
  <c r="BH478" i="9"/>
  <c r="AW478" i="9"/>
  <c r="AK478" i="9"/>
  <c r="X478" i="9"/>
  <c r="CR478" i="9"/>
  <c r="CF478" i="9"/>
  <c r="BU478" i="9"/>
  <c r="BG478" i="9"/>
  <c r="AV478" i="9"/>
  <c r="AJ478" i="9"/>
  <c r="V478" i="9"/>
  <c r="CN478" i="9"/>
  <c r="BQ478" i="9"/>
  <c r="BB478" i="9"/>
  <c r="AF478" i="9"/>
  <c r="DA478" i="9"/>
  <c r="CH478" i="9"/>
  <c r="BO478" i="9"/>
  <c r="AT478" i="9"/>
  <c r="AC478" i="9"/>
  <c r="CZ478" i="9"/>
  <c r="CE478" i="9"/>
  <c r="BN478" i="9"/>
  <c r="AS478" i="9"/>
  <c r="AA478" i="9"/>
  <c r="CP478" i="9"/>
  <c r="BY478" i="9"/>
  <c r="BE478" i="9"/>
  <c r="AL478" i="9"/>
  <c r="CO478" i="9"/>
  <c r="BW478" i="9"/>
  <c r="BD478" i="9"/>
  <c r="AG478" i="9"/>
  <c r="BL478" i="9"/>
  <c r="BF478" i="9"/>
  <c r="CX478" i="9"/>
  <c r="AX478" i="9"/>
  <c r="CV478" i="9"/>
  <c r="AP478" i="9"/>
  <c r="CM478" i="9"/>
  <c r="AO478" i="9"/>
  <c r="BZ478" i="9"/>
  <c r="CD478" i="9"/>
  <c r="BP478" i="9"/>
  <c r="AD478" i="9"/>
  <c r="GH445" i="9"/>
  <c r="CU368" i="9"/>
  <c r="CM368" i="9"/>
  <c r="CE368" i="9"/>
  <c r="BW368" i="9"/>
  <c r="BO368" i="9"/>
  <c r="BG368" i="9"/>
  <c r="AY368" i="9"/>
  <c r="AQ368" i="9"/>
  <c r="AI368" i="9"/>
  <c r="AA368" i="9"/>
  <c r="CZ368" i="9"/>
  <c r="CR368" i="9"/>
  <c r="CJ368" i="9"/>
  <c r="CB368" i="9"/>
  <c r="BT368" i="9"/>
  <c r="BL368" i="9"/>
  <c r="BD368" i="9"/>
  <c r="AV368" i="9"/>
  <c r="AN368" i="9"/>
  <c r="AF368" i="9"/>
  <c r="X368" i="9"/>
  <c r="CY368" i="9"/>
  <c r="CO368" i="9"/>
  <c r="CD368" i="9"/>
  <c r="BS368" i="9"/>
  <c r="BI368" i="9"/>
  <c r="AX368" i="9"/>
  <c r="AM368" i="9"/>
  <c r="AC368" i="9"/>
  <c r="CX368" i="9"/>
  <c r="CN368" i="9"/>
  <c r="CC368" i="9"/>
  <c r="BR368" i="9"/>
  <c r="BH368" i="9"/>
  <c r="AW368" i="9"/>
  <c r="AL368" i="9"/>
  <c r="AB368" i="9"/>
  <c r="CW368" i="9"/>
  <c r="CL368" i="9"/>
  <c r="CA368" i="9"/>
  <c r="BQ368" i="9"/>
  <c r="BF368" i="9"/>
  <c r="AU368" i="9"/>
  <c r="AK368" i="9"/>
  <c r="Z368" i="9"/>
  <c r="CV368" i="9"/>
  <c r="CK368" i="9"/>
  <c r="BZ368" i="9"/>
  <c r="BP368" i="9"/>
  <c r="BE368" i="9"/>
  <c r="AT368" i="9"/>
  <c r="AJ368" i="9"/>
  <c r="Y368" i="9"/>
  <c r="CT368" i="9"/>
  <c r="CI368" i="9"/>
  <c r="BY368" i="9"/>
  <c r="BN368" i="9"/>
  <c r="BC368" i="9"/>
  <c r="AS368" i="9"/>
  <c r="AH368" i="9"/>
  <c r="W368" i="9"/>
  <c r="CQ368" i="9"/>
  <c r="CG368" i="9"/>
  <c r="BV368" i="9"/>
  <c r="BK368" i="9"/>
  <c r="BA368" i="9"/>
  <c r="AP368" i="9"/>
  <c r="AE368" i="9"/>
  <c r="CF368" i="9"/>
  <c r="AO368" i="9"/>
  <c r="BX368" i="9"/>
  <c r="AG368" i="9"/>
  <c r="BU368" i="9"/>
  <c r="AD368" i="9"/>
  <c r="BM368" i="9"/>
  <c r="V368" i="9"/>
  <c r="DA368" i="9"/>
  <c r="BJ368" i="9"/>
  <c r="CP368" i="9"/>
  <c r="AZ368" i="9"/>
  <c r="CH368" i="9"/>
  <c r="AR368" i="9"/>
  <c r="CS368" i="9"/>
  <c r="BB368" i="9"/>
  <c r="CY352" i="9"/>
  <c r="CQ352" i="9"/>
  <c r="CI352" i="9"/>
  <c r="CA352" i="9"/>
  <c r="BS352" i="9"/>
  <c r="BK352" i="9"/>
  <c r="BC352" i="9"/>
  <c r="AU352" i="9"/>
  <c r="AM352" i="9"/>
  <c r="AE352" i="9"/>
  <c r="W352" i="9"/>
  <c r="CX352" i="9"/>
  <c r="CP352" i="9"/>
  <c r="CH352" i="9"/>
  <c r="BZ352" i="9"/>
  <c r="BR352" i="9"/>
  <c r="BJ352" i="9"/>
  <c r="BB352" i="9"/>
  <c r="AT352" i="9"/>
  <c r="AL352" i="9"/>
  <c r="AD352" i="9"/>
  <c r="V352" i="9"/>
  <c r="CW352" i="9"/>
  <c r="CO352" i="9"/>
  <c r="CG352" i="9"/>
  <c r="BY352" i="9"/>
  <c r="BQ352" i="9"/>
  <c r="BI352" i="9"/>
  <c r="BA352" i="9"/>
  <c r="AS352" i="9"/>
  <c r="AK352" i="9"/>
  <c r="AC352" i="9"/>
  <c r="CV352" i="9"/>
  <c r="CN352" i="9"/>
  <c r="CF352" i="9"/>
  <c r="BX352" i="9"/>
  <c r="BP352" i="9"/>
  <c r="BH352" i="9"/>
  <c r="AZ352" i="9"/>
  <c r="AR352" i="9"/>
  <c r="AJ352" i="9"/>
  <c r="AB352" i="9"/>
  <c r="CU352" i="9"/>
  <c r="CM352" i="9"/>
  <c r="CE352" i="9"/>
  <c r="BW352" i="9"/>
  <c r="BO352" i="9"/>
  <c r="BG352" i="9"/>
  <c r="AY352" i="9"/>
  <c r="AQ352" i="9"/>
  <c r="AI352" i="9"/>
  <c r="AA352" i="9"/>
  <c r="DA352" i="9"/>
  <c r="CS352" i="9"/>
  <c r="CK352" i="9"/>
  <c r="CC352" i="9"/>
  <c r="BU352" i="9"/>
  <c r="BM352" i="9"/>
  <c r="BE352" i="9"/>
  <c r="AW352" i="9"/>
  <c r="AO352" i="9"/>
  <c r="AG352" i="9"/>
  <c r="Y352" i="9"/>
  <c r="CB352" i="9"/>
  <c r="AV352" i="9"/>
  <c r="BV352" i="9"/>
  <c r="AP352" i="9"/>
  <c r="CZ352" i="9"/>
  <c r="BT352" i="9"/>
  <c r="AN352" i="9"/>
  <c r="CT352" i="9"/>
  <c r="BN352" i="9"/>
  <c r="AH352" i="9"/>
  <c r="CR352" i="9"/>
  <c r="BL352" i="9"/>
  <c r="AF352" i="9"/>
  <c r="CJ352" i="9"/>
  <c r="BD352" i="9"/>
  <c r="X352" i="9"/>
  <c r="CD352" i="9"/>
  <c r="AX352" i="9"/>
  <c r="CL352" i="9"/>
  <c r="BF352" i="9"/>
  <c r="Z352" i="9"/>
  <c r="CT336" i="9"/>
  <c r="CL336" i="9"/>
  <c r="CD336" i="9"/>
  <c r="BV336" i="9"/>
  <c r="BN336" i="9"/>
  <c r="BF336" i="9"/>
  <c r="AX336" i="9"/>
  <c r="AP336" i="9"/>
  <c r="AH336" i="9"/>
  <c r="Z336" i="9"/>
  <c r="DA336" i="9"/>
  <c r="CS336" i="9"/>
  <c r="CK336" i="9"/>
  <c r="CC336" i="9"/>
  <c r="BU336" i="9"/>
  <c r="BM336" i="9"/>
  <c r="BE336" i="9"/>
  <c r="AW336" i="9"/>
  <c r="AO336" i="9"/>
  <c r="AG336" i="9"/>
  <c r="Y336" i="9"/>
  <c r="CZ336" i="9"/>
  <c r="CR336" i="9"/>
  <c r="CJ336" i="9"/>
  <c r="CB336" i="9"/>
  <c r="BT336" i="9"/>
  <c r="BL336" i="9"/>
  <c r="BD336" i="9"/>
  <c r="AV336" i="9"/>
  <c r="AN336" i="9"/>
  <c r="AF336" i="9"/>
  <c r="X336" i="9"/>
  <c r="CY336" i="9"/>
  <c r="CQ336" i="9"/>
  <c r="CI336" i="9"/>
  <c r="CA336" i="9"/>
  <c r="BS336" i="9"/>
  <c r="BK336" i="9"/>
  <c r="BC336" i="9"/>
  <c r="AU336" i="9"/>
  <c r="AM336" i="9"/>
  <c r="AE336" i="9"/>
  <c r="W336" i="9"/>
  <c r="CX336" i="9"/>
  <c r="CP336" i="9"/>
  <c r="CH336" i="9"/>
  <c r="BZ336" i="9"/>
  <c r="BR336" i="9"/>
  <c r="BJ336" i="9"/>
  <c r="BB336" i="9"/>
  <c r="AT336" i="9"/>
  <c r="AL336" i="9"/>
  <c r="AD336" i="9"/>
  <c r="V336" i="9"/>
  <c r="CV336" i="9"/>
  <c r="CN336" i="9"/>
  <c r="CF336" i="9"/>
  <c r="BX336" i="9"/>
  <c r="BP336" i="9"/>
  <c r="BH336" i="9"/>
  <c r="AZ336" i="9"/>
  <c r="AR336" i="9"/>
  <c r="AJ336" i="9"/>
  <c r="AB336" i="9"/>
  <c r="CO336" i="9"/>
  <c r="BI336" i="9"/>
  <c r="AC336" i="9"/>
  <c r="CM336" i="9"/>
  <c r="BG336" i="9"/>
  <c r="AA336" i="9"/>
  <c r="CG336" i="9"/>
  <c r="BA336" i="9"/>
  <c r="CE336" i="9"/>
  <c r="AY336" i="9"/>
  <c r="BY336" i="9"/>
  <c r="AS336" i="9"/>
  <c r="CW336" i="9"/>
  <c r="BQ336" i="9"/>
  <c r="AK336" i="9"/>
  <c r="CU336" i="9"/>
  <c r="BW336" i="9"/>
  <c r="BO336" i="9"/>
  <c r="AQ336" i="9"/>
  <c r="AI336" i="9"/>
  <c r="CW185" i="9"/>
  <c r="CO185" i="9"/>
  <c r="CG185" i="9"/>
  <c r="BY185" i="9"/>
  <c r="BQ185" i="9"/>
  <c r="BI185" i="9"/>
  <c r="BA185" i="9"/>
  <c r="AS185" i="9"/>
  <c r="AK185" i="9"/>
  <c r="AC185" i="9"/>
  <c r="CT185" i="9"/>
  <c r="CL185" i="9"/>
  <c r="CD185" i="9"/>
  <c r="BV185" i="9"/>
  <c r="BN185" i="9"/>
  <c r="BF185" i="9"/>
  <c r="AX185" i="9"/>
  <c r="AP185" i="9"/>
  <c r="AH185" i="9"/>
  <c r="Z185" i="9"/>
  <c r="CU185" i="9"/>
  <c r="CJ185" i="9"/>
  <c r="BZ185" i="9"/>
  <c r="BO185" i="9"/>
  <c r="BD185" i="9"/>
  <c r="AT185" i="9"/>
  <c r="AI185" i="9"/>
  <c r="X185" i="9"/>
  <c r="CR185" i="9"/>
  <c r="CH185" i="9"/>
  <c r="BW185" i="9"/>
  <c r="BL185" i="9"/>
  <c r="BB185" i="9"/>
  <c r="AQ185" i="9"/>
  <c r="AF185" i="9"/>
  <c r="V185" i="9"/>
  <c r="DA185" i="9"/>
  <c r="CQ185" i="9"/>
  <c r="CF185" i="9"/>
  <c r="BU185" i="9"/>
  <c r="BK185" i="9"/>
  <c r="AZ185" i="9"/>
  <c r="AO185" i="9"/>
  <c r="AE185" i="9"/>
  <c r="CZ185" i="9"/>
  <c r="CP185" i="9"/>
  <c r="CE185" i="9"/>
  <c r="BT185" i="9"/>
  <c r="BJ185" i="9"/>
  <c r="AY185" i="9"/>
  <c r="AN185" i="9"/>
  <c r="AD185" i="9"/>
  <c r="CY185" i="9"/>
  <c r="CN185" i="9"/>
  <c r="CC185" i="9"/>
  <c r="BS185" i="9"/>
  <c r="BH185" i="9"/>
  <c r="AW185" i="9"/>
  <c r="AM185" i="9"/>
  <c r="AB185" i="9"/>
  <c r="CX185" i="9"/>
  <c r="CM185" i="9"/>
  <c r="CB185" i="9"/>
  <c r="BR185" i="9"/>
  <c r="BG185" i="9"/>
  <c r="AV185" i="9"/>
  <c r="AL185" i="9"/>
  <c r="AA185" i="9"/>
  <c r="CA185" i="9"/>
  <c r="AJ185" i="9"/>
  <c r="BX185" i="9"/>
  <c r="AG185" i="9"/>
  <c r="BP185" i="9"/>
  <c r="Y185" i="9"/>
  <c r="BM185" i="9"/>
  <c r="W185" i="9"/>
  <c r="CV185" i="9"/>
  <c r="BE185" i="9"/>
  <c r="CS185" i="9"/>
  <c r="BC185" i="9"/>
  <c r="CK185" i="9"/>
  <c r="AU185" i="9"/>
  <c r="CI185" i="9"/>
  <c r="AR185" i="9"/>
  <c r="CX11" i="9"/>
  <c r="CP11" i="9"/>
  <c r="CH11" i="9"/>
  <c r="BZ11" i="9"/>
  <c r="BR11" i="9"/>
  <c r="BJ11" i="9"/>
  <c r="BB11" i="9"/>
  <c r="AT11" i="9"/>
  <c r="AL11" i="9"/>
  <c r="AD11" i="9"/>
  <c r="V11" i="9"/>
  <c r="CW11" i="9"/>
  <c r="CO11" i="9"/>
  <c r="CG11" i="9"/>
  <c r="BY11" i="9"/>
  <c r="BQ11" i="9"/>
  <c r="BI11" i="9"/>
  <c r="BA11" i="9"/>
  <c r="AS11" i="9"/>
  <c r="AK11" i="9"/>
  <c r="AC11" i="9"/>
  <c r="CV11" i="9"/>
  <c r="CN11" i="9"/>
  <c r="CF11" i="9"/>
  <c r="BX11" i="9"/>
  <c r="BP11" i="9"/>
  <c r="BH11" i="9"/>
  <c r="AZ11" i="9"/>
  <c r="AR11" i="9"/>
  <c r="AJ11" i="9"/>
  <c r="AB11" i="9"/>
  <c r="CU11" i="9"/>
  <c r="CM11" i="9"/>
  <c r="CE11" i="9"/>
  <c r="BW11" i="9"/>
  <c r="BO11" i="9"/>
  <c r="BG11" i="9"/>
  <c r="AY11" i="9"/>
  <c r="AQ11" i="9"/>
  <c r="AI11" i="9"/>
  <c r="AA11" i="9"/>
  <c r="CT11" i="9"/>
  <c r="CL11" i="9"/>
  <c r="CD11" i="9"/>
  <c r="BV11" i="9"/>
  <c r="BN11" i="9"/>
  <c r="BF11" i="9"/>
  <c r="AX11" i="9"/>
  <c r="AP11" i="9"/>
  <c r="AH11" i="9"/>
  <c r="Z11" i="9"/>
  <c r="DA11" i="9"/>
  <c r="CS11" i="9"/>
  <c r="CK11" i="9"/>
  <c r="CC11" i="9"/>
  <c r="BU11" i="9"/>
  <c r="BM11" i="9"/>
  <c r="BE11" i="9"/>
  <c r="AW11" i="9"/>
  <c r="AO11" i="9"/>
  <c r="AG11" i="9"/>
  <c r="Y11" i="9"/>
  <c r="CJ11" i="9"/>
  <c r="BD11" i="9"/>
  <c r="X11" i="9"/>
  <c r="CI11" i="9"/>
  <c r="BC11" i="9"/>
  <c r="W11" i="9"/>
  <c r="CB11" i="9"/>
  <c r="AV11" i="9"/>
  <c r="CA11" i="9"/>
  <c r="AU11" i="9"/>
  <c r="CR11" i="9"/>
  <c r="BL11" i="9"/>
  <c r="AF11" i="9"/>
  <c r="CQ11" i="9"/>
  <c r="BK11" i="9"/>
  <c r="AE11" i="9"/>
  <c r="CZ11" i="9"/>
  <c r="CY11" i="9"/>
  <c r="BT11" i="9"/>
  <c r="BS11" i="9"/>
  <c r="AN11" i="9"/>
  <c r="AM11" i="9"/>
  <c r="F9" i="10"/>
  <c r="E18" i="10"/>
  <c r="GF53" i="9"/>
  <c r="FX53" i="9"/>
  <c r="FP53" i="9"/>
  <c r="FH53" i="9"/>
  <c r="EZ53" i="9"/>
  <c r="ER53" i="9"/>
  <c r="EJ53" i="9"/>
  <c r="EB53" i="9"/>
  <c r="DT53" i="9"/>
  <c r="DL53" i="9"/>
  <c r="DD53" i="9"/>
  <c r="GE53" i="9"/>
  <c r="FW53" i="9"/>
  <c r="FO53" i="9"/>
  <c r="FG53" i="9"/>
  <c r="EY53" i="9"/>
  <c r="EQ53" i="9"/>
  <c r="EI53" i="9"/>
  <c r="EA53" i="9"/>
  <c r="DS53" i="9"/>
  <c r="DK53" i="9"/>
  <c r="DC53" i="9"/>
  <c r="GD53" i="9"/>
  <c r="FV53" i="9"/>
  <c r="FN53" i="9"/>
  <c r="FF53" i="9"/>
  <c r="EX53" i="9"/>
  <c r="EP53" i="9"/>
  <c r="EH53" i="9"/>
  <c r="DZ53" i="9"/>
  <c r="DR53" i="9"/>
  <c r="DJ53" i="9"/>
  <c r="DB53" i="9"/>
  <c r="GC53" i="9"/>
  <c r="FU53" i="9"/>
  <c r="FM53" i="9"/>
  <c r="FE53" i="9"/>
  <c r="EW53" i="9"/>
  <c r="EO53" i="9"/>
  <c r="EG53" i="9"/>
  <c r="DY53" i="9"/>
  <c r="DQ53" i="9"/>
  <c r="DI53" i="9"/>
  <c r="GB53" i="9"/>
  <c r="FT53" i="9"/>
  <c r="FL53" i="9"/>
  <c r="FD53" i="9"/>
  <c r="EV53" i="9"/>
  <c r="EN53" i="9"/>
  <c r="EF53" i="9"/>
  <c r="DX53" i="9"/>
  <c r="DP53" i="9"/>
  <c r="DH53" i="9"/>
  <c r="GA53" i="9"/>
  <c r="FS53" i="9"/>
  <c r="FK53" i="9"/>
  <c r="FC53" i="9"/>
  <c r="EU53" i="9"/>
  <c r="EM53" i="9"/>
  <c r="EE53" i="9"/>
  <c r="DW53" i="9"/>
  <c r="DO53" i="9"/>
  <c r="DG53" i="9"/>
  <c r="FZ53" i="9"/>
  <c r="FR53" i="9"/>
  <c r="FJ53" i="9"/>
  <c r="FB53" i="9"/>
  <c r="ET53" i="9"/>
  <c r="EL53" i="9"/>
  <c r="ED53" i="9"/>
  <c r="DV53" i="9"/>
  <c r="DN53" i="9"/>
  <c r="DF53" i="9"/>
  <c r="FY53" i="9"/>
  <c r="DM53" i="9"/>
  <c r="FQ53" i="9"/>
  <c r="DE53" i="9"/>
  <c r="FI53" i="9"/>
  <c r="FA53" i="9"/>
  <c r="EC53" i="9"/>
  <c r="GG53" i="9"/>
  <c r="DU53" i="9"/>
  <c r="ES53" i="9"/>
  <c r="EK53" i="9"/>
  <c r="CY518" i="9"/>
  <c r="CQ518" i="9"/>
  <c r="CI518" i="9"/>
  <c r="CA518" i="9"/>
  <c r="BS518" i="9"/>
  <c r="BK518" i="9"/>
  <c r="BC518" i="9"/>
  <c r="AU518" i="9"/>
  <c r="AM518" i="9"/>
  <c r="AE518" i="9"/>
  <c r="W518" i="9"/>
  <c r="CV518" i="9"/>
  <c r="CN518" i="9"/>
  <c r="CF518" i="9"/>
  <c r="BX518" i="9"/>
  <c r="BP518" i="9"/>
  <c r="BH518" i="9"/>
  <c r="AZ518" i="9"/>
  <c r="AR518" i="9"/>
  <c r="AJ518" i="9"/>
  <c r="AB518" i="9"/>
  <c r="CU518" i="9"/>
  <c r="CM518" i="9"/>
  <c r="CE518" i="9"/>
  <c r="BW518" i="9"/>
  <c r="BO518" i="9"/>
  <c r="BG518" i="9"/>
  <c r="AY518" i="9"/>
  <c r="AQ518" i="9"/>
  <c r="AI518" i="9"/>
  <c r="AA518" i="9"/>
  <c r="CZ518" i="9"/>
  <c r="CL518" i="9"/>
  <c r="BZ518" i="9"/>
  <c r="BM518" i="9"/>
  <c r="BA518" i="9"/>
  <c r="AN518" i="9"/>
  <c r="Z518" i="9"/>
  <c r="CX518" i="9"/>
  <c r="CK518" i="9"/>
  <c r="BY518" i="9"/>
  <c r="BL518" i="9"/>
  <c r="AX518" i="9"/>
  <c r="AL518" i="9"/>
  <c r="Y518" i="9"/>
  <c r="CT518" i="9"/>
  <c r="CH518" i="9"/>
  <c r="BU518" i="9"/>
  <c r="BI518" i="9"/>
  <c r="AV518" i="9"/>
  <c r="AH518" i="9"/>
  <c r="V518" i="9"/>
  <c r="CS518" i="9"/>
  <c r="CG518" i="9"/>
  <c r="BT518" i="9"/>
  <c r="BF518" i="9"/>
  <c r="AT518" i="9"/>
  <c r="AG518" i="9"/>
  <c r="CR518" i="9"/>
  <c r="BR518" i="9"/>
  <c r="AS518" i="9"/>
  <c r="CP518" i="9"/>
  <c r="BQ518" i="9"/>
  <c r="AP518" i="9"/>
  <c r="CO518" i="9"/>
  <c r="BN518" i="9"/>
  <c r="AO518" i="9"/>
  <c r="CJ518" i="9"/>
  <c r="BJ518" i="9"/>
  <c r="AK518" i="9"/>
  <c r="CD518" i="9"/>
  <c r="BE518" i="9"/>
  <c r="AF518" i="9"/>
  <c r="CW518" i="9"/>
  <c r="AC518" i="9"/>
  <c r="CB518" i="9"/>
  <c r="BV518" i="9"/>
  <c r="AW518" i="9"/>
  <c r="DA518" i="9"/>
  <c r="CC518" i="9"/>
  <c r="BD518" i="9"/>
  <c r="BB518" i="9"/>
  <c r="X518" i="9"/>
  <c r="AD518" i="9"/>
  <c r="CW502" i="9"/>
  <c r="CO502" i="9"/>
  <c r="CG502" i="9"/>
  <c r="BY502" i="9"/>
  <c r="BQ502" i="9"/>
  <c r="BI502" i="9"/>
  <c r="BA502" i="9"/>
  <c r="AS502" i="9"/>
  <c r="AK502" i="9"/>
  <c r="AC502" i="9"/>
  <c r="CU502" i="9"/>
  <c r="CL502" i="9"/>
  <c r="CC502" i="9"/>
  <c r="BT502" i="9"/>
  <c r="BK502" i="9"/>
  <c r="BB502" i="9"/>
  <c r="AR502" i="9"/>
  <c r="AI502" i="9"/>
  <c r="Z502" i="9"/>
  <c r="CT502" i="9"/>
  <c r="CK502" i="9"/>
  <c r="CB502" i="9"/>
  <c r="BS502" i="9"/>
  <c r="BJ502" i="9"/>
  <c r="AZ502" i="9"/>
  <c r="AQ502" i="9"/>
  <c r="AH502" i="9"/>
  <c r="Y502" i="9"/>
  <c r="DA502" i="9"/>
  <c r="CP502" i="9"/>
  <c r="CD502" i="9"/>
  <c r="BP502" i="9"/>
  <c r="BE502" i="9"/>
  <c r="AT502" i="9"/>
  <c r="AF502" i="9"/>
  <c r="CZ502" i="9"/>
  <c r="CN502" i="9"/>
  <c r="CA502" i="9"/>
  <c r="BO502" i="9"/>
  <c r="BD502" i="9"/>
  <c r="AP502" i="9"/>
  <c r="AE502" i="9"/>
  <c r="CY502" i="9"/>
  <c r="CM502" i="9"/>
  <c r="BZ502" i="9"/>
  <c r="BN502" i="9"/>
  <c r="BC502" i="9"/>
  <c r="AO502" i="9"/>
  <c r="AD502" i="9"/>
  <c r="CX502" i="9"/>
  <c r="CJ502" i="9"/>
  <c r="BX502" i="9"/>
  <c r="BM502" i="9"/>
  <c r="AY502" i="9"/>
  <c r="AN502" i="9"/>
  <c r="AB502" i="9"/>
  <c r="CV502" i="9"/>
  <c r="CI502" i="9"/>
  <c r="BW502" i="9"/>
  <c r="BL502" i="9"/>
  <c r="AX502" i="9"/>
  <c r="AM502" i="9"/>
  <c r="AA502" i="9"/>
  <c r="CH502" i="9"/>
  <c r="BF502" i="9"/>
  <c r="W502" i="9"/>
  <c r="CF502" i="9"/>
  <c r="AW502" i="9"/>
  <c r="V502" i="9"/>
  <c r="CE502" i="9"/>
  <c r="AV502" i="9"/>
  <c r="BV502" i="9"/>
  <c r="AU502" i="9"/>
  <c r="BU502" i="9"/>
  <c r="AL502" i="9"/>
  <c r="CS502" i="9"/>
  <c r="X502" i="9"/>
  <c r="CR502" i="9"/>
  <c r="BH502" i="9"/>
  <c r="BG502" i="9"/>
  <c r="AJ502" i="9"/>
  <c r="AG502" i="9"/>
  <c r="CQ502" i="9"/>
  <c r="BR502" i="9"/>
  <c r="CW448" i="9"/>
  <c r="CO448" i="9"/>
  <c r="CG448" i="9"/>
  <c r="BY448" i="9"/>
  <c r="BQ448" i="9"/>
  <c r="BI448" i="9"/>
  <c r="BA448" i="9"/>
  <c r="AS448" i="9"/>
  <c r="AK448" i="9"/>
  <c r="AC448" i="9"/>
  <c r="CV448" i="9"/>
  <c r="CN448" i="9"/>
  <c r="CF448" i="9"/>
  <c r="BX448" i="9"/>
  <c r="BP448" i="9"/>
  <c r="BH448" i="9"/>
  <c r="AZ448" i="9"/>
  <c r="AR448" i="9"/>
  <c r="AJ448" i="9"/>
  <c r="AB448" i="9"/>
  <c r="CT448" i="9"/>
  <c r="CL448" i="9"/>
  <c r="CD448" i="9"/>
  <c r="BV448" i="9"/>
  <c r="BN448" i="9"/>
  <c r="BF448" i="9"/>
  <c r="AX448" i="9"/>
  <c r="AP448" i="9"/>
  <c r="AH448" i="9"/>
  <c r="Z448" i="9"/>
  <c r="CZ448" i="9"/>
  <c r="CR448" i="9"/>
  <c r="CJ448" i="9"/>
  <c r="CB448" i="9"/>
  <c r="CQ448" i="9"/>
  <c r="CA448" i="9"/>
  <c r="BM448" i="9"/>
  <c r="BB448" i="9"/>
  <c r="AN448" i="9"/>
  <c r="AA448" i="9"/>
  <c r="CP448" i="9"/>
  <c r="BZ448" i="9"/>
  <c r="BL448" i="9"/>
  <c r="AY448" i="9"/>
  <c r="AM448" i="9"/>
  <c r="Y448" i="9"/>
  <c r="CM448" i="9"/>
  <c r="BW448" i="9"/>
  <c r="BK448" i="9"/>
  <c r="AW448" i="9"/>
  <c r="AL448" i="9"/>
  <c r="X448" i="9"/>
  <c r="DA448" i="9"/>
  <c r="CK448" i="9"/>
  <c r="BU448" i="9"/>
  <c r="BJ448" i="9"/>
  <c r="AV448" i="9"/>
  <c r="AI448" i="9"/>
  <c r="W448" i="9"/>
  <c r="CY448" i="9"/>
  <c r="CI448" i="9"/>
  <c r="BT448" i="9"/>
  <c r="BG448" i="9"/>
  <c r="AU448" i="9"/>
  <c r="AG448" i="9"/>
  <c r="V448" i="9"/>
  <c r="CU448" i="9"/>
  <c r="CE448" i="9"/>
  <c r="BR448" i="9"/>
  <c r="BD448" i="9"/>
  <c r="AQ448" i="9"/>
  <c r="AE448" i="9"/>
  <c r="CC448" i="9"/>
  <c r="AD448" i="9"/>
  <c r="BS448" i="9"/>
  <c r="BO448" i="9"/>
  <c r="BE448" i="9"/>
  <c r="BC448" i="9"/>
  <c r="AO448" i="9"/>
  <c r="AF448" i="9"/>
  <c r="CX448" i="9"/>
  <c r="CS448" i="9"/>
  <c r="CH448" i="9"/>
  <c r="AT448" i="9"/>
  <c r="CY432" i="9"/>
  <c r="CQ432" i="9"/>
  <c r="CI432" i="9"/>
  <c r="CA432" i="9"/>
  <c r="BS432" i="9"/>
  <c r="BK432" i="9"/>
  <c r="BC432" i="9"/>
  <c r="AU432" i="9"/>
  <c r="AM432" i="9"/>
  <c r="AE432" i="9"/>
  <c r="W432" i="9"/>
  <c r="CX432" i="9"/>
  <c r="CP432" i="9"/>
  <c r="CH432" i="9"/>
  <c r="BZ432" i="9"/>
  <c r="BR432" i="9"/>
  <c r="BJ432" i="9"/>
  <c r="BB432" i="9"/>
  <c r="AT432" i="9"/>
  <c r="AL432" i="9"/>
  <c r="AD432" i="9"/>
  <c r="V432" i="9"/>
  <c r="CW432" i="9"/>
  <c r="CO432" i="9"/>
  <c r="CG432" i="9"/>
  <c r="BY432" i="9"/>
  <c r="BQ432" i="9"/>
  <c r="BI432" i="9"/>
  <c r="BA432" i="9"/>
  <c r="AS432" i="9"/>
  <c r="AK432" i="9"/>
  <c r="AC432" i="9"/>
  <c r="CV432" i="9"/>
  <c r="CN432" i="9"/>
  <c r="CF432" i="9"/>
  <c r="BX432" i="9"/>
  <c r="BP432" i="9"/>
  <c r="BH432" i="9"/>
  <c r="AZ432" i="9"/>
  <c r="AR432" i="9"/>
  <c r="AJ432" i="9"/>
  <c r="AB432" i="9"/>
  <c r="CU432" i="9"/>
  <c r="CM432" i="9"/>
  <c r="CE432" i="9"/>
  <c r="BW432" i="9"/>
  <c r="BO432" i="9"/>
  <c r="BG432" i="9"/>
  <c r="AY432" i="9"/>
  <c r="AQ432" i="9"/>
  <c r="AI432" i="9"/>
  <c r="AA432" i="9"/>
  <c r="DA432" i="9"/>
  <c r="CS432" i="9"/>
  <c r="CK432" i="9"/>
  <c r="CC432" i="9"/>
  <c r="BU432" i="9"/>
  <c r="BM432" i="9"/>
  <c r="BE432" i="9"/>
  <c r="AW432" i="9"/>
  <c r="AO432" i="9"/>
  <c r="AG432" i="9"/>
  <c r="Y432" i="9"/>
  <c r="BV432" i="9"/>
  <c r="AP432" i="9"/>
  <c r="CZ432" i="9"/>
  <c r="BT432" i="9"/>
  <c r="AN432" i="9"/>
  <c r="CT432" i="9"/>
  <c r="BN432" i="9"/>
  <c r="AH432" i="9"/>
  <c r="CR432" i="9"/>
  <c r="BL432" i="9"/>
  <c r="AF432" i="9"/>
  <c r="CL432" i="9"/>
  <c r="BF432" i="9"/>
  <c r="Z432" i="9"/>
  <c r="CD432" i="9"/>
  <c r="CB432" i="9"/>
  <c r="BD432" i="9"/>
  <c r="AX432" i="9"/>
  <c r="AV432" i="9"/>
  <c r="X432" i="9"/>
  <c r="CJ432" i="9"/>
  <c r="CT363" i="9"/>
  <c r="CL363" i="9"/>
  <c r="CD363" i="9"/>
  <c r="BV363" i="9"/>
  <c r="BN363" i="9"/>
  <c r="BF363" i="9"/>
  <c r="AX363" i="9"/>
  <c r="AP363" i="9"/>
  <c r="AH363" i="9"/>
  <c r="Z363" i="9"/>
  <c r="DA363" i="9"/>
  <c r="CS363" i="9"/>
  <c r="CK363" i="9"/>
  <c r="CC363" i="9"/>
  <c r="BU363" i="9"/>
  <c r="BM363" i="9"/>
  <c r="BE363" i="9"/>
  <c r="AW363" i="9"/>
  <c r="AO363" i="9"/>
  <c r="AG363" i="9"/>
  <c r="Y363" i="9"/>
  <c r="CZ363" i="9"/>
  <c r="CR363" i="9"/>
  <c r="CJ363" i="9"/>
  <c r="CB363" i="9"/>
  <c r="BT363" i="9"/>
  <c r="BL363" i="9"/>
  <c r="BD363" i="9"/>
  <c r="AV363" i="9"/>
  <c r="AN363" i="9"/>
  <c r="AF363" i="9"/>
  <c r="X363" i="9"/>
  <c r="CY363" i="9"/>
  <c r="CQ363" i="9"/>
  <c r="CI363" i="9"/>
  <c r="CA363" i="9"/>
  <c r="BS363" i="9"/>
  <c r="BK363" i="9"/>
  <c r="BC363" i="9"/>
  <c r="AU363" i="9"/>
  <c r="AM363" i="9"/>
  <c r="AE363" i="9"/>
  <c r="W363" i="9"/>
  <c r="CX363" i="9"/>
  <c r="CP363" i="9"/>
  <c r="CH363" i="9"/>
  <c r="BZ363" i="9"/>
  <c r="BR363" i="9"/>
  <c r="BJ363" i="9"/>
  <c r="BB363" i="9"/>
  <c r="AT363" i="9"/>
  <c r="AL363" i="9"/>
  <c r="AD363" i="9"/>
  <c r="V363" i="9"/>
  <c r="CV363" i="9"/>
  <c r="CN363" i="9"/>
  <c r="CF363" i="9"/>
  <c r="BX363" i="9"/>
  <c r="BP363" i="9"/>
  <c r="BH363" i="9"/>
  <c r="AZ363" i="9"/>
  <c r="AR363" i="9"/>
  <c r="AJ363" i="9"/>
  <c r="AB363" i="9"/>
  <c r="CG363" i="9"/>
  <c r="BA363" i="9"/>
  <c r="CE363" i="9"/>
  <c r="AY363" i="9"/>
  <c r="BY363" i="9"/>
  <c r="AS363" i="9"/>
  <c r="BW363" i="9"/>
  <c r="AQ363" i="9"/>
  <c r="CW363" i="9"/>
  <c r="BQ363" i="9"/>
  <c r="AK363" i="9"/>
  <c r="CO363" i="9"/>
  <c r="BI363" i="9"/>
  <c r="AC363" i="9"/>
  <c r="CM363" i="9"/>
  <c r="BG363" i="9"/>
  <c r="AA363" i="9"/>
  <c r="CU363" i="9"/>
  <c r="BO363" i="9"/>
  <c r="AI363" i="9"/>
  <c r="CT347" i="9"/>
  <c r="CL347" i="9"/>
  <c r="CD347" i="9"/>
  <c r="BV347" i="9"/>
  <c r="BN347" i="9"/>
  <c r="BF347" i="9"/>
  <c r="AX347" i="9"/>
  <c r="DA347" i="9"/>
  <c r="CS347" i="9"/>
  <c r="CK347" i="9"/>
  <c r="CC347" i="9"/>
  <c r="BU347" i="9"/>
  <c r="BM347" i="9"/>
  <c r="BE347" i="9"/>
  <c r="AW347" i="9"/>
  <c r="AO347" i="9"/>
  <c r="AG347" i="9"/>
  <c r="Y347" i="9"/>
  <c r="CZ347" i="9"/>
  <c r="CR347" i="9"/>
  <c r="CJ347" i="9"/>
  <c r="CB347" i="9"/>
  <c r="BT347" i="9"/>
  <c r="BL347" i="9"/>
  <c r="BD347" i="9"/>
  <c r="AV347" i="9"/>
  <c r="AN347" i="9"/>
  <c r="AF347" i="9"/>
  <c r="X347" i="9"/>
  <c r="CY347" i="9"/>
  <c r="CQ347" i="9"/>
  <c r="CI347" i="9"/>
  <c r="CA347" i="9"/>
  <c r="BS347" i="9"/>
  <c r="BK347" i="9"/>
  <c r="BC347" i="9"/>
  <c r="AU347" i="9"/>
  <c r="AM347" i="9"/>
  <c r="AE347" i="9"/>
  <c r="W347" i="9"/>
  <c r="CX347" i="9"/>
  <c r="CP347" i="9"/>
  <c r="CH347" i="9"/>
  <c r="BZ347" i="9"/>
  <c r="BR347" i="9"/>
  <c r="BJ347" i="9"/>
  <c r="BB347" i="9"/>
  <c r="AT347" i="9"/>
  <c r="AL347" i="9"/>
  <c r="AD347" i="9"/>
  <c r="V347" i="9"/>
  <c r="CV347" i="9"/>
  <c r="CN347" i="9"/>
  <c r="CF347" i="9"/>
  <c r="BX347" i="9"/>
  <c r="BP347" i="9"/>
  <c r="BH347" i="9"/>
  <c r="AZ347" i="9"/>
  <c r="AR347" i="9"/>
  <c r="AJ347" i="9"/>
  <c r="AB347" i="9"/>
  <c r="CG347" i="9"/>
  <c r="BA347" i="9"/>
  <c r="AC347" i="9"/>
  <c r="CE347" i="9"/>
  <c r="AY347" i="9"/>
  <c r="AA347" i="9"/>
  <c r="BY347" i="9"/>
  <c r="AS347" i="9"/>
  <c r="Z347" i="9"/>
  <c r="BW347" i="9"/>
  <c r="AQ347" i="9"/>
  <c r="CW347" i="9"/>
  <c r="BQ347" i="9"/>
  <c r="AP347" i="9"/>
  <c r="CO347" i="9"/>
  <c r="BI347" i="9"/>
  <c r="AI347" i="9"/>
  <c r="BG347" i="9"/>
  <c r="AK347" i="9"/>
  <c r="AH347" i="9"/>
  <c r="CM347" i="9"/>
  <c r="CU347" i="9"/>
  <c r="BO347" i="9"/>
  <c r="CW331" i="9"/>
  <c r="CO331" i="9"/>
  <c r="CG331" i="9"/>
  <c r="BY331" i="9"/>
  <c r="BQ331" i="9"/>
  <c r="BI331" i="9"/>
  <c r="BA331" i="9"/>
  <c r="AS331" i="9"/>
  <c r="AK331" i="9"/>
  <c r="AC331" i="9"/>
  <c r="CV331" i="9"/>
  <c r="CN331" i="9"/>
  <c r="CF331" i="9"/>
  <c r="BX331" i="9"/>
  <c r="BP331" i="9"/>
  <c r="BH331" i="9"/>
  <c r="AZ331" i="9"/>
  <c r="AR331" i="9"/>
  <c r="AJ331" i="9"/>
  <c r="AB331" i="9"/>
  <c r="CU331" i="9"/>
  <c r="CM331" i="9"/>
  <c r="CE331" i="9"/>
  <c r="BW331" i="9"/>
  <c r="BO331" i="9"/>
  <c r="BG331" i="9"/>
  <c r="AY331" i="9"/>
  <c r="AQ331" i="9"/>
  <c r="AI331" i="9"/>
  <c r="AA331" i="9"/>
  <c r="CT331" i="9"/>
  <c r="CL331" i="9"/>
  <c r="CD331" i="9"/>
  <c r="BV331" i="9"/>
  <c r="BN331" i="9"/>
  <c r="BF331" i="9"/>
  <c r="AX331" i="9"/>
  <c r="AP331" i="9"/>
  <c r="AH331" i="9"/>
  <c r="Z331" i="9"/>
  <c r="DA331" i="9"/>
  <c r="CS331" i="9"/>
  <c r="CK331" i="9"/>
  <c r="CC331" i="9"/>
  <c r="BU331" i="9"/>
  <c r="BM331" i="9"/>
  <c r="BE331" i="9"/>
  <c r="AW331" i="9"/>
  <c r="AO331" i="9"/>
  <c r="AG331" i="9"/>
  <c r="Y331" i="9"/>
  <c r="CY331" i="9"/>
  <c r="CQ331" i="9"/>
  <c r="CI331" i="9"/>
  <c r="CA331" i="9"/>
  <c r="BS331" i="9"/>
  <c r="BK331" i="9"/>
  <c r="BC331" i="9"/>
  <c r="AU331" i="9"/>
  <c r="AM331" i="9"/>
  <c r="AE331" i="9"/>
  <c r="W331" i="9"/>
  <c r="CP331" i="9"/>
  <c r="BJ331" i="9"/>
  <c r="AD331" i="9"/>
  <c r="CJ331" i="9"/>
  <c r="BD331" i="9"/>
  <c r="X331" i="9"/>
  <c r="CH331" i="9"/>
  <c r="BB331" i="9"/>
  <c r="V331" i="9"/>
  <c r="CB331" i="9"/>
  <c r="AV331" i="9"/>
  <c r="BZ331" i="9"/>
  <c r="AT331" i="9"/>
  <c r="CX331" i="9"/>
  <c r="BR331" i="9"/>
  <c r="AL331" i="9"/>
  <c r="CZ331" i="9"/>
  <c r="CR331" i="9"/>
  <c r="BT331" i="9"/>
  <c r="BL331" i="9"/>
  <c r="AN331" i="9"/>
  <c r="AF331" i="9"/>
  <c r="CY193" i="9"/>
  <c r="CQ193" i="9"/>
  <c r="CI193" i="9"/>
  <c r="CA193" i="9"/>
  <c r="BS193" i="9"/>
  <c r="BK193" i="9"/>
  <c r="BC193" i="9"/>
  <c r="AU193" i="9"/>
  <c r="AM193" i="9"/>
  <c r="AE193" i="9"/>
  <c r="W193" i="9"/>
  <c r="CX193" i="9"/>
  <c r="CP193" i="9"/>
  <c r="CH193" i="9"/>
  <c r="BZ193" i="9"/>
  <c r="BR193" i="9"/>
  <c r="BJ193" i="9"/>
  <c r="BB193" i="9"/>
  <c r="AT193" i="9"/>
  <c r="AL193" i="9"/>
  <c r="AD193" i="9"/>
  <c r="V193" i="9"/>
  <c r="CW193" i="9"/>
  <c r="CO193" i="9"/>
  <c r="CG193" i="9"/>
  <c r="BY193" i="9"/>
  <c r="BQ193" i="9"/>
  <c r="BI193" i="9"/>
  <c r="BA193" i="9"/>
  <c r="AS193" i="9"/>
  <c r="AK193" i="9"/>
  <c r="AC193" i="9"/>
  <c r="CV193" i="9"/>
  <c r="CN193" i="9"/>
  <c r="CF193" i="9"/>
  <c r="BX193" i="9"/>
  <c r="BP193" i="9"/>
  <c r="BH193" i="9"/>
  <c r="AZ193" i="9"/>
  <c r="AR193" i="9"/>
  <c r="AJ193" i="9"/>
  <c r="AB193" i="9"/>
  <c r="CU193" i="9"/>
  <c r="CM193" i="9"/>
  <c r="CE193" i="9"/>
  <c r="BW193" i="9"/>
  <c r="BO193" i="9"/>
  <c r="BG193" i="9"/>
  <c r="AY193" i="9"/>
  <c r="AQ193" i="9"/>
  <c r="AI193" i="9"/>
  <c r="AA193" i="9"/>
  <c r="CT193" i="9"/>
  <c r="CL193" i="9"/>
  <c r="CD193" i="9"/>
  <c r="BV193" i="9"/>
  <c r="BN193" i="9"/>
  <c r="BF193" i="9"/>
  <c r="AX193" i="9"/>
  <c r="AP193" i="9"/>
  <c r="AH193" i="9"/>
  <c r="Z193" i="9"/>
  <c r="DA193" i="9"/>
  <c r="BU193" i="9"/>
  <c r="AO193" i="9"/>
  <c r="CZ193" i="9"/>
  <c r="BT193" i="9"/>
  <c r="AN193" i="9"/>
  <c r="CS193" i="9"/>
  <c r="BM193" i="9"/>
  <c r="AG193" i="9"/>
  <c r="CR193" i="9"/>
  <c r="BL193" i="9"/>
  <c r="AF193" i="9"/>
  <c r="CK193" i="9"/>
  <c r="BE193" i="9"/>
  <c r="Y193" i="9"/>
  <c r="CJ193" i="9"/>
  <c r="BD193" i="9"/>
  <c r="X193" i="9"/>
  <c r="CC193" i="9"/>
  <c r="AW193" i="9"/>
  <c r="CB193" i="9"/>
  <c r="AV193" i="9"/>
  <c r="CU135" i="9"/>
  <c r="CM135" i="9"/>
  <c r="CE135" i="9"/>
  <c r="BW135" i="9"/>
  <c r="BO135" i="9"/>
  <c r="BG135" i="9"/>
  <c r="AY135" i="9"/>
  <c r="AQ135" i="9"/>
  <c r="AI135" i="9"/>
  <c r="AA135" i="9"/>
  <c r="CT135" i="9"/>
  <c r="CL135" i="9"/>
  <c r="CD135" i="9"/>
  <c r="BV135" i="9"/>
  <c r="BN135" i="9"/>
  <c r="BF135" i="9"/>
  <c r="AX135" i="9"/>
  <c r="AP135" i="9"/>
  <c r="AH135" i="9"/>
  <c r="Z135" i="9"/>
  <c r="DA135" i="9"/>
  <c r="CS135" i="9"/>
  <c r="CK135" i="9"/>
  <c r="CC135" i="9"/>
  <c r="BU135" i="9"/>
  <c r="BM135" i="9"/>
  <c r="BE135" i="9"/>
  <c r="AW135" i="9"/>
  <c r="AO135" i="9"/>
  <c r="AG135" i="9"/>
  <c r="Y135" i="9"/>
  <c r="CZ135" i="9"/>
  <c r="CR135" i="9"/>
  <c r="CJ135" i="9"/>
  <c r="CB135" i="9"/>
  <c r="BT135" i="9"/>
  <c r="BL135" i="9"/>
  <c r="BD135" i="9"/>
  <c r="AV135" i="9"/>
  <c r="AN135" i="9"/>
  <c r="AF135" i="9"/>
  <c r="X135" i="9"/>
  <c r="CY135" i="9"/>
  <c r="CQ135" i="9"/>
  <c r="CI135" i="9"/>
  <c r="CA135" i="9"/>
  <c r="BS135" i="9"/>
  <c r="BK135" i="9"/>
  <c r="BC135" i="9"/>
  <c r="AU135" i="9"/>
  <c r="AM135" i="9"/>
  <c r="AE135" i="9"/>
  <c r="W135" i="9"/>
  <c r="CX135" i="9"/>
  <c r="CP135" i="9"/>
  <c r="CH135" i="9"/>
  <c r="BZ135" i="9"/>
  <c r="BR135" i="9"/>
  <c r="BJ135" i="9"/>
  <c r="BB135" i="9"/>
  <c r="AT135" i="9"/>
  <c r="AL135" i="9"/>
  <c r="AD135" i="9"/>
  <c r="V135" i="9"/>
  <c r="CO135" i="9"/>
  <c r="BI135" i="9"/>
  <c r="AC135" i="9"/>
  <c r="CN135" i="9"/>
  <c r="BH135" i="9"/>
  <c r="AB135" i="9"/>
  <c r="CG135" i="9"/>
  <c r="BA135" i="9"/>
  <c r="CF135" i="9"/>
  <c r="AZ135" i="9"/>
  <c r="BY135" i="9"/>
  <c r="AS135" i="9"/>
  <c r="BX135" i="9"/>
  <c r="AR135" i="9"/>
  <c r="CW135" i="9"/>
  <c r="BQ135" i="9"/>
  <c r="AK135" i="9"/>
  <c r="BP135" i="9"/>
  <c r="AJ135" i="9"/>
  <c r="CV135" i="9"/>
  <c r="CU119" i="9"/>
  <c r="CM119" i="9"/>
  <c r="CE119" i="9"/>
  <c r="BW119" i="9"/>
  <c r="BO119" i="9"/>
  <c r="BG119" i="9"/>
  <c r="AY119" i="9"/>
  <c r="AQ119" i="9"/>
  <c r="AI119" i="9"/>
  <c r="AA119" i="9"/>
  <c r="CT119" i="9"/>
  <c r="CL119" i="9"/>
  <c r="CD119" i="9"/>
  <c r="BV119" i="9"/>
  <c r="BN119" i="9"/>
  <c r="BF119" i="9"/>
  <c r="AX119" i="9"/>
  <c r="AP119" i="9"/>
  <c r="AH119" i="9"/>
  <c r="Z119" i="9"/>
  <c r="DA119" i="9"/>
  <c r="CS119" i="9"/>
  <c r="CK119" i="9"/>
  <c r="CC119" i="9"/>
  <c r="BU119" i="9"/>
  <c r="BM119" i="9"/>
  <c r="BE119" i="9"/>
  <c r="AW119" i="9"/>
  <c r="AO119" i="9"/>
  <c r="AG119" i="9"/>
  <c r="Y119" i="9"/>
  <c r="CZ119" i="9"/>
  <c r="CR119" i="9"/>
  <c r="CJ119" i="9"/>
  <c r="CB119" i="9"/>
  <c r="BT119" i="9"/>
  <c r="BL119" i="9"/>
  <c r="BD119" i="9"/>
  <c r="AV119" i="9"/>
  <c r="AN119" i="9"/>
  <c r="AF119" i="9"/>
  <c r="X119" i="9"/>
  <c r="CY119" i="9"/>
  <c r="CQ119" i="9"/>
  <c r="CI119" i="9"/>
  <c r="CA119" i="9"/>
  <c r="BS119" i="9"/>
  <c r="BK119" i="9"/>
  <c r="BC119" i="9"/>
  <c r="AU119" i="9"/>
  <c r="AM119" i="9"/>
  <c r="AE119" i="9"/>
  <c r="W119" i="9"/>
  <c r="CX119" i="9"/>
  <c r="CP119" i="9"/>
  <c r="CH119" i="9"/>
  <c r="BZ119" i="9"/>
  <c r="BR119" i="9"/>
  <c r="BJ119" i="9"/>
  <c r="BB119" i="9"/>
  <c r="AT119" i="9"/>
  <c r="AL119" i="9"/>
  <c r="AD119" i="9"/>
  <c r="V119" i="9"/>
  <c r="BY119" i="9"/>
  <c r="AS119" i="9"/>
  <c r="BX119" i="9"/>
  <c r="AR119" i="9"/>
  <c r="CW119" i="9"/>
  <c r="BQ119" i="9"/>
  <c r="AK119" i="9"/>
  <c r="CV119" i="9"/>
  <c r="BP119" i="9"/>
  <c r="AJ119" i="9"/>
  <c r="CO119" i="9"/>
  <c r="BI119" i="9"/>
  <c r="AC119" i="9"/>
  <c r="CN119" i="9"/>
  <c r="BH119" i="9"/>
  <c r="AB119" i="9"/>
  <c r="CG119" i="9"/>
  <c r="BA119" i="9"/>
  <c r="CF119" i="9"/>
  <c r="AZ119" i="9"/>
  <c r="CZ103" i="9"/>
  <c r="CR103" i="9"/>
  <c r="CJ103" i="9"/>
  <c r="CB103" i="9"/>
  <c r="BT103" i="9"/>
  <c r="BL103" i="9"/>
  <c r="BD103" i="9"/>
  <c r="AV103" i="9"/>
  <c r="AN103" i="9"/>
  <c r="AF103" i="9"/>
  <c r="X103" i="9"/>
  <c r="CX103" i="9"/>
  <c r="CP103" i="9"/>
  <c r="CH103" i="9"/>
  <c r="BZ103" i="9"/>
  <c r="BR103" i="9"/>
  <c r="BJ103" i="9"/>
  <c r="BB103" i="9"/>
  <c r="AT103" i="9"/>
  <c r="AL103" i="9"/>
  <c r="AD103" i="9"/>
  <c r="V103" i="9"/>
  <c r="DA103" i="9"/>
  <c r="CO103" i="9"/>
  <c r="CE103" i="9"/>
  <c r="BU103" i="9"/>
  <c r="BI103" i="9"/>
  <c r="AY103" i="9"/>
  <c r="AO103" i="9"/>
  <c r="AC103" i="9"/>
  <c r="CY103" i="9"/>
  <c r="CN103" i="9"/>
  <c r="CD103" i="9"/>
  <c r="BS103" i="9"/>
  <c r="BH103" i="9"/>
  <c r="AX103" i="9"/>
  <c r="AM103" i="9"/>
  <c r="AB103" i="9"/>
  <c r="CW103" i="9"/>
  <c r="CM103" i="9"/>
  <c r="CC103" i="9"/>
  <c r="BQ103" i="9"/>
  <c r="BG103" i="9"/>
  <c r="AW103" i="9"/>
  <c r="AK103" i="9"/>
  <c r="AA103" i="9"/>
  <c r="CV103" i="9"/>
  <c r="CL103" i="9"/>
  <c r="CA103" i="9"/>
  <c r="BP103" i="9"/>
  <c r="BF103" i="9"/>
  <c r="AU103" i="9"/>
  <c r="AJ103" i="9"/>
  <c r="Z103" i="9"/>
  <c r="CU103" i="9"/>
  <c r="CK103" i="9"/>
  <c r="BY103" i="9"/>
  <c r="BO103" i="9"/>
  <c r="BE103" i="9"/>
  <c r="AS103" i="9"/>
  <c r="AI103" i="9"/>
  <c r="Y103" i="9"/>
  <c r="CT103" i="9"/>
  <c r="CI103" i="9"/>
  <c r="BX103" i="9"/>
  <c r="BN103" i="9"/>
  <c r="BC103" i="9"/>
  <c r="AR103" i="9"/>
  <c r="AH103" i="9"/>
  <c r="W103" i="9"/>
  <c r="CS103" i="9"/>
  <c r="CG103" i="9"/>
  <c r="BW103" i="9"/>
  <c r="BM103" i="9"/>
  <c r="BA103" i="9"/>
  <c r="AQ103" i="9"/>
  <c r="AG103" i="9"/>
  <c r="BV103" i="9"/>
  <c r="BK103" i="9"/>
  <c r="AZ103" i="9"/>
  <c r="AP103" i="9"/>
  <c r="AE103" i="9"/>
  <c r="CQ103" i="9"/>
  <c r="CF103" i="9"/>
  <c r="CZ87" i="9"/>
  <c r="CR87" i="9"/>
  <c r="CJ87" i="9"/>
  <c r="CB87" i="9"/>
  <c r="BT87" i="9"/>
  <c r="BL87" i="9"/>
  <c r="BD87" i="9"/>
  <c r="AV87" i="9"/>
  <c r="AN87" i="9"/>
  <c r="AF87" i="9"/>
  <c r="X87" i="9"/>
  <c r="CY87" i="9"/>
  <c r="CQ87" i="9"/>
  <c r="CI87" i="9"/>
  <c r="CA87" i="9"/>
  <c r="BS87" i="9"/>
  <c r="BK87" i="9"/>
  <c r="BC87" i="9"/>
  <c r="AU87" i="9"/>
  <c r="AM87" i="9"/>
  <c r="AE87" i="9"/>
  <c r="W87" i="9"/>
  <c r="CX87" i="9"/>
  <c r="CP87" i="9"/>
  <c r="CH87" i="9"/>
  <c r="BZ87" i="9"/>
  <c r="BR87" i="9"/>
  <c r="BJ87" i="9"/>
  <c r="BB87" i="9"/>
  <c r="AT87" i="9"/>
  <c r="AL87" i="9"/>
  <c r="AD87" i="9"/>
  <c r="V87" i="9"/>
  <c r="CW87" i="9"/>
  <c r="CO87" i="9"/>
  <c r="CG87" i="9"/>
  <c r="BY87" i="9"/>
  <c r="BQ87" i="9"/>
  <c r="BI87" i="9"/>
  <c r="BA87" i="9"/>
  <c r="AS87" i="9"/>
  <c r="AK87" i="9"/>
  <c r="AC87" i="9"/>
  <c r="CV87" i="9"/>
  <c r="CN87" i="9"/>
  <c r="CF87" i="9"/>
  <c r="BX87" i="9"/>
  <c r="BP87" i="9"/>
  <c r="BH87" i="9"/>
  <c r="AZ87" i="9"/>
  <c r="AR87" i="9"/>
  <c r="AJ87" i="9"/>
  <c r="AB87" i="9"/>
  <c r="CU87" i="9"/>
  <c r="CM87" i="9"/>
  <c r="CE87" i="9"/>
  <c r="BW87" i="9"/>
  <c r="BO87" i="9"/>
  <c r="BG87" i="9"/>
  <c r="AY87" i="9"/>
  <c r="AQ87" i="9"/>
  <c r="AI87" i="9"/>
  <c r="AA87" i="9"/>
  <c r="CT87" i="9"/>
  <c r="CL87" i="9"/>
  <c r="CD87" i="9"/>
  <c r="BV87" i="9"/>
  <c r="BN87" i="9"/>
  <c r="BF87" i="9"/>
  <c r="AX87" i="9"/>
  <c r="AP87" i="9"/>
  <c r="AH87" i="9"/>
  <c r="Z87" i="9"/>
  <c r="BM87" i="9"/>
  <c r="BE87" i="9"/>
  <c r="AW87" i="9"/>
  <c r="DA87" i="9"/>
  <c r="AO87" i="9"/>
  <c r="CS87" i="9"/>
  <c r="AG87" i="9"/>
  <c r="CK87" i="9"/>
  <c r="Y87" i="9"/>
  <c r="CC87" i="9"/>
  <c r="BU87" i="9"/>
  <c r="CZ71" i="9"/>
  <c r="CR71" i="9"/>
  <c r="CJ71" i="9"/>
  <c r="CB71" i="9"/>
  <c r="BT71" i="9"/>
  <c r="BL71" i="9"/>
  <c r="BD71" i="9"/>
  <c r="AV71" i="9"/>
  <c r="AN71" i="9"/>
  <c r="AF71" i="9"/>
  <c r="X71" i="9"/>
  <c r="CW71" i="9"/>
  <c r="CO71" i="9"/>
  <c r="CG71" i="9"/>
  <c r="BY71" i="9"/>
  <c r="BQ71" i="9"/>
  <c r="BI71" i="9"/>
  <c r="BA71" i="9"/>
  <c r="AS71" i="9"/>
  <c r="AK71" i="9"/>
  <c r="AC71" i="9"/>
  <c r="CV71" i="9"/>
  <c r="CN71" i="9"/>
  <c r="CF71" i="9"/>
  <c r="BX71" i="9"/>
  <c r="BP71" i="9"/>
  <c r="BH71" i="9"/>
  <c r="AZ71" i="9"/>
  <c r="AR71" i="9"/>
  <c r="AJ71" i="9"/>
  <c r="AB71" i="9"/>
  <c r="CU71" i="9"/>
  <c r="CM71" i="9"/>
  <c r="CE71" i="9"/>
  <c r="BW71" i="9"/>
  <c r="BO71" i="9"/>
  <c r="BG71" i="9"/>
  <c r="AY71" i="9"/>
  <c r="AQ71" i="9"/>
  <c r="AI71" i="9"/>
  <c r="AA71" i="9"/>
  <c r="CT71" i="9"/>
  <c r="CL71" i="9"/>
  <c r="CD71" i="9"/>
  <c r="BV71" i="9"/>
  <c r="BN71" i="9"/>
  <c r="BF71" i="9"/>
  <c r="AX71" i="9"/>
  <c r="AP71" i="9"/>
  <c r="AH71" i="9"/>
  <c r="Z71" i="9"/>
  <c r="CX71" i="9"/>
  <c r="CA71" i="9"/>
  <c r="BE71" i="9"/>
  <c r="AL71" i="9"/>
  <c r="CS71" i="9"/>
  <c r="BZ71" i="9"/>
  <c r="BC71" i="9"/>
  <c r="AG71" i="9"/>
  <c r="CQ71" i="9"/>
  <c r="BU71" i="9"/>
  <c r="BB71" i="9"/>
  <c r="AE71" i="9"/>
  <c r="CP71" i="9"/>
  <c r="BS71" i="9"/>
  <c r="AW71" i="9"/>
  <c r="AD71" i="9"/>
  <c r="CK71" i="9"/>
  <c r="BR71" i="9"/>
  <c r="AU71" i="9"/>
  <c r="Y71" i="9"/>
  <c r="CI71" i="9"/>
  <c r="BM71" i="9"/>
  <c r="AT71" i="9"/>
  <c r="W71" i="9"/>
  <c r="DA71" i="9"/>
  <c r="CH71" i="9"/>
  <c r="BK71" i="9"/>
  <c r="AO71" i="9"/>
  <c r="V71" i="9"/>
  <c r="CC71" i="9"/>
  <c r="BJ71" i="9"/>
  <c r="AM71" i="9"/>
  <c r="CY71" i="9"/>
  <c r="CV13" i="9"/>
  <c r="CN13" i="9"/>
  <c r="CF13" i="9"/>
  <c r="BX13" i="9"/>
  <c r="BP13" i="9"/>
  <c r="BH13" i="9"/>
  <c r="AZ13" i="9"/>
  <c r="AR13" i="9"/>
  <c r="AJ13" i="9"/>
  <c r="AB13" i="9"/>
  <c r="CU13" i="9"/>
  <c r="CM13" i="9"/>
  <c r="CE13" i="9"/>
  <c r="BW13" i="9"/>
  <c r="BO13" i="9"/>
  <c r="BG13" i="9"/>
  <c r="AY13" i="9"/>
  <c r="AQ13" i="9"/>
  <c r="AI13" i="9"/>
  <c r="AA13" i="9"/>
  <c r="CT13" i="9"/>
  <c r="CL13" i="9"/>
  <c r="CD13" i="9"/>
  <c r="BV13" i="9"/>
  <c r="BN13" i="9"/>
  <c r="BF13" i="9"/>
  <c r="AX13" i="9"/>
  <c r="AP13" i="9"/>
  <c r="AH13" i="9"/>
  <c r="Z13" i="9"/>
  <c r="DA13" i="9"/>
  <c r="CS13" i="9"/>
  <c r="CK13" i="9"/>
  <c r="CC13" i="9"/>
  <c r="BU13" i="9"/>
  <c r="BM13" i="9"/>
  <c r="BE13" i="9"/>
  <c r="AW13" i="9"/>
  <c r="AO13" i="9"/>
  <c r="AG13" i="9"/>
  <c r="Y13" i="9"/>
  <c r="CZ13" i="9"/>
  <c r="CR13" i="9"/>
  <c r="CJ13" i="9"/>
  <c r="CB13" i="9"/>
  <c r="BT13" i="9"/>
  <c r="BL13" i="9"/>
  <c r="BD13" i="9"/>
  <c r="AV13" i="9"/>
  <c r="AN13" i="9"/>
  <c r="AF13" i="9"/>
  <c r="X13" i="9"/>
  <c r="CY13" i="9"/>
  <c r="CQ13" i="9"/>
  <c r="CI13" i="9"/>
  <c r="CA13" i="9"/>
  <c r="BS13" i="9"/>
  <c r="BK13" i="9"/>
  <c r="BC13" i="9"/>
  <c r="AU13" i="9"/>
  <c r="AM13" i="9"/>
  <c r="AE13" i="9"/>
  <c r="W13" i="9"/>
  <c r="CH13" i="9"/>
  <c r="BB13" i="9"/>
  <c r="V13" i="9"/>
  <c r="CG13" i="9"/>
  <c r="BA13" i="9"/>
  <c r="BZ13" i="9"/>
  <c r="AT13" i="9"/>
  <c r="BY13" i="9"/>
  <c r="AS13" i="9"/>
  <c r="CP13" i="9"/>
  <c r="BJ13" i="9"/>
  <c r="AD13" i="9"/>
  <c r="CO13" i="9"/>
  <c r="BI13" i="9"/>
  <c r="AC13" i="9"/>
  <c r="BR13" i="9"/>
  <c r="BQ13" i="9"/>
  <c r="AL13" i="9"/>
  <c r="AK13" i="9"/>
  <c r="CX13" i="9"/>
  <c r="CW13" i="9"/>
  <c r="CZ233" i="9"/>
  <c r="CR233" i="9"/>
  <c r="CJ233" i="9"/>
  <c r="CB233" i="9"/>
  <c r="BT233" i="9"/>
  <c r="BL233" i="9"/>
  <c r="BD233" i="9"/>
  <c r="AV233" i="9"/>
  <c r="AN233" i="9"/>
  <c r="AF233" i="9"/>
  <c r="X233" i="9"/>
  <c r="CY233" i="9"/>
  <c r="CQ233" i="9"/>
  <c r="CI233" i="9"/>
  <c r="CA233" i="9"/>
  <c r="BS233" i="9"/>
  <c r="BK233" i="9"/>
  <c r="BC233" i="9"/>
  <c r="AU233" i="9"/>
  <c r="AM233" i="9"/>
  <c r="AE233" i="9"/>
  <c r="W233" i="9"/>
  <c r="CX233" i="9"/>
  <c r="CP233" i="9"/>
  <c r="CH233" i="9"/>
  <c r="BZ233" i="9"/>
  <c r="BR233" i="9"/>
  <c r="BJ233" i="9"/>
  <c r="BB233" i="9"/>
  <c r="AT233" i="9"/>
  <c r="AL233" i="9"/>
  <c r="AD233" i="9"/>
  <c r="V233" i="9"/>
  <c r="CW233" i="9"/>
  <c r="CO233" i="9"/>
  <c r="CG233" i="9"/>
  <c r="BY233" i="9"/>
  <c r="BQ233" i="9"/>
  <c r="BI233" i="9"/>
  <c r="BA233" i="9"/>
  <c r="AS233" i="9"/>
  <c r="AK233" i="9"/>
  <c r="AC233" i="9"/>
  <c r="CV233" i="9"/>
  <c r="CN233" i="9"/>
  <c r="CF233" i="9"/>
  <c r="BX233" i="9"/>
  <c r="BP233" i="9"/>
  <c r="BH233" i="9"/>
  <c r="AZ233" i="9"/>
  <c r="AR233" i="9"/>
  <c r="AJ233" i="9"/>
  <c r="AB233" i="9"/>
  <c r="CK233" i="9"/>
  <c r="BN233" i="9"/>
  <c r="AQ233" i="9"/>
  <c r="Y233" i="9"/>
  <c r="CE233" i="9"/>
  <c r="BM233" i="9"/>
  <c r="AP233" i="9"/>
  <c r="CC233" i="9"/>
  <c r="AY233" i="9"/>
  <c r="Z233" i="9"/>
  <c r="DA233" i="9"/>
  <c r="BW233" i="9"/>
  <c r="AX233" i="9"/>
  <c r="CU233" i="9"/>
  <c r="BV233" i="9"/>
  <c r="AW233" i="9"/>
  <c r="CT233" i="9"/>
  <c r="BU233" i="9"/>
  <c r="AO233" i="9"/>
  <c r="CS233" i="9"/>
  <c r="BO233" i="9"/>
  <c r="AI233" i="9"/>
  <c r="CL233" i="9"/>
  <c r="BF233" i="9"/>
  <c r="AG233" i="9"/>
  <c r="CM233" i="9"/>
  <c r="CD233" i="9"/>
  <c r="BG233" i="9"/>
  <c r="BE233" i="9"/>
  <c r="AH233" i="9"/>
  <c r="AA233" i="9"/>
  <c r="GH191" i="9"/>
  <c r="GF138" i="9"/>
  <c r="FX138" i="9"/>
  <c r="FP138" i="9"/>
  <c r="FH138" i="9"/>
  <c r="EZ138" i="9"/>
  <c r="ER138" i="9"/>
  <c r="EJ138" i="9"/>
  <c r="EB138" i="9"/>
  <c r="DT138" i="9"/>
  <c r="DL138" i="9"/>
  <c r="DD138" i="9"/>
  <c r="GE138" i="9"/>
  <c r="FW138" i="9"/>
  <c r="FO138" i="9"/>
  <c r="FG138" i="9"/>
  <c r="EY138" i="9"/>
  <c r="EQ138" i="9"/>
  <c r="EI138" i="9"/>
  <c r="EA138" i="9"/>
  <c r="DS138" i="9"/>
  <c r="DK138" i="9"/>
  <c r="DC138" i="9"/>
  <c r="GD138" i="9"/>
  <c r="FV138" i="9"/>
  <c r="FN138" i="9"/>
  <c r="FF138" i="9"/>
  <c r="EX138" i="9"/>
  <c r="EP138" i="9"/>
  <c r="EH138" i="9"/>
  <c r="DZ138" i="9"/>
  <c r="DR138" i="9"/>
  <c r="DJ138" i="9"/>
  <c r="DB138" i="9"/>
  <c r="GC138" i="9"/>
  <c r="FU138" i="9"/>
  <c r="FM138" i="9"/>
  <c r="FE138" i="9"/>
  <c r="EW138" i="9"/>
  <c r="EO138" i="9"/>
  <c r="EG138" i="9"/>
  <c r="DY138" i="9"/>
  <c r="DQ138" i="9"/>
  <c r="DI138" i="9"/>
  <c r="GB138" i="9"/>
  <c r="FT138" i="9"/>
  <c r="FL138" i="9"/>
  <c r="FD138" i="9"/>
  <c r="EV138" i="9"/>
  <c r="EN138" i="9"/>
  <c r="EF138" i="9"/>
  <c r="DX138" i="9"/>
  <c r="DP138" i="9"/>
  <c r="DH138" i="9"/>
  <c r="GA138" i="9"/>
  <c r="FS138" i="9"/>
  <c r="FK138" i="9"/>
  <c r="FC138" i="9"/>
  <c r="EU138" i="9"/>
  <c r="EM138" i="9"/>
  <c r="EE138" i="9"/>
  <c r="DW138" i="9"/>
  <c r="DO138" i="9"/>
  <c r="DG138" i="9"/>
  <c r="FJ138" i="9"/>
  <c r="ED138" i="9"/>
  <c r="FI138" i="9"/>
  <c r="EC138" i="9"/>
  <c r="FB138" i="9"/>
  <c r="DV138" i="9"/>
  <c r="GG138" i="9"/>
  <c r="FA138" i="9"/>
  <c r="DU138" i="9"/>
  <c r="FZ138" i="9"/>
  <c r="ET138" i="9"/>
  <c r="DN138" i="9"/>
  <c r="FY138" i="9"/>
  <c r="ES138" i="9"/>
  <c r="DM138" i="9"/>
  <c r="FR138" i="9"/>
  <c r="EL138" i="9"/>
  <c r="DF138" i="9"/>
  <c r="FQ138" i="9"/>
  <c r="EK138" i="9"/>
  <c r="DE138" i="9"/>
  <c r="CZ407" i="9"/>
  <c r="CR407" i="9"/>
  <c r="CJ407" i="9"/>
  <c r="CB407" i="9"/>
  <c r="BT407" i="9"/>
  <c r="BL407" i="9"/>
  <c r="BD407" i="9"/>
  <c r="AV407" i="9"/>
  <c r="AN407" i="9"/>
  <c r="AF407" i="9"/>
  <c r="X407" i="9"/>
  <c r="CY407" i="9"/>
  <c r="CQ407" i="9"/>
  <c r="CI407" i="9"/>
  <c r="CA407" i="9"/>
  <c r="BS407" i="9"/>
  <c r="BK407" i="9"/>
  <c r="BC407" i="9"/>
  <c r="AU407" i="9"/>
  <c r="AM407" i="9"/>
  <c r="AE407" i="9"/>
  <c r="W407" i="9"/>
  <c r="CX407" i="9"/>
  <c r="CW407" i="9"/>
  <c r="CO407" i="9"/>
  <c r="CG407" i="9"/>
  <c r="BY407" i="9"/>
  <c r="BQ407" i="9"/>
  <c r="BI407" i="9"/>
  <c r="BA407" i="9"/>
  <c r="AS407" i="9"/>
  <c r="AK407" i="9"/>
  <c r="AC407" i="9"/>
  <c r="CV407" i="9"/>
  <c r="CN407" i="9"/>
  <c r="CF407" i="9"/>
  <c r="BX407" i="9"/>
  <c r="BP407" i="9"/>
  <c r="BH407" i="9"/>
  <c r="AZ407" i="9"/>
  <c r="AR407" i="9"/>
  <c r="AJ407" i="9"/>
  <c r="AB407" i="9"/>
  <c r="CS407" i="9"/>
  <c r="CC407" i="9"/>
  <c r="BM407" i="9"/>
  <c r="AW407" i="9"/>
  <c r="AG407" i="9"/>
  <c r="CM407" i="9"/>
  <c r="BW407" i="9"/>
  <c r="BG407" i="9"/>
  <c r="AQ407" i="9"/>
  <c r="AA407" i="9"/>
  <c r="CK407" i="9"/>
  <c r="BU407" i="9"/>
  <c r="BE407" i="9"/>
  <c r="AO407" i="9"/>
  <c r="Y407" i="9"/>
  <c r="DA407" i="9"/>
  <c r="CH407" i="9"/>
  <c r="BR407" i="9"/>
  <c r="BB407" i="9"/>
  <c r="AL407" i="9"/>
  <c r="V407" i="9"/>
  <c r="CD407" i="9"/>
  <c r="AX407" i="9"/>
  <c r="BZ407" i="9"/>
  <c r="AT407" i="9"/>
  <c r="BV407" i="9"/>
  <c r="AP407" i="9"/>
  <c r="CU407" i="9"/>
  <c r="BO407" i="9"/>
  <c r="AI407" i="9"/>
  <c r="CT407" i="9"/>
  <c r="BN407" i="9"/>
  <c r="AH407" i="9"/>
  <c r="CL407" i="9"/>
  <c r="BF407" i="9"/>
  <c r="Z407" i="9"/>
  <c r="CP407" i="9"/>
  <c r="CE407" i="9"/>
  <c r="BJ407" i="9"/>
  <c r="AY407" i="9"/>
  <c r="AD407" i="9"/>
  <c r="CU205" i="9"/>
  <c r="CM205" i="9"/>
  <c r="CE205" i="9"/>
  <c r="BW205" i="9"/>
  <c r="BO205" i="9"/>
  <c r="BG205" i="9"/>
  <c r="AY205" i="9"/>
  <c r="AQ205" i="9"/>
  <c r="AI205" i="9"/>
  <c r="AA205" i="9"/>
  <c r="CT205" i="9"/>
  <c r="CL205" i="9"/>
  <c r="CD205" i="9"/>
  <c r="BV205" i="9"/>
  <c r="BN205" i="9"/>
  <c r="BF205" i="9"/>
  <c r="AX205" i="9"/>
  <c r="AP205" i="9"/>
  <c r="AH205" i="9"/>
  <c r="Z205" i="9"/>
  <c r="CZ205" i="9"/>
  <c r="CR205" i="9"/>
  <c r="CJ205" i="9"/>
  <c r="CB205" i="9"/>
  <c r="BT205" i="9"/>
  <c r="BL205" i="9"/>
  <c r="BD205" i="9"/>
  <c r="AV205" i="9"/>
  <c r="AN205" i="9"/>
  <c r="AF205" i="9"/>
  <c r="X205" i="9"/>
  <c r="CW205" i="9"/>
  <c r="CO205" i="9"/>
  <c r="CG205" i="9"/>
  <c r="BY205" i="9"/>
  <c r="BQ205" i="9"/>
  <c r="BI205" i="9"/>
  <c r="BA205" i="9"/>
  <c r="AS205" i="9"/>
  <c r="AK205" i="9"/>
  <c r="AC205" i="9"/>
  <c r="CN205" i="9"/>
  <c r="BX205" i="9"/>
  <c r="BH205" i="9"/>
  <c r="AR205" i="9"/>
  <c r="AB205" i="9"/>
  <c r="DA205" i="9"/>
  <c r="CK205" i="9"/>
  <c r="BU205" i="9"/>
  <c r="BE205" i="9"/>
  <c r="AO205" i="9"/>
  <c r="Y205" i="9"/>
  <c r="CY205" i="9"/>
  <c r="CI205" i="9"/>
  <c r="BS205" i="9"/>
  <c r="BC205" i="9"/>
  <c r="AM205" i="9"/>
  <c r="W205" i="9"/>
  <c r="CX205" i="9"/>
  <c r="CH205" i="9"/>
  <c r="BR205" i="9"/>
  <c r="BB205" i="9"/>
  <c r="AL205" i="9"/>
  <c r="V205" i="9"/>
  <c r="CV205" i="9"/>
  <c r="CF205" i="9"/>
  <c r="BP205" i="9"/>
  <c r="AZ205" i="9"/>
  <c r="AJ205" i="9"/>
  <c r="CS205" i="9"/>
  <c r="CC205" i="9"/>
  <c r="BM205" i="9"/>
  <c r="AW205" i="9"/>
  <c r="AG205" i="9"/>
  <c r="CQ205" i="9"/>
  <c r="AE205" i="9"/>
  <c r="CP205" i="9"/>
  <c r="AD205" i="9"/>
  <c r="CA205" i="9"/>
  <c r="BZ205" i="9"/>
  <c r="BK205" i="9"/>
  <c r="BJ205" i="9"/>
  <c r="AU205" i="9"/>
  <c r="AT205" i="9"/>
  <c r="GF21" i="9"/>
  <c r="FX21" i="9"/>
  <c r="FP21" i="9"/>
  <c r="FH21" i="9"/>
  <c r="EZ21" i="9"/>
  <c r="ER21" i="9"/>
  <c r="EJ21" i="9"/>
  <c r="EB21" i="9"/>
  <c r="DT21" i="9"/>
  <c r="DL21" i="9"/>
  <c r="DD21" i="9"/>
  <c r="GE21" i="9"/>
  <c r="FW21" i="9"/>
  <c r="FO21" i="9"/>
  <c r="FG21" i="9"/>
  <c r="EY21" i="9"/>
  <c r="EQ21" i="9"/>
  <c r="EI21" i="9"/>
  <c r="EA21" i="9"/>
  <c r="DS21" i="9"/>
  <c r="DK21" i="9"/>
  <c r="DC21" i="9"/>
  <c r="GD21" i="9"/>
  <c r="FV21" i="9"/>
  <c r="FN21" i="9"/>
  <c r="FF21" i="9"/>
  <c r="EX21" i="9"/>
  <c r="EP21" i="9"/>
  <c r="EH21" i="9"/>
  <c r="DZ21" i="9"/>
  <c r="DR21" i="9"/>
  <c r="DJ21" i="9"/>
  <c r="DB21" i="9"/>
  <c r="GC21" i="9"/>
  <c r="FU21" i="9"/>
  <c r="FM21" i="9"/>
  <c r="FE21" i="9"/>
  <c r="EW21" i="9"/>
  <c r="EO21" i="9"/>
  <c r="EG21" i="9"/>
  <c r="DY21" i="9"/>
  <c r="DQ21" i="9"/>
  <c r="DI21" i="9"/>
  <c r="GB21" i="9"/>
  <c r="FT21" i="9"/>
  <c r="FL21" i="9"/>
  <c r="FD21" i="9"/>
  <c r="EV21" i="9"/>
  <c r="EN21" i="9"/>
  <c r="EF21" i="9"/>
  <c r="DX21" i="9"/>
  <c r="DP21" i="9"/>
  <c r="DH21" i="9"/>
  <c r="GA21" i="9"/>
  <c r="FS21" i="9"/>
  <c r="FK21" i="9"/>
  <c r="FC21" i="9"/>
  <c r="EU21" i="9"/>
  <c r="EM21" i="9"/>
  <c r="EE21" i="9"/>
  <c r="DW21" i="9"/>
  <c r="DO21" i="9"/>
  <c r="DG21" i="9"/>
  <c r="FB21" i="9"/>
  <c r="DV21" i="9"/>
  <c r="GG21" i="9"/>
  <c r="FA21" i="9"/>
  <c r="DU21" i="9"/>
  <c r="FZ21" i="9"/>
  <c r="ET21" i="9"/>
  <c r="DN21" i="9"/>
  <c r="FY21" i="9"/>
  <c r="ES21" i="9"/>
  <c r="DM21" i="9"/>
  <c r="FJ21" i="9"/>
  <c r="ED21" i="9"/>
  <c r="FI21" i="9"/>
  <c r="EC21" i="9"/>
  <c r="FR21" i="9"/>
  <c r="FQ21" i="9"/>
  <c r="EL21" i="9"/>
  <c r="EK21" i="9"/>
  <c r="DF21" i="9"/>
  <c r="DE21" i="9"/>
  <c r="CU490" i="9"/>
  <c r="CM490" i="9"/>
  <c r="CE490" i="9"/>
  <c r="BW490" i="9"/>
  <c r="BO490" i="9"/>
  <c r="BG490" i="9"/>
  <c r="AY490" i="9"/>
  <c r="AQ490" i="9"/>
  <c r="AI490" i="9"/>
  <c r="AA490" i="9"/>
  <c r="CT490" i="9"/>
  <c r="CL490" i="9"/>
  <c r="CD490" i="9"/>
  <c r="BV490" i="9"/>
  <c r="BN490" i="9"/>
  <c r="BF490" i="9"/>
  <c r="AX490" i="9"/>
  <c r="AP490" i="9"/>
  <c r="AH490" i="9"/>
  <c r="Z490" i="9"/>
  <c r="DA490" i="9"/>
  <c r="CS490" i="9"/>
  <c r="CK490" i="9"/>
  <c r="CC490" i="9"/>
  <c r="BU490" i="9"/>
  <c r="BM490" i="9"/>
  <c r="BE490" i="9"/>
  <c r="AW490" i="9"/>
  <c r="AO490" i="9"/>
  <c r="AG490" i="9"/>
  <c r="Y490" i="9"/>
  <c r="CZ490" i="9"/>
  <c r="CR490" i="9"/>
  <c r="CJ490" i="9"/>
  <c r="CB490" i="9"/>
  <c r="BT490" i="9"/>
  <c r="BL490" i="9"/>
  <c r="BD490" i="9"/>
  <c r="AV490" i="9"/>
  <c r="AN490" i="9"/>
  <c r="AF490" i="9"/>
  <c r="X490" i="9"/>
  <c r="CQ490" i="9"/>
  <c r="CA490" i="9"/>
  <c r="BK490" i="9"/>
  <c r="AU490" i="9"/>
  <c r="AE490" i="9"/>
  <c r="CP490" i="9"/>
  <c r="BZ490" i="9"/>
  <c r="BJ490" i="9"/>
  <c r="AT490" i="9"/>
  <c r="AD490" i="9"/>
  <c r="CN490" i="9"/>
  <c r="BR490" i="9"/>
  <c r="AZ490" i="9"/>
  <c r="AB490" i="9"/>
  <c r="CI490" i="9"/>
  <c r="BQ490" i="9"/>
  <c r="AS490" i="9"/>
  <c r="W490" i="9"/>
  <c r="CH490" i="9"/>
  <c r="BP490" i="9"/>
  <c r="AR490" i="9"/>
  <c r="V490" i="9"/>
  <c r="CY490" i="9"/>
  <c r="BX490" i="9"/>
  <c r="AL490" i="9"/>
  <c r="CW490" i="9"/>
  <c r="BI490" i="9"/>
  <c r="AJ490" i="9"/>
  <c r="CV490" i="9"/>
  <c r="BH490" i="9"/>
  <c r="AC490" i="9"/>
  <c r="CG490" i="9"/>
  <c r="AK490" i="9"/>
  <c r="CF490" i="9"/>
  <c r="BY490" i="9"/>
  <c r="BS490" i="9"/>
  <c r="CX490" i="9"/>
  <c r="BA490" i="9"/>
  <c r="CO490" i="9"/>
  <c r="AM490" i="9"/>
  <c r="BC490" i="9"/>
  <c r="BB490" i="9"/>
  <c r="CU364" i="9"/>
  <c r="CM364" i="9"/>
  <c r="CE364" i="9"/>
  <c r="BW364" i="9"/>
  <c r="BO364" i="9"/>
  <c r="BG364" i="9"/>
  <c r="AY364" i="9"/>
  <c r="AQ364" i="9"/>
  <c r="AI364" i="9"/>
  <c r="AA364" i="9"/>
  <c r="CT364" i="9"/>
  <c r="CL364" i="9"/>
  <c r="CD364" i="9"/>
  <c r="BV364" i="9"/>
  <c r="BN364" i="9"/>
  <c r="BF364" i="9"/>
  <c r="AX364" i="9"/>
  <c r="AP364" i="9"/>
  <c r="AH364" i="9"/>
  <c r="Z364" i="9"/>
  <c r="DA364" i="9"/>
  <c r="CS364" i="9"/>
  <c r="CK364" i="9"/>
  <c r="CC364" i="9"/>
  <c r="BU364" i="9"/>
  <c r="BM364" i="9"/>
  <c r="BE364" i="9"/>
  <c r="AW364" i="9"/>
  <c r="AO364" i="9"/>
  <c r="AG364" i="9"/>
  <c r="Y364" i="9"/>
  <c r="CZ364" i="9"/>
  <c r="CR364" i="9"/>
  <c r="CJ364" i="9"/>
  <c r="CB364" i="9"/>
  <c r="BT364" i="9"/>
  <c r="BL364" i="9"/>
  <c r="BD364" i="9"/>
  <c r="AV364" i="9"/>
  <c r="AN364" i="9"/>
  <c r="AF364" i="9"/>
  <c r="X364" i="9"/>
  <c r="CY364" i="9"/>
  <c r="CQ364" i="9"/>
  <c r="CI364" i="9"/>
  <c r="CA364" i="9"/>
  <c r="BS364" i="9"/>
  <c r="BK364" i="9"/>
  <c r="BC364" i="9"/>
  <c r="AU364" i="9"/>
  <c r="AM364" i="9"/>
  <c r="AE364" i="9"/>
  <c r="W364" i="9"/>
  <c r="CW364" i="9"/>
  <c r="CO364" i="9"/>
  <c r="CG364" i="9"/>
  <c r="BY364" i="9"/>
  <c r="BQ364" i="9"/>
  <c r="BI364" i="9"/>
  <c r="BA364" i="9"/>
  <c r="AS364" i="9"/>
  <c r="AK364" i="9"/>
  <c r="AC364" i="9"/>
  <c r="CN364" i="9"/>
  <c r="BH364" i="9"/>
  <c r="AB364" i="9"/>
  <c r="CH364" i="9"/>
  <c r="BB364" i="9"/>
  <c r="V364" i="9"/>
  <c r="CF364" i="9"/>
  <c r="AZ364" i="9"/>
  <c r="BZ364" i="9"/>
  <c r="AT364" i="9"/>
  <c r="BX364" i="9"/>
  <c r="AR364" i="9"/>
  <c r="CV364" i="9"/>
  <c r="BP364" i="9"/>
  <c r="AJ364" i="9"/>
  <c r="CP364" i="9"/>
  <c r="BJ364" i="9"/>
  <c r="AD364" i="9"/>
  <c r="CX364" i="9"/>
  <c r="AL364" i="9"/>
  <c r="BR364" i="9"/>
  <c r="CW375" i="9"/>
  <c r="CO375" i="9"/>
  <c r="CG375" i="9"/>
  <c r="BY375" i="9"/>
  <c r="BQ375" i="9"/>
  <c r="BI375" i="9"/>
  <c r="BA375" i="9"/>
  <c r="AS375" i="9"/>
  <c r="AK375" i="9"/>
  <c r="AC375" i="9"/>
  <c r="CV375" i="9"/>
  <c r="CN375" i="9"/>
  <c r="CF375" i="9"/>
  <c r="BX375" i="9"/>
  <c r="BP375" i="9"/>
  <c r="BH375" i="9"/>
  <c r="AZ375" i="9"/>
  <c r="AR375" i="9"/>
  <c r="AJ375" i="9"/>
  <c r="AB375" i="9"/>
  <c r="CU375" i="9"/>
  <c r="CM375" i="9"/>
  <c r="CE375" i="9"/>
  <c r="BW375" i="9"/>
  <c r="BO375" i="9"/>
  <c r="BG375" i="9"/>
  <c r="AY375" i="9"/>
  <c r="AQ375" i="9"/>
  <c r="AI375" i="9"/>
  <c r="AA375" i="9"/>
  <c r="CT375" i="9"/>
  <c r="CL375" i="9"/>
  <c r="CD375" i="9"/>
  <c r="BV375" i="9"/>
  <c r="BN375" i="9"/>
  <c r="BF375" i="9"/>
  <c r="AX375" i="9"/>
  <c r="AP375" i="9"/>
  <c r="AH375" i="9"/>
  <c r="Z375" i="9"/>
  <c r="DA375" i="9"/>
  <c r="CS375" i="9"/>
  <c r="CK375" i="9"/>
  <c r="CC375" i="9"/>
  <c r="BU375" i="9"/>
  <c r="BM375" i="9"/>
  <c r="BE375" i="9"/>
  <c r="AW375" i="9"/>
  <c r="AO375" i="9"/>
  <c r="AG375" i="9"/>
  <c r="Y375" i="9"/>
  <c r="CY375" i="9"/>
  <c r="CQ375" i="9"/>
  <c r="CI375" i="9"/>
  <c r="CA375" i="9"/>
  <c r="BS375" i="9"/>
  <c r="BK375" i="9"/>
  <c r="BC375" i="9"/>
  <c r="AU375" i="9"/>
  <c r="AM375" i="9"/>
  <c r="AE375" i="9"/>
  <c r="W375" i="9"/>
  <c r="CJ375" i="9"/>
  <c r="BD375" i="9"/>
  <c r="X375" i="9"/>
  <c r="CH375" i="9"/>
  <c r="BB375" i="9"/>
  <c r="V375" i="9"/>
  <c r="CB375" i="9"/>
  <c r="AV375" i="9"/>
  <c r="BZ375" i="9"/>
  <c r="AT375" i="9"/>
  <c r="CZ375" i="9"/>
  <c r="BT375" i="9"/>
  <c r="AN375" i="9"/>
  <c r="CR375" i="9"/>
  <c r="BL375" i="9"/>
  <c r="AF375" i="9"/>
  <c r="CX375" i="9"/>
  <c r="CP375" i="9"/>
  <c r="BR375" i="9"/>
  <c r="AL375" i="9"/>
  <c r="AD375" i="9"/>
  <c r="BJ375" i="9"/>
  <c r="GH470" i="9"/>
  <c r="GH325" i="9"/>
  <c r="GA183" i="9"/>
  <c r="FS183" i="9"/>
  <c r="FK183" i="9"/>
  <c r="FC183" i="9"/>
  <c r="EU183" i="9"/>
  <c r="EM183" i="9"/>
  <c r="EE183" i="9"/>
  <c r="DW183" i="9"/>
  <c r="DO183" i="9"/>
  <c r="DG183" i="9"/>
  <c r="GF183" i="9"/>
  <c r="FX183" i="9"/>
  <c r="FP183" i="9"/>
  <c r="FH183" i="9"/>
  <c r="EZ183" i="9"/>
  <c r="ER183" i="9"/>
  <c r="EJ183" i="9"/>
  <c r="EB183" i="9"/>
  <c r="DT183" i="9"/>
  <c r="DL183" i="9"/>
  <c r="DD183" i="9"/>
  <c r="FZ183" i="9"/>
  <c r="FO183" i="9"/>
  <c r="FE183" i="9"/>
  <c r="ET183" i="9"/>
  <c r="EI183" i="9"/>
  <c r="DY183" i="9"/>
  <c r="DN183" i="9"/>
  <c r="DC183" i="9"/>
  <c r="FW183" i="9"/>
  <c r="FM183" i="9"/>
  <c r="FB183" i="9"/>
  <c r="EQ183" i="9"/>
  <c r="EG183" i="9"/>
  <c r="DV183" i="9"/>
  <c r="DK183" i="9"/>
  <c r="GG183" i="9"/>
  <c r="FV183" i="9"/>
  <c r="FL183" i="9"/>
  <c r="FA183" i="9"/>
  <c r="EP183" i="9"/>
  <c r="EF183" i="9"/>
  <c r="DU183" i="9"/>
  <c r="DJ183" i="9"/>
  <c r="GE183" i="9"/>
  <c r="FU183" i="9"/>
  <c r="FJ183" i="9"/>
  <c r="EY183" i="9"/>
  <c r="EO183" i="9"/>
  <c r="ED183" i="9"/>
  <c r="DS183" i="9"/>
  <c r="DI183" i="9"/>
  <c r="GD183" i="9"/>
  <c r="FT183" i="9"/>
  <c r="FI183" i="9"/>
  <c r="EX183" i="9"/>
  <c r="EN183" i="9"/>
  <c r="EC183" i="9"/>
  <c r="DR183" i="9"/>
  <c r="DH183" i="9"/>
  <c r="GC183" i="9"/>
  <c r="FR183" i="9"/>
  <c r="FG183" i="9"/>
  <c r="EW183" i="9"/>
  <c r="EL183" i="9"/>
  <c r="EA183" i="9"/>
  <c r="DQ183" i="9"/>
  <c r="DF183" i="9"/>
  <c r="ES183" i="9"/>
  <c r="DB183" i="9"/>
  <c r="GB183" i="9"/>
  <c r="EK183" i="9"/>
  <c r="FY183" i="9"/>
  <c r="EH183" i="9"/>
  <c r="FQ183" i="9"/>
  <c r="DZ183" i="9"/>
  <c r="FN183" i="9"/>
  <c r="DX183" i="9"/>
  <c r="FF183" i="9"/>
  <c r="DP183" i="9"/>
  <c r="FD183" i="9"/>
  <c r="DM183" i="9"/>
  <c r="EV183" i="9"/>
  <c r="DE183" i="9"/>
  <c r="CW512" i="9"/>
  <c r="CO512" i="9"/>
  <c r="CG512" i="9"/>
  <c r="BY512" i="9"/>
  <c r="BQ512" i="9"/>
  <c r="BI512" i="9"/>
  <c r="BA512" i="9"/>
  <c r="AS512" i="9"/>
  <c r="AK512" i="9"/>
  <c r="AC512" i="9"/>
  <c r="DA512" i="9"/>
  <c r="CS512" i="9"/>
  <c r="CK512" i="9"/>
  <c r="CC512" i="9"/>
  <c r="BU512" i="9"/>
  <c r="BM512" i="9"/>
  <c r="BE512" i="9"/>
  <c r="AW512" i="9"/>
  <c r="AO512" i="9"/>
  <c r="AG512" i="9"/>
  <c r="Y512" i="9"/>
  <c r="CR512" i="9"/>
  <c r="CH512" i="9"/>
  <c r="BW512" i="9"/>
  <c r="BL512" i="9"/>
  <c r="BB512" i="9"/>
  <c r="AQ512" i="9"/>
  <c r="AF512" i="9"/>
  <c r="V512" i="9"/>
  <c r="CZ512" i="9"/>
  <c r="CP512" i="9"/>
  <c r="CE512" i="9"/>
  <c r="BT512" i="9"/>
  <c r="BJ512" i="9"/>
  <c r="AY512" i="9"/>
  <c r="AN512" i="9"/>
  <c r="AD512" i="9"/>
  <c r="CY512" i="9"/>
  <c r="CN512" i="9"/>
  <c r="CD512" i="9"/>
  <c r="BS512" i="9"/>
  <c r="BH512" i="9"/>
  <c r="AX512" i="9"/>
  <c r="AM512" i="9"/>
  <c r="AB512" i="9"/>
  <c r="CX512" i="9"/>
  <c r="CM512" i="9"/>
  <c r="CB512" i="9"/>
  <c r="BR512" i="9"/>
  <c r="BG512" i="9"/>
  <c r="AV512" i="9"/>
  <c r="AL512" i="9"/>
  <c r="AA512" i="9"/>
  <c r="CL512" i="9"/>
  <c r="BP512" i="9"/>
  <c r="AU512" i="9"/>
  <c r="Z512" i="9"/>
  <c r="CI512" i="9"/>
  <c r="BN512" i="9"/>
  <c r="AR512" i="9"/>
  <c r="W512" i="9"/>
  <c r="CF512" i="9"/>
  <c r="BK512" i="9"/>
  <c r="AP512" i="9"/>
  <c r="CT512" i="9"/>
  <c r="BX512" i="9"/>
  <c r="BC512" i="9"/>
  <c r="AH512" i="9"/>
  <c r="CQ512" i="9"/>
  <c r="AZ512" i="9"/>
  <c r="CJ512" i="9"/>
  <c r="AT512" i="9"/>
  <c r="CA512" i="9"/>
  <c r="AJ512" i="9"/>
  <c r="BZ512" i="9"/>
  <c r="AI512" i="9"/>
  <c r="BV512" i="9"/>
  <c r="AE512" i="9"/>
  <c r="X512" i="9"/>
  <c r="CV512" i="9"/>
  <c r="CU512" i="9"/>
  <c r="BF512" i="9"/>
  <c r="BD512" i="9"/>
  <c r="BO512" i="9"/>
  <c r="CT69" i="9"/>
  <c r="CL69" i="9"/>
  <c r="CD69" i="9"/>
  <c r="BV69" i="9"/>
  <c r="BN69" i="9"/>
  <c r="BF69" i="9"/>
  <c r="AX69" i="9"/>
  <c r="AP69" i="9"/>
  <c r="AH69" i="9"/>
  <c r="Z69" i="9"/>
  <c r="CY69" i="9"/>
  <c r="CQ69" i="9"/>
  <c r="CI69" i="9"/>
  <c r="CA69" i="9"/>
  <c r="BS69" i="9"/>
  <c r="BK69" i="9"/>
  <c r="BC69" i="9"/>
  <c r="AU69" i="9"/>
  <c r="AM69" i="9"/>
  <c r="AE69" i="9"/>
  <c r="W69" i="9"/>
  <c r="CX69" i="9"/>
  <c r="CP69" i="9"/>
  <c r="CH69" i="9"/>
  <c r="BZ69" i="9"/>
  <c r="BR69" i="9"/>
  <c r="BJ69" i="9"/>
  <c r="BB69" i="9"/>
  <c r="AT69" i="9"/>
  <c r="AL69" i="9"/>
  <c r="AD69" i="9"/>
  <c r="V69" i="9"/>
  <c r="CW69" i="9"/>
  <c r="CO69" i="9"/>
  <c r="CG69" i="9"/>
  <c r="BY69" i="9"/>
  <c r="BQ69" i="9"/>
  <c r="BI69" i="9"/>
  <c r="BA69" i="9"/>
  <c r="AS69" i="9"/>
  <c r="AK69" i="9"/>
  <c r="AC69" i="9"/>
  <c r="CV69" i="9"/>
  <c r="CN69" i="9"/>
  <c r="CF69" i="9"/>
  <c r="BX69" i="9"/>
  <c r="BP69" i="9"/>
  <c r="BH69" i="9"/>
  <c r="AZ69" i="9"/>
  <c r="AR69" i="9"/>
  <c r="AJ69" i="9"/>
  <c r="AB69" i="9"/>
  <c r="CS69" i="9"/>
  <c r="BW69" i="9"/>
  <c r="BD69" i="9"/>
  <c r="AG69" i="9"/>
  <c r="CR69" i="9"/>
  <c r="BU69" i="9"/>
  <c r="AY69" i="9"/>
  <c r="AF69" i="9"/>
  <c r="CM69" i="9"/>
  <c r="BT69" i="9"/>
  <c r="AW69" i="9"/>
  <c r="AA69" i="9"/>
  <c r="CK69" i="9"/>
  <c r="BO69" i="9"/>
  <c r="AV69" i="9"/>
  <c r="Y69" i="9"/>
  <c r="CJ69" i="9"/>
  <c r="BM69" i="9"/>
  <c r="AQ69" i="9"/>
  <c r="X69" i="9"/>
  <c r="DA69" i="9"/>
  <c r="CE69" i="9"/>
  <c r="BL69" i="9"/>
  <c r="AO69" i="9"/>
  <c r="CZ69" i="9"/>
  <c r="CC69" i="9"/>
  <c r="BG69" i="9"/>
  <c r="AN69" i="9"/>
  <c r="CU69" i="9"/>
  <c r="AI69" i="9"/>
  <c r="CB69" i="9"/>
  <c r="BE69" i="9"/>
  <c r="FZ81" i="9"/>
  <c r="FR81" i="9"/>
  <c r="FJ81" i="9"/>
  <c r="FB81" i="9"/>
  <c r="ET81" i="9"/>
  <c r="EL81" i="9"/>
  <c r="ED81" i="9"/>
  <c r="DV81" i="9"/>
  <c r="DN81" i="9"/>
  <c r="DF81" i="9"/>
  <c r="GG81" i="9"/>
  <c r="FY81" i="9"/>
  <c r="FQ81" i="9"/>
  <c r="FI81" i="9"/>
  <c r="FA81" i="9"/>
  <c r="ES81" i="9"/>
  <c r="EK81" i="9"/>
  <c r="EC81" i="9"/>
  <c r="DU81" i="9"/>
  <c r="DM81" i="9"/>
  <c r="DE81" i="9"/>
  <c r="GE81" i="9"/>
  <c r="FW81" i="9"/>
  <c r="FO81" i="9"/>
  <c r="FG81" i="9"/>
  <c r="EY81" i="9"/>
  <c r="EQ81" i="9"/>
  <c r="EI81" i="9"/>
  <c r="EA81" i="9"/>
  <c r="DS81" i="9"/>
  <c r="DK81" i="9"/>
  <c r="DC81" i="9"/>
  <c r="GD81" i="9"/>
  <c r="FV81" i="9"/>
  <c r="FN81" i="9"/>
  <c r="FF81" i="9"/>
  <c r="EX81" i="9"/>
  <c r="EP81" i="9"/>
  <c r="EH81" i="9"/>
  <c r="DZ81" i="9"/>
  <c r="DR81" i="9"/>
  <c r="DJ81" i="9"/>
  <c r="DB81" i="9"/>
  <c r="GC81" i="9"/>
  <c r="FU81" i="9"/>
  <c r="FM81" i="9"/>
  <c r="FE81" i="9"/>
  <c r="EW81" i="9"/>
  <c r="EO81" i="9"/>
  <c r="EG81" i="9"/>
  <c r="DY81" i="9"/>
  <c r="DQ81" i="9"/>
  <c r="DI81" i="9"/>
  <c r="GB81" i="9"/>
  <c r="FT81" i="9"/>
  <c r="FL81" i="9"/>
  <c r="FD81" i="9"/>
  <c r="EV81" i="9"/>
  <c r="EN81" i="9"/>
  <c r="EF81" i="9"/>
  <c r="DX81" i="9"/>
  <c r="DP81" i="9"/>
  <c r="DH81" i="9"/>
  <c r="GA81" i="9"/>
  <c r="EU81" i="9"/>
  <c r="DO81" i="9"/>
  <c r="FX81" i="9"/>
  <c r="ER81" i="9"/>
  <c r="DL81" i="9"/>
  <c r="FS81" i="9"/>
  <c r="EM81" i="9"/>
  <c r="DG81" i="9"/>
  <c r="FP81" i="9"/>
  <c r="EJ81" i="9"/>
  <c r="DD81" i="9"/>
  <c r="FK81" i="9"/>
  <c r="EE81" i="9"/>
  <c r="FH81" i="9"/>
  <c r="EB81" i="9"/>
  <c r="FC81" i="9"/>
  <c r="DW81" i="9"/>
  <c r="EZ81" i="9"/>
  <c r="DT81" i="9"/>
  <c r="GF81" i="9"/>
  <c r="GF290" i="9"/>
  <c r="FX290" i="9"/>
  <c r="FP290" i="9"/>
  <c r="FH290" i="9"/>
  <c r="EZ290" i="9"/>
  <c r="ER290" i="9"/>
  <c r="EJ290" i="9"/>
  <c r="EB290" i="9"/>
  <c r="DT290" i="9"/>
  <c r="DL290" i="9"/>
  <c r="DD290" i="9"/>
  <c r="GE290" i="9"/>
  <c r="FW290" i="9"/>
  <c r="FO290" i="9"/>
  <c r="FG290" i="9"/>
  <c r="EY290" i="9"/>
  <c r="EQ290" i="9"/>
  <c r="EI290" i="9"/>
  <c r="EA290" i="9"/>
  <c r="DS290" i="9"/>
  <c r="DK290" i="9"/>
  <c r="DC290" i="9"/>
  <c r="GD290" i="9"/>
  <c r="FV290" i="9"/>
  <c r="FN290" i="9"/>
  <c r="FF290" i="9"/>
  <c r="EX290" i="9"/>
  <c r="EP290" i="9"/>
  <c r="EH290" i="9"/>
  <c r="DZ290" i="9"/>
  <c r="DR290" i="9"/>
  <c r="DJ290" i="9"/>
  <c r="DB290" i="9"/>
  <c r="GC290" i="9"/>
  <c r="FU290" i="9"/>
  <c r="FM290" i="9"/>
  <c r="FE290" i="9"/>
  <c r="EW290" i="9"/>
  <c r="EO290" i="9"/>
  <c r="EG290" i="9"/>
  <c r="DY290" i="9"/>
  <c r="DQ290" i="9"/>
  <c r="DI290" i="9"/>
  <c r="GB290" i="9"/>
  <c r="FT290" i="9"/>
  <c r="FL290" i="9"/>
  <c r="FD290" i="9"/>
  <c r="EV290" i="9"/>
  <c r="EN290" i="9"/>
  <c r="EF290" i="9"/>
  <c r="DX290" i="9"/>
  <c r="DP290" i="9"/>
  <c r="DH290" i="9"/>
  <c r="FZ290" i="9"/>
  <c r="FR290" i="9"/>
  <c r="FJ290" i="9"/>
  <c r="FB290" i="9"/>
  <c r="ET290" i="9"/>
  <c r="EL290" i="9"/>
  <c r="ED290" i="9"/>
  <c r="DV290" i="9"/>
  <c r="DN290" i="9"/>
  <c r="DF290" i="9"/>
  <c r="FY290" i="9"/>
  <c r="ES290" i="9"/>
  <c r="DM290" i="9"/>
  <c r="FS290" i="9"/>
  <c r="EM290" i="9"/>
  <c r="DG290" i="9"/>
  <c r="FQ290" i="9"/>
  <c r="EK290" i="9"/>
  <c r="DE290" i="9"/>
  <c r="FK290" i="9"/>
  <c r="EE290" i="9"/>
  <c r="FC290" i="9"/>
  <c r="DW290" i="9"/>
  <c r="GA290" i="9"/>
  <c r="FI290" i="9"/>
  <c r="FA290" i="9"/>
  <c r="EU290" i="9"/>
  <c r="EC290" i="9"/>
  <c r="DU290" i="9"/>
  <c r="DO290" i="9"/>
  <c r="GG290" i="9"/>
  <c r="GD140" i="9"/>
  <c r="FV140" i="9"/>
  <c r="FN140" i="9"/>
  <c r="FF140" i="9"/>
  <c r="EX140" i="9"/>
  <c r="EP140" i="9"/>
  <c r="EH140" i="9"/>
  <c r="DZ140" i="9"/>
  <c r="DR140" i="9"/>
  <c r="DJ140" i="9"/>
  <c r="DB140" i="9"/>
  <c r="GC140" i="9"/>
  <c r="FU140" i="9"/>
  <c r="FM140" i="9"/>
  <c r="FE140" i="9"/>
  <c r="EW140" i="9"/>
  <c r="EO140" i="9"/>
  <c r="EG140" i="9"/>
  <c r="DY140" i="9"/>
  <c r="DQ140" i="9"/>
  <c r="DI140" i="9"/>
  <c r="GB140" i="9"/>
  <c r="FT140" i="9"/>
  <c r="FL140" i="9"/>
  <c r="FD140" i="9"/>
  <c r="EV140" i="9"/>
  <c r="EN140" i="9"/>
  <c r="EF140" i="9"/>
  <c r="DX140" i="9"/>
  <c r="DP140" i="9"/>
  <c r="DH140" i="9"/>
  <c r="GA140" i="9"/>
  <c r="FS140" i="9"/>
  <c r="FK140" i="9"/>
  <c r="FC140" i="9"/>
  <c r="EU140" i="9"/>
  <c r="EM140" i="9"/>
  <c r="EE140" i="9"/>
  <c r="DW140" i="9"/>
  <c r="DO140" i="9"/>
  <c r="DG140" i="9"/>
  <c r="FZ140" i="9"/>
  <c r="FR140" i="9"/>
  <c r="FJ140" i="9"/>
  <c r="FB140" i="9"/>
  <c r="ET140" i="9"/>
  <c r="EL140" i="9"/>
  <c r="ED140" i="9"/>
  <c r="DV140" i="9"/>
  <c r="DN140" i="9"/>
  <c r="DF140" i="9"/>
  <c r="GG140" i="9"/>
  <c r="FY140" i="9"/>
  <c r="FQ140" i="9"/>
  <c r="FI140" i="9"/>
  <c r="FA140" i="9"/>
  <c r="ES140" i="9"/>
  <c r="EK140" i="9"/>
  <c r="EC140" i="9"/>
  <c r="DU140" i="9"/>
  <c r="DM140" i="9"/>
  <c r="DE140" i="9"/>
  <c r="FG140" i="9"/>
  <c r="EA140" i="9"/>
  <c r="GF140" i="9"/>
  <c r="EZ140" i="9"/>
  <c r="DT140" i="9"/>
  <c r="GE140" i="9"/>
  <c r="EY140" i="9"/>
  <c r="DS140" i="9"/>
  <c r="FX140" i="9"/>
  <c r="ER140" i="9"/>
  <c r="DL140" i="9"/>
  <c r="FW140" i="9"/>
  <c r="EQ140" i="9"/>
  <c r="DK140" i="9"/>
  <c r="FP140" i="9"/>
  <c r="EJ140" i="9"/>
  <c r="DD140" i="9"/>
  <c r="FO140" i="9"/>
  <c r="EI140" i="9"/>
  <c r="DC140" i="9"/>
  <c r="FH140" i="9"/>
  <c r="EB140" i="9"/>
  <c r="GA175" i="9"/>
  <c r="FS175" i="9"/>
  <c r="FK175" i="9"/>
  <c r="FC175" i="9"/>
  <c r="EU175" i="9"/>
  <c r="EM175" i="9"/>
  <c r="EE175" i="9"/>
  <c r="DW175" i="9"/>
  <c r="DO175" i="9"/>
  <c r="DG175" i="9"/>
  <c r="GG175" i="9"/>
  <c r="FY175" i="9"/>
  <c r="FQ175" i="9"/>
  <c r="FI175" i="9"/>
  <c r="FA175" i="9"/>
  <c r="ES175" i="9"/>
  <c r="EK175" i="9"/>
  <c r="EC175" i="9"/>
  <c r="DU175" i="9"/>
  <c r="DM175" i="9"/>
  <c r="DE175" i="9"/>
  <c r="GF175" i="9"/>
  <c r="FX175" i="9"/>
  <c r="FP175" i="9"/>
  <c r="FH175" i="9"/>
  <c r="EZ175" i="9"/>
  <c r="ER175" i="9"/>
  <c r="EJ175" i="9"/>
  <c r="EB175" i="9"/>
  <c r="DT175" i="9"/>
  <c r="DL175" i="9"/>
  <c r="DD175" i="9"/>
  <c r="GE175" i="9"/>
  <c r="FW175" i="9"/>
  <c r="FO175" i="9"/>
  <c r="FG175" i="9"/>
  <c r="EY175" i="9"/>
  <c r="EQ175" i="9"/>
  <c r="EI175" i="9"/>
  <c r="EA175" i="9"/>
  <c r="DS175" i="9"/>
  <c r="DK175" i="9"/>
  <c r="DC175" i="9"/>
  <c r="GD175" i="9"/>
  <c r="FV175" i="9"/>
  <c r="FN175" i="9"/>
  <c r="FF175" i="9"/>
  <c r="EX175" i="9"/>
  <c r="EP175" i="9"/>
  <c r="EH175" i="9"/>
  <c r="DZ175" i="9"/>
  <c r="DR175" i="9"/>
  <c r="DJ175" i="9"/>
  <c r="DB175" i="9"/>
  <c r="GC175" i="9"/>
  <c r="FU175" i="9"/>
  <c r="FM175" i="9"/>
  <c r="FE175" i="9"/>
  <c r="EW175" i="9"/>
  <c r="EO175" i="9"/>
  <c r="EG175" i="9"/>
  <c r="DY175" i="9"/>
  <c r="DQ175" i="9"/>
  <c r="DI175" i="9"/>
  <c r="FL175" i="9"/>
  <c r="EF175" i="9"/>
  <c r="FJ175" i="9"/>
  <c r="ED175" i="9"/>
  <c r="FD175" i="9"/>
  <c r="DX175" i="9"/>
  <c r="FB175" i="9"/>
  <c r="DV175" i="9"/>
  <c r="GB175" i="9"/>
  <c r="EV175" i="9"/>
  <c r="DP175" i="9"/>
  <c r="FZ175" i="9"/>
  <c r="ET175" i="9"/>
  <c r="DN175" i="9"/>
  <c r="FT175" i="9"/>
  <c r="EN175" i="9"/>
  <c r="DH175" i="9"/>
  <c r="FR175" i="9"/>
  <c r="EL175" i="9"/>
  <c r="DF175" i="9"/>
  <c r="GH323" i="9"/>
  <c r="AG15" i="5"/>
  <c r="AD15" i="5"/>
  <c r="GD4" i="9"/>
  <c r="FV4" i="9"/>
  <c r="FN4" i="9"/>
  <c r="FF4" i="9"/>
  <c r="EX4" i="9"/>
  <c r="EP4" i="9"/>
  <c r="EH4" i="9"/>
  <c r="DZ4" i="9"/>
  <c r="DR4" i="9"/>
  <c r="DJ4" i="9"/>
  <c r="DB4" i="9"/>
  <c r="GC4" i="9"/>
  <c r="FU4" i="9"/>
  <c r="FM4" i="9"/>
  <c r="FE4" i="9"/>
  <c r="EW4" i="9"/>
  <c r="EO4" i="9"/>
  <c r="EG4" i="9"/>
  <c r="DY4" i="9"/>
  <c r="DQ4" i="9"/>
  <c r="DI4" i="9"/>
  <c r="GB4" i="9"/>
  <c r="FT4" i="9"/>
  <c r="FL4" i="9"/>
  <c r="FD4" i="9"/>
  <c r="EV4" i="9"/>
  <c r="EN4" i="9"/>
  <c r="EF4" i="9"/>
  <c r="DX4" i="9"/>
  <c r="DP4" i="9"/>
  <c r="DH4" i="9"/>
  <c r="GA4" i="9"/>
  <c r="FS4" i="9"/>
  <c r="FK4" i="9"/>
  <c r="FC4" i="9"/>
  <c r="EU4" i="9"/>
  <c r="EM4" i="9"/>
  <c r="EE4" i="9"/>
  <c r="DW4" i="9"/>
  <c r="DO4" i="9"/>
  <c r="DG4" i="9"/>
  <c r="GF4" i="9"/>
  <c r="FX4" i="9"/>
  <c r="FP4" i="9"/>
  <c r="FH4" i="9"/>
  <c r="EZ4" i="9"/>
  <c r="ER4" i="9"/>
  <c r="EJ4" i="9"/>
  <c r="EB4" i="9"/>
  <c r="DT4" i="9"/>
  <c r="DL4" i="9"/>
  <c r="DD4" i="9"/>
  <c r="FQ4" i="9"/>
  <c r="ET4" i="9"/>
  <c r="EA4" i="9"/>
  <c r="DE4" i="9"/>
  <c r="FO4" i="9"/>
  <c r="ES4" i="9"/>
  <c r="DV4" i="9"/>
  <c r="DC4" i="9"/>
  <c r="GG4" i="9"/>
  <c r="FJ4" i="9"/>
  <c r="EQ4" i="9"/>
  <c r="DU4" i="9"/>
  <c r="GE4" i="9"/>
  <c r="FI4" i="9"/>
  <c r="EL4" i="9"/>
  <c r="DS4" i="9"/>
  <c r="FZ4" i="9"/>
  <c r="FG4" i="9"/>
  <c r="EK4" i="9"/>
  <c r="DN4" i="9"/>
  <c r="FY4" i="9"/>
  <c r="FB4" i="9"/>
  <c r="EI4" i="9"/>
  <c r="DM4" i="9"/>
  <c r="FW4" i="9"/>
  <c r="FA4" i="9"/>
  <c r="ED4" i="9"/>
  <c r="DK4" i="9"/>
  <c r="FR4" i="9"/>
  <c r="EY4" i="9"/>
  <c r="EC4" i="9"/>
  <c r="DF4" i="9"/>
  <c r="GB302" i="9"/>
  <c r="FT302" i="9"/>
  <c r="FL302" i="9"/>
  <c r="FD302" i="9"/>
  <c r="EV302" i="9"/>
  <c r="EN302" i="9"/>
  <c r="EF302" i="9"/>
  <c r="DX302" i="9"/>
  <c r="DP302" i="9"/>
  <c r="DH302" i="9"/>
  <c r="GA302" i="9"/>
  <c r="FS302" i="9"/>
  <c r="FK302" i="9"/>
  <c r="FC302" i="9"/>
  <c r="EU302" i="9"/>
  <c r="EM302" i="9"/>
  <c r="EE302" i="9"/>
  <c r="DW302" i="9"/>
  <c r="DO302" i="9"/>
  <c r="DG302" i="9"/>
  <c r="FZ302" i="9"/>
  <c r="FR302" i="9"/>
  <c r="FJ302" i="9"/>
  <c r="FB302" i="9"/>
  <c r="ET302" i="9"/>
  <c r="EL302" i="9"/>
  <c r="ED302" i="9"/>
  <c r="DV302" i="9"/>
  <c r="DN302" i="9"/>
  <c r="DF302" i="9"/>
  <c r="GG302" i="9"/>
  <c r="FY302" i="9"/>
  <c r="FQ302" i="9"/>
  <c r="FI302" i="9"/>
  <c r="FA302" i="9"/>
  <c r="ES302" i="9"/>
  <c r="EK302" i="9"/>
  <c r="EC302" i="9"/>
  <c r="DU302" i="9"/>
  <c r="DM302" i="9"/>
  <c r="DE302" i="9"/>
  <c r="GF302" i="9"/>
  <c r="FX302" i="9"/>
  <c r="FP302" i="9"/>
  <c r="FH302" i="9"/>
  <c r="EZ302" i="9"/>
  <c r="ER302" i="9"/>
  <c r="EJ302" i="9"/>
  <c r="EB302" i="9"/>
  <c r="DT302" i="9"/>
  <c r="DL302" i="9"/>
  <c r="DD302" i="9"/>
  <c r="GD302" i="9"/>
  <c r="FV302" i="9"/>
  <c r="FN302" i="9"/>
  <c r="FF302" i="9"/>
  <c r="EX302" i="9"/>
  <c r="EP302" i="9"/>
  <c r="EH302" i="9"/>
  <c r="DZ302" i="9"/>
  <c r="DR302" i="9"/>
  <c r="DJ302" i="9"/>
  <c r="DB302" i="9"/>
  <c r="FW302" i="9"/>
  <c r="EQ302" i="9"/>
  <c r="DK302" i="9"/>
  <c r="FU302" i="9"/>
  <c r="EO302" i="9"/>
  <c r="DI302" i="9"/>
  <c r="FO302" i="9"/>
  <c r="EI302" i="9"/>
  <c r="DC302" i="9"/>
  <c r="FM302" i="9"/>
  <c r="EG302" i="9"/>
  <c r="FE302" i="9"/>
  <c r="DY302" i="9"/>
  <c r="FG302" i="9"/>
  <c r="EY302" i="9"/>
  <c r="EW302" i="9"/>
  <c r="EA302" i="9"/>
  <c r="DS302" i="9"/>
  <c r="DQ302" i="9"/>
  <c r="GE302" i="9"/>
  <c r="GC302" i="9"/>
  <c r="FZ278" i="9"/>
  <c r="FR278" i="9"/>
  <c r="FJ278" i="9"/>
  <c r="FB278" i="9"/>
  <c r="ET278" i="9"/>
  <c r="EL278" i="9"/>
  <c r="ED278" i="9"/>
  <c r="DV278" i="9"/>
  <c r="DN278" i="9"/>
  <c r="DF278" i="9"/>
  <c r="GD278" i="9"/>
  <c r="FV278" i="9"/>
  <c r="FN278" i="9"/>
  <c r="FF278" i="9"/>
  <c r="EX278" i="9"/>
  <c r="EP278" i="9"/>
  <c r="EH278" i="9"/>
  <c r="DZ278" i="9"/>
  <c r="DR278" i="9"/>
  <c r="DJ278" i="9"/>
  <c r="DB278" i="9"/>
  <c r="GF278" i="9"/>
  <c r="FU278" i="9"/>
  <c r="FK278" i="9"/>
  <c r="EZ278" i="9"/>
  <c r="EO278" i="9"/>
  <c r="EE278" i="9"/>
  <c r="DT278" i="9"/>
  <c r="DI278" i="9"/>
  <c r="GE278" i="9"/>
  <c r="FT278" i="9"/>
  <c r="FI278" i="9"/>
  <c r="EY278" i="9"/>
  <c r="EN278" i="9"/>
  <c r="EC278" i="9"/>
  <c r="DS278" i="9"/>
  <c r="DH278" i="9"/>
  <c r="GC278" i="9"/>
  <c r="FS278" i="9"/>
  <c r="FH278" i="9"/>
  <c r="EW278" i="9"/>
  <c r="EM278" i="9"/>
  <c r="EB278" i="9"/>
  <c r="DQ278" i="9"/>
  <c r="DG278" i="9"/>
  <c r="GB278" i="9"/>
  <c r="FQ278" i="9"/>
  <c r="FG278" i="9"/>
  <c r="EV278" i="9"/>
  <c r="EK278" i="9"/>
  <c r="EA278" i="9"/>
  <c r="DP278" i="9"/>
  <c r="DE278" i="9"/>
  <c r="FY278" i="9"/>
  <c r="FO278" i="9"/>
  <c r="FD278" i="9"/>
  <c r="ES278" i="9"/>
  <c r="EI278" i="9"/>
  <c r="DX278" i="9"/>
  <c r="DM278" i="9"/>
  <c r="DC278" i="9"/>
  <c r="GG278" i="9"/>
  <c r="FC278" i="9"/>
  <c r="DY278" i="9"/>
  <c r="GA278" i="9"/>
  <c r="FA278" i="9"/>
  <c r="DW278" i="9"/>
  <c r="FX278" i="9"/>
  <c r="EU278" i="9"/>
  <c r="DU278" i="9"/>
  <c r="FW278" i="9"/>
  <c r="ER278" i="9"/>
  <c r="DO278" i="9"/>
  <c r="FP278" i="9"/>
  <c r="EQ278" i="9"/>
  <c r="DL278" i="9"/>
  <c r="FM278" i="9"/>
  <c r="EJ278" i="9"/>
  <c r="DK278" i="9"/>
  <c r="FL278" i="9"/>
  <c r="EG278" i="9"/>
  <c r="DD278" i="9"/>
  <c r="EF278" i="9"/>
  <c r="FE278" i="9"/>
  <c r="GE251" i="9"/>
  <c r="FW251" i="9"/>
  <c r="FO251" i="9"/>
  <c r="FG251" i="9"/>
  <c r="EY251" i="9"/>
  <c r="EQ251" i="9"/>
  <c r="EI251" i="9"/>
  <c r="EA251" i="9"/>
  <c r="DS251" i="9"/>
  <c r="DK251" i="9"/>
  <c r="DC251" i="9"/>
  <c r="GB251" i="9"/>
  <c r="FT251" i="9"/>
  <c r="FL251" i="9"/>
  <c r="FD251" i="9"/>
  <c r="EV251" i="9"/>
  <c r="EN251" i="9"/>
  <c r="EF251" i="9"/>
  <c r="DX251" i="9"/>
  <c r="DP251" i="9"/>
  <c r="DH251" i="9"/>
  <c r="GC251" i="9"/>
  <c r="FR251" i="9"/>
  <c r="FH251" i="9"/>
  <c r="EW251" i="9"/>
  <c r="EL251" i="9"/>
  <c r="EB251" i="9"/>
  <c r="DQ251" i="9"/>
  <c r="DF251" i="9"/>
  <c r="GA251" i="9"/>
  <c r="FQ251" i="9"/>
  <c r="FF251" i="9"/>
  <c r="EU251" i="9"/>
  <c r="EK251" i="9"/>
  <c r="DZ251" i="9"/>
  <c r="DO251" i="9"/>
  <c r="DE251" i="9"/>
  <c r="FZ251" i="9"/>
  <c r="FP251" i="9"/>
  <c r="FE251" i="9"/>
  <c r="ET251" i="9"/>
  <c r="EJ251" i="9"/>
  <c r="DY251" i="9"/>
  <c r="DN251" i="9"/>
  <c r="DD251" i="9"/>
  <c r="FY251" i="9"/>
  <c r="FN251" i="9"/>
  <c r="FC251" i="9"/>
  <c r="ES251" i="9"/>
  <c r="EH251" i="9"/>
  <c r="DW251" i="9"/>
  <c r="DM251" i="9"/>
  <c r="DB251" i="9"/>
  <c r="FX251" i="9"/>
  <c r="FM251" i="9"/>
  <c r="FB251" i="9"/>
  <c r="ER251" i="9"/>
  <c r="EG251" i="9"/>
  <c r="DV251" i="9"/>
  <c r="DL251" i="9"/>
  <c r="GF251" i="9"/>
  <c r="FU251" i="9"/>
  <c r="FJ251" i="9"/>
  <c r="EZ251" i="9"/>
  <c r="EO251" i="9"/>
  <c r="ED251" i="9"/>
  <c r="DT251" i="9"/>
  <c r="DI251" i="9"/>
  <c r="FV251" i="9"/>
  <c r="EE251" i="9"/>
  <c r="EX251" i="9"/>
  <c r="DG251" i="9"/>
  <c r="GG251" i="9"/>
  <c r="EP251" i="9"/>
  <c r="FK251" i="9"/>
  <c r="FI251" i="9"/>
  <c r="FA251" i="9"/>
  <c r="EM251" i="9"/>
  <c r="EC251" i="9"/>
  <c r="GD251" i="9"/>
  <c r="DR251" i="9"/>
  <c r="FS251" i="9"/>
  <c r="DU251" i="9"/>
  <c r="DJ251" i="9"/>
  <c r="GG211" i="9"/>
  <c r="FY211" i="9"/>
  <c r="FQ211" i="9"/>
  <c r="FI211" i="9"/>
  <c r="FA211" i="9"/>
  <c r="ES211" i="9"/>
  <c r="EK211" i="9"/>
  <c r="EC211" i="9"/>
  <c r="DU211" i="9"/>
  <c r="DM211" i="9"/>
  <c r="DE211" i="9"/>
  <c r="GF211" i="9"/>
  <c r="FX211" i="9"/>
  <c r="FP211" i="9"/>
  <c r="FH211" i="9"/>
  <c r="EZ211" i="9"/>
  <c r="ER211" i="9"/>
  <c r="EJ211" i="9"/>
  <c r="EB211" i="9"/>
  <c r="DT211" i="9"/>
  <c r="DL211" i="9"/>
  <c r="DD211" i="9"/>
  <c r="GE211" i="9"/>
  <c r="FW211" i="9"/>
  <c r="FO211" i="9"/>
  <c r="FG211" i="9"/>
  <c r="EY211" i="9"/>
  <c r="EQ211" i="9"/>
  <c r="EI211" i="9"/>
  <c r="EA211" i="9"/>
  <c r="DS211" i="9"/>
  <c r="DK211" i="9"/>
  <c r="DC211" i="9"/>
  <c r="GD211" i="9"/>
  <c r="FV211" i="9"/>
  <c r="FN211" i="9"/>
  <c r="FF211" i="9"/>
  <c r="EX211" i="9"/>
  <c r="EP211" i="9"/>
  <c r="EH211" i="9"/>
  <c r="DZ211" i="9"/>
  <c r="DR211" i="9"/>
  <c r="DJ211" i="9"/>
  <c r="DB211" i="9"/>
  <c r="GC211" i="9"/>
  <c r="FU211" i="9"/>
  <c r="FM211" i="9"/>
  <c r="FE211" i="9"/>
  <c r="EW211" i="9"/>
  <c r="EO211" i="9"/>
  <c r="EG211" i="9"/>
  <c r="DY211" i="9"/>
  <c r="DQ211" i="9"/>
  <c r="DI211" i="9"/>
  <c r="GA211" i="9"/>
  <c r="FS211" i="9"/>
  <c r="FK211" i="9"/>
  <c r="FC211" i="9"/>
  <c r="EU211" i="9"/>
  <c r="EM211" i="9"/>
  <c r="EE211" i="9"/>
  <c r="DW211" i="9"/>
  <c r="DO211" i="9"/>
  <c r="DG211" i="9"/>
  <c r="FB211" i="9"/>
  <c r="DV211" i="9"/>
  <c r="GB211" i="9"/>
  <c r="EV211" i="9"/>
  <c r="DP211" i="9"/>
  <c r="FZ211" i="9"/>
  <c r="ET211" i="9"/>
  <c r="DN211" i="9"/>
  <c r="FT211" i="9"/>
  <c r="EN211" i="9"/>
  <c r="DH211" i="9"/>
  <c r="FR211" i="9"/>
  <c r="EL211" i="9"/>
  <c r="DF211" i="9"/>
  <c r="FL211" i="9"/>
  <c r="EF211" i="9"/>
  <c r="FJ211" i="9"/>
  <c r="ED211" i="9"/>
  <c r="FD211" i="9"/>
  <c r="DX211" i="9"/>
  <c r="GE187" i="9"/>
  <c r="FW187" i="9"/>
  <c r="FO187" i="9"/>
  <c r="FG187" i="9"/>
  <c r="EY187" i="9"/>
  <c r="EQ187" i="9"/>
  <c r="EI187" i="9"/>
  <c r="EA187" i="9"/>
  <c r="DS187" i="9"/>
  <c r="DK187" i="9"/>
  <c r="DC187" i="9"/>
  <c r="GD187" i="9"/>
  <c r="FV187" i="9"/>
  <c r="FN187" i="9"/>
  <c r="FF187" i="9"/>
  <c r="EX187" i="9"/>
  <c r="EP187" i="9"/>
  <c r="EH187" i="9"/>
  <c r="DZ187" i="9"/>
  <c r="DR187" i="9"/>
  <c r="DJ187" i="9"/>
  <c r="DB187" i="9"/>
  <c r="GC187" i="9"/>
  <c r="FU187" i="9"/>
  <c r="FM187" i="9"/>
  <c r="FE187" i="9"/>
  <c r="EW187" i="9"/>
  <c r="EO187" i="9"/>
  <c r="EG187" i="9"/>
  <c r="DY187" i="9"/>
  <c r="DQ187" i="9"/>
  <c r="DI187" i="9"/>
  <c r="GB187" i="9"/>
  <c r="FT187" i="9"/>
  <c r="FL187" i="9"/>
  <c r="FD187" i="9"/>
  <c r="EV187" i="9"/>
  <c r="EN187" i="9"/>
  <c r="EF187" i="9"/>
  <c r="DX187" i="9"/>
  <c r="DP187" i="9"/>
  <c r="DH187" i="9"/>
  <c r="GF187" i="9"/>
  <c r="FP187" i="9"/>
  <c r="EZ187" i="9"/>
  <c r="EJ187" i="9"/>
  <c r="DT187" i="9"/>
  <c r="DD187" i="9"/>
  <c r="FZ187" i="9"/>
  <c r="FJ187" i="9"/>
  <c r="ET187" i="9"/>
  <c r="ED187" i="9"/>
  <c r="DN187" i="9"/>
  <c r="FY187" i="9"/>
  <c r="FI187" i="9"/>
  <c r="ES187" i="9"/>
  <c r="EC187" i="9"/>
  <c r="DM187" i="9"/>
  <c r="FX187" i="9"/>
  <c r="FH187" i="9"/>
  <c r="ER187" i="9"/>
  <c r="EB187" i="9"/>
  <c r="DL187" i="9"/>
  <c r="FS187" i="9"/>
  <c r="FC187" i="9"/>
  <c r="EM187" i="9"/>
  <c r="DW187" i="9"/>
  <c r="DG187" i="9"/>
  <c r="FR187" i="9"/>
  <c r="FB187" i="9"/>
  <c r="EL187" i="9"/>
  <c r="DV187" i="9"/>
  <c r="DF187" i="9"/>
  <c r="FQ187" i="9"/>
  <c r="DE187" i="9"/>
  <c r="FK187" i="9"/>
  <c r="FA187" i="9"/>
  <c r="EU187" i="9"/>
  <c r="EK187" i="9"/>
  <c r="EE187" i="9"/>
  <c r="GG187" i="9"/>
  <c r="DU187" i="9"/>
  <c r="GA187" i="9"/>
  <c r="DO187" i="9"/>
  <c r="GE156" i="9"/>
  <c r="FW156" i="9"/>
  <c r="FO156" i="9"/>
  <c r="FG156" i="9"/>
  <c r="EY156" i="9"/>
  <c r="EQ156" i="9"/>
  <c r="EI156" i="9"/>
  <c r="EA156" i="9"/>
  <c r="DS156" i="9"/>
  <c r="DK156" i="9"/>
  <c r="DC156" i="9"/>
  <c r="GB156" i="9"/>
  <c r="FT156" i="9"/>
  <c r="FL156" i="9"/>
  <c r="FD156" i="9"/>
  <c r="EV156" i="9"/>
  <c r="EN156" i="9"/>
  <c r="EF156" i="9"/>
  <c r="DX156" i="9"/>
  <c r="DP156" i="9"/>
  <c r="DH156" i="9"/>
  <c r="GF156" i="9"/>
  <c r="FU156" i="9"/>
  <c r="FJ156" i="9"/>
  <c r="EZ156" i="9"/>
  <c r="EO156" i="9"/>
  <c r="ED156" i="9"/>
  <c r="DT156" i="9"/>
  <c r="DI156" i="9"/>
  <c r="GD156" i="9"/>
  <c r="FS156" i="9"/>
  <c r="FI156" i="9"/>
  <c r="EX156" i="9"/>
  <c r="EM156" i="9"/>
  <c r="EC156" i="9"/>
  <c r="DR156" i="9"/>
  <c r="DG156" i="9"/>
  <c r="GC156" i="9"/>
  <c r="FR156" i="9"/>
  <c r="FH156" i="9"/>
  <c r="EW156" i="9"/>
  <c r="EL156" i="9"/>
  <c r="EB156" i="9"/>
  <c r="DQ156" i="9"/>
  <c r="DF156" i="9"/>
  <c r="GA156" i="9"/>
  <c r="FQ156" i="9"/>
  <c r="FF156" i="9"/>
  <c r="EU156" i="9"/>
  <c r="EK156" i="9"/>
  <c r="DZ156" i="9"/>
  <c r="DO156" i="9"/>
  <c r="DE156" i="9"/>
  <c r="FZ156" i="9"/>
  <c r="FP156" i="9"/>
  <c r="FE156" i="9"/>
  <c r="ET156" i="9"/>
  <c r="EJ156" i="9"/>
  <c r="DY156" i="9"/>
  <c r="DN156" i="9"/>
  <c r="DD156" i="9"/>
  <c r="FY156" i="9"/>
  <c r="FN156" i="9"/>
  <c r="FC156" i="9"/>
  <c r="ES156" i="9"/>
  <c r="EH156" i="9"/>
  <c r="DW156" i="9"/>
  <c r="DM156" i="9"/>
  <c r="DB156" i="9"/>
  <c r="FX156" i="9"/>
  <c r="FM156" i="9"/>
  <c r="FB156" i="9"/>
  <c r="ER156" i="9"/>
  <c r="EG156" i="9"/>
  <c r="DV156" i="9"/>
  <c r="DL156" i="9"/>
  <c r="EP156" i="9"/>
  <c r="EE156" i="9"/>
  <c r="DU156" i="9"/>
  <c r="DJ156" i="9"/>
  <c r="GG156" i="9"/>
  <c r="FV156" i="9"/>
  <c r="FK156" i="9"/>
  <c r="FA156" i="9"/>
  <c r="GF130" i="9"/>
  <c r="FX130" i="9"/>
  <c r="FP130" i="9"/>
  <c r="FH130" i="9"/>
  <c r="EZ130" i="9"/>
  <c r="ER130" i="9"/>
  <c r="EJ130" i="9"/>
  <c r="EB130" i="9"/>
  <c r="DT130" i="9"/>
  <c r="DL130" i="9"/>
  <c r="DD130" i="9"/>
  <c r="GE130" i="9"/>
  <c r="FW130" i="9"/>
  <c r="FO130" i="9"/>
  <c r="FG130" i="9"/>
  <c r="EY130" i="9"/>
  <c r="EQ130" i="9"/>
  <c r="EI130" i="9"/>
  <c r="EA130" i="9"/>
  <c r="DS130" i="9"/>
  <c r="DK130" i="9"/>
  <c r="DC130" i="9"/>
  <c r="GD130" i="9"/>
  <c r="FV130" i="9"/>
  <c r="FN130" i="9"/>
  <c r="FF130" i="9"/>
  <c r="EX130" i="9"/>
  <c r="EP130" i="9"/>
  <c r="EH130" i="9"/>
  <c r="DZ130" i="9"/>
  <c r="DR130" i="9"/>
  <c r="DJ130" i="9"/>
  <c r="DB130" i="9"/>
  <c r="GC130" i="9"/>
  <c r="FU130" i="9"/>
  <c r="FM130" i="9"/>
  <c r="FE130" i="9"/>
  <c r="EW130" i="9"/>
  <c r="EO130" i="9"/>
  <c r="EG130" i="9"/>
  <c r="DY130" i="9"/>
  <c r="DQ130" i="9"/>
  <c r="DI130" i="9"/>
  <c r="GB130" i="9"/>
  <c r="FT130" i="9"/>
  <c r="FL130" i="9"/>
  <c r="FD130" i="9"/>
  <c r="EV130" i="9"/>
  <c r="EN130" i="9"/>
  <c r="EF130" i="9"/>
  <c r="DX130" i="9"/>
  <c r="DP130" i="9"/>
  <c r="DH130" i="9"/>
  <c r="GA130" i="9"/>
  <c r="FS130" i="9"/>
  <c r="FK130" i="9"/>
  <c r="FC130" i="9"/>
  <c r="EU130" i="9"/>
  <c r="EM130" i="9"/>
  <c r="EE130" i="9"/>
  <c r="DW130" i="9"/>
  <c r="DO130" i="9"/>
  <c r="DG130" i="9"/>
  <c r="FB130" i="9"/>
  <c r="DV130" i="9"/>
  <c r="GG130" i="9"/>
  <c r="FA130" i="9"/>
  <c r="DU130" i="9"/>
  <c r="FZ130" i="9"/>
  <c r="ET130" i="9"/>
  <c r="DN130" i="9"/>
  <c r="FY130" i="9"/>
  <c r="ES130" i="9"/>
  <c r="DM130" i="9"/>
  <c r="FR130" i="9"/>
  <c r="EL130" i="9"/>
  <c r="DF130" i="9"/>
  <c r="FQ130" i="9"/>
  <c r="EK130" i="9"/>
  <c r="DE130" i="9"/>
  <c r="FJ130" i="9"/>
  <c r="ED130" i="9"/>
  <c r="FI130" i="9"/>
  <c r="EC130" i="9"/>
  <c r="GB87" i="9"/>
  <c r="FT87" i="9"/>
  <c r="FL87" i="9"/>
  <c r="FD87" i="9"/>
  <c r="EV87" i="9"/>
  <c r="EN87" i="9"/>
  <c r="EF87" i="9"/>
  <c r="DX87" i="9"/>
  <c r="DP87" i="9"/>
  <c r="DH87" i="9"/>
  <c r="GA87" i="9"/>
  <c r="FS87" i="9"/>
  <c r="FK87" i="9"/>
  <c r="FC87" i="9"/>
  <c r="EU87" i="9"/>
  <c r="EM87" i="9"/>
  <c r="EE87" i="9"/>
  <c r="DW87" i="9"/>
  <c r="DO87" i="9"/>
  <c r="DG87" i="9"/>
  <c r="FZ87" i="9"/>
  <c r="FR87" i="9"/>
  <c r="FJ87" i="9"/>
  <c r="FB87" i="9"/>
  <c r="ET87" i="9"/>
  <c r="EL87" i="9"/>
  <c r="ED87" i="9"/>
  <c r="DV87" i="9"/>
  <c r="DN87" i="9"/>
  <c r="DF87" i="9"/>
  <c r="GG87" i="9"/>
  <c r="FY87" i="9"/>
  <c r="FQ87" i="9"/>
  <c r="FI87" i="9"/>
  <c r="FA87" i="9"/>
  <c r="ES87" i="9"/>
  <c r="EK87" i="9"/>
  <c r="EC87" i="9"/>
  <c r="DU87" i="9"/>
  <c r="DM87" i="9"/>
  <c r="DE87" i="9"/>
  <c r="GF87" i="9"/>
  <c r="FX87" i="9"/>
  <c r="FP87" i="9"/>
  <c r="FH87" i="9"/>
  <c r="EZ87" i="9"/>
  <c r="ER87" i="9"/>
  <c r="EJ87" i="9"/>
  <c r="EB87" i="9"/>
  <c r="DT87" i="9"/>
  <c r="DL87" i="9"/>
  <c r="DD87" i="9"/>
  <c r="GE87" i="9"/>
  <c r="FW87" i="9"/>
  <c r="FO87" i="9"/>
  <c r="FG87" i="9"/>
  <c r="EY87" i="9"/>
  <c r="EQ87" i="9"/>
  <c r="EI87" i="9"/>
  <c r="EA87" i="9"/>
  <c r="DS87" i="9"/>
  <c r="DK87" i="9"/>
  <c r="DC87" i="9"/>
  <c r="GD87" i="9"/>
  <c r="FV87" i="9"/>
  <c r="FN87" i="9"/>
  <c r="FF87" i="9"/>
  <c r="EX87" i="9"/>
  <c r="EP87" i="9"/>
  <c r="EH87" i="9"/>
  <c r="DZ87" i="9"/>
  <c r="DR87" i="9"/>
  <c r="DJ87" i="9"/>
  <c r="DB87" i="9"/>
  <c r="DY87" i="9"/>
  <c r="GC87" i="9"/>
  <c r="DQ87" i="9"/>
  <c r="FU87" i="9"/>
  <c r="DI87" i="9"/>
  <c r="FM87" i="9"/>
  <c r="FE87" i="9"/>
  <c r="EW87" i="9"/>
  <c r="EO87" i="9"/>
  <c r="EG87" i="9"/>
  <c r="FZ35" i="9"/>
  <c r="FR35" i="9"/>
  <c r="FJ35" i="9"/>
  <c r="FB35" i="9"/>
  <c r="ET35" i="9"/>
  <c r="EL35" i="9"/>
  <c r="ED35" i="9"/>
  <c r="DV35" i="9"/>
  <c r="DN35" i="9"/>
  <c r="DF35" i="9"/>
  <c r="GG35" i="9"/>
  <c r="FY35" i="9"/>
  <c r="FQ35" i="9"/>
  <c r="FI35" i="9"/>
  <c r="FA35" i="9"/>
  <c r="ES35" i="9"/>
  <c r="EK35" i="9"/>
  <c r="EC35" i="9"/>
  <c r="DU35" i="9"/>
  <c r="DM35" i="9"/>
  <c r="DE35" i="9"/>
  <c r="GF35" i="9"/>
  <c r="FX35" i="9"/>
  <c r="FP35" i="9"/>
  <c r="FH35" i="9"/>
  <c r="EZ35" i="9"/>
  <c r="ER35" i="9"/>
  <c r="EJ35" i="9"/>
  <c r="EB35" i="9"/>
  <c r="DT35" i="9"/>
  <c r="DL35" i="9"/>
  <c r="DD35" i="9"/>
  <c r="GE35" i="9"/>
  <c r="FW35" i="9"/>
  <c r="FO35" i="9"/>
  <c r="FG35" i="9"/>
  <c r="EY35" i="9"/>
  <c r="EQ35" i="9"/>
  <c r="EI35" i="9"/>
  <c r="EA35" i="9"/>
  <c r="DS35" i="9"/>
  <c r="DK35" i="9"/>
  <c r="DC35" i="9"/>
  <c r="GD35" i="9"/>
  <c r="FV35" i="9"/>
  <c r="FN35" i="9"/>
  <c r="FF35" i="9"/>
  <c r="EX35" i="9"/>
  <c r="EP35" i="9"/>
  <c r="EH35" i="9"/>
  <c r="DZ35" i="9"/>
  <c r="DR35" i="9"/>
  <c r="DJ35" i="9"/>
  <c r="DB35" i="9"/>
  <c r="GC35" i="9"/>
  <c r="FU35" i="9"/>
  <c r="FM35" i="9"/>
  <c r="FE35" i="9"/>
  <c r="EW35" i="9"/>
  <c r="EO35" i="9"/>
  <c r="EG35" i="9"/>
  <c r="DY35" i="9"/>
  <c r="DQ35" i="9"/>
  <c r="DI35" i="9"/>
  <c r="FK35" i="9"/>
  <c r="EE35" i="9"/>
  <c r="FD35" i="9"/>
  <c r="DX35" i="9"/>
  <c r="FC35" i="9"/>
  <c r="DW35" i="9"/>
  <c r="GB35" i="9"/>
  <c r="EV35" i="9"/>
  <c r="DP35" i="9"/>
  <c r="FS35" i="9"/>
  <c r="EM35" i="9"/>
  <c r="DG35" i="9"/>
  <c r="FL35" i="9"/>
  <c r="EF35" i="9"/>
  <c r="DO35" i="9"/>
  <c r="DH35" i="9"/>
  <c r="GA35" i="9"/>
  <c r="FT35" i="9"/>
  <c r="EU35" i="9"/>
  <c r="EN35" i="9"/>
  <c r="GG8" i="9"/>
  <c r="FY8" i="9"/>
  <c r="FQ8" i="9"/>
  <c r="FI8" i="9"/>
  <c r="FA8" i="9"/>
  <c r="GF8" i="9"/>
  <c r="FX8" i="9"/>
  <c r="FP8" i="9"/>
  <c r="FH8" i="9"/>
  <c r="EZ8" i="9"/>
  <c r="GE8" i="9"/>
  <c r="FW8" i="9"/>
  <c r="FO8" i="9"/>
  <c r="GD8" i="9"/>
  <c r="FV8" i="9"/>
  <c r="FN8" i="9"/>
  <c r="FF8" i="9"/>
  <c r="EX8" i="9"/>
  <c r="EP8" i="9"/>
  <c r="EH8" i="9"/>
  <c r="GC8" i="9"/>
  <c r="FU8" i="9"/>
  <c r="FM8" i="9"/>
  <c r="FE8" i="9"/>
  <c r="EW8" i="9"/>
  <c r="EO8" i="9"/>
  <c r="EG8" i="9"/>
  <c r="DY8" i="9"/>
  <c r="GB8" i="9"/>
  <c r="FT8" i="9"/>
  <c r="FL8" i="9"/>
  <c r="FD8" i="9"/>
  <c r="EV8" i="9"/>
  <c r="EN8" i="9"/>
  <c r="EF8" i="9"/>
  <c r="DX8" i="9"/>
  <c r="DP8" i="9"/>
  <c r="FS8" i="9"/>
  <c r="EU8" i="9"/>
  <c r="EJ8" i="9"/>
  <c r="DW8" i="9"/>
  <c r="DN8" i="9"/>
  <c r="DF8" i="9"/>
  <c r="FR8" i="9"/>
  <c r="ET8" i="9"/>
  <c r="EI8" i="9"/>
  <c r="DV8" i="9"/>
  <c r="DM8" i="9"/>
  <c r="DE8" i="9"/>
  <c r="FK8" i="9"/>
  <c r="ES8" i="9"/>
  <c r="EE8" i="9"/>
  <c r="DU8" i="9"/>
  <c r="DL8" i="9"/>
  <c r="DD8" i="9"/>
  <c r="FJ8" i="9"/>
  <c r="ER8" i="9"/>
  <c r="ED8" i="9"/>
  <c r="DT8" i="9"/>
  <c r="DK8" i="9"/>
  <c r="DC8" i="9"/>
  <c r="GA8" i="9"/>
  <c r="FB8" i="9"/>
  <c r="EL8" i="9"/>
  <c r="EA8" i="9"/>
  <c r="DQ8" i="9"/>
  <c r="DH8" i="9"/>
  <c r="FZ8" i="9"/>
  <c r="EY8" i="9"/>
  <c r="EK8" i="9"/>
  <c r="DZ8" i="9"/>
  <c r="DO8" i="9"/>
  <c r="DG8" i="9"/>
  <c r="EB8" i="9"/>
  <c r="DS8" i="9"/>
  <c r="DR8" i="9"/>
  <c r="FG8" i="9"/>
  <c r="DJ8" i="9"/>
  <c r="FC8" i="9"/>
  <c r="DI8" i="9"/>
  <c r="EQ8" i="9"/>
  <c r="DB8" i="9"/>
  <c r="EM8" i="9"/>
  <c r="EC8" i="9"/>
  <c r="CW516" i="9"/>
  <c r="CO516" i="9"/>
  <c r="CG516" i="9"/>
  <c r="BY516" i="9"/>
  <c r="BQ516" i="9"/>
  <c r="BI516" i="9"/>
  <c r="BA516" i="9"/>
  <c r="AS516" i="9"/>
  <c r="AK516" i="9"/>
  <c r="AC516" i="9"/>
  <c r="DA516" i="9"/>
  <c r="CS516" i="9"/>
  <c r="CK516" i="9"/>
  <c r="CC516" i="9"/>
  <c r="BU516" i="9"/>
  <c r="BM516" i="9"/>
  <c r="BE516" i="9"/>
  <c r="AW516" i="9"/>
  <c r="AO516" i="9"/>
  <c r="AG516" i="9"/>
  <c r="Y516" i="9"/>
  <c r="CU516" i="9"/>
  <c r="CJ516" i="9"/>
  <c r="BZ516" i="9"/>
  <c r="BO516" i="9"/>
  <c r="BD516" i="9"/>
  <c r="AT516" i="9"/>
  <c r="AI516" i="9"/>
  <c r="X516" i="9"/>
  <c r="CT516" i="9"/>
  <c r="CI516" i="9"/>
  <c r="BX516" i="9"/>
  <c r="BN516" i="9"/>
  <c r="BC516" i="9"/>
  <c r="AR516" i="9"/>
  <c r="AH516" i="9"/>
  <c r="W516" i="9"/>
  <c r="CQ516" i="9"/>
  <c r="CF516" i="9"/>
  <c r="BV516" i="9"/>
  <c r="BK516" i="9"/>
  <c r="AZ516" i="9"/>
  <c r="AP516" i="9"/>
  <c r="AE516" i="9"/>
  <c r="CZ516" i="9"/>
  <c r="CP516" i="9"/>
  <c r="CE516" i="9"/>
  <c r="BT516" i="9"/>
  <c r="BJ516" i="9"/>
  <c r="AY516" i="9"/>
  <c r="AN516" i="9"/>
  <c r="AD516" i="9"/>
  <c r="CR516" i="9"/>
  <c r="BW516" i="9"/>
  <c r="BB516" i="9"/>
  <c r="AF516" i="9"/>
  <c r="CN516" i="9"/>
  <c r="BS516" i="9"/>
  <c r="AX516" i="9"/>
  <c r="AB516" i="9"/>
  <c r="CM516" i="9"/>
  <c r="BR516" i="9"/>
  <c r="AV516" i="9"/>
  <c r="AA516" i="9"/>
  <c r="CL516" i="9"/>
  <c r="BP516" i="9"/>
  <c r="AU516" i="9"/>
  <c r="Z516" i="9"/>
  <c r="CH516" i="9"/>
  <c r="BL516" i="9"/>
  <c r="AQ516" i="9"/>
  <c r="V516" i="9"/>
  <c r="CD516" i="9"/>
  <c r="AJ516" i="9"/>
  <c r="CA516" i="9"/>
  <c r="BH516" i="9"/>
  <c r="CX516" i="9"/>
  <c r="AM516" i="9"/>
  <c r="BG516" i="9"/>
  <c r="BF516" i="9"/>
  <c r="AL516" i="9"/>
  <c r="CY516" i="9"/>
  <c r="CV516" i="9"/>
  <c r="CB516" i="9"/>
  <c r="CV491" i="9"/>
  <c r="CN491" i="9"/>
  <c r="CF491" i="9"/>
  <c r="BX491" i="9"/>
  <c r="BP491" i="9"/>
  <c r="BH491" i="9"/>
  <c r="AZ491" i="9"/>
  <c r="AR491" i="9"/>
  <c r="AJ491" i="9"/>
  <c r="AB491" i="9"/>
  <c r="CU491" i="9"/>
  <c r="CM491" i="9"/>
  <c r="CE491" i="9"/>
  <c r="BW491" i="9"/>
  <c r="BO491" i="9"/>
  <c r="BG491" i="9"/>
  <c r="AY491" i="9"/>
  <c r="AQ491" i="9"/>
  <c r="AI491" i="9"/>
  <c r="AA491" i="9"/>
  <c r="CT491" i="9"/>
  <c r="CL491" i="9"/>
  <c r="CD491" i="9"/>
  <c r="BV491" i="9"/>
  <c r="BN491" i="9"/>
  <c r="BF491" i="9"/>
  <c r="AX491" i="9"/>
  <c r="AP491" i="9"/>
  <c r="AH491" i="9"/>
  <c r="Z491" i="9"/>
  <c r="DA491" i="9"/>
  <c r="CS491" i="9"/>
  <c r="CK491" i="9"/>
  <c r="CC491" i="9"/>
  <c r="BU491" i="9"/>
  <c r="BM491" i="9"/>
  <c r="BE491" i="9"/>
  <c r="AW491" i="9"/>
  <c r="AO491" i="9"/>
  <c r="AG491" i="9"/>
  <c r="Y491" i="9"/>
  <c r="CY491" i="9"/>
  <c r="CI491" i="9"/>
  <c r="BS491" i="9"/>
  <c r="BC491" i="9"/>
  <c r="AM491" i="9"/>
  <c r="W491" i="9"/>
  <c r="CX491" i="9"/>
  <c r="CH491" i="9"/>
  <c r="BR491" i="9"/>
  <c r="BB491" i="9"/>
  <c r="AL491" i="9"/>
  <c r="V491" i="9"/>
  <c r="CO491" i="9"/>
  <c r="BQ491" i="9"/>
  <c r="AU491" i="9"/>
  <c r="AC491" i="9"/>
  <c r="CJ491" i="9"/>
  <c r="BL491" i="9"/>
  <c r="AT491" i="9"/>
  <c r="X491" i="9"/>
  <c r="CG491" i="9"/>
  <c r="BK491" i="9"/>
  <c r="AS491" i="9"/>
  <c r="CB491" i="9"/>
  <c r="BA491" i="9"/>
  <c r="BZ491" i="9"/>
  <c r="AN491" i="9"/>
  <c r="CZ491" i="9"/>
  <c r="BY491" i="9"/>
  <c r="AK491" i="9"/>
  <c r="CW491" i="9"/>
  <c r="BD491" i="9"/>
  <c r="CR491" i="9"/>
  <c r="AV491" i="9"/>
  <c r="CQ491" i="9"/>
  <c r="AF491" i="9"/>
  <c r="CP491" i="9"/>
  <c r="AE491" i="9"/>
  <c r="BJ491" i="9"/>
  <c r="BI491" i="9"/>
  <c r="CA491" i="9"/>
  <c r="AD491" i="9"/>
  <c r="BT491" i="9"/>
  <c r="CV475" i="9"/>
  <c r="CN475" i="9"/>
  <c r="CF475" i="9"/>
  <c r="BX475" i="9"/>
  <c r="BP475" i="9"/>
  <c r="BH475" i="9"/>
  <c r="AZ475" i="9"/>
  <c r="AR475" i="9"/>
  <c r="AJ475" i="9"/>
  <c r="AB475" i="9"/>
  <c r="CZ475" i="9"/>
  <c r="CQ475" i="9"/>
  <c r="CH475" i="9"/>
  <c r="BY475" i="9"/>
  <c r="BO475" i="9"/>
  <c r="BF475" i="9"/>
  <c r="AW475" i="9"/>
  <c r="AN475" i="9"/>
  <c r="AE475" i="9"/>
  <c r="V475" i="9"/>
  <c r="CY475" i="9"/>
  <c r="CP475" i="9"/>
  <c r="CG475" i="9"/>
  <c r="BW475" i="9"/>
  <c r="BN475" i="9"/>
  <c r="BE475" i="9"/>
  <c r="AV475" i="9"/>
  <c r="AM475" i="9"/>
  <c r="AD475" i="9"/>
  <c r="CR475" i="9"/>
  <c r="CD475" i="9"/>
  <c r="BS475" i="9"/>
  <c r="BG475" i="9"/>
  <c r="AT475" i="9"/>
  <c r="AH475" i="9"/>
  <c r="W475" i="9"/>
  <c r="DA475" i="9"/>
  <c r="CM475" i="9"/>
  <c r="CB475" i="9"/>
  <c r="BQ475" i="9"/>
  <c r="BC475" i="9"/>
  <c r="AQ475" i="9"/>
  <c r="AF475" i="9"/>
  <c r="CX475" i="9"/>
  <c r="CL475" i="9"/>
  <c r="CA475" i="9"/>
  <c r="BM475" i="9"/>
  <c r="BB475" i="9"/>
  <c r="AP475" i="9"/>
  <c r="AC475" i="9"/>
  <c r="CU475" i="9"/>
  <c r="CC475" i="9"/>
  <c r="BJ475" i="9"/>
  <c r="AO475" i="9"/>
  <c r="X475" i="9"/>
  <c r="CS475" i="9"/>
  <c r="BV475" i="9"/>
  <c r="BD475" i="9"/>
  <c r="AK475" i="9"/>
  <c r="CO475" i="9"/>
  <c r="BU475" i="9"/>
  <c r="BA475" i="9"/>
  <c r="AI475" i="9"/>
  <c r="CI475" i="9"/>
  <c r="BL475" i="9"/>
  <c r="AU475" i="9"/>
  <c r="Z475" i="9"/>
  <c r="CW475" i="9"/>
  <c r="CE475" i="9"/>
  <c r="BK475" i="9"/>
  <c r="AS475" i="9"/>
  <c r="Y475" i="9"/>
  <c r="BR475" i="9"/>
  <c r="BI475" i="9"/>
  <c r="AY475" i="9"/>
  <c r="CT475" i="9"/>
  <c r="AX475" i="9"/>
  <c r="CK475" i="9"/>
  <c r="AL475" i="9"/>
  <c r="BZ475" i="9"/>
  <c r="AA475" i="9"/>
  <c r="BT475" i="9"/>
  <c r="AG475" i="9"/>
  <c r="CJ475" i="9"/>
  <c r="CW438" i="9"/>
  <c r="CO438" i="9"/>
  <c r="CG438" i="9"/>
  <c r="BY438" i="9"/>
  <c r="BQ438" i="9"/>
  <c r="BI438" i="9"/>
  <c r="BA438" i="9"/>
  <c r="AS438" i="9"/>
  <c r="AK438" i="9"/>
  <c r="AC438" i="9"/>
  <c r="CV438" i="9"/>
  <c r="CN438" i="9"/>
  <c r="CF438" i="9"/>
  <c r="BX438" i="9"/>
  <c r="BP438" i="9"/>
  <c r="BH438" i="9"/>
  <c r="AZ438" i="9"/>
  <c r="AR438" i="9"/>
  <c r="AJ438" i="9"/>
  <c r="AB438" i="9"/>
  <c r="CU438" i="9"/>
  <c r="CM438" i="9"/>
  <c r="CE438" i="9"/>
  <c r="BW438" i="9"/>
  <c r="BO438" i="9"/>
  <c r="BG438" i="9"/>
  <c r="AY438" i="9"/>
  <c r="AQ438" i="9"/>
  <c r="AI438" i="9"/>
  <c r="AA438" i="9"/>
  <c r="CT438" i="9"/>
  <c r="CL438" i="9"/>
  <c r="CD438" i="9"/>
  <c r="BV438" i="9"/>
  <c r="BN438" i="9"/>
  <c r="BF438" i="9"/>
  <c r="AX438" i="9"/>
  <c r="AP438" i="9"/>
  <c r="AH438" i="9"/>
  <c r="Z438" i="9"/>
  <c r="DA438" i="9"/>
  <c r="CS438" i="9"/>
  <c r="CK438" i="9"/>
  <c r="CC438" i="9"/>
  <c r="BU438" i="9"/>
  <c r="BM438" i="9"/>
  <c r="BE438" i="9"/>
  <c r="AW438" i="9"/>
  <c r="AO438" i="9"/>
  <c r="AG438" i="9"/>
  <c r="Y438" i="9"/>
  <c r="CY438" i="9"/>
  <c r="CQ438" i="9"/>
  <c r="CI438" i="9"/>
  <c r="CA438" i="9"/>
  <c r="BS438" i="9"/>
  <c r="BK438" i="9"/>
  <c r="BC438" i="9"/>
  <c r="AU438" i="9"/>
  <c r="AM438" i="9"/>
  <c r="AE438" i="9"/>
  <c r="W438" i="9"/>
  <c r="CB438" i="9"/>
  <c r="AV438" i="9"/>
  <c r="BZ438" i="9"/>
  <c r="AT438" i="9"/>
  <c r="CZ438" i="9"/>
  <c r="BT438" i="9"/>
  <c r="AN438" i="9"/>
  <c r="CX438" i="9"/>
  <c r="BR438" i="9"/>
  <c r="AL438" i="9"/>
  <c r="CR438" i="9"/>
  <c r="BL438" i="9"/>
  <c r="AF438" i="9"/>
  <c r="X438" i="9"/>
  <c r="CP438" i="9"/>
  <c r="V438" i="9"/>
  <c r="CJ438" i="9"/>
  <c r="CH438" i="9"/>
  <c r="BJ438" i="9"/>
  <c r="BD438" i="9"/>
  <c r="AD438" i="9"/>
  <c r="BB438" i="9"/>
  <c r="DA199" i="9"/>
  <c r="CS199" i="9"/>
  <c r="CK199" i="9"/>
  <c r="CC199" i="9"/>
  <c r="BU199" i="9"/>
  <c r="BM199" i="9"/>
  <c r="BE199" i="9"/>
  <c r="AW199" i="9"/>
  <c r="AO199" i="9"/>
  <c r="AG199" i="9"/>
  <c r="Y199" i="9"/>
  <c r="CZ199" i="9"/>
  <c r="CR199" i="9"/>
  <c r="CJ199" i="9"/>
  <c r="CB199" i="9"/>
  <c r="BT199" i="9"/>
  <c r="BL199" i="9"/>
  <c r="BD199" i="9"/>
  <c r="AV199" i="9"/>
  <c r="AN199" i="9"/>
  <c r="AF199" i="9"/>
  <c r="X199" i="9"/>
  <c r="CY199" i="9"/>
  <c r="CQ199" i="9"/>
  <c r="CI199" i="9"/>
  <c r="CA199" i="9"/>
  <c r="BS199" i="9"/>
  <c r="BK199" i="9"/>
  <c r="BC199" i="9"/>
  <c r="AU199" i="9"/>
  <c r="AM199" i="9"/>
  <c r="AE199" i="9"/>
  <c r="W199" i="9"/>
  <c r="CX199" i="9"/>
  <c r="CP199" i="9"/>
  <c r="CH199" i="9"/>
  <c r="BZ199" i="9"/>
  <c r="BR199" i="9"/>
  <c r="BJ199" i="9"/>
  <c r="BB199" i="9"/>
  <c r="AT199" i="9"/>
  <c r="AL199" i="9"/>
  <c r="AD199" i="9"/>
  <c r="V199" i="9"/>
  <c r="CW199" i="9"/>
  <c r="CO199" i="9"/>
  <c r="CG199" i="9"/>
  <c r="BY199" i="9"/>
  <c r="BQ199" i="9"/>
  <c r="BI199" i="9"/>
  <c r="BA199" i="9"/>
  <c r="AS199" i="9"/>
  <c r="AK199" i="9"/>
  <c r="AC199" i="9"/>
  <c r="CV199" i="9"/>
  <c r="CN199" i="9"/>
  <c r="CF199" i="9"/>
  <c r="BX199" i="9"/>
  <c r="BP199" i="9"/>
  <c r="BH199" i="9"/>
  <c r="AZ199" i="9"/>
  <c r="AR199" i="9"/>
  <c r="AJ199" i="9"/>
  <c r="AB199" i="9"/>
  <c r="CM199" i="9"/>
  <c r="BG199" i="9"/>
  <c r="AA199" i="9"/>
  <c r="CL199" i="9"/>
  <c r="BF199" i="9"/>
  <c r="Z199" i="9"/>
  <c r="CE199" i="9"/>
  <c r="AY199" i="9"/>
  <c r="CD199" i="9"/>
  <c r="AX199" i="9"/>
  <c r="BW199" i="9"/>
  <c r="AQ199" i="9"/>
  <c r="BV199" i="9"/>
  <c r="AP199" i="9"/>
  <c r="CU199" i="9"/>
  <c r="BO199" i="9"/>
  <c r="AI199" i="9"/>
  <c r="CT199" i="9"/>
  <c r="BN199" i="9"/>
  <c r="AH199" i="9"/>
  <c r="DA137" i="9"/>
  <c r="CS137" i="9"/>
  <c r="CK137" i="9"/>
  <c r="CC137" i="9"/>
  <c r="BU137" i="9"/>
  <c r="BM137" i="9"/>
  <c r="BE137" i="9"/>
  <c r="AW137" i="9"/>
  <c r="AO137" i="9"/>
  <c r="AG137" i="9"/>
  <c r="Y137" i="9"/>
  <c r="CZ137" i="9"/>
  <c r="CR137" i="9"/>
  <c r="CJ137" i="9"/>
  <c r="CB137" i="9"/>
  <c r="BT137" i="9"/>
  <c r="BL137" i="9"/>
  <c r="BD137" i="9"/>
  <c r="AV137" i="9"/>
  <c r="AN137" i="9"/>
  <c r="AF137" i="9"/>
  <c r="X137" i="9"/>
  <c r="CY137" i="9"/>
  <c r="CQ137" i="9"/>
  <c r="CI137" i="9"/>
  <c r="CA137" i="9"/>
  <c r="BS137" i="9"/>
  <c r="BK137" i="9"/>
  <c r="BC137" i="9"/>
  <c r="AU137" i="9"/>
  <c r="AM137" i="9"/>
  <c r="AE137" i="9"/>
  <c r="W137" i="9"/>
  <c r="CX137" i="9"/>
  <c r="CP137" i="9"/>
  <c r="CH137" i="9"/>
  <c r="BZ137" i="9"/>
  <c r="BR137" i="9"/>
  <c r="BJ137" i="9"/>
  <c r="BB137" i="9"/>
  <c r="AT137" i="9"/>
  <c r="AL137" i="9"/>
  <c r="AD137" i="9"/>
  <c r="V137" i="9"/>
  <c r="CW137" i="9"/>
  <c r="CO137" i="9"/>
  <c r="CG137" i="9"/>
  <c r="BY137" i="9"/>
  <c r="BQ137" i="9"/>
  <c r="BI137" i="9"/>
  <c r="BA137" i="9"/>
  <c r="AS137" i="9"/>
  <c r="AK137" i="9"/>
  <c r="AC137" i="9"/>
  <c r="CV137" i="9"/>
  <c r="CN137" i="9"/>
  <c r="CF137" i="9"/>
  <c r="BX137" i="9"/>
  <c r="BP137" i="9"/>
  <c r="BH137" i="9"/>
  <c r="AZ137" i="9"/>
  <c r="AR137" i="9"/>
  <c r="AJ137" i="9"/>
  <c r="AB137" i="9"/>
  <c r="CM137" i="9"/>
  <c r="BG137" i="9"/>
  <c r="AA137" i="9"/>
  <c r="CL137" i="9"/>
  <c r="BF137" i="9"/>
  <c r="Z137" i="9"/>
  <c r="CE137" i="9"/>
  <c r="AY137" i="9"/>
  <c r="CD137" i="9"/>
  <c r="AX137" i="9"/>
  <c r="BW137" i="9"/>
  <c r="AQ137" i="9"/>
  <c r="BV137" i="9"/>
  <c r="AP137" i="9"/>
  <c r="CU137" i="9"/>
  <c r="BO137" i="9"/>
  <c r="AI137" i="9"/>
  <c r="CT137" i="9"/>
  <c r="BN137" i="9"/>
  <c r="AH137" i="9"/>
  <c r="DA121" i="9"/>
  <c r="CS121" i="9"/>
  <c r="CK121" i="9"/>
  <c r="CC121" i="9"/>
  <c r="BU121" i="9"/>
  <c r="BM121" i="9"/>
  <c r="BE121" i="9"/>
  <c r="AW121" i="9"/>
  <c r="AO121" i="9"/>
  <c r="AG121" i="9"/>
  <c r="Y121" i="9"/>
  <c r="CZ121" i="9"/>
  <c r="CR121" i="9"/>
  <c r="CJ121" i="9"/>
  <c r="CB121" i="9"/>
  <c r="BT121" i="9"/>
  <c r="BL121" i="9"/>
  <c r="BD121" i="9"/>
  <c r="AV121" i="9"/>
  <c r="AN121" i="9"/>
  <c r="AF121" i="9"/>
  <c r="X121" i="9"/>
  <c r="CY121" i="9"/>
  <c r="CQ121" i="9"/>
  <c r="CI121" i="9"/>
  <c r="CA121" i="9"/>
  <c r="BS121" i="9"/>
  <c r="BK121" i="9"/>
  <c r="BC121" i="9"/>
  <c r="AU121" i="9"/>
  <c r="AM121" i="9"/>
  <c r="AE121" i="9"/>
  <c r="W121" i="9"/>
  <c r="CX121" i="9"/>
  <c r="CP121" i="9"/>
  <c r="CH121" i="9"/>
  <c r="BZ121" i="9"/>
  <c r="BR121" i="9"/>
  <c r="BJ121" i="9"/>
  <c r="BB121" i="9"/>
  <c r="AT121" i="9"/>
  <c r="AL121" i="9"/>
  <c r="AD121" i="9"/>
  <c r="V121" i="9"/>
  <c r="CW121" i="9"/>
  <c r="CO121" i="9"/>
  <c r="CG121" i="9"/>
  <c r="BY121" i="9"/>
  <c r="BQ121" i="9"/>
  <c r="BI121" i="9"/>
  <c r="BA121" i="9"/>
  <c r="AS121" i="9"/>
  <c r="AK121" i="9"/>
  <c r="AC121" i="9"/>
  <c r="CV121" i="9"/>
  <c r="CN121" i="9"/>
  <c r="CF121" i="9"/>
  <c r="BX121" i="9"/>
  <c r="BP121" i="9"/>
  <c r="BH121" i="9"/>
  <c r="AZ121" i="9"/>
  <c r="AR121" i="9"/>
  <c r="AJ121" i="9"/>
  <c r="AB121" i="9"/>
  <c r="BW121" i="9"/>
  <c r="AQ121" i="9"/>
  <c r="BV121" i="9"/>
  <c r="AP121" i="9"/>
  <c r="CU121" i="9"/>
  <c r="BO121" i="9"/>
  <c r="AI121" i="9"/>
  <c r="CT121" i="9"/>
  <c r="BN121" i="9"/>
  <c r="AH121" i="9"/>
  <c r="CM121" i="9"/>
  <c r="BG121" i="9"/>
  <c r="AA121" i="9"/>
  <c r="CL121" i="9"/>
  <c r="BF121" i="9"/>
  <c r="Z121" i="9"/>
  <c r="CE121" i="9"/>
  <c r="AY121" i="9"/>
  <c r="CD121" i="9"/>
  <c r="AX121" i="9"/>
  <c r="CX105" i="9"/>
  <c r="CP105" i="9"/>
  <c r="CH105" i="9"/>
  <c r="BZ105" i="9"/>
  <c r="BR105" i="9"/>
  <c r="BJ105" i="9"/>
  <c r="BB105" i="9"/>
  <c r="AT105" i="9"/>
  <c r="AL105" i="9"/>
  <c r="AD105" i="9"/>
  <c r="V105" i="9"/>
  <c r="CV105" i="9"/>
  <c r="CN105" i="9"/>
  <c r="CF105" i="9"/>
  <c r="BX105" i="9"/>
  <c r="BP105" i="9"/>
  <c r="BH105" i="9"/>
  <c r="AZ105" i="9"/>
  <c r="AR105" i="9"/>
  <c r="AJ105" i="9"/>
  <c r="AB105" i="9"/>
  <c r="CU105" i="9"/>
  <c r="CK105" i="9"/>
  <c r="CA105" i="9"/>
  <c r="BO105" i="9"/>
  <c r="BE105" i="9"/>
  <c r="AU105" i="9"/>
  <c r="AI105" i="9"/>
  <c r="Y105" i="9"/>
  <c r="CT105" i="9"/>
  <c r="CJ105" i="9"/>
  <c r="BY105" i="9"/>
  <c r="BN105" i="9"/>
  <c r="BD105" i="9"/>
  <c r="AS105" i="9"/>
  <c r="AH105" i="9"/>
  <c r="X105" i="9"/>
  <c r="CS105" i="9"/>
  <c r="CI105" i="9"/>
  <c r="BW105" i="9"/>
  <c r="BM105" i="9"/>
  <c r="BC105" i="9"/>
  <c r="AQ105" i="9"/>
  <c r="AG105" i="9"/>
  <c r="W105" i="9"/>
  <c r="CR105" i="9"/>
  <c r="CG105" i="9"/>
  <c r="BV105" i="9"/>
  <c r="BL105" i="9"/>
  <c r="BA105" i="9"/>
  <c r="AP105" i="9"/>
  <c r="AF105" i="9"/>
  <c r="DA105" i="9"/>
  <c r="CQ105" i="9"/>
  <c r="CE105" i="9"/>
  <c r="BU105" i="9"/>
  <c r="BK105" i="9"/>
  <c r="AY105" i="9"/>
  <c r="AO105" i="9"/>
  <c r="AE105" i="9"/>
  <c r="CZ105" i="9"/>
  <c r="CO105" i="9"/>
  <c r="CD105" i="9"/>
  <c r="BT105" i="9"/>
  <c r="BI105" i="9"/>
  <c r="AX105" i="9"/>
  <c r="AN105" i="9"/>
  <c r="AC105" i="9"/>
  <c r="CY105" i="9"/>
  <c r="CM105" i="9"/>
  <c r="CC105" i="9"/>
  <c r="BS105" i="9"/>
  <c r="BG105" i="9"/>
  <c r="AW105" i="9"/>
  <c r="AM105" i="9"/>
  <c r="AA105" i="9"/>
  <c r="AK105" i="9"/>
  <c r="Z105" i="9"/>
  <c r="CW105" i="9"/>
  <c r="CL105" i="9"/>
  <c r="CB105" i="9"/>
  <c r="BQ105" i="9"/>
  <c r="BF105" i="9"/>
  <c r="AV105" i="9"/>
  <c r="CX89" i="9"/>
  <c r="CP89" i="9"/>
  <c r="CH89" i="9"/>
  <c r="BZ89" i="9"/>
  <c r="BR89" i="9"/>
  <c r="BJ89" i="9"/>
  <c r="BB89" i="9"/>
  <c r="AT89" i="9"/>
  <c r="AL89" i="9"/>
  <c r="AD89" i="9"/>
  <c r="V89" i="9"/>
  <c r="CW89" i="9"/>
  <c r="CO89" i="9"/>
  <c r="CG89" i="9"/>
  <c r="BY89" i="9"/>
  <c r="BQ89" i="9"/>
  <c r="BI89" i="9"/>
  <c r="BA89" i="9"/>
  <c r="AS89" i="9"/>
  <c r="AK89" i="9"/>
  <c r="AC89" i="9"/>
  <c r="CV89" i="9"/>
  <c r="CN89" i="9"/>
  <c r="CF89" i="9"/>
  <c r="BX89" i="9"/>
  <c r="BP89" i="9"/>
  <c r="BH89" i="9"/>
  <c r="AZ89" i="9"/>
  <c r="AR89" i="9"/>
  <c r="AJ89" i="9"/>
  <c r="AB89" i="9"/>
  <c r="CU89" i="9"/>
  <c r="CM89" i="9"/>
  <c r="CE89" i="9"/>
  <c r="BW89" i="9"/>
  <c r="BO89" i="9"/>
  <c r="BG89" i="9"/>
  <c r="AY89" i="9"/>
  <c r="AQ89" i="9"/>
  <c r="AI89" i="9"/>
  <c r="AA89" i="9"/>
  <c r="CT89" i="9"/>
  <c r="CL89" i="9"/>
  <c r="CD89" i="9"/>
  <c r="BV89" i="9"/>
  <c r="BN89" i="9"/>
  <c r="BF89" i="9"/>
  <c r="AX89" i="9"/>
  <c r="AP89" i="9"/>
  <c r="AH89" i="9"/>
  <c r="Z89" i="9"/>
  <c r="DA89" i="9"/>
  <c r="CS89" i="9"/>
  <c r="CK89" i="9"/>
  <c r="CC89" i="9"/>
  <c r="BU89" i="9"/>
  <c r="BM89" i="9"/>
  <c r="BE89" i="9"/>
  <c r="AW89" i="9"/>
  <c r="AO89" i="9"/>
  <c r="AG89" i="9"/>
  <c r="Y89" i="9"/>
  <c r="CZ89" i="9"/>
  <c r="CR89" i="9"/>
  <c r="CJ89" i="9"/>
  <c r="CB89" i="9"/>
  <c r="BT89" i="9"/>
  <c r="BL89" i="9"/>
  <c r="BD89" i="9"/>
  <c r="AV89" i="9"/>
  <c r="AN89" i="9"/>
  <c r="AF89" i="9"/>
  <c r="X89" i="9"/>
  <c r="BS89" i="9"/>
  <c r="BK89" i="9"/>
  <c r="BC89" i="9"/>
  <c r="AU89" i="9"/>
  <c r="CY89" i="9"/>
  <c r="AM89" i="9"/>
  <c r="CQ89" i="9"/>
  <c r="AE89" i="9"/>
  <c r="CI89" i="9"/>
  <c r="W89" i="9"/>
  <c r="CA89" i="9"/>
  <c r="CX73" i="9"/>
  <c r="CP73" i="9"/>
  <c r="CH73" i="9"/>
  <c r="BZ73" i="9"/>
  <c r="BR73" i="9"/>
  <c r="BJ73" i="9"/>
  <c r="BB73" i="9"/>
  <c r="AT73" i="9"/>
  <c r="AL73" i="9"/>
  <c r="AD73" i="9"/>
  <c r="V73" i="9"/>
  <c r="CU73" i="9"/>
  <c r="CM73" i="9"/>
  <c r="CE73" i="9"/>
  <c r="BW73" i="9"/>
  <c r="BO73" i="9"/>
  <c r="BG73" i="9"/>
  <c r="AY73" i="9"/>
  <c r="AQ73" i="9"/>
  <c r="AI73" i="9"/>
  <c r="AA73" i="9"/>
  <c r="CT73" i="9"/>
  <c r="CL73" i="9"/>
  <c r="CD73" i="9"/>
  <c r="BV73" i="9"/>
  <c r="BN73" i="9"/>
  <c r="BF73" i="9"/>
  <c r="AX73" i="9"/>
  <c r="AP73" i="9"/>
  <c r="AH73" i="9"/>
  <c r="Z73" i="9"/>
  <c r="DA73" i="9"/>
  <c r="CS73" i="9"/>
  <c r="CK73" i="9"/>
  <c r="CC73" i="9"/>
  <c r="BU73" i="9"/>
  <c r="BM73" i="9"/>
  <c r="BE73" i="9"/>
  <c r="AW73" i="9"/>
  <c r="AO73" i="9"/>
  <c r="AG73" i="9"/>
  <c r="Y73" i="9"/>
  <c r="CZ73" i="9"/>
  <c r="CR73" i="9"/>
  <c r="CJ73" i="9"/>
  <c r="CB73" i="9"/>
  <c r="BT73" i="9"/>
  <c r="BL73" i="9"/>
  <c r="BD73" i="9"/>
  <c r="AV73" i="9"/>
  <c r="AN73" i="9"/>
  <c r="AF73" i="9"/>
  <c r="X73" i="9"/>
  <c r="CN73" i="9"/>
  <c r="BQ73" i="9"/>
  <c r="AU73" i="9"/>
  <c r="AB73" i="9"/>
  <c r="CI73" i="9"/>
  <c r="BP73" i="9"/>
  <c r="AS73" i="9"/>
  <c r="W73" i="9"/>
  <c r="CG73" i="9"/>
  <c r="BK73" i="9"/>
  <c r="AR73" i="9"/>
  <c r="CY73" i="9"/>
  <c r="CF73" i="9"/>
  <c r="BI73" i="9"/>
  <c r="AM73" i="9"/>
  <c r="CW73" i="9"/>
  <c r="CA73" i="9"/>
  <c r="BH73" i="9"/>
  <c r="AK73" i="9"/>
  <c r="CV73" i="9"/>
  <c r="BY73" i="9"/>
  <c r="BC73" i="9"/>
  <c r="AJ73" i="9"/>
  <c r="CQ73" i="9"/>
  <c r="BX73" i="9"/>
  <c r="BA73" i="9"/>
  <c r="AE73" i="9"/>
  <c r="CO73" i="9"/>
  <c r="AC73" i="9"/>
  <c r="BS73" i="9"/>
  <c r="AZ73" i="9"/>
  <c r="CU57" i="9"/>
  <c r="CM57" i="9"/>
  <c r="CE57" i="9"/>
  <c r="BW57" i="9"/>
  <c r="BO57" i="9"/>
  <c r="BG57" i="9"/>
  <c r="AY57" i="9"/>
  <c r="AQ57" i="9"/>
  <c r="AI57" i="9"/>
  <c r="AA57" i="9"/>
  <c r="CZ57" i="9"/>
  <c r="CR57" i="9"/>
  <c r="CJ57" i="9"/>
  <c r="CB57" i="9"/>
  <c r="BT57" i="9"/>
  <c r="BL57" i="9"/>
  <c r="BD57" i="9"/>
  <c r="AV57" i="9"/>
  <c r="AN57" i="9"/>
  <c r="AF57" i="9"/>
  <c r="X57" i="9"/>
  <c r="CQ57" i="9"/>
  <c r="CG57" i="9"/>
  <c r="BV57" i="9"/>
  <c r="BK57" i="9"/>
  <c r="BA57" i="9"/>
  <c r="AP57" i="9"/>
  <c r="AE57" i="9"/>
  <c r="DA57" i="9"/>
  <c r="CP57" i="9"/>
  <c r="CF57" i="9"/>
  <c r="BU57" i="9"/>
  <c r="BJ57" i="9"/>
  <c r="AZ57" i="9"/>
  <c r="AO57" i="9"/>
  <c r="AD57" i="9"/>
  <c r="CY57" i="9"/>
  <c r="CO57" i="9"/>
  <c r="CD57" i="9"/>
  <c r="BS57" i="9"/>
  <c r="BI57" i="9"/>
  <c r="AX57" i="9"/>
  <c r="AM57" i="9"/>
  <c r="AC57" i="9"/>
  <c r="CX57" i="9"/>
  <c r="CN57" i="9"/>
  <c r="CC57" i="9"/>
  <c r="BR57" i="9"/>
  <c r="BH57" i="9"/>
  <c r="AW57" i="9"/>
  <c r="AL57" i="9"/>
  <c r="AB57" i="9"/>
  <c r="CW57" i="9"/>
  <c r="CL57" i="9"/>
  <c r="CA57" i="9"/>
  <c r="BQ57" i="9"/>
  <c r="BF57" i="9"/>
  <c r="AU57" i="9"/>
  <c r="AK57" i="9"/>
  <c r="Z57" i="9"/>
  <c r="CV57" i="9"/>
  <c r="CK57" i="9"/>
  <c r="BZ57" i="9"/>
  <c r="BP57" i="9"/>
  <c r="BE57" i="9"/>
  <c r="AT57" i="9"/>
  <c r="AJ57" i="9"/>
  <c r="Y57" i="9"/>
  <c r="CT57" i="9"/>
  <c r="CI57" i="9"/>
  <c r="BY57" i="9"/>
  <c r="BN57" i="9"/>
  <c r="BC57" i="9"/>
  <c r="AS57" i="9"/>
  <c r="AH57" i="9"/>
  <c r="W57" i="9"/>
  <c r="CS57" i="9"/>
  <c r="CH57" i="9"/>
  <c r="BX57" i="9"/>
  <c r="BM57" i="9"/>
  <c r="AG57" i="9"/>
  <c r="V57" i="9"/>
  <c r="BB57" i="9"/>
  <c r="AR57" i="9"/>
  <c r="GG301" i="9"/>
  <c r="FY301" i="9"/>
  <c r="FQ301" i="9"/>
  <c r="FI301" i="9"/>
  <c r="FA301" i="9"/>
  <c r="ES301" i="9"/>
  <c r="EK301" i="9"/>
  <c r="EC301" i="9"/>
  <c r="DU301" i="9"/>
  <c r="DM301" i="9"/>
  <c r="DE301" i="9"/>
  <c r="GF301" i="9"/>
  <c r="FX301" i="9"/>
  <c r="FP301" i="9"/>
  <c r="FH301" i="9"/>
  <c r="EZ301" i="9"/>
  <c r="ER301" i="9"/>
  <c r="EJ301" i="9"/>
  <c r="EB301" i="9"/>
  <c r="DT301" i="9"/>
  <c r="DL301" i="9"/>
  <c r="DD301" i="9"/>
  <c r="GE301" i="9"/>
  <c r="FW301" i="9"/>
  <c r="FO301" i="9"/>
  <c r="FG301" i="9"/>
  <c r="EY301" i="9"/>
  <c r="EQ301" i="9"/>
  <c r="EI301" i="9"/>
  <c r="EA301" i="9"/>
  <c r="DS301" i="9"/>
  <c r="DK301" i="9"/>
  <c r="DC301" i="9"/>
  <c r="GD301" i="9"/>
  <c r="FV301" i="9"/>
  <c r="FN301" i="9"/>
  <c r="FF301" i="9"/>
  <c r="EX301" i="9"/>
  <c r="EP301" i="9"/>
  <c r="EH301" i="9"/>
  <c r="DZ301" i="9"/>
  <c r="DR301" i="9"/>
  <c r="DJ301" i="9"/>
  <c r="DB301" i="9"/>
  <c r="GC301" i="9"/>
  <c r="FU301" i="9"/>
  <c r="FM301" i="9"/>
  <c r="FE301" i="9"/>
  <c r="EW301" i="9"/>
  <c r="EO301" i="9"/>
  <c r="EG301" i="9"/>
  <c r="DY301" i="9"/>
  <c r="DQ301" i="9"/>
  <c r="DI301" i="9"/>
  <c r="GA301" i="9"/>
  <c r="FS301" i="9"/>
  <c r="FK301" i="9"/>
  <c r="FC301" i="9"/>
  <c r="EU301" i="9"/>
  <c r="EM301" i="9"/>
  <c r="EE301" i="9"/>
  <c r="DW301" i="9"/>
  <c r="DO301" i="9"/>
  <c r="DG301" i="9"/>
  <c r="FJ301" i="9"/>
  <c r="ED301" i="9"/>
  <c r="FD301" i="9"/>
  <c r="DX301" i="9"/>
  <c r="FB301" i="9"/>
  <c r="DV301" i="9"/>
  <c r="GB301" i="9"/>
  <c r="EV301" i="9"/>
  <c r="DP301" i="9"/>
  <c r="FT301" i="9"/>
  <c r="EN301" i="9"/>
  <c r="DH301" i="9"/>
  <c r="DF301" i="9"/>
  <c r="FZ301" i="9"/>
  <c r="FR301" i="9"/>
  <c r="FL301" i="9"/>
  <c r="ET301" i="9"/>
  <c r="EL301" i="9"/>
  <c r="EF301" i="9"/>
  <c r="DN301" i="9"/>
  <c r="GB220" i="9"/>
  <c r="FT220" i="9"/>
  <c r="FL220" i="9"/>
  <c r="FD220" i="9"/>
  <c r="EV220" i="9"/>
  <c r="EN220" i="9"/>
  <c r="EF220" i="9"/>
  <c r="DX220" i="9"/>
  <c r="DP220" i="9"/>
  <c r="DH220" i="9"/>
  <c r="GA220" i="9"/>
  <c r="FS220" i="9"/>
  <c r="FK220" i="9"/>
  <c r="FC220" i="9"/>
  <c r="EU220" i="9"/>
  <c r="EM220" i="9"/>
  <c r="EE220" i="9"/>
  <c r="DW220" i="9"/>
  <c r="DO220" i="9"/>
  <c r="DG220" i="9"/>
  <c r="FZ220" i="9"/>
  <c r="FR220" i="9"/>
  <c r="FJ220" i="9"/>
  <c r="FB220" i="9"/>
  <c r="ET220" i="9"/>
  <c r="EL220" i="9"/>
  <c r="ED220" i="9"/>
  <c r="DV220" i="9"/>
  <c r="DN220" i="9"/>
  <c r="DF220" i="9"/>
  <c r="GG220" i="9"/>
  <c r="FY220" i="9"/>
  <c r="FQ220" i="9"/>
  <c r="FI220" i="9"/>
  <c r="FA220" i="9"/>
  <c r="ES220" i="9"/>
  <c r="EK220" i="9"/>
  <c r="EC220" i="9"/>
  <c r="DU220" i="9"/>
  <c r="DM220" i="9"/>
  <c r="DE220" i="9"/>
  <c r="GF220" i="9"/>
  <c r="FX220" i="9"/>
  <c r="FP220" i="9"/>
  <c r="FH220" i="9"/>
  <c r="EZ220" i="9"/>
  <c r="ER220" i="9"/>
  <c r="EJ220" i="9"/>
  <c r="EB220" i="9"/>
  <c r="DT220" i="9"/>
  <c r="DL220" i="9"/>
  <c r="DD220" i="9"/>
  <c r="GD220" i="9"/>
  <c r="FV220" i="9"/>
  <c r="FN220" i="9"/>
  <c r="FF220" i="9"/>
  <c r="EX220" i="9"/>
  <c r="EP220" i="9"/>
  <c r="EH220" i="9"/>
  <c r="DZ220" i="9"/>
  <c r="DR220" i="9"/>
  <c r="DJ220" i="9"/>
  <c r="DB220" i="9"/>
  <c r="FW220" i="9"/>
  <c r="EQ220" i="9"/>
  <c r="DK220" i="9"/>
  <c r="FU220" i="9"/>
  <c r="EO220" i="9"/>
  <c r="DI220" i="9"/>
  <c r="FO220" i="9"/>
  <c r="EI220" i="9"/>
  <c r="DC220" i="9"/>
  <c r="FM220" i="9"/>
  <c r="EG220" i="9"/>
  <c r="FG220" i="9"/>
  <c r="EA220" i="9"/>
  <c r="FE220" i="9"/>
  <c r="DY220" i="9"/>
  <c r="GE220" i="9"/>
  <c r="EY220" i="9"/>
  <c r="DS220" i="9"/>
  <c r="EW220" i="9"/>
  <c r="DQ220" i="9"/>
  <c r="GC220" i="9"/>
  <c r="GF182" i="9"/>
  <c r="FX182" i="9"/>
  <c r="FP182" i="9"/>
  <c r="FH182" i="9"/>
  <c r="EZ182" i="9"/>
  <c r="ER182" i="9"/>
  <c r="EJ182" i="9"/>
  <c r="EB182" i="9"/>
  <c r="DT182" i="9"/>
  <c r="DL182" i="9"/>
  <c r="DD182" i="9"/>
  <c r="GC182" i="9"/>
  <c r="FU182" i="9"/>
  <c r="FM182" i="9"/>
  <c r="FE182" i="9"/>
  <c r="EW182" i="9"/>
  <c r="EO182" i="9"/>
  <c r="EG182" i="9"/>
  <c r="DY182" i="9"/>
  <c r="DQ182" i="9"/>
  <c r="DI182" i="9"/>
  <c r="GB182" i="9"/>
  <c r="FR182" i="9"/>
  <c r="FG182" i="9"/>
  <c r="EV182" i="9"/>
  <c r="EL182" i="9"/>
  <c r="EA182" i="9"/>
  <c r="DP182" i="9"/>
  <c r="DF182" i="9"/>
  <c r="FZ182" i="9"/>
  <c r="FO182" i="9"/>
  <c r="FD182" i="9"/>
  <c r="ET182" i="9"/>
  <c r="EI182" i="9"/>
  <c r="DX182" i="9"/>
  <c r="DN182" i="9"/>
  <c r="DC182" i="9"/>
  <c r="FY182" i="9"/>
  <c r="FN182" i="9"/>
  <c r="FC182" i="9"/>
  <c r="ES182" i="9"/>
  <c r="EH182" i="9"/>
  <c r="DW182" i="9"/>
  <c r="DM182" i="9"/>
  <c r="DB182" i="9"/>
  <c r="FW182" i="9"/>
  <c r="FL182" i="9"/>
  <c r="FB182" i="9"/>
  <c r="EQ182" i="9"/>
  <c r="EF182" i="9"/>
  <c r="DV182" i="9"/>
  <c r="DK182" i="9"/>
  <c r="GG182" i="9"/>
  <c r="FV182" i="9"/>
  <c r="FK182" i="9"/>
  <c r="FA182" i="9"/>
  <c r="EP182" i="9"/>
  <c r="EE182" i="9"/>
  <c r="DU182" i="9"/>
  <c r="DJ182" i="9"/>
  <c r="GE182" i="9"/>
  <c r="FT182" i="9"/>
  <c r="FJ182" i="9"/>
  <c r="EY182" i="9"/>
  <c r="EN182" i="9"/>
  <c r="ED182" i="9"/>
  <c r="DS182" i="9"/>
  <c r="DH182" i="9"/>
  <c r="EX182" i="9"/>
  <c r="DG182" i="9"/>
  <c r="EU182" i="9"/>
  <c r="DE182" i="9"/>
  <c r="GD182" i="9"/>
  <c r="EM182" i="9"/>
  <c r="GA182" i="9"/>
  <c r="EK182" i="9"/>
  <c r="FS182" i="9"/>
  <c r="EC182" i="9"/>
  <c r="FQ182" i="9"/>
  <c r="DZ182" i="9"/>
  <c r="FI182" i="9"/>
  <c r="DR182" i="9"/>
  <c r="FF182" i="9"/>
  <c r="DO182" i="9"/>
  <c r="FZ112" i="9"/>
  <c r="FR112" i="9"/>
  <c r="FJ112" i="9"/>
  <c r="FB112" i="9"/>
  <c r="ET112" i="9"/>
  <c r="EL112" i="9"/>
  <c r="ED112" i="9"/>
  <c r="DV112" i="9"/>
  <c r="DN112" i="9"/>
  <c r="DF112" i="9"/>
  <c r="GG112" i="9"/>
  <c r="FY112" i="9"/>
  <c r="FQ112" i="9"/>
  <c r="FI112" i="9"/>
  <c r="FA112" i="9"/>
  <c r="ES112" i="9"/>
  <c r="EK112" i="9"/>
  <c r="EC112" i="9"/>
  <c r="DU112" i="9"/>
  <c r="DM112" i="9"/>
  <c r="DE112" i="9"/>
  <c r="GF112" i="9"/>
  <c r="FX112" i="9"/>
  <c r="FP112" i="9"/>
  <c r="FH112" i="9"/>
  <c r="EZ112" i="9"/>
  <c r="ER112" i="9"/>
  <c r="EJ112" i="9"/>
  <c r="EB112" i="9"/>
  <c r="DT112" i="9"/>
  <c r="DL112" i="9"/>
  <c r="DD112" i="9"/>
  <c r="GE112" i="9"/>
  <c r="FW112" i="9"/>
  <c r="FO112" i="9"/>
  <c r="FG112" i="9"/>
  <c r="EY112" i="9"/>
  <c r="EQ112" i="9"/>
  <c r="EI112" i="9"/>
  <c r="EA112" i="9"/>
  <c r="DS112" i="9"/>
  <c r="DK112" i="9"/>
  <c r="DC112" i="9"/>
  <c r="GD112" i="9"/>
  <c r="FV112" i="9"/>
  <c r="FN112" i="9"/>
  <c r="FF112" i="9"/>
  <c r="EX112" i="9"/>
  <c r="EP112" i="9"/>
  <c r="EH112" i="9"/>
  <c r="DZ112" i="9"/>
  <c r="DR112" i="9"/>
  <c r="DJ112" i="9"/>
  <c r="DB112" i="9"/>
  <c r="GC112" i="9"/>
  <c r="FU112" i="9"/>
  <c r="FM112" i="9"/>
  <c r="FE112" i="9"/>
  <c r="EW112" i="9"/>
  <c r="EO112" i="9"/>
  <c r="EG112" i="9"/>
  <c r="DY112" i="9"/>
  <c r="DQ112" i="9"/>
  <c r="DI112" i="9"/>
  <c r="FT112" i="9"/>
  <c r="EN112" i="9"/>
  <c r="DH112" i="9"/>
  <c r="FS112" i="9"/>
  <c r="EM112" i="9"/>
  <c r="DG112" i="9"/>
  <c r="FL112" i="9"/>
  <c r="EF112" i="9"/>
  <c r="FK112" i="9"/>
  <c r="EE112" i="9"/>
  <c r="FD112" i="9"/>
  <c r="DX112" i="9"/>
  <c r="FC112" i="9"/>
  <c r="DW112" i="9"/>
  <c r="GB112" i="9"/>
  <c r="EV112" i="9"/>
  <c r="DP112" i="9"/>
  <c r="DO112" i="9"/>
  <c r="GA112" i="9"/>
  <c r="EU112" i="9"/>
  <c r="GF91" i="9"/>
  <c r="FX91" i="9"/>
  <c r="FP91" i="9"/>
  <c r="FH91" i="9"/>
  <c r="EZ91" i="9"/>
  <c r="ER91" i="9"/>
  <c r="EJ91" i="9"/>
  <c r="EB91" i="9"/>
  <c r="DT91" i="9"/>
  <c r="DL91" i="9"/>
  <c r="DD91" i="9"/>
  <c r="GE91" i="9"/>
  <c r="FW91" i="9"/>
  <c r="FO91" i="9"/>
  <c r="FG91" i="9"/>
  <c r="EY91" i="9"/>
  <c r="EQ91" i="9"/>
  <c r="EI91" i="9"/>
  <c r="EA91" i="9"/>
  <c r="DS91" i="9"/>
  <c r="DK91" i="9"/>
  <c r="DC91" i="9"/>
  <c r="GD91" i="9"/>
  <c r="FV91" i="9"/>
  <c r="FN91" i="9"/>
  <c r="FF91" i="9"/>
  <c r="EX91" i="9"/>
  <c r="EP91" i="9"/>
  <c r="EH91" i="9"/>
  <c r="DZ91" i="9"/>
  <c r="DR91" i="9"/>
  <c r="DJ91" i="9"/>
  <c r="DB91" i="9"/>
  <c r="GC91" i="9"/>
  <c r="FU91" i="9"/>
  <c r="FM91" i="9"/>
  <c r="FE91" i="9"/>
  <c r="EW91" i="9"/>
  <c r="EO91" i="9"/>
  <c r="EG91" i="9"/>
  <c r="DY91" i="9"/>
  <c r="DQ91" i="9"/>
  <c r="DI91" i="9"/>
  <c r="GB91" i="9"/>
  <c r="FT91" i="9"/>
  <c r="FL91" i="9"/>
  <c r="FD91" i="9"/>
  <c r="EV91" i="9"/>
  <c r="EN91" i="9"/>
  <c r="EF91" i="9"/>
  <c r="DX91" i="9"/>
  <c r="DP91" i="9"/>
  <c r="DH91" i="9"/>
  <c r="GA91" i="9"/>
  <c r="FS91" i="9"/>
  <c r="FK91" i="9"/>
  <c r="FC91" i="9"/>
  <c r="EU91" i="9"/>
  <c r="EM91" i="9"/>
  <c r="EE91" i="9"/>
  <c r="DW91" i="9"/>
  <c r="DO91" i="9"/>
  <c r="DG91" i="9"/>
  <c r="FZ91" i="9"/>
  <c r="FR91" i="9"/>
  <c r="FJ91" i="9"/>
  <c r="FB91" i="9"/>
  <c r="ET91" i="9"/>
  <c r="EL91" i="9"/>
  <c r="ED91" i="9"/>
  <c r="DV91" i="9"/>
  <c r="DN91" i="9"/>
  <c r="DF91" i="9"/>
  <c r="FA91" i="9"/>
  <c r="ES91" i="9"/>
  <c r="EK91" i="9"/>
  <c r="EC91" i="9"/>
  <c r="GG91" i="9"/>
  <c r="DU91" i="9"/>
  <c r="FY91" i="9"/>
  <c r="DM91" i="9"/>
  <c r="FQ91" i="9"/>
  <c r="DE91" i="9"/>
  <c r="FI91" i="9"/>
  <c r="GD39" i="9"/>
  <c r="FV39" i="9"/>
  <c r="FN39" i="9"/>
  <c r="FF39" i="9"/>
  <c r="EX39" i="9"/>
  <c r="EP39" i="9"/>
  <c r="EH39" i="9"/>
  <c r="DZ39" i="9"/>
  <c r="DR39" i="9"/>
  <c r="DJ39" i="9"/>
  <c r="DB39" i="9"/>
  <c r="GC39" i="9"/>
  <c r="FU39" i="9"/>
  <c r="FM39" i="9"/>
  <c r="FE39" i="9"/>
  <c r="EW39" i="9"/>
  <c r="EO39" i="9"/>
  <c r="EG39" i="9"/>
  <c r="DY39" i="9"/>
  <c r="DQ39" i="9"/>
  <c r="DI39" i="9"/>
  <c r="GB39" i="9"/>
  <c r="FT39" i="9"/>
  <c r="FL39" i="9"/>
  <c r="FD39" i="9"/>
  <c r="EV39" i="9"/>
  <c r="EN39" i="9"/>
  <c r="EF39" i="9"/>
  <c r="DX39" i="9"/>
  <c r="DP39" i="9"/>
  <c r="DH39" i="9"/>
  <c r="GA39" i="9"/>
  <c r="FS39" i="9"/>
  <c r="FK39" i="9"/>
  <c r="FC39" i="9"/>
  <c r="EU39" i="9"/>
  <c r="EM39" i="9"/>
  <c r="EE39" i="9"/>
  <c r="DW39" i="9"/>
  <c r="DO39" i="9"/>
  <c r="DG39" i="9"/>
  <c r="FZ39" i="9"/>
  <c r="FR39" i="9"/>
  <c r="FJ39" i="9"/>
  <c r="FB39" i="9"/>
  <c r="ET39" i="9"/>
  <c r="EL39" i="9"/>
  <c r="ED39" i="9"/>
  <c r="DV39" i="9"/>
  <c r="DN39" i="9"/>
  <c r="DF39" i="9"/>
  <c r="GG39" i="9"/>
  <c r="FY39" i="9"/>
  <c r="FQ39" i="9"/>
  <c r="FI39" i="9"/>
  <c r="FA39" i="9"/>
  <c r="ES39" i="9"/>
  <c r="EK39" i="9"/>
  <c r="EC39" i="9"/>
  <c r="DU39" i="9"/>
  <c r="DM39" i="9"/>
  <c r="DE39" i="9"/>
  <c r="GF39" i="9"/>
  <c r="EZ39" i="9"/>
  <c r="DT39" i="9"/>
  <c r="GE39" i="9"/>
  <c r="EY39" i="9"/>
  <c r="DS39" i="9"/>
  <c r="FX39" i="9"/>
  <c r="ER39" i="9"/>
  <c r="DL39" i="9"/>
  <c r="FW39" i="9"/>
  <c r="EQ39" i="9"/>
  <c r="DK39" i="9"/>
  <c r="FH39" i="9"/>
  <c r="EB39" i="9"/>
  <c r="FG39" i="9"/>
  <c r="EA39" i="9"/>
  <c r="DC39" i="9"/>
  <c r="FP39" i="9"/>
  <c r="FO39" i="9"/>
  <c r="EJ39" i="9"/>
  <c r="EI39" i="9"/>
  <c r="DD39" i="9"/>
  <c r="CT499" i="9"/>
  <c r="CL499" i="9"/>
  <c r="CD499" i="9"/>
  <c r="BV499" i="9"/>
  <c r="BN499" i="9"/>
  <c r="BF499" i="9"/>
  <c r="AX499" i="9"/>
  <c r="AP499" i="9"/>
  <c r="CS499" i="9"/>
  <c r="CJ499" i="9"/>
  <c r="CA499" i="9"/>
  <c r="BR499" i="9"/>
  <c r="BI499" i="9"/>
  <c r="AZ499" i="9"/>
  <c r="AQ499" i="9"/>
  <c r="AH499" i="9"/>
  <c r="Z499" i="9"/>
  <c r="DA499" i="9"/>
  <c r="CR499" i="9"/>
  <c r="CI499" i="9"/>
  <c r="BZ499" i="9"/>
  <c r="BQ499" i="9"/>
  <c r="BH499" i="9"/>
  <c r="AY499" i="9"/>
  <c r="AO499" i="9"/>
  <c r="AG499" i="9"/>
  <c r="Y499" i="9"/>
  <c r="CW499" i="9"/>
  <c r="CK499" i="9"/>
  <c r="BX499" i="9"/>
  <c r="BL499" i="9"/>
  <c r="BA499" i="9"/>
  <c r="AM499" i="9"/>
  <c r="AC499" i="9"/>
  <c r="CV499" i="9"/>
  <c r="CH499" i="9"/>
  <c r="BW499" i="9"/>
  <c r="BK499" i="9"/>
  <c r="AW499" i="9"/>
  <c r="AL499" i="9"/>
  <c r="AB499" i="9"/>
  <c r="CU499" i="9"/>
  <c r="CG499" i="9"/>
  <c r="BU499" i="9"/>
  <c r="BJ499" i="9"/>
  <c r="AV499" i="9"/>
  <c r="AK499" i="9"/>
  <c r="AA499" i="9"/>
  <c r="CQ499" i="9"/>
  <c r="CF499" i="9"/>
  <c r="BT499" i="9"/>
  <c r="BG499" i="9"/>
  <c r="AU499" i="9"/>
  <c r="AJ499" i="9"/>
  <c r="X499" i="9"/>
  <c r="CP499" i="9"/>
  <c r="BS499" i="9"/>
  <c r="AT499" i="9"/>
  <c r="W499" i="9"/>
  <c r="CO499" i="9"/>
  <c r="BP499" i="9"/>
  <c r="AS499" i="9"/>
  <c r="V499" i="9"/>
  <c r="CN499" i="9"/>
  <c r="BO499" i="9"/>
  <c r="AR499" i="9"/>
  <c r="CM499" i="9"/>
  <c r="BM499" i="9"/>
  <c r="AN499" i="9"/>
  <c r="CE499" i="9"/>
  <c r="BE499" i="9"/>
  <c r="AI499" i="9"/>
  <c r="CZ499" i="9"/>
  <c r="BB499" i="9"/>
  <c r="CY499" i="9"/>
  <c r="AF499" i="9"/>
  <c r="CC499" i="9"/>
  <c r="CB499" i="9"/>
  <c r="BY499" i="9"/>
  <c r="BD499" i="9"/>
  <c r="BC499" i="9"/>
  <c r="AE499" i="9"/>
  <c r="CX499" i="9"/>
  <c r="AD499" i="9"/>
  <c r="CW211" i="9"/>
  <c r="CO211" i="9"/>
  <c r="CG211" i="9"/>
  <c r="BY211" i="9"/>
  <c r="BQ211" i="9"/>
  <c r="BI211" i="9"/>
  <c r="BA211" i="9"/>
  <c r="AS211" i="9"/>
  <c r="AK211" i="9"/>
  <c r="AC211" i="9"/>
  <c r="CV211" i="9"/>
  <c r="CN211" i="9"/>
  <c r="CF211" i="9"/>
  <c r="BX211" i="9"/>
  <c r="BP211" i="9"/>
  <c r="BH211" i="9"/>
  <c r="AZ211" i="9"/>
  <c r="AR211" i="9"/>
  <c r="AJ211" i="9"/>
  <c r="AB211" i="9"/>
  <c r="CU211" i="9"/>
  <c r="CM211" i="9"/>
  <c r="CE211" i="9"/>
  <c r="BW211" i="9"/>
  <c r="BO211" i="9"/>
  <c r="BG211" i="9"/>
  <c r="AY211" i="9"/>
  <c r="AQ211" i="9"/>
  <c r="AI211" i="9"/>
  <c r="AA211" i="9"/>
  <c r="CT211" i="9"/>
  <c r="CL211" i="9"/>
  <c r="CD211" i="9"/>
  <c r="BV211" i="9"/>
  <c r="BN211" i="9"/>
  <c r="BF211" i="9"/>
  <c r="AX211" i="9"/>
  <c r="AP211" i="9"/>
  <c r="AH211" i="9"/>
  <c r="Z211" i="9"/>
  <c r="DA211" i="9"/>
  <c r="CS211" i="9"/>
  <c r="CK211" i="9"/>
  <c r="CC211" i="9"/>
  <c r="BU211" i="9"/>
  <c r="BM211" i="9"/>
  <c r="BE211" i="9"/>
  <c r="AW211" i="9"/>
  <c r="AO211" i="9"/>
  <c r="AG211" i="9"/>
  <c r="Y211" i="9"/>
  <c r="CY211" i="9"/>
  <c r="CQ211" i="9"/>
  <c r="CI211" i="9"/>
  <c r="CA211" i="9"/>
  <c r="BS211" i="9"/>
  <c r="BK211" i="9"/>
  <c r="BC211" i="9"/>
  <c r="AU211" i="9"/>
  <c r="AM211" i="9"/>
  <c r="AE211" i="9"/>
  <c r="W211" i="9"/>
  <c r="CP211" i="9"/>
  <c r="BJ211" i="9"/>
  <c r="AD211" i="9"/>
  <c r="CJ211" i="9"/>
  <c r="BD211" i="9"/>
  <c r="X211" i="9"/>
  <c r="CH211" i="9"/>
  <c r="BB211" i="9"/>
  <c r="V211" i="9"/>
  <c r="CB211" i="9"/>
  <c r="AV211" i="9"/>
  <c r="BZ211" i="9"/>
  <c r="AT211" i="9"/>
  <c r="CZ211" i="9"/>
  <c r="BT211" i="9"/>
  <c r="AN211" i="9"/>
  <c r="CX211" i="9"/>
  <c r="BR211" i="9"/>
  <c r="AL211" i="9"/>
  <c r="CR211" i="9"/>
  <c r="BL211" i="9"/>
  <c r="AF211" i="9"/>
  <c r="DA173" i="9"/>
  <c r="CS173" i="9"/>
  <c r="CK173" i="9"/>
  <c r="CC173" i="9"/>
  <c r="BU173" i="9"/>
  <c r="BM173" i="9"/>
  <c r="BE173" i="9"/>
  <c r="AW173" i="9"/>
  <c r="AO173" i="9"/>
  <c r="AG173" i="9"/>
  <c r="Y173" i="9"/>
  <c r="CY173" i="9"/>
  <c r="CQ173" i="9"/>
  <c r="CI173" i="9"/>
  <c r="CA173" i="9"/>
  <c r="BS173" i="9"/>
  <c r="BK173" i="9"/>
  <c r="BC173" i="9"/>
  <c r="AU173" i="9"/>
  <c r="AM173" i="9"/>
  <c r="AE173" i="9"/>
  <c r="W173" i="9"/>
  <c r="CX173" i="9"/>
  <c r="CP173" i="9"/>
  <c r="CH173" i="9"/>
  <c r="BZ173" i="9"/>
  <c r="BR173" i="9"/>
  <c r="BJ173" i="9"/>
  <c r="BB173" i="9"/>
  <c r="AT173" i="9"/>
  <c r="AL173" i="9"/>
  <c r="AD173" i="9"/>
  <c r="V173" i="9"/>
  <c r="CW173" i="9"/>
  <c r="CO173" i="9"/>
  <c r="CG173" i="9"/>
  <c r="BY173" i="9"/>
  <c r="BQ173" i="9"/>
  <c r="BI173" i="9"/>
  <c r="BA173" i="9"/>
  <c r="AS173" i="9"/>
  <c r="AK173" i="9"/>
  <c r="AC173" i="9"/>
  <c r="CV173" i="9"/>
  <c r="CN173" i="9"/>
  <c r="CF173" i="9"/>
  <c r="BX173" i="9"/>
  <c r="BP173" i="9"/>
  <c r="BH173" i="9"/>
  <c r="AZ173" i="9"/>
  <c r="AR173" i="9"/>
  <c r="AJ173" i="9"/>
  <c r="AB173" i="9"/>
  <c r="CU173" i="9"/>
  <c r="CM173" i="9"/>
  <c r="CE173" i="9"/>
  <c r="BW173" i="9"/>
  <c r="BO173" i="9"/>
  <c r="BG173" i="9"/>
  <c r="AY173" i="9"/>
  <c r="AQ173" i="9"/>
  <c r="AI173" i="9"/>
  <c r="AA173" i="9"/>
  <c r="CB173" i="9"/>
  <c r="AV173" i="9"/>
  <c r="BV173" i="9"/>
  <c r="AP173" i="9"/>
  <c r="CZ173" i="9"/>
  <c r="BT173" i="9"/>
  <c r="AN173" i="9"/>
  <c r="CT173" i="9"/>
  <c r="BN173" i="9"/>
  <c r="AH173" i="9"/>
  <c r="CR173" i="9"/>
  <c r="BL173" i="9"/>
  <c r="AF173" i="9"/>
  <c r="CL173" i="9"/>
  <c r="BF173" i="9"/>
  <c r="Z173" i="9"/>
  <c r="CJ173" i="9"/>
  <c r="BD173" i="9"/>
  <c r="X173" i="9"/>
  <c r="CD173" i="9"/>
  <c r="AX173" i="9"/>
  <c r="CX157" i="9"/>
  <c r="CP157" i="9"/>
  <c r="CH157" i="9"/>
  <c r="BZ157" i="9"/>
  <c r="BR157" i="9"/>
  <c r="BJ157" i="9"/>
  <c r="BB157" i="9"/>
  <c r="AT157" i="9"/>
  <c r="AL157" i="9"/>
  <c r="AD157" i="9"/>
  <c r="V157" i="9"/>
  <c r="CU157" i="9"/>
  <c r="CM157" i="9"/>
  <c r="CE157" i="9"/>
  <c r="BW157" i="9"/>
  <c r="BO157" i="9"/>
  <c r="BG157" i="9"/>
  <c r="AY157" i="9"/>
  <c r="AQ157" i="9"/>
  <c r="AI157" i="9"/>
  <c r="AA157" i="9"/>
  <c r="CV157" i="9"/>
  <c r="CK157" i="9"/>
  <c r="CA157" i="9"/>
  <c r="BP157" i="9"/>
  <c r="BE157" i="9"/>
  <c r="AU157" i="9"/>
  <c r="AJ157" i="9"/>
  <c r="Y157" i="9"/>
  <c r="CT157" i="9"/>
  <c r="CJ157" i="9"/>
  <c r="BY157" i="9"/>
  <c r="BN157" i="9"/>
  <c r="BD157" i="9"/>
  <c r="AS157" i="9"/>
  <c r="AH157" i="9"/>
  <c r="X157" i="9"/>
  <c r="CS157" i="9"/>
  <c r="CI157" i="9"/>
  <c r="BX157" i="9"/>
  <c r="BM157" i="9"/>
  <c r="BC157" i="9"/>
  <c r="AR157" i="9"/>
  <c r="AG157" i="9"/>
  <c r="W157" i="9"/>
  <c r="CR157" i="9"/>
  <c r="CG157" i="9"/>
  <c r="BV157" i="9"/>
  <c r="BL157" i="9"/>
  <c r="BA157" i="9"/>
  <c r="AP157" i="9"/>
  <c r="AF157" i="9"/>
  <c r="DA157" i="9"/>
  <c r="CQ157" i="9"/>
  <c r="CF157" i="9"/>
  <c r="BU157" i="9"/>
  <c r="BK157" i="9"/>
  <c r="AZ157" i="9"/>
  <c r="AO157" i="9"/>
  <c r="AE157" i="9"/>
  <c r="CZ157" i="9"/>
  <c r="CO157" i="9"/>
  <c r="CD157" i="9"/>
  <c r="BT157" i="9"/>
  <c r="BI157" i="9"/>
  <c r="AX157" i="9"/>
  <c r="AN157" i="9"/>
  <c r="AC157" i="9"/>
  <c r="CY157" i="9"/>
  <c r="CN157" i="9"/>
  <c r="CC157" i="9"/>
  <c r="BS157" i="9"/>
  <c r="BH157" i="9"/>
  <c r="AW157" i="9"/>
  <c r="AM157" i="9"/>
  <c r="AB157" i="9"/>
  <c r="AK157" i="9"/>
  <c r="Z157" i="9"/>
  <c r="CW157" i="9"/>
  <c r="CL157" i="9"/>
  <c r="CB157" i="9"/>
  <c r="BQ157" i="9"/>
  <c r="BF157" i="9"/>
  <c r="AV157" i="9"/>
  <c r="AA15" i="5"/>
  <c r="GE57" i="9"/>
  <c r="FW57" i="9"/>
  <c r="FO57" i="9"/>
  <c r="FG57" i="9"/>
  <c r="EY57" i="9"/>
  <c r="EQ57" i="9"/>
  <c r="EI57" i="9"/>
  <c r="EA57" i="9"/>
  <c r="DS57" i="9"/>
  <c r="DK57" i="9"/>
  <c r="DC57" i="9"/>
  <c r="GB57" i="9"/>
  <c r="FT57" i="9"/>
  <c r="FL57" i="9"/>
  <c r="FD57" i="9"/>
  <c r="EV57" i="9"/>
  <c r="EN57" i="9"/>
  <c r="EF57" i="9"/>
  <c r="DX57" i="9"/>
  <c r="DP57" i="9"/>
  <c r="DH57" i="9"/>
  <c r="FY57" i="9"/>
  <c r="FN57" i="9"/>
  <c r="FC57" i="9"/>
  <c r="ES57" i="9"/>
  <c r="EH57" i="9"/>
  <c r="DW57" i="9"/>
  <c r="DM57" i="9"/>
  <c r="DB57" i="9"/>
  <c r="FX57" i="9"/>
  <c r="FM57" i="9"/>
  <c r="FB57" i="9"/>
  <c r="ER57" i="9"/>
  <c r="EG57" i="9"/>
  <c r="DV57" i="9"/>
  <c r="DL57" i="9"/>
  <c r="GG57" i="9"/>
  <c r="FV57" i="9"/>
  <c r="FK57" i="9"/>
  <c r="FA57" i="9"/>
  <c r="EP57" i="9"/>
  <c r="EE57" i="9"/>
  <c r="DU57" i="9"/>
  <c r="DJ57" i="9"/>
  <c r="GF57" i="9"/>
  <c r="FU57" i="9"/>
  <c r="FJ57" i="9"/>
  <c r="EZ57" i="9"/>
  <c r="EO57" i="9"/>
  <c r="ED57" i="9"/>
  <c r="DT57" i="9"/>
  <c r="DI57" i="9"/>
  <c r="GD57" i="9"/>
  <c r="FS57" i="9"/>
  <c r="FI57" i="9"/>
  <c r="EX57" i="9"/>
  <c r="EM57" i="9"/>
  <c r="EC57" i="9"/>
  <c r="DR57" i="9"/>
  <c r="DG57" i="9"/>
  <c r="GC57" i="9"/>
  <c r="FR57" i="9"/>
  <c r="FH57" i="9"/>
  <c r="EW57" i="9"/>
  <c r="EL57" i="9"/>
  <c r="EB57" i="9"/>
  <c r="DQ57" i="9"/>
  <c r="DF57" i="9"/>
  <c r="GA57" i="9"/>
  <c r="FQ57" i="9"/>
  <c r="FF57" i="9"/>
  <c r="EU57" i="9"/>
  <c r="EK57" i="9"/>
  <c r="DZ57" i="9"/>
  <c r="DO57" i="9"/>
  <c r="DE57" i="9"/>
  <c r="FZ57" i="9"/>
  <c r="FP57" i="9"/>
  <c r="FE57" i="9"/>
  <c r="ET57" i="9"/>
  <c r="DN57" i="9"/>
  <c r="DD57" i="9"/>
  <c r="EJ57" i="9"/>
  <c r="DY57" i="9"/>
  <c r="GE295" i="9"/>
  <c r="FW295" i="9"/>
  <c r="FO295" i="9"/>
  <c r="FG295" i="9"/>
  <c r="EY295" i="9"/>
  <c r="EQ295" i="9"/>
  <c r="EI295" i="9"/>
  <c r="EA295" i="9"/>
  <c r="DS295" i="9"/>
  <c r="DK295" i="9"/>
  <c r="DC295" i="9"/>
  <c r="GD295" i="9"/>
  <c r="FV295" i="9"/>
  <c r="FN295" i="9"/>
  <c r="FF295" i="9"/>
  <c r="EX295" i="9"/>
  <c r="EP295" i="9"/>
  <c r="EH295" i="9"/>
  <c r="DZ295" i="9"/>
  <c r="DR295" i="9"/>
  <c r="DJ295" i="9"/>
  <c r="DB295" i="9"/>
  <c r="GC295" i="9"/>
  <c r="FU295" i="9"/>
  <c r="FM295" i="9"/>
  <c r="FE295" i="9"/>
  <c r="EW295" i="9"/>
  <c r="EO295" i="9"/>
  <c r="EG295" i="9"/>
  <c r="DY295" i="9"/>
  <c r="DQ295" i="9"/>
  <c r="DI295" i="9"/>
  <c r="GB295" i="9"/>
  <c r="FT295" i="9"/>
  <c r="FL295" i="9"/>
  <c r="FD295" i="9"/>
  <c r="EV295" i="9"/>
  <c r="EN295" i="9"/>
  <c r="EF295" i="9"/>
  <c r="DX295" i="9"/>
  <c r="DP295" i="9"/>
  <c r="DH295" i="9"/>
  <c r="GA295" i="9"/>
  <c r="FS295" i="9"/>
  <c r="FK295" i="9"/>
  <c r="FC295" i="9"/>
  <c r="EU295" i="9"/>
  <c r="EM295" i="9"/>
  <c r="EE295" i="9"/>
  <c r="DW295" i="9"/>
  <c r="DO295" i="9"/>
  <c r="DG295" i="9"/>
  <c r="GG295" i="9"/>
  <c r="FY295" i="9"/>
  <c r="FQ295" i="9"/>
  <c r="FI295" i="9"/>
  <c r="FA295" i="9"/>
  <c r="ES295" i="9"/>
  <c r="EK295" i="9"/>
  <c r="EC295" i="9"/>
  <c r="DU295" i="9"/>
  <c r="DM295" i="9"/>
  <c r="DE295" i="9"/>
  <c r="FX295" i="9"/>
  <c r="ER295" i="9"/>
  <c r="DL295" i="9"/>
  <c r="FR295" i="9"/>
  <c r="EL295" i="9"/>
  <c r="DF295" i="9"/>
  <c r="FP295" i="9"/>
  <c r="EJ295" i="9"/>
  <c r="DD295" i="9"/>
  <c r="FJ295" i="9"/>
  <c r="ED295" i="9"/>
  <c r="FB295" i="9"/>
  <c r="DV295" i="9"/>
  <c r="ET295" i="9"/>
  <c r="EB295" i="9"/>
  <c r="DT295" i="9"/>
  <c r="DN295" i="9"/>
  <c r="GF295" i="9"/>
  <c r="FZ295" i="9"/>
  <c r="FH295" i="9"/>
  <c r="EZ295" i="9"/>
  <c r="GC273" i="9"/>
  <c r="FU273" i="9"/>
  <c r="FM273" i="9"/>
  <c r="FE273" i="9"/>
  <c r="EW273" i="9"/>
  <c r="EO273" i="9"/>
  <c r="EG273" i="9"/>
  <c r="DY273" i="9"/>
  <c r="DQ273" i="9"/>
  <c r="DI273" i="9"/>
  <c r="GA273" i="9"/>
  <c r="FS273" i="9"/>
  <c r="FK273" i="9"/>
  <c r="FC273" i="9"/>
  <c r="EU273" i="9"/>
  <c r="EM273" i="9"/>
  <c r="EE273" i="9"/>
  <c r="DW273" i="9"/>
  <c r="DO273" i="9"/>
  <c r="DG273" i="9"/>
  <c r="FZ273" i="9"/>
  <c r="FR273" i="9"/>
  <c r="FJ273" i="9"/>
  <c r="FB273" i="9"/>
  <c r="ET273" i="9"/>
  <c r="EL273" i="9"/>
  <c r="ED273" i="9"/>
  <c r="DV273" i="9"/>
  <c r="DN273" i="9"/>
  <c r="DF273" i="9"/>
  <c r="GF273" i="9"/>
  <c r="FX273" i="9"/>
  <c r="FP273" i="9"/>
  <c r="FH273" i="9"/>
  <c r="EZ273" i="9"/>
  <c r="ER273" i="9"/>
  <c r="EJ273" i="9"/>
  <c r="EB273" i="9"/>
  <c r="DT273" i="9"/>
  <c r="DL273" i="9"/>
  <c r="DD273" i="9"/>
  <c r="GB273" i="9"/>
  <c r="FL273" i="9"/>
  <c r="EV273" i="9"/>
  <c r="EF273" i="9"/>
  <c r="DP273" i="9"/>
  <c r="FY273" i="9"/>
  <c r="FI273" i="9"/>
  <c r="ES273" i="9"/>
  <c r="EC273" i="9"/>
  <c r="DM273" i="9"/>
  <c r="FW273" i="9"/>
  <c r="FG273" i="9"/>
  <c r="EQ273" i="9"/>
  <c r="EA273" i="9"/>
  <c r="DK273" i="9"/>
  <c r="FT273" i="9"/>
  <c r="FD273" i="9"/>
  <c r="EN273" i="9"/>
  <c r="DX273" i="9"/>
  <c r="DH273" i="9"/>
  <c r="GG273" i="9"/>
  <c r="FQ273" i="9"/>
  <c r="FA273" i="9"/>
  <c r="EK273" i="9"/>
  <c r="DU273" i="9"/>
  <c r="DE273" i="9"/>
  <c r="FV273" i="9"/>
  <c r="EH273" i="9"/>
  <c r="FO273" i="9"/>
  <c r="DZ273" i="9"/>
  <c r="FN273" i="9"/>
  <c r="DS273" i="9"/>
  <c r="FF273" i="9"/>
  <c r="DR273" i="9"/>
  <c r="EY273" i="9"/>
  <c r="DJ273" i="9"/>
  <c r="GE273" i="9"/>
  <c r="EP273" i="9"/>
  <c r="DB273" i="9"/>
  <c r="GD273" i="9"/>
  <c r="EX273" i="9"/>
  <c r="EI273" i="9"/>
  <c r="DC273" i="9"/>
  <c r="GB250" i="9"/>
  <c r="FT250" i="9"/>
  <c r="FL250" i="9"/>
  <c r="FD250" i="9"/>
  <c r="EV250" i="9"/>
  <c r="EN250" i="9"/>
  <c r="EF250" i="9"/>
  <c r="DX250" i="9"/>
  <c r="DP250" i="9"/>
  <c r="DH250" i="9"/>
  <c r="GG250" i="9"/>
  <c r="FY250" i="9"/>
  <c r="FQ250" i="9"/>
  <c r="FI250" i="9"/>
  <c r="FA250" i="9"/>
  <c r="ES250" i="9"/>
  <c r="EK250" i="9"/>
  <c r="EC250" i="9"/>
  <c r="DU250" i="9"/>
  <c r="DM250" i="9"/>
  <c r="DE250" i="9"/>
  <c r="GF250" i="9"/>
  <c r="FV250" i="9"/>
  <c r="FK250" i="9"/>
  <c r="EZ250" i="9"/>
  <c r="EP250" i="9"/>
  <c r="EE250" i="9"/>
  <c r="DT250" i="9"/>
  <c r="DJ250" i="9"/>
  <c r="GE250" i="9"/>
  <c r="FU250" i="9"/>
  <c r="FJ250" i="9"/>
  <c r="EY250" i="9"/>
  <c r="EO250" i="9"/>
  <c r="ED250" i="9"/>
  <c r="DS250" i="9"/>
  <c r="DI250" i="9"/>
  <c r="GD250" i="9"/>
  <c r="FS250" i="9"/>
  <c r="FH250" i="9"/>
  <c r="EX250" i="9"/>
  <c r="EM250" i="9"/>
  <c r="EB250" i="9"/>
  <c r="DR250" i="9"/>
  <c r="DG250" i="9"/>
  <c r="GC250" i="9"/>
  <c r="FR250" i="9"/>
  <c r="FG250" i="9"/>
  <c r="EW250" i="9"/>
  <c r="EL250" i="9"/>
  <c r="EA250" i="9"/>
  <c r="DQ250" i="9"/>
  <c r="DF250" i="9"/>
  <c r="GA250" i="9"/>
  <c r="FP250" i="9"/>
  <c r="FF250" i="9"/>
  <c r="EU250" i="9"/>
  <c r="EJ250" i="9"/>
  <c r="DZ250" i="9"/>
  <c r="DO250" i="9"/>
  <c r="DD250" i="9"/>
  <c r="FX250" i="9"/>
  <c r="FN250" i="9"/>
  <c r="FC250" i="9"/>
  <c r="ER250" i="9"/>
  <c r="EH250" i="9"/>
  <c r="DW250" i="9"/>
  <c r="DL250" i="9"/>
  <c r="DB250" i="9"/>
  <c r="EQ250" i="9"/>
  <c r="FE250" i="9"/>
  <c r="DN250" i="9"/>
  <c r="FB250" i="9"/>
  <c r="DK250" i="9"/>
  <c r="ET250" i="9"/>
  <c r="EI250" i="9"/>
  <c r="EG250" i="9"/>
  <c r="DY250" i="9"/>
  <c r="FZ250" i="9"/>
  <c r="DV250" i="9"/>
  <c r="FO250" i="9"/>
  <c r="FM250" i="9"/>
  <c r="DC250" i="9"/>
  <c r="FW250" i="9"/>
  <c r="GD210" i="9"/>
  <c r="FV210" i="9"/>
  <c r="FN210" i="9"/>
  <c r="FF210" i="9"/>
  <c r="EX210" i="9"/>
  <c r="EP210" i="9"/>
  <c r="EH210" i="9"/>
  <c r="DZ210" i="9"/>
  <c r="DR210" i="9"/>
  <c r="DJ210" i="9"/>
  <c r="DB210" i="9"/>
  <c r="GC210" i="9"/>
  <c r="FU210" i="9"/>
  <c r="FM210" i="9"/>
  <c r="FE210" i="9"/>
  <c r="EW210" i="9"/>
  <c r="EO210" i="9"/>
  <c r="EG210" i="9"/>
  <c r="DY210" i="9"/>
  <c r="DQ210" i="9"/>
  <c r="DI210" i="9"/>
  <c r="GB210" i="9"/>
  <c r="FT210" i="9"/>
  <c r="FL210" i="9"/>
  <c r="FD210" i="9"/>
  <c r="EV210" i="9"/>
  <c r="EN210" i="9"/>
  <c r="EF210" i="9"/>
  <c r="DX210" i="9"/>
  <c r="DP210" i="9"/>
  <c r="DH210" i="9"/>
  <c r="GA210" i="9"/>
  <c r="FS210" i="9"/>
  <c r="FK210" i="9"/>
  <c r="FC210" i="9"/>
  <c r="EU210" i="9"/>
  <c r="EM210" i="9"/>
  <c r="EE210" i="9"/>
  <c r="DW210" i="9"/>
  <c r="DO210" i="9"/>
  <c r="DG210" i="9"/>
  <c r="FZ210" i="9"/>
  <c r="FR210" i="9"/>
  <c r="FJ210" i="9"/>
  <c r="FB210" i="9"/>
  <c r="ET210" i="9"/>
  <c r="EL210" i="9"/>
  <c r="ED210" i="9"/>
  <c r="DV210" i="9"/>
  <c r="DN210" i="9"/>
  <c r="DF210" i="9"/>
  <c r="GF210" i="9"/>
  <c r="FX210" i="9"/>
  <c r="FP210" i="9"/>
  <c r="FH210" i="9"/>
  <c r="EZ210" i="9"/>
  <c r="ER210" i="9"/>
  <c r="EJ210" i="9"/>
  <c r="EB210" i="9"/>
  <c r="DT210" i="9"/>
  <c r="DL210" i="9"/>
  <c r="DD210" i="9"/>
  <c r="FW210" i="9"/>
  <c r="EQ210" i="9"/>
  <c r="DK210" i="9"/>
  <c r="FQ210" i="9"/>
  <c r="EK210" i="9"/>
  <c r="DE210" i="9"/>
  <c r="FO210" i="9"/>
  <c r="EI210" i="9"/>
  <c r="DC210" i="9"/>
  <c r="FI210" i="9"/>
  <c r="EC210" i="9"/>
  <c r="FG210" i="9"/>
  <c r="EA210" i="9"/>
  <c r="GG210" i="9"/>
  <c r="FA210" i="9"/>
  <c r="DU210" i="9"/>
  <c r="GE210" i="9"/>
  <c r="FY210" i="9"/>
  <c r="EY210" i="9"/>
  <c r="ES210" i="9"/>
  <c r="DS210" i="9"/>
  <c r="DM210" i="9"/>
  <c r="GD176" i="9"/>
  <c r="FV176" i="9"/>
  <c r="FN176" i="9"/>
  <c r="FF176" i="9"/>
  <c r="EX176" i="9"/>
  <c r="EP176" i="9"/>
  <c r="EH176" i="9"/>
  <c r="DZ176" i="9"/>
  <c r="DR176" i="9"/>
  <c r="DJ176" i="9"/>
  <c r="DB176" i="9"/>
  <c r="GB176" i="9"/>
  <c r="FT176" i="9"/>
  <c r="FL176" i="9"/>
  <c r="FD176" i="9"/>
  <c r="EV176" i="9"/>
  <c r="EN176" i="9"/>
  <c r="EF176" i="9"/>
  <c r="DX176" i="9"/>
  <c r="DP176" i="9"/>
  <c r="DH176" i="9"/>
  <c r="GA176" i="9"/>
  <c r="FS176" i="9"/>
  <c r="FK176" i="9"/>
  <c r="FC176" i="9"/>
  <c r="EU176" i="9"/>
  <c r="EM176" i="9"/>
  <c r="EE176" i="9"/>
  <c r="DW176" i="9"/>
  <c r="DO176" i="9"/>
  <c r="DG176" i="9"/>
  <c r="FZ176" i="9"/>
  <c r="FR176" i="9"/>
  <c r="FJ176" i="9"/>
  <c r="FB176" i="9"/>
  <c r="ET176" i="9"/>
  <c r="EL176" i="9"/>
  <c r="ED176" i="9"/>
  <c r="DV176" i="9"/>
  <c r="DN176" i="9"/>
  <c r="DF176" i="9"/>
  <c r="GG176" i="9"/>
  <c r="FY176" i="9"/>
  <c r="FQ176" i="9"/>
  <c r="FI176" i="9"/>
  <c r="FA176" i="9"/>
  <c r="ES176" i="9"/>
  <c r="EK176" i="9"/>
  <c r="EC176" i="9"/>
  <c r="DU176" i="9"/>
  <c r="DM176" i="9"/>
  <c r="DE176" i="9"/>
  <c r="GF176" i="9"/>
  <c r="FX176" i="9"/>
  <c r="FP176" i="9"/>
  <c r="FH176" i="9"/>
  <c r="EZ176" i="9"/>
  <c r="ER176" i="9"/>
  <c r="EJ176" i="9"/>
  <c r="EB176" i="9"/>
  <c r="DT176" i="9"/>
  <c r="DL176" i="9"/>
  <c r="DD176" i="9"/>
  <c r="GC176" i="9"/>
  <c r="EW176" i="9"/>
  <c r="DQ176" i="9"/>
  <c r="FW176" i="9"/>
  <c r="EQ176" i="9"/>
  <c r="DK176" i="9"/>
  <c r="FU176" i="9"/>
  <c r="EO176" i="9"/>
  <c r="DI176" i="9"/>
  <c r="FO176" i="9"/>
  <c r="EI176" i="9"/>
  <c r="DC176" i="9"/>
  <c r="FM176" i="9"/>
  <c r="EG176" i="9"/>
  <c r="FG176" i="9"/>
  <c r="EA176" i="9"/>
  <c r="FE176" i="9"/>
  <c r="DY176" i="9"/>
  <c r="GE176" i="9"/>
  <c r="EY176" i="9"/>
  <c r="DS176" i="9"/>
  <c r="GC145" i="9"/>
  <c r="FU145" i="9"/>
  <c r="FM145" i="9"/>
  <c r="FE145" i="9"/>
  <c r="EW145" i="9"/>
  <c r="EO145" i="9"/>
  <c r="EG145" i="9"/>
  <c r="DY145" i="9"/>
  <c r="DQ145" i="9"/>
  <c r="DI145" i="9"/>
  <c r="GB145" i="9"/>
  <c r="FT145" i="9"/>
  <c r="FL145" i="9"/>
  <c r="FD145" i="9"/>
  <c r="EV145" i="9"/>
  <c r="EN145" i="9"/>
  <c r="EF145" i="9"/>
  <c r="DX145" i="9"/>
  <c r="DP145" i="9"/>
  <c r="DH145" i="9"/>
  <c r="GA145" i="9"/>
  <c r="FS145" i="9"/>
  <c r="FK145" i="9"/>
  <c r="FC145" i="9"/>
  <c r="EU145" i="9"/>
  <c r="EM145" i="9"/>
  <c r="EE145" i="9"/>
  <c r="DW145" i="9"/>
  <c r="DO145" i="9"/>
  <c r="DG145" i="9"/>
  <c r="FZ145" i="9"/>
  <c r="FR145" i="9"/>
  <c r="FJ145" i="9"/>
  <c r="FB145" i="9"/>
  <c r="ET145" i="9"/>
  <c r="EL145" i="9"/>
  <c r="ED145" i="9"/>
  <c r="DV145" i="9"/>
  <c r="DN145" i="9"/>
  <c r="DF145" i="9"/>
  <c r="GG145" i="9"/>
  <c r="FY145" i="9"/>
  <c r="FQ145" i="9"/>
  <c r="FI145" i="9"/>
  <c r="FA145" i="9"/>
  <c r="ES145" i="9"/>
  <c r="EK145" i="9"/>
  <c r="EC145" i="9"/>
  <c r="DU145" i="9"/>
  <c r="DM145" i="9"/>
  <c r="DE145" i="9"/>
  <c r="GF145" i="9"/>
  <c r="FX145" i="9"/>
  <c r="FP145" i="9"/>
  <c r="FH145" i="9"/>
  <c r="EZ145" i="9"/>
  <c r="ER145" i="9"/>
  <c r="EJ145" i="9"/>
  <c r="EB145" i="9"/>
  <c r="DT145" i="9"/>
  <c r="DL145" i="9"/>
  <c r="DD145" i="9"/>
  <c r="FG145" i="9"/>
  <c r="EA145" i="9"/>
  <c r="FF145" i="9"/>
  <c r="DZ145" i="9"/>
  <c r="GE145" i="9"/>
  <c r="EY145" i="9"/>
  <c r="DS145" i="9"/>
  <c r="GD145" i="9"/>
  <c r="EX145" i="9"/>
  <c r="DR145" i="9"/>
  <c r="FW145" i="9"/>
  <c r="EQ145" i="9"/>
  <c r="DK145" i="9"/>
  <c r="FV145" i="9"/>
  <c r="EP145" i="9"/>
  <c r="DJ145" i="9"/>
  <c r="FO145" i="9"/>
  <c r="EI145" i="9"/>
  <c r="DC145" i="9"/>
  <c r="FN145" i="9"/>
  <c r="EH145" i="9"/>
  <c r="DB145" i="9"/>
  <c r="GF122" i="9"/>
  <c r="FX122" i="9"/>
  <c r="FP122" i="9"/>
  <c r="FH122" i="9"/>
  <c r="EZ122" i="9"/>
  <c r="ER122" i="9"/>
  <c r="EJ122" i="9"/>
  <c r="EB122" i="9"/>
  <c r="DT122" i="9"/>
  <c r="DL122" i="9"/>
  <c r="DD122" i="9"/>
  <c r="GE122" i="9"/>
  <c r="FW122" i="9"/>
  <c r="FO122" i="9"/>
  <c r="FG122" i="9"/>
  <c r="EY122" i="9"/>
  <c r="EQ122" i="9"/>
  <c r="EI122" i="9"/>
  <c r="EA122" i="9"/>
  <c r="DS122" i="9"/>
  <c r="DK122" i="9"/>
  <c r="DC122" i="9"/>
  <c r="GD122" i="9"/>
  <c r="FV122" i="9"/>
  <c r="FN122" i="9"/>
  <c r="FF122" i="9"/>
  <c r="EX122" i="9"/>
  <c r="EP122" i="9"/>
  <c r="EH122" i="9"/>
  <c r="DZ122" i="9"/>
  <c r="DR122" i="9"/>
  <c r="DJ122" i="9"/>
  <c r="DB122" i="9"/>
  <c r="GC122" i="9"/>
  <c r="FU122" i="9"/>
  <c r="FM122" i="9"/>
  <c r="FE122" i="9"/>
  <c r="EW122" i="9"/>
  <c r="EO122" i="9"/>
  <c r="EG122" i="9"/>
  <c r="DY122" i="9"/>
  <c r="DQ122" i="9"/>
  <c r="DI122" i="9"/>
  <c r="GB122" i="9"/>
  <c r="FT122" i="9"/>
  <c r="FL122" i="9"/>
  <c r="FD122" i="9"/>
  <c r="EV122" i="9"/>
  <c r="EN122" i="9"/>
  <c r="EF122" i="9"/>
  <c r="DX122" i="9"/>
  <c r="DP122" i="9"/>
  <c r="DH122" i="9"/>
  <c r="GA122" i="9"/>
  <c r="FS122" i="9"/>
  <c r="FK122" i="9"/>
  <c r="FC122" i="9"/>
  <c r="EU122" i="9"/>
  <c r="EM122" i="9"/>
  <c r="EE122" i="9"/>
  <c r="DW122" i="9"/>
  <c r="DO122" i="9"/>
  <c r="DG122" i="9"/>
  <c r="FZ122" i="9"/>
  <c r="ET122" i="9"/>
  <c r="DN122" i="9"/>
  <c r="FY122" i="9"/>
  <c r="ES122" i="9"/>
  <c r="DM122" i="9"/>
  <c r="FR122" i="9"/>
  <c r="EL122" i="9"/>
  <c r="DF122" i="9"/>
  <c r="FQ122" i="9"/>
  <c r="EK122" i="9"/>
  <c r="DE122" i="9"/>
  <c r="FJ122" i="9"/>
  <c r="ED122" i="9"/>
  <c r="FI122" i="9"/>
  <c r="EC122" i="9"/>
  <c r="FB122" i="9"/>
  <c r="DV122" i="9"/>
  <c r="GG122" i="9"/>
  <c r="FA122" i="9"/>
  <c r="DU122" i="9"/>
  <c r="GG86" i="9"/>
  <c r="FY86" i="9"/>
  <c r="FQ86" i="9"/>
  <c r="FI86" i="9"/>
  <c r="FA86" i="9"/>
  <c r="ES86" i="9"/>
  <c r="EK86" i="9"/>
  <c r="EC86" i="9"/>
  <c r="DU86" i="9"/>
  <c r="DM86" i="9"/>
  <c r="DE86" i="9"/>
  <c r="GF86" i="9"/>
  <c r="FX86" i="9"/>
  <c r="FP86" i="9"/>
  <c r="FH86" i="9"/>
  <c r="EZ86" i="9"/>
  <c r="ER86" i="9"/>
  <c r="EJ86" i="9"/>
  <c r="EB86" i="9"/>
  <c r="DT86" i="9"/>
  <c r="DL86" i="9"/>
  <c r="DD86" i="9"/>
  <c r="GE86" i="9"/>
  <c r="FW86" i="9"/>
  <c r="FO86" i="9"/>
  <c r="FG86" i="9"/>
  <c r="EY86" i="9"/>
  <c r="EQ86" i="9"/>
  <c r="EI86" i="9"/>
  <c r="EA86" i="9"/>
  <c r="DS86" i="9"/>
  <c r="DK86" i="9"/>
  <c r="DC86" i="9"/>
  <c r="GD86" i="9"/>
  <c r="FV86" i="9"/>
  <c r="FN86" i="9"/>
  <c r="FF86" i="9"/>
  <c r="EX86" i="9"/>
  <c r="EP86" i="9"/>
  <c r="EH86" i="9"/>
  <c r="DZ86" i="9"/>
  <c r="DR86" i="9"/>
  <c r="DJ86" i="9"/>
  <c r="DB86" i="9"/>
  <c r="GC86" i="9"/>
  <c r="FU86" i="9"/>
  <c r="FM86" i="9"/>
  <c r="FE86" i="9"/>
  <c r="EW86" i="9"/>
  <c r="EO86" i="9"/>
  <c r="EG86" i="9"/>
  <c r="DY86" i="9"/>
  <c r="DQ86" i="9"/>
  <c r="DI86" i="9"/>
  <c r="GB86" i="9"/>
  <c r="FT86" i="9"/>
  <c r="FL86" i="9"/>
  <c r="FD86" i="9"/>
  <c r="EV86" i="9"/>
  <c r="EN86" i="9"/>
  <c r="EF86" i="9"/>
  <c r="DX86" i="9"/>
  <c r="DP86" i="9"/>
  <c r="DH86" i="9"/>
  <c r="GA86" i="9"/>
  <c r="FS86" i="9"/>
  <c r="FK86" i="9"/>
  <c r="FC86" i="9"/>
  <c r="EU86" i="9"/>
  <c r="EM86" i="9"/>
  <c r="EE86" i="9"/>
  <c r="DW86" i="9"/>
  <c r="DO86" i="9"/>
  <c r="DG86" i="9"/>
  <c r="DV86" i="9"/>
  <c r="FZ86" i="9"/>
  <c r="DN86" i="9"/>
  <c r="FR86" i="9"/>
  <c r="DF86" i="9"/>
  <c r="FJ86" i="9"/>
  <c r="FB86" i="9"/>
  <c r="ET86" i="9"/>
  <c r="EL86" i="9"/>
  <c r="ED86" i="9"/>
  <c r="FZ43" i="9"/>
  <c r="FR43" i="9"/>
  <c r="FJ43" i="9"/>
  <c r="FB43" i="9"/>
  <c r="ET43" i="9"/>
  <c r="EL43" i="9"/>
  <c r="ED43" i="9"/>
  <c r="DV43" i="9"/>
  <c r="DN43" i="9"/>
  <c r="DF43" i="9"/>
  <c r="GG43" i="9"/>
  <c r="FY43" i="9"/>
  <c r="FQ43" i="9"/>
  <c r="FI43" i="9"/>
  <c r="FA43" i="9"/>
  <c r="ES43" i="9"/>
  <c r="EK43" i="9"/>
  <c r="EC43" i="9"/>
  <c r="DU43" i="9"/>
  <c r="DM43" i="9"/>
  <c r="DE43" i="9"/>
  <c r="GF43" i="9"/>
  <c r="FX43" i="9"/>
  <c r="FP43" i="9"/>
  <c r="FH43" i="9"/>
  <c r="EZ43" i="9"/>
  <c r="ER43" i="9"/>
  <c r="EJ43" i="9"/>
  <c r="EB43" i="9"/>
  <c r="DT43" i="9"/>
  <c r="DL43" i="9"/>
  <c r="DD43" i="9"/>
  <c r="GE43" i="9"/>
  <c r="FW43" i="9"/>
  <c r="FO43" i="9"/>
  <c r="FG43" i="9"/>
  <c r="EY43" i="9"/>
  <c r="EQ43" i="9"/>
  <c r="EI43" i="9"/>
  <c r="EA43" i="9"/>
  <c r="DS43" i="9"/>
  <c r="DK43" i="9"/>
  <c r="DC43" i="9"/>
  <c r="GD43" i="9"/>
  <c r="FV43" i="9"/>
  <c r="FN43" i="9"/>
  <c r="FF43" i="9"/>
  <c r="EX43" i="9"/>
  <c r="EP43" i="9"/>
  <c r="EH43" i="9"/>
  <c r="DZ43" i="9"/>
  <c r="DR43" i="9"/>
  <c r="DJ43" i="9"/>
  <c r="DB43" i="9"/>
  <c r="GC43" i="9"/>
  <c r="FU43" i="9"/>
  <c r="FM43" i="9"/>
  <c r="FE43" i="9"/>
  <c r="EW43" i="9"/>
  <c r="EO43" i="9"/>
  <c r="EG43" i="9"/>
  <c r="DY43" i="9"/>
  <c r="DQ43" i="9"/>
  <c r="DI43" i="9"/>
  <c r="FS43" i="9"/>
  <c r="EM43" i="9"/>
  <c r="DG43" i="9"/>
  <c r="FL43" i="9"/>
  <c r="EF43" i="9"/>
  <c r="FK43" i="9"/>
  <c r="EE43" i="9"/>
  <c r="FD43" i="9"/>
  <c r="DX43" i="9"/>
  <c r="GA43" i="9"/>
  <c r="EU43" i="9"/>
  <c r="DO43" i="9"/>
  <c r="FT43" i="9"/>
  <c r="EN43" i="9"/>
  <c r="DH43" i="9"/>
  <c r="GB43" i="9"/>
  <c r="FC43" i="9"/>
  <c r="EV43" i="9"/>
  <c r="DW43" i="9"/>
  <c r="DP43" i="9"/>
  <c r="CU7" i="9"/>
  <c r="CM7" i="9"/>
  <c r="CE7" i="9"/>
  <c r="BW7" i="9"/>
  <c r="BO7" i="9"/>
  <c r="BG7" i="9"/>
  <c r="AY7" i="9"/>
  <c r="AQ7" i="9"/>
  <c r="AI7" i="9"/>
  <c r="AA7" i="9"/>
  <c r="CT7" i="9"/>
  <c r="CL7" i="9"/>
  <c r="CD7" i="9"/>
  <c r="BV7" i="9"/>
  <c r="BN7" i="9"/>
  <c r="BF7" i="9"/>
  <c r="AX7" i="9"/>
  <c r="AP7" i="9"/>
  <c r="AH7" i="9"/>
  <c r="Z7" i="9"/>
  <c r="DA7" i="9"/>
  <c r="CS7" i="9"/>
  <c r="CK7" i="9"/>
  <c r="CC7" i="9"/>
  <c r="BU7" i="9"/>
  <c r="BM7" i="9"/>
  <c r="BE7" i="9"/>
  <c r="AW7" i="9"/>
  <c r="AO7" i="9"/>
  <c r="AG7" i="9"/>
  <c r="Y7" i="9"/>
  <c r="CZ7" i="9"/>
  <c r="CR7" i="9"/>
  <c r="CJ7" i="9"/>
  <c r="CB7" i="9"/>
  <c r="BT7" i="9"/>
  <c r="BL7" i="9"/>
  <c r="BD7" i="9"/>
  <c r="AV7" i="9"/>
  <c r="AN7" i="9"/>
  <c r="AF7" i="9"/>
  <c r="X7" i="9"/>
  <c r="CW7" i="9"/>
  <c r="CO7" i="9"/>
  <c r="CG7" i="9"/>
  <c r="BY7" i="9"/>
  <c r="BQ7" i="9"/>
  <c r="BI7" i="9"/>
  <c r="BA7" i="9"/>
  <c r="AS7" i="9"/>
  <c r="AK7" i="9"/>
  <c r="AC7" i="9"/>
  <c r="CV7" i="9"/>
  <c r="CN7" i="9"/>
  <c r="CF7" i="9"/>
  <c r="BX7" i="9"/>
  <c r="BP7" i="9"/>
  <c r="BH7" i="9"/>
  <c r="AZ7" i="9"/>
  <c r="AR7" i="9"/>
  <c r="AJ7" i="9"/>
  <c r="AB7" i="9"/>
  <c r="CA7" i="9"/>
  <c r="AU7" i="9"/>
  <c r="BZ7" i="9"/>
  <c r="AT7" i="9"/>
  <c r="CY7" i="9"/>
  <c r="BS7" i="9"/>
  <c r="AM7" i="9"/>
  <c r="CX7" i="9"/>
  <c r="BR7" i="9"/>
  <c r="AL7" i="9"/>
  <c r="CQ7" i="9"/>
  <c r="BK7" i="9"/>
  <c r="AE7" i="9"/>
  <c r="CP7" i="9"/>
  <c r="BJ7" i="9"/>
  <c r="AD7" i="9"/>
  <c r="CI7" i="9"/>
  <c r="BC7" i="9"/>
  <c r="W7" i="9"/>
  <c r="CH7" i="9"/>
  <c r="BB7" i="9"/>
  <c r="V7" i="9"/>
  <c r="FZ198" i="9"/>
  <c r="FR198" i="9"/>
  <c r="FJ198" i="9"/>
  <c r="FB198" i="9"/>
  <c r="ET198" i="9"/>
  <c r="EL198" i="9"/>
  <c r="ED198" i="9"/>
  <c r="DV198" i="9"/>
  <c r="DN198" i="9"/>
  <c r="DF198" i="9"/>
  <c r="GG198" i="9"/>
  <c r="FY198" i="9"/>
  <c r="FQ198" i="9"/>
  <c r="FI198" i="9"/>
  <c r="FA198" i="9"/>
  <c r="ES198" i="9"/>
  <c r="EK198" i="9"/>
  <c r="EC198" i="9"/>
  <c r="DU198" i="9"/>
  <c r="DM198" i="9"/>
  <c r="DE198" i="9"/>
  <c r="GF198" i="9"/>
  <c r="FX198" i="9"/>
  <c r="FP198" i="9"/>
  <c r="FH198" i="9"/>
  <c r="EZ198" i="9"/>
  <c r="ER198" i="9"/>
  <c r="EJ198" i="9"/>
  <c r="EB198" i="9"/>
  <c r="DT198" i="9"/>
  <c r="DL198" i="9"/>
  <c r="DD198" i="9"/>
  <c r="GE198" i="9"/>
  <c r="FW198" i="9"/>
  <c r="FO198" i="9"/>
  <c r="FG198" i="9"/>
  <c r="EY198" i="9"/>
  <c r="EQ198" i="9"/>
  <c r="EI198" i="9"/>
  <c r="EA198" i="9"/>
  <c r="DS198" i="9"/>
  <c r="DK198" i="9"/>
  <c r="DC198" i="9"/>
  <c r="GD198" i="9"/>
  <c r="FV198" i="9"/>
  <c r="FN198" i="9"/>
  <c r="FF198" i="9"/>
  <c r="EX198" i="9"/>
  <c r="EP198" i="9"/>
  <c r="EH198" i="9"/>
  <c r="DZ198" i="9"/>
  <c r="DR198" i="9"/>
  <c r="DJ198" i="9"/>
  <c r="DB198" i="9"/>
  <c r="GC198" i="9"/>
  <c r="FU198" i="9"/>
  <c r="FM198" i="9"/>
  <c r="FE198" i="9"/>
  <c r="EW198" i="9"/>
  <c r="EO198" i="9"/>
  <c r="EG198" i="9"/>
  <c r="DY198" i="9"/>
  <c r="DQ198" i="9"/>
  <c r="DI198" i="9"/>
  <c r="FL198" i="9"/>
  <c r="EF198" i="9"/>
  <c r="FK198" i="9"/>
  <c r="EE198" i="9"/>
  <c r="FD198" i="9"/>
  <c r="DX198" i="9"/>
  <c r="FC198" i="9"/>
  <c r="DW198" i="9"/>
  <c r="GB198" i="9"/>
  <c r="EV198" i="9"/>
  <c r="DP198" i="9"/>
  <c r="GA198" i="9"/>
  <c r="EU198" i="9"/>
  <c r="DO198" i="9"/>
  <c r="FT198" i="9"/>
  <c r="EN198" i="9"/>
  <c r="DH198" i="9"/>
  <c r="EM198" i="9"/>
  <c r="DG198" i="9"/>
  <c r="FS198" i="9"/>
  <c r="GE111" i="9"/>
  <c r="FW111" i="9"/>
  <c r="FO111" i="9"/>
  <c r="FG111" i="9"/>
  <c r="EY111" i="9"/>
  <c r="EQ111" i="9"/>
  <c r="EI111" i="9"/>
  <c r="EA111" i="9"/>
  <c r="DS111" i="9"/>
  <c r="DK111" i="9"/>
  <c r="DC111" i="9"/>
  <c r="GD111" i="9"/>
  <c r="FV111" i="9"/>
  <c r="FN111" i="9"/>
  <c r="FF111" i="9"/>
  <c r="EX111" i="9"/>
  <c r="EP111" i="9"/>
  <c r="EH111" i="9"/>
  <c r="DZ111" i="9"/>
  <c r="DR111" i="9"/>
  <c r="DJ111" i="9"/>
  <c r="DB111" i="9"/>
  <c r="GC111" i="9"/>
  <c r="FU111" i="9"/>
  <c r="FM111" i="9"/>
  <c r="FE111" i="9"/>
  <c r="EW111" i="9"/>
  <c r="EO111" i="9"/>
  <c r="EG111" i="9"/>
  <c r="DY111" i="9"/>
  <c r="DQ111" i="9"/>
  <c r="DI111" i="9"/>
  <c r="GB111" i="9"/>
  <c r="FT111" i="9"/>
  <c r="FL111" i="9"/>
  <c r="FD111" i="9"/>
  <c r="EV111" i="9"/>
  <c r="EN111" i="9"/>
  <c r="EF111" i="9"/>
  <c r="DX111" i="9"/>
  <c r="DP111" i="9"/>
  <c r="DH111" i="9"/>
  <c r="GA111" i="9"/>
  <c r="FS111" i="9"/>
  <c r="FK111" i="9"/>
  <c r="FC111" i="9"/>
  <c r="EU111" i="9"/>
  <c r="EM111" i="9"/>
  <c r="EE111" i="9"/>
  <c r="DW111" i="9"/>
  <c r="DO111" i="9"/>
  <c r="DG111" i="9"/>
  <c r="FZ111" i="9"/>
  <c r="FR111" i="9"/>
  <c r="FJ111" i="9"/>
  <c r="FB111" i="9"/>
  <c r="ET111" i="9"/>
  <c r="EL111" i="9"/>
  <c r="ED111" i="9"/>
  <c r="DV111" i="9"/>
  <c r="DN111" i="9"/>
  <c r="DF111" i="9"/>
  <c r="FI111" i="9"/>
  <c r="EC111" i="9"/>
  <c r="FH111" i="9"/>
  <c r="EB111" i="9"/>
  <c r="GG111" i="9"/>
  <c r="FA111" i="9"/>
  <c r="DU111" i="9"/>
  <c r="GF111" i="9"/>
  <c r="EZ111" i="9"/>
  <c r="DT111" i="9"/>
  <c r="FY111" i="9"/>
  <c r="ES111" i="9"/>
  <c r="DM111" i="9"/>
  <c r="FX111" i="9"/>
  <c r="ER111" i="9"/>
  <c r="DL111" i="9"/>
  <c r="FQ111" i="9"/>
  <c r="EK111" i="9"/>
  <c r="DE111" i="9"/>
  <c r="DD111" i="9"/>
  <c r="FP111" i="9"/>
  <c r="EJ111" i="9"/>
  <c r="FZ58" i="9"/>
  <c r="FR58" i="9"/>
  <c r="FJ58" i="9"/>
  <c r="FB58" i="9"/>
  <c r="ET58" i="9"/>
  <c r="EL58" i="9"/>
  <c r="ED58" i="9"/>
  <c r="DV58" i="9"/>
  <c r="DN58" i="9"/>
  <c r="DF58" i="9"/>
  <c r="GE58" i="9"/>
  <c r="FW58" i="9"/>
  <c r="FO58" i="9"/>
  <c r="FG58" i="9"/>
  <c r="EY58" i="9"/>
  <c r="EQ58" i="9"/>
  <c r="EI58" i="9"/>
  <c r="EA58" i="9"/>
  <c r="DS58" i="9"/>
  <c r="DK58" i="9"/>
  <c r="DC58" i="9"/>
  <c r="GG58" i="9"/>
  <c r="FV58" i="9"/>
  <c r="FL58" i="9"/>
  <c r="FA58" i="9"/>
  <c r="EP58" i="9"/>
  <c r="EF58" i="9"/>
  <c r="DU58" i="9"/>
  <c r="DJ58" i="9"/>
  <c r="GF58" i="9"/>
  <c r="FU58" i="9"/>
  <c r="FK58" i="9"/>
  <c r="EZ58" i="9"/>
  <c r="EO58" i="9"/>
  <c r="EE58" i="9"/>
  <c r="DT58" i="9"/>
  <c r="DI58" i="9"/>
  <c r="GD58" i="9"/>
  <c r="FT58" i="9"/>
  <c r="FI58" i="9"/>
  <c r="EX58" i="9"/>
  <c r="EN58" i="9"/>
  <c r="EC58" i="9"/>
  <c r="DR58" i="9"/>
  <c r="DH58" i="9"/>
  <c r="GC58" i="9"/>
  <c r="FS58" i="9"/>
  <c r="FH58" i="9"/>
  <c r="EW58" i="9"/>
  <c r="EM58" i="9"/>
  <c r="EB58" i="9"/>
  <c r="DQ58" i="9"/>
  <c r="DG58" i="9"/>
  <c r="GB58" i="9"/>
  <c r="FQ58" i="9"/>
  <c r="FF58" i="9"/>
  <c r="EV58" i="9"/>
  <c r="EK58" i="9"/>
  <c r="DZ58" i="9"/>
  <c r="DP58" i="9"/>
  <c r="DE58" i="9"/>
  <c r="GA58" i="9"/>
  <c r="FP58" i="9"/>
  <c r="FE58" i="9"/>
  <c r="EU58" i="9"/>
  <c r="EJ58" i="9"/>
  <c r="DY58" i="9"/>
  <c r="DO58" i="9"/>
  <c r="DD58" i="9"/>
  <c r="FY58" i="9"/>
  <c r="FN58" i="9"/>
  <c r="FD58" i="9"/>
  <c r="ES58" i="9"/>
  <c r="EH58" i="9"/>
  <c r="DX58" i="9"/>
  <c r="DM58" i="9"/>
  <c r="DB58" i="9"/>
  <c r="FM58" i="9"/>
  <c r="FC58" i="9"/>
  <c r="ER58" i="9"/>
  <c r="EG58" i="9"/>
  <c r="FX58" i="9"/>
  <c r="DW58" i="9"/>
  <c r="DL58" i="9"/>
  <c r="CW404" i="9"/>
  <c r="CO404" i="9"/>
  <c r="CG404" i="9"/>
  <c r="BY404" i="9"/>
  <c r="BQ404" i="9"/>
  <c r="BI404" i="9"/>
  <c r="BA404" i="9"/>
  <c r="AS404" i="9"/>
  <c r="AK404" i="9"/>
  <c r="AC404" i="9"/>
  <c r="CV404" i="9"/>
  <c r="CN404" i="9"/>
  <c r="CF404" i="9"/>
  <c r="BX404" i="9"/>
  <c r="BP404" i="9"/>
  <c r="BH404" i="9"/>
  <c r="AZ404" i="9"/>
  <c r="AR404" i="9"/>
  <c r="AJ404" i="9"/>
  <c r="AB404" i="9"/>
  <c r="CT404" i="9"/>
  <c r="CL404" i="9"/>
  <c r="CD404" i="9"/>
  <c r="BV404" i="9"/>
  <c r="BN404" i="9"/>
  <c r="BF404" i="9"/>
  <c r="AX404" i="9"/>
  <c r="AP404" i="9"/>
  <c r="AH404" i="9"/>
  <c r="Z404" i="9"/>
  <c r="DA404" i="9"/>
  <c r="CS404" i="9"/>
  <c r="CK404" i="9"/>
  <c r="CC404" i="9"/>
  <c r="BU404" i="9"/>
  <c r="BM404" i="9"/>
  <c r="BE404" i="9"/>
  <c r="AW404" i="9"/>
  <c r="AO404" i="9"/>
  <c r="AG404" i="9"/>
  <c r="Y404" i="9"/>
  <c r="CZ404" i="9"/>
  <c r="CJ404" i="9"/>
  <c r="BT404" i="9"/>
  <c r="BD404" i="9"/>
  <c r="AN404" i="9"/>
  <c r="X404" i="9"/>
  <c r="CX404" i="9"/>
  <c r="CH404" i="9"/>
  <c r="BR404" i="9"/>
  <c r="BB404" i="9"/>
  <c r="AL404" i="9"/>
  <c r="V404" i="9"/>
  <c r="CR404" i="9"/>
  <c r="CB404" i="9"/>
  <c r="BL404" i="9"/>
  <c r="AV404" i="9"/>
  <c r="AF404" i="9"/>
  <c r="CQ404" i="9"/>
  <c r="CA404" i="9"/>
  <c r="BK404" i="9"/>
  <c r="AU404" i="9"/>
  <c r="AE404" i="9"/>
  <c r="CI404" i="9"/>
  <c r="BC404" i="9"/>
  <c r="W404" i="9"/>
  <c r="CE404" i="9"/>
  <c r="AY404" i="9"/>
  <c r="BZ404" i="9"/>
  <c r="AT404" i="9"/>
  <c r="BW404" i="9"/>
  <c r="AQ404" i="9"/>
  <c r="CY404" i="9"/>
  <c r="BS404" i="9"/>
  <c r="AM404" i="9"/>
  <c r="CP404" i="9"/>
  <c r="BJ404" i="9"/>
  <c r="AD404" i="9"/>
  <c r="CU404" i="9"/>
  <c r="CM404" i="9"/>
  <c r="BO404" i="9"/>
  <c r="AI404" i="9"/>
  <c r="BG404" i="9"/>
  <c r="AA404" i="9"/>
  <c r="CU303" i="9"/>
  <c r="CM303" i="9"/>
  <c r="CE303" i="9"/>
  <c r="BW303" i="9"/>
  <c r="BO303" i="9"/>
  <c r="BG303" i="9"/>
  <c r="AY303" i="9"/>
  <c r="AQ303" i="9"/>
  <c r="AI303" i="9"/>
  <c r="AA303" i="9"/>
  <c r="CT303" i="9"/>
  <c r="CL303" i="9"/>
  <c r="CD303" i="9"/>
  <c r="BV303" i="9"/>
  <c r="BN303" i="9"/>
  <c r="BF303" i="9"/>
  <c r="AX303" i="9"/>
  <c r="AP303" i="9"/>
  <c r="AH303" i="9"/>
  <c r="Z303" i="9"/>
  <c r="DA303" i="9"/>
  <c r="CS303" i="9"/>
  <c r="CK303" i="9"/>
  <c r="CC303" i="9"/>
  <c r="BU303" i="9"/>
  <c r="BM303" i="9"/>
  <c r="BE303" i="9"/>
  <c r="AW303" i="9"/>
  <c r="AO303" i="9"/>
  <c r="AG303" i="9"/>
  <c r="Y303" i="9"/>
  <c r="CZ303" i="9"/>
  <c r="CR303" i="9"/>
  <c r="CJ303" i="9"/>
  <c r="CB303" i="9"/>
  <c r="BT303" i="9"/>
  <c r="BL303" i="9"/>
  <c r="BD303" i="9"/>
  <c r="AV303" i="9"/>
  <c r="AN303" i="9"/>
  <c r="AF303" i="9"/>
  <c r="X303" i="9"/>
  <c r="CY303" i="9"/>
  <c r="CQ303" i="9"/>
  <c r="CI303" i="9"/>
  <c r="CA303" i="9"/>
  <c r="BS303" i="9"/>
  <c r="BK303" i="9"/>
  <c r="BC303" i="9"/>
  <c r="AU303" i="9"/>
  <c r="AM303" i="9"/>
  <c r="AE303" i="9"/>
  <c r="W303" i="9"/>
  <c r="CW303" i="9"/>
  <c r="CO303" i="9"/>
  <c r="CG303" i="9"/>
  <c r="BY303" i="9"/>
  <c r="BQ303" i="9"/>
  <c r="BI303" i="9"/>
  <c r="BA303" i="9"/>
  <c r="AS303" i="9"/>
  <c r="AK303" i="9"/>
  <c r="AC303" i="9"/>
  <c r="CN303" i="9"/>
  <c r="BH303" i="9"/>
  <c r="AB303" i="9"/>
  <c r="CH303" i="9"/>
  <c r="BB303" i="9"/>
  <c r="V303" i="9"/>
  <c r="CF303" i="9"/>
  <c r="AZ303" i="9"/>
  <c r="BZ303" i="9"/>
  <c r="AT303" i="9"/>
  <c r="CX303" i="9"/>
  <c r="BR303" i="9"/>
  <c r="AL303" i="9"/>
  <c r="BJ303" i="9"/>
  <c r="AR303" i="9"/>
  <c r="AJ303" i="9"/>
  <c r="AD303" i="9"/>
  <c r="CV303" i="9"/>
  <c r="CP303" i="9"/>
  <c r="BX303" i="9"/>
  <c r="BP303" i="9"/>
  <c r="CY259" i="9"/>
  <c r="CQ259" i="9"/>
  <c r="CI259" i="9"/>
  <c r="CA259" i="9"/>
  <c r="BS259" i="9"/>
  <c r="BK259" i="9"/>
  <c r="BC259" i="9"/>
  <c r="AU259" i="9"/>
  <c r="AM259" i="9"/>
  <c r="AE259" i="9"/>
  <c r="W259" i="9"/>
  <c r="CW259" i="9"/>
  <c r="CO259" i="9"/>
  <c r="CG259" i="9"/>
  <c r="BY259" i="9"/>
  <c r="BQ259" i="9"/>
  <c r="BI259" i="9"/>
  <c r="BA259" i="9"/>
  <c r="AS259" i="9"/>
  <c r="AK259" i="9"/>
  <c r="AC259" i="9"/>
  <c r="CV259" i="9"/>
  <c r="CN259" i="9"/>
  <c r="CF259" i="9"/>
  <c r="BX259" i="9"/>
  <c r="BP259" i="9"/>
  <c r="BH259" i="9"/>
  <c r="AZ259" i="9"/>
  <c r="AR259" i="9"/>
  <c r="AJ259" i="9"/>
  <c r="AB259" i="9"/>
  <c r="CT259" i="9"/>
  <c r="CH259" i="9"/>
  <c r="BU259" i="9"/>
  <c r="BG259" i="9"/>
  <c r="AV259" i="9"/>
  <c r="AH259" i="9"/>
  <c r="V259" i="9"/>
  <c r="CR259" i="9"/>
  <c r="CD259" i="9"/>
  <c r="BR259" i="9"/>
  <c r="BE259" i="9"/>
  <c r="AQ259" i="9"/>
  <c r="AF259" i="9"/>
  <c r="CP259" i="9"/>
  <c r="CC259" i="9"/>
  <c r="BO259" i="9"/>
  <c r="BD259" i="9"/>
  <c r="AP259" i="9"/>
  <c r="AD259" i="9"/>
  <c r="CU259" i="9"/>
  <c r="BZ259" i="9"/>
  <c r="BF259" i="9"/>
  <c r="AL259" i="9"/>
  <c r="CS259" i="9"/>
  <c r="BW259" i="9"/>
  <c r="BB259" i="9"/>
  <c r="AI259" i="9"/>
  <c r="CM259" i="9"/>
  <c r="BV259" i="9"/>
  <c r="AY259" i="9"/>
  <c r="AG259" i="9"/>
  <c r="CL259" i="9"/>
  <c r="BT259" i="9"/>
  <c r="AX259" i="9"/>
  <c r="AA259" i="9"/>
  <c r="CK259" i="9"/>
  <c r="BN259" i="9"/>
  <c r="AW259" i="9"/>
  <c r="Z259" i="9"/>
  <c r="CZ259" i="9"/>
  <c r="CE259" i="9"/>
  <c r="BL259" i="9"/>
  <c r="AO259" i="9"/>
  <c r="X259" i="9"/>
  <c r="CB259" i="9"/>
  <c r="DA259" i="9"/>
  <c r="Y259" i="9"/>
  <c r="CX259" i="9"/>
  <c r="CJ259" i="9"/>
  <c r="BM259" i="9"/>
  <c r="BJ259" i="9"/>
  <c r="AT259" i="9"/>
  <c r="AN259" i="9"/>
  <c r="CW383" i="9"/>
  <c r="CO383" i="9"/>
  <c r="CG383" i="9"/>
  <c r="BY383" i="9"/>
  <c r="BQ383" i="9"/>
  <c r="BI383" i="9"/>
  <c r="BA383" i="9"/>
  <c r="AS383" i="9"/>
  <c r="AK383" i="9"/>
  <c r="AC383" i="9"/>
  <c r="CV383" i="9"/>
  <c r="CN383" i="9"/>
  <c r="CF383" i="9"/>
  <c r="BX383" i="9"/>
  <c r="BP383" i="9"/>
  <c r="BH383" i="9"/>
  <c r="AZ383" i="9"/>
  <c r="AR383" i="9"/>
  <c r="AJ383" i="9"/>
  <c r="AB383" i="9"/>
  <c r="CU383" i="9"/>
  <c r="CM383" i="9"/>
  <c r="CE383" i="9"/>
  <c r="BW383" i="9"/>
  <c r="BO383" i="9"/>
  <c r="BG383" i="9"/>
  <c r="AY383" i="9"/>
  <c r="AQ383" i="9"/>
  <c r="AI383" i="9"/>
  <c r="AA383" i="9"/>
  <c r="CT383" i="9"/>
  <c r="CL383" i="9"/>
  <c r="CD383" i="9"/>
  <c r="BV383" i="9"/>
  <c r="BN383" i="9"/>
  <c r="BF383" i="9"/>
  <c r="AX383" i="9"/>
  <c r="AP383" i="9"/>
  <c r="AH383" i="9"/>
  <c r="Z383" i="9"/>
  <c r="DA383" i="9"/>
  <c r="CS383" i="9"/>
  <c r="CK383" i="9"/>
  <c r="CC383" i="9"/>
  <c r="BU383" i="9"/>
  <c r="BM383" i="9"/>
  <c r="BE383" i="9"/>
  <c r="AW383" i="9"/>
  <c r="AO383" i="9"/>
  <c r="AG383" i="9"/>
  <c r="Y383" i="9"/>
  <c r="CY383" i="9"/>
  <c r="CQ383" i="9"/>
  <c r="CI383" i="9"/>
  <c r="CA383" i="9"/>
  <c r="BS383" i="9"/>
  <c r="BK383" i="9"/>
  <c r="BC383" i="9"/>
  <c r="AU383" i="9"/>
  <c r="AM383" i="9"/>
  <c r="AE383" i="9"/>
  <c r="W383" i="9"/>
  <c r="CZ383" i="9"/>
  <c r="BT383" i="9"/>
  <c r="AN383" i="9"/>
  <c r="CX383" i="9"/>
  <c r="BR383" i="9"/>
  <c r="AL383" i="9"/>
  <c r="CR383" i="9"/>
  <c r="BL383" i="9"/>
  <c r="AF383" i="9"/>
  <c r="CP383" i="9"/>
  <c r="BJ383" i="9"/>
  <c r="AD383" i="9"/>
  <c r="CJ383" i="9"/>
  <c r="BD383" i="9"/>
  <c r="X383" i="9"/>
  <c r="CB383" i="9"/>
  <c r="AV383" i="9"/>
  <c r="CH383" i="9"/>
  <c r="BZ383" i="9"/>
  <c r="BB383" i="9"/>
  <c r="AT383" i="9"/>
  <c r="V383" i="9"/>
  <c r="CU163" i="9"/>
  <c r="CM163" i="9"/>
  <c r="CE163" i="9"/>
  <c r="BW163" i="9"/>
  <c r="BO163" i="9"/>
  <c r="BG163" i="9"/>
  <c r="AY163" i="9"/>
  <c r="AQ163" i="9"/>
  <c r="AI163" i="9"/>
  <c r="AA163" i="9"/>
  <c r="DA163" i="9"/>
  <c r="CS163" i="9"/>
  <c r="CK163" i="9"/>
  <c r="CC163" i="9"/>
  <c r="BU163" i="9"/>
  <c r="BM163" i="9"/>
  <c r="BE163" i="9"/>
  <c r="AW163" i="9"/>
  <c r="AO163" i="9"/>
  <c r="AG163" i="9"/>
  <c r="Y163" i="9"/>
  <c r="CZ163" i="9"/>
  <c r="CR163" i="9"/>
  <c r="CJ163" i="9"/>
  <c r="CB163" i="9"/>
  <c r="BT163" i="9"/>
  <c r="BL163" i="9"/>
  <c r="BD163" i="9"/>
  <c r="AV163" i="9"/>
  <c r="AN163" i="9"/>
  <c r="AF163" i="9"/>
  <c r="X163" i="9"/>
  <c r="CY163" i="9"/>
  <c r="CQ163" i="9"/>
  <c r="CI163" i="9"/>
  <c r="CA163" i="9"/>
  <c r="BS163" i="9"/>
  <c r="BK163" i="9"/>
  <c r="BC163" i="9"/>
  <c r="AU163" i="9"/>
  <c r="AM163" i="9"/>
  <c r="AE163" i="9"/>
  <c r="W163" i="9"/>
  <c r="CX163" i="9"/>
  <c r="CP163" i="9"/>
  <c r="CH163" i="9"/>
  <c r="BZ163" i="9"/>
  <c r="BR163" i="9"/>
  <c r="BJ163" i="9"/>
  <c r="BB163" i="9"/>
  <c r="AT163" i="9"/>
  <c r="AL163" i="9"/>
  <c r="AD163" i="9"/>
  <c r="V163" i="9"/>
  <c r="CW163" i="9"/>
  <c r="CO163" i="9"/>
  <c r="CG163" i="9"/>
  <c r="BY163" i="9"/>
  <c r="BQ163" i="9"/>
  <c r="BI163" i="9"/>
  <c r="BA163" i="9"/>
  <c r="AS163" i="9"/>
  <c r="AK163" i="9"/>
  <c r="AC163" i="9"/>
  <c r="BV163" i="9"/>
  <c r="AP163" i="9"/>
  <c r="CV163" i="9"/>
  <c r="BP163" i="9"/>
  <c r="AJ163" i="9"/>
  <c r="CT163" i="9"/>
  <c r="BN163" i="9"/>
  <c r="AH163" i="9"/>
  <c r="CN163" i="9"/>
  <c r="BH163" i="9"/>
  <c r="AB163" i="9"/>
  <c r="CL163" i="9"/>
  <c r="BF163" i="9"/>
  <c r="Z163" i="9"/>
  <c r="CF163" i="9"/>
  <c r="AZ163" i="9"/>
  <c r="CD163" i="9"/>
  <c r="AX163" i="9"/>
  <c r="BX163" i="9"/>
  <c r="AR163" i="9"/>
  <c r="GE221" i="9"/>
  <c r="FW221" i="9"/>
  <c r="FO221" i="9"/>
  <c r="FG221" i="9"/>
  <c r="EY221" i="9"/>
  <c r="EQ221" i="9"/>
  <c r="EI221" i="9"/>
  <c r="EA221" i="9"/>
  <c r="DS221" i="9"/>
  <c r="DK221" i="9"/>
  <c r="DC221" i="9"/>
  <c r="GD221" i="9"/>
  <c r="FV221" i="9"/>
  <c r="FN221" i="9"/>
  <c r="FF221" i="9"/>
  <c r="EX221" i="9"/>
  <c r="EP221" i="9"/>
  <c r="EH221" i="9"/>
  <c r="DZ221" i="9"/>
  <c r="DR221" i="9"/>
  <c r="DJ221" i="9"/>
  <c r="DB221" i="9"/>
  <c r="GC221" i="9"/>
  <c r="FU221" i="9"/>
  <c r="FM221" i="9"/>
  <c r="FE221" i="9"/>
  <c r="EW221" i="9"/>
  <c r="EO221" i="9"/>
  <c r="EG221" i="9"/>
  <c r="DY221" i="9"/>
  <c r="DQ221" i="9"/>
  <c r="DI221" i="9"/>
  <c r="GB221" i="9"/>
  <c r="FT221" i="9"/>
  <c r="FL221" i="9"/>
  <c r="FD221" i="9"/>
  <c r="EV221" i="9"/>
  <c r="EN221" i="9"/>
  <c r="EF221" i="9"/>
  <c r="DX221" i="9"/>
  <c r="DP221" i="9"/>
  <c r="DH221" i="9"/>
  <c r="GA221" i="9"/>
  <c r="FS221" i="9"/>
  <c r="FK221" i="9"/>
  <c r="FC221" i="9"/>
  <c r="EU221" i="9"/>
  <c r="EM221" i="9"/>
  <c r="EE221" i="9"/>
  <c r="DW221" i="9"/>
  <c r="DO221" i="9"/>
  <c r="DG221" i="9"/>
  <c r="GG221" i="9"/>
  <c r="FY221" i="9"/>
  <c r="FQ221" i="9"/>
  <c r="FI221" i="9"/>
  <c r="FA221" i="9"/>
  <c r="ES221" i="9"/>
  <c r="EK221" i="9"/>
  <c r="EC221" i="9"/>
  <c r="DU221" i="9"/>
  <c r="DM221" i="9"/>
  <c r="DE221" i="9"/>
  <c r="GF221" i="9"/>
  <c r="EZ221" i="9"/>
  <c r="DT221" i="9"/>
  <c r="FZ221" i="9"/>
  <c r="ET221" i="9"/>
  <c r="DN221" i="9"/>
  <c r="FX221" i="9"/>
  <c r="ER221" i="9"/>
  <c r="DL221" i="9"/>
  <c r="FR221" i="9"/>
  <c r="EL221" i="9"/>
  <c r="DF221" i="9"/>
  <c r="FP221" i="9"/>
  <c r="EJ221" i="9"/>
  <c r="DD221" i="9"/>
  <c r="FJ221" i="9"/>
  <c r="ED221" i="9"/>
  <c r="FH221" i="9"/>
  <c r="EB221" i="9"/>
  <c r="FB221" i="9"/>
  <c r="DV221" i="9"/>
  <c r="GA92" i="9"/>
  <c r="FS92" i="9"/>
  <c r="FK92" i="9"/>
  <c r="FC92" i="9"/>
  <c r="EU92" i="9"/>
  <c r="EM92" i="9"/>
  <c r="EE92" i="9"/>
  <c r="DW92" i="9"/>
  <c r="DO92" i="9"/>
  <c r="DG92" i="9"/>
  <c r="FZ92" i="9"/>
  <c r="FR92" i="9"/>
  <c r="FJ92" i="9"/>
  <c r="FB92" i="9"/>
  <c r="ET92" i="9"/>
  <c r="EL92" i="9"/>
  <c r="ED92" i="9"/>
  <c r="DV92" i="9"/>
  <c r="DN92" i="9"/>
  <c r="DF92" i="9"/>
  <c r="GG92" i="9"/>
  <c r="FY92" i="9"/>
  <c r="FQ92" i="9"/>
  <c r="FI92" i="9"/>
  <c r="FA92" i="9"/>
  <c r="ES92" i="9"/>
  <c r="EK92" i="9"/>
  <c r="EC92" i="9"/>
  <c r="DU92" i="9"/>
  <c r="DM92" i="9"/>
  <c r="DE92" i="9"/>
  <c r="GF92" i="9"/>
  <c r="FX92" i="9"/>
  <c r="FP92" i="9"/>
  <c r="FH92" i="9"/>
  <c r="EZ92" i="9"/>
  <c r="ER92" i="9"/>
  <c r="EJ92" i="9"/>
  <c r="EB92" i="9"/>
  <c r="DT92" i="9"/>
  <c r="DL92" i="9"/>
  <c r="DD92" i="9"/>
  <c r="GE92" i="9"/>
  <c r="FW92" i="9"/>
  <c r="FO92" i="9"/>
  <c r="FG92" i="9"/>
  <c r="EY92" i="9"/>
  <c r="EQ92" i="9"/>
  <c r="EI92" i="9"/>
  <c r="EA92" i="9"/>
  <c r="DS92" i="9"/>
  <c r="DK92" i="9"/>
  <c r="DC92" i="9"/>
  <c r="GD92" i="9"/>
  <c r="FV92" i="9"/>
  <c r="FN92" i="9"/>
  <c r="FF92" i="9"/>
  <c r="EX92" i="9"/>
  <c r="EP92" i="9"/>
  <c r="EH92" i="9"/>
  <c r="DZ92" i="9"/>
  <c r="DR92" i="9"/>
  <c r="DJ92" i="9"/>
  <c r="DB92" i="9"/>
  <c r="GC92" i="9"/>
  <c r="FU92" i="9"/>
  <c r="FM92" i="9"/>
  <c r="FE92" i="9"/>
  <c r="EW92" i="9"/>
  <c r="EO92" i="9"/>
  <c r="EG92" i="9"/>
  <c r="DY92" i="9"/>
  <c r="DQ92" i="9"/>
  <c r="DI92" i="9"/>
  <c r="FD92" i="9"/>
  <c r="EV92" i="9"/>
  <c r="EN92" i="9"/>
  <c r="EF92" i="9"/>
  <c r="DX92" i="9"/>
  <c r="GB92" i="9"/>
  <c r="DP92" i="9"/>
  <c r="FT92" i="9"/>
  <c r="DH92" i="9"/>
  <c r="FL92" i="9"/>
  <c r="DA455" i="9"/>
  <c r="CS455" i="9"/>
  <c r="CK455" i="9"/>
  <c r="CC455" i="9"/>
  <c r="BU455" i="9"/>
  <c r="BM455" i="9"/>
  <c r="BE455" i="9"/>
  <c r="AW455" i="9"/>
  <c r="AO455" i="9"/>
  <c r="AG455" i="9"/>
  <c r="Y455" i="9"/>
  <c r="CU455" i="9"/>
  <c r="CL455" i="9"/>
  <c r="CB455" i="9"/>
  <c r="BS455" i="9"/>
  <c r="BJ455" i="9"/>
  <c r="CZ455" i="9"/>
  <c r="CP455" i="9"/>
  <c r="CF455" i="9"/>
  <c r="BV455" i="9"/>
  <c r="BK455" i="9"/>
  <c r="BA455" i="9"/>
  <c r="AR455" i="9"/>
  <c r="AI455" i="9"/>
  <c r="Z455" i="9"/>
  <c r="CY455" i="9"/>
  <c r="CO455" i="9"/>
  <c r="CE455" i="9"/>
  <c r="BT455" i="9"/>
  <c r="BI455" i="9"/>
  <c r="AZ455" i="9"/>
  <c r="AQ455" i="9"/>
  <c r="AH455" i="9"/>
  <c r="X455" i="9"/>
  <c r="CX455" i="9"/>
  <c r="CN455" i="9"/>
  <c r="CD455" i="9"/>
  <c r="BR455" i="9"/>
  <c r="BH455" i="9"/>
  <c r="AY455" i="9"/>
  <c r="AP455" i="9"/>
  <c r="AF455" i="9"/>
  <c r="W455" i="9"/>
  <c r="CW455" i="9"/>
  <c r="CM455" i="9"/>
  <c r="CA455" i="9"/>
  <c r="BQ455" i="9"/>
  <c r="BG455" i="9"/>
  <c r="AX455" i="9"/>
  <c r="AN455" i="9"/>
  <c r="AE455" i="9"/>
  <c r="V455" i="9"/>
  <c r="CT455" i="9"/>
  <c r="CI455" i="9"/>
  <c r="BY455" i="9"/>
  <c r="BO455" i="9"/>
  <c r="BD455" i="9"/>
  <c r="AU455" i="9"/>
  <c r="AL455" i="9"/>
  <c r="AC455" i="9"/>
  <c r="CH455" i="9"/>
  <c r="BF455" i="9"/>
  <c r="AJ455" i="9"/>
  <c r="CG455" i="9"/>
  <c r="BC455" i="9"/>
  <c r="AD455" i="9"/>
  <c r="BZ455" i="9"/>
  <c r="BB455" i="9"/>
  <c r="AB455" i="9"/>
  <c r="BX455" i="9"/>
  <c r="AV455" i="9"/>
  <c r="AA455" i="9"/>
  <c r="CV455" i="9"/>
  <c r="BW455" i="9"/>
  <c r="AT455" i="9"/>
  <c r="CQ455" i="9"/>
  <c r="BN455" i="9"/>
  <c r="AM455" i="9"/>
  <c r="AK455" i="9"/>
  <c r="CR455" i="9"/>
  <c r="CJ455" i="9"/>
  <c r="AS455" i="9"/>
  <c r="BP455" i="9"/>
  <c r="BL455" i="9"/>
  <c r="CY406" i="9"/>
  <c r="CQ406" i="9"/>
  <c r="CI406" i="9"/>
  <c r="CA406" i="9"/>
  <c r="BS406" i="9"/>
  <c r="BK406" i="9"/>
  <c r="BC406" i="9"/>
  <c r="AU406" i="9"/>
  <c r="AM406" i="9"/>
  <c r="AE406" i="9"/>
  <c r="W406" i="9"/>
  <c r="CX406" i="9"/>
  <c r="CP406" i="9"/>
  <c r="CH406" i="9"/>
  <c r="BZ406" i="9"/>
  <c r="BR406" i="9"/>
  <c r="BJ406" i="9"/>
  <c r="BB406" i="9"/>
  <c r="AT406" i="9"/>
  <c r="AL406" i="9"/>
  <c r="AD406" i="9"/>
  <c r="V406" i="9"/>
  <c r="CV406" i="9"/>
  <c r="CN406" i="9"/>
  <c r="CF406" i="9"/>
  <c r="BX406" i="9"/>
  <c r="BP406" i="9"/>
  <c r="BH406" i="9"/>
  <c r="AZ406" i="9"/>
  <c r="AR406" i="9"/>
  <c r="AJ406" i="9"/>
  <c r="AB406" i="9"/>
  <c r="CU406" i="9"/>
  <c r="CM406" i="9"/>
  <c r="CE406" i="9"/>
  <c r="BW406" i="9"/>
  <c r="BO406" i="9"/>
  <c r="BG406" i="9"/>
  <c r="AY406" i="9"/>
  <c r="AQ406" i="9"/>
  <c r="AI406" i="9"/>
  <c r="AA406" i="9"/>
  <c r="CL406" i="9"/>
  <c r="BV406" i="9"/>
  <c r="BF406" i="9"/>
  <c r="AP406" i="9"/>
  <c r="Z406" i="9"/>
  <c r="CZ406" i="9"/>
  <c r="CJ406" i="9"/>
  <c r="BT406" i="9"/>
  <c r="BD406" i="9"/>
  <c r="AN406" i="9"/>
  <c r="X406" i="9"/>
  <c r="CT406" i="9"/>
  <c r="CD406" i="9"/>
  <c r="BN406" i="9"/>
  <c r="AX406" i="9"/>
  <c r="AH406" i="9"/>
  <c r="CS406" i="9"/>
  <c r="CC406" i="9"/>
  <c r="BM406" i="9"/>
  <c r="AW406" i="9"/>
  <c r="AG406" i="9"/>
  <c r="DA406" i="9"/>
  <c r="BU406" i="9"/>
  <c r="AO406" i="9"/>
  <c r="CW406" i="9"/>
  <c r="BQ406" i="9"/>
  <c r="AK406" i="9"/>
  <c r="CR406" i="9"/>
  <c r="BL406" i="9"/>
  <c r="AF406" i="9"/>
  <c r="CO406" i="9"/>
  <c r="BI406" i="9"/>
  <c r="AC406" i="9"/>
  <c r="CK406" i="9"/>
  <c r="BE406" i="9"/>
  <c r="Y406" i="9"/>
  <c r="CB406" i="9"/>
  <c r="AV406" i="9"/>
  <c r="BY406" i="9"/>
  <c r="BA406" i="9"/>
  <c r="AS406" i="9"/>
  <c r="CG406" i="9"/>
  <c r="DA273" i="9"/>
  <c r="CS273" i="9"/>
  <c r="CK273" i="9"/>
  <c r="CC273" i="9"/>
  <c r="BU273" i="9"/>
  <c r="BM273" i="9"/>
  <c r="BE273" i="9"/>
  <c r="AW273" i="9"/>
  <c r="AO273" i="9"/>
  <c r="AG273" i="9"/>
  <c r="Y273" i="9"/>
  <c r="CY273" i="9"/>
  <c r="CQ273" i="9"/>
  <c r="CI273" i="9"/>
  <c r="CA273" i="9"/>
  <c r="BS273" i="9"/>
  <c r="BK273" i="9"/>
  <c r="BC273" i="9"/>
  <c r="AU273" i="9"/>
  <c r="AM273" i="9"/>
  <c r="AE273" i="9"/>
  <c r="W273" i="9"/>
  <c r="CX273" i="9"/>
  <c r="CP273" i="9"/>
  <c r="CH273" i="9"/>
  <c r="BZ273" i="9"/>
  <c r="BR273" i="9"/>
  <c r="BJ273" i="9"/>
  <c r="BB273" i="9"/>
  <c r="AT273" i="9"/>
  <c r="AL273" i="9"/>
  <c r="AD273" i="9"/>
  <c r="V273" i="9"/>
  <c r="CV273" i="9"/>
  <c r="CN273" i="9"/>
  <c r="CF273" i="9"/>
  <c r="BX273" i="9"/>
  <c r="BP273" i="9"/>
  <c r="BH273" i="9"/>
  <c r="AZ273" i="9"/>
  <c r="AR273" i="9"/>
  <c r="AJ273" i="9"/>
  <c r="AB273" i="9"/>
  <c r="CZ273" i="9"/>
  <c r="CJ273" i="9"/>
  <c r="BT273" i="9"/>
  <c r="BD273" i="9"/>
  <c r="AN273" i="9"/>
  <c r="X273" i="9"/>
  <c r="CW273" i="9"/>
  <c r="CG273" i="9"/>
  <c r="BQ273" i="9"/>
  <c r="BA273" i="9"/>
  <c r="AK273" i="9"/>
  <c r="CU273" i="9"/>
  <c r="CE273" i="9"/>
  <c r="BO273" i="9"/>
  <c r="AY273" i="9"/>
  <c r="AI273" i="9"/>
  <c r="CR273" i="9"/>
  <c r="CB273" i="9"/>
  <c r="BL273" i="9"/>
  <c r="AV273" i="9"/>
  <c r="AF273" i="9"/>
  <c r="CO273" i="9"/>
  <c r="BY273" i="9"/>
  <c r="BI273" i="9"/>
  <c r="AS273" i="9"/>
  <c r="AC273" i="9"/>
  <c r="CM273" i="9"/>
  <c r="AX273" i="9"/>
  <c r="CL273" i="9"/>
  <c r="AQ273" i="9"/>
  <c r="CD273" i="9"/>
  <c r="AP273" i="9"/>
  <c r="BW273" i="9"/>
  <c r="AH273" i="9"/>
  <c r="BV273" i="9"/>
  <c r="AA273" i="9"/>
  <c r="BG273" i="9"/>
  <c r="BN273" i="9"/>
  <c r="BF273" i="9"/>
  <c r="CT273" i="9"/>
  <c r="Z273" i="9"/>
  <c r="GD276" i="9"/>
  <c r="FV276" i="9"/>
  <c r="FN276" i="9"/>
  <c r="FF276" i="9"/>
  <c r="EX276" i="9"/>
  <c r="EP276" i="9"/>
  <c r="EH276" i="9"/>
  <c r="DZ276" i="9"/>
  <c r="DR276" i="9"/>
  <c r="DJ276" i="9"/>
  <c r="DB276" i="9"/>
  <c r="GC276" i="9"/>
  <c r="FU276" i="9"/>
  <c r="FM276" i="9"/>
  <c r="FE276" i="9"/>
  <c r="EW276" i="9"/>
  <c r="EO276" i="9"/>
  <c r="EG276" i="9"/>
  <c r="DY276" i="9"/>
  <c r="DQ276" i="9"/>
  <c r="DI276" i="9"/>
  <c r="GB276" i="9"/>
  <c r="FT276" i="9"/>
  <c r="FL276" i="9"/>
  <c r="FD276" i="9"/>
  <c r="EV276" i="9"/>
  <c r="EN276" i="9"/>
  <c r="EF276" i="9"/>
  <c r="DX276" i="9"/>
  <c r="DP276" i="9"/>
  <c r="DH276" i="9"/>
  <c r="GA276" i="9"/>
  <c r="FS276" i="9"/>
  <c r="FK276" i="9"/>
  <c r="FC276" i="9"/>
  <c r="EU276" i="9"/>
  <c r="EM276" i="9"/>
  <c r="EE276" i="9"/>
  <c r="DW276" i="9"/>
  <c r="DO276" i="9"/>
  <c r="DG276" i="9"/>
  <c r="GG276" i="9"/>
  <c r="FY276" i="9"/>
  <c r="FQ276" i="9"/>
  <c r="FI276" i="9"/>
  <c r="FA276" i="9"/>
  <c r="ES276" i="9"/>
  <c r="EK276" i="9"/>
  <c r="EC276" i="9"/>
  <c r="DU276" i="9"/>
  <c r="DM276" i="9"/>
  <c r="DE276" i="9"/>
  <c r="FR276" i="9"/>
  <c r="EY276" i="9"/>
  <c r="EB276" i="9"/>
  <c r="DF276" i="9"/>
  <c r="FP276" i="9"/>
  <c r="ET276" i="9"/>
  <c r="EA276" i="9"/>
  <c r="DD276" i="9"/>
  <c r="FO276" i="9"/>
  <c r="ER276" i="9"/>
  <c r="DV276" i="9"/>
  <c r="DC276" i="9"/>
  <c r="GF276" i="9"/>
  <c r="FJ276" i="9"/>
  <c r="EQ276" i="9"/>
  <c r="DT276" i="9"/>
  <c r="GE276" i="9"/>
  <c r="FH276" i="9"/>
  <c r="EL276" i="9"/>
  <c r="DS276" i="9"/>
  <c r="FZ276" i="9"/>
  <c r="FG276" i="9"/>
  <c r="EJ276" i="9"/>
  <c r="DN276" i="9"/>
  <c r="FX276" i="9"/>
  <c r="FB276" i="9"/>
  <c r="EI276" i="9"/>
  <c r="DL276" i="9"/>
  <c r="EZ276" i="9"/>
  <c r="ED276" i="9"/>
  <c r="DK276" i="9"/>
  <c r="FW276" i="9"/>
  <c r="GF254" i="9"/>
  <c r="FX254" i="9"/>
  <c r="FP254" i="9"/>
  <c r="FH254" i="9"/>
  <c r="EZ254" i="9"/>
  <c r="ER254" i="9"/>
  <c r="EJ254" i="9"/>
  <c r="EB254" i="9"/>
  <c r="DT254" i="9"/>
  <c r="DL254" i="9"/>
  <c r="DD254" i="9"/>
  <c r="GC254" i="9"/>
  <c r="FU254" i="9"/>
  <c r="FM254" i="9"/>
  <c r="FE254" i="9"/>
  <c r="EW254" i="9"/>
  <c r="EO254" i="9"/>
  <c r="EG254" i="9"/>
  <c r="DY254" i="9"/>
  <c r="DQ254" i="9"/>
  <c r="DI254" i="9"/>
  <c r="FW254" i="9"/>
  <c r="FL254" i="9"/>
  <c r="FB254" i="9"/>
  <c r="EQ254" i="9"/>
  <c r="EF254" i="9"/>
  <c r="DV254" i="9"/>
  <c r="DK254" i="9"/>
  <c r="GG254" i="9"/>
  <c r="FV254" i="9"/>
  <c r="FK254" i="9"/>
  <c r="FA254" i="9"/>
  <c r="EP254" i="9"/>
  <c r="EE254" i="9"/>
  <c r="DU254" i="9"/>
  <c r="DJ254" i="9"/>
  <c r="GE254" i="9"/>
  <c r="FT254" i="9"/>
  <c r="FJ254" i="9"/>
  <c r="EY254" i="9"/>
  <c r="EN254" i="9"/>
  <c r="ED254" i="9"/>
  <c r="DS254" i="9"/>
  <c r="DH254" i="9"/>
  <c r="GD254" i="9"/>
  <c r="FS254" i="9"/>
  <c r="FI254" i="9"/>
  <c r="EX254" i="9"/>
  <c r="EM254" i="9"/>
  <c r="EC254" i="9"/>
  <c r="DR254" i="9"/>
  <c r="DG254" i="9"/>
  <c r="GB254" i="9"/>
  <c r="FR254" i="9"/>
  <c r="FG254" i="9"/>
  <c r="EV254" i="9"/>
  <c r="EL254" i="9"/>
  <c r="EA254" i="9"/>
  <c r="DP254" i="9"/>
  <c r="DF254" i="9"/>
  <c r="FZ254" i="9"/>
  <c r="FO254" i="9"/>
  <c r="FD254" i="9"/>
  <c r="ET254" i="9"/>
  <c r="EI254" i="9"/>
  <c r="DX254" i="9"/>
  <c r="DN254" i="9"/>
  <c r="DC254" i="9"/>
  <c r="ES254" i="9"/>
  <c r="DB254" i="9"/>
  <c r="FF254" i="9"/>
  <c r="DO254" i="9"/>
  <c r="FC254" i="9"/>
  <c r="DM254" i="9"/>
  <c r="EU254" i="9"/>
  <c r="EK254" i="9"/>
  <c r="EH254" i="9"/>
  <c r="DZ254" i="9"/>
  <c r="GA254" i="9"/>
  <c r="DW254" i="9"/>
  <c r="FQ254" i="9"/>
  <c r="FY254" i="9"/>
  <c r="FN254" i="9"/>
  <c r="DE254" i="9"/>
  <c r="GC236" i="9"/>
  <c r="FU236" i="9"/>
  <c r="FM236" i="9"/>
  <c r="FE236" i="9"/>
  <c r="EW236" i="9"/>
  <c r="EO236" i="9"/>
  <c r="EG236" i="9"/>
  <c r="DY236" i="9"/>
  <c r="DQ236" i="9"/>
  <c r="DI236" i="9"/>
  <c r="GB236" i="9"/>
  <c r="FT236" i="9"/>
  <c r="FL236" i="9"/>
  <c r="FD236" i="9"/>
  <c r="EV236" i="9"/>
  <c r="EN236" i="9"/>
  <c r="EF236" i="9"/>
  <c r="DX236" i="9"/>
  <c r="DP236" i="9"/>
  <c r="DH236" i="9"/>
  <c r="GA236" i="9"/>
  <c r="FS236" i="9"/>
  <c r="FK236" i="9"/>
  <c r="FC236" i="9"/>
  <c r="EU236" i="9"/>
  <c r="EM236" i="9"/>
  <c r="EE236" i="9"/>
  <c r="DW236" i="9"/>
  <c r="DO236" i="9"/>
  <c r="DG236" i="9"/>
  <c r="FZ236" i="9"/>
  <c r="FR236" i="9"/>
  <c r="FJ236" i="9"/>
  <c r="FB236" i="9"/>
  <c r="ET236" i="9"/>
  <c r="EL236" i="9"/>
  <c r="ED236" i="9"/>
  <c r="DV236" i="9"/>
  <c r="DN236" i="9"/>
  <c r="DF236" i="9"/>
  <c r="GG236" i="9"/>
  <c r="FY236" i="9"/>
  <c r="FQ236" i="9"/>
  <c r="FI236" i="9"/>
  <c r="FA236" i="9"/>
  <c r="ES236" i="9"/>
  <c r="EK236" i="9"/>
  <c r="EC236" i="9"/>
  <c r="DU236" i="9"/>
  <c r="DM236" i="9"/>
  <c r="DE236" i="9"/>
  <c r="FV236" i="9"/>
  <c r="EY236" i="9"/>
  <c r="EB236" i="9"/>
  <c r="DJ236" i="9"/>
  <c r="FP236" i="9"/>
  <c r="EX236" i="9"/>
  <c r="EA236" i="9"/>
  <c r="DD236" i="9"/>
  <c r="FN236" i="9"/>
  <c r="EJ236" i="9"/>
  <c r="DK236" i="9"/>
  <c r="FH236" i="9"/>
  <c r="EI236" i="9"/>
  <c r="DC236" i="9"/>
  <c r="GF236" i="9"/>
  <c r="FG236" i="9"/>
  <c r="EH236" i="9"/>
  <c r="DB236" i="9"/>
  <c r="GE236" i="9"/>
  <c r="FF236" i="9"/>
  <c r="DZ236" i="9"/>
  <c r="GD236" i="9"/>
  <c r="EZ236" i="9"/>
  <c r="DT236" i="9"/>
  <c r="FW236" i="9"/>
  <c r="EQ236" i="9"/>
  <c r="DR236" i="9"/>
  <c r="FX236" i="9"/>
  <c r="FO236" i="9"/>
  <c r="ER236" i="9"/>
  <c r="EP236" i="9"/>
  <c r="DS236" i="9"/>
  <c r="DL236" i="9"/>
  <c r="GA193" i="9"/>
  <c r="FS193" i="9"/>
  <c r="FK193" i="9"/>
  <c r="FC193" i="9"/>
  <c r="EU193" i="9"/>
  <c r="EM193" i="9"/>
  <c r="EE193" i="9"/>
  <c r="DW193" i="9"/>
  <c r="DO193" i="9"/>
  <c r="DG193" i="9"/>
  <c r="FZ193" i="9"/>
  <c r="FR193" i="9"/>
  <c r="FJ193" i="9"/>
  <c r="FB193" i="9"/>
  <c r="ET193" i="9"/>
  <c r="EL193" i="9"/>
  <c r="ED193" i="9"/>
  <c r="DV193" i="9"/>
  <c r="DN193" i="9"/>
  <c r="DF193" i="9"/>
  <c r="GG193" i="9"/>
  <c r="FY193" i="9"/>
  <c r="FQ193" i="9"/>
  <c r="FI193" i="9"/>
  <c r="FA193" i="9"/>
  <c r="ES193" i="9"/>
  <c r="EK193" i="9"/>
  <c r="EC193" i="9"/>
  <c r="DU193" i="9"/>
  <c r="DM193" i="9"/>
  <c r="DE193" i="9"/>
  <c r="GF193" i="9"/>
  <c r="FX193" i="9"/>
  <c r="FP193" i="9"/>
  <c r="FH193" i="9"/>
  <c r="EZ193" i="9"/>
  <c r="ER193" i="9"/>
  <c r="EJ193" i="9"/>
  <c r="EB193" i="9"/>
  <c r="DT193" i="9"/>
  <c r="DL193" i="9"/>
  <c r="DD193" i="9"/>
  <c r="GE193" i="9"/>
  <c r="FW193" i="9"/>
  <c r="FO193" i="9"/>
  <c r="FG193" i="9"/>
  <c r="EY193" i="9"/>
  <c r="EQ193" i="9"/>
  <c r="EI193" i="9"/>
  <c r="EA193" i="9"/>
  <c r="DS193" i="9"/>
  <c r="DK193" i="9"/>
  <c r="DC193" i="9"/>
  <c r="GD193" i="9"/>
  <c r="FV193" i="9"/>
  <c r="FN193" i="9"/>
  <c r="FF193" i="9"/>
  <c r="EX193" i="9"/>
  <c r="EP193" i="9"/>
  <c r="EH193" i="9"/>
  <c r="DZ193" i="9"/>
  <c r="DR193" i="9"/>
  <c r="DJ193" i="9"/>
  <c r="DB193" i="9"/>
  <c r="FM193" i="9"/>
  <c r="EG193" i="9"/>
  <c r="FL193" i="9"/>
  <c r="EF193" i="9"/>
  <c r="FE193" i="9"/>
  <c r="DY193" i="9"/>
  <c r="FD193" i="9"/>
  <c r="DX193" i="9"/>
  <c r="GC193" i="9"/>
  <c r="EW193" i="9"/>
  <c r="DQ193" i="9"/>
  <c r="GB193" i="9"/>
  <c r="EV193" i="9"/>
  <c r="DP193" i="9"/>
  <c r="FU193" i="9"/>
  <c r="EO193" i="9"/>
  <c r="DI193" i="9"/>
  <c r="FT193" i="9"/>
  <c r="EN193" i="9"/>
  <c r="DH193" i="9"/>
  <c r="FZ164" i="9"/>
  <c r="FR164" i="9"/>
  <c r="FJ164" i="9"/>
  <c r="FB164" i="9"/>
  <c r="ET164" i="9"/>
  <c r="EL164" i="9"/>
  <c r="ED164" i="9"/>
  <c r="DV164" i="9"/>
  <c r="DN164" i="9"/>
  <c r="DF164" i="9"/>
  <c r="GF164" i="9"/>
  <c r="FX164" i="9"/>
  <c r="FP164" i="9"/>
  <c r="FH164" i="9"/>
  <c r="EZ164" i="9"/>
  <c r="ER164" i="9"/>
  <c r="EJ164" i="9"/>
  <c r="EB164" i="9"/>
  <c r="DT164" i="9"/>
  <c r="DL164" i="9"/>
  <c r="DD164" i="9"/>
  <c r="GE164" i="9"/>
  <c r="FW164" i="9"/>
  <c r="FO164" i="9"/>
  <c r="FG164" i="9"/>
  <c r="EY164" i="9"/>
  <c r="EQ164" i="9"/>
  <c r="EI164" i="9"/>
  <c r="EA164" i="9"/>
  <c r="DS164" i="9"/>
  <c r="DK164" i="9"/>
  <c r="DC164" i="9"/>
  <c r="GD164" i="9"/>
  <c r="FV164" i="9"/>
  <c r="FN164" i="9"/>
  <c r="FF164" i="9"/>
  <c r="EX164" i="9"/>
  <c r="EP164" i="9"/>
  <c r="EH164" i="9"/>
  <c r="DZ164" i="9"/>
  <c r="DR164" i="9"/>
  <c r="DJ164" i="9"/>
  <c r="DB164" i="9"/>
  <c r="GC164" i="9"/>
  <c r="FU164" i="9"/>
  <c r="FM164" i="9"/>
  <c r="FE164" i="9"/>
  <c r="EW164" i="9"/>
  <c r="EO164" i="9"/>
  <c r="EG164" i="9"/>
  <c r="DY164" i="9"/>
  <c r="DQ164" i="9"/>
  <c r="DI164" i="9"/>
  <c r="GB164" i="9"/>
  <c r="FT164" i="9"/>
  <c r="FL164" i="9"/>
  <c r="FD164" i="9"/>
  <c r="EV164" i="9"/>
  <c r="EN164" i="9"/>
  <c r="EF164" i="9"/>
  <c r="DX164" i="9"/>
  <c r="DP164" i="9"/>
  <c r="DH164" i="9"/>
  <c r="GA164" i="9"/>
  <c r="EU164" i="9"/>
  <c r="DO164" i="9"/>
  <c r="FY164" i="9"/>
  <c r="ES164" i="9"/>
  <c r="DM164" i="9"/>
  <c r="FS164" i="9"/>
  <c r="EM164" i="9"/>
  <c r="DG164" i="9"/>
  <c r="FQ164" i="9"/>
  <c r="EK164" i="9"/>
  <c r="DE164" i="9"/>
  <c r="FK164" i="9"/>
  <c r="EE164" i="9"/>
  <c r="FI164" i="9"/>
  <c r="EC164" i="9"/>
  <c r="FC164" i="9"/>
  <c r="DW164" i="9"/>
  <c r="GG164" i="9"/>
  <c r="FA164" i="9"/>
  <c r="DU164" i="9"/>
  <c r="GA139" i="9"/>
  <c r="FS139" i="9"/>
  <c r="FK139" i="9"/>
  <c r="FC139" i="9"/>
  <c r="EU139" i="9"/>
  <c r="EM139" i="9"/>
  <c r="EE139" i="9"/>
  <c r="DW139" i="9"/>
  <c r="DO139" i="9"/>
  <c r="DG139" i="9"/>
  <c r="FZ139" i="9"/>
  <c r="FR139" i="9"/>
  <c r="FJ139" i="9"/>
  <c r="FB139" i="9"/>
  <c r="ET139" i="9"/>
  <c r="EL139" i="9"/>
  <c r="ED139" i="9"/>
  <c r="DV139" i="9"/>
  <c r="DN139" i="9"/>
  <c r="DF139" i="9"/>
  <c r="GG139" i="9"/>
  <c r="FY139" i="9"/>
  <c r="FQ139" i="9"/>
  <c r="FI139" i="9"/>
  <c r="FA139" i="9"/>
  <c r="ES139" i="9"/>
  <c r="EK139" i="9"/>
  <c r="EC139" i="9"/>
  <c r="DU139" i="9"/>
  <c r="DM139" i="9"/>
  <c r="DE139" i="9"/>
  <c r="GF139" i="9"/>
  <c r="FX139" i="9"/>
  <c r="FP139" i="9"/>
  <c r="FH139" i="9"/>
  <c r="EZ139" i="9"/>
  <c r="ER139" i="9"/>
  <c r="EJ139" i="9"/>
  <c r="EB139" i="9"/>
  <c r="DT139" i="9"/>
  <c r="DL139" i="9"/>
  <c r="DD139" i="9"/>
  <c r="GE139" i="9"/>
  <c r="FW139" i="9"/>
  <c r="FO139" i="9"/>
  <c r="FG139" i="9"/>
  <c r="EY139" i="9"/>
  <c r="EQ139" i="9"/>
  <c r="EI139" i="9"/>
  <c r="EA139" i="9"/>
  <c r="DS139" i="9"/>
  <c r="DK139" i="9"/>
  <c r="DC139" i="9"/>
  <c r="GD139" i="9"/>
  <c r="FV139" i="9"/>
  <c r="FN139" i="9"/>
  <c r="FF139" i="9"/>
  <c r="EX139" i="9"/>
  <c r="EP139" i="9"/>
  <c r="EH139" i="9"/>
  <c r="DZ139" i="9"/>
  <c r="DR139" i="9"/>
  <c r="DJ139" i="9"/>
  <c r="DB139" i="9"/>
  <c r="FU139" i="9"/>
  <c r="EO139" i="9"/>
  <c r="DI139" i="9"/>
  <c r="FT139" i="9"/>
  <c r="EN139" i="9"/>
  <c r="DH139" i="9"/>
  <c r="FM139" i="9"/>
  <c r="EG139" i="9"/>
  <c r="FL139" i="9"/>
  <c r="EF139" i="9"/>
  <c r="FE139" i="9"/>
  <c r="DY139" i="9"/>
  <c r="FD139" i="9"/>
  <c r="DX139" i="9"/>
  <c r="GC139" i="9"/>
  <c r="EW139" i="9"/>
  <c r="DQ139" i="9"/>
  <c r="GB139" i="9"/>
  <c r="EV139" i="9"/>
  <c r="DP139" i="9"/>
  <c r="GD116" i="9"/>
  <c r="FV116" i="9"/>
  <c r="FN116" i="9"/>
  <c r="FF116" i="9"/>
  <c r="EX116" i="9"/>
  <c r="EP116" i="9"/>
  <c r="EH116" i="9"/>
  <c r="DZ116" i="9"/>
  <c r="DR116" i="9"/>
  <c r="DJ116" i="9"/>
  <c r="DB116" i="9"/>
  <c r="GC116" i="9"/>
  <c r="FU116" i="9"/>
  <c r="FM116" i="9"/>
  <c r="FE116" i="9"/>
  <c r="EW116" i="9"/>
  <c r="EO116" i="9"/>
  <c r="EG116" i="9"/>
  <c r="DY116" i="9"/>
  <c r="DQ116" i="9"/>
  <c r="DI116" i="9"/>
  <c r="GB116" i="9"/>
  <c r="FT116" i="9"/>
  <c r="FL116" i="9"/>
  <c r="FD116" i="9"/>
  <c r="EV116" i="9"/>
  <c r="EN116" i="9"/>
  <c r="EF116" i="9"/>
  <c r="DX116" i="9"/>
  <c r="DP116" i="9"/>
  <c r="DH116" i="9"/>
  <c r="GA116" i="9"/>
  <c r="FS116" i="9"/>
  <c r="FK116" i="9"/>
  <c r="FC116" i="9"/>
  <c r="EU116" i="9"/>
  <c r="EM116" i="9"/>
  <c r="EE116" i="9"/>
  <c r="DW116" i="9"/>
  <c r="DO116" i="9"/>
  <c r="DG116" i="9"/>
  <c r="FZ116" i="9"/>
  <c r="FR116" i="9"/>
  <c r="FJ116" i="9"/>
  <c r="FB116" i="9"/>
  <c r="ET116" i="9"/>
  <c r="EL116" i="9"/>
  <c r="ED116" i="9"/>
  <c r="DV116" i="9"/>
  <c r="DN116" i="9"/>
  <c r="DF116" i="9"/>
  <c r="GG116" i="9"/>
  <c r="FY116" i="9"/>
  <c r="FQ116" i="9"/>
  <c r="FI116" i="9"/>
  <c r="FA116" i="9"/>
  <c r="ES116" i="9"/>
  <c r="EK116" i="9"/>
  <c r="EC116" i="9"/>
  <c r="DU116" i="9"/>
  <c r="DM116" i="9"/>
  <c r="DE116" i="9"/>
  <c r="FO116" i="9"/>
  <c r="EI116" i="9"/>
  <c r="DC116" i="9"/>
  <c r="FH116" i="9"/>
  <c r="EB116" i="9"/>
  <c r="FG116" i="9"/>
  <c r="EA116" i="9"/>
  <c r="GF116" i="9"/>
  <c r="EZ116" i="9"/>
  <c r="DT116" i="9"/>
  <c r="GE116" i="9"/>
  <c r="EY116" i="9"/>
  <c r="DS116" i="9"/>
  <c r="FX116" i="9"/>
  <c r="ER116" i="9"/>
  <c r="DL116" i="9"/>
  <c r="FW116" i="9"/>
  <c r="EQ116" i="9"/>
  <c r="DK116" i="9"/>
  <c r="FP116" i="9"/>
  <c r="EJ116" i="9"/>
  <c r="DD116" i="9"/>
  <c r="GA84" i="9"/>
  <c r="FS84" i="9"/>
  <c r="FK84" i="9"/>
  <c r="FC84" i="9"/>
  <c r="EU84" i="9"/>
  <c r="EM84" i="9"/>
  <c r="EE84" i="9"/>
  <c r="DW84" i="9"/>
  <c r="DO84" i="9"/>
  <c r="DG84" i="9"/>
  <c r="FZ84" i="9"/>
  <c r="FR84" i="9"/>
  <c r="FJ84" i="9"/>
  <c r="FB84" i="9"/>
  <c r="ET84" i="9"/>
  <c r="EL84" i="9"/>
  <c r="ED84" i="9"/>
  <c r="DV84" i="9"/>
  <c r="DN84" i="9"/>
  <c r="DF84" i="9"/>
  <c r="GG84" i="9"/>
  <c r="FY84" i="9"/>
  <c r="FQ84" i="9"/>
  <c r="FI84" i="9"/>
  <c r="FA84" i="9"/>
  <c r="ES84" i="9"/>
  <c r="EK84" i="9"/>
  <c r="EC84" i="9"/>
  <c r="DU84" i="9"/>
  <c r="DM84" i="9"/>
  <c r="DE84" i="9"/>
  <c r="GF84" i="9"/>
  <c r="FX84" i="9"/>
  <c r="FP84" i="9"/>
  <c r="FH84" i="9"/>
  <c r="EZ84" i="9"/>
  <c r="ER84" i="9"/>
  <c r="EJ84" i="9"/>
  <c r="EB84" i="9"/>
  <c r="DT84" i="9"/>
  <c r="DL84" i="9"/>
  <c r="DD84" i="9"/>
  <c r="GE84" i="9"/>
  <c r="FW84" i="9"/>
  <c r="FO84" i="9"/>
  <c r="FG84" i="9"/>
  <c r="EY84" i="9"/>
  <c r="EQ84" i="9"/>
  <c r="EI84" i="9"/>
  <c r="EA84" i="9"/>
  <c r="DS84" i="9"/>
  <c r="DK84" i="9"/>
  <c r="DC84" i="9"/>
  <c r="GD84" i="9"/>
  <c r="FV84" i="9"/>
  <c r="FN84" i="9"/>
  <c r="FF84" i="9"/>
  <c r="EX84" i="9"/>
  <c r="EP84" i="9"/>
  <c r="EH84" i="9"/>
  <c r="DZ84" i="9"/>
  <c r="DR84" i="9"/>
  <c r="DJ84" i="9"/>
  <c r="DB84" i="9"/>
  <c r="GC84" i="9"/>
  <c r="FU84" i="9"/>
  <c r="FM84" i="9"/>
  <c r="FE84" i="9"/>
  <c r="EW84" i="9"/>
  <c r="EO84" i="9"/>
  <c r="EG84" i="9"/>
  <c r="DY84" i="9"/>
  <c r="DQ84" i="9"/>
  <c r="DI84" i="9"/>
  <c r="GB84" i="9"/>
  <c r="DP84" i="9"/>
  <c r="FT84" i="9"/>
  <c r="DH84" i="9"/>
  <c r="FL84" i="9"/>
  <c r="FD84" i="9"/>
  <c r="EV84" i="9"/>
  <c r="EN84" i="9"/>
  <c r="EF84" i="9"/>
  <c r="DX84" i="9"/>
  <c r="GG32" i="9"/>
  <c r="FY32" i="9"/>
  <c r="FQ32" i="9"/>
  <c r="FI32" i="9"/>
  <c r="FA32" i="9"/>
  <c r="ES32" i="9"/>
  <c r="EK32" i="9"/>
  <c r="EC32" i="9"/>
  <c r="DU32" i="9"/>
  <c r="DM32" i="9"/>
  <c r="DE32" i="9"/>
  <c r="GF32" i="9"/>
  <c r="FX32" i="9"/>
  <c r="FP32" i="9"/>
  <c r="FH32" i="9"/>
  <c r="EZ32" i="9"/>
  <c r="ER32" i="9"/>
  <c r="EJ32" i="9"/>
  <c r="EB32" i="9"/>
  <c r="DT32" i="9"/>
  <c r="DL32" i="9"/>
  <c r="DD32" i="9"/>
  <c r="GE32" i="9"/>
  <c r="FW32" i="9"/>
  <c r="FO32" i="9"/>
  <c r="FG32" i="9"/>
  <c r="EY32" i="9"/>
  <c r="EQ32" i="9"/>
  <c r="EI32" i="9"/>
  <c r="EA32" i="9"/>
  <c r="DS32" i="9"/>
  <c r="DK32" i="9"/>
  <c r="DC32" i="9"/>
  <c r="GD32" i="9"/>
  <c r="FV32" i="9"/>
  <c r="FN32" i="9"/>
  <c r="FF32" i="9"/>
  <c r="EX32" i="9"/>
  <c r="EP32" i="9"/>
  <c r="EH32" i="9"/>
  <c r="DZ32" i="9"/>
  <c r="DR32" i="9"/>
  <c r="DJ32" i="9"/>
  <c r="DB32" i="9"/>
  <c r="GC32" i="9"/>
  <c r="FU32" i="9"/>
  <c r="FM32" i="9"/>
  <c r="FE32" i="9"/>
  <c r="EW32" i="9"/>
  <c r="EO32" i="9"/>
  <c r="EG32" i="9"/>
  <c r="DY32" i="9"/>
  <c r="DQ32" i="9"/>
  <c r="DI32" i="9"/>
  <c r="GB32" i="9"/>
  <c r="FT32" i="9"/>
  <c r="FL32" i="9"/>
  <c r="FD32" i="9"/>
  <c r="EV32" i="9"/>
  <c r="EN32" i="9"/>
  <c r="EF32" i="9"/>
  <c r="DX32" i="9"/>
  <c r="DP32" i="9"/>
  <c r="DH32" i="9"/>
  <c r="FB32" i="9"/>
  <c r="DV32" i="9"/>
  <c r="GA32" i="9"/>
  <c r="EU32" i="9"/>
  <c r="DO32" i="9"/>
  <c r="FZ32" i="9"/>
  <c r="ET32" i="9"/>
  <c r="DN32" i="9"/>
  <c r="FS32" i="9"/>
  <c r="EM32" i="9"/>
  <c r="DG32" i="9"/>
  <c r="FJ32" i="9"/>
  <c r="ED32" i="9"/>
  <c r="FC32" i="9"/>
  <c r="DW32" i="9"/>
  <c r="FR32" i="9"/>
  <c r="FK32" i="9"/>
  <c r="EL32" i="9"/>
  <c r="EE32" i="9"/>
  <c r="DF32" i="9"/>
  <c r="GA14" i="9"/>
  <c r="FS14" i="9"/>
  <c r="FK14" i="9"/>
  <c r="FC14" i="9"/>
  <c r="EU14" i="9"/>
  <c r="EM14" i="9"/>
  <c r="EE14" i="9"/>
  <c r="DW14" i="9"/>
  <c r="DO14" i="9"/>
  <c r="DG14" i="9"/>
  <c r="FZ14" i="9"/>
  <c r="FR14" i="9"/>
  <c r="FJ14" i="9"/>
  <c r="FB14" i="9"/>
  <c r="ET14" i="9"/>
  <c r="EL14" i="9"/>
  <c r="ED14" i="9"/>
  <c r="DV14" i="9"/>
  <c r="DN14" i="9"/>
  <c r="DF14" i="9"/>
  <c r="GG14" i="9"/>
  <c r="FY14" i="9"/>
  <c r="FQ14" i="9"/>
  <c r="FI14" i="9"/>
  <c r="FA14" i="9"/>
  <c r="ES14" i="9"/>
  <c r="EK14" i="9"/>
  <c r="EC14" i="9"/>
  <c r="DU14" i="9"/>
  <c r="DM14" i="9"/>
  <c r="DE14" i="9"/>
  <c r="GF14" i="9"/>
  <c r="FX14" i="9"/>
  <c r="FP14" i="9"/>
  <c r="FH14" i="9"/>
  <c r="EZ14" i="9"/>
  <c r="ER14" i="9"/>
  <c r="EJ14" i="9"/>
  <c r="EB14" i="9"/>
  <c r="DT14" i="9"/>
  <c r="DL14" i="9"/>
  <c r="DD14" i="9"/>
  <c r="GE14" i="9"/>
  <c r="FW14" i="9"/>
  <c r="FO14" i="9"/>
  <c r="FG14" i="9"/>
  <c r="EY14" i="9"/>
  <c r="EQ14" i="9"/>
  <c r="EI14" i="9"/>
  <c r="EA14" i="9"/>
  <c r="DS14" i="9"/>
  <c r="DK14" i="9"/>
  <c r="DC14" i="9"/>
  <c r="GD14" i="9"/>
  <c r="FV14" i="9"/>
  <c r="FN14" i="9"/>
  <c r="FF14" i="9"/>
  <c r="EX14" i="9"/>
  <c r="EP14" i="9"/>
  <c r="EH14" i="9"/>
  <c r="DZ14" i="9"/>
  <c r="DR14" i="9"/>
  <c r="DJ14" i="9"/>
  <c r="DB14" i="9"/>
  <c r="FE14" i="9"/>
  <c r="DY14" i="9"/>
  <c r="FD14" i="9"/>
  <c r="DX14" i="9"/>
  <c r="GC14" i="9"/>
  <c r="EW14" i="9"/>
  <c r="DQ14" i="9"/>
  <c r="GB14" i="9"/>
  <c r="EV14" i="9"/>
  <c r="DP14" i="9"/>
  <c r="FM14" i="9"/>
  <c r="EG14" i="9"/>
  <c r="FL14" i="9"/>
  <c r="EF14" i="9"/>
  <c r="EO14" i="9"/>
  <c r="EN14" i="9"/>
  <c r="DI14" i="9"/>
  <c r="DH14" i="9"/>
  <c r="FU14" i="9"/>
  <c r="FT14" i="9"/>
  <c r="CV411" i="9"/>
  <c r="CN411" i="9"/>
  <c r="CF411" i="9"/>
  <c r="BX411" i="9"/>
  <c r="BP411" i="9"/>
  <c r="BH411" i="9"/>
  <c r="AZ411" i="9"/>
  <c r="AR411" i="9"/>
  <c r="AJ411" i="9"/>
  <c r="AB411" i="9"/>
  <c r="CU411" i="9"/>
  <c r="CM411" i="9"/>
  <c r="CE411" i="9"/>
  <c r="BW411" i="9"/>
  <c r="BO411" i="9"/>
  <c r="BG411" i="9"/>
  <c r="AY411" i="9"/>
  <c r="AQ411" i="9"/>
  <c r="AI411" i="9"/>
  <c r="AA411" i="9"/>
  <c r="CT411" i="9"/>
  <c r="CL411" i="9"/>
  <c r="CD411" i="9"/>
  <c r="BV411" i="9"/>
  <c r="BN411" i="9"/>
  <c r="BF411" i="9"/>
  <c r="AX411" i="9"/>
  <c r="AP411" i="9"/>
  <c r="AH411" i="9"/>
  <c r="Z411" i="9"/>
  <c r="DA411" i="9"/>
  <c r="CS411" i="9"/>
  <c r="CK411" i="9"/>
  <c r="CC411" i="9"/>
  <c r="BU411" i="9"/>
  <c r="BM411" i="9"/>
  <c r="BE411" i="9"/>
  <c r="AW411" i="9"/>
  <c r="AO411" i="9"/>
  <c r="AG411" i="9"/>
  <c r="Y411" i="9"/>
  <c r="CZ411" i="9"/>
  <c r="CR411" i="9"/>
  <c r="CJ411" i="9"/>
  <c r="CB411" i="9"/>
  <c r="BT411" i="9"/>
  <c r="BL411" i="9"/>
  <c r="BD411" i="9"/>
  <c r="AV411" i="9"/>
  <c r="AN411" i="9"/>
  <c r="AF411" i="9"/>
  <c r="X411" i="9"/>
  <c r="CI411" i="9"/>
  <c r="BQ411" i="9"/>
  <c r="AT411" i="9"/>
  <c r="W411" i="9"/>
  <c r="CY411" i="9"/>
  <c r="CG411" i="9"/>
  <c r="BJ411" i="9"/>
  <c r="AM411" i="9"/>
  <c r="CW411" i="9"/>
  <c r="BZ411" i="9"/>
  <c r="BC411" i="9"/>
  <c r="AK411" i="9"/>
  <c r="CQ411" i="9"/>
  <c r="BY411" i="9"/>
  <c r="BB411" i="9"/>
  <c r="AE411" i="9"/>
  <c r="BK411" i="9"/>
  <c r="V411" i="9"/>
  <c r="CX411" i="9"/>
  <c r="BI411" i="9"/>
  <c r="CP411" i="9"/>
  <c r="BA411" i="9"/>
  <c r="CO411" i="9"/>
  <c r="AU411" i="9"/>
  <c r="CH411" i="9"/>
  <c r="AS411" i="9"/>
  <c r="BS411" i="9"/>
  <c r="AD411" i="9"/>
  <c r="AC411" i="9"/>
  <c r="BR411" i="9"/>
  <c r="CA411" i="9"/>
  <c r="AL411" i="9"/>
  <c r="CV314" i="9"/>
  <c r="CN314" i="9"/>
  <c r="CF314" i="9"/>
  <c r="BX314" i="9"/>
  <c r="BP314" i="9"/>
  <c r="BH314" i="9"/>
  <c r="AZ314" i="9"/>
  <c r="AR314" i="9"/>
  <c r="AJ314" i="9"/>
  <c r="AB314" i="9"/>
  <c r="CU314" i="9"/>
  <c r="CM314" i="9"/>
  <c r="CE314" i="9"/>
  <c r="BW314" i="9"/>
  <c r="BO314" i="9"/>
  <c r="BG314" i="9"/>
  <c r="AY314" i="9"/>
  <c r="AQ314" i="9"/>
  <c r="AI314" i="9"/>
  <c r="AA314" i="9"/>
  <c r="CT314" i="9"/>
  <c r="CL314" i="9"/>
  <c r="CD314" i="9"/>
  <c r="BV314" i="9"/>
  <c r="BN314" i="9"/>
  <c r="BF314" i="9"/>
  <c r="AX314" i="9"/>
  <c r="AP314" i="9"/>
  <c r="AH314" i="9"/>
  <c r="Z314" i="9"/>
  <c r="DA314" i="9"/>
  <c r="CS314" i="9"/>
  <c r="CK314" i="9"/>
  <c r="CC314" i="9"/>
  <c r="BU314" i="9"/>
  <c r="BM314" i="9"/>
  <c r="BE314" i="9"/>
  <c r="AW314" i="9"/>
  <c r="AO314" i="9"/>
  <c r="AG314" i="9"/>
  <c r="Y314" i="9"/>
  <c r="CZ314" i="9"/>
  <c r="CR314" i="9"/>
  <c r="CJ314" i="9"/>
  <c r="CB314" i="9"/>
  <c r="BT314" i="9"/>
  <c r="BL314" i="9"/>
  <c r="BD314" i="9"/>
  <c r="AV314" i="9"/>
  <c r="AN314" i="9"/>
  <c r="AF314" i="9"/>
  <c r="X314" i="9"/>
  <c r="CX314" i="9"/>
  <c r="CP314" i="9"/>
  <c r="CH314" i="9"/>
  <c r="BZ314" i="9"/>
  <c r="BR314" i="9"/>
  <c r="BJ314" i="9"/>
  <c r="BB314" i="9"/>
  <c r="AT314" i="9"/>
  <c r="AL314" i="9"/>
  <c r="AD314" i="9"/>
  <c r="V314" i="9"/>
  <c r="CO314" i="9"/>
  <c r="BI314" i="9"/>
  <c r="AC314" i="9"/>
  <c r="CI314" i="9"/>
  <c r="BC314" i="9"/>
  <c r="W314" i="9"/>
  <c r="CG314" i="9"/>
  <c r="BA314" i="9"/>
  <c r="CA314" i="9"/>
  <c r="AU314" i="9"/>
  <c r="BY314" i="9"/>
  <c r="AS314" i="9"/>
  <c r="CW314" i="9"/>
  <c r="BQ314" i="9"/>
  <c r="AK314" i="9"/>
  <c r="AM314" i="9"/>
  <c r="AE314" i="9"/>
  <c r="CY314" i="9"/>
  <c r="CQ314" i="9"/>
  <c r="BS314" i="9"/>
  <c r="BK314" i="9"/>
  <c r="CY167" i="9"/>
  <c r="CQ167" i="9"/>
  <c r="CI167" i="9"/>
  <c r="CA167" i="9"/>
  <c r="BS167" i="9"/>
  <c r="BK167" i="9"/>
  <c r="BC167" i="9"/>
  <c r="AU167" i="9"/>
  <c r="AM167" i="9"/>
  <c r="AE167" i="9"/>
  <c r="W167" i="9"/>
  <c r="CW167" i="9"/>
  <c r="CO167" i="9"/>
  <c r="CG167" i="9"/>
  <c r="BY167" i="9"/>
  <c r="BQ167" i="9"/>
  <c r="BI167" i="9"/>
  <c r="BA167" i="9"/>
  <c r="AS167" i="9"/>
  <c r="AK167" i="9"/>
  <c r="AC167" i="9"/>
  <c r="CV167" i="9"/>
  <c r="CN167" i="9"/>
  <c r="CF167" i="9"/>
  <c r="BX167" i="9"/>
  <c r="BP167" i="9"/>
  <c r="BH167" i="9"/>
  <c r="AZ167" i="9"/>
  <c r="AR167" i="9"/>
  <c r="AJ167" i="9"/>
  <c r="AB167" i="9"/>
  <c r="CU167" i="9"/>
  <c r="CM167" i="9"/>
  <c r="CE167" i="9"/>
  <c r="BW167" i="9"/>
  <c r="BO167" i="9"/>
  <c r="BG167" i="9"/>
  <c r="AY167" i="9"/>
  <c r="AQ167" i="9"/>
  <c r="AI167" i="9"/>
  <c r="AA167" i="9"/>
  <c r="CT167" i="9"/>
  <c r="CL167" i="9"/>
  <c r="CD167" i="9"/>
  <c r="BV167" i="9"/>
  <c r="BN167" i="9"/>
  <c r="BF167" i="9"/>
  <c r="AX167" i="9"/>
  <c r="AP167" i="9"/>
  <c r="AH167" i="9"/>
  <c r="Z167" i="9"/>
  <c r="DA167" i="9"/>
  <c r="CS167" i="9"/>
  <c r="CK167" i="9"/>
  <c r="CC167" i="9"/>
  <c r="BU167" i="9"/>
  <c r="BM167" i="9"/>
  <c r="BE167" i="9"/>
  <c r="AW167" i="9"/>
  <c r="AO167" i="9"/>
  <c r="AG167" i="9"/>
  <c r="Y167" i="9"/>
  <c r="CR167" i="9"/>
  <c r="BL167" i="9"/>
  <c r="AF167" i="9"/>
  <c r="CP167" i="9"/>
  <c r="BJ167" i="9"/>
  <c r="AD167" i="9"/>
  <c r="CJ167" i="9"/>
  <c r="BD167" i="9"/>
  <c r="X167" i="9"/>
  <c r="CH167" i="9"/>
  <c r="BB167" i="9"/>
  <c r="V167" i="9"/>
  <c r="CB167" i="9"/>
  <c r="AV167" i="9"/>
  <c r="BZ167" i="9"/>
  <c r="AT167" i="9"/>
  <c r="CZ167" i="9"/>
  <c r="BT167" i="9"/>
  <c r="AN167" i="9"/>
  <c r="CX167" i="9"/>
  <c r="BR167" i="9"/>
  <c r="AL167" i="9"/>
  <c r="CT47" i="9"/>
  <c r="CL47" i="9"/>
  <c r="CD47" i="9"/>
  <c r="BV47" i="9"/>
  <c r="BN47" i="9"/>
  <c r="BF47" i="9"/>
  <c r="AX47" i="9"/>
  <c r="AP47" i="9"/>
  <c r="AH47" i="9"/>
  <c r="Z47" i="9"/>
  <c r="DA47" i="9"/>
  <c r="CS47" i="9"/>
  <c r="CK47" i="9"/>
  <c r="CC47" i="9"/>
  <c r="BU47" i="9"/>
  <c r="BM47" i="9"/>
  <c r="BE47" i="9"/>
  <c r="AW47" i="9"/>
  <c r="AO47" i="9"/>
  <c r="AG47" i="9"/>
  <c r="Y47" i="9"/>
  <c r="CZ47" i="9"/>
  <c r="CR47" i="9"/>
  <c r="CJ47" i="9"/>
  <c r="CB47" i="9"/>
  <c r="BT47" i="9"/>
  <c r="BL47" i="9"/>
  <c r="BD47" i="9"/>
  <c r="AV47" i="9"/>
  <c r="AN47" i="9"/>
  <c r="AF47" i="9"/>
  <c r="X47" i="9"/>
  <c r="CY47" i="9"/>
  <c r="CQ47" i="9"/>
  <c r="CI47" i="9"/>
  <c r="CA47" i="9"/>
  <c r="BS47" i="9"/>
  <c r="BK47" i="9"/>
  <c r="BC47" i="9"/>
  <c r="AU47" i="9"/>
  <c r="AM47" i="9"/>
  <c r="AE47" i="9"/>
  <c r="W47" i="9"/>
  <c r="CX47" i="9"/>
  <c r="CP47" i="9"/>
  <c r="CH47" i="9"/>
  <c r="BZ47" i="9"/>
  <c r="BR47" i="9"/>
  <c r="BJ47" i="9"/>
  <c r="BB47" i="9"/>
  <c r="AT47" i="9"/>
  <c r="AL47" i="9"/>
  <c r="AD47" i="9"/>
  <c r="V47" i="9"/>
  <c r="CW47" i="9"/>
  <c r="CO47" i="9"/>
  <c r="CG47" i="9"/>
  <c r="BY47" i="9"/>
  <c r="BQ47" i="9"/>
  <c r="BI47" i="9"/>
  <c r="BA47" i="9"/>
  <c r="AS47" i="9"/>
  <c r="AK47" i="9"/>
  <c r="AC47" i="9"/>
  <c r="CV47" i="9"/>
  <c r="BP47" i="9"/>
  <c r="AJ47" i="9"/>
  <c r="CU47" i="9"/>
  <c r="BO47" i="9"/>
  <c r="AI47" i="9"/>
  <c r="CN47" i="9"/>
  <c r="BH47" i="9"/>
  <c r="AB47" i="9"/>
  <c r="CM47" i="9"/>
  <c r="BG47" i="9"/>
  <c r="AA47" i="9"/>
  <c r="BX47" i="9"/>
  <c r="AR47" i="9"/>
  <c r="BW47" i="9"/>
  <c r="AQ47" i="9"/>
  <c r="CF47" i="9"/>
  <c r="CE47" i="9"/>
  <c r="AZ47" i="9"/>
  <c r="AY47" i="9"/>
  <c r="GA275" i="9"/>
  <c r="FS275" i="9"/>
  <c r="FK275" i="9"/>
  <c r="FC275" i="9"/>
  <c r="EU275" i="9"/>
  <c r="EM275" i="9"/>
  <c r="EE275" i="9"/>
  <c r="DW275" i="9"/>
  <c r="DO275" i="9"/>
  <c r="DG275" i="9"/>
  <c r="FZ275" i="9"/>
  <c r="FR275" i="9"/>
  <c r="FJ275" i="9"/>
  <c r="FB275" i="9"/>
  <c r="ET275" i="9"/>
  <c r="EL275" i="9"/>
  <c r="ED275" i="9"/>
  <c r="DV275" i="9"/>
  <c r="DN275" i="9"/>
  <c r="DF275" i="9"/>
  <c r="GG275" i="9"/>
  <c r="FY275" i="9"/>
  <c r="FQ275" i="9"/>
  <c r="FI275" i="9"/>
  <c r="FA275" i="9"/>
  <c r="ES275" i="9"/>
  <c r="EK275" i="9"/>
  <c r="EC275" i="9"/>
  <c r="DU275" i="9"/>
  <c r="DM275" i="9"/>
  <c r="DE275" i="9"/>
  <c r="GF275" i="9"/>
  <c r="FX275" i="9"/>
  <c r="FP275" i="9"/>
  <c r="FH275" i="9"/>
  <c r="EZ275" i="9"/>
  <c r="ER275" i="9"/>
  <c r="EJ275" i="9"/>
  <c r="EB275" i="9"/>
  <c r="DT275" i="9"/>
  <c r="DL275" i="9"/>
  <c r="DD275" i="9"/>
  <c r="GD275" i="9"/>
  <c r="FV275" i="9"/>
  <c r="FN275" i="9"/>
  <c r="FF275" i="9"/>
  <c r="EX275" i="9"/>
  <c r="EP275" i="9"/>
  <c r="EH275" i="9"/>
  <c r="DZ275" i="9"/>
  <c r="DR275" i="9"/>
  <c r="DJ275" i="9"/>
  <c r="DB275" i="9"/>
  <c r="GB275" i="9"/>
  <c r="FE275" i="9"/>
  <c r="EI275" i="9"/>
  <c r="DP275" i="9"/>
  <c r="FW275" i="9"/>
  <c r="FD275" i="9"/>
  <c r="EG275" i="9"/>
  <c r="DK275" i="9"/>
  <c r="FU275" i="9"/>
  <c r="EY275" i="9"/>
  <c r="EF275" i="9"/>
  <c r="DI275" i="9"/>
  <c r="FT275" i="9"/>
  <c r="EW275" i="9"/>
  <c r="EA275" i="9"/>
  <c r="DH275" i="9"/>
  <c r="FO275" i="9"/>
  <c r="EV275" i="9"/>
  <c r="DY275" i="9"/>
  <c r="DC275" i="9"/>
  <c r="FM275" i="9"/>
  <c r="EQ275" i="9"/>
  <c r="DX275" i="9"/>
  <c r="GE275" i="9"/>
  <c r="FL275" i="9"/>
  <c r="EO275" i="9"/>
  <c r="DS275" i="9"/>
  <c r="GC275" i="9"/>
  <c r="FG275" i="9"/>
  <c r="EN275" i="9"/>
  <c r="DQ275" i="9"/>
  <c r="GD248" i="9"/>
  <c r="FV248" i="9"/>
  <c r="FN248" i="9"/>
  <c r="FF248" i="9"/>
  <c r="EX248" i="9"/>
  <c r="EP248" i="9"/>
  <c r="EH248" i="9"/>
  <c r="DZ248" i="9"/>
  <c r="DR248" i="9"/>
  <c r="DJ248" i="9"/>
  <c r="DB248" i="9"/>
  <c r="GA248" i="9"/>
  <c r="FS248" i="9"/>
  <c r="FK248" i="9"/>
  <c r="FC248" i="9"/>
  <c r="EU248" i="9"/>
  <c r="EM248" i="9"/>
  <c r="EE248" i="9"/>
  <c r="DW248" i="9"/>
  <c r="DO248" i="9"/>
  <c r="DG248" i="9"/>
  <c r="GE248" i="9"/>
  <c r="FT248" i="9"/>
  <c r="FI248" i="9"/>
  <c r="EY248" i="9"/>
  <c r="EN248" i="9"/>
  <c r="EC248" i="9"/>
  <c r="DS248" i="9"/>
  <c r="DH248" i="9"/>
  <c r="GC248" i="9"/>
  <c r="FR248" i="9"/>
  <c r="FH248" i="9"/>
  <c r="EW248" i="9"/>
  <c r="EL248" i="9"/>
  <c r="EB248" i="9"/>
  <c r="DQ248" i="9"/>
  <c r="DF248" i="9"/>
  <c r="GB248" i="9"/>
  <c r="FQ248" i="9"/>
  <c r="FG248" i="9"/>
  <c r="EV248" i="9"/>
  <c r="EK248" i="9"/>
  <c r="EA248" i="9"/>
  <c r="DP248" i="9"/>
  <c r="DE248" i="9"/>
  <c r="FZ248" i="9"/>
  <c r="FP248" i="9"/>
  <c r="FE248" i="9"/>
  <c r="ET248" i="9"/>
  <c r="EJ248" i="9"/>
  <c r="DY248" i="9"/>
  <c r="DN248" i="9"/>
  <c r="DD248" i="9"/>
  <c r="FY248" i="9"/>
  <c r="FO248" i="9"/>
  <c r="FD248" i="9"/>
  <c r="ES248" i="9"/>
  <c r="EI248" i="9"/>
  <c r="DX248" i="9"/>
  <c r="DM248" i="9"/>
  <c r="DC248" i="9"/>
  <c r="GG248" i="9"/>
  <c r="FW248" i="9"/>
  <c r="FL248" i="9"/>
  <c r="FA248" i="9"/>
  <c r="EQ248" i="9"/>
  <c r="EF248" i="9"/>
  <c r="DU248" i="9"/>
  <c r="DK248" i="9"/>
  <c r="FX248" i="9"/>
  <c r="EG248" i="9"/>
  <c r="EZ248" i="9"/>
  <c r="DI248" i="9"/>
  <c r="ER248" i="9"/>
  <c r="ED248" i="9"/>
  <c r="DV248" i="9"/>
  <c r="GF248" i="9"/>
  <c r="DT248" i="9"/>
  <c r="FU248" i="9"/>
  <c r="DL248" i="9"/>
  <c r="FM248" i="9"/>
  <c r="FB248" i="9"/>
  <c r="FJ248" i="9"/>
  <c r="EO248" i="9"/>
  <c r="GC207" i="9"/>
  <c r="FU207" i="9"/>
  <c r="FM207" i="9"/>
  <c r="FE207" i="9"/>
  <c r="EW207" i="9"/>
  <c r="EO207" i="9"/>
  <c r="EG207" i="9"/>
  <c r="DY207" i="9"/>
  <c r="DQ207" i="9"/>
  <c r="DI207" i="9"/>
  <c r="GB207" i="9"/>
  <c r="FT207" i="9"/>
  <c r="FL207" i="9"/>
  <c r="FD207" i="9"/>
  <c r="EV207" i="9"/>
  <c r="EN207" i="9"/>
  <c r="EF207" i="9"/>
  <c r="DX207" i="9"/>
  <c r="DP207" i="9"/>
  <c r="DH207" i="9"/>
  <c r="FZ207" i="9"/>
  <c r="FR207" i="9"/>
  <c r="FJ207" i="9"/>
  <c r="FB207" i="9"/>
  <c r="ET207" i="9"/>
  <c r="EL207" i="9"/>
  <c r="ED207" i="9"/>
  <c r="DV207" i="9"/>
  <c r="DN207" i="9"/>
  <c r="DF207" i="9"/>
  <c r="GE207" i="9"/>
  <c r="FW207" i="9"/>
  <c r="FO207" i="9"/>
  <c r="FG207" i="9"/>
  <c r="EY207" i="9"/>
  <c r="EQ207" i="9"/>
  <c r="EI207" i="9"/>
  <c r="EA207" i="9"/>
  <c r="DS207" i="9"/>
  <c r="DK207" i="9"/>
  <c r="DC207" i="9"/>
  <c r="FS207" i="9"/>
  <c r="FC207" i="9"/>
  <c r="EM207" i="9"/>
  <c r="DW207" i="9"/>
  <c r="DG207" i="9"/>
  <c r="GG207" i="9"/>
  <c r="FQ207" i="9"/>
  <c r="FA207" i="9"/>
  <c r="EK207" i="9"/>
  <c r="DU207" i="9"/>
  <c r="DE207" i="9"/>
  <c r="GF207" i="9"/>
  <c r="FP207" i="9"/>
  <c r="EZ207" i="9"/>
  <c r="EJ207" i="9"/>
  <c r="DT207" i="9"/>
  <c r="DD207" i="9"/>
  <c r="GD207" i="9"/>
  <c r="FN207" i="9"/>
  <c r="EX207" i="9"/>
  <c r="EH207" i="9"/>
  <c r="DR207" i="9"/>
  <c r="DB207" i="9"/>
  <c r="GA207" i="9"/>
  <c r="FK207" i="9"/>
  <c r="EU207" i="9"/>
  <c r="EE207" i="9"/>
  <c r="DO207" i="9"/>
  <c r="FY207" i="9"/>
  <c r="FI207" i="9"/>
  <c r="ES207" i="9"/>
  <c r="EC207" i="9"/>
  <c r="DM207" i="9"/>
  <c r="DZ207" i="9"/>
  <c r="FX207" i="9"/>
  <c r="DL207" i="9"/>
  <c r="FV207" i="9"/>
  <c r="DJ207" i="9"/>
  <c r="FH207" i="9"/>
  <c r="FF207" i="9"/>
  <c r="ER207" i="9"/>
  <c r="EP207" i="9"/>
  <c r="EB207" i="9"/>
  <c r="GD184" i="9"/>
  <c r="FV184" i="9"/>
  <c r="FN184" i="9"/>
  <c r="FF184" i="9"/>
  <c r="EX184" i="9"/>
  <c r="EP184" i="9"/>
  <c r="EH184" i="9"/>
  <c r="DZ184" i="9"/>
  <c r="DR184" i="9"/>
  <c r="DJ184" i="9"/>
  <c r="DB184" i="9"/>
  <c r="GA184" i="9"/>
  <c r="FS184" i="9"/>
  <c r="FK184" i="9"/>
  <c r="FC184" i="9"/>
  <c r="EU184" i="9"/>
  <c r="EM184" i="9"/>
  <c r="EE184" i="9"/>
  <c r="DW184" i="9"/>
  <c r="DO184" i="9"/>
  <c r="DG184" i="9"/>
  <c r="GG184" i="9"/>
  <c r="FW184" i="9"/>
  <c r="FL184" i="9"/>
  <c r="FA184" i="9"/>
  <c r="EQ184" i="9"/>
  <c r="EF184" i="9"/>
  <c r="DU184" i="9"/>
  <c r="DK184" i="9"/>
  <c r="GE184" i="9"/>
  <c r="FT184" i="9"/>
  <c r="FI184" i="9"/>
  <c r="EY184" i="9"/>
  <c r="EN184" i="9"/>
  <c r="EC184" i="9"/>
  <c r="DS184" i="9"/>
  <c r="DH184" i="9"/>
  <c r="GC184" i="9"/>
  <c r="FR184" i="9"/>
  <c r="FH184" i="9"/>
  <c r="EW184" i="9"/>
  <c r="EL184" i="9"/>
  <c r="EB184" i="9"/>
  <c r="DQ184" i="9"/>
  <c r="DF184" i="9"/>
  <c r="GB184" i="9"/>
  <c r="FQ184" i="9"/>
  <c r="FG184" i="9"/>
  <c r="EV184" i="9"/>
  <c r="EK184" i="9"/>
  <c r="EA184" i="9"/>
  <c r="DP184" i="9"/>
  <c r="DE184" i="9"/>
  <c r="FZ184" i="9"/>
  <c r="FP184" i="9"/>
  <c r="FE184" i="9"/>
  <c r="ET184" i="9"/>
  <c r="EJ184" i="9"/>
  <c r="DY184" i="9"/>
  <c r="DN184" i="9"/>
  <c r="DD184" i="9"/>
  <c r="FY184" i="9"/>
  <c r="FO184" i="9"/>
  <c r="FD184" i="9"/>
  <c r="ES184" i="9"/>
  <c r="EI184" i="9"/>
  <c r="DX184" i="9"/>
  <c r="DM184" i="9"/>
  <c r="DC184" i="9"/>
  <c r="FX184" i="9"/>
  <c r="EG184" i="9"/>
  <c r="FU184" i="9"/>
  <c r="ED184" i="9"/>
  <c r="FM184" i="9"/>
  <c r="DV184" i="9"/>
  <c r="FJ184" i="9"/>
  <c r="DT184" i="9"/>
  <c r="FB184" i="9"/>
  <c r="DL184" i="9"/>
  <c r="EZ184" i="9"/>
  <c r="DI184" i="9"/>
  <c r="ER184" i="9"/>
  <c r="GF184" i="9"/>
  <c r="EO184" i="9"/>
  <c r="GB142" i="9"/>
  <c r="FT142" i="9"/>
  <c r="FL142" i="9"/>
  <c r="FD142" i="9"/>
  <c r="EV142" i="9"/>
  <c r="EN142" i="9"/>
  <c r="EF142" i="9"/>
  <c r="DX142" i="9"/>
  <c r="DP142" i="9"/>
  <c r="DH142" i="9"/>
  <c r="GA142" i="9"/>
  <c r="FS142" i="9"/>
  <c r="FK142" i="9"/>
  <c r="FC142" i="9"/>
  <c r="EU142" i="9"/>
  <c r="EM142" i="9"/>
  <c r="EE142" i="9"/>
  <c r="DW142" i="9"/>
  <c r="DO142" i="9"/>
  <c r="DG142" i="9"/>
  <c r="FZ142" i="9"/>
  <c r="FR142" i="9"/>
  <c r="FJ142" i="9"/>
  <c r="FB142" i="9"/>
  <c r="ET142" i="9"/>
  <c r="EL142" i="9"/>
  <c r="ED142" i="9"/>
  <c r="DV142" i="9"/>
  <c r="DN142" i="9"/>
  <c r="DF142" i="9"/>
  <c r="GG142" i="9"/>
  <c r="FY142" i="9"/>
  <c r="FQ142" i="9"/>
  <c r="FI142" i="9"/>
  <c r="FA142" i="9"/>
  <c r="ES142" i="9"/>
  <c r="EK142" i="9"/>
  <c r="EC142" i="9"/>
  <c r="DU142" i="9"/>
  <c r="DM142" i="9"/>
  <c r="DE142" i="9"/>
  <c r="GF142" i="9"/>
  <c r="FX142" i="9"/>
  <c r="FP142" i="9"/>
  <c r="FH142" i="9"/>
  <c r="EZ142" i="9"/>
  <c r="ER142" i="9"/>
  <c r="EJ142" i="9"/>
  <c r="EB142" i="9"/>
  <c r="DT142" i="9"/>
  <c r="DL142" i="9"/>
  <c r="DD142" i="9"/>
  <c r="GE142" i="9"/>
  <c r="FW142" i="9"/>
  <c r="FO142" i="9"/>
  <c r="FG142" i="9"/>
  <c r="EY142" i="9"/>
  <c r="EQ142" i="9"/>
  <c r="EI142" i="9"/>
  <c r="EA142" i="9"/>
  <c r="DS142" i="9"/>
  <c r="DK142" i="9"/>
  <c r="DC142" i="9"/>
  <c r="GC142" i="9"/>
  <c r="EW142" i="9"/>
  <c r="DQ142" i="9"/>
  <c r="FV142" i="9"/>
  <c r="EP142" i="9"/>
  <c r="DJ142" i="9"/>
  <c r="FU142" i="9"/>
  <c r="EO142" i="9"/>
  <c r="DI142" i="9"/>
  <c r="FN142" i="9"/>
  <c r="EH142" i="9"/>
  <c r="DB142" i="9"/>
  <c r="FM142" i="9"/>
  <c r="EG142" i="9"/>
  <c r="FF142" i="9"/>
  <c r="DZ142" i="9"/>
  <c r="FE142" i="9"/>
  <c r="DY142" i="9"/>
  <c r="GD142" i="9"/>
  <c r="EX142" i="9"/>
  <c r="DR142" i="9"/>
  <c r="GD108" i="9"/>
  <c r="FV108" i="9"/>
  <c r="FN108" i="9"/>
  <c r="FF108" i="9"/>
  <c r="EX108" i="9"/>
  <c r="EP108" i="9"/>
  <c r="EH108" i="9"/>
  <c r="DZ108" i="9"/>
  <c r="DR108" i="9"/>
  <c r="DJ108" i="9"/>
  <c r="DB108" i="9"/>
  <c r="GC108" i="9"/>
  <c r="FU108" i="9"/>
  <c r="FM108" i="9"/>
  <c r="FE108" i="9"/>
  <c r="EW108" i="9"/>
  <c r="EO108" i="9"/>
  <c r="EG108" i="9"/>
  <c r="DY108" i="9"/>
  <c r="DQ108" i="9"/>
  <c r="DI108" i="9"/>
  <c r="GA108" i="9"/>
  <c r="FS108" i="9"/>
  <c r="FK108" i="9"/>
  <c r="FC108" i="9"/>
  <c r="EU108" i="9"/>
  <c r="EM108" i="9"/>
  <c r="EE108" i="9"/>
  <c r="DW108" i="9"/>
  <c r="DO108" i="9"/>
  <c r="DG108" i="9"/>
  <c r="GG108" i="9"/>
  <c r="FY108" i="9"/>
  <c r="FQ108" i="9"/>
  <c r="FI108" i="9"/>
  <c r="FA108" i="9"/>
  <c r="ES108" i="9"/>
  <c r="EK108" i="9"/>
  <c r="EC108" i="9"/>
  <c r="DU108" i="9"/>
  <c r="DM108" i="9"/>
  <c r="DE108" i="9"/>
  <c r="GF108" i="9"/>
  <c r="FP108" i="9"/>
  <c r="EZ108" i="9"/>
  <c r="EJ108" i="9"/>
  <c r="DT108" i="9"/>
  <c r="DD108" i="9"/>
  <c r="GE108" i="9"/>
  <c r="FO108" i="9"/>
  <c r="EY108" i="9"/>
  <c r="EI108" i="9"/>
  <c r="DS108" i="9"/>
  <c r="DC108" i="9"/>
  <c r="GB108" i="9"/>
  <c r="FL108" i="9"/>
  <c r="EV108" i="9"/>
  <c r="EF108" i="9"/>
  <c r="DP108" i="9"/>
  <c r="FZ108" i="9"/>
  <c r="FJ108" i="9"/>
  <c r="ET108" i="9"/>
  <c r="ED108" i="9"/>
  <c r="DN108" i="9"/>
  <c r="FX108" i="9"/>
  <c r="FH108" i="9"/>
  <c r="ER108" i="9"/>
  <c r="EB108" i="9"/>
  <c r="DL108" i="9"/>
  <c r="FW108" i="9"/>
  <c r="FG108" i="9"/>
  <c r="EQ108" i="9"/>
  <c r="EA108" i="9"/>
  <c r="DK108" i="9"/>
  <c r="FT108" i="9"/>
  <c r="FD108" i="9"/>
  <c r="EN108" i="9"/>
  <c r="DX108" i="9"/>
  <c r="DH108" i="9"/>
  <c r="FR108" i="9"/>
  <c r="FB108" i="9"/>
  <c r="EL108" i="9"/>
  <c r="DV108" i="9"/>
  <c r="DF108" i="9"/>
  <c r="GG78" i="9"/>
  <c r="FY78" i="9"/>
  <c r="FQ78" i="9"/>
  <c r="FI78" i="9"/>
  <c r="FA78" i="9"/>
  <c r="ES78" i="9"/>
  <c r="EK78" i="9"/>
  <c r="EC78" i="9"/>
  <c r="DU78" i="9"/>
  <c r="DM78" i="9"/>
  <c r="DE78" i="9"/>
  <c r="GF78" i="9"/>
  <c r="FX78" i="9"/>
  <c r="FP78" i="9"/>
  <c r="FH78" i="9"/>
  <c r="EZ78" i="9"/>
  <c r="ER78" i="9"/>
  <c r="EJ78" i="9"/>
  <c r="EB78" i="9"/>
  <c r="DT78" i="9"/>
  <c r="DL78" i="9"/>
  <c r="DD78" i="9"/>
  <c r="GD78" i="9"/>
  <c r="FV78" i="9"/>
  <c r="FN78" i="9"/>
  <c r="FF78" i="9"/>
  <c r="EX78" i="9"/>
  <c r="EP78" i="9"/>
  <c r="EH78" i="9"/>
  <c r="DZ78" i="9"/>
  <c r="DR78" i="9"/>
  <c r="DJ78" i="9"/>
  <c r="DB78" i="9"/>
  <c r="GC78" i="9"/>
  <c r="FU78" i="9"/>
  <c r="FM78" i="9"/>
  <c r="FE78" i="9"/>
  <c r="EW78" i="9"/>
  <c r="EO78" i="9"/>
  <c r="EG78" i="9"/>
  <c r="DY78" i="9"/>
  <c r="DQ78" i="9"/>
  <c r="DI78" i="9"/>
  <c r="GB78" i="9"/>
  <c r="FT78" i="9"/>
  <c r="FL78" i="9"/>
  <c r="FD78" i="9"/>
  <c r="EV78" i="9"/>
  <c r="EN78" i="9"/>
  <c r="EF78" i="9"/>
  <c r="DX78" i="9"/>
  <c r="DP78" i="9"/>
  <c r="DH78" i="9"/>
  <c r="GA78" i="9"/>
  <c r="FS78" i="9"/>
  <c r="FK78" i="9"/>
  <c r="FC78" i="9"/>
  <c r="EU78" i="9"/>
  <c r="EM78" i="9"/>
  <c r="EE78" i="9"/>
  <c r="DW78" i="9"/>
  <c r="DO78" i="9"/>
  <c r="DG78" i="9"/>
  <c r="GE78" i="9"/>
  <c r="EY78" i="9"/>
  <c r="DS78" i="9"/>
  <c r="FZ78" i="9"/>
  <c r="ET78" i="9"/>
  <c r="DN78" i="9"/>
  <c r="FW78" i="9"/>
  <c r="EQ78" i="9"/>
  <c r="DK78" i="9"/>
  <c r="FR78" i="9"/>
  <c r="EL78" i="9"/>
  <c r="DF78" i="9"/>
  <c r="FO78" i="9"/>
  <c r="EI78" i="9"/>
  <c r="DC78" i="9"/>
  <c r="FJ78" i="9"/>
  <c r="ED78" i="9"/>
  <c r="FG78" i="9"/>
  <c r="EA78" i="9"/>
  <c r="FB78" i="9"/>
  <c r="DV78" i="9"/>
  <c r="GB41" i="9"/>
  <c r="FT41" i="9"/>
  <c r="FL41" i="9"/>
  <c r="FD41" i="9"/>
  <c r="EV41" i="9"/>
  <c r="EN41" i="9"/>
  <c r="EF41" i="9"/>
  <c r="DX41" i="9"/>
  <c r="DP41" i="9"/>
  <c r="DH41" i="9"/>
  <c r="GA41" i="9"/>
  <c r="FS41" i="9"/>
  <c r="FK41" i="9"/>
  <c r="FC41" i="9"/>
  <c r="EU41" i="9"/>
  <c r="EM41" i="9"/>
  <c r="EE41" i="9"/>
  <c r="DW41" i="9"/>
  <c r="DO41" i="9"/>
  <c r="DG41" i="9"/>
  <c r="FZ41" i="9"/>
  <c r="FR41" i="9"/>
  <c r="FJ41" i="9"/>
  <c r="FB41" i="9"/>
  <c r="ET41" i="9"/>
  <c r="EL41" i="9"/>
  <c r="ED41" i="9"/>
  <c r="DV41" i="9"/>
  <c r="DN41" i="9"/>
  <c r="DF41" i="9"/>
  <c r="GG41" i="9"/>
  <c r="FY41" i="9"/>
  <c r="FQ41" i="9"/>
  <c r="FI41" i="9"/>
  <c r="FA41" i="9"/>
  <c r="ES41" i="9"/>
  <c r="EK41" i="9"/>
  <c r="EC41" i="9"/>
  <c r="DU41" i="9"/>
  <c r="DM41" i="9"/>
  <c r="DE41" i="9"/>
  <c r="GF41" i="9"/>
  <c r="FX41" i="9"/>
  <c r="FP41" i="9"/>
  <c r="FH41" i="9"/>
  <c r="EZ41" i="9"/>
  <c r="ER41" i="9"/>
  <c r="EJ41" i="9"/>
  <c r="EB41" i="9"/>
  <c r="DT41" i="9"/>
  <c r="DL41" i="9"/>
  <c r="DD41" i="9"/>
  <c r="GE41" i="9"/>
  <c r="FW41" i="9"/>
  <c r="FO41" i="9"/>
  <c r="FG41" i="9"/>
  <c r="EY41" i="9"/>
  <c r="EQ41" i="9"/>
  <c r="EI41" i="9"/>
  <c r="EA41" i="9"/>
  <c r="DS41" i="9"/>
  <c r="DK41" i="9"/>
  <c r="DC41" i="9"/>
  <c r="FV41" i="9"/>
  <c r="EP41" i="9"/>
  <c r="DJ41" i="9"/>
  <c r="FU41" i="9"/>
  <c r="EO41" i="9"/>
  <c r="DI41" i="9"/>
  <c r="FN41" i="9"/>
  <c r="EH41" i="9"/>
  <c r="DB41" i="9"/>
  <c r="FM41" i="9"/>
  <c r="EG41" i="9"/>
  <c r="GD41" i="9"/>
  <c r="EX41" i="9"/>
  <c r="DR41" i="9"/>
  <c r="GC41" i="9"/>
  <c r="EW41" i="9"/>
  <c r="DQ41" i="9"/>
  <c r="FF41" i="9"/>
  <c r="FE41" i="9"/>
  <c r="DZ41" i="9"/>
  <c r="DY41" i="9"/>
  <c r="GA22" i="9"/>
  <c r="FS22" i="9"/>
  <c r="FK22" i="9"/>
  <c r="FC22" i="9"/>
  <c r="EU22" i="9"/>
  <c r="EM22" i="9"/>
  <c r="EE22" i="9"/>
  <c r="DW22" i="9"/>
  <c r="DO22" i="9"/>
  <c r="DG22" i="9"/>
  <c r="FZ22" i="9"/>
  <c r="FR22" i="9"/>
  <c r="FJ22" i="9"/>
  <c r="FB22" i="9"/>
  <c r="ET22" i="9"/>
  <c r="EL22" i="9"/>
  <c r="ED22" i="9"/>
  <c r="DV22" i="9"/>
  <c r="DN22" i="9"/>
  <c r="DF22" i="9"/>
  <c r="GG22" i="9"/>
  <c r="FY22" i="9"/>
  <c r="FQ22" i="9"/>
  <c r="FI22" i="9"/>
  <c r="FA22" i="9"/>
  <c r="ES22" i="9"/>
  <c r="EK22" i="9"/>
  <c r="EC22" i="9"/>
  <c r="DU22" i="9"/>
  <c r="DM22" i="9"/>
  <c r="DE22" i="9"/>
  <c r="GF22" i="9"/>
  <c r="FX22" i="9"/>
  <c r="FP22" i="9"/>
  <c r="FH22" i="9"/>
  <c r="EZ22" i="9"/>
  <c r="ER22" i="9"/>
  <c r="EJ22" i="9"/>
  <c r="EB22" i="9"/>
  <c r="DT22" i="9"/>
  <c r="DL22" i="9"/>
  <c r="DD22" i="9"/>
  <c r="GE22" i="9"/>
  <c r="FW22" i="9"/>
  <c r="FO22" i="9"/>
  <c r="FG22" i="9"/>
  <c r="EY22" i="9"/>
  <c r="EQ22" i="9"/>
  <c r="EI22" i="9"/>
  <c r="EA22" i="9"/>
  <c r="DS22" i="9"/>
  <c r="DK22" i="9"/>
  <c r="DC22" i="9"/>
  <c r="GD22" i="9"/>
  <c r="FV22" i="9"/>
  <c r="FN22" i="9"/>
  <c r="FF22" i="9"/>
  <c r="EX22" i="9"/>
  <c r="EP22" i="9"/>
  <c r="EH22" i="9"/>
  <c r="DZ22" i="9"/>
  <c r="DR22" i="9"/>
  <c r="DJ22" i="9"/>
  <c r="DB22" i="9"/>
  <c r="FD22" i="9"/>
  <c r="DX22" i="9"/>
  <c r="GC22" i="9"/>
  <c r="EW22" i="9"/>
  <c r="DQ22" i="9"/>
  <c r="GB22" i="9"/>
  <c r="EV22" i="9"/>
  <c r="DP22" i="9"/>
  <c r="FU22" i="9"/>
  <c r="EO22" i="9"/>
  <c r="DI22" i="9"/>
  <c r="FL22" i="9"/>
  <c r="EF22" i="9"/>
  <c r="FE22" i="9"/>
  <c r="DY22" i="9"/>
  <c r="FT22" i="9"/>
  <c r="FM22" i="9"/>
  <c r="EN22" i="9"/>
  <c r="EG22" i="9"/>
  <c r="DH22" i="9"/>
  <c r="DA480" i="9"/>
  <c r="CS480" i="9"/>
  <c r="CK480" i="9"/>
  <c r="CC480" i="9"/>
  <c r="BU480" i="9"/>
  <c r="BM480" i="9"/>
  <c r="BE480" i="9"/>
  <c r="AW480" i="9"/>
  <c r="AO480" i="9"/>
  <c r="AG480" i="9"/>
  <c r="Y480" i="9"/>
  <c r="CZ480" i="9"/>
  <c r="CR480" i="9"/>
  <c r="CJ480" i="9"/>
  <c r="CB480" i="9"/>
  <c r="BT480" i="9"/>
  <c r="BL480" i="9"/>
  <c r="BD480" i="9"/>
  <c r="AV480" i="9"/>
  <c r="AN480" i="9"/>
  <c r="AF480" i="9"/>
  <c r="X480" i="9"/>
  <c r="CW480" i="9"/>
  <c r="CM480" i="9"/>
  <c r="CA480" i="9"/>
  <c r="BQ480" i="9"/>
  <c r="BG480" i="9"/>
  <c r="AU480" i="9"/>
  <c r="AK480" i="9"/>
  <c r="AA480" i="9"/>
  <c r="CV480" i="9"/>
  <c r="CL480" i="9"/>
  <c r="BZ480" i="9"/>
  <c r="BP480" i="9"/>
  <c r="BF480" i="9"/>
  <c r="AT480" i="9"/>
  <c r="AJ480" i="9"/>
  <c r="Z480" i="9"/>
  <c r="CO480" i="9"/>
  <c r="BY480" i="9"/>
  <c r="BK480" i="9"/>
  <c r="AY480" i="9"/>
  <c r="AI480" i="9"/>
  <c r="CY480" i="9"/>
  <c r="CI480" i="9"/>
  <c r="BW480" i="9"/>
  <c r="BI480" i="9"/>
  <c r="AS480" i="9"/>
  <c r="AE480" i="9"/>
  <c r="CX480" i="9"/>
  <c r="CH480" i="9"/>
  <c r="BV480" i="9"/>
  <c r="BH480" i="9"/>
  <c r="AR480" i="9"/>
  <c r="AD480" i="9"/>
  <c r="CP480" i="9"/>
  <c r="BR480" i="9"/>
  <c r="AX480" i="9"/>
  <c r="W480" i="9"/>
  <c r="CN480" i="9"/>
  <c r="BO480" i="9"/>
  <c r="AQ480" i="9"/>
  <c r="V480" i="9"/>
  <c r="CG480" i="9"/>
  <c r="BN480" i="9"/>
  <c r="AP480" i="9"/>
  <c r="CF480" i="9"/>
  <c r="BJ480" i="9"/>
  <c r="AM480" i="9"/>
  <c r="CT480" i="9"/>
  <c r="BX480" i="9"/>
  <c r="BA480" i="9"/>
  <c r="AC480" i="9"/>
  <c r="CQ480" i="9"/>
  <c r="BS480" i="9"/>
  <c r="AZ480" i="9"/>
  <c r="AB480" i="9"/>
  <c r="CE480" i="9"/>
  <c r="CD480" i="9"/>
  <c r="BC480" i="9"/>
  <c r="BB480" i="9"/>
  <c r="AL480" i="9"/>
  <c r="CU480" i="9"/>
  <c r="AH480" i="9"/>
  <c r="CT443" i="9"/>
  <c r="CL443" i="9"/>
  <c r="CD443" i="9"/>
  <c r="BV443" i="9"/>
  <c r="BN443" i="9"/>
  <c r="BF443" i="9"/>
  <c r="AX443" i="9"/>
  <c r="AP443" i="9"/>
  <c r="AH443" i="9"/>
  <c r="Z443" i="9"/>
  <c r="DA443" i="9"/>
  <c r="CS443" i="9"/>
  <c r="CK443" i="9"/>
  <c r="CC443" i="9"/>
  <c r="BU443" i="9"/>
  <c r="BM443" i="9"/>
  <c r="BE443" i="9"/>
  <c r="AW443" i="9"/>
  <c r="AO443" i="9"/>
  <c r="AG443" i="9"/>
  <c r="Y443" i="9"/>
  <c r="CZ443" i="9"/>
  <c r="CR443" i="9"/>
  <c r="CJ443" i="9"/>
  <c r="CB443" i="9"/>
  <c r="BT443" i="9"/>
  <c r="BL443" i="9"/>
  <c r="BD443" i="9"/>
  <c r="AV443" i="9"/>
  <c r="AN443" i="9"/>
  <c r="AF443" i="9"/>
  <c r="X443" i="9"/>
  <c r="CY443" i="9"/>
  <c r="CQ443" i="9"/>
  <c r="CI443" i="9"/>
  <c r="CA443" i="9"/>
  <c r="BS443" i="9"/>
  <c r="BK443" i="9"/>
  <c r="BC443" i="9"/>
  <c r="AU443" i="9"/>
  <c r="AM443" i="9"/>
  <c r="AE443" i="9"/>
  <c r="W443" i="9"/>
  <c r="CX443" i="9"/>
  <c r="CP443" i="9"/>
  <c r="CH443" i="9"/>
  <c r="BZ443" i="9"/>
  <c r="BR443" i="9"/>
  <c r="BJ443" i="9"/>
  <c r="BB443" i="9"/>
  <c r="AT443" i="9"/>
  <c r="AL443" i="9"/>
  <c r="AD443" i="9"/>
  <c r="V443" i="9"/>
  <c r="CV443" i="9"/>
  <c r="CN443" i="9"/>
  <c r="CF443" i="9"/>
  <c r="BX443" i="9"/>
  <c r="BP443" i="9"/>
  <c r="BH443" i="9"/>
  <c r="AZ443" i="9"/>
  <c r="AR443" i="9"/>
  <c r="AJ443" i="9"/>
  <c r="AB443" i="9"/>
  <c r="CE443" i="9"/>
  <c r="AY443" i="9"/>
  <c r="BY443" i="9"/>
  <c r="AS443" i="9"/>
  <c r="BW443" i="9"/>
  <c r="AQ443" i="9"/>
  <c r="CW443" i="9"/>
  <c r="BQ443" i="9"/>
  <c r="AK443" i="9"/>
  <c r="CU443" i="9"/>
  <c r="BO443" i="9"/>
  <c r="AI443" i="9"/>
  <c r="BG443" i="9"/>
  <c r="BA443" i="9"/>
  <c r="AC443" i="9"/>
  <c r="AA443" i="9"/>
  <c r="CO443" i="9"/>
  <c r="CM443" i="9"/>
  <c r="BI443" i="9"/>
  <c r="CG443" i="9"/>
  <c r="CV374" i="9"/>
  <c r="CN374" i="9"/>
  <c r="CF374" i="9"/>
  <c r="BX374" i="9"/>
  <c r="BP374" i="9"/>
  <c r="BH374" i="9"/>
  <c r="AZ374" i="9"/>
  <c r="AR374" i="9"/>
  <c r="AJ374" i="9"/>
  <c r="AB374" i="9"/>
  <c r="CU374" i="9"/>
  <c r="CM374" i="9"/>
  <c r="CE374" i="9"/>
  <c r="BW374" i="9"/>
  <c r="BO374" i="9"/>
  <c r="BG374" i="9"/>
  <c r="AY374" i="9"/>
  <c r="AQ374" i="9"/>
  <c r="AI374" i="9"/>
  <c r="AA374" i="9"/>
  <c r="CT374" i="9"/>
  <c r="CL374" i="9"/>
  <c r="CD374" i="9"/>
  <c r="BV374" i="9"/>
  <c r="BN374" i="9"/>
  <c r="BF374" i="9"/>
  <c r="AX374" i="9"/>
  <c r="AP374" i="9"/>
  <c r="AH374" i="9"/>
  <c r="Z374" i="9"/>
  <c r="DA374" i="9"/>
  <c r="CS374" i="9"/>
  <c r="CK374" i="9"/>
  <c r="CC374" i="9"/>
  <c r="BU374" i="9"/>
  <c r="BM374" i="9"/>
  <c r="BE374" i="9"/>
  <c r="AW374" i="9"/>
  <c r="AO374" i="9"/>
  <c r="AG374" i="9"/>
  <c r="Y374" i="9"/>
  <c r="CZ374" i="9"/>
  <c r="CR374" i="9"/>
  <c r="CJ374" i="9"/>
  <c r="CB374" i="9"/>
  <c r="BT374" i="9"/>
  <c r="BL374" i="9"/>
  <c r="BD374" i="9"/>
  <c r="AV374" i="9"/>
  <c r="CX374" i="9"/>
  <c r="CP374" i="9"/>
  <c r="CH374" i="9"/>
  <c r="BZ374" i="9"/>
  <c r="BR374" i="9"/>
  <c r="BJ374" i="9"/>
  <c r="BB374" i="9"/>
  <c r="AT374" i="9"/>
  <c r="AL374" i="9"/>
  <c r="AD374" i="9"/>
  <c r="V374" i="9"/>
  <c r="CI374" i="9"/>
  <c r="BC374" i="9"/>
  <c r="AE374" i="9"/>
  <c r="CG374" i="9"/>
  <c r="BA374" i="9"/>
  <c r="AC374" i="9"/>
  <c r="CA374" i="9"/>
  <c r="AU374" i="9"/>
  <c r="X374" i="9"/>
  <c r="BY374" i="9"/>
  <c r="AS374" i="9"/>
  <c r="W374" i="9"/>
  <c r="CY374" i="9"/>
  <c r="BS374" i="9"/>
  <c r="AN374" i="9"/>
  <c r="CQ374" i="9"/>
  <c r="BK374" i="9"/>
  <c r="AK374" i="9"/>
  <c r="CW374" i="9"/>
  <c r="CO374" i="9"/>
  <c r="BQ374" i="9"/>
  <c r="BI374" i="9"/>
  <c r="AF374" i="9"/>
  <c r="AM374" i="9"/>
  <c r="CW358" i="9"/>
  <c r="CO358" i="9"/>
  <c r="CG358" i="9"/>
  <c r="BY358" i="9"/>
  <c r="BQ358" i="9"/>
  <c r="BI358" i="9"/>
  <c r="BA358" i="9"/>
  <c r="AS358" i="9"/>
  <c r="AK358" i="9"/>
  <c r="AC358" i="9"/>
  <c r="CV358" i="9"/>
  <c r="CN358" i="9"/>
  <c r="CF358" i="9"/>
  <c r="BX358" i="9"/>
  <c r="BP358" i="9"/>
  <c r="BH358" i="9"/>
  <c r="AZ358" i="9"/>
  <c r="AR358" i="9"/>
  <c r="AJ358" i="9"/>
  <c r="AB358" i="9"/>
  <c r="CU358" i="9"/>
  <c r="CM358" i="9"/>
  <c r="CE358" i="9"/>
  <c r="BW358" i="9"/>
  <c r="BO358" i="9"/>
  <c r="BG358" i="9"/>
  <c r="AY358" i="9"/>
  <c r="AQ358" i="9"/>
  <c r="AI358" i="9"/>
  <c r="AA358" i="9"/>
  <c r="CT358" i="9"/>
  <c r="CL358" i="9"/>
  <c r="CD358" i="9"/>
  <c r="BV358" i="9"/>
  <c r="BN358" i="9"/>
  <c r="BF358" i="9"/>
  <c r="AX358" i="9"/>
  <c r="AP358" i="9"/>
  <c r="AH358" i="9"/>
  <c r="Z358" i="9"/>
  <c r="DA358" i="9"/>
  <c r="CS358" i="9"/>
  <c r="CK358" i="9"/>
  <c r="CC358" i="9"/>
  <c r="BU358" i="9"/>
  <c r="BM358" i="9"/>
  <c r="BE358" i="9"/>
  <c r="AW358" i="9"/>
  <c r="AO358" i="9"/>
  <c r="AG358" i="9"/>
  <c r="Y358" i="9"/>
  <c r="CY358" i="9"/>
  <c r="CQ358" i="9"/>
  <c r="CI358" i="9"/>
  <c r="CA358" i="9"/>
  <c r="BS358" i="9"/>
  <c r="BK358" i="9"/>
  <c r="BC358" i="9"/>
  <c r="AU358" i="9"/>
  <c r="AM358" i="9"/>
  <c r="AE358" i="9"/>
  <c r="W358" i="9"/>
  <c r="CH358" i="9"/>
  <c r="BB358" i="9"/>
  <c r="V358" i="9"/>
  <c r="CB358" i="9"/>
  <c r="AV358" i="9"/>
  <c r="BZ358" i="9"/>
  <c r="AT358" i="9"/>
  <c r="CZ358" i="9"/>
  <c r="BT358" i="9"/>
  <c r="AN358" i="9"/>
  <c r="CX358" i="9"/>
  <c r="BR358" i="9"/>
  <c r="AL358" i="9"/>
  <c r="CP358" i="9"/>
  <c r="BJ358" i="9"/>
  <c r="AD358" i="9"/>
  <c r="CJ358" i="9"/>
  <c r="BD358" i="9"/>
  <c r="X358" i="9"/>
  <c r="CR358" i="9"/>
  <c r="BL358" i="9"/>
  <c r="AF358" i="9"/>
  <c r="CZ342" i="9"/>
  <c r="CR342" i="9"/>
  <c r="CJ342" i="9"/>
  <c r="CB342" i="9"/>
  <c r="BT342" i="9"/>
  <c r="BL342" i="9"/>
  <c r="BD342" i="9"/>
  <c r="AV342" i="9"/>
  <c r="AN342" i="9"/>
  <c r="AF342" i="9"/>
  <c r="X342" i="9"/>
  <c r="CY342" i="9"/>
  <c r="CQ342" i="9"/>
  <c r="CI342" i="9"/>
  <c r="CA342" i="9"/>
  <c r="BS342" i="9"/>
  <c r="BK342" i="9"/>
  <c r="BC342" i="9"/>
  <c r="AU342" i="9"/>
  <c r="AM342" i="9"/>
  <c r="AE342" i="9"/>
  <c r="W342" i="9"/>
  <c r="CX342" i="9"/>
  <c r="CP342" i="9"/>
  <c r="CH342" i="9"/>
  <c r="BZ342" i="9"/>
  <c r="BR342" i="9"/>
  <c r="BJ342" i="9"/>
  <c r="BB342" i="9"/>
  <c r="AT342" i="9"/>
  <c r="AL342" i="9"/>
  <c r="AD342" i="9"/>
  <c r="V342" i="9"/>
  <c r="CW342" i="9"/>
  <c r="CO342" i="9"/>
  <c r="CG342" i="9"/>
  <c r="BY342" i="9"/>
  <c r="BQ342" i="9"/>
  <c r="BI342" i="9"/>
  <c r="BA342" i="9"/>
  <c r="AS342" i="9"/>
  <c r="AK342" i="9"/>
  <c r="AC342" i="9"/>
  <c r="CV342" i="9"/>
  <c r="CN342" i="9"/>
  <c r="CF342" i="9"/>
  <c r="BX342" i="9"/>
  <c r="BP342" i="9"/>
  <c r="BH342" i="9"/>
  <c r="AZ342" i="9"/>
  <c r="AR342" i="9"/>
  <c r="AJ342" i="9"/>
  <c r="AB342" i="9"/>
  <c r="CT342" i="9"/>
  <c r="CL342" i="9"/>
  <c r="CD342" i="9"/>
  <c r="BV342" i="9"/>
  <c r="BN342" i="9"/>
  <c r="BF342" i="9"/>
  <c r="AX342" i="9"/>
  <c r="AP342" i="9"/>
  <c r="AH342" i="9"/>
  <c r="Z342" i="9"/>
  <c r="CM342" i="9"/>
  <c r="BG342" i="9"/>
  <c r="AA342" i="9"/>
  <c r="CK342" i="9"/>
  <c r="BE342" i="9"/>
  <c r="Y342" i="9"/>
  <c r="CE342" i="9"/>
  <c r="AY342" i="9"/>
  <c r="CC342" i="9"/>
  <c r="AW342" i="9"/>
  <c r="BW342" i="9"/>
  <c r="AQ342" i="9"/>
  <c r="CU342" i="9"/>
  <c r="BO342" i="9"/>
  <c r="AI342" i="9"/>
  <c r="AO342" i="9"/>
  <c r="AG342" i="9"/>
  <c r="DA342" i="9"/>
  <c r="CS342" i="9"/>
  <c r="BU342" i="9"/>
  <c r="BM342" i="9"/>
  <c r="CZ326" i="9"/>
  <c r="CR326" i="9"/>
  <c r="CJ326" i="9"/>
  <c r="CB326" i="9"/>
  <c r="BT326" i="9"/>
  <c r="BL326" i="9"/>
  <c r="BD326" i="9"/>
  <c r="AV326" i="9"/>
  <c r="AN326" i="9"/>
  <c r="AF326" i="9"/>
  <c r="X326" i="9"/>
  <c r="CY326" i="9"/>
  <c r="CQ326" i="9"/>
  <c r="CI326" i="9"/>
  <c r="CA326" i="9"/>
  <c r="BS326" i="9"/>
  <c r="BK326" i="9"/>
  <c r="BC326" i="9"/>
  <c r="AU326" i="9"/>
  <c r="AM326" i="9"/>
  <c r="AE326" i="9"/>
  <c r="W326" i="9"/>
  <c r="CX326" i="9"/>
  <c r="CP326" i="9"/>
  <c r="CH326" i="9"/>
  <c r="BZ326" i="9"/>
  <c r="BR326" i="9"/>
  <c r="BJ326" i="9"/>
  <c r="BB326" i="9"/>
  <c r="AT326" i="9"/>
  <c r="AL326" i="9"/>
  <c r="AD326" i="9"/>
  <c r="V326" i="9"/>
  <c r="CW326" i="9"/>
  <c r="CO326" i="9"/>
  <c r="CG326" i="9"/>
  <c r="BY326" i="9"/>
  <c r="BQ326" i="9"/>
  <c r="BI326" i="9"/>
  <c r="BA326" i="9"/>
  <c r="AS326" i="9"/>
  <c r="AK326" i="9"/>
  <c r="AC326" i="9"/>
  <c r="CV326" i="9"/>
  <c r="CN326" i="9"/>
  <c r="CF326" i="9"/>
  <c r="BX326" i="9"/>
  <c r="BP326" i="9"/>
  <c r="BH326" i="9"/>
  <c r="AZ326" i="9"/>
  <c r="AR326" i="9"/>
  <c r="AJ326" i="9"/>
  <c r="AB326" i="9"/>
  <c r="CT326" i="9"/>
  <c r="CL326" i="9"/>
  <c r="CD326" i="9"/>
  <c r="BV326" i="9"/>
  <c r="BN326" i="9"/>
  <c r="BF326" i="9"/>
  <c r="AX326" i="9"/>
  <c r="AP326" i="9"/>
  <c r="AH326" i="9"/>
  <c r="Z326" i="9"/>
  <c r="CM326" i="9"/>
  <c r="BG326" i="9"/>
  <c r="AA326" i="9"/>
  <c r="CK326" i="9"/>
  <c r="BE326" i="9"/>
  <c r="Y326" i="9"/>
  <c r="CE326" i="9"/>
  <c r="AY326" i="9"/>
  <c r="CC326" i="9"/>
  <c r="AW326" i="9"/>
  <c r="BW326" i="9"/>
  <c r="AQ326" i="9"/>
  <c r="CU326" i="9"/>
  <c r="BO326" i="9"/>
  <c r="AI326" i="9"/>
  <c r="AO326" i="9"/>
  <c r="AG326" i="9"/>
  <c r="DA326" i="9"/>
  <c r="CS326" i="9"/>
  <c r="BU326" i="9"/>
  <c r="BM326" i="9"/>
  <c r="CU179" i="9"/>
  <c r="CM179" i="9"/>
  <c r="CE179" i="9"/>
  <c r="BW179" i="9"/>
  <c r="BO179" i="9"/>
  <c r="BG179" i="9"/>
  <c r="AY179" i="9"/>
  <c r="AQ179" i="9"/>
  <c r="AI179" i="9"/>
  <c r="AA179" i="9"/>
  <c r="DA179" i="9"/>
  <c r="CS179" i="9"/>
  <c r="CK179" i="9"/>
  <c r="CC179" i="9"/>
  <c r="BU179" i="9"/>
  <c r="BM179" i="9"/>
  <c r="BE179" i="9"/>
  <c r="AW179" i="9"/>
  <c r="AO179" i="9"/>
  <c r="AG179" i="9"/>
  <c r="Y179" i="9"/>
  <c r="CZ179" i="9"/>
  <c r="CR179" i="9"/>
  <c r="CJ179" i="9"/>
  <c r="CB179" i="9"/>
  <c r="BT179" i="9"/>
  <c r="BL179" i="9"/>
  <c r="BD179" i="9"/>
  <c r="AV179" i="9"/>
  <c r="AN179" i="9"/>
  <c r="AF179" i="9"/>
  <c r="X179" i="9"/>
  <c r="CY179" i="9"/>
  <c r="CQ179" i="9"/>
  <c r="CI179" i="9"/>
  <c r="CA179" i="9"/>
  <c r="BS179" i="9"/>
  <c r="BK179" i="9"/>
  <c r="BC179" i="9"/>
  <c r="AU179" i="9"/>
  <c r="AM179" i="9"/>
  <c r="AE179" i="9"/>
  <c r="W179" i="9"/>
  <c r="CX179" i="9"/>
  <c r="CP179" i="9"/>
  <c r="CH179" i="9"/>
  <c r="BZ179" i="9"/>
  <c r="BR179" i="9"/>
  <c r="BJ179" i="9"/>
  <c r="BB179" i="9"/>
  <c r="AT179" i="9"/>
  <c r="AL179" i="9"/>
  <c r="AD179" i="9"/>
  <c r="V179" i="9"/>
  <c r="CW179" i="9"/>
  <c r="CO179" i="9"/>
  <c r="CG179" i="9"/>
  <c r="BY179" i="9"/>
  <c r="BQ179" i="9"/>
  <c r="BI179" i="9"/>
  <c r="BA179" i="9"/>
  <c r="AS179" i="9"/>
  <c r="AK179" i="9"/>
  <c r="AC179" i="9"/>
  <c r="CL179" i="9"/>
  <c r="BF179" i="9"/>
  <c r="Z179" i="9"/>
  <c r="CF179" i="9"/>
  <c r="AZ179" i="9"/>
  <c r="CD179" i="9"/>
  <c r="AX179" i="9"/>
  <c r="BX179" i="9"/>
  <c r="AR179" i="9"/>
  <c r="BV179" i="9"/>
  <c r="AP179" i="9"/>
  <c r="CV179" i="9"/>
  <c r="BP179" i="9"/>
  <c r="AJ179" i="9"/>
  <c r="CT179" i="9"/>
  <c r="BN179" i="9"/>
  <c r="AH179" i="9"/>
  <c r="CN179" i="9"/>
  <c r="BH179" i="9"/>
  <c r="AB179" i="9"/>
  <c r="GH349" i="9" l="1"/>
  <c r="GH401" i="9"/>
  <c r="GH353" i="9"/>
  <c r="GH150" i="9"/>
  <c r="GH224" i="9"/>
  <c r="GH501" i="9"/>
  <c r="GH222" i="9"/>
  <c r="GH333" i="9"/>
  <c r="GH365" i="9"/>
  <c r="GH357" i="9"/>
  <c r="GH493" i="9"/>
  <c r="GH433" i="9"/>
  <c r="GH385" i="9"/>
  <c r="GH417" i="9"/>
  <c r="GH341" i="9"/>
  <c r="GH373" i="9"/>
  <c r="GH529" i="9"/>
  <c r="GH457" i="9"/>
  <c r="GH429" i="9"/>
  <c r="GH369" i="9"/>
  <c r="GH337" i="9"/>
  <c r="GH513" i="9"/>
  <c r="GH477" i="9"/>
  <c r="GH397" i="9"/>
  <c r="GH258" i="9"/>
  <c r="GH409" i="9"/>
  <c r="GH256" i="9"/>
  <c r="GH509" i="9"/>
  <c r="GH421" i="9"/>
  <c r="GH461" i="9"/>
  <c r="GH284" i="9"/>
  <c r="GH437" i="9"/>
  <c r="GH389" i="9"/>
  <c r="GH317" i="9"/>
  <c r="GH393" i="9"/>
  <c r="GH441" i="9"/>
  <c r="GH425" i="9"/>
  <c r="GH505" i="9"/>
  <c r="GH361" i="9"/>
  <c r="GH148" i="9"/>
  <c r="GH413" i="9"/>
  <c r="GH449" i="9"/>
  <c r="GH329" i="9"/>
  <c r="GH481" i="9"/>
  <c r="GH485" i="9"/>
  <c r="GH530" i="9"/>
  <c r="GH304" i="9"/>
  <c r="GH313" i="9"/>
  <c r="GH381" i="9"/>
  <c r="GH521" i="9"/>
  <c r="GH286" i="9"/>
  <c r="EY537" i="9"/>
  <c r="D18" i="12" s="1"/>
  <c r="G28" i="12" s="1"/>
  <c r="GF537" i="9"/>
  <c r="M20" i="12" s="1"/>
  <c r="I55" i="12" s="1"/>
  <c r="EG537" i="9"/>
  <c r="J16" i="12" s="1"/>
  <c r="E46" i="12" s="1"/>
  <c r="FV537" i="9"/>
  <c r="C20" i="12" s="1"/>
  <c r="I25" i="12" s="1"/>
  <c r="FS537" i="9"/>
  <c r="L19" i="12" s="1"/>
  <c r="H52" i="12" s="1"/>
  <c r="V537" i="9"/>
  <c r="C5" i="12" s="1"/>
  <c r="GB537" i="9"/>
  <c r="I20" i="12" s="1"/>
  <c r="I43" i="12" s="1"/>
  <c r="EL537" i="9"/>
  <c r="C17" i="12" s="1"/>
  <c r="F25" i="12" s="1"/>
  <c r="GE537" i="9"/>
  <c r="L20" i="12" s="1"/>
  <c r="I52" i="12" s="1"/>
  <c r="FE537" i="9"/>
  <c r="J18" i="12" s="1"/>
  <c r="G46" i="12" s="1"/>
  <c r="FQ537" i="9"/>
  <c r="J19" i="12" s="1"/>
  <c r="H46" i="12" s="1"/>
  <c r="GH298" i="9"/>
  <c r="FI537" i="9"/>
  <c r="N18" i="12" s="1"/>
  <c r="G58" i="12" s="1"/>
  <c r="DT537" i="9"/>
  <c r="I15" i="12" s="1"/>
  <c r="D43" i="12" s="1"/>
  <c r="FK537" i="9"/>
  <c r="D19" i="12" s="1"/>
  <c r="H28" i="12" s="1"/>
  <c r="DJ537" i="9"/>
  <c r="K14" i="12" s="1"/>
  <c r="C49" i="12" s="1"/>
  <c r="DV537" i="9"/>
  <c r="K15" i="12" s="1"/>
  <c r="D49" i="12" s="1"/>
  <c r="FY537" i="9"/>
  <c r="F20" i="12" s="1"/>
  <c r="I34" i="12" s="1"/>
  <c r="FO537" i="9"/>
  <c r="H19" i="12" s="1"/>
  <c r="H40" i="12" s="1"/>
  <c r="EB537" i="9"/>
  <c r="E16" i="12" s="1"/>
  <c r="E31" i="12" s="1"/>
  <c r="DG537" i="9"/>
  <c r="H14" i="12" s="1"/>
  <c r="C40" i="12" s="1"/>
  <c r="FD537" i="9"/>
  <c r="I18" i="12" s="1"/>
  <c r="G43" i="12" s="1"/>
  <c r="DR537" i="9"/>
  <c r="G15" i="12" s="1"/>
  <c r="D37" i="12" s="1"/>
  <c r="GD537" i="9"/>
  <c r="K20" i="12" s="1"/>
  <c r="I49" i="12" s="1"/>
  <c r="DS537" i="9"/>
  <c r="H15" i="12" s="1"/>
  <c r="D40" i="12" s="1"/>
  <c r="GH453" i="9"/>
  <c r="DZ537" i="9"/>
  <c r="C16" i="12" s="1"/>
  <c r="E25" i="12" s="1"/>
  <c r="EV537" i="9"/>
  <c r="M17" i="12" s="1"/>
  <c r="F55" i="12" s="1"/>
  <c r="FB537" i="9"/>
  <c r="G18" i="12" s="1"/>
  <c r="G37" i="12" s="1"/>
  <c r="EK537" i="9"/>
  <c r="N16" i="12" s="1"/>
  <c r="E58" i="12" s="1"/>
  <c r="EQ537" i="9"/>
  <c r="H17" i="12" s="1"/>
  <c r="F40" i="12" s="1"/>
  <c r="EA537" i="9"/>
  <c r="D16" i="12" s="1"/>
  <c r="E28" i="12" s="1"/>
  <c r="ER537" i="9"/>
  <c r="I17" i="12" s="1"/>
  <c r="F43" i="12" s="1"/>
  <c r="DW537" i="9"/>
  <c r="L15" i="12" s="1"/>
  <c r="D52" i="12" s="1"/>
  <c r="DH537" i="9"/>
  <c r="I14" i="12" s="1"/>
  <c r="C43" i="12" s="1"/>
  <c r="FT537" i="9"/>
  <c r="M19" i="12" s="1"/>
  <c r="H55" i="12" s="1"/>
  <c r="EH537" i="9"/>
  <c r="K16" i="12" s="1"/>
  <c r="E49" i="12" s="1"/>
  <c r="GG537" i="9"/>
  <c r="N20" i="12" s="1"/>
  <c r="I58" i="12" s="1"/>
  <c r="EO537" i="9"/>
  <c r="F17" i="12" s="1"/>
  <c r="F34" i="12" s="1"/>
  <c r="GH463" i="9"/>
  <c r="DK537" i="9"/>
  <c r="L14" i="12" s="1"/>
  <c r="C52" i="12" s="1"/>
  <c r="DN537" i="9"/>
  <c r="C15" i="12" s="1"/>
  <c r="D25" i="12" s="1"/>
  <c r="EJ537" i="9"/>
  <c r="GA537" i="9"/>
  <c r="H20" i="12" s="1"/>
  <c r="I40" i="12" s="1"/>
  <c r="FA537" i="9"/>
  <c r="F18" i="12" s="1"/>
  <c r="G34" i="12" s="1"/>
  <c r="FG537" i="9"/>
  <c r="L18" i="12" s="1"/>
  <c r="G52" i="12" s="1"/>
  <c r="FJ537" i="9"/>
  <c r="C19" i="12" s="1"/>
  <c r="H25" i="12" s="1"/>
  <c r="EZ537" i="9"/>
  <c r="E18" i="12" s="1"/>
  <c r="G31" i="12" s="1"/>
  <c r="EE537" i="9"/>
  <c r="H16" i="12" s="1"/>
  <c r="E40" i="12" s="1"/>
  <c r="DP537" i="9"/>
  <c r="E15" i="12" s="1"/>
  <c r="D31" i="12" s="1"/>
  <c r="FM537" i="9"/>
  <c r="F19" i="12" s="1"/>
  <c r="H34" i="12" s="1"/>
  <c r="EP537" i="9"/>
  <c r="G17" i="12" s="1"/>
  <c r="F37" i="12" s="1"/>
  <c r="EC537" i="9"/>
  <c r="F16" i="12" s="1"/>
  <c r="E34" i="12" s="1"/>
  <c r="FR537" i="9"/>
  <c r="K19" i="12" s="1"/>
  <c r="H49" i="12" s="1"/>
  <c r="GH309" i="9"/>
  <c r="ED537" i="9"/>
  <c r="G16" i="12" s="1"/>
  <c r="E37" i="12" s="1"/>
  <c r="DE537" i="9"/>
  <c r="F14" i="12" s="1"/>
  <c r="C34" i="12" s="1"/>
  <c r="DO537" i="9"/>
  <c r="D15" i="12" s="1"/>
  <c r="D28" i="12" s="1"/>
  <c r="EW537" i="9"/>
  <c r="N17" i="12" s="1"/>
  <c r="F58" i="12" s="1"/>
  <c r="FW537" i="9"/>
  <c r="D20" i="12" s="1"/>
  <c r="I28" i="12" s="1"/>
  <c r="FZ537" i="9"/>
  <c r="G20" i="12" s="1"/>
  <c r="I37" i="12" s="1"/>
  <c r="FH537" i="9"/>
  <c r="M18" i="12" s="1"/>
  <c r="G55" i="12" s="1"/>
  <c r="DX537" i="9"/>
  <c r="M15" i="12" s="1"/>
  <c r="D55" i="12" s="1"/>
  <c r="DI537" i="9"/>
  <c r="J14" i="12" s="1"/>
  <c r="C46" i="12" s="1"/>
  <c r="FU537" i="9"/>
  <c r="N19" i="12" s="1"/>
  <c r="H58" i="12" s="1"/>
  <c r="EX537" i="9"/>
  <c r="C18" i="12" s="1"/>
  <c r="G25" i="12" s="1"/>
  <c r="GH489" i="9"/>
  <c r="GH146" i="9"/>
  <c r="DU537" i="9"/>
  <c r="J15" i="12" s="1"/>
  <c r="D46" i="12" s="1"/>
  <c r="DY537" i="9"/>
  <c r="N15" i="12" s="1"/>
  <c r="D58" i="12" s="1"/>
  <c r="ES537" i="9"/>
  <c r="J17" i="12" s="1"/>
  <c r="F46" i="12" s="1"/>
  <c r="DF537" i="9"/>
  <c r="G14" i="12" s="1"/>
  <c r="C37" i="12" s="1"/>
  <c r="DM537" i="9"/>
  <c r="N14" i="12" s="1"/>
  <c r="C58" i="12" s="1"/>
  <c r="DC537" i="9"/>
  <c r="D14" i="12" s="1"/>
  <c r="C28" i="12" s="1"/>
  <c r="DD537" i="9"/>
  <c r="E14" i="12" s="1"/>
  <c r="C31" i="12" s="1"/>
  <c r="FP537" i="9"/>
  <c r="I19" i="12" s="1"/>
  <c r="H43" i="12" s="1"/>
  <c r="EU537" i="9"/>
  <c r="L17" i="12" s="1"/>
  <c r="F52" i="12" s="1"/>
  <c r="EF537" i="9"/>
  <c r="I16" i="12" s="1"/>
  <c r="E43" i="12" s="1"/>
  <c r="DQ537" i="9"/>
  <c r="F15" i="12" s="1"/>
  <c r="D34" i="12" s="1"/>
  <c r="GC537" i="9"/>
  <c r="J20" i="12" s="1"/>
  <c r="I46" i="12" s="1"/>
  <c r="FF537" i="9"/>
  <c r="K18" i="12" s="1"/>
  <c r="G49" i="12" s="1"/>
  <c r="ET537" i="9"/>
  <c r="K17" i="12" s="1"/>
  <c r="F49" i="12" s="1"/>
  <c r="GH517" i="9"/>
  <c r="GH525" i="9"/>
  <c r="FL537" i="9"/>
  <c r="E19" i="12" s="1"/>
  <c r="H31" i="12" s="1"/>
  <c r="EI537" i="9"/>
  <c r="L16" i="12" s="1"/>
  <c r="E52" i="12" s="1"/>
  <c r="DL537" i="9"/>
  <c r="M14" i="12" s="1"/>
  <c r="C55" i="12" s="1"/>
  <c r="FX537" i="9"/>
  <c r="E20" i="12" s="1"/>
  <c r="I31" i="12" s="1"/>
  <c r="EN537" i="9"/>
  <c r="E17" i="12" s="1"/>
  <c r="F31" i="12" s="1"/>
  <c r="DB537" i="9"/>
  <c r="C14" i="12" s="1"/>
  <c r="C25" i="12" s="1"/>
  <c r="FN537" i="9"/>
  <c r="G19" i="12" s="1"/>
  <c r="H37" i="12" s="1"/>
  <c r="FC537" i="9"/>
  <c r="H18" i="12" s="1"/>
  <c r="G40" i="12" s="1"/>
  <c r="EM537" i="9"/>
  <c r="D17" i="12" s="1"/>
  <c r="F28" i="12" s="1"/>
  <c r="GH405" i="9"/>
  <c r="AM537" i="9"/>
  <c r="H6" i="12" s="1"/>
  <c r="D39" i="12" s="1"/>
  <c r="AD537" i="9"/>
  <c r="K5" i="12" s="1"/>
  <c r="CP537" i="9"/>
  <c r="C11" i="12" s="1"/>
  <c r="BC537" i="9"/>
  <c r="L7" i="12" s="1"/>
  <c r="E51" i="12" s="1"/>
  <c r="AL537" i="9"/>
  <c r="G6" i="12" s="1"/>
  <c r="D36" i="12" s="1"/>
  <c r="CC537" i="9"/>
  <c r="N9" i="12" s="1"/>
  <c r="G57" i="12" s="1"/>
  <c r="BF537" i="9"/>
  <c r="C8" i="12" s="1"/>
  <c r="AQ537" i="9"/>
  <c r="L6" i="12" s="1"/>
  <c r="D51" i="12" s="1"/>
  <c r="AB537" i="9"/>
  <c r="I5" i="12" s="1"/>
  <c r="CN537" i="9"/>
  <c r="M10" i="12" s="1"/>
  <c r="H54" i="12" s="1"/>
  <c r="CF537" i="9"/>
  <c r="E10" i="12" s="1"/>
  <c r="H30" i="12" s="1"/>
  <c r="BY537" i="9"/>
  <c r="J9" i="12" s="1"/>
  <c r="G45" i="12" s="1"/>
  <c r="CB537" i="9"/>
  <c r="M9" i="12" s="1"/>
  <c r="G54" i="12" s="1"/>
  <c r="BL537" i="9"/>
  <c r="I8" i="12" s="1"/>
  <c r="F42" i="12" s="1"/>
  <c r="BS537" i="9"/>
  <c r="D9" i="12" s="1"/>
  <c r="G27" i="12" s="1"/>
  <c r="AT537" i="9"/>
  <c r="C7" i="12" s="1"/>
  <c r="Y537" i="9"/>
  <c r="F5" i="12" s="1"/>
  <c r="CK537" i="9"/>
  <c r="J10" i="12" s="1"/>
  <c r="H45" i="12" s="1"/>
  <c r="BN537" i="9"/>
  <c r="K8" i="12" s="1"/>
  <c r="F48" i="12" s="1"/>
  <c r="AY537" i="9"/>
  <c r="H7" i="12" s="1"/>
  <c r="E39" i="12" s="1"/>
  <c r="AJ537" i="9"/>
  <c r="E6" i="12" s="1"/>
  <c r="D30" i="12" s="1"/>
  <c r="CV537" i="9"/>
  <c r="I11" i="12" s="1"/>
  <c r="I42" i="12" s="1"/>
  <c r="CR537" i="9"/>
  <c r="E11" i="12" s="1"/>
  <c r="I30" i="12" s="1"/>
  <c r="CY537" i="9"/>
  <c r="L11" i="12" s="1"/>
  <c r="I51" i="12" s="1"/>
  <c r="CI537" i="9"/>
  <c r="H10" i="12" s="1"/>
  <c r="H39" i="12" s="1"/>
  <c r="CO537" i="9"/>
  <c r="N10" i="12" s="1"/>
  <c r="H57" i="12" s="1"/>
  <c r="BB537" i="9"/>
  <c r="K7" i="12" s="1"/>
  <c r="E48" i="12" s="1"/>
  <c r="AG537" i="9"/>
  <c r="N5" i="12" s="1"/>
  <c r="CS537" i="9"/>
  <c r="F11" i="12" s="1"/>
  <c r="I33" i="12" s="1"/>
  <c r="BV537" i="9"/>
  <c r="G9" i="12" s="1"/>
  <c r="G36" i="12" s="1"/>
  <c r="BG537" i="9"/>
  <c r="D8" i="12" s="1"/>
  <c r="F27" i="12" s="1"/>
  <c r="AR537" i="9"/>
  <c r="M6" i="12" s="1"/>
  <c r="D54" i="12" s="1"/>
  <c r="CU537" i="9"/>
  <c r="H11" i="12" s="1"/>
  <c r="I39" i="12" s="1"/>
  <c r="AS537" i="9"/>
  <c r="N6" i="12" s="1"/>
  <c r="D57" i="12" s="1"/>
  <c r="AK537" i="9"/>
  <c r="F6" i="12" s="1"/>
  <c r="D33" i="12" s="1"/>
  <c r="AN537" i="9"/>
  <c r="I6" i="12" s="1"/>
  <c r="D42" i="12" s="1"/>
  <c r="X537" i="9"/>
  <c r="E5" i="12" s="1"/>
  <c r="AE537" i="9"/>
  <c r="L5" i="12" s="1"/>
  <c r="BJ537" i="9"/>
  <c r="G8" i="12" s="1"/>
  <c r="F36" i="12" s="1"/>
  <c r="AO537" i="9"/>
  <c r="J6" i="12" s="1"/>
  <c r="D45" i="12" s="1"/>
  <c r="DA537" i="9"/>
  <c r="N11" i="12" s="1"/>
  <c r="I57" i="12" s="1"/>
  <c r="CD537" i="9"/>
  <c r="C10" i="12" s="1"/>
  <c r="BO537" i="9"/>
  <c r="L8" i="12" s="1"/>
  <c r="F51" i="12" s="1"/>
  <c r="AZ537" i="9"/>
  <c r="I7" i="12" s="1"/>
  <c r="E42" i="12" s="1"/>
  <c r="AI537" i="9"/>
  <c r="D6" i="12" s="1"/>
  <c r="D27" i="12" s="1"/>
  <c r="BI537" i="9"/>
  <c r="F8" i="12" s="1"/>
  <c r="F33" i="12" s="1"/>
  <c r="BD537" i="9"/>
  <c r="M7" i="12" s="1"/>
  <c r="E54" i="12" s="1"/>
  <c r="BK537" i="9"/>
  <c r="H8" i="12" s="1"/>
  <c r="F39" i="12" s="1"/>
  <c r="AU537" i="9"/>
  <c r="D7" i="12" s="1"/>
  <c r="E27" i="12" s="1"/>
  <c r="BA537" i="9"/>
  <c r="J7" i="12" s="1"/>
  <c r="E45" i="12" s="1"/>
  <c r="BR537" i="9"/>
  <c r="C9" i="12" s="1"/>
  <c r="AW537" i="9"/>
  <c r="F7" i="12" s="1"/>
  <c r="E33" i="12" s="1"/>
  <c r="Z537" i="9"/>
  <c r="G5" i="12" s="1"/>
  <c r="CL537" i="9"/>
  <c r="K10" i="12" s="1"/>
  <c r="H48" i="12" s="1"/>
  <c r="BW537" i="9"/>
  <c r="H9" i="12" s="1"/>
  <c r="G39" i="12" s="1"/>
  <c r="BH537" i="9"/>
  <c r="E8" i="12" s="1"/>
  <c r="F30" i="12" s="1"/>
  <c r="AC537" i="9"/>
  <c r="J5" i="12" s="1"/>
  <c r="AX537" i="9"/>
  <c r="G7" i="12" s="1"/>
  <c r="E36" i="12" s="1"/>
  <c r="CX537" i="9"/>
  <c r="K11" i="12" s="1"/>
  <c r="I48" i="12" s="1"/>
  <c r="GH47" i="9"/>
  <c r="CA537" i="9"/>
  <c r="L9" i="12" s="1"/>
  <c r="G51" i="12" s="1"/>
  <c r="CG537" i="9"/>
  <c r="F10" i="12" s="1"/>
  <c r="H33" i="12" s="1"/>
  <c r="BQ537" i="9"/>
  <c r="N8" i="12" s="1"/>
  <c r="F57" i="12" s="1"/>
  <c r="BT537" i="9"/>
  <c r="E9" i="12" s="1"/>
  <c r="G30" i="12" s="1"/>
  <c r="BZ537" i="9"/>
  <c r="K9" i="12" s="1"/>
  <c r="G48" i="12" s="1"/>
  <c r="BE537" i="9"/>
  <c r="N7" i="12" s="1"/>
  <c r="E57" i="12" s="1"/>
  <c r="AH537" i="9"/>
  <c r="C6" i="12" s="1"/>
  <c r="D24" i="12" s="1"/>
  <c r="CT537" i="9"/>
  <c r="G11" i="12" s="1"/>
  <c r="I36" i="12" s="1"/>
  <c r="CE537" i="9"/>
  <c r="D10" i="12" s="1"/>
  <c r="H27" i="12" s="1"/>
  <c r="BP537" i="9"/>
  <c r="M8" i="12" s="1"/>
  <c r="F54" i="12" s="1"/>
  <c r="AF537" i="9"/>
  <c r="M5" i="12" s="1"/>
  <c r="W537" i="9"/>
  <c r="D5" i="12" s="1"/>
  <c r="BU537" i="9"/>
  <c r="F9" i="12" s="1"/>
  <c r="G33" i="12" s="1"/>
  <c r="AV537" i="9"/>
  <c r="E7" i="12" s="1"/>
  <c r="E30" i="12" s="1"/>
  <c r="CW537" i="9"/>
  <c r="J11" i="12" s="1"/>
  <c r="I45" i="12" s="1"/>
  <c r="CZ537" i="9"/>
  <c r="M11" i="12" s="1"/>
  <c r="I54" i="12" s="1"/>
  <c r="CJ537" i="9"/>
  <c r="I10" i="12" s="1"/>
  <c r="H42" i="12" s="1"/>
  <c r="CQ537" i="9"/>
  <c r="D11" i="12" s="1"/>
  <c r="I27" i="12" s="1"/>
  <c r="CH537" i="9"/>
  <c r="G10" i="12" s="1"/>
  <c r="H36" i="12" s="1"/>
  <c r="BM537" i="9"/>
  <c r="J8" i="12" s="1"/>
  <c r="F45" i="12" s="1"/>
  <c r="AP537" i="9"/>
  <c r="K6" i="12" s="1"/>
  <c r="D48" i="12" s="1"/>
  <c r="AA537" i="9"/>
  <c r="H5" i="12" s="1"/>
  <c r="CM537" i="9"/>
  <c r="L10" i="12" s="1"/>
  <c r="H51" i="12" s="1"/>
  <c r="BX537" i="9"/>
  <c r="I9" i="12" s="1"/>
  <c r="G42" i="12" s="1"/>
  <c r="GH40" i="9"/>
  <c r="GH62" i="9"/>
  <c r="GH48" i="9"/>
  <c r="GH158" i="9"/>
  <c r="GH234" i="9"/>
  <c r="GH6" i="9"/>
  <c r="GH246" i="9"/>
  <c r="GH216" i="9"/>
  <c r="GH52" i="9"/>
  <c r="GH112" i="9"/>
  <c r="GH272" i="9"/>
  <c r="GH156" i="9"/>
  <c r="GH278" i="9"/>
  <c r="GH94" i="9"/>
  <c r="GH80" i="9"/>
  <c r="GH34" i="9"/>
  <c r="GH262" i="9"/>
  <c r="GH30" i="9"/>
  <c r="GH162" i="9"/>
  <c r="GH76" i="9"/>
  <c r="GH66" i="9"/>
  <c r="GH36" i="9"/>
  <c r="GH206" i="9"/>
  <c r="GH218" i="9"/>
  <c r="GH26" i="9"/>
  <c r="GH88" i="9"/>
  <c r="GH29" i="9"/>
  <c r="GH55" i="9"/>
  <c r="GH178" i="9"/>
  <c r="GH252" i="9"/>
  <c r="GH38" i="9"/>
  <c r="GH17" i="9"/>
  <c r="GH132" i="9"/>
  <c r="GH244" i="9"/>
  <c r="GH274" i="9"/>
  <c r="GH293" i="9"/>
  <c r="GH114" i="9"/>
  <c r="GH428" i="9"/>
  <c r="GH54" i="9"/>
  <c r="GH82" i="9"/>
  <c r="GH302" i="9"/>
  <c r="GH167" i="9"/>
  <c r="GH314" i="9"/>
  <c r="GH84" i="9"/>
  <c r="GH116" i="9"/>
  <c r="GH164" i="9"/>
  <c r="GH276" i="9"/>
  <c r="GH122" i="9"/>
  <c r="GH39" i="9"/>
  <c r="GH8" i="9"/>
  <c r="GH35" i="9"/>
  <c r="GH230" i="9"/>
  <c r="GH19" i="9"/>
  <c r="GH194" i="9"/>
  <c r="GH260" i="9"/>
  <c r="GH118" i="9"/>
  <c r="GH166" i="9"/>
  <c r="GH232" i="9"/>
  <c r="GH10" i="9"/>
  <c r="GH110" i="9"/>
  <c r="GH168" i="9"/>
  <c r="GH152" i="9"/>
  <c r="GH296" i="9"/>
  <c r="GH41" i="9"/>
  <c r="GH46" i="9"/>
  <c r="GH174" i="9"/>
  <c r="GH382" i="9"/>
  <c r="GH14" i="9"/>
  <c r="GH43" i="9"/>
  <c r="GH210" i="9"/>
  <c r="GH21" i="9"/>
  <c r="GH104" i="9"/>
  <c r="GH280" i="9"/>
  <c r="GH20" i="9"/>
  <c r="GH228" i="9"/>
  <c r="GH86" i="9"/>
  <c r="GH130" i="9"/>
  <c r="GH240" i="9"/>
  <c r="GH12" i="9"/>
  <c r="GH44" i="9"/>
  <c r="GH102" i="9"/>
  <c r="GH136" i="9"/>
  <c r="GH282" i="9"/>
  <c r="GH266" i="9"/>
  <c r="GH56" i="9"/>
  <c r="GH172" i="9"/>
  <c r="GH126" i="9"/>
  <c r="GH202" i="9"/>
  <c r="GH288" i="9"/>
  <c r="F3" i="10"/>
  <c r="GH196" i="9"/>
  <c r="GH23" i="9"/>
  <c r="GH42" i="9"/>
  <c r="GH74" i="9"/>
  <c r="GH154" i="9"/>
  <c r="GH180" i="9"/>
  <c r="GH268" i="9"/>
  <c r="GH72" i="9"/>
  <c r="GH292" i="9"/>
  <c r="GH24" i="9"/>
  <c r="GH96" i="9"/>
  <c r="GH160" i="9"/>
  <c r="GH186" i="9"/>
  <c r="GH242" i="9"/>
  <c r="GH264" i="9"/>
  <c r="GH124" i="9"/>
  <c r="GH45" i="9"/>
  <c r="GH339" i="9"/>
  <c r="GH106" i="9"/>
  <c r="GH140" i="9"/>
  <c r="GH236" i="9"/>
  <c r="GH188" i="9"/>
  <c r="GH404" i="9"/>
  <c r="GH25" i="9"/>
  <c r="GH37" i="9"/>
  <c r="GH248" i="9"/>
  <c r="GH254" i="9"/>
  <c r="GH22" i="9"/>
  <c r="GH198" i="9"/>
  <c r="GH182" i="9"/>
  <c r="M16" i="12"/>
  <c r="E55" i="12" s="1"/>
  <c r="GH290" i="9"/>
  <c r="GH364" i="9"/>
  <c r="GH98" i="9"/>
  <c r="GH120" i="9"/>
  <c r="GH294" i="9"/>
  <c r="GH161" i="9"/>
  <c r="GH68" i="9"/>
  <c r="GH31" i="9"/>
  <c r="GH176" i="9"/>
  <c r="GH119" i="9"/>
  <c r="GH18" i="9"/>
  <c r="GH128" i="9"/>
  <c r="GH204" i="9"/>
  <c r="GH64" i="9"/>
  <c r="GH50" i="9"/>
  <c r="GH78" i="9"/>
  <c r="GH142" i="9"/>
  <c r="GH108" i="9"/>
  <c r="GH184" i="9"/>
  <c r="GH92" i="9"/>
  <c r="GH58" i="9"/>
  <c r="GH211" i="9"/>
  <c r="GH138" i="9"/>
  <c r="GH33" i="9"/>
  <c r="GH208" i="9"/>
  <c r="GH70" i="9"/>
  <c r="GH238" i="9"/>
  <c r="GH214" i="9"/>
  <c r="GH16" i="9"/>
  <c r="GH51" i="9"/>
  <c r="GH200" i="9"/>
  <c r="GH270" i="9"/>
  <c r="GH27" i="9"/>
  <c r="GH134" i="9"/>
  <c r="GH28" i="9"/>
  <c r="GH100" i="9"/>
  <c r="GH170" i="9"/>
  <c r="GH53" i="9"/>
  <c r="GH144" i="9"/>
  <c r="GH60" i="9"/>
  <c r="GH306" i="9"/>
  <c r="GH32" i="9"/>
  <c r="GH226" i="9"/>
  <c r="GH250" i="9"/>
  <c r="GH220" i="9"/>
  <c r="GH212" i="9"/>
  <c r="GH90" i="9"/>
  <c r="GH300" i="9"/>
  <c r="GH93" i="9"/>
  <c r="GH49" i="9"/>
  <c r="GH360" i="9"/>
  <c r="GH523" i="9"/>
  <c r="GH342" i="9"/>
  <c r="GH7" i="9"/>
  <c r="GH475" i="9"/>
  <c r="GH375" i="9"/>
  <c r="GH378" i="9"/>
  <c r="GH243" i="9"/>
  <c r="GH456" i="9"/>
  <c r="GH271" i="9"/>
  <c r="GH315" i="9"/>
  <c r="GH61" i="9"/>
  <c r="GH131" i="9"/>
  <c r="GH249" i="9"/>
  <c r="GH107" i="9"/>
  <c r="GH261" i="9"/>
  <c r="GH332" i="9"/>
  <c r="GH187" i="9"/>
  <c r="GH334" i="9"/>
  <c r="GH350" i="9"/>
  <c r="GH451" i="9"/>
  <c r="GH390" i="9"/>
  <c r="GH235" i="9"/>
  <c r="GH129" i="9"/>
  <c r="GH155" i="9"/>
  <c r="GH426" i="9"/>
  <c r="GH153" i="9"/>
  <c r="GH63" i="9"/>
  <c r="GH371" i="9"/>
  <c r="GH500" i="9"/>
  <c r="GH267" i="9"/>
  <c r="GH420" i="9"/>
  <c r="GH257" i="9"/>
  <c r="GH392" i="9"/>
  <c r="GH487" i="9"/>
  <c r="E11" i="11"/>
  <c r="GH159" i="9"/>
  <c r="GH435" i="9"/>
  <c r="GH297" i="9"/>
  <c r="GH173" i="9"/>
  <c r="GH137" i="9"/>
  <c r="GH490" i="9"/>
  <c r="GH205" i="9"/>
  <c r="GH518" i="9"/>
  <c r="GH269" i="9"/>
  <c r="GH301" i="9"/>
  <c r="GH386" i="9"/>
  <c r="GH459" i="9"/>
  <c r="GH195" i="9"/>
  <c r="GH183" i="9"/>
  <c r="GH447" i="9"/>
  <c r="GH379" i="9"/>
  <c r="GH423" i="9"/>
  <c r="GH177" i="9"/>
  <c r="GH215" i="9"/>
  <c r="GH109" i="9"/>
  <c r="GH125" i="9"/>
  <c r="GH141" i="9"/>
  <c r="GH442" i="9"/>
  <c r="GH197" i="9"/>
  <c r="GH335" i="9"/>
  <c r="GH367" i="9"/>
  <c r="GH452" i="9"/>
  <c r="GH482" i="9"/>
  <c r="GH289" i="9"/>
  <c r="GH169" i="9"/>
  <c r="GH514" i="9"/>
  <c r="GH384" i="9"/>
  <c r="GH15" i="9"/>
  <c r="GH454" i="9"/>
  <c r="GH65" i="9"/>
  <c r="GH97" i="9"/>
  <c r="GH458" i="9"/>
  <c r="GH327" i="9"/>
  <c r="GH231" i="9"/>
  <c r="GH5" i="9"/>
  <c r="GH95" i="9"/>
  <c r="GH510" i="9"/>
  <c r="GH3" i="9"/>
  <c r="GH229" i="9"/>
  <c r="GH181" i="9"/>
  <c r="GH408" i="9"/>
  <c r="GH480" i="9"/>
  <c r="GH455" i="9"/>
  <c r="GH73" i="9"/>
  <c r="GH105" i="9"/>
  <c r="GH438" i="9"/>
  <c r="GH13" i="9"/>
  <c r="GH193" i="9"/>
  <c r="GH432" i="9"/>
  <c r="GH448" i="9"/>
  <c r="GH336" i="9"/>
  <c r="GH498" i="9"/>
  <c r="GH515" i="9"/>
  <c r="GH287" i="9"/>
  <c r="GH4" i="9"/>
  <c r="GH299" i="9"/>
  <c r="GH291" i="9"/>
  <c r="GH99" i="9"/>
  <c r="GH279" i="9"/>
  <c r="GH346" i="9"/>
  <c r="GH217" i="9"/>
  <c r="GH175" i="9"/>
  <c r="GH395" i="9"/>
  <c r="GH59" i="9"/>
  <c r="GH123" i="9"/>
  <c r="GH522" i="9"/>
  <c r="GH387" i="9"/>
  <c r="GH416" i="9"/>
  <c r="GH528" i="9"/>
  <c r="GH67" i="9"/>
  <c r="GH418" i="9"/>
  <c r="GH283" i="9"/>
  <c r="GH424" i="9"/>
  <c r="GH219" i="9"/>
  <c r="GH308" i="9"/>
  <c r="GH253" i="9"/>
  <c r="GH388" i="9"/>
  <c r="GH127" i="9"/>
  <c r="GH526" i="9"/>
  <c r="GH277" i="9"/>
  <c r="GH460" i="9"/>
  <c r="GH398" i="9"/>
  <c r="GH151" i="9"/>
  <c r="GH444" i="9"/>
  <c r="GH233" i="9"/>
  <c r="GH486" i="9"/>
  <c r="GH303" i="9"/>
  <c r="GH157" i="9"/>
  <c r="GH491" i="9"/>
  <c r="GH71" i="9"/>
  <c r="GH135" i="9"/>
  <c r="GH11" i="9"/>
  <c r="GH419" i="9"/>
  <c r="GH117" i="9"/>
  <c r="GH434" i="9"/>
  <c r="GH9" i="9"/>
  <c r="GH330" i="9"/>
  <c r="GH431" i="9"/>
  <c r="GH412" i="9"/>
  <c r="GH479" i="9"/>
  <c r="GH436" i="9"/>
  <c r="GH227" i="9"/>
  <c r="GH149" i="9"/>
  <c r="GH203" i="9"/>
  <c r="GH483" i="9"/>
  <c r="GH133" i="9"/>
  <c r="GH450" i="9"/>
  <c r="GH83" i="9"/>
  <c r="GH147" i="9"/>
  <c r="GH237" i="9"/>
  <c r="GH225" i="9"/>
  <c r="GH307" i="9"/>
  <c r="GH439" i="9"/>
  <c r="GH312" i="9"/>
  <c r="GH185" i="9"/>
  <c r="GH209" i="9"/>
  <c r="GH511" i="9"/>
  <c r="GH179" i="9"/>
  <c r="GH326" i="9"/>
  <c r="GH358" i="9"/>
  <c r="GH411" i="9"/>
  <c r="GH406" i="9"/>
  <c r="GH163" i="9"/>
  <c r="GH383" i="9"/>
  <c r="GH516" i="9"/>
  <c r="GH502" i="9"/>
  <c r="GH368" i="9"/>
  <c r="GH245" i="9"/>
  <c r="GH400" i="9"/>
  <c r="GH372" i="9"/>
  <c r="GH207" i="9"/>
  <c r="GH503" i="9"/>
  <c r="GH316" i="9"/>
  <c r="GH75" i="9"/>
  <c r="GH506" i="9"/>
  <c r="GH239" i="9"/>
  <c r="GH343" i="9"/>
  <c r="GH527" i="9"/>
  <c r="GH366" i="9"/>
  <c r="GH488" i="9"/>
  <c r="GH391" i="9"/>
  <c r="GH113" i="9"/>
  <c r="GH145" i="9"/>
  <c r="GH79" i="9"/>
  <c r="GH201" i="9"/>
  <c r="GH355" i="9"/>
  <c r="GH440" i="9"/>
  <c r="GH507" i="9"/>
  <c r="GH394" i="9"/>
  <c r="GH311" i="9"/>
  <c r="GH422" i="9"/>
  <c r="GH310" i="9"/>
  <c r="GH57" i="9"/>
  <c r="GH414" i="9"/>
  <c r="GH356" i="9"/>
  <c r="GH265" i="9"/>
  <c r="GH328" i="9"/>
  <c r="GH171" i="9"/>
  <c r="GH374" i="9"/>
  <c r="GH273" i="9"/>
  <c r="GH499" i="9"/>
  <c r="GH121" i="9"/>
  <c r="GH199" i="9"/>
  <c r="GH512" i="9"/>
  <c r="GH407" i="9"/>
  <c r="GH103" i="9"/>
  <c r="GH331" i="9"/>
  <c r="GH347" i="9"/>
  <c r="GH478" i="9"/>
  <c r="GH396" i="9"/>
  <c r="GH275" i="9"/>
  <c r="GH359" i="9"/>
  <c r="GH263" i="9"/>
  <c r="GH281" i="9"/>
  <c r="GH410" i="9"/>
  <c r="GH520" i="9"/>
  <c r="GH519" i="9"/>
  <c r="GH255" i="9"/>
  <c r="E4" i="11"/>
  <c r="D29" i="11"/>
  <c r="GH380" i="9"/>
  <c r="GH81" i="9"/>
  <c r="GH430" i="9"/>
  <c r="GH446" i="9"/>
  <c r="GH338" i="9"/>
  <c r="GH370" i="9"/>
  <c r="GH476" i="9"/>
  <c r="GH403" i="9"/>
  <c r="GH223" i="9"/>
  <c r="GH462" i="9"/>
  <c r="GH399" i="9"/>
  <c r="GH101" i="9"/>
  <c r="GH443" i="9"/>
  <c r="GH508" i="9"/>
  <c r="GH259" i="9"/>
  <c r="GH89" i="9"/>
  <c r="GH69" i="9"/>
  <c r="GH87" i="9"/>
  <c r="GH363" i="9"/>
  <c r="GH352" i="9"/>
  <c r="GH213" i="9"/>
  <c r="GH305" i="9"/>
  <c r="GH362" i="9"/>
  <c r="GH484" i="9"/>
  <c r="GH77" i="9"/>
  <c r="GH504" i="9"/>
  <c r="GH348" i="9"/>
  <c r="GH285" i="9"/>
  <c r="GH91" i="9"/>
  <c r="GH139" i="9"/>
  <c r="GH351" i="9"/>
  <c r="GH340" i="9"/>
  <c r="GH85" i="9"/>
  <c r="GH115" i="9"/>
  <c r="GH427" i="9"/>
  <c r="GH241" i="9"/>
  <c r="GH221" i="9"/>
  <c r="GH415" i="9"/>
  <c r="GH165" i="9"/>
  <c r="GH524" i="9"/>
  <c r="GH111" i="9"/>
  <c r="GH143" i="9"/>
  <c r="GH344" i="9"/>
  <c r="GH376" i="9"/>
  <c r="GH251" i="9"/>
  <c r="GH354" i="9"/>
  <c r="GH492" i="9"/>
  <c r="GH2" i="9"/>
  <c r="GH247" i="9"/>
  <c r="GH295" i="9"/>
  <c r="GH402" i="9"/>
  <c r="J28" i="12" l="1"/>
  <c r="O19" i="12"/>
  <c r="E13" i="12"/>
  <c r="O14" i="12"/>
  <c r="J52" i="12"/>
  <c r="K13" i="12"/>
  <c r="J13" i="12"/>
  <c r="L13" i="12"/>
  <c r="D13" i="12"/>
  <c r="J49" i="12"/>
  <c r="J46" i="12"/>
  <c r="O16" i="12"/>
  <c r="N13" i="12"/>
  <c r="G13" i="12"/>
  <c r="F13" i="12"/>
  <c r="J58" i="12"/>
  <c r="C13" i="12"/>
  <c r="J37" i="12"/>
  <c r="O18" i="12"/>
  <c r="J34" i="12"/>
  <c r="C48" i="12"/>
  <c r="J48" i="12" s="1"/>
  <c r="K4" i="12"/>
  <c r="I13" i="12"/>
  <c r="H13" i="12"/>
  <c r="J31" i="12"/>
  <c r="C30" i="12"/>
  <c r="J30" i="12" s="1"/>
  <c r="E4" i="12"/>
  <c r="F24" i="12"/>
  <c r="O8" i="12"/>
  <c r="O9" i="12"/>
  <c r="G24" i="12"/>
  <c r="O6" i="12"/>
  <c r="C24" i="12"/>
  <c r="C4" i="12"/>
  <c r="O5" i="12"/>
  <c r="C45" i="12"/>
  <c r="J45" i="12" s="1"/>
  <c r="J4" i="12"/>
  <c r="C33" i="12"/>
  <c r="J33" i="12" s="1"/>
  <c r="F4" i="12"/>
  <c r="J43" i="12"/>
  <c r="O15" i="12"/>
  <c r="J40" i="12"/>
  <c r="C27" i="12"/>
  <c r="J27" i="12" s="1"/>
  <c r="D4" i="12"/>
  <c r="E18" i="11"/>
  <c r="C57" i="12"/>
  <c r="J57" i="12" s="1"/>
  <c r="N4" i="12"/>
  <c r="O7" i="12"/>
  <c r="E24" i="12"/>
  <c r="J25" i="12"/>
  <c r="H24" i="12"/>
  <c r="O10" i="12"/>
  <c r="C39" i="12"/>
  <c r="J39" i="12" s="1"/>
  <c r="H4" i="12"/>
  <c r="C42" i="12"/>
  <c r="J42" i="12" s="1"/>
  <c r="I4" i="12"/>
  <c r="O20" i="12"/>
  <c r="M13" i="12"/>
  <c r="C54" i="12"/>
  <c r="J54" i="12" s="1"/>
  <c r="M4" i="12"/>
  <c r="C36" i="12"/>
  <c r="J36" i="12" s="1"/>
  <c r="G4" i="12"/>
  <c r="C51" i="12"/>
  <c r="J51" i="12" s="1"/>
  <c r="L4" i="12"/>
  <c r="I24" i="12"/>
  <c r="O11" i="12"/>
  <c r="O17" i="12"/>
  <c r="J55" i="12"/>
  <c r="O4" i="12" l="1"/>
  <c r="O13" i="12"/>
  <c r="J24" i="12"/>
  <c r="J59" i="12" s="1"/>
</calcChain>
</file>

<file path=xl/sharedStrings.xml><?xml version="1.0" encoding="utf-8"?>
<sst xmlns="http://schemas.openxmlformats.org/spreadsheetml/2006/main" count="10108" uniqueCount="4368">
  <si>
    <t>ID</t>
  </si>
  <si>
    <t>Authors</t>
  </si>
  <si>
    <t>Title</t>
  </si>
  <si>
    <t>Research area</t>
  </si>
  <si>
    <t>Specific geographical research scale</t>
  </si>
  <si>
    <t>DOI/URL</t>
  </si>
  <si>
    <t>Document Type</t>
  </si>
  <si>
    <t>Classification of study (empirical application=1; theoretical study=0)</t>
  </si>
  <si>
    <t>Number of resource interactions examined (0;1;2;3;4;5;6)</t>
  </si>
  <si>
    <t>Water for Energy (yes=1; no=0)</t>
  </si>
  <si>
    <t>Water for Food (yes=1; no=0)</t>
  </si>
  <si>
    <t>Energy for Food (yes=1; no=0)</t>
  </si>
  <si>
    <t>Energy for Water (yes=1; no=0)</t>
  </si>
  <si>
    <t>Food for Energy (yes=1; no=0)</t>
  </si>
  <si>
    <t>Food for Water (yes=1; no=0)</t>
  </si>
  <si>
    <t>Year</t>
  </si>
  <si>
    <t>Journal</t>
  </si>
  <si>
    <t>Abstract</t>
  </si>
  <si>
    <t>English (yes=1; no=0)</t>
  </si>
  <si>
    <t>Right document type (yes=1; no=0)</t>
  </si>
  <si>
    <t>Full text available (yes=1; no=0)</t>
  </si>
  <si>
    <t>Search keywords (‘food-energy-water nexus‘ or ‘FEW nexus‘=1;‘water-energy-food nexus’ or ‘WEF nexus‘ or ‘resource nexus’=0)</t>
  </si>
  <si>
    <t>An R., Liu P., Cheng L., Yao M., Li H., Wang Y.</t>
  </si>
  <si>
    <t>Network analysis of the food-energy-water nexus in China's Yangtze River Economic Belt from a synergetic perspective</t>
  </si>
  <si>
    <t>Region</t>
  </si>
  <si>
    <t>Mesoscale</t>
  </si>
  <si>
    <t>10.1088/1748-9326/abe25e</t>
  </si>
  <si>
    <t>Article</t>
  </si>
  <si>
    <t>Environmental Research Letters</t>
  </si>
  <si>
    <t>Economic development, resource scarcity and climate change pose enormous challenges to the food-energy-water (FEW) nexus, calling for integrative resources governance to improve the synergy between subsystems. However, it is unclear about the synergy evolution of the FEW nexus in temporal and spatial scales. This paper uses the network analysis to explore the FEW nexus in China's Yangtze River Economic Belt. First, the comprehensive index system containing subsystems, order parameters and eigenvectors are determined in causal paths. Second, the synergetic network among order parameters is developed, and the centrality analysis is then conducted to identify the influencing factors. Third, the Bayesian network among eigenvectors is constructed to analyze the sensitivity of the dominant influencing factors. The results show that: (a) Energy subsystem has the highest centralities and dominates the FEW nexus. (b) From the perspective of time variability, the network centralization reaches the highest in 2007, but reaches the lowest in 2013, showing a downward trend, so we should adhere to the national strategy of synergetic development to realize the resource sustainability. (c) From the perspective of spatial sensitivity, upper reach (UR) is sensitive to food-related factors while lower reach (LR) is sensitive to energy-related factors. Therefore, the development of agriculture in upper UR should focus on protection, and the development of industry in LR should focus on remediation. The significance of the research is to construct a network analysis framework for better understanding the spatio-temporal variability of the FEW nexus in Yangtze River Economic Belt. © 2021 The Author(s). Published by IOP Publishing Ltd.</t>
  </si>
  <si>
    <t>Scopus</t>
  </si>
  <si>
    <t>Qin J., Duan W., Chen Y., Dukhovny V.A., Sorokin D., Li Y., Wang X.</t>
  </si>
  <si>
    <t>Comprehensive evaluation and sustainable development of water–energy–food–ecology systems in Central Asia</t>
  </si>
  <si>
    <t>Central Asia</t>
  </si>
  <si>
    <t>Multi-country</t>
  </si>
  <si>
    <t>Macroscale</t>
  </si>
  <si>
    <t>10.1016/j.rser.2021.112061</t>
  </si>
  <si>
    <t>Renewable and Sustainable Energy Reviews</t>
  </si>
  <si>
    <t>Water, energy, food, and ecology play significant roles in poverty reduction, human well-being, and regional sustainable development. With the increasing demand for energy and food, environmental degradation, and increasing pressure on regional finite water resources, water-energy-food-ecology (WEFE) systems have been facing serious challenges in Central Asia. To address these challenges, it is necessary to understand and manage the WEFE nexus; thus, we explore the relationship between cross-sectoral pressures in this study. Based on the projection pursuit model and the virtual water trade concept, we comprehensively assess the WEFE system pressure and reveal the transmission of pressure. Finally, we develop a coordination mechanism to achieve the sustainable development of WEFE systems. The main results are as follows: (1) During 1992–2014, the comprehensive pressure level of the WEFE system showed a slightly upward trend, but there were significant differences between countries; (2) the pressures of cross-sectors are not only closely related but also transmittable. Unreasonable sectoral structure (crop planting, power generation and food import and export), spatial mismatch of resources and virtual water trade (especially for food trade) are important reasons for the pressure transfer within and across countries. And, (3) the proposed coordination mechanism optimizes the system structure, makes trade-offs and synergies for the interests of the sectors, and is more targeted. The integration of policies and regions is key to ensuring the smooth operation of the mechanism. This research can serve as a reference to achieve the coordinated development of WEFE systems in Central Asia. © 2022 Elsevier Ltd</t>
  </si>
  <si>
    <t>Vinca, A; Parkinson, S; Riahi, K; Byers, E; Siddiqi, A; Muhammad, A; Ilyas, A; Yogeswaran, N; Willaarts, B; Magnuszewski, P; Awais, M; Rowe, A; Djilali, N</t>
  </si>
  <si>
    <t>Transboundary cooperation a potential route to sustainable development in the Indus basin</t>
  </si>
  <si>
    <t>Indus Basin</t>
  </si>
  <si>
    <t>River Basin</t>
  </si>
  <si>
    <t>10.1038/s41893-020-00654-7</t>
  </si>
  <si>
    <t>Nature Sustainability</t>
  </si>
  <si>
    <t>The Indus river basin in South Asia is water stressed, energy insecure and intensively farmed, and research on this region often lacks a systemic approach to the issues. This study shows how the path to development in the region could be made less costly and more environmentally friendly by fostering transboundary cooperation. With a rapidly growing population of 250 million, the Indus river basin in South Asia is one of the most intensively cultivated regions on Earth, highly water stressed and lacking energy security. Yet, most studies advising sustainable development policy have lacked multi-sectoral and cross-country perspectives. Here we show how the countries in the Indus basin could lower costs for development and reduce soil pollution and water stress by cooperating on water resources and electricity and food production. According to this analysis, Indus basin countries need to increase investments to US$10 billion per yr to mitigate water scarcity issues and ensure improved access to resources by 2050. These costs could shrink to US$2 billion per yr, with economic gains for all, if countries pursued more collaborative policies. Downstream regions would benefit most, with reduced food and energy costs and improved water access, while upstream regions would benefit from new energy investments. Using integrated water-energy-land analysis, this study quantifies the potential benefits of novel avenues to sustainable development arising from greater international cooperation.</t>
  </si>
  <si>
    <t>Web of Science</t>
  </si>
  <si>
    <t>Páez-Curtidor N., Keilmann-Gondhalekar D., Drewes J.E.</t>
  </si>
  <si>
    <t>Application of the water-energy-food nexus approach to the climate-resilient water safety plan of leh town, india</t>
  </si>
  <si>
    <t>Leh (Ladakh)</t>
  </si>
  <si>
    <t>City</t>
  </si>
  <si>
    <t>10.3390/su131910550</t>
  </si>
  <si>
    <t>Sustainability (Switzerland)</t>
  </si>
  <si>
    <t>Climate-resilient water safety plans (CR-WSPs) have been developed as a risk-based approach to ensure a safe drinking-water supply while addressing the increasing stress on water resources resulting from climate change. Current examples of the application of CR-WSPs show a strong sectoral approach that fails to explore the potential synergies between other climate-sensitive sectors related to water, such as food and energy. This can increase the vulnerability or decrease the overall resilience of urban systems when planning climate change adaptation measures. In this work, the Water–Energy–Food (WEF) Nexus approach was applied in the formulation of a CR-WSP in Leh Town, India, a city with rapid development and population growth located in the Himalayas—one of the most sensitive ecosystems to climate change. The WEF Nexus approach was applied in the system description using a critical infrastructure approach and in the formulation of scenarios for risk management which exploited intersectoral synergies through water reclamation with resource recovery using constructed wetlands. The improvements in WEF security and risk reduction were demonstrated through indicators and risk mapping with geographical information systems (GISs). The methods for integrating the WEF Nexus approach in CR-WSPs provided through this work can serve as a base for a trans-sectoral, resilient approach within risk-based approaches for water security. © 2021 by the authors. Licensee MDPI, Basel, Switzerland. This article is an open access article distributed under the terms and conditions of the Creative Commons Attribution (CC BY) license (http://creativecommons.org/licenses/by/4.0/).</t>
  </si>
  <si>
    <t>Yue Q., Guo P.</t>
  </si>
  <si>
    <t>Managing agricultural water-energy-food-environment nexus considering water footprint and carbon footprint under uncertainty</t>
  </si>
  <si>
    <t>Local</t>
  </si>
  <si>
    <t>10.1016/j.agwat.2021.106899</t>
  </si>
  <si>
    <t>Agricultural Water Management</t>
  </si>
  <si>
    <t>Water, energy, food, and environment are highly interconnected, with intricate dependencies and multiple uncertainties involved in agricultural system. This paper presents a novel water-energy-food-environment nexus (WEFEN) optimization model for sustainable development of agriculture. The developed model incorporates stochastic multi-objective programming, triangular fuzzy numbers, fuzzy credibility-constrained programming, mixed-integer programming, non-linear programming, and Stewart model into a general optimization framework. The model is capable of (1) balancing the tradeoffs among socio-economic, resources, and environmental concerns; (2) generating valid WEFEN management solutions achieving the targets of maximum net economic benefit, maximum renewable energy production, minimum water footprint, and minimum carbon footprint simultaneously; (3) dealing with complexities and uncertainties existed in agricultural WEFEN systems. The model was applied to the Zhanghe irrigation district to give policy-makers insights into what efforts should be made towards sustainable agricultural management. Flexible alternatives were generated under different scenarios and sensitivity analyses were conducted. Results highlighted the significance of improvement of internal water storage capacity, reasonable farmland management, and compromise decision preferences. The proposed methodology is applicable for other agriculture-centered regions suffering from multifold resources and environment crisis. © 2021 Elsevier B.V.</t>
  </si>
  <si>
    <t>Li, XQ; Zhang, LX; Zhang, PP; Hao, Y; Xiong, X</t>
  </si>
  <si>
    <t>Urban food-energy-water nexus: a case study in Beijing</t>
  </si>
  <si>
    <t>10.1016/j.cjpre.2021.12.030</t>
  </si>
  <si>
    <t>Chinese Journal of Population Resources and Environment</t>
  </si>
  <si>
    <t>Food, energy and water (FEW) are indispensable, irreplaceable and safeguarding resources with tangled interlinkages among each other, often framed in terms of 'nexus'. Cities have become the bustling hubs of resource consumption and production, facing the most intense stress. Globally, food security, fresh water shortage and fossil energy exhaustion have become the greatest challenge for the sustainable development of cities in the future. Systematic analysis and simulation of dynamic evolution of urban FEW demand and supply and its nexus would add significant and practical value for macro-management such as ensuring the security of urban resource. Taking Beijing as the case study, we established a dynamic model for the FEW demand and supply from the perspective of cross-ectoral and cross-regional nexus with the Stella modelling platform, then it was run for simulating the dynamic changes and nexus characteristics of FEW during the interval between 2016 and 2035.The results showed that:(1)The gap between local production and demand of these three resources in Beijing will continue to increase. In 2035, Beijing will need 2.16 million tons of grain, 0.83 million tons of meat, 4.6 billion m(3) of water and 91.65 million tons of standard coal of energy while the resources produced and supplied by locality independently will be 0.21 million tons, 0.23 million tons, 3.3 billion cubic meters and 16.5 million tons of standard coal respectively. Beijing has to draw on cross-boundary production to meet FEW-use with the increasing gap between local supply and demand. (2)There is a developing trend of the absolute quantity of interaction among FEW. Structurally, the 'outsourcing' feature is obvious and the indigenous nexus links of three resources are shifting to back-end supply chain such as transportation and treatment. (3)The change of nexus indexes are mainly affected by the mutual and strong dependence between food and water. Food and energy depend more and more on each other; in contrast, the inter-relationship between water and energy is more stable. In addition, inter-regional FEW nexus is strengthened. (4)To improve systematic management of urban resources, we need to capture multi-tradeoffs of the FEW system comprehensively and establish a multi-regional and multi-factor integrated and collaborative resource management mechanism.</t>
  </si>
  <si>
    <t>Xue J., Liu G., Casazza M., Ulgiati S.</t>
  </si>
  <si>
    <t>Development of an urban FEW nexus online analyzer to support urban circular economy strategy planning</t>
  </si>
  <si>
    <t>10.1016/j.energy.2018.08.198</t>
  </si>
  <si>
    <t>Energy</t>
  </si>
  <si>
    <t>Growth of urban population around the world and, particularly, within urban areas, has placed various pressing challenges on Food, Energy, and Water (FEW) such as food security, water safety as well as energy scarcity and so on. Current studies on urban FEW nexus are mainly focused on the correlation analysis of elements by pairs, while these works are developed separately. With respect to the methods, the existing researches mostly adopt the bottom-up approach, accounting for the direct relationship between the individual production sectors. While the associations between the internal elements of the system still lack of simulation. In this study, we aim at developing an online open access tool for cities, the Urban Circular Economy Calculator (UCEC), which enables to develop different circular economy scenarios associated to FEW management. UCEC v1.0 uses Beijing data as test case. In particular, more than 20 circular economy policies related on food, energy and water are selected and divided into 6 categories. Long-term simulations on the social, economic and environmental impacts are provided to test the trajectories of policy effects. Being an open access tool, UCEC can be used also for supporting participatory processes as an urban management instrument. The solution is economically and financially feasible, due to the low level of technical requirements. The necessity of such a tool is proved by the societal need of transition toward a low-carbon and sustainable framework, which can be effectively supported by the introduction of circular economy. This transition, such as the idea behind UCEC, should preserve (or even improve) the societal wellbeing, while increasing basic resources (i.e.: FEW) accessibility, security and preservation. © 2018 Elsevier Ltd</t>
  </si>
  <si>
    <t>Yi J., Guo J., Ou M., Pueppke S.G., Ou W., Tao Y., Qi J.</t>
  </si>
  <si>
    <t>Sustainability assessment of the water-energy-food nexus in Jiangsu Province, China</t>
  </si>
  <si>
    <t>Province</t>
  </si>
  <si>
    <t>10.1016/j.habitatint.2019.102094</t>
  </si>
  <si>
    <t>Habitat International</t>
  </si>
  <si>
    <t>The water-energy-food (WEF) nexus has become a hotspot in the field of sustainability science, and researchers and policymakers are now considering the theoretical underpinnings of the concept and its implications for policy practice. This requires an integrated method for assessing the sustainability of a region's WEF nexus. Here we evaluate the sustainability trends of an important regional WEF nexus using Jiangsu Province, China, as a case study. Using statistical data from 2000 to 2016, we propose a step-by-step methodological approach to evaluate sustainability and carry out empirical research to examine it. The methodology constructs a composite index, combining single WEF sector indicators and WEF linkage indicators that reflect the characteristics of the nexus. This enables exploration of differences in assessment results based on the concept of strong and weak sustainability. Such differences are obvious in the evaluation results based on sustainability surplus compensation (SSC) and sine sustainability surplus compensation (SSSC) methods. The analysis confirms that Jiangsu Province is following a path of unsustainable development of the WEF nexus. This is mainly due to substandard indicators of the water and energy systems, some of which are declining. The general approach provides a timely and useful means for the sustainability assessment of the WEF nexus. It can be easily applied in practice and provides policy intervention signals to stakeholders and policymakers in resource and sustainable development management. © 2019 Elsevier Ltd</t>
  </si>
  <si>
    <t>Leung Pah Hang M.Y., Martinez-Hernandez E., Leach M., Yang A.</t>
  </si>
  <si>
    <t>Designing integrated local production systems: A study on the food-energy-water nexus</t>
  </si>
  <si>
    <t>Whitehill and Bordon, an eco-town in the UK</t>
  </si>
  <si>
    <t>10.1016/j.jclepro.2016.06.194</t>
  </si>
  <si>
    <t>Journal of Cleaner Production</t>
  </si>
  <si>
    <t>Centralised production of essential products and services based on fossil fuels and large scale distribution infrastructures has contributed to a plethora of issues such as deterioration of ecosystems, social-economic injustice and depletion of resources. The establishment of local production systems that deliver various products for local consumption (e.g. food, energy and water) by making the best use of locally available renewable resources can potentially alleviate unsustainable resource consumption. The main objective of this work is to develop process systems engineering tools combined with the concept of resource accounting using exergy for the design of such local production systems. A general design framework comprising an optional preliminary design stage followed by a simultaneous design stage based on mathematical optimisation is proposed. The preliminary design stage considers each supply subsystem individually and allows insights into the potential interactions between them. The simultaneous design stage yields an optimal design of the local production system and has the capacity to include all design integration possibilities between the subsystems and generate a truly integrated design solution. The proposed methodology, which reflects generalised principles for designing local production systems, has been illustrated through a case study on the integrated design of the food-energy-water nexus for a designated eco-town in UK. It demonstrates the advantages of an integrated design of a system making use of local resources to meet its demands over a system relying on centralised supplies and a design without considering integration opportunities between subsystems. © 2016 Elsevier Ltd</t>
  </si>
  <si>
    <t>Núñez-López J.M., Rubio-Castro E., Ponce-Ortega J.M.</t>
  </si>
  <si>
    <t>Involving resilience in optimizing the water-energy-food nexus at macroscopic level</t>
  </si>
  <si>
    <t>northwest part of Mexico</t>
  </si>
  <si>
    <t>10.1016/j.psep.2020.09.037</t>
  </si>
  <si>
    <t>Process Safety and Environmental Protection</t>
  </si>
  <si>
    <t>This paper presents a multi-objective optimization model for the optimal design of a resilient macroscopic system that incorporates the water-energy-food nexus targeting economic and environmental objectives. The model aims to properly satisfy and distribute water and energy for agricultural, domestic, industrial, and livestock sectors, also it takes into account the treatment of wastewater from agriculture, domestic and industrial sectors, as well as the use of agricultural wastes to be used as fuel in power and desalinization plants. The model was coded and solved in the software GAMS. A case study from the northwest part of Mexico was considered to show the applicability of the proposed approach. Results show that it is possible to obtain resilient solutions in satisfying water, energy and food needs with an appropriated distribution of resources, even when the climatic conditions are extreme. © 2020 Institution of Chemical Engineers</t>
  </si>
  <si>
    <t>Sušnik J.</t>
  </si>
  <si>
    <t>Data-driven quantification of the global water-energy-food system</t>
  </si>
  <si>
    <t>175 countries Global</t>
  </si>
  <si>
    <t>Global</t>
  </si>
  <si>
    <t>10.1016/j.resconrec.2018.02.023</t>
  </si>
  <si>
    <t>Resources, Conservation and Recycling</t>
  </si>
  <si>
    <t>There is increasing interest in the global water-energy-food (WEF) system and potential system trajectories, especially considering growing concerns over resource exploitation and sustainability. Previous studies investigating different aspects of this system have a number of shortcomings, meaning it is difficult to identify system-wide tradeoffs, and makes comparison difficult. A global analysis of the WEF system linked to gross domestic product (GDP) growth is presented, integrating the four sectors into a coherent analysis and modelling framework. GDP was included as previous related work demonstrates a link between GDP and each WEF sector. A system dynamics modelling approach quantifies previously qualitative descriptions of the global WEF-GDP system, while a Monte-Carlo sampling approach is adopted to characterise national-level variability in resource use. Correlative and causal analysis show links of varying strength between sectors. For example, the GDP-electricity consumption sectors are strongly correlated while food production and electricity consumption are weakly correlated. Causal analysis reveals that ‘correlation does not imply causation’. There are noticeable asymmetries in causality between certain sectors. Historical WEF-GDP values are well recreated. Future scenarios were assessed using seven GDP growth estimates to 2100. Water withdrawals in 2100 and food production in 2050 are close to other estimations. Results suggest that humanity risks exceeding the 'safe operating space’ for water withdrawal. Reducing water withdrawal while maintaining or increasing food production is critical, and should be decoupled from economic growth. This work provides a quantitative modelling framework to previously qualitative descriptions of the WEF-GDP system, offering a platform on which to build. © 2018 Elsevier B.V.</t>
  </si>
  <si>
    <t>Lin Y.-C., Lin C.-C., Lee M., Chiueh P.-T., Lo S.-L., Liou M.-L.</t>
  </si>
  <si>
    <t>Comprehensive assessment of regional food-energy-water nexus with GIS-based tool</t>
  </si>
  <si>
    <t>10.1016/j.resconrec.2019.104457</t>
  </si>
  <si>
    <t>Integration of the food, energy, and water (FEW) nexus thinking is expected to enhance cross-sectoral discussion during the process of policy development. This process can be improved with comprehensive assessment tools to provide quantitative information regarding the interdependence of the FEW nexus. A comprehensive framework of the regional FEW nexus quantitative assessment was proposed in this study. Life cycle assessment (LCA) was the core method used to evaluate the FEW inter-linkages. Land use data which can further imply the resources consumption or requirement was introduced to estimate potential changes in the nexus in future time periods. In order to display the practicality of the FEW nexus approach, a user-friendly nexus platform, a GIS-based Regional Environmental Assessment Tool for Food-Energy-Water nexus (GREAT for FEW) (http://greatforfew.enve.ntu.edu.tw/FEW/), was developed with a solid conceptual model, a database, and calculation methods. The usability of the tool was demonstrated using a Taiwanese case study. The results of the Taiwanese case showed that Scenario 1 (non-nuclear homeland policy) caused the lowest environmental impacts as compared to both Scenario 0 (baseline) and Scenario 2 (non-nuclear homeland policy with National Spatial Plan) due to better energy structures and maintenance of agricultural lands. These outcomes indicate that the selection of indicators does affect the results. Therefore, it is suggested that additional indicators should be designed based on the characteristics of the case study area and concerns of stakeholders. © 2019 Elsevier B.V.</t>
  </si>
  <si>
    <t>Chen C.-F., Feng K.-L., Ma H.-W.</t>
  </si>
  <si>
    <t>Uncover the interdependent environmental impacts associated with the water-energy-food nexus under resource management strategies</t>
  </si>
  <si>
    <t>10.1016/j.resconrec.2020.104909</t>
  </si>
  <si>
    <t>This study uses Taiwan's WEF nexus as a case study to demonstrate how the resource flow and associated environmental impact of the WEF nexus can be assessed as basis for evaluating strategies for promoting the sustainable use of natural resources. In this study, material flow analysis (MFA) and life-cycle assessment (LCA), were combined. The MFA was used to examine the interdependence of the three natural resources, and the LCA was used to evaluate the environmental impacts of the WEF system. The WEF nexus analysis shows that tap water supply, oil refining, the cogeneration of steam and electricity, thermoelectric power plants, irrigation, animal husbandry, and aquaculture are the main interwoven nodes and have the most prominent impact on the three natural resources. When the unit products from the WEF system were determined, LCA was implemented for these products to identify 15 types of environmental impacts. The environmental impacts for the WEF system were then calculated based on the use of unit products. The results of LCA showed that the most prominent impacts are the impact of public electricity on climate change; oil products on ozone depletion and ionizing radiation; tap water on metal depletion; and animal husbandry on terrestrial ecotoxicity. Based on the assessment of the alternative resource management strategies, if both water and energy policies are modified simultaneously, the impact of the overall WEF system on most environmental impact categories could be reduced. © 2020 Elsevier B.V.</t>
  </si>
  <si>
    <t>Zhang J., Wang S., Pradhan P., Zhao W., Fu B.</t>
  </si>
  <si>
    <t>Mapping the complexity of the food-energy-water nexus from the lens of Sustainable Development Goals in China</t>
  </si>
  <si>
    <t>Country</t>
  </si>
  <si>
    <t>10.1016/j.resconrec.2022.106357</t>
  </si>
  <si>
    <t>The nexus approach offers an important heuristic tool for the sustainable management of resources by considering the links among different sectors. The food-energy-water (FEW) nexus corresponds to links among the three of seventeen United Nations Sustainable Development Goals (SDGs), namely SDG2 (No Hungry), SDG6 (Clean Water and Sanitation), and SDG7 (Affordable and Clean Energy), and their interlinkages have a direct or indirect impact on other SDGs. However, there is still a lack of a systematic and quantitative analysis of how the nexus approach could promote achieving SDGs. Here, taking China as a case, we built an expanded FEW nexus framework from the lens of SDGs, which consists of six sectors, including food (SDG2), water (SDG6), energy (SDG7), economic (SDG8), consumption and production (SDG12), and forest (SDG15). We quantified the two-way interactions between the six sectors by the panel vector autoregressive (PVAR) model. Results indicate that sectors exhibit different response characteristics (positive or negative) in their interactions, and these responses could change over time. These results imply that changing the priorities of actions may be an effective measure to transform trade-offs into synergies. Moreover, the contribution of different sectors to each other varies considerably, with economic growth (SDG8) generally having a higher impact on changes in the FEW nexus than consumption and production patterns (SDG12). Our research suggests that strengthening the quantitative assessment of two-way interactions among the FEW nexus has crucial implications for leveraging nexus approaches effectively to achieve sustainable development for all. © 2022 Elsevier B.V.</t>
  </si>
  <si>
    <t>Yan X., Fang L., Mu L.</t>
  </si>
  <si>
    <t>How does the water-energy-food nexus work in developing countries? An empirical study of China</t>
  </si>
  <si>
    <t>China</t>
  </si>
  <si>
    <t>10.1016/j.scitotenv.2019.134791</t>
  </si>
  <si>
    <t>Science of the Total Environment</t>
  </si>
  <si>
    <t>As three resources that are necessary for human survival and production, water, energy and food are increasingly closely linked. In recent years, the water-energy-food nexus has attracted special attention from international organizations and academic circles. However, due to the lack of research on its internal mechanisms, there is still controversy on whether the water-energy-food nexus can be used as a new policy basis. The internal mechanisms of the water-energy-food nexus were analysed from the perspective of industrial linkages in this paper and empirically verified by constructing an SVAR (structural vector auto regression) model using China's data. The results showed that there were two forms of conduction in China's water-energy-food nexus: the water-energy-food nexus with nuclear power participation and that with natural gas participation. The characteristics of China's water-energy-food nexus were derived. For the interactions of the water-energy segment in China's water-energy-food nexus, the conduction from energy to water was consistent for different types of energy, while that from water to energy varied depending on the type of energy. Food production always had a negative impact on energy production, while the conduction from energy to food varied for different types of energy. The conduction between food and the water supply was not as significant as was generally considered. Especially, the impact of the water supply on food production was weak. The order of strength intensity and the duration were also available for reference. Accordingly, a new policy basis was presented under the framework of China's water-energy-food nexus. Both our research design and research findings are significant in contributing to understanding the internal mechanisms of the water-energy-food nexus, and the policy implications are also helpful for achieving better policy effects. © 2019 Elsevier B.V.</t>
  </si>
  <si>
    <t>Namany S., Govindan R., Martino M.D., Pistikopoulos E.N., Linke P., Avraamidou S., Al-Ansari T.</t>
  </si>
  <si>
    <t>An Energy-Water-Food Nexus-based Decision-making Framework to Guide National Priorities in Qatar</t>
  </si>
  <si>
    <t>Qatar</t>
  </si>
  <si>
    <t>10.1016/j.scs.2021.103342</t>
  </si>
  <si>
    <t>Sustainable Cities and Society</t>
  </si>
  <si>
    <t>Efficient resource management and the development of resilient societies begins with an accurate identification of strengths and weaknesses of systems involved. Conducting a holistic performance analysis considering multiple assessment criteria permits the detection of discrepancies hindering systems productivity. In this study, an integrative assessment tool, based on the analytical hierarchy process (AHP) and the energy, water, and food (EWF) nexus is used to design a decision-making scheme that guides policymakers in establishing national priorities and sectorial strategies. The tool considers critical systems of the economy that necessitate urgent management by investigating their sustainability, security, and resilience levels. The developed methodology has been applied to assess the performance of the EWF sectors in the State of Qatar. From a national level perspective, findings of this research indicate that the resilience pillar outweighs in criticality the security and sustainability of the overall EWF nexus, which implies the need to further develop risk mitigation plans and response strategies. Considering sectorial level performances, results of this work have unveiled the vulnerability of the three nexus sectors, particularly water and food, faced to internal and external risks. This is represented by integrated resilience indexes of 0.21, 0.17 and 0.10 for the food, water, and energy sectors, respectively. The water system has also displayed a low security level, represented by a high criticality score of 0.14 in comparison with the food and energy sectors. As for the sustainability pillar, the food system, due to its continuous agricultural intensification is the least sustainable with an integrated index of 0.13. Those findings provide an impetus for policymakers to deploy future investments that secure stable and resilient availability of water and food resources. The energy sector, backed by abundant natural gas reserves, does not necessitate significant attention, however, it requires a continuous monitoring being an essential driver for both the water and food systems. Results of this study offer a generic roadmap that can be followed by countries to set national priorities based on evidence-informed performance assessments reflecting resources ‘conditions optimal and cost-effective decisions that meet the need of the targeted population. © 2021</t>
  </si>
  <si>
    <t>Liang S., Qu S., Zhao Q., Zhang X., Daigger G.T., Newell J.P., Miller S.A., Johnson J.X., Love N.G., Zhang L., Yang Z., Xu M.</t>
  </si>
  <si>
    <t>Quantifying the Urban Food-Energy-Water Nexus: The Case of the Detroit Metropolitan Area</t>
  </si>
  <si>
    <t>Detroit Metropolitan Area (DMA)</t>
  </si>
  <si>
    <t>10.1021/acs.est.8b06240</t>
  </si>
  <si>
    <t>Environmental Science and Technology</t>
  </si>
  <si>
    <t>The efficient provision of food, energy, and water (FEW) resources to cities is challenging around the world. Because of the complex interdependence of urban FEW systems, changing components of one system may lead to ripple effects on other systems. However, the inputs, intersectoral flows, stocks, and outputs of these FEW resources from the perspective of an integrated urban FEW system have not been synthetically characterized. Therefore, a standardized and specific accounting method to describe this system is needed to sustainably manage these FEW resources. Using the Detroit Metropolitan Area (DMA) as a case, this study developed such an accounting method by using material and energy flow analysis to quantify this urban FEW nexus. Our results help identify key processes for improving FEW resource efficiencies of the DMA. These include (1) optimizing the dietary habits of households to improve phosphorus use efficiency, (2) improving effluent-disposal standards for nitrogen removal to reduce nitrogen emission levels, (3) promoting adequate fertilization, and (4) enhancing the maintenance of wastewater collection pipelines. With respect to water use, better efficiency of thermoelectric power plants can help reduce water withdrawals. The method used in this study lays the ground for future urban FEW analyses and modeling. © 2018 American Chemical Society.</t>
  </si>
  <si>
    <t>Karutz R., Omann I., Gorelick S.M., Klassert C.J.A., Zozmann H., Zhu Y., Kabisch S., Kindler A., Figueroa A.J., Wang A., Küblböck K., Grohs H., Burek P., Smilovic M., Klauer B.</t>
  </si>
  <si>
    <t>Capturing Stakeholders’ Challenges of the Food–Water–Energy Nexus—A Participatory Approach for Pune and the Bhima Basin, India</t>
  </si>
  <si>
    <t>Bhima Basin</t>
  </si>
  <si>
    <t>10.3390/su14095323</t>
  </si>
  <si>
    <t>Systems models of the Food–Water–Energy (FWE) nexus face a conceptual difficulty: the systematic integration of local stakeholder perspectives into a coherent framework for analysis. We present a novel procedure to co-produce and systematize the real-life complexity of stakeholder knowledge and forge it into a clear-cut set of challenges. These are clustered into the Pressure–State– Response (PSIR) framework, which ultimately guides the development of a conceptual systems model closely attuned to the needs of local stakeholders. We apply this approach to the case of the emerging megacity Pune and the Bhima basin in India. Through stakeholder workshops, involving 75 resource users and experts, we identified 22 individual challenges. They include exogenous pressures, such as climate change and urbanization, and endogenous pressures, such as agricultural groundwater over-abstraction and land use change. These pressures alter the Bhima basin’s system state, characterized by inefficient water and energy supply systems and regional scarcity. The consequent impacts on society encompass the inadequate provision with food, water, and energy and livelihood challenges for farmers in the basin. An evaluation of policy responses within the conceptual systems model shows the complex cause–effect interactions between nexus subsystems. One single response action, such as the promotion of solar farming, can affect multiple challenges. The resulting concise picture of the regional FWE system serves resource users, policymakers, and researchers to evaluate long-term policies within the context of the urban FWE system. While the presented results are specific to the case study, the approach can be transferred to any other FWE nexus system. © 2022 by the authors. Licensee MDPI, Basel, Switzerland.</t>
  </si>
  <si>
    <t>Anu Ramaswami, Dana Boyer, Ajay Singh Nagpure, Andrew Fang, Shelly Bogra, Bhavik Bakshi, Elliot Cohen4 and Ashish Rao-Ghorpade</t>
  </si>
  <si>
    <t>An urban systems framework to assess the trans-boundary food-energy-water nexus: implementation in Delhi, India</t>
  </si>
  <si>
    <t>Delhi</t>
  </si>
  <si>
    <t>10.1088/1748-9326/aa5556</t>
  </si>
  <si>
    <t>Snowballing</t>
  </si>
  <si>
    <t>Karlberg L., Hoff H., Amsalu T., Andersson K., Binnington T., Flores-López F., de Bruin A., Gebrehiwot S.G., Gedif B., zur Heide F., Johnson O., Osbeck M., Young C.</t>
  </si>
  <si>
    <t>Tackling complexity: Understanding the food-energy-environment nexus in Ethiopia's lake TANA sub-basin</t>
  </si>
  <si>
    <t>Lake Tana SubBasin</t>
  </si>
  <si>
    <t>https://www.water-alternatives.org/index.php/alldoc/articles/vol8/v8issue1/273-a8-1-6</t>
  </si>
  <si>
    <t>Water Alternatives</t>
  </si>
  <si>
    <t>Ethiopia has embarked upon a rapid growth and development trajectory aiming to become a middle-income country by 2025. To achieve this goal, an agricultural development led industrialization strategy is being implemented which aims to intensify and transform agriculture, thereby boosting yields and, subsequently, economic returns. At the same time, the energy use which currently consists of more than 90% traditional biomass use is shifting towards increasing electricity production predominantly from large-scale hydropower plants, with the aim to improve access to modern energy sources. While the targets are commendable it is not clear that either all direct impacts or potential conflicts between goals have been considered. In this paper we evaluate and compare the impacts of alternative development trajectories pertaining to agriculture, energy and environment for a case-study location, the Lake Tana Subbasin, with a focus on current national plans and accounting for cross-sector interlinkages and competing resource use: the food-energy-environment nexus. Applying a nexus toolkit (WEAP and LEAP) in participatory scenario development we compare and evaluate three different future scenarios. We conclude that the two processes - agricultural transformation and energy transition - are interdependent and could be partly competitive. As agriculture becomes increasingly intensified, it relies on more energy. At the same time, the energy system will, at least in the foreseeable future, continue to be largely supported by biomass, partly originating from croplands. Two outstanding dilemmas pertaining to resources scarcity were identified. Water needed for energy and agricultural production, and to sustain ecosystem services, sometimes exceeds water availability. Moreover, the region seems to be hitting a biomass ceiling where the annual increments in biomass from all terrestrial ecosystems are in the same order of magnitude as biomass needs for food, fodder and fuel. We propose that a stakeholder-driven nexus approach, underpinned by quantitative and spatially explicit scenario and planning tools, can help to resolve these outstanding dilemmas and can support more consistent policy and decision making, towards improved resource productivities, lower environmental pressures and enhanced human securities.</t>
  </si>
  <si>
    <t>Ahamed S.; Sperling J.; Galford G.; Stephens J.C.; Arent D.</t>
  </si>
  <si>
    <t>10.1525/cse.2018.001735</t>
  </si>
  <si>
    <t>Case Studies in the Environment</t>
  </si>
  <si>
    <t>Intersections of food, energy, and water systems (also termed as the FEW nexus) pose many sustainability and governance challenges for urban areas, including risks to ecosystems, inequitable distribution of benefits and harms across populations, and reliance on distant sources for food, energy, and water. This case study provides an integrated assessment of the FEW nexus at the city and regional scale in ten contiguous counties encompassing the rapidly growing Denver region in the United States. Spatial patterns in FEW consumption, production, trans-boundary flows, embodied FEW inputs, and impacts on FEW systems were assessed using an urban systems framework for the trans-boundary food-energy-water nexus. The Denver region is an instructive case study of the FEW nexus for multiple reasons: it is rapidly growing, is semi-arid, faces a large projected water shortfall, and is a major fossil fuel and agricultural producer. The rapid uptake of high-volume hydraulic fracturing (HVHF) combined with horizontal drilling in populated areas poses ongoing risks to regional water quality. Through this case study, fracking is identified as a major topic for FEW nexus inquiry, with intensifying impacts on water quantity and quality that reflect nationwide trends. Key data gaps are also identified, including energy for water use and food preparation. This case study is relevant to water and sustainability planners, energy regulators, communities impacted by hydraulic fracturing, and consumers of energy and food produced in the Denver region. It is applicable beyond Denver to dry areas with growing populations, agricultural activity, and the potential for shale development. © 2019 by the Regents of the University of California.</t>
  </si>
  <si>
    <t>Shivakumar A., Alfstad T., Niet T.</t>
  </si>
  <si>
    <t>10.1088/1748-9326/ac2ce9</t>
  </si>
  <si>
    <t>Currently available water-energy-food (WEF) modelling frameworks to analyse cross-sectoral interactions often share one or more of the following gaps: (a) lack of integration between sectors, (b) coarse spatial representation, and (c) lack of reproducible methods of nexus assessment. In this paper, we present a novel clustering tool as an expansion to the Climate-Land-Energy-Water-Systems modelling framework used to quantify inter-sectoral linkages between water, energy, and food systems. The clustering tool uses Agglomerative Hierarchical clustering to aggregate spatial data related to the land and water sectors. Using clusters of aggregated data reconciles the need for a spatially resolved representation of the land-use and water sectors with the computational and data requirements to efficiently solve such a model. The aggregated clusters, combined together with energy system components, form an integrated resource planning structure. The modelling framework is underpinned by an open-source energy system modelling tool - OSeMOSYS - and uses publicly available data with global coverage. By doing so, the modelling framework allows for reproducible WEF nexus assessments. The approach is used to explore the inter-sectoral linkages between the energy, land-use, and water sectors of Viet Nam out to 2030. A validation of the clustering approach confirms that underlying trends actual crop yield data are preserved in the resultant clusters. Finally, changes in cultivated area of selected crops are observed and differences in levels of crop migration are identified. © 2021 The Author(s). Published by IOP Publishing Ltd.</t>
  </si>
  <si>
    <t>Slorach P.C., Jeswani H.K., Cuéllar-Franca R., Azapagic A.</t>
  </si>
  <si>
    <t>Environmental sustainability in the food-energy-water-health nexus: A new methodology and an application to food waste in a circular economy</t>
  </si>
  <si>
    <t>10.1016/j.wasman.2020.06.012</t>
  </si>
  <si>
    <t>Waste Management</t>
  </si>
  <si>
    <t>Current studies on the food-energy-water nexus do not capture effects on human health. This study presents a new methodology for assessing the environmental sustainability in the food-energy-water-health nexus on a life cycle basis. The environmental impacts, estimated through life cycle assessment, are used to determine a total impact on the nexus by assigning each life cycle impact to one of the four nexus aspects. These are then normalised, weighted and aggregated to rank the options for each aspect and determine an overall nexus impact. The outputs of the assessment are visualised in a “nexus quadrilateral” to enable structured and transparent interpretation of results. The methodology is illustrated by considering resource recovery from household food waste within the context of a circular economy. The impact on the nexus of four treatment options is quantified: anaerobic digestion, in-vessel composting, incineration and landfilling. Anaerobic digestion is environmentally the most sustainable option with the lowest overall impact on the nexus. Incineration is the second best option but has a greater impact on the health aspect than landfilling. Landfilling has the greatest influence on the water aspect and the second highest overall impact on the nexus. In-vessel composting is the worst option overall, despite being favoured over incineration and landfilling in circular-economy waste hierarchies. This demonstrates that “circular” does not necessarily mean “environmentally sustainable.” The proposed methodology can be used to guide businesses and policy makers in interpreting a wide range of environmental impacts of products, technologies and human activities within the food-energy-water-health nexus. © 2020 Elsevier Ltd</t>
  </si>
  <si>
    <t>Villamayor-Tomas S., Grundmann P., Epstein G., Evans T., Kimmich C.</t>
  </si>
  <si>
    <t>The water-energy-food security nexus through the lenses of the value chain and the institutional analysis and development frameworks</t>
  </si>
  <si>
    <t>Germany: Braunschweig peri-urban area; Spain: The Riegos del Alto Aragon (RAA) project;Kenya: Nanyuki/Likii River catchments (Mount Kenya);India: Andhra Pradesh</t>
  </si>
  <si>
    <t>https://www.water-alternatives.org/index.php/all-abs/274-a8-1-7/file</t>
  </si>
  <si>
    <t>A number of frameworks have been used to study the water-food-energy nexus; but few of these consider the role of institutions in mediating environmental outcomes. In this paper we aim to start filling that gap by combining insights from the Institutional Analysis and Development (IAD) framework and value chain analysis. Specifically we study food, energy and water value chains as networks of action situations (NAS) where actors' decisions depend not only on the institutional structure of a particular situation but also on the decisions made in related situations. Although the IAD framework has developed a solid reputation in the policy sciences, empirical applications of the related NAS concept are rare. Value-chain analysis can help drawing the empirical boundaries of NAS as embedded in production processes. In this paper we first use value-chain analysis to identify important input-output linkages among water, food and energy production processes, and then apply the IAD-NAS approach to better understand the effect of institutions within and across those processes. The resulting combined framework is then applied to four irrigation-related case studies including: the use of energy for water allocation and food production in an irrigation project in Spain; the production and allocation of treated water for food and bioenergy production in Germany; the allocation of water for food production and urban use in Kenya; and the production and allocation of energy for food production in Hyderabad, India. The case analyses reveal the value of the framework by demonstrating the importance of establishing linkages across energy, water and food-related situations and the ways in which institutions limit or facilitate synergies along the value chains.</t>
  </si>
  <si>
    <t>Khan Z., Wild T.B., Iyer G., Hejazi M., Vernon C.R.</t>
  </si>
  <si>
    <t>The future evolution of energy-water-agriculture interconnectivity across the US</t>
  </si>
  <si>
    <t>Multiple</t>
  </si>
  <si>
    <t>10.1088/1748-9326/ac046c</t>
  </si>
  <si>
    <t>Energy, water, and agricultural resources across the globe are highly interconnected. This interconnectivity poses science challenges, such as understanding and modeling interconnections, as well as practical challenges, such as efficiently managing interdependent resource systems. Using the US as an example, this study seeks to define and explore how interconnectivity evolves over space and time under a range of influences. Concepts from graph theory and input-output analysis are used to visualize and quantify key intersectoral linkages using two new indices: the 'Interconnectivity Magnitude Index' and the 'Interconnectivity Spread Index'. Using the Global Change Analysis Model (GCAM-USA), we explore the future evolution of these indices under four scenarios that explore a range of forces, including socioeconomic and technological change. Analysis is conducted at both national and state level spatial scales from 2015 to 2100. Results from a Reference scenario show that resource interconnectivity in the US is primarily driven by water use amongst different sectors, while changes in interconnectivity are driven by a decoupling of the water and electricity systems, as power plants become more water-efficient over time. High population and GDP growth results in relatively more decoupling of sectors, as a larger share of water and energy is used outside of interconnected sector feedback loops. Lower socioeconomic growth results in the opposite trend. Transitioning to a low-carbon economy increases interconnectivity because of the expansion of purpose-grown biomass, which strengthens the connections between water and energy. The results highlight that while some regions may experience similar sectoral stress projections, the composition of the intersectoral connectivity leading to that sectoral stress may call for distinctly different multi-sector co-management strategies. The methodology we introduce here can be applied in diverse geographical and sectoral contexts to enable better understanding of where, when, and how coupling or decoupling between sectors could evolve and be better managed. © 2021 The Author(s). Published by IOP Publishing Ltd.</t>
  </si>
  <si>
    <t>Yu L., Xiao Y., Zeng X.T., Li Y.P., Fan Y.R.</t>
  </si>
  <si>
    <t>Planning water-energy-food nexus system management under multi-level and uncertainty</t>
  </si>
  <si>
    <t>10.1016/j.jclepro.2019.119658</t>
  </si>
  <si>
    <t>In this study, a multi-level interval fuzzy credibility-constrained programming (MIFCP) method is developed for planning the regional-scale water-energy-food nexus (WEFN) system. MIFCP can not only deal with uncertainties expressed as interval parameters and fuzzy sets, but also handle conflicts and hierarchical relationships among multiple decision departments. The MIFCP approach is then applied to planning the WEFN system of Henan Province, China. Solutions of three different decision targets in various hierarchy levels, five scenarios with different decision makers’ objectives and five credibility levels toward different necessity degrees are examined. Several findings in association with various planting structures, water resources demand, energy consumption, fertilizer and pesticide utilizations and system benefits are achieved. Results reveal that the future total irrigation water can decrease by 1.49% from years 2020–2025. Results also disclose that the total cultivated area can change by 1.91% owing to the variation of fertilizer and pesticide change. Compared to single level programming (SLP) and bi-level programming (BP) approaches, the MIFCP-WEFN model can help decision-makers identify the optimal agricultural water resources management schemes by means of the leadership of water resources managers as well as the feedback of two diverse followers (i.e. energy managers and agricultural managers). © 2019 Elsevier Ltd</t>
  </si>
  <si>
    <t>Ghodsvali M., Dane G., de Vries B.</t>
  </si>
  <si>
    <t>The nexus social-ecological system framework (NexSESF): A conceptual and empirical examination of transdisciplinary food-water-energy nexus</t>
  </si>
  <si>
    <t>Eindhoven</t>
  </si>
  <si>
    <t>10.1016/j.envsci.2022.01.010</t>
  </si>
  <si>
    <t>Environmental Science and Policy</t>
  </si>
  <si>
    <t>Over the past decade, debates on the governance of food, water, and energy resources (FWE nexus) have increased, provoking new insights into social importance in ecological balance. Policymakers, management professionals, and scholars of the FWE nexus call for new approaches that address ranges of social and ecological impacts of uncoordinated sectoral planning. From a theoretical perspective, social-ecological systems (SES) science offers a balanced approach for improved FWE nexus through consolidating knowledge from a wide range of disciplines and providing the opportunity to adapt to the changing environment. However, although increasingly employed, it has been complicated to empirically monitor and evaluate the dynamic social-ecological nexus systems. A framework for translating SES theory into FWE nexus practice is needed. This paper develops an integrated assessment framework of the social-ecological nexus systems governance and presents results from its application to a Dutch smart-eco city. An integrative multi-level analysis scheme is used to analyze intra- and inter- relationships, quantify social and ecological impacts of uncoordinated FWE management, and visualize FWE supply-chain risks posed to cities by the dynamic humans and nature interactions. The evidence-based approach of this study proved advantages of the proposed framework in (i) revealing connections of natural resources and the cultural, regulating, and supporting services of nexus systems, and (ii) making practical recommendations for improved socio-ecologically-balanced nexus interventions. The results can support policymakers and management professionals of the FWE nexus to organize their analytical, diagnostic, and prescriptive capabilities to make development decisions on urban resilience and ecological balance. © 2022 The Authors</t>
  </si>
  <si>
    <t>Laspidou C.S., Mellios N.K., Spyropoulou A.E., Kofinas D.T., Papadopoulou M.P.</t>
  </si>
  <si>
    <t>Systems thinking on the resource nexus: Modeling and visualisation tools to identify critical interlinkages for resilient and sustainable societies and institutions</t>
  </si>
  <si>
    <t xml:space="preserve">Greece </t>
  </si>
  <si>
    <t>10.1016/j.scitotenv.2020.137264</t>
  </si>
  <si>
    <t>Achieving the UN Sustainable Development Goals depends on using resources efficiently, avoiding fragmentation in decision-making, recognising the trade-offs and synergies across sectors and adopting an integrated Nexus thinking among policymakers. Nexus Informatics develops the science of recognising and quantifying nexus interlinkages. Nexus-coherent solutions enhance the effect of policymaking in achieving adequate governance, leading to successful strategic vision and efficient resource management. In this article, we present the structure of a System Dynamics Model—the Nexus_SDM—that maps sector-specific data from major databases (e.g., EUROSTAT) and scenario models (e.g., E3ME-FTT OSeMOSYS and SWIM) for the national case study of Greece. Disaggregation algorithms are employed on annual national-scale data, turning them into detailed spatial and temporal datasets, by converting them to monthly values spread among all 14 River Basin Districts (RBDs). The Nexus_SDM calculates Nexus Interlinkage Factors and quantifies interlinkages among Water, Energy, Food, Built Environment, Natural Land and greenhouse gas (GHG) emissions. It simulates the nexus in the national case study of Greece as a holistic multi-sectoral system and provides insights into the vulnerability of resources to future socio-economic scenarios. It calculates the link between crop type/area, irrigation water and agricultural value, revealing which crops have the highest agricultural value with the least water and crop area. It demonstrates that fossil fuel power generation and use of oil for transportation are responsible for the most GHG emissions in most RBDs and presents projections for years 2030 and 2050. The analysis showcases that to move from a general nexus thinking to an operational nexus concept, it is important to focus on data availability and scale. Advanced Sankey and Chord diagrams are introduced to show distribution of resource use among RBDs and an innovative visualisation tool is developed, the Nexus Directional Chord plot, which reveals Nexus hotspots and strong interlinkages among sectors, facilitating stakeholder awareness. © 2018 The Authors</t>
  </si>
  <si>
    <t>Zare M., Mohammadi-Ivatloo B., Abapour M., Asadi S., Mohammadi G.</t>
  </si>
  <si>
    <t>The necessity of a food-energy-water nexus approach for lake urmia basin under the risks of climate change and environment degradation</t>
  </si>
  <si>
    <t>Lake Urmia Basin</t>
  </si>
  <si>
    <t>10.1007/978-3-030-40052-1_9</t>
  </si>
  <si>
    <t>Book Chapter</t>
  </si>
  <si>
    <t>Food-Energy-Water Nexus Resilience and Sustainable Development: Decision-Making Methods, Planning, and Trade-Off Analysis</t>
  </si>
  <si>
    <t>This chapter examines the nexus (interactions) of food, energy, and water at a basin scale. This framework is applied to the Lake Urmia Basin in Iran to reveal the most important conflicts derived from food, energy, and water interdependencies. Due to the absence of a mechanized irrigation system, agriculture consumes about 89% of the total freshwater withdrawals of the basin while the global average of this ratio is 70%. Also, whereas the share of food from the world’s total energy consumption is about 30%, it is only 4% for the Lake Urmia Basin. In recent decades, a dramatic reduction in the lake water level has turned a big part of the lake into a salty desert. Inefficient management is apparent in all sectors of the basin, including food, energy, water, the environment, and ecosystems. On the other hand, the region will most likely be affected by the destructive impact of climate change. Therefore, an integrated and comprehensive resource management strategy, such as food-energy-water nexus approach, is very necessary to mitigate the effects of the crisis and increase the resiliency of the society against the current and new incoming realities. © Springer Nature Switzerland AG 2020.</t>
  </si>
  <si>
    <t>Ringler C., Willenbockel D., Perez N., Rosegrant M., Zhu T., Matthews N.</t>
  </si>
  <si>
    <t>Global linkages among energy, food and water: an economic assessment</t>
  </si>
  <si>
    <t>10.1007/s13412-016-0386-5</t>
  </si>
  <si>
    <t>Journal of Environmental Studies and Sciences</t>
  </si>
  <si>
    <t>The resolution adopted by the General Assembly of the United Nations on 25 September 2015 is symptomatic of the water-energy-food (WEF) nexus. It postulates goals and related targets for 2030 that include (1) End hunger, achieve food security and improved nutrition, and promote sustainable agriculture (SDG2); (2) Ensure availability and sustainable management of water and sanitation for all (SDG6); and (3) Ensure access to affordable, reliable, sustainable, and modern energy for all (SDG7). There will be tradeoffs between achieving these goals particularly in the wake of changing consumption patterns and rising demands from a growing population expected to reach more than nine billion by 2050. This paper uses global economic analysis tools to assess the impacts of long-term changes in fossil fuel prices, for example, as a result of a carbon tax under the UNFCCC or in response to new, large findings of fossil energy sources, on water and food outcomes. We find that a fossil fuel tax would not adversely affect food security and could be a boon to global food security if it reduces adverse climate change impacts. © 2016, The Author(s).</t>
  </si>
  <si>
    <t>Sanchez-Zarco, XG; Cansino-Loeza, B; Ponce-Ortega, JM</t>
  </si>
  <si>
    <t>A Multi-Objective Optimization Approach for Water-Energy-Food Grids in Isolated Communities</t>
  </si>
  <si>
    <t>community of Cochoapa el Grande</t>
  </si>
  <si>
    <t>10.1007/s41660-019-00093-8</t>
  </si>
  <si>
    <t>Process Integration and Optimization for Sustainability</t>
  </si>
  <si>
    <t>This paper evaluates the applicability of different multi-objective optimization methods such as goal programming, weighted sum, and epsilon constraint in a polygeneration system. The problem under study aims to meet the water, energy, and food demands in an isolated community. The model includes three fundamental objectives, which are the maximization of the economic benefit, the minimization of the greenhouse gas emissions, and the minimization of freshwater consumption. Because the objectives are in conflict, it is necessary to implement strategies that allow to obtain trade-off solutions. To show the applicability of the proposed approach, a case study for the community of Mexico with the lowest human development index is presented. The results show feasible solutions for satisfying the needs of the community considering the trade-offs of the different objectives, with the goal programming method the one that provides the most attractive solution except for the economic objective, unlike the Epsilon Constraint method that provides the best solutions with respect to the economic objective.</t>
  </si>
  <si>
    <t>Cansino-Loeza B., González-Campos J.B., Ponce-Ortega J.M.</t>
  </si>
  <si>
    <t>Involving the Water-Energy-Food Nexus in Integrating Low-Income and Isolated Communities</t>
  </si>
  <si>
    <t>10.1016/B978-0-12-818634-3.50072-2</t>
  </si>
  <si>
    <t>Computer Aided Chemical Engineering</t>
  </si>
  <si>
    <t>This work presents a general mathematical programming model for satisfying water, energy and food needs in isolated and low-income communities involving different process integration approaches. The problem consists in determining the optimal and sustainable configuration to satisfy the energy, water and food demands. Also, the use of waste-to-energy technologies is proposed aiming to obtain valuated products from wastes to reduce the environmental impact. A multi-objective analysis is presented considering the consumption of fresh water, the greenhouse gas emissions and the cost of the integrated system as objective functions. As case study, the community with the lowest index of poverty and marginalization from the State of Guerrero in Mexico is presented. The results show that it is possible to satisfy the water, energy and food needs in isolated communities accounting for integrated processes. © 2019 Elsevier B.V.</t>
  </si>
  <si>
    <t>Welsch M., Hermann S., Howells M., Rogner H.H., Young C., Ramma I., Bazilian M., Fischer G., Alfstad T., Gielen D., Le Blanc D., Röhrl A., Steduto P., Müller A.</t>
  </si>
  <si>
    <t>Adding value with CLEWS - Modelling the energy system and its interdependencies for Mauritius</t>
  </si>
  <si>
    <t>Mauritius</t>
  </si>
  <si>
    <t>10.1016/j.apenergy.2013.08.083</t>
  </si>
  <si>
    <t>Applied Energy</t>
  </si>
  <si>
    <t>Climate, Energy, Water and Land-use Systems (CLEWS) are closely integrated. Yet, most related decision and policy making occurs in disparate institutional entities, informed by relatively disconnected assessments of the individual resource systems. This paper presents the added value of an integrated analytical assessment approach. In doing so, it explicitly values various interdependencies and interactions between CLEWS primarily from an energy sector perspective. The island state of Mauritius was identified as a useful case study given its diverse climate, its increasing water stresses, and its policy focus on reshaping agricultural land-use and reducing fossil fuel imports. Several scenarios to 2030 were defined and analysed to demonstrate the tensions around the CLEWS nexus. Results from an assessment of the energy system with no modelled interlinkages to land-use, energy and water systems are first presented. Then, these are compared to those from an integrated CLEWS assessment. This serves to highlight important dynamics that would have been overlooked without such a systems approach. As an example, the added value of this approach is clearly demonstrated when rainfall reductions are taken into account, and where future land-use changes might occur. © 2013 Elsevier Ltd.</t>
  </si>
  <si>
    <t>Rodriguez R.D.G., Scanlon B.R., King C.W., Scarpare F.V., Xavier A.C., Pruski F.F.</t>
  </si>
  <si>
    <t>Biofuel-water-land nexus in the last agricultural frontier region of the Brazilian Cerrado</t>
  </si>
  <si>
    <t>Cerrado</t>
  </si>
  <si>
    <t>10.1016/j.apenergy.2018.09.121</t>
  </si>
  <si>
    <t>The sustainability of biofuels depends on considering the environmental consequences of using water and land resources for bioenergy production. The objective of this study was to assess the potential for biofuel crop expansion by combining water footprint, water availability, and land availability in the last agricultural frontier region of Brazil using the Corrente Basin as a case study. Results show that the water footprint (ratio of water consumption to biomass or energy production) of sugarcane is low (114–190 m3 Mg−1) reflecting high water consumption (∼9000 m3 ha−1) divided by high crop yield (∼50–80 Mg ha−1), including millable stalks. However, water consumption for sugarcane grown in this area (9370 m3 ha−1) exceeds water availability in much of the basin (90th percentile of streamflow), which limits sugarcane expansion. In contrast, the water footprint of soybeans (900–2600 m3 Mg−1) is 8–14 times higher than that of sugarcane, reflecting much lower water consumption (∼1500–3800 m3 Mg−1) and even lower crop yield (0.7–4.3 Mg ha−1), limited to grains, relative to sugarcane. The low water consumption of soybeans allows expansion under rainfed agriculture during the wet 1st harvest season over 22% of the region and under irrigation during the dry 2nd harvest season over 13% of the region, without the need for deforestation of the Cerrado biome. This soybean expansion represents ∼20 × 106 GJ of energy supply per year, ∼4 times current production. Surface water availability for irrigation extends into the dry season because of substantial groundwater discharge to streams during the dry season. Irrigation increases biofuel crop yield of sugarcane and soybeans, reducing land area required to produce an equivalent amount of biomass by 2 to 4 times relative to rainfed management. Therefore, water can be traded for land by expanding irrigated biofuel production, conserving more native Cerrado vegetation. Considering water and land requirements relative to availability for bioenergy crops provides data on potential increases in bioenergy production while minimizing clearing of native vegetation in the Brazilian agricultural frontier. © 2018 Elsevier Ltd</t>
  </si>
  <si>
    <t>Optimizing resilience at water-energy-food nexus</t>
  </si>
  <si>
    <t>the state of Sinaloa in México</t>
  </si>
  <si>
    <t>State</t>
  </si>
  <si>
    <t>10.1016/j.compchemeng.2022.107710</t>
  </si>
  <si>
    <t>Computers and Chemical Engineering</t>
  </si>
  <si>
    <t>In this work, a general methodology for optimizing the resilience of engineering systems is presented. A case study for a region where the relation between water, energy, food nexus is very important is considered. The mathematical formulation is a non-linear programming model that incorporates the optimization of the resilience for the water-energy-food nexus. The objectives of the model are to maximize the resilience of the system, which is calculated based on the total profit, and to minimize the CO2 emissions. The results show that it is possible to obtain scenarios in which there is an appropriate use of the nexus. Similarly, by quantifying resilience, the scenarios that present greater difficulties to have a good functionality can be identified; therefore, different alternatives can be proposed to improve the conditions of the scenarios. © 2022 Elsevier Ltd</t>
  </si>
  <si>
    <t>Chen I.-C., Wang Y.-H., Lin W., Ma H.-W.</t>
  </si>
  <si>
    <t>Assessing the risk of the food-energy-water nexus of urban metabolism: A case study of Kinmen Island, Taiwan</t>
  </si>
  <si>
    <t>Kinmen Island</t>
  </si>
  <si>
    <t>10.1016/j.ecolind.2019.105861</t>
  </si>
  <si>
    <t>Ecological Indicators</t>
  </si>
  <si>
    <t>Implementing effective resource management is crucial for urban sustainability. Potential resource management strategies should be assessed under the framework of a resource nexus to avoid problem shifting. The urban metabolism of food, energy, and water is driven by lifestyle, industrial structure, and infrastructure. This study employed material flow analysis to identify resource metabolism through the phases of supply, process, demand, and final sink. The resource intensity of urban activities and the risk of the nexus of resources were quantified to illuminate management strategies. This study investigated the food-energy-water nexus (FEW nexus) for a small and multi-sector island city, Kinmen, and found that the nexus risk of water for food is the highest. Water and energy consumption have excessive loads on resource metabolism in a multi-sector city, and the main demand sectors increase the nexus risk in water for food. The results indicated that higher risk results from higher resource consumption intensity, particularly in areas of economic growth. Resource management of the FEW nexus needs the best tradeoff strategy to meet the goals of urban metabolism sustainability. The risk assessment framework can support the design of optimal resource management strategies to pursue urban sustainability. Consequently, given the limitations of water treatment technology, the impact of energy risk mitigation is poor (below 4% of energy risk in 2015) and the energy risk will continue to increase (by about 10% based on the economic activity). As a result, imported water is the best tradeoff strategy to meet the FEW nexus safety for Kinmen City as a low-resource and sightseeing activity area. © 2019 Elsevier Ltd</t>
  </si>
  <si>
    <t>Spiegelberg M., Baltazar D.E., Sarigumba M.P.E., Orencio P.M., Hoshino S., Hashimoto S., Taniguchi M., Endo A.</t>
  </si>
  <si>
    <t>Unfolding livelihood aspects of the Water–Energy–Food Nexus in the Dampalit Watershed, Philippines</t>
  </si>
  <si>
    <t>Dampalit Watershed</t>
  </si>
  <si>
    <t>10.1016/j.ejrh.2015.10.009</t>
  </si>
  <si>
    <t>Journal of Hydrology: Regional Studies</t>
  </si>
  <si>
    <t>Study region This study explores the connectivity of upland farmers and downstream fishers through interlinkages of water, energy and food within the Dampalit sub-watershed of Laguna Lake, Philippines. Study focus The aim of the study is to yield policy relevant results to improve the status of the water resources and food products and to reduce possible user conflicts. Surveying 176 households mainly in the mid- and downstream areas elements and interlinkages of the local Water-Energy-Food Nexus (WEF-Nexus) were identified by the five capitals of the sustainable livelihood approach through a socio-ecological network analysis. New hydrological insights for the region Besides the innovative methodology, this research adds to the underserved local perspective in the WEF-Nexus research. The survey shows different livelihood profiles for the two groups and a lack of direct social links between them in the WEF-Nexus context. Also indirect links through consumption of the other group's food products could not be identified. However, a large fraction of the population share the use of char coal for cooking, the Makiling groundwater for drinking and various household purposes and the Central Market in Los Banos for their food supply. © 2015 The Authors</t>
  </si>
  <si>
    <t>Li M., Zhao L., Zhang C., Liu Y., Fu Q.</t>
  </si>
  <si>
    <t>Optimization of agricultural resources in water-energy-food nexus in complex environment: A perspective on multienergy coordination</t>
  </si>
  <si>
    <t>10.1016/j.enconman.2022.115537</t>
  </si>
  <si>
    <t>Energy Conversion and Management</t>
  </si>
  <si>
    <t>Synergistic regulation of various agricultural resources in agricultural water-energy-food nexus systems is important for understanding the key regulatory processes and related synergistic relationships. However, regulation with the goal of multienergy interaction and coordination to adapt to environmental changes is extremely challenging. As a solution to the problem, an uncertainty-based modeling approach is proposed for the optimal regulation of water, soil and energy resources from a multienergy synergy perspective by integrating multiobjective nonlinear programming, left–right type fuzzy numbers and credibility programming into a framework. The approach aims to assess the interactions and synergistic relationships among biomass electrical energy, light energy, and hydroelectric energy, clarify the dynamic characteristics of resource allocation and socioeconomic and environmental effects, and capture the high uncertainty in the nexus area. This study contributes to the efficient and sustainable management of agricultural water, energy and land resources. The approach was tested and implemented based on a case study of Jinxi Irrigation District in China. The results reveal that there are trade-offs and games among the light use efficiency, hydroelectric energy and biomass energy, and their coordination enhances the system synergy among resources, the economy and the environment by 12.22%, with a 2.67% increase in the irrigation water use efficiency and a 4.92% increase in the energy use efficiency. Uncertainties significantly affect the synergy among multiple energies. More water will promote collaborative energy management, with the coordination development degree will increase by 2.20% when the water quantity increases by 4.16%, however, it accompanied higher water scarcity risks. © 2022 Elsevier Ltd</t>
  </si>
  <si>
    <t>Hua E., Engel B.A., Guan J., Yin J., Wu N., Han X., Sun S., He J., Wang Y.</t>
  </si>
  <si>
    <t>Synergy and competition of water in Food-Energy-Water Nexus: Insights for sustainability</t>
  </si>
  <si>
    <t>10.1016/j.enconman.2022.115848</t>
  </si>
  <si>
    <t>Studies on the Food-Energy-Water Nexus can help researchers, policy makers, practitioners, and stakeholders identify opportunities to maintain the nexus’ synergies and trade-offs. Water, the most sensitive element in the Food-Energy-Water Nexus, readily influences the stability, cooperativity, and safety of the nexus. The key initiative to ensure water security in the Food-Energy-Water Nexus is properly handling water for food and energy production, but the existed conceptual framework and evaluation system are incomplete. This paper uses the Driver-Pressure-State-Impact-Response model and the water footprint theory to construct an optimization approach to evaluate the synergy and competition for water between food and energy at five levels. This optimization approach was tested and implemented based on a case study of 31 provinces in the Chinese Mainland from 1997 to 2016. The results showed that the blue water footprint of 31 provinces was 263.48 Gm3 in 2016, and the gray water footprint was 1518.57 Gm3, which led to inter-industry competitive water use and water unsustainability. In 2016, the 31 provinces had developed into Industry Synergy Sustainability scenario (1 province), Industry Synergy Unsustainability scenario (9 provinces), Industry Competition Unsustainability scenario (16 provinces), and Industry Competition Sustainability scenario (5 provinces), presenting a spatially clustered distribution pattern. Except for Xinjiang and Jilin, the remaining 29 provinces gradually developed into sustainable or synergistic scenarios. The total production water footprint in the Industry Competition Unsustainability scenario reached 4.08 m3/kg in 2016, while the Industry Synergy Sustainability scenario was only 3.67 m3/kg. This paper proposes two response paths, based on market allocation and administrative means, to facilitate the gradual evolution of the Industry Competition Unsustainability scenario into the Industry Synergy Sustainability scenario. These paths contribute to the efficient and sustainable integrated management of food, energy, and water globally. © 2022 Elsevier Ltd</t>
  </si>
  <si>
    <t>Bijl D.L., Bogaart P.W., Dekker S.C., van Vuuren D.P.</t>
  </si>
  <si>
    <t>Unpacking the nexus: Different spatial scales for water, food and energy</t>
  </si>
  <si>
    <t>10.1016/j.gloenvcha.2017.11.005</t>
  </si>
  <si>
    <t>Global Environmental Change</t>
  </si>
  <si>
    <t>Recent years have shown increased awareness that the use of the basic resources water, food, and energy are highly interconnected (referred to as a ‘nexus’). Spatial scales are an important but complicating factor in nexus analyses, and should receive more attention – especially in the policy-oriented literature. In this paper, we ‘unpack' the nexus concept, aiming to understand the differences between water, food and energy resources, especially in terms of spatial scales. We use physical indicators to show the differences in terms of absolute magnitude of production and the distance and volume of physical trade, for seven resource categories: water withdrawal, crops, animal products, bio-energy, coal, oil, and natural gas. We hypothesize that the differences in trade extent are related to physical characteristics of these resources: we expect high priced, high density, geographically concentrated resources to be traded more and over longer distances. We found that these factors, taken together, can explain some of the differences in trade extent (and thus spatial scale involved), although for each individual factor there are exceptions. We further explore the spatial scales by showing the bidirectional physical trade flows at the continental scale for crops, animal products, bio-energy and fossil fuels. We also visualize how nexus resources are directly dependent on each other, using a Sankey diagram. Since both direct dependencies and physical trade are present, we investigate the role of resource-saving imports, which is a form of virtual trade. The resource-saving imports highlight the importance of continental and global scales for nexus analyses. © 2017 Elsevier Ltd</t>
  </si>
  <si>
    <t>Deng, CY; Wang, HR; Hong, SY; Zhao, WJ; Wang, C</t>
  </si>
  <si>
    <t>Meeting the challenges of food-energy-water systems in typical mega-urban regions from final demands and supply chains: A case study of the Bohai mega-urban region, China</t>
  </si>
  <si>
    <t>10.1016/j.jclepro.2021.128663</t>
  </si>
  <si>
    <t>JOURNAL OF CLEANER PRODUCTION</t>
  </si>
  <si>
    <t>The safety of food-energy-water (FEW) systems in mega-urban regions (MURs) is an urgent issue for achieving regional sustainable development. However, with the rapid growth of the population, the economy and urbanization and uncertainty inherent in climate change and international politics, FEW systems in MURs face tremendous challenges not only because of increasing demands and inadequate resources but also because of the dependence on imports from other regions. Therefore, it is essential to identify the critical connections and change features in FEW systems from economic actions to better meet these challenges. Taking the Bohai MUR as a case study, this study explores FEW changes embodied in trade, final demands and supply chains during 2002-2012 and identifies important nodes and critical supply chains by combining a three-scale input-output (IO) model with structural path analysis (SPA). The results show that FEW flows embodied in trade were significantly increased during the 10 years. The Bohai MUR turned from a net importer to a net exporter in embodied food and energy from 2002 to 2012. In final demands, the ratios of consumption and investment in embodied FEW obviously decreased, but exports increased significantly. Exports were always the largest consumer of embodied FEW, and urban households also consumed them. The top 20 critical supply chains from the final demands to the upstream production sectors for food, energy and water systems in 2002 and 2012 are listed. One and three common routes in the top 5 critical supply chains strongly impact embodied FEW. The common critical routes of each subsystem in time are also identified. Embodied FEW change factors and coping strategies are explored as well. This study will help stakeholders make responsible production and consumption decisions to improve the resilience of FEW systems and achieve sustainable development goals (SDGs) at the mega-urban scale.</t>
  </si>
  <si>
    <t>Wicaksono A., Kang D.</t>
  </si>
  <si>
    <t>Nationwide simulation of water, energy, and food nexus: Case study in South Korea and Indonesia</t>
  </si>
  <si>
    <t>South Korea and Indonesia</t>
  </si>
  <si>
    <t>10.1016/j.jher.2018.10.003</t>
  </si>
  <si>
    <t>Journal of Hydro-Environment Research</t>
  </si>
  <si>
    <t>Water, energy, and food (WEF) scarcity has been realized as a global issue, and several strategies have been proposed to solve this problem. The WEF Nexus is a novel concept in resources management that integrates and considers feedback connections of water, energy, and food production and consumption in a single framework. The discussion of WEF Nexus commonly involves several parties with different backgrounds and expertise to decide sustainable management plan. This paper introduces a computer simulation model to calculate the supply and consumption, availability, and reliability of water, energy, and food resources on a nationwide scale considering the interconnections of resources. Developed based on a system dynamics algorithm, the Water-Energy-Food Nexus Simulation Model (WEFSiM) simulated the nationwide resources nexus implementing the changes of energy policy in South Korea and capital investment planning of urban water systems in Indonesia. Successfully calculating the reliability index of resources and evaluating the feedback analysis in both case studies, WEFSiM can investigate resource security under plausible future conditions, and stakeholders possibly could utilize it as a decision support tool. © 2018 International Association for Hydro-environment Engineering and Research, Asia Pacific Division</t>
  </si>
  <si>
    <t>Yue Q., Zhang F., Wang Y., Zhang X., Guo P.</t>
  </si>
  <si>
    <t>Fuzzy multi-objective modelling for managing water-food-energy-climate change-land nexus towards sustainability</t>
  </si>
  <si>
    <t>10.1016/j.jhydrol.2020.125704</t>
  </si>
  <si>
    <t>Journal of Hydrology</t>
  </si>
  <si>
    <t>Water, food, energy, climate change and land subsystems are closely intertwined, and play remarkable roles in regional resources management system. Quantification of connections, synergies, and tradeoffs across these subsystems is needed in a more integrated and comprehensive manner, which is challenging due to the complexities and uncertainties involved therein. This paper proposed an inexact optimization approach from a novel water-food-energy-climate change-land (WORLD) nexus perspective, which has potential to promote social-economic development, guarantee livelihood security, and achieve low-carbon target. The approach is capable of (1) helping decision makers identify optimal policy alternatives among water, land, and energy, balancing economic benefit, water supply guarantee rate, hydroelectric generation, water-land utilization, crop yield, and greenhouse gas emission, via a multi-objective non-linear optimization model; (2) providing decision makers insights into in-depth analysis of optimal water-land resources allocation strategies associated with different levels of water supply, optimistic-pessimistic attitude, and climate change and where the effort could be made towards regional sustainability; (3) dealing with fuzzy uncertainties simultaneously occurring in objective functions and constraints as well as tracking fluctuating attitudes of decision-makers. The effectiveness of proposed model was verified in a real-world case in Zhanghe Irrigation District, Hubei Province, China. The changing range of economic benefit, crop yield, energy production, and environmental impacts were obtained based on optimal water-land resources allocation under different confidence levels and risk attitudes. Results under climate change scenarios show that climate change exacerbated local water shortage, especially in RCP 8.5, which requires 4.24 × 108 m3 of compensatory external water. Results also show that CO2 emission contributed 94.9% of GHGs emission, while fertilizers application contributed to 58% of total CO2 emission amount, calling for effective fertilizer utilization management. Compared with single objective models, proposed model performs better on providing coordinated policy solutions. The proposed approach can help manage resources in WORLD nexus system in a sustainable way, and is portable to other similar regions to promote sustainable development. © 2020 Elsevier B.V.</t>
  </si>
  <si>
    <t>Zhang T., Tan Q., Zhang S., Zhang T., Zhang W.</t>
  </si>
  <si>
    <t>A participatory methodology for characterizing and prescribing water-energy-food nexus based on improved casual loop diagrams</t>
  </si>
  <si>
    <t>10.1016/j.resconrec.2020.105124</t>
  </si>
  <si>
    <t>As the basis of quantitative research over water-energy-food nexus (WEFN), qualitative analysis is indispensable for depicting the systems and providing effective measures and policies. Preceding qualitative WEFN studies largely neglected the role of local stakeholder participation, which could only reflect fragments of the systems. Causal loop diagrams (CLDs) have been proven to be effective for supporting stakeholder participation in many other areas. Nevertheless, there was a lack of impartial methods that could make CLD analysis tractable without significantly impairing the WEFN systems integrity. To fill such gaps, a novel method based on merging and reduction rules was proposed to reasonably merge and downscale WEFN CLDs built by stakeholders. Based on this improved method, a CLD-based methodology was developed as a prototype for characterizing WEFN systems, prescribing the WEFN problem, exploring its causes and consequences, and identifying effective measures and policies for alleviating conflicts. To validate the applicability of the developed methodology, it was applied to a real case. The results indicated that total water consumption, water allocation among varied sectors, available surface water, and available groundwater, as well as indirect factors such as volume of diverted water and agricultural water consumption, were the keys to alleviate water scarcity problem under WEFN in the study area. Measures and polices focusing on the interactions between surface water and groundwater could be viable for alleviating the problem. Directions to enhance tradeoffs and synergies within WEFN systems were also obtained. © 2020 Elsevier B.V.</t>
  </si>
  <si>
    <t>Sun C., Yan X., Zhao L.</t>
  </si>
  <si>
    <t>Coupling efficiency measurement and spatial correlation characteristic of water–energy–food nexus in China</t>
  </si>
  <si>
    <t>10.1016/j.resconrec.2020.105151</t>
  </si>
  <si>
    <t>Herein, we investigated the relationship between water, food, and energy (W–E–F) in different regions of China to provide suggestions for sustainable and stable regional development of these resources. Based on the system theory, we constructed three relevant subsystems and analyzed the action mechanism between them. Furthermore, we constructed a network based on the super-efficiency data envelopment analysis model for a W–E–F input–output index system. This model was applied to 30 areas in China from the year 2005 to 2015 for measuring W–E–F coupling efficiency. We conducted a spatial correlation analysis to measure the results. This study demonstrated that the overall regional and interprovincial W–E–F coupling efficiency was low, with food subsystem as the main reason for low efficiency in the entire system and key reason for regional differences. When comparing the three subsystems, the efficiency value of the water resources subsystem showed little change over time. In 2015, the water resource efficiency in most regions reached an effective and effective marginal state. The efficiency of the energy subsystem and the food subsystem is on the rise. Overall, the food subsystem's efficiency is low, and in 2015, the food efficiency of several regions in northwest China was between 0.2–0.4 Spatial agglomeration was detected in W–E–F coupling efficiency in various regions of China. From a local spatial differentiation perspective, the proportion of the low–low (LL) space-related agglomeration pattern and high–high (HH) agglomeration was substantial. The LL agglomeration was primarily concentrated in the western and central underdeveloped areas, and a relatively stable space distribution of HH agglomeration occurred mainly in the eastern region. © 2020 Elsevier B.V.</t>
  </si>
  <si>
    <t>Wu L., Elshorbagy A., Pande S., Zhuo L.</t>
  </si>
  <si>
    <t>Trade-offs and synergies in the water-energy-food nexus: The case of Saskatchewan, Canada</t>
  </si>
  <si>
    <t>Saskatchewan</t>
  </si>
  <si>
    <t>10.1016/j.resconrec.2020.105192</t>
  </si>
  <si>
    <t>Socioeconomic and climatic changes and limited water resources pose various challenges to water, energy, and food sectors across the globe. The inevitable interactions between water, energy, and food systems bring about trade-offs but also synergies under different decisions and policies. To gain insights into these issues, we developed a water-energy-food (WEF) nexus model that incorporates both production (supply) and demands sides of WEF systems into a single system-of-systems model using the system dynamics (SD) approach. The model is applied to Saskatchewan, Canada, and so is named WEF-Sask. The model results reveal the various levels of sensitivities of water, energy, and food (and feed) sectors to the socioeconomic and climatic drivers. The analysis of trade-offs and synergies shows that the proposed large irrigation expansion (400%) boosts food production by 1.6% while reducing hydropower production by 2.7% in Saskatchewan. Wind expansion strategy (from 5% to 30% of total capacity) makes synergies that not only contribute to electricity supply but also reduce greenhouse gas emissions, industrial water demand, and groundwater use by 2.0, 5.7, and 3.8%, respectively. Biofuel use (blending mandate: 10% ethanol and 5% biodiesel) in transportation cuts GHG emissions by 1.2% but reduces the potential food export (food surplus) by 5.0%. The WEF-Sask model allows for scenario analysis toward integrated resources management, and its generic model structure can be expanded to other regions. © 2020 Elsevier B.V.</t>
  </si>
  <si>
    <t>Tabatabaie S.M.H., Murthy G.S.</t>
  </si>
  <si>
    <t>Development of an input-output model for food-energy-water nexus in the pacific northwest, USA</t>
  </si>
  <si>
    <t>pacific northwest</t>
  </si>
  <si>
    <t>10.1016/j.resconrec.2020.105267</t>
  </si>
  <si>
    <t>With growing populations and changing climate, the food, energy and water (FEW) security have become a global issue. In response, the concept of FEW nexus in which the interdependency between FEW sectors are taken into account in order to effectively manage the resources and provide FEW security has emerged. Thus, in order to understand the interdependency between FEW sectors a thorough quantitative framework is necessary. Although there are numerous studies on FEW nexus, there is limited research on developing mathematical equations to model the FEW nexus. The goal of this study was to develop an input-output (IO) model to quantify the interdependency between FEW sectors in the Pacific Northwest. The FEW sectors were divided into 21 subsectors and IO model was used to quantify the total output of each subsector. Intensity coefficients were calculated and further broken down to technology coefficients and allocation coefficients. The uncertainty analysis was used to quantify the effect of variation in technology coefficients and allocation coefficients on output of each subsector and the results showed that these two distributions are significantly different. The results of sensitivity analysis showed that agricultural crops, especially alfalfa has the highest sensitivity to water and energy consumption due to the fact that alfalfa production is energy and water intensive. The multi-objective optimization was used to minimize the cost and environmental impact of FEW system and the results showed that in order to minimize the cost and environmental impacts, more surface water and hydroelectricity and wind electricity should be utilized. © 2020</t>
  </si>
  <si>
    <t>Chen L.-H., Li P.-C., Lin Y., Chen I.-C., Ma H.-W., Yu C.-P.</t>
  </si>
  <si>
    <t>Establishing a quantification process for nexus repercussions to mitigate environmental impacts in a water-energy interdependency network</t>
  </si>
  <si>
    <t>all districts in Taiwan</t>
  </si>
  <si>
    <t>10.1016/j.resconrec.2021.105628</t>
  </si>
  <si>
    <t>Bioenergy plays a pivotal role in replacing fossil fuels, limiting carbon emissions, and supporting the transformation of low-carbon societies. However, bioenergy crop production requires irrigation and the presence of specific soil and weather conditions, resulting in certain environmental impacts due to uneven resource allocation and depletion. Nexus repercussions occur when activities in an individual sector are mismanaged and impact other nexus sectors. This study applies a quantitative nexus approach to quantify, clarify, manage, and mitigate the repercussions and interlinkages between the water, energy, and land sectors. An assessment process is established to locate cultivable idle land, evaluate water availability, and estimate additional energy consumption. Districts are categorized into three groups based on their bioethanol capacity and water availability and are assigned development priorities. Undesirably, many districts that possess the most extensive suitable idle land are projected to face water challenges, so nexus repercussion analysis is applied to develop mitigation strategies, restrain intersystem impact dissemination effects, and sufficiently utilize their capacities. The range of expected mitigation achievement points for these districts varies from 8 million m3 to 66 million m3. Some districts can reach positive water availability and achieve a mitigation ratio higher than 50%. Districts are able to eliminate nexus repercussions from energy consumption and effectively reduce the pressures of water shortages. This study can help policymakers comprehend the limitations of regional water-energy interdependency networks (WEINs) and help them govern nexus repercussions at a manageable level, avoid runaway dissemination occurrences, and strengthen the resilience of WEINs. © 2021</t>
  </si>
  <si>
    <t>Yue Q., Wu H., Wang Y., Guo P.</t>
  </si>
  <si>
    <t>Achieving sustainable development goals in agricultural energy-water-food nexus system: An integrated inexact multi-objective optimization approach</t>
  </si>
  <si>
    <t>10.1016/j.resconrec.2021.105833</t>
  </si>
  <si>
    <t>Sustainable Development Goals (SDGs) take the global challenges into a new phase, calling for reasonable resources management from holistic perspectives. This study develops a novel integrated modelling framework for sustainable agricultural energy-water-food nexus (EWFN) management, with the objectives of maximum social welfare of water resources allocation, maximum hydroelectric generation, maximum grain crop production, maximum positive farmland ecosystem service value, and minimum negative farmland ecosystem service value. The proposed framework is capable of: (1) balancing benefit efficiency and allocation equity using social welfare function; (2) reconciling conflicting targets among socio-economic, resource, and eco-environmental spheres; (3) generating sustainable water and land resources allocation strategies considering complex and uncertain environment. The proposed model was applied to the Zhanghe Reservoir irrigation area, central China. Flexible water and land resources allocation schemes among different sectors, crops, and periods were generated, as well as managerial insights into what efforts should be done were provided for decision-makers. After optimization, efficiency-equity tradeoff was balanced with social welfare index reaching [0.94, 0.99]. Optima results show that GHGs emission contributed majority of the total loss, which cannot be totally neutralized by carbon sequestration, causing negative eco-environmental impacts of [2.3, 3.4] × 108 CNY. The proposed model performs well on generating robust and coordinated solutions according to scenarios analysis and models comparison. The proposed approach has potential on achieving SDGs in agricultural EWFN system, and is portable to other agriculture-centered areas suffering from similar resources crisis. © 2021 Elsevier B.V.</t>
  </si>
  <si>
    <t>Wen C., Dong W., Zhang Q., He N., Li T.</t>
  </si>
  <si>
    <t>A system dynamics model to simulate the water-energy-food nexus of resource-based regions: A case study in Daqing City, China</t>
  </si>
  <si>
    <t>10.1016/j.scitotenv.2021.150497</t>
  </si>
  <si>
    <t>Resource-based regions (RBRs) have made significant contributions to the social and economic development of nations. The long-term and high-intensity development of resources puts tremendous pressure on water, energy and food resources and the ecological environment. Exploring the water-energy-food nexus (WEF nexus, WEFN) of RBRs is key to making informed decisions about regional sustainable development. In this study, a feedback model for the WEFN of RBRs was developed using a system dynamics approach. The WEFN model not only describes the WEFN system from both the supply and demand sides, but also classifies WEF resources. Using Daqing, China, as a case study, five future scenarios were designed to explore the impacts of real policies designed by different government departments on the WEFN system. Comparing the predicted results of a scheme for business as usual, a scheme for developing bioenergy, a scheme for adjustment of the production structure, a scheme for strengthening the development of water and food resources and a scheme for saving WEF resources revealed that the schemes for adjustment of the production structure and for saving WEF resources will not only improve the security of WEF resources, but also reduce pollution of the water environment by human activities, which is conducive to improving the overall benefits of the WEFN system. Finally, some practical suggestions are put forward to promote the coordinated development of the WEFN system. The WEFN model is a multi-centric tool for integrated resources management, and can be expanded to other RBRs and provides scientific support for decision-makers. © 2021</t>
  </si>
  <si>
    <t>Sadegh M., AghaKouchak A., Mallakpour I., Huning L.S., Mazdiyasni O., Niknejad M., Foufoula-Georgiou E., Moore F.C., Brouwer J., Farid A., Alizadeh M.R., Martinez A., Mueller N.D., Davis S.J.</t>
  </si>
  <si>
    <t>Data and analysis toolbox for modeling the nexus of food, energy, and water</t>
  </si>
  <si>
    <t>10.1016/j.scs.2020.102281</t>
  </si>
  <si>
    <t>Energy, water, and food resources are highly interdependent. Agricultural irrigation accounts for 84% of global consumptive freshwater use, the food supply chain demands up to 30% of global primary energy use, and roughly 80% of global electricity generation depends on water for cooling (an average of nearly 100 L of water withdrawn per kWh). Improving understanding of the complex interactions of this resource nexus is, therefore, a top priority for human well-being, sustainable development, and policymaking. Here, we present an interactive analysis toolbox, Nexus of Food, Energy, and Water (NeFEW), that synthesizes available global data to enable modeling and analysis of these resources and their interdependencies at the country-level and for user-specified categories and quantities. Sample analyses also presented here include country-specific estimates of water resources required to produce different types of food and energy, energy required per quantity of water or agricultural product supplied, and CO2-equivalent emissions associated with water and energy provision. © 2020 Elsevier Ltd</t>
  </si>
  <si>
    <t>Wang J., Wang J., Ge W., Xie K.</t>
  </si>
  <si>
    <t>Interactive quantitative modeling and cost optimization of regional sustainable development based on water-energy-food nexus</t>
  </si>
  <si>
    <t>10.1016/j.spc.2022.01.031</t>
  </si>
  <si>
    <t>Sustainable Production and Consumption</t>
  </si>
  <si>
    <t>As the critical resources for regional development, water, energy and food (WEF) are highly interdependent. Improving the cognition of the complex interactions of WEF nexus is the top priority of regional sustainable development and decision-making. This paper proposes a novel regional water-energy-food interaction model based on supply and demand to clarify the nexus between WEF resources and its impact on the development of the entire region. An indicator of sustainability index is employed to quantitatively evaluate the interactions between supplies and demands in WEF nexus. The scenario analysis method is used to predict the resources and demands for the future medium and long-term development in a high-tech industrial zone, China, and then the total regional cost is optimized to obtain the suitable development roadmaps. The analysis results indicate that energy is the key to WEF and significant regional development. The collaborative development of WEF, including the supply of external resources, can better promote the sustainability of the region. Appropriate adjustment of energy structures and power generation ratios can not only effectively reduce the total cost, but also control CO2 emissions. The proposed WEF model with the indicator of sustainability index can quantitatively evaluate the region sustainable development. © 2022 Institution of Chemical Engineers</t>
  </si>
  <si>
    <t>Hang, MYLP; Martinez-Hernandez, E; Leach, M; Yang, AD</t>
  </si>
  <si>
    <t>Insight-Based Approach for the Design of Integrated Local Food-Energy-Water Systems</t>
  </si>
  <si>
    <t xml:space="preserve">the town of Whitehill and Bordon </t>
  </si>
  <si>
    <t>10.1021/acs.est.7b00867</t>
  </si>
  <si>
    <t>Environmental Science &amp; Technology</t>
  </si>
  <si>
    <t>Society currently relies heavily on centralized production and large scale distribution infrastructures to meet growing demands for goods and services, which causes socioeconomic and environmental issues, particularly unsustainable resource supply. Considering local production systems as a more sustainable alternative, this paper presents an insight-based approach to the integrated design of local systems providing food, energy, and water to meet local demands. The approach offers a new hierarchical and iterative decision and analysis procedure incorporating design principles and ability to examine design decisions, in both synthesis of individual yet interconnected subsystems and integrated design of resource reuse across the entire system. The approach was applied to a case study on design of food-energy-water system for a locale in the U.K..; resulting in a design which significantly reduced resource consumption compared to importing goods from centralized production. The design process produced insights into the impact of one decision on other parts of the problem, either within or across different subsystems. The result was also compared to the mathematical programming approach for whole system optimization from previous work. It was demonstrated that the new approach could produce a comparable design while offering more valuable insights for decision makers.</t>
  </si>
  <si>
    <t>González-Bravo R., Sauceda-Valenzuela M., Mahlknecht J., Rubio-Castro E., Ponce-Ortega J.M.</t>
  </si>
  <si>
    <t>Optimization of Water Grid at Macroscopic Level Analyzing Water-Energy-Food Nexus</t>
  </si>
  <si>
    <t xml:space="preserve">Sonoran Desert </t>
  </si>
  <si>
    <t>10.1021/acssuschemeng.8b02484</t>
  </si>
  <si>
    <t>ACS Sustainable Chemistry and Engineering</t>
  </si>
  <si>
    <t>Water, energy, and food are essential for human well-being and for sustainable development. Water is required in almost all types of electricity generation and it is highly consumed in food production. Cities, industry, and crop production have increased their needs for water, energy and land resources, and at the same time, they are facing problems associated with the environmental degradation and, in some regions, resource scarcity. This paper proposes a multiobjective optimization model for the design of a water distribution network from a water-energy-food nexus point of view. Additionally, crop production and cost relationships are integrated to account for the water and energy requirements in the agricultural sector. The economic objective is the maximization of annual gross profit, which accounts for the water, energy and food production; the environmental objective establishes the minimization of overall greenhouse gas emissions, and the social objective is the maximization of the number of jobs. In this paper, because the objectives are opposites, a multistakeholder assessment is proposed in order to analyze and quantify the relationship of the water-energy-food nexus to assess synergies that improve the decision-making process. The mathematical model was applied to a case study located in the Sonoran Desert in Mexico, in which, a series of scenarios were solved to illustrate the capabilities of the proposed optimization approach. The results show strong trade-offs between the considered objectives as well as the quantification of the water-energy-food nexus. © 2018 American Chemical Society.</t>
  </si>
  <si>
    <t>Geressu R., Siderius C., Harou J.J., Kashaigili J., Pettinotti L., Conway D.</t>
  </si>
  <si>
    <t>Assessing River Basin Development Given Water-Energy-Food-Environment Interdependencies</t>
  </si>
  <si>
    <t>Rufiji river basin</t>
  </si>
  <si>
    <t>10.1029/2019EF001464</t>
  </si>
  <si>
    <t>Earth's Future</t>
  </si>
  <si>
    <t>Many river basins in the Global South are undergoing rapid development with major implications for the interdependent water-energy-food-environmental (WEFE) “nexus” sectors. A range of views on the extent to which such natural-human systems should be developed typically exists. The perceived best investments in river basins depend on how one frames the planning problem. Therefore, we propose an approach where the best possible (optimized) implementations of different river basin development scenarios are assessed by comparing their WEFE sector trade-offs. We apply the approach to Tanzania's Rufiji river basin, an area with multiple WEFE interdependencies and high development potential (irrigation and hydropower) and ecosystem services. Performance indicators are identified through stakeholder consultation and describe WEFE sector response under scenarios of river basin development. Results show considerable potential exists for energy and irrigation expansion. Designs that prioritize energy production adversely affect environmental performance; however, part of the negative impacts can be minimized through release rules designed to replicate the natural variability of flow. The reliability of monthly energy generation is more sensitive to environmental-oriented management than the cumulative annual energy production. Overall results highlight how sectoral trade-offs change depending on the extent of development, something that may be difficult to regulate in the future, and that there are important basin-scale interdependencies. Benefits and limitations of the approach and its application are discussed. ©2020. The Authors.</t>
  </si>
  <si>
    <t>Mayor B., López-Gunn E., Villarroya F.I., Montero E.</t>
  </si>
  <si>
    <t>Application of a water–energy–food nexus framework for the Duero river basin in Spain</t>
  </si>
  <si>
    <t>Duero River Basin</t>
  </si>
  <si>
    <t>10.1080/02508060.2015.1071512</t>
  </si>
  <si>
    <t>Water International</t>
  </si>
  <si>
    <t>This paper proposes a framework for the identification, assessment and analysis of the water–energy–food nexus at a basin scale. This methodology is applied to the Duero river basin in Spain to detect the most important conflicts derived from water, food and energy interdependencies. Some of the most important issues are the limitations posed by rising energy prices for irrigated agriculture due to modernization, limitations to water treatment, and the possible emergence of new water demands for energy by hydraulic fracturing for oil and gas and enhanced bioenergy. © 2015 International Water Resources Association.</t>
  </si>
  <si>
    <t>Taniguchi M., Masuhara N., Teramoto S.</t>
  </si>
  <si>
    <t>Tradeoffs in the water-energy- food nexus in the urbanizing Asia-Pacific region</t>
  </si>
  <si>
    <t xml:space="preserve">Asia-Pacific </t>
  </si>
  <si>
    <t>10.1080/02508060.2018.1516104</t>
  </si>
  <si>
    <t>In order to evaluate the potential benefit and negative impacts of urbanization on the water-energy-food nexus, analyses have been made in Asia-Pacific countries with production-consumption relationships of water-energy-food nexus. Negative correlations have been found between urbanization rates and energy consumption rates for water and food production. This is because of the difference in decision making processes of resource development as urbanization progresses. Some positive relationships have been found between water consumption for energy production and Gross Domestic Product (GDP), and between water consumption for food production and hydro-meteorological conditions such as dry or wet countries. © 2018, © 2018 International Water Resources Association.</t>
  </si>
  <si>
    <t>Sridharan V., Shivakumar A., Niet T., Ramos E.P., Howells M.</t>
  </si>
  <si>
    <t>Land, energy and water resource management and its impact on ghg emissions, electricity supply and food production-insights from a ugandan case study</t>
  </si>
  <si>
    <t>Uganda</t>
  </si>
  <si>
    <t>10.1088/2515-7620/abaf38</t>
  </si>
  <si>
    <t>Environmental Research Communications</t>
  </si>
  <si>
    <t>Despite the excitement around the nexus between land, energy and water resource systems, policies enacted to govern and use these resources are still formulated in isolation, without considering the interdependencies. Using a Ugandan case study, we highlight the impact that one policy change in the energy system will have on other resource systems. We focus on deforestation, long term electricity supply planning, crop production, water consumption, land-use change and climate impacting greenhouse gas (GHG) trajectories. In this study, an open-source integrated modelling framework is used to map the ripple effects of a policy change related to reducing biomass consumption. We find that, despite the reduction in deforestation of woodlands and forests, the GHG emissions in the power sector are expected to increase in between 2040–2050, owing to higher fossil fuel usage. This policy change is also likely to increase the cost of electricity generation, which in turn affects the agricultural land types. There is an unforeseen shift from irrigated to rainfed type land due to higher electricity costs. With this integrated model setup for Uganda, we highlight the need for integrated policy planning that takes into consideration the interlinkages between the resource systems and cross propagation effects. © 2020 The Author(s). Published by IOP Publishing Ltd.</t>
  </si>
  <si>
    <t>Gragg R.S., Anandhi A., Jiru M., Usher K.M.</t>
  </si>
  <si>
    <t>A conceptualization of the urban food-energy-water nexus sustainability paradigm: Modeling from theory to practice</t>
  </si>
  <si>
    <t>Southern Belize; Mexico City, Mexico; Detroit, Michigan; Newark, New Jersey</t>
  </si>
  <si>
    <t>10.3389/fenvs.2018.00133</t>
  </si>
  <si>
    <t>Frontiers in Environmental Science</t>
  </si>
  <si>
    <t>Food is the essential foundation for sustainable and healthy communities. Increasing population and urbanization, limited resources, and complexities of interactions necessitate a comprehensive and in-depth understanding of the dynamics of the global trend of urbanization. The key objective of this paper is to generate new environmental, social and economic perspectives and practices that are responsive to the rapidly urbanizing agricultural food system. We used the sustainability paradigm in the context of environmental, social, and economic sustainability to outline the three transitioning states and perspectives (unconnected/silos; interconnected/linkages; and interdependent/nested/systems) for urban agricultural food systems. We sought to ferret out the key driver/response variables and their cross-scale interactions in the urbanizing food-energy-water nexus. We used a five-step qualitative analytical method to develop a conceptual model to capture the interacting variables and their responses. The complexity in the driver/response variables and their cross-scale interactions were identified. Then three hypothetical scenarios were used to represent complexity modeling: least, medium and most complex. These variables were combined with outside dimensions (e.g., innovation, stakeholders, urbanization) for selected scenarios and deconstructed using spider web and causal loop models. The urbanizing socio-ecological systems, across various spatial (local to global) and temporal scales (days to millennium) as well as smaller temporal scales (days to decades) are described. The iterative multidimensionality of the model makes clear new ways of seeing social issues and opens opportunities for policy solutions, resources and stakeholders to be brought to bear on the issues. © 2018 Schulterbrandt Gragg, Anandhi, Jiru and Usher.</t>
  </si>
  <si>
    <t>Payet-Burin R., Kromann M., Pereira-Cardenal S., Strzepek K.M., Bauer-Gottwein P.</t>
  </si>
  <si>
    <t>Nexus vs. Silo Investment Planning Under Uncertainty</t>
  </si>
  <si>
    <t>Zambezi River Basin</t>
  </si>
  <si>
    <t>10.3389/frwa.2021.672382</t>
  </si>
  <si>
    <t>Frontiers in Water</t>
  </si>
  <si>
    <t>Water, energy, and agricultural infrastructure investments have important inter-relations fulfilling potentially competing objectives. When shaping investment plans, decision makers need to evaluate those interactions and the associated uncertainties. We compare planning infrastructure under uncertainty with an integrated water-energy-food nexus framework and with sector-centered (silo) frameworks. We use WHAT-IF, an open-source hydroeconomic decision support tool with a holistic representation of the power and agriculture sectors. The tool is applied to an illustrative synthetic case and to a complex planning problem in the Zambezi River Basin involving reservoirs, hydropower, irrigation, transmission lines and power plant investments. In the synthetic case, the nexus framework selects investments that generate more synergies across sectors. In sector-centered frameworks, the value of investments that impact multiple sectors (like hydropower, bioenergy, and desalinization) are under- or overestimated. Furthermore, the nexus framework identifies risks related to uncertainties that are not linked to the investments respective sectors. In the Zambezi river case, we find that most investments are mainly sensitive to parameters related to their respective sectors, and that financial parameters like discount rate, capital costs or carbon taxes are driving the feasibility of investments. However, trade-offs between water for irrigation and water for hydropower are important; ignoring trade-offs in silo frameworks increases the irrigation expansion that is perceived as beneficial by 22% compared to a nexus framework that considers irrigation and hydropower jointly. Planning in a nexus framework is expected to be particularly important when projects and uncertainties can considerably affect the current equilibrium. Copyright © 2021 Payet-Burin, Kromann, Pereira-Cardenal, Strzepek and Bauer-Gottwein.</t>
  </si>
  <si>
    <t>Lee S.-H., Taniguchi M., Mohtar R.H., Choi J.-Y., Yoo S.-H.</t>
  </si>
  <si>
    <t>An analysis of the water-energy-food-land requirements and CO2 emissions for food security of rice in Japan</t>
  </si>
  <si>
    <t>Japan</t>
  </si>
  <si>
    <t>10.3390/su10093354</t>
  </si>
  <si>
    <t>The aim of this study is to assess the impact of rice-based food security on water, energy, land, and CO2 emissions from a holistic point of view using the Nexus approach, which analyzes tradeoffs between water, energy, and food management. In Japan, both rice consumption and the area harvested for rice have decreased. Maintaining a high self-sufficiency ratio (SSR) in rice production is an important aspect of food security in Japan, impacting the management of key resources, such as water, energy, and land. This study has, therefore, assessed the impact of various SSRs on rice production, focusing on consumption and land-use trends. First, the rice production SSR is predicted to drop to 87% by 2025 within the logarithmic trend of rice consumption and the polynomial trend line of the harvested area of rice. This reflects the fact that rice production is expected to decline more steeply than consumption between 2016 and 2025. Second, this study sets the SSRs for rice in 2025 between 80% and 100%, reflecting a range of low-to-high food security levels. In comparison with the 2016 baseline, about 0.70 ×106 additional tons of rice will be produced. Achieving a rice production SSR of 100% will require 10,195 ×106 m3 more of water and 23.31 ×106 GJ more of energy. Furthermore, an additional 283,000 tons of CO2 will be emitted in 2025, as more energy is used. By contrast, an 80% rice production SSR scenario would save 1482 ×106 m3 of water and 3.39 ×106 GJ of energy, as well as making a 398,000-ton reduction in CO2 emissions in 2015. A lower SSR would have a positive impact on resource management but a negative impact on food security. It would also reduce the income and economic status of farmers. It is, therefore, important to consider the tradeoffs between food security and resource savings in order to achieve sustainable water, energy, food, and land management in Japan. © 2018 by the authors.</t>
  </si>
  <si>
    <t>Han, ZC; Ma, HL</t>
  </si>
  <si>
    <t>Adaptability Assessment and Analysis of Temporal and Spatial Differences of Water-Energy-Food System in Yangtze River Delta in China</t>
  </si>
  <si>
    <t>10.3390/su132413543</t>
  </si>
  <si>
    <t>Sustainability</t>
  </si>
  <si>
    <t>Serving as an effective tool for research on regional sustainable development, adaptive management has become the subject of global climate change and environmental economic research nowadays. Based on the perspective of the adaptability of the composite system, this article decomposes the adaptability into four aspects: sensibility, stability, compatibility and sustainability. We use the pressure-state-impact-response (PSIR) model to construct a Comprehensive Index Evaluation System for the adaptability of the Water-Energy-Food System in the Yangtze River Delta from 2010 to 2019. Our analyses show that: Firstly, the adaptability of the Water-Energy-Food System in the Yangtze River Delta fluctuates greatly, with the lowest value being only 33.35% of the highest value. Secondly, while sensibility shows an M-shaped development trend, the stability, sustainability and compatibility of the Water-Energy-Food System in the Yangtze River Delta changes simultaneously, showing a U-shaped development trend as a whole. Thirdly, there exists significant spatial differences in the adaptability of the Water-Energy-Food System in the Yangtze River Delta. Zhejiang Province has the highest level of system adaptability, while Anhui Province has the lowest. Based on that, we recommend to strengthen the coordinated management of various departments and natural resources in the Yangtze River Delta and implement strict red lines for resource utilization and environmental protection.</t>
  </si>
  <si>
    <t>Siah Q., Zabiri H.</t>
  </si>
  <si>
    <t>Modeling and Optimization of Water–Food–Energy Nexus for Malaysia’s Agricultural Sector</t>
  </si>
  <si>
    <t>Malaysia</t>
  </si>
  <si>
    <t>10.3390/su14031799</t>
  </si>
  <si>
    <t>The water–food–energy (WFE) nexus is a strategic system that integrates different separated sectors by using their interconnectedness to reduce trade-offs and allow sustainable development by preventing future resource insecurity. Traditionally, the water, energy, and food sectors operate indi-vidually and result in different challenges such as resource scarcity, conflicts in the uses of upstream and downstream hydro systems, and power supply crises due to serious water pollution. Reports so far have only implemented the WFE nexus in countries and cities outside of Malaysia. In addition, there is yet to be a model in literature revolving only on optimizing the agricultural sector’s resources distribution. Hence, this paper aims to develop the first systematic and integrated model for optimal planning of resource allocation in Malaysia’s agricultural sector. The novelty and contribution of this research could be concluded as: (1) multi-objective planning incorporating economic and environmental factors such as economic benefits and carbon emission limit, (2) focusing on the agricultural sector considering geologically-specific crops, livestock, and residents, (3) considering the potential waste recycle systems including wastewater treatment and biomass treatment. The superstructure framework developed based on the case study in Perak, Malaysia aids the implementation of the WFE nexus system locally where trade-offs and synergies between the different sub-units are modelled. From the results, it can be concluded that irrigated paddy crops could contribute to a higher profit compared to palm oil and rubber crops. Thus, future development can be focused on irrigated paddy crops while meeting other constraints and demands to ensure the resources are optimally utilized. The multi-objective optimization solved using MINIMAX algorithm also provides decision-makers with a guideline on how to implement WFE nexus locally in the agricultural sector. © 2022 by the authors. Licensee MDPI, Basel, Switzerland.</t>
  </si>
  <si>
    <t>Nasrollahi H., Shirazizadeh R., Shirmohammadi R., Pourali O., Amidpour M.</t>
  </si>
  <si>
    <t>Unraveling the water-energy-food-environment nexus for climate change adaptation in Iran: Urmia lake basin case-study</t>
  </si>
  <si>
    <t xml:space="preserve">Urmia lake basin </t>
  </si>
  <si>
    <t>10.3390/w13091282</t>
  </si>
  <si>
    <t>Water (Switzerland)</t>
  </si>
  <si>
    <t>A holistic approach to the management of water, energy, food, and the environment is required to both meet the socioeconomic demands of the future as well as sustainable development of these limited resources. The Urmia Lake Basin has faced environmental, social, and economic challenges in recent years, and this situation is likely to worsen under the impacts of climate change. For this study, an adaptability analysis of this region is proposed for the 2040 horizon year. Two models, the water evaluation and planning (WEAP (Stockholm Environmental Institute, Stockholm, Sweden)) and the low emissions analysis platform (LEAP (Stockholm Environmental Institute, Boston, MA, USA)), are integrated to simulate changes in water, energy, food, and the environment over these 20 years. Two climate scenarios and nine policy scenarios are combined to assess sustainable development using a multi-criteria decision analysis (MCDA) approach. Results show that, through pursuing challenging goals in agricultural, potable water, energy, and industrial sectors, sustainable development will be achieved. In this scenario, the Lake Urmia water level will reach its ecological water level in 2040. However, social, technical, and political challenges are considered obstacles to implementing the goals of this scenario. In addition, industry growth and industry structure adjustment have the most impact on sustainable development achievement. © 2021 by the authors.</t>
  </si>
  <si>
    <t>Wang J., Bao Z., Zhang J., Wang G., Liu C., Wu H., Yang Y.</t>
  </si>
  <si>
    <t>Spatio-Temporal Matching and Nexus of Water–Energy–Food in the Yellow River Basin over the Last Two Decades</t>
  </si>
  <si>
    <t>10.3390/w14121859</t>
  </si>
  <si>
    <t>There is an important practical significance to understanding and evaluating the nexus of water, energy, and food (WEF) for ensuring regional security. The Yellow River Basin is a typical area displaying the contradiction between water, energy, and food development caused by the difference in resource distribution and production attributes. The nexus of the WEF system in the Yellow River Basin is systematically and innovatively studied from different perspectives. The aim of the research is to analyze the distribution and transfer direction of single resource elements, the matching and evolution of two kinds of resources linked by water resources, and finally the nexus based on Copula function. The results show that water resources, farmland, and energy production are concentrated in different areas, while the center of gravity shifted to the northwest, northeast, and west of the basin, respectively. For the resource balance of energy production and available industrial water resources, the matching degree has become worse in recent years. For the resource balance of farmland areas and available agricultural water resources, the matching degree in the most source area and middle reaches has improved, but the gap among different sub-regions has widened slightly. It is proven that the three-dimensional t Copula is well characterized by the nexus of the WEF system in the Yellow River Basin. The joint not exceeding the probability of the WEF (W ≤ 7.08 × 1010 m3, E ≤ 6.24 × 108 TCE, F ≤ 4.23 × 107 t) is about 0.3–0.4. The WEF system in the Yellow River Basin (Gn = 0.728 and 0.688) may still have certain security risks in the future compared with other regions in the world, which needs to be regulated by more reasonable policies. This study can provide a theoretical basis for ensuring regional water, energy, and food security. © 2022 by the authors. Licensee MDPI, Basel, Switzerland.</t>
  </si>
  <si>
    <t>Bekchanov M., Lamers J.P.A.</t>
  </si>
  <si>
    <t>The effect of energy constraints on water allocation decisions: The elaboration and application of a system-wide economic-water-energy model (SEWEM)</t>
  </si>
  <si>
    <t>Aral Sea Basin</t>
  </si>
  <si>
    <t>10.3390/W8060253</t>
  </si>
  <si>
    <t>Worldwide, demand for water, energy, and food are on the rise due to population and industrial growth. Because of such increasing demands and in spite of the limitedness of key resources, more efficient ways to meet these demands become obligatory. Especially considering the multiple interlinkages between water, energy, and food/livelihood systems, an integrated management of key resources such as water, land, and energy deems essential for realizing synergetic efficiencies, for consistent policy decisions, and for sustainable development, in particular across the river basins of the world. Therefore, the general framework of a system-wide economic-water-energy model (SEWEM), which is applicable across river basins and adjustable to different spatial scales such as sub-catchments, is presented here to meet the demands for an effective analytical tool in dealing with water-energy-food/livelihood nexus challenges. Previous hydro-economic models often ignored energy requirements, for instance, for irrigation water supply, as well as energy supply constraints, which recurrently might have led to an overestimation of the optimal levels of ground and surface water uses. The SEWEM was developed to address this gap and analyze how optimal levels of surface and groundwater uses, as well as on irrigation and power production benefits, change in response to the consideration of energy supply constraints and energy requirements for water pumping and other agricultural production operations. This is illustrated for the case of the Aral Sea Basin (ASB) in Central Asia, where surface and groundwater supplies heavily depend on pumping and thus on energy availability. The findings underlined the overestimations of optimal water uses by a hydro-economic model that neglects energy constraints. Moreover, geographical conditions have affected the changes in optimal ratios of surface and groundwater uses and water distributions across the river basin when energy restrictions are taken into account. The results confirmed the importance of the consideration of energy constraints for the assessment of optimal water and land uses, and the essential role of an integrated analysis of water, energy, and food/livelihood systems for better-informed policy-making. Despite the added value of the SEWEM that can consider energy system constraints, further fine-tunings would make it even more relevant for addressing additional questions related to basin management. For example, improvements can be expected through considering the system dynamics, ecological aspects, income distribution effects, trade relationships, and institutional restrictions.</t>
  </si>
  <si>
    <t>Vinca A., Parkinson S., Byers E., Burek P., Khan Z., Krey V., Diuana F.A., Wang Y., Ilyas A., Köberle A.C., Staffell I., Pfenninger S., Muhammad A., Rowe A., Schaeffer R., Rao N.D., Wada Y., Djilali N., Riahi K.</t>
  </si>
  <si>
    <t>The NExus Solutions Tool (NEST) v1.0: An open platform for optimizing multi-scale energy-water-land system transformations</t>
  </si>
  <si>
    <t>Indus River basin</t>
  </si>
  <si>
    <t>10.5194/gmd-13-1095-2020</t>
  </si>
  <si>
    <t>Geoscientific Model Development</t>
  </si>
  <si>
    <t>The energy-water-land nexus represents a critical leverage future policies must draw upon to reduce trade-offs between sustainable development objectives. Yet, existing long-term planning tools do not provide the scope or level of integration across the nexus to unravel important development constraints. Moreover, existing tools and data are not always made openly available or are implemented across disparate modeling platforms that can be difficult to link directly with modern scientific computing tools and databases. In this paper, we present the NExus Solutions Tool (NEST): a new open modeling platform that integrates multi-scale energy-water-land resource optimization with distributed hydrological modeling. The new approach provides insights into the vulnerability of water, energy and land resources to future socioeconomic and climatic change and how multi-sectoral policies, technological solutions and investments can improve the resilience and sustainability of transformation pathways while avoiding counterproductive interactions among sectors. NEST can be applied at different spatial and temporal resolutions, and is designed specifically to tap into the growing body of open-access geospatial data available through national inventories and the Earth system modeling community. A case study analysis of the Indus River basin in south Asia demonstrates the capability of the model to capture important interlinkages across system transformation pathways towards the United Nations' Sustainable Development Goals, including the intersections between local and regional transboundary policies and incremental investment costs from rapidly increasing regional consumption projected over the coming decades. © 2020 Author(s).</t>
  </si>
  <si>
    <t>Caiyun Deng, Hongrui Wang, Shuxin Gong, Jie Zhang, Bo Yang and Ziyang Zhao</t>
  </si>
  <si>
    <t>Effects of urbanization on food-energy-water systems in mega-urban regions: a case study of the Bohai MUR, China</t>
  </si>
  <si>
    <t>10.1088/1748-9326/ab6fbb</t>
  </si>
  <si>
    <t>The security of food-energy-water (FEW) systems is an issue of global concern, especially in mega-urban regions (MURs) with high-density populations, industries and carbon emissions. To better understand the hidden links between urbanization and FEW systems, the pressure on FEW systems was quantified in a typical rapidly urbanizing region—the Bohai MUR. The correlations between urbanization indicators and the pressure on FEW systems were analyzed and the mechanism of the impact of urbanization on FEW systems was further investigated. The results showed that approximately 23% of cropland was lost, 61% of which was lost via conversion to construction land and urban areas expanded by 132.2% in the Bohai MUR during 1980–2015. The pressure on FEW systems showed an upward trend, with the stress index of the pressure on FEW systems (FEW_SI) ranging from 80.49% to 134.82%. The dominant pressure consisting of that has converted from water system pressure to energy system pressure since 2004. The FEW_SI in the Bohai MUR was enhanced with cropland loss and increases in urbanization indicators. Additionally, land use, populations, incomes, policies and innovation are the main ways that urbanization affects FEW systems in MURs. This study enhances our understanding of the variation in pressure on FEW systems in MURs and the effects of urbanization on FEW systems, which will help stakeholders to enhance the resilience of FEW systems and promote sustainable regional development.</t>
  </si>
  <si>
    <t>Li M., Fu Q., Singh V.P., Liu D., Li J.</t>
  </si>
  <si>
    <t>Optimization of sustainable bioenergy production considering energy-food-water-land nexus and livestock manure under uncertainty</t>
  </si>
  <si>
    <t>10.1016/j.agsy.2020.102900</t>
  </si>
  <si>
    <t>Agricultural Systems</t>
  </si>
  <si>
    <t>Residual resources in agriculture provide prime raw material for bioenergy production whose optimization has potential to promote agricultural economy while mitigating environmental side-effects. Food, energy, water, and land resources are intertwined in agricultural systems. Effective management of bioenergy production, considering the nexus of these resources, is needed for the sustainable development of agriculture, which is challenging because of the uncertainties involved therein. This study proposes an optimization-assessment approach (input/output relationship) for sustainable bioenergy production in agricultural systems. The approach is capable of (1) providing decision makers with the ability to determine optimal policy options among water, land, energy, and livestock, considering the tradeoff between economic and environmental impacts for bioenergy production; (2) helping decision makers identify the level of sustainability of agricultural systems and where the effort should be made for various regions; and (3) dealing with the uncertainties to provide decision alternatives. The proposed approach is applied to a case study in the particular context of northeast China, which is predominantly an agricultural region with large bioenergy potential. The changing range of bioenergy production potential, system costs, and environmental impacts were obtained, based on different schemes for the allocation of agricultural resources among different regions. Economic-environmental impact and sensitivity analyses were conducted, and agricultural system sustainability was assessed in a changing environment. Considering the complexity due to uncertainty, the proposed approach can help manage bioenergy production in agricultural systems in a sustainable way, and will be applicable for similar agriculture-centered regions. © 2020 Elsevier Ltd</t>
  </si>
  <si>
    <t>Martinez-Hernandez E., Leach M., Yang A.</t>
  </si>
  <si>
    <t>Understanding water-energy-food and ecosystem interactions using the nexus simulation tool NexSym</t>
  </si>
  <si>
    <t>10.1016/j.apenergy.2017.09.022</t>
  </si>
  <si>
    <t>The water-energy-food (WEF) nexus concept highlights the importance of integrative solutions that secure resource supplies and meet demands sustainably. There is a need for translating the nexus concept into clear frameworks and tools that can be applied to decision making. A simulation and analytics framework, and a concomitant Nexus Simulation System (NexSym) is presented here. NexSym advances the state-of-the-art in nexus tools by explicit dynamic modelling of local techno-ecological interactions relevant to WEF operations. The modular tool integrates models for ecosystems, WEF production and consumption components and allows the user to build, simulate and analyse a “flowsheet” of a local system. This enables elucidation of critical interactions and gaining knowledge and understanding that supports innovative solutions by balancing resource supply and demand and increasing synergies between components, while maintaining ecosystems. NexSym allowed assessment of the synergistic design of a local nexus system in a UK eco-town. The design improved local nutrient balance and meets 100% of electricity demand, while achieving higher carbon capture and biomass provisioning, higher water reuse and food production, however with a remarkable impact on land use. © 2017 Elsevier Ltd</t>
  </si>
  <si>
    <t>Al-Ansari T., Korre A., Nie Z., Shah N.</t>
  </si>
  <si>
    <t>Integration of greenhouse gas control technologies within the energy, water and food nexus to enhance the environmental performance of food production systems</t>
  </si>
  <si>
    <t>10.1016/j.jclepro.2017.06.097</t>
  </si>
  <si>
    <t>The sustainability of food production systems is inherently linked with energy, water and food (EWF) resources directly and in-directly throughout their lifecycle. The understanding of the interdependencies between the three resource sectors in the context of food production can provide a measurable account for resource requirements, while meeting food security objectives. The energy, water and food Nexus tool developed by the authors has been designed to model the inter-dependency between energy, water and food resources, whilst conducting an environmental assessment of product systems. With emphasis on the inter-linkages between EWF resources, the tool quantifies material flows, natural resource and energy consumption at component unit process level. This work integrates greenhouse gas control and waste to power technologies within the energy, water and food Nexus tool and evaluates the environmental impact of a hypothetical food product system designed to deliver a perceived level of food self-sufficiency (40%) for the State of Qatar. Multiple system configurations, representative of different pathways for the delivery of consistent food products are evaluated, transforming a once linear product system into a circular design. The sub-systems added consist of a biomass integrated gasification combined cycle which recycles solid waste into useful forms of energy that can be re-used within the nexus. In addition, a carbon capture sub-system is integrated to capture and recycle CO2 from both the fossil fuel powered and the biomass integrated gasification combined cycle energy sub-systems. The integration of carbon capture with the biomass integrated gasification combined cycle transforms the carbon neutral biomass integrated gasification combined cycle process to a negative greenhouse gas emission technology known as bio-energy with carbon capture and storage. For the different scenarios and sub-system configurations considered, the global warming potential can be theoretically balanced (reduced by ∼98%) through the integration of photovoltaics, biomass integrated gasification combined cycle and carbon capture technologies. The peak global warming potential, i.e. a fully fossil fuel dependent system, is recorded at 1.73 × 109 kg CO2 eq./year whilst the lowest achievable global warming potential is 2.18 × 107 kg CO2 eq./year when utilising a combination of photovoltaics, carbon capture integrated with combined cycle gas turbine in addition to the integrated negative emission achieving system. The natural gas consumption is reduced by 7.8 × 107 kg/year in the best case configuration, achieving a credit. In the same scenario, the photovoltaics land footprint required is calculated to a maximum of 660 ha. The maximum theoretically achievable negative emission is 1.09 × 109 kg CO2/year. © 2017 Elsevier Ltd</t>
  </si>
  <si>
    <t>Zhang X., Ren L.</t>
  </si>
  <si>
    <t>Simulating and assessing the effects of seasonal fallow schemes on the water-food-energy nexus in a shallow groundwater-fed plain of the Haihe River basin of China</t>
  </si>
  <si>
    <t>10.1016/j.jhydrol.2021.125992</t>
  </si>
  <si>
    <t>The increasing dependency on groundwater, especially in irrigated regions, has highlighted the notable place of groundwater resources within the water-food-energy nexus (WFEN). This role is particularly relevant in the Haihe River basin of China, a globally representative area that is experiencing rapid aquifer depletion. The winter wheat (Triticum aestivum L.) fallow strategy may have the potential to limit withdrawal in this region. Based on information from multiple sources, this paper proposed six kinds of fallow schemes—under the same triple-cropping system consisting of winter wheat and summer maize (Zea mays L.) followed by fallow and summer maize in two years (WW–SM/F–SM) but with different irrigation schemes—as scenarios to conduct detailed simulation by a modified Soil and Water Assessment Tool (SWAT) model. Then, the water balance components of the shallow aquifer and soil profile (2 m) under different scenarios were analyzed to quantify the variations in hydrological processes caused by changes in cropping system and pumping intensity. Furthermore, through 17 indices that could quantitatively describe the changes related to the WFEN, the effects of seasonal fallow schemes on shallow groundwater drawdown mitigation, grain yield reduction, and energy consumption savings were evaluated. Based on these evaluation outcomes, linear programming was used to optimize the fallow schemes at the subbasin scale. As a result, to satisfy the constraint of stopping groundwater drawdown as well as improving water and energy productivities, the minimum reduction in the annual average winter wheat yield would be 55% compared with the basic scenario, while the summer maize yield would remain basically stable. Under the optimized fallow scheme pattern, 66% of the well-irrigated cropland should adopt the WW–SM/F–SM system with two irrigation applications for winter wheat and a rain-fed scheme for summer maize; additionally, 24% of the well-irrigated cropland should adopt the WW–SM/F–SM system with one irrigation application for winter wheat and a rain-fed scheme for summer maize, and the recommended fallow schemes for the other 10% of well-irrigated cropland varied spatially. Compared to the basic scenario, the optimized fallow scheme pattern could decrease shallow groundwater exploitation by 36.5 × 108 m3 a−1 (i.e., to realize shallow groundwater equilibrium), reduce the diesel consumption of agricultural machines and electricity consumption of pumping wells by 32% and 90%, respectively, and save energy costs by approximately 873 yuan ha−1. These results could provide a quantitative reference for policy-making in this watershed and serve as a typical case for similar areas that wish to implement fallow strategies to achieve groundwater sustainability. © 2021 Elsevier B.V.</t>
  </si>
  <si>
    <t>Kulat M.I., Mohtar R.H., Olivera F.</t>
  </si>
  <si>
    <t>Holistic water-energy-food nexus for guiding water resources planning: Matagorda County, Texas case</t>
  </si>
  <si>
    <t>Matagorda County, Texas case</t>
  </si>
  <si>
    <t>10.3389/fenvs.2019.00003</t>
  </si>
  <si>
    <t>Nations, particularly those with well-established infrastructure, have started to look for new, innovative solutions to address the expected, inevitable high demand for primary resources. The WEF (water-energy-food) Nexus approach, which holistically considers the dynamic interlinkages between water, energy, and food resources, has come to the forefront within scientific and practice communities. Supporters assert that sustainable solutions can be revealed through the use of this approach, rather than conventional approaches that often overlook the interlinkages. The authors developed a holistic framework to provide sustainable scenarios that include feasible infrastructure interventions. The framework focuses on water and associated links with other resources, includes a unique analytic tool for quantifying scenarios, and ultimately produces a sustainability analysis of each scenario. Optimal scenarios are offered that consider site-specific dynamic resource interlinkages. The platform was applied to the case study of Matagorda County, Texas, identified as one of the most water-stressed regions in the state of Texas by the Texas Water Development Board, the state's executive agency for water resources management. High demands from energy and agriculture sectors in the county and sharp population increase in the upper basins, which include the city of Austin, have put great pressures on the water resources of Matagorda County. Farmers have been forced to change their crops from high to lower water-demand crops, in spite of apparent and relatively abundant local water resources. The findings of the case study present a most sustainable scenario, including infrastructure interventions that will increase the annual income of agriculture sector from $188 million to $239 million. The approach also helps preserve resources while reducing annual water and energy demand by 22 million m3 and 21 million kWh, respectively, and does not sacrifice on-going municipal and industrial water use or energy production in Matagorda, Texas. © 2019 Kulat, Mohtar and Olivera.</t>
  </si>
  <si>
    <t>Karim M.N., Daher B.</t>
  </si>
  <si>
    <t>Evaluating the potential of a water-energy-food nexus approach toward the sustainable development of Bangladesh</t>
  </si>
  <si>
    <t>Bangladesh</t>
  </si>
  <si>
    <t>10.3390/w13030366</t>
  </si>
  <si>
    <t>In pursuit of continuous economic development, Bangladesh has undertaken long-term plans to boost its productivity in the agriculture, energy, and industrial sectors and to align with the United Nations Sustainable Development Goals (SDGs). Unless these strong interconnections and cross sectoral impacts are recognized, achievement of the future policy goals and national priorities of the concerned ministries regarding food self-sufficiency, cleaner energy sources, and water availability will be compromised. This study focuses on evaluating the impacts of cross-sectoral policy decisions on the interconnected resource systems at a national scale in Bangladesh. A quantitative analysis is performed to identify resource requirements, synergies, and trade-offs related to a set of future strategies. The analysis concludes by showing that land is the most limiting resource for future expansion and that fresh water will become a critical resource if alternative sources of water are not explored, and, that energy generation, if coal and other fossil fuels are favored over alternative energy sources, will significantly add to the total carbon emissions. Given the limitations of land available for agricultural expansion, of renewable water resources, and the challenges in meeting increasing water, energy, and food demands, the strong interdependencies among the interconnected resource systems must be accounted for. The SDG and national priority indicators are found to improve under scenarios for which resources are conserved via alternative sources. © 2021 by the authors. Licensee MDPI, Basel, Switzerland.</t>
  </si>
  <si>
    <t>Sušnik J., Chew C., Domingo X., Mereu S., Trabucco A., Evans B., Vamvakeridou-Lyroudia L., Savić D.A., Laspidou C., Brouwer F.</t>
  </si>
  <si>
    <t>Multi-stakeholder development of a serious game to explore the water-energy-food-land-climate nexus: The SIM4NEXUS approach</t>
  </si>
  <si>
    <t>12 multi-scale case studies ranging from regional to Global</t>
  </si>
  <si>
    <t>10.3390/w10020139</t>
  </si>
  <si>
    <t>Water, energy, food, land and climate form a tightly-connected nexus in which actions on one sector impact other sectors, creating feedbacks and unanticipated consequences. This is especially because at present, much scientific research and many policies are constrained to single discipline/sector silos that are often not interacting (e.g., water-related research/policy). However, experimenting with the interaction and determining how a change in one sector could impact another may require unreasonable time frames, be very difficult in practice and may be potentially dangerous, triggering any one of a number of unanticipated side-effects. Current modelling often neglects knowledge from practice. Therefore, a safe environment is required to test the potential cross-sectoral implications of policy decisions in one sector on other sectors. Serious games offer such an environment by creating realistic 'simulations', where long-term impacts of policies may be tested and rated. This paper describes how the ongoing (2016-2020) Horizon2020 project SIM4NEXUS will develop serious games investigating potential plausible cross-nexus implications and synergies due to policy interventions for 12 multi-scale case studies ranging from regional to global. What sets these games apart is that stakeholders and partners are involved in all aspects of the modelling definition and process, from case study conceptualisation, quantitative model development including the implementation and validation of each serious game. Learning from playing a serious game is justified by adopting a proof-of-concept for a specific regional case study in Sardinia (Italy). The value of multi-stakeholder involvement is demonstrated, and critical lessons learned for serious game development in general are presented. © 2018 by the authors.</t>
  </si>
  <si>
    <t>Fabiani S., Vanino S., Napoli R., Zajíček A., Duffková R., Evangelou E., Nino P.</t>
  </si>
  <si>
    <t>Assessment of the economic and environmental sustainability of Variable Rate Technology (VRT) application in different wheat intensive European agricultural areas. A Water energy food nexus approach</t>
  </si>
  <si>
    <t>10.1016/j.envsci.2020.08.019</t>
  </si>
  <si>
    <t>In this paper we assess the sustainability of Variable Rate Technology (VRT) application for different wheat intensive agricultural areas in Europe. Within the H2020 FATIMA project we developed an analytical framework to assess the environmental and economic sustainability of nutrient management in two Case Studies in Greek and Czech Republic, implemented with different fertilization strategies in the winter wheat production, compared with the conventional one. We look at the economic and environmental dimension expressed throughout a set of specific performance indicators implemented under the Water Energy Food (WEF) nexus framework. Considering that fertilization strategies significatively affect environmental impact as well as economic performance at farm level, we investigated how Precision Agriculture (PA) tools, and particularly VRT, most suitable for increasing efficiency in fertilization distribution, can improve and maximize efficiency of inputs and profitability of individual fields by targeting application where needed and at optimum rates. The study shows how, despite a general reduction of production cost and increase in gross margin, farm sizes and the level of efficiency of the “as usual scenario” influence the economic impact of the VRT. Looking instead at the environmental perspective of the analysis, the results provide evidence of a decrease of nitrogen (N) due to lower amount of fertilizers, as well as a better distribution according to the potential productivity of the field, causing reduced impact of groundwater quality (nitrate loss by leaching). On the other side, some constraints arise from the high cost and the investments needed to adopt VRT at farm level, one of the main challenges to be solved through adequate policy instruments. © 2020 Elsevier Ltd</t>
  </si>
  <si>
    <t>Ramirez C., Almulla Y., Fuso Nerini F.</t>
  </si>
  <si>
    <t>Reusing wastewater for agricultural irrigation: A water-energy-food Nexus assessment in the North Western Sahara Aquifer System</t>
  </si>
  <si>
    <t>North Western Sahara Aquifer System</t>
  </si>
  <si>
    <t>10.1088/1748-9326/abe780</t>
  </si>
  <si>
    <t>The North Western Sahara Aquifer System stands out as one of the water scarcest regions in the world. Moreover, in recent decades agriculture activity has grown exacerbating the pressure on groundwater resources and pumping energy requirements. In this study, a water-energy-food Nexus approach was used to assess the effect of capturing, treating and reusing wastewater for irrigation. GIS-based tools were used to capture the systems spatial dimension, enabling to match wastewater supply and water demand points, identify demand hotspots and evaluate techno-economically viable wastewater treatment options. Moreover, the minimum energy requirements for brackish water desalination were estimated. Seven domestic wastewater treatment technologies and one irrigation tailwater treatment technology were evaluated, making use of a levelized cost of Water methodology to identify the least-cost system. Four scenarios were constructed based on water-consumption behaviour of farmers towards changes in irrigation water pricing. The identified least-cost wastewater treatment technologies showed clear trade-offs, as different technologies were more cost-effective depending on treatment capacity requirements of the spatially distributed agglomerations. The reuse of treated wastewater/tailwater in agricultural irrigation, showed improvement of groundwater stress, reducing on about 49% water abstractions and groundwater stress levels in the best case scenario. However, groundwater stress still fell on the extremely high category, highlighting the critical condition of the aquifer. Furthermore, reuse of wastewater/tailwater decreased dependency on groundwater pumping and the overall energy-for-water requirements, reducing by about 15% the total energy requirements in the best case scenario. However, to effectively preserve water resources and act holistically towards the sustainable development agenda, measures as better water pricing mechanisms, management strategies to improve water productivity and adoption of more efficient irrigation schemes may be needed. © 2021 The Author(s). Published by IOP Publishing Ltd.</t>
  </si>
  <si>
    <t>Sun L., Niu D., Yu M., Li M., Yang X., Ji Z.</t>
  </si>
  <si>
    <t>Integrated assessment of the sustainable water-energy-food nexus in China: Case studies on multi-regional sustainability and multi-sectoral synergy</t>
  </si>
  <si>
    <t>10.1016/j.jclepro.2021.130235</t>
  </si>
  <si>
    <t>Water, energy, and food (WEF) are pivotal resources for the sustainable development of human society. Integrated assessment of the sustainable WEF nexus is essential to enhance resource efficiency and security, but there is a crucial gap to be filled in assessing the coupling relationship among sustainable WEF subsystems and improving multi-sectoral synergy. In this paper, a comprehensive indicator system for sustainable WEF nexus assessment was constructed based on theme-based frameworks and nexus thinking, and the combination weighting method based on game theory (GT-CW), the improved TOPSIS method based on gray relation degree (GRD-ITOPSIS), and the coupling coordination model were proposed for integrated assessment. The sustainability of WEF nexus in 30 regions of China from 2010 to 2019 was assessed and the spatiotemporal differences of the coupling coordination degree of sustainable WEF nexus were analyzed. The results revealed that the sustainability of WEF subsystems evidently affected the overall sustainability of regional WEF nexus. The change range of sustainable WEF nexus in different years was slightly lower than that of a single subsystem. The sustainability of WEF subsystems were highly coupled, and the WEF nexus in each region was within the coordinated development range. However, most eastern regions were at the intermediate coordinated development stage, and some western regions maintained at primary coordinated development stage for a long time. According to the results analysis, specific policy recommendations were proposed. The findings of this study can provide a useful reference for developing countries to improve resource management and promote sustainable development. © 2021</t>
  </si>
  <si>
    <t>van der Zwaan B., Halstead M., Kober T.</t>
  </si>
  <si>
    <t>Water stress implications of energy scenarios for the middle east: An assessment of risks and uncertainties</t>
  </si>
  <si>
    <t>Middle East</t>
  </si>
  <si>
    <t>10.1007/978-3-030-03152-7_6</t>
  </si>
  <si>
    <t>Understanding Risks and Uncertainties in Energy and Climate Policy: Multidisciplinary Methods and Tools for a Low Carbon Society</t>
  </si>
  <si>
    <t>Energy, water, and food systems have so far mostly been studied independently. In this chapter, we argue that it is important to take an “energy-water-food nexus approach” to analyzing these three resource systems. After briefly introducing the emerging literature on the energy-water-food nexus, we inspect the interrelationship between energy and water use in the Middle East. We present results for projected power production, water withdrawal, and water consumption levels until 2050 in the Middle East under both baseline and stringent climate policy scenarios. We also analyze how the use of different cooling techniques for the main power production options in the Middle East can yield water withdrawal and consumption savings in the electricity sector in the region. We end by informing authorities responsible for the implementation of energy-water policies on the risks and uncertainties associated with the water usage of future energy systems. © The Author(s) 2019.</t>
  </si>
  <si>
    <t>Chini C.M., Konar M., Stillwell A.S.</t>
  </si>
  <si>
    <t>Direct and indirect urban water footprints of the United States</t>
  </si>
  <si>
    <t>10.1002/2016WR019473</t>
  </si>
  <si>
    <t>Water Resources Research</t>
  </si>
  <si>
    <t>The water footprint of the urban environment is not limited to direct water consumption (i.e., municipal supplies); embedded water in imported resources, or virtual water transfers, provides an additional component of the urban water footprint. Using empirical data, our analysis extends traditional urban water footprinting analysis to quantify both direct and indirect urban resources for the United States. We determine direct water volumes and their embedded energy through open records requests of water utilities. The indirect component of the urban water footprint includes water indirectly consumed through energy and food, relating to the food-energy-water nexus. We comprehensively quantify the indirect water footprint for 74 metropolitan statistical areas through the combination of various databases, including the Commodity Flow Survey of the U.S. Census Bureau, the U.S. Department of Agriculture, the Water Footprint Network, and the Energy Information Administration. We then analyze spatial heterogeneity in both direct and indirect water footprints, determining the average urban water footprint in the United States to be 1.64 million gallons of water per person per year [6200 m3/person/yr or 17,000 L/person/d], dominated by indirect water. Additionally, our study of the urban water cycle extends beyond considering only water resources to include embedded energy and equivalent carbon dioxide emissions. The inclusion of multiple sectors of the urban water cycle and their underlying processes provides important insights to the overall urban environment, the interdependencies of the food-energy-water nexus, and water resource sustainability. Our results provide opportunities for benchmarking the urban energy-water nexus, water footprints, and climate change potential. © 2016. American Geophysical Union. All Rights Reserved.</t>
  </si>
  <si>
    <t>Akbari-Dibavar A., Mohammadi-Ivatloo B.</t>
  </si>
  <si>
    <t>Security interactions of food, water, and energy systems: A stochastic modeling</t>
  </si>
  <si>
    <t>10.1007/978-3-030-40052-1_14</t>
  </si>
  <si>
    <t>Food, energy, and water (FEW) resources are inherently interconnected and non-detachable. Due to the growth in world population and increasing demand for FEW, scientists are concerned about the optimal management of the limited resources of FEW to supply the current and future demands with due consideration of greenhouse gas (GHG) pollution and other environmental effects. Optimal planning requires computational tools to schedule different sources of the FEW nexuses while considering associated uncertainties. This chapter aims to provide a stochastic programming approach to model the uncertain parameters of costs, available water and energy resources, and demands of energy and food in an integrated modeling of FEW nexuses. The optimization results in the optimal scheduling of the sources of the nexus for a 15-year horizon while also minimizing the produced emission. In order to provide a practical insight into the presented optimization and make a tractable framework, ten probable scenarios are considered. © Springer Nature Switzerland AG 2020.</t>
  </si>
  <si>
    <t>Li M., Singh V.P., Fu Q., Liu D., Li T., Zhou Y.</t>
  </si>
  <si>
    <t>Optimization of agricultural water–food–energy nexus in a random environment: an integrated modelling approach</t>
  </si>
  <si>
    <t>10.1007/s00477-019-01672-4</t>
  </si>
  <si>
    <t>Stochastic Environmental Research and Risk Assessment</t>
  </si>
  <si>
    <t>Demands for water, food, and energy are rising owing to increasing population and growing economy. Agriculture is the main source of food and is the largest consumer of water and has therefore the greatest impact on water security. It also greatly affects energy security and is also the main source of non-point source pollution. Changes in the availability of water, energy, and land are driven by uncertainties in nature and strongly affect food production, with severe implications for the security of water–food–energy nexus (WFEN). Thus, a coordinated and effective management of WFEN in the agricultural sector is needed. This paper therefore proposes an integrated modelling approach for the optimization of agricultural WFEN in a random environment. The approach quantifies the interactions and feedbacks within agricultural water, food and energy subsystems, making tradeoffs between agricultural benefit and environmental impacts, which will serve as sustainability indicators for agricultural systems, including crop farming and livestock farming. The incorporation of stochastic mathematical programming in the modeling framework aids in understanding how strategies and comprehensive benefits change under different scenarios. The approach was applied in a real-world case study in an irrigation district in northeast China. The development and implementation of such an integrated approach are anticipated to be applied in other agriculture-centered regions to guide policies of sustainable water, food, energy and land resources management. © 2019, Springer-Verlag GmbH Germany, part of Springer Nature.</t>
  </si>
  <si>
    <t>Elagib N.A., Gayoum Saad S.A., Basheer M., Rahma A.E., Gore E.D.L.</t>
  </si>
  <si>
    <t>Exploring the urban water-energy-food nexus under environmental hazards within the Nile</t>
  </si>
  <si>
    <t>Nile River basin</t>
  </si>
  <si>
    <t>10.1007/s00477-019-01706-x</t>
  </si>
  <si>
    <t>The integrative approach of water, energy, and food nexus (WEF nexus) is now widely accepted to offer better planning, development, and operation of these resources. This study presents a first attempt towards understanding the WEF nexus of urban environments in the Nile River Basin under conditions of hydrological droughts and fluvial floods. A case study was conducted for the capital of Sudan, Khartoum, at the confluence of the White Nile and the Blue Nile for illustration. The results were based on analyses of river flow and water turbidity data, field observations, a printed questionnaire and an interview of farmers practicing irrigated agriculture, and hydropower modeling. The study analyzes indicators for the association of the river water resources environment (intra-annual regime, quantity, and quality), the status of urban irrigated agriculture, water treatment for domestic use, and hydropower generation under hydrological extremes, i.e. droughts and fluvial floods. It additionally examines the consequent interactions between the impacts on three sectors. The present study shows how floods and droughts impose impacts on seasonal river water quality and quantity, water treatment for domestic use, irrigated agriculture, and hydro-energy supply in an urban environment. The results demonstrate how the two hydrological phenomena determine the state of hydropower generation from dams, i.e. high energy production during floods and vice versa during droughts. Hydropower dams, in turn, could induce cons in the form of low fertile soils in the downstream due to sediment retention by the reservoir. Finally, present and potential options to minimize the above risks are discussed. This study is hoped to offer good support for integrated decision making to increase the resource use efficiency over the urban environment within the Nile Basin. © 2019, Springer-Verlag GmbH Germany, part of Springer Nature.</t>
  </si>
  <si>
    <t>Ma L., Li C., Hu X., Wang P., Li X.</t>
  </si>
  <si>
    <t>Synergetic change of water, energy and food in China: quantitative description and challenges</t>
  </si>
  <si>
    <t>10.1007/s00477-020-01812-1</t>
  </si>
  <si>
    <t>With the economic and social development and population growth, as three basic interconnected resources, water, energy and food are gradually deficient and inharmonious. This research selected 31 provinces of China as the study area and collected data of 16 years’ time series. The temporal and spatial synergetic change of water, energy and food was quantitatively described by wavelet analysis and MK test methods. The results show that water consumption for energy in 2001–2016 has the first main period of 12 years and the temporal synergetic change of water and energy would not be obvious in the future. According to the results, the resources consumption of water energy and food can be optimized to implement the sustainable utilization. Also, this paper proposed the adjustment strategy for the country. © 2020, Springer-Verlag GmbH Germany, part of Springer Nature.</t>
  </si>
  <si>
    <t>Yu Y., Zhang C., Zhu W., Park S., Shi Q.</t>
  </si>
  <si>
    <t>Identifying the driving factors of water consumption from water-energy-food nexus in the Yangtze River Delta region, China</t>
  </si>
  <si>
    <t>10.1007/s11356-021-14087-y</t>
  </si>
  <si>
    <t>Environmental Science and Pollution Research</t>
  </si>
  <si>
    <t>The current water shortage in China is critical. Moreover, the water shortage has become the main bottleneck hindering sustainable economic growth. Against the background of China’s dual control target of total water use and intensity, we choose the Yangtze River Delta (YRD) region as a research object, which encompasses Shanghai, Jiangsu, Zhejiang, and Anhui. Based on the perspective of water-energy-food nexus, we employ the generalized Divisia index method to decompose the change of water use into eight factors, regional economic scale effect, regional energy use scale effect, regional food production effect, regional water technology effect, regional energy technology effect, regional water-energy nexus effect, regional food-energy nexus effect, and regional water technology for food production effect, and analyze the contribution of each driver to identify the key drivers of total water use control. The results showed that the top four influencing factors are GDP, water intensity, energy consumption, and water-energy nexus in the YRD region. Regional economic scale is the first driving factor for increasing water use in the YRD region except for Zhejiang. Water intensity is the primary driving force of water-saving in Zhejiang. Energy consumption is the third driver of increasing water use in Jiangsu and Anhui. The effect of water-energy nexus is the third driving factor that affects the change of water use in Shanghai and Zhejiang. The authorities in the YRD region should vigorously develop water and energy utilization technologies to increase the water intensity and decrease energy consumption. The energy sector should decrease the water use to decrease the water-energy nexus which is also the main driving factor affecting the change of water use. © 2021, The Author(s), under exclusive licence to Springer-Verlag GmbH Germany, part of Springer Nature.</t>
  </si>
  <si>
    <t>Madhusoodhanan C.G., Sreeja K.G., Eldho T.I.</t>
  </si>
  <si>
    <t>Climate change impact assessments on the water resources of India under extensive human interventions</t>
  </si>
  <si>
    <t>India</t>
  </si>
  <si>
    <t>10.1007/s13280-016-0784-7</t>
  </si>
  <si>
    <t>Ambio</t>
  </si>
  <si>
    <t>Climate change is a major concern in the twenty-first century and its assessments are associated with multiple uncertainties, exacerbated and confounded in the regions where human interventions are prevalent. The present study explores the challenges for climate change impact assessment on the water resources of India, one of the world’s largest human-modified systems. The extensive human interventions in the Energy–Land–Water–Climate (ELWC) nexus significantly impact the water resources of the country. The direct human interventions in the landscape may surpass/amplify/mask the impacts of climate change and in the process also affect climate change itself. Uncertainties in climate and resource assessments add to the challenge. Formulating coherent resource and climate change policies in India would therefore require an integrated approach that would assess the multiple interlinkages in the ELWC nexus and distinguish the impacts of global climate change from that of regional human interventions. Concerted research efforts are also needed to incorporate the prominent linkages in the ELWC nexus in climate/earth system modelling. © 2016, Royal Swedish Academy of Sciences.</t>
  </si>
  <si>
    <t>Development of a life cycle assessment model for the analysis of the energy, water and food nexus</t>
  </si>
  <si>
    <t>10.1016/B978-0-444-63455-9.50008-8</t>
  </si>
  <si>
    <t>There is a growing momentum to analyse the broader interdependencies of the energy, water and food systems rather than evaluating them in isolation. For instance, when analysing a food system, it is necessary to consider it in terms of its agriculture, water and energy characteristics using a suitable robust sustainability assessment methodology. The objective of this paper is to integrate energy, water and food (EWF) systems in one resource model described by a series of sub-systems; the agriculture subsystem includes the production and application of fertilizers and the raising of livestock. The water sub-system is represented by reverse osmosis for the production of water. The energy sub-systems consider fossil fuel in the form of combined cycle natural gas based energy production and solar renewable energy. Life Cycle Assessment (LCA) is used to evaluate impacts on the natural environment by considering the material flows from the sub-systems on a range of impact categories in addition to calculating resource consumption. It is shown that the food sub-system produces the largest emissions, followed by fossil fuel powered desalination for irrigation. The use of renewable energy has a significant land footprint however, it reduces overall emissions significantly. © 2014 Elsevier B.V.</t>
  </si>
  <si>
    <t>Zhang X., Vesselinov V.V.</t>
  </si>
  <si>
    <t>Integrated modeling approach for optimal management of water, energy and food security nexus</t>
  </si>
  <si>
    <t>10.1016/j.advwatres.2016.12.017</t>
  </si>
  <si>
    <t>Advances in Water Resources</t>
  </si>
  <si>
    <t>Water, energy and food (WEF) are inextricably interrelated. Effective planning and management of limited WEF resources to meet current and future socioeconomic demands for sustainable development is challenging. WEF production/delivery may also produce environmental impacts; as a result, green-house-gas emission control will impact WEF nexus management as well. Nexus management for WEF security necessitates integrated tools for predictive analysis that are capable of identifying the tradeoffs among various sectors, generating cost-effective planning and management strategies and policies. To address these needs, we have developed an integrated model analysis framework and tool called WEFO. WEFO provides a multi-period socioeconomic model for predicting how to satisfy WEF demands based on model inputs representing productions costs, socioeconomic demands, and environmental controls. WEFO is applied to quantitatively analyze the interrelationships and trade-offs among system components including energy supply, electricity generation, water supply-demand, food production as well as mitigation of environmental impacts. WEFO is demonstrated to solve a hypothetical nexus management problem consistent with real-world management scenarios. Model parameters are analyzed using global sensitivity analysis and their effects on total system cost are quantified. The obtained results demonstrate how these types of analyses can be helpful for decision-makers and stakeholders to make cost-effective decisions for optimal WEF management. © 2016 Elsevier Ltd</t>
  </si>
  <si>
    <t>Li M., Fu Q., Singh V.P., Liu D., Li T.</t>
  </si>
  <si>
    <t>Stochastic multi-objective modeling for optimization of water-food-energy nexus of irrigated agriculture</t>
  </si>
  <si>
    <t>10.1016/j.advwatres.2019.03.015</t>
  </si>
  <si>
    <t>Irrigated agriculture is the primary user of world's fresh water resources on one hand and the producer of food to feed the world's growing population on the other hand. Water, food, and energy are intertwined in irrigated agricultural systems and an effective and coordinated management of the water-food-energy nexus is needed for the sustainable development of agriculture which is challenging because of large uncertainties involved therein. This paper developed an optimization model for the allocation of resources toward the sustainable management of agricultural water, food, and energy nexus under uncertainty. The model is capable of providing policy makers with the ability to determine optimal policy options among water, energy, and land resources to obtain the maximum system economic benefit and simultaneously minimize environmental impacts. The model is also capable of handling complex uncertainties of random boundary intervals. The model is demonstrated to solve a real-world nexus management problem in an irrigation district in northeast China. Results highlight the sensitivity of food production and environmental pollution to the utilization of water, energy, and land resources. The model is applicable for similar agriculture-centered regions with limited resources. © 2019 Elsevier Ltd</t>
  </si>
  <si>
    <t>Li M., Li H., Fu Q., Liu D., Yu L., Li T.</t>
  </si>
  <si>
    <t>Approach for optimizing the water-land-food-energy nexus in agroforestry systems under climate change</t>
  </si>
  <si>
    <t>10.1016/j.agsy.2021.103201</t>
  </si>
  <si>
    <t>CONTEXT: Agroforestry systems are widely promoted for their economic and environmental benefits. Food, energy, water and land resources in agroforestry systems are inextricably intertwined and expected to be severely impacted by climate change. Socioeconomic development and increasing populations have posed unique challenges for meeting the demand for food, energy, water and land, and the challenge will become more pressing under projected resource shortages and eco-environmental deterioration. Thus, a method of optimizing and sustainably managing the water-land-food-energy nexus in agroforestry systems under climate change must be developed. OBJECTIVE: This paper develops an optimization model framework for the sustainable management of limited water-land-food-energy resources in agroforestry systems under climate change. The aims are to (1) quantify the interactions and feedbacks within water, land, food and energy subsystems; (2) provide trade-offs among water and energy utilization efficiency, economic benefits and environmental protection in agroforestry systems; and (3) generate optimal policy options among water and land resources for different crops and woodlands in different regions under different climate change patterns. METHODS: The model framework is based on multiobjective fractional programming, and compromise programming is used to solve it. Climate change patterns are obtained from atmospheric circulation models and representative concentration pathways. The above aims are investigated through an actual nexus management problem in northeast China. Spatiotemporal meteorological and report-based databases, life cycle assessments, Pearson correlation analyses, data envelopment analyses and analytic hierarchy processes are integrated to realize practical application. RESULTS AND CONCLUSIONS: The results show that climate variation will change the water and land allocation patterns and these changes will be more pronounced for major grain-producing areas. The optimized water allocation decreased (especially for rice, e.g., the optimal average value of the irrigation quota of rice was 4226 m3/ha, while the corresponding actual irrigation requirement of rice was [4200–7200] m3/ha) to improve the water use efficiency, and surface water allocation accounted for two-thirds. Maize had the largest planting area, although planting soybean generated the most greenhouse gases (greenhouse gas emissions from field activities for rice, maize, and soybean were 43.46%, 84.06% and 91.16%, respectively); However, these gases can be absorbed by forests. The model improved the harmonious degree of the resource-economy-environment system from 0.24 to 0.56 after optimization. SIGNIFICANCES: Integrated models contribute to the sustainable management of water, food, energy and land resources and can consider the complex dynamics under climate change. It can be used as a general model and extended to other agroforestry systems that show inefficient agricultural production. © 2021 Elsevier Ltd</t>
  </si>
  <si>
    <t>Yue Q., Guo P., Wu H., Wang Y., Zhang C.</t>
  </si>
  <si>
    <t>Towards sustainable circular agriculture: An integrated optimization framework for crop-livestock-biogas-crop recycling system management under uncertainty</t>
  </si>
  <si>
    <t>10.1016/j.agsy.2021.103347</t>
  </si>
  <si>
    <t>Context: Growing socio-economic development and population poses unprecedented challenges for agriculture in meeting increasing demand of food, water, and energy. Rethinking the future agricultural production to simultaneously safeguard resources security and regulate environmental pollution is essential. Circular agriculture opens up a new path for the high-efficiency and environmental-friendly production. An integrated energy-water-food nexus optimization approach for managing agricultural resources and wastes in line with the principles of sustainable circular agriculture management is lacking. Objective: This study therefore proposes an integrated uncertain optimization model to manage agricultural crop-livestock-biogas-crop recycling systems from a cross-sectoral energy-water-food nexus perspective in the changing environment. The aims are to: (1) balance objectives of input reduction, output promotion, ensuring equity, and global warming mitigation; (2) generate sustainable resources allocation strategies based on efficiency and recycling; (3) assess the global warming mitigation potential of the recycling systems from a life cycle perspective; and (4) deal with interactions, complexities, uncertainties, and risks existed in the recycling systems. Methods: The proposed model framework is based on a stochastic multi-objective programming, while triangular fuzzy numbers, fuzzy credibility constrained programming, Stewart model, analytic hierarchy process, and opportunity carbon footprint are integrated to enhance its practicability and feasibility. The model is verified through a real-world case study in the Zhanghe Irrigation District, Hubei province, China. Results and conclusions: Results show that optimal water and land resources allocation solutions are more efficient than current strategies, with water consumption per unit area decreasing by 13.63% and rice production per unit area improving by 22.06%. Paddy field and biogas leakage are two of the largest sources of GHG emission, calling for agronomic and engineering measures to improve farmland management and biogas generation technology. Livestock breeding contributes 10% of the total GHG emission, along with generating 76% of the total biogas, indicating the great significance of manure recycle. Overall, 4.26 × 108 kg CO2 is reduced in the recycling system, contributed by chemical fertilizer reduction, agricultural wastes recycle, and non-renewable energy replacement. Significance: The study offers a potential nexus optimization approach for sustainable management of agricultural recycling systems from a holistic perspective. It can be used as a general model to extend to other agricultural systems suffering from similar resources and environmental crisis. © 2021</t>
  </si>
  <si>
    <t>Sun J., Li Y.P., Suo C., Liu J.</t>
  </si>
  <si>
    <t>Development of an uncertain water-food-energy nexus model for pursuing sustainable agricultural and electric productions</t>
  </si>
  <si>
    <t>Kaikong watershed</t>
  </si>
  <si>
    <t>10.1016/j.agwat.2020.106384</t>
  </si>
  <si>
    <t>Agricultural and electric productions are the main water consumers. They are intricately interlinked and complicated. An uncertain water-food-energy (WFE) nexus model could well reflect the complex relationships among water, agriculture, and electricity. Chance-constrained fuzzy fractional programming (CFFP) method is proposed to reflect the uncertainties in WFE nexus system. It can handle multi-objectives expressed as output/input ratio problems in a fuzzy and random environment. Then, the CFFP-based WFE model is applied to Kaikong watershed (a water-scarce region in northwest China). Water resources utilization, agricultural land allocation and electricity generation are incorporated into the nexus framework for pursuing the maximum water use efficiency (i.e., unit water benefit). Uncertainties in water availability, water demand, and pollutant/CO2 emission have synergistic effects on agricultural and electric productions. The unit water benefit ranges from 0.852 to 0.926 $/m3 across 144 scenarios. Results suggest that, at the end of planning horizon, irrigated agricultural area should be controlled below 203.4 × 103 ha, and vegetable is encouraged. Proportion of fossil-energy power (i.e. coal- and gas-fired electricity) is optimized within 53.1 %–60.4 % in adaption to water and environment constraints. The obtained results can efficiently help optimize use of limited resources, and provide a synergic management strategy for regional sustainability. © 2020 Elsevier B.V.</t>
  </si>
  <si>
    <t>Radmehr R., Ghorbani M., Ziaei A.N.</t>
  </si>
  <si>
    <t>Quantifying and managing the water-energy-food nexus in dry regions food insecurity: New methods and evidence</t>
  </si>
  <si>
    <t>Neishaboor Basin</t>
  </si>
  <si>
    <t>10.1016/j.agwat.2020.106588</t>
  </si>
  <si>
    <t>Ensuring water, energy, and food security with minimum damage to groundwater resources is a key challenge to achieve sustainable development in arid areas. To address this scientific and policy challenge, a Multi-Criteria Decision-Making (MCDM)-nonlinear programming approach is developed for informing debates over improved management of the groundwater, energy, and food nexus that optimally allocates resources to food production to improve economic benefit and control groundwater depletion. Furthermore, this approach is capable of evaluating management policies affecting resource planning at a regional level. The approach is applied to the Neishaboor basin in northeast Iran. The main results are: (i) economic profit and food production depend on groundwater availability and energy use, which raise environmental protection challenges; (ii) the solutions could be used to define optimal policy strategies for sustainable management of groundwater, energy, food, and simultaneously achieve economic and environmental goals; (iii) improved irrigation efficiency would be considered as an efficient strategy under conditions of growing water scarcity. The results of this research can inform policy makers on effective strategies for integrated groundwater, energy, and food planning. © 2020</t>
  </si>
  <si>
    <t>Ma Y., Li Y.P., Huang G.H., Zhang Y.F., Liu Y.R., Wang H., Ding Y.K.</t>
  </si>
  <si>
    <t>Planning water-food-ecology nexus system under uncertainty: Tradeoffs and synergies in Central Asia</t>
  </si>
  <si>
    <t>10.1016/j.agwat.2022.107549</t>
  </si>
  <si>
    <t>Vicious competition for limited water resources hinders the synergetic and sustainable development of Central Asian countries, which further threatens food security and exacerbates ecological degradation. In this study, a copula-based bi-level decentralized programming (CBDP) method is developed and applied to planning water-food-ecology (WFE) nexus system. CBDP has advantages in balancing tradeoffs between different decision levels, analyzing synergies among multiple managers and reflecting joint risks of interrelated uncertain parameters. Then, a CBDP-WFE model is formulated for Central Asia, where the upper-level model aims to maximize system benefit for the region (i.e. regional-scale), and the lower-level model involves five objectives to maximize five countries’ benefits (i.e. national-scale) respectively. Totally 108 scenarios are designed to analyze the impacts of joint constraint-violation risk, agricultural irrigation efficiency, and ecological water demand. Results reveal that (i) improving agricultural irrigation efficiency can optimize the water allocation pattern as well as increase the system benefit; (ii) in order to restore the regional eco-environment, the proportion of ecological water allocation should increase from 7% (of the current level) to 14.9–23.8% (by 2050); (iii) water allocations to Uzbekistan and Tajikistan should be properly controlled especially when available water is scarce. The results are helpful for managers in not only making decisions of water allocation among multiple users and countries but also gaining insight into synergetic management of WFE nexus under various system conditions. © 2022 Elsevier B.V.</t>
  </si>
  <si>
    <t>Amjath-Babu T.S., Sharma B., Brouwer R., Rasul G., Wahid S.M., Neupane N., Bhattarai U., Sieber S.</t>
  </si>
  <si>
    <t>Integrated modelling of the impacts of hydropower projects on the water-food-energy nexus in a transboundary Himalayan river basin</t>
  </si>
  <si>
    <t>Himalayan River Basin</t>
  </si>
  <si>
    <t>10.1016/j.apenergy.2019.01.147</t>
  </si>
  <si>
    <t>The sustainable development goals (SDGs) and the Paris agreement target a global cleaner energy transition with wider adaptation, poverty reduction and climate resilience benefits. Hydropower development in the transboundary Koshi river basin in the Himalayan region presents an intervention that can support the SDGs whilst meeting the regional commitments to the Paris agreement. This study aims to quantify the benefits of proposed water resource development projects in the transboundary basin (4 storage and 7 run-of-the-river hydropower dams) in terms of hydroelectric power generation, crop production and flood damage reduction. A hydro-economic model is constructed by soft coupling hydrological and crop growth simulation models to an economic optimization model. The model assesses the potential of the interventions to break the vicious cycle of poverty and water, food, and energy insecurity. Unlike previous studies, the model (a) incorporates the possibility of using hydropower to pump groundwater for irrigation as well as flood regulation and (b) quantifies the resilience of the estimated benefits under future climate scenarios from downscaled general circulation models affecting both river flows and crop growth. The results show significant potential economic benefits generated from electricity production, increased agricultural production, and flood damage control at the transboundary basin scale. The estimated annual benefits are around USD 2.3 billion under the baseline scenario and USD 2.4 billion under a future (RCP 4.5) climate scenario, compared to an estimated annual investment cost of USD 0.7 billion. The robustness of the estimated benefits illustrates the climate resilience of the water resource development projects. Contrary to the commonly held view that the benefits of these proposed projects are limited to hydropower, the irrigation and flood regulation benefits account for 40 percent of the total benefits. The simulated scenarios also show substantial irrigation gains from the construction of the ROR schemes, provided the generated power is also used for groundwater irrigation. The integrated modelling framework and results provide useful policy insights for evidence-based decision-making in transboundary river basins around the globe facing the challenges posed by the water-food-energy nexus. © 2019 The Authors</t>
  </si>
  <si>
    <t>Gu Y., Wang H., Xu J., Wang Y., Wang X., Robinson Z.P., Li F., Wu J., Tan J., Zhi X.</t>
  </si>
  <si>
    <t>Quantification of interlinked environmental footprints on a sustainable university campus: A nexus analysis perspective</t>
  </si>
  <si>
    <t>Keele University</t>
  </si>
  <si>
    <t>10.1016/j.apenergy.2019.04.015</t>
  </si>
  <si>
    <t>Developing a nexus approach to the quantitative analysis of different environmental sectors including energy, water and carbon emissions is important for promoting integrated sustainable management at a community scale. Universities can be considered small communities in themselves, providing access to data at the community scale, as well as contributing to global sustainability through their education, research and the operation of their own estate. In this study, we developed a conceptual nexus analytical framework based on the combination of different environmental footprints to assess how universities, as an example of a small community, interact with the hydrological cycle, energy resources and climate, through their operations and food procurement. Using Keele University in the United Kingdom as an example, the total energy footprint, carbon footprint and water footprint in the 2015/16 academic year was 42,202 MWh, 14,393 tonnes of CO2e and 532,415 m3. Through the quantification of these interlinked environmental footprints, the nexus across water, energy, waste disposal, food procurement, and corresponding carbon emissions at Keele University have been explored. Based on the results of the nexus analysis and identifying the areas of greatest environmental benefit studied, policy suggestions are provided including: implementing energy control systems; maximising the development of wind energy and solar photovoltaic; increasing the availability of vegetable-based options in food procurement decisions; and collecting all of the food waste for anaerobic digestion. The findings serve as a reference for policy-makers and practitioners making decisions on the basis of sustainability in universities and other communities. © 2019 Elsevier Ltd</t>
  </si>
  <si>
    <t>Fan X., Zhang W., Chen W., Chen B.</t>
  </si>
  <si>
    <t>Land–water–energy nexus in agricultural management for greenhouse gas mitigation</t>
  </si>
  <si>
    <t>10.1016/j.apenergy.2020.114796</t>
  </si>
  <si>
    <t>Agriculture plays an important role in global climate change. The interaction and efficiency of use of land, water, and energy in agricultural activities are the principal factors affecting greenhouse gas (GHG) emissions and food production. However, comprehensive analysis exploring the mechanism of the land–water–energy system in agricultural production remains lacking. This study developed such a framework based on regional agricultural GHG emissions by combining top-down analysis that considered cross-sectoral interactions with bottom-up analysis that addressed the context-specific conditions of resources and technology. We employed the proposed framework to analyze the interaction of land–water–energy and factors influencing agricultural GHG emissions and to explore mitigation measures based on a case study of the Sanjiang Plain (China). Results showed cropland on the Sanjiang Plain produced 1.8 million tonnes of protein and released 10.9 million tonnes of CO2eq in 2015 using 3.0 million ha of arable land, 12.1 billion m3 of water, and 100.4 PJ of energy. Owing to their high input of resources and flooded cultivation, rice fields produced 29% of total crop protein but consumed 51% of total crop water use, 43% of total crop energy use, and emitted 54% of total crop GHG (CO2eq). Structural adjustment through conversion of half the paddy fields into dryland crops (e.g., wheat) could mitigate GHG emissions by 18.8% in 2020 compared with the baseline scenario. However, such change would be almost impossible given the Sanjiang Plain is one of China's most important rice-producing areas. If integrated technology improvements were adopted, e.g., advanced crop–soil nutrition management, groundwater protection measures, water-saving irrigation technology, and low-carbon energy technology, GHG emissions could be reduced by 23.9% without sacrificing food production. This study used the nexus approach to analyze agricultural GHG emissions, providing a framework for sustainable agricultural management and a reference for understanding the land–water–energy nexus. © 2020 Elsevier Ltd</t>
  </si>
  <si>
    <t>He L., Xu Z., Wang S., Bao J., Fan Y., Daccache A.</t>
  </si>
  <si>
    <t>Optimal crop planting pattern can be harmful to reach carbon neutrality: Evidence from food-energy-water-carbon nexus perspective</t>
  </si>
  <si>
    <t>10.1016/j.apenergy.2021.118364</t>
  </si>
  <si>
    <t>Global warming, water scarcity and limited land resources are the most challenging problems facing agriculture to ensure food security for the expected 9 billion people in 2050. To solve these problems, the classical optimal planting pattern, based on crop suitability evaluation method, is often adopted to reallocate water and land resources. However, whether or not the classical optimal planting pattern, which only considers environmental conditions in crop suitability evaluation, is beneficial to the regional carbon neutrality goal and saves water and energy resources has rarely been explored. Here, China's major arid food production area, the middle reaches of Heihe River Basin, is chosen as the demonstration to explore this issue. The classical optimal planting pattern obtained by crop suitability evaluation is compared with current planting in terms of planting distribution, carbon sequestration, energy consumption and water productivity from 2002 to 2016. Interestingly, the results indicate that optimal planting would reduce the regional net carbon sequestration capacity by up to 13.09% and increase regional carbon emissions by up to 22%, which is harmful to reach the commitment of carbon neutrality goal in China. Contrary, optimal crop planting pattern can increase regional water productivity by 1.74–32.59% and economic benefits by 1.52–30.55% while having little impact on energy consumption and water consumption. Considering the contradictions effects of classical optimal planting pattern on the food-energy-water-carbon nexus, we strongly recommend redefining the “optimal” in crop planting management by taking impacts on carbon into consideration to alleviate the crisis of global warming. © 2021 Elsevier Ltd</t>
  </si>
  <si>
    <t>Namany S., Al-Ansari T., Govindan R.</t>
  </si>
  <si>
    <t>Optimisation of the energy, water, and food nexus for food security scenarios</t>
  </si>
  <si>
    <t>10.1016/j.compchemeng.2019.106513</t>
  </si>
  <si>
    <t>The food security challenge has become a major concern for many countries and regions in the light of changing climatic conditions, unpredictable political instabilities and increasing consumption of resources. To overcome global food insecurity and doing so whilst conserving natural resources, a holistic energy, water, and food (EWF) Nexus approach is proposed, involving the integration of sub-systems representing EWF resources. However, computational challenges associated with Nexus systems usually hinder the consideration of uncertainties governing the three sectors; therefore, deter the comprehensive modelling of such systems. This study suggests a novel methodology that utilises EWF Nexus thinking to influence decision-making within the food sector and considering uncertainty related to energy prices derived from natural gas. It assesses technology alternatives for a domestic food production case in the State of Qatar based on economic performance quantified using capital and operating costs, in addition to environmental performance represented by Global Warming Potential (GWP). Three different scenarios are evaluated; the first scenario consists of the current state of the local food sector responsible for delivering 22% of the total country requirements from perishable food products; the second scenario is illustrated using an enhanced food profile that can achieve a hypothetical 40% self-sufficiency level from the perishable food demand; and the final scenario suggests a hypothetical EWF Nexus configuration comprised of renewable and non-renewable energy sources coupled with diverse water technologies responsible for securing the desired self-sufficiency level. The final case is assessed using a multi-objective stochastic optimisation aimed at identifying the optimum energy and water mix that investigates the trade-off between the cost and environmental burden of the EWF Nexus proposed, whilst hedging against natural gas prices fluctuations. Findings of this research indicate that diversifying the energy and water mix of the Nexus studied through introducing more than 70% of renewable energy technologies and utilising reverse osmosis reduces the environmental impact associated with these two sectors by 60% compared to current technologies. However, the configuration requires additional investments due to the expensive cost of the technologies deployed, such that $1 invested in operating the hypothetical configuration could yield to 0.019 kg of CO2eq per year. Despite its high cost, the final scenario exhibits a relatively short payback period compared to the overall lifetime of the system, which deems it a sustainable alternative that can be adopted by the food sector in the future. © 2019 Elsevier Ltd</t>
  </si>
  <si>
    <t>Medina-Santana A.A., Flores-Tlacuahuac A., Cárdenas-Barrón L.E., Fuentes-Cortés L.F.</t>
  </si>
  <si>
    <t>Optimal design of the water-energy-food nexus for rural communities</t>
  </si>
  <si>
    <t>an isolated rural area in a mountainous region in Michoacan</t>
  </si>
  <si>
    <t>10.1016/j.compchemeng.2020.107120</t>
  </si>
  <si>
    <t>People from rural areas face some limitations to reach sustainable development, such as the lack of electricity. In this work, we propose a multi-objective nonlinear programming model to find the optimal design and operation of water, energy, and food systems for agricultural communities. To this aim, we develop, using a bottom-up approach, a mathematical formulation of a superstructure that includes renewable power technologies, water management devices, and food and energy crops. Numerical experiments are carried out using data from a community in Michoacan, Mexico. The results from the sensitivity analyses show that selling bioethanol as an economic activity can be attractive for this community by slightly increasing the biofuel price and the sugarcane yield. Moreover, the epsilon-constraint method, along with a Pareto filter, is applied to obtain compromised solutions. Some of these solutions represent a significant improvement in social and environmental dimensions while maintaining an acceptable economic index. These results show this methodology's usefulness for analyzing economic opportunities and obtaining strategies to manage the Water-Energy-Food Nexus (WEFN), especially the land distribution between food and energy crops. The model proposed constitutes a contribution, as a decision-making tool, to the sustainable development of rural communities. © 2020</t>
  </si>
  <si>
    <t>Abdali H., Sahebi H., Pishvaee M.</t>
  </si>
  <si>
    <t>The water-energy-food-land nexus at the sugarcane-to-bioenergy supply chain: A sustainable network design model</t>
  </si>
  <si>
    <t>Iraq</t>
  </si>
  <si>
    <t>10.1016/j.compchemeng.2020.107199</t>
  </si>
  <si>
    <t>In this paper, efforts have been devoted in tune with the voices for rights of nature and the pursuit of replacing traditional fossil energy with renewable energy for a safer global environment. A two phase-approach to design a sustainable sugarcane-to-bioenergy supply chain network is developed. In the first phase, a hybrid Best-Worst (BWM) and Combinative Distance-Based Assessment (CODAS) method is utilized for finding the most suitable regions for sugarcane cultivation according to climatic, ecological and social criteria. In the second phase, a novel multi-objective mixed-integer linear programming (MOMILP) model is formulated considering the Water-Energy-Food-Land (WEFL) nexus. A hybrid solution method of augmented ɛ-constraint (AUGMECON) and CODAS method is finally developed to solve the model. This method is utilized for obtaining Pareto solutions of three-objective functions; profit, Co2-equivalent emissions (Co2eq emissions), and water consumption. To evaluate the efficiency of the developed methodology, a real case study in Iraq is applied. The results show that the sugarcane can be cultivated on the available arable land area by 98.9%. © 2020</t>
  </si>
  <si>
    <t>Fouladi J., AlNouss A., Al-Ansari T.</t>
  </si>
  <si>
    <t>Sustainable energy-water-food nexus integration and optimisation in eco-industrial parks</t>
  </si>
  <si>
    <t>10.1016/j.compchemeng.2021.107229</t>
  </si>
  <si>
    <t>In this study, a representation of the Energy-Water-Food (EWF) nexus is developed to capture the trade-offs and synergies between sustainability dimensions within an industrial park. A unique systems approach based on thermodynamics is developed to optimise the nexus and enhance resource efficiency. The case study involves various chemical processes operating in the State of Qatar, which is evaluated to ascertain resource efficiency enhancement possibilities across various scenarios, and considers multiple objectives to capture the trade-offs between minimising the total annual cost and environmental emissions. Furthermore, a sustainability metric is applied to compute the effect of each scenario on EWF resources. In this study, there is emphasis on capturing the synergetic potential from utilising biomass from the food sector. The results indicate that the global warming potential in the best performing scenario decreases by approximately 30 %, while the exergy efficiency of the system is enhanced by 28 %. © 2021</t>
  </si>
  <si>
    <t>Fouladi J., Alnouss A., Bicer Y., Al-Ansari T.</t>
  </si>
  <si>
    <t>Thermodynamic analysis of a renewable energy-water-food nexus: A trade-off analysis of integrated desalination, gasification and food systems</t>
  </si>
  <si>
    <t>10.1016/j.csite.2022.102024</t>
  </si>
  <si>
    <t>Case Studies in Thermal Engineering</t>
  </si>
  <si>
    <t>Today, the global demand for food, energy, and water resources continues to increase. As such, this study proposes a solar energy-based system integrated with a utility unit to produce fresh water from seawater desalination, power, ammonia/urea, and syngas from biomass gasification. The objective is to study the dependence of the energy-water-food nexus performance over the solar capacity and to capture the trade-offs among different resources. The key components of the integrated system include solar thermal collectors, Rankine cycle, reverse osmosis desalination unit, food/agriculture unit, biomass gasification process, ammonia and urea production units. Furthermore, the beneficial uses of reverse osmosis brines streams in agriculture sector are considered. The syngas produced from gasification process is used for ammonia/urea production and a Rankine cycle for electricity production. A comprehensive thermodynamic model and energy and exergy balances are used to evaluate the performance of the proposed system. Moreover, the effects of different parameters on the system efficiencies are investigated. The overall energy and exergy efficiencies of the proposed system are 45.77% and 18.92%, respectively. The outcomes demonstrate that by using the solar collectors, the system is able to produce almost 78 MW electricity, 28 kg/s freshwater, and 7 kg/s ammonia/urea fertilizer for agricultural purposes. © 2022 The Authors.</t>
  </si>
  <si>
    <t>Ravar Z., Zahraie B., Sharifinejad A., Gozini H., Jafari S.</t>
  </si>
  <si>
    <t>System dynamics modeling for assessment of water–food–energy resources security and nexus in Gavkhuni basin in Iran</t>
  </si>
  <si>
    <t>Gavkhuni basin</t>
  </si>
  <si>
    <t>10.1016/j.ecolind.2019.105682</t>
  </si>
  <si>
    <t>In this study, a spatiotemporal disaggregated simulation model was developed based on water–food–energy (WFE) nexus approach to assess water and food supply security considering ecosystem provisioning services in Gavkhuni Basin in central Iran. The main components of the developed model in this study (SD-WFE model), which is the first of its kind in Iran, are population, water, agriculture, and energy modules. The model, which was developed using System Dynamics (SD) approach, was utilized to simulate effectiveness of sectoral municipal, industrial, and agricultural water and energy consumption management and environmental protection policies in improving ecosystem provisioning services during a 10-year period. The results indicated that the combined policies proposed by the agriculture and environment sectors were the most effective in changing the status of WFE system and meeting the Gavkhuni wetland environmental demand. Implementing a combination of ACP (changing crop pattern and enhancing crop productivity) and EGP (controlling groundwater withdrawal) policies not only increased surface water security (4%) and groundwater security (5%) but also diminished water for food production (18%) and energy for water (26%). The policies proposed by the energy sector were not influential in improving the ecosystem provisioning services. Overall, the results showed that the security of water supply and status of energy subsystem in the basin were highly dependent on the food sector. The results also reflected proper performance of SD-WFE model in representing the impacts of policies proposed by water, agriculture and energy sectors, and therefore it proved to be a useful tool for cross-sectoral coordination and planning. © 2019 Elsevier Ltd</t>
  </si>
  <si>
    <t>Ouyang Y., Cai Y., Xie Y., Yue W., Guo H.</t>
  </si>
  <si>
    <t>Multi-scale simulation and dynamic coordination evaluation of water-energy-food and economy for the Pearl River Delta city cluster in China</t>
  </si>
  <si>
    <t>Pearl River Delta city cluster</t>
  </si>
  <si>
    <t>10.1016/j.ecolind.2021.108155</t>
  </si>
  <si>
    <t>In this research, an integrated approach is developed through the incorporation of systems dynamics (SD), catastrophe progression (CP), and coupled coordination degree (CCD) analysis within a general modelling framework. The developed SD-CP-CCD is then employed to simulate and evaluate relationships among the water-energy-food (WEF) and the economic systems. It will improve traditional methods for WEF nexus analysis through a) incorporating urban WEF connections and changes into the cross-system coupling analysis framework, b) evaluating its coordination with economic growth and a multi-scale and regional disparity, and c) promoting policy recommendations to ensure the guarantee of urban WEF under economic growth. The approach is then verified through WEF nexus system of Urban Agglomerations of Pearl River Delta City Cluster (PRDCC) in China. Temporal and spatial characteristics of CCD in the region were analyzed. The results revealed their performance in cities with multiple economic backgrounds. Also, the fragile factors of each city were reflected by multi-scale exploration. Regional inequality and spatial agglomeration effects were considered. The results showed that CCD has noticeable temporal and spatial differences. Geographically, CCD varied from uncoordinated to high-level coordination. The eastern cities were much better coordinated than the western cities. Due to the increasing pressure of population and economic growth in the future, the upward trend of CCD would occur in most cities. The vulnerability factors of each city were explored. Simultaneously, apparent spatial inequality and agglomeration patterns were observed, with a downward trend over time. The temporal and spatial patterns of CCD revealed in this study indicated that PRDCC policymakers should formulate policies that suit the characteristics of cities and reduce the targeted regional imbalances. © 2021 The Author(s)</t>
  </si>
  <si>
    <t>Xiao Z., Yao M., Tang X., Sun L.</t>
  </si>
  <si>
    <t>Identifying critical supply chains: An input-output analysis for Food-Energy-Water Nexus in China</t>
  </si>
  <si>
    <t>10.1016/j.ecolmodel.2018.11.006</t>
  </si>
  <si>
    <t>Ecological Modelling</t>
  </si>
  <si>
    <t>As the most populous country over the world, China has great pressure on food and resources security. In this study, we set the national economy of China as a whole system, and apply supply chains analysis based on the input-output structures, to identify the food-water linkage, food-energy linkage, and the energy-water linkage in the system. The results show that agriculture and animal husbandry contribute most use of resource in supply chains. Animal husbandry sector, agriculture, slaughtering and processing of meat contribute large amount of embodied water consumption. While agriculture, other food sector and animal husbandry sector consumes most embodied primary energy, although the direct primary energy use by animal husbandry sector is not significant. Meanwhile, by importing or exporting resources, international trade impacts on the resources flow through input-output structures. When making polices, the interactions of various resources and international trade should be considered by applying food energy water nexus (FEWN) approach. © 2018 Elsevier B.V.</t>
  </si>
  <si>
    <t>Gurdak J.J., Geyer G.E., Nanus L., Taniguchi M., Corona C.R.</t>
  </si>
  <si>
    <t>Scale dependence of controls on groundwater vulnerability in the water–energy–food nexus, California Coastal Basin aquifer system</t>
  </si>
  <si>
    <t xml:space="preserve">California Coastal Basin </t>
  </si>
  <si>
    <t>10.1016/j.ejrh.2016.01.002</t>
  </si>
  <si>
    <t>Study region The Coastal California basin aquifer system (CCB), USA. Study focus Understanding the controls on nonpoint source (NPS) nitrate (NO3−) contamination in groundwater is motivated by the widespread detection of NO3−, implications for human health and aquatic ecosystems, groundwater sustainability, and a growing realization that such understanding across spatial scales promotes management and policy choices that optimize the Water–Energy–Food (WEF) Nexus. In the CCB, the conflicts in the WEF Nexus are apparent because of intensive agricultural practices that have contributed to chronic NO3− loading to groundwater. We evaluate the scale-dependent relations among source, transport, and attenuation (STA) factors that control NPS NO3− contamination in recently recharged CCB groundwater. Logistic regression models are presented for sub-regional and regional model domains. New hydrological insights for the region Dissolved oxygen (DO) (attenuation) in groundwater is often the most significant STA factor in all model domains, indicating that DO is an important, scale-invariant factor controlling NPS NO3− contamination. Farm fertilizer (source) is also a significant scale-invariant factor, while many of the transport factors are scale-dependent factors. We present vulnerability maps that illustrate the spatial patterns of predicted probability of detected elevated NO3−. Findings here improve knowledge about the scale dependence of STA factors, which help decision makers develop best management strategies and policies that advances groundwater sustainability and optimizes the WEF Nexus. © 2016 The Authors</t>
  </si>
  <si>
    <t>You C., Han S., Kim J.</t>
  </si>
  <si>
    <t>Integrative design of the optimal biorefinery and bioethanol supply chain under the water-energy-food-land (WEFL) nexus framework</t>
  </si>
  <si>
    <t>Jeju Island</t>
  </si>
  <si>
    <t>10.1016/j.energy.2021.120574</t>
  </si>
  <si>
    <t>This study presents a comprehensive decision model for the integrative design of a biorefinery for bioethanol production and its supply chain (BPSC) under the water-energy-food-land (WEFL) nexus framework. A new optimization model was developed using a mixed integer linear programming to simultaneously identify the optimal process configuration of a bioethanol production plant and the optimal bioethanol supply network. The objective function of the model is to minimize the total annual cost for establishing and operating the BPSC to meet society's needs (energy, water and food) under the limited resources and land availabilities, and technology capacity. The proposed model can provide the optimal solutions for design and operation of the BPSC: i) the types, and quantities of feedstocks; ii) types, number, and location of facilities and; iii) regional flows. The capability of the proposed model was validated through the case study of Jeju Island, Korea, with two scenarios: BPSC by cost (COPT) and nexus (NOPT) optimization. As a result, it was identified that the BPSC in NOPT requires higher energy supply cost (8.55 B$) than the COPT (6.44 B$). However, the BPSC in NOPT can satisfy the society demands with relatively smaller consumption of occupied land (2%), fresh water (30%) and primary energy consumption (64%) than that of the COPT, respectively. © 2021 Elsevier Ltd</t>
  </si>
  <si>
    <t>Parihar C.M., Meena B.R., Nayak H.S., Patra K., Sena D.R., Singh R., Jat S.L., Sharma D.K., Mahala D.M., Patra S., Rupesh, Rathi N., Choudhary M., Jat M.L., Abdallah A.M.</t>
  </si>
  <si>
    <t>Co-implementation of precision nutrient management in long-term conservation agriculture-based systems: A step towards sustainable energy-water-food nexus</t>
  </si>
  <si>
    <t>A farm in Indo-Gangetic Plains (IGP) ,or North Indian River Plain</t>
  </si>
  <si>
    <t>10.1016/j.energy.2022.124243</t>
  </si>
  <si>
    <t>The conventionally managed cereal-based cropping systems in the Indo-Gangetic Plains (IGP) of South Asia are energy intensive that overwhelm the farm profits and the environmental footprint. This research addresses a complex nexus between yield-energy-water-GHG footprints-economics of conservation agriculture (CA)-based intensified maize-wheat-mungbean rotation. This study evaluated the effect of long-term CA (2012–2020) with optimum nutrient management (2017–20) on energy budgeting, productivity, water and C-footprints, Water productivity (WP), and economics of the CA-based maize-wheat-mungbean system. CA-based permanent bed- and zero tillage flatbed with preceding crop residue retention were compared with the conventional till with preceding crop residue incorporation. These treatments were factored over three-nutrient management alternatives, i.e., GreenSeeker®-guided-N, site-specific nutrient management (SSNM), and recommended fertilizers' dose (Ad-hoc), were compared with farmers' fertilizers practices (FFP). Permanent bed and zero tillage treatments registered higher systems' productivity (18.2 and 12.0%), net returns (44.7 and 34.7%) and water productivity (35.6% and 22.1%), and C-sequestration (54.8 and 62.3%), respectively, over conventional till. Permanent bed- and zero tillage treatments increased the systems' net energy (NE), energy use efficiency (EUE), energy productivity (EP), and energy intensity (EI) by 22.6 and 14.0; 10.1 and 5.6; 9.7 and 5.4; 28.3 and 24.0%, respectively, over conventional till. Conventional till recorded higher net CO2-eq emission (26.5 and 27.2%), C-footprint (20.8 and 14.5%), and water footprint (27.3 and 18.0%) than permanent bed- and zero tillage treatments. SSNM increased the system's productivity, water productivity, and energy use efficiency, while reducing the system's water- and C-footprints and net CO2-eq emission. Thus, adopting permanent beds as a crop establishment method with SSNM could be a feasible alternative to attain higher productivity, profitability, and resource use efficiency in the maize-wheat-mungbean system in northwest India. © 2022 Elsevier Ltd</t>
  </si>
  <si>
    <t>Terneus Páez C.F., Viteri Salazar O.</t>
  </si>
  <si>
    <t>Analysis of biofuel production in Ecuador from the perspective of the water-food-energy nexus</t>
  </si>
  <si>
    <t>Ecuador</t>
  </si>
  <si>
    <t>10.1016/j.enpol.2021.112496</t>
  </si>
  <si>
    <t>Energy Policy</t>
  </si>
  <si>
    <t>Biofuels in Ecuador were born with the purpose of achieving an effective substitution of imports of petroleum derivatives. The objective of this research is to analyze the impact that biofuel production has on water, food, and energy, and its contribution to reducing the growing dependence on fossil fuels in the transportation sector in Ecuador. The analysis focuses on ethanol produced from sugar cane, which is used to produce Ecopaís gasoline. The methodology is composed of three parts. For the first part, Geographic Information Systems were used; for the second, the FAO Penman-Monteith method; and, finally, in the third, the energy consumption was obtained through secondary information. As a result, taking the year 2019 as a reference, ethanol became the ninth product with the largest amount of land suitable for agriculture, and the seventh with the most irrigated areas in a country that suffers from malnutrition. Countries with a tropical climate and highly dependent on imports of petroleum derivatives are tempted to implement policies to promote biofuels. However, due to the risks that this renewable fuel represents on food security, other options for reducing its energy dependence should be exhausted. © 2021 Elsevier Ltd</t>
  </si>
  <si>
    <t>Huckleberry J.K., Potts M.D.</t>
  </si>
  <si>
    <t>Constraints to implementing the food-energy-water nexus concept: Governance in the Lower Colorado River Basin</t>
  </si>
  <si>
    <t>lower Colorado River Basin</t>
  </si>
  <si>
    <t>10.1016/j.envsci.2018.11.027</t>
  </si>
  <si>
    <t>The food-energy-water (FEW) nexus concept has emerged as a powerful approach to address the social and environmental challenges created by land and climate change. We present an analysis of the impact of the governance structure of the Lower Colorado River Basin (LCRB) on the implementation of the FEW nexus concept. Specifically, we quantified the linkages between food, energy, and water systems and then used two different future scenarios: (1) drought and (2) increased demand for alfalfa to look for the emergence of resource scarcity and/or vulnerabilities. Our results indicate that fluctuations in food production are not controlled by water availability but by the governance structure. Additionally, there is proportionally more water used for food than energy, and more energy used to move water to cities than water for agricultural production. Analysis of the production scenarios indicate tipping points of food, energy, and water resources based on climatic and consumptive trends that are not yet addressed by the rigid water laws in the LCRB. These results highlight the need for resource governance to play a strong formative role in the analysis and implementation of FEW nexus management strategies. © 2018 Elsevier Ltd</t>
  </si>
  <si>
    <t>Schull V.Z., Daher B., Gitau M.W., Mehan S., Flanagan D.C.</t>
  </si>
  <si>
    <t>Analyzing FEW nexus modeling tools for water resources decision-making and management applications</t>
  </si>
  <si>
    <t>Matson Ditch Watershed, a primarily agricultural catchment in DeKalb County in northeast Indiana</t>
  </si>
  <si>
    <t>Watershed</t>
  </si>
  <si>
    <t>10.1016/j.fbp.2019.10.011</t>
  </si>
  <si>
    <t>Food and Bioproducts Processing</t>
  </si>
  <si>
    <t>Social changes such as growing population, urbanization, globalization, and economic growth, compounded with uncertainties due to climate change are expected to result in substantial shifts in the demand for food, energy, and water. Food, energy and water resource systems are tightly interconnected. Addressing challenges facing any of these resource systems requires a holistic understanding and quantification of the existing interdependencies and trade-offs. This study is aimed at analyzing FEW nexus modeling tools with a specific focus on addressing issues of water management through a nexus lens. In particular, an exploratory approach is taken to assess available FEW nexus modeling tools to determine their accessibility, knowledge gaps, and potential for including aspects that provide better insight into the nexus such as water quality, futuristic scenarios due to climate change, and varying scales within the nexus. A case study in an agricultural watershed in northeastern Indiana is presented which builds on the WEF Nexus Tool 2.0 framework and assessment criteria. For this case study, spatial and temporal analysis based on SWAT was implemented. This provided a water quality component to the framework enabling a more representative analysis of the FEW nexus. © 2019 Institution of Chemical Engineers</t>
  </si>
  <si>
    <t>Mukuve F.M., Fenner R.A.</t>
  </si>
  <si>
    <t>The influence of water, land, energy and soil-nutrient resource interactions on the food system in Uganda</t>
  </si>
  <si>
    <t>10.1016/j.foodpol.2014.12.001</t>
  </si>
  <si>
    <t>Food Policy</t>
  </si>
  <si>
    <t>Food Security continues to be elusive in Sub-Saharan Africa (SSA), several decades after the first World Food Summit in 1974. The causes of food insecurity in Sub-Saharan Africa include among others; poverty, economic constraints, agricultural and agronomical challenges, rapid population growth, and the effects of adverse climate change. These causes however, are linked to complex interactions, constraints and dependencies amongst the key physical resources in food systems, namely - Water, Land, Energy and Soil Nutrients (WLEN). There is limited insight on the combined impacts of the resource nexus, and how this may constrain the performance of food systems in Sub-Saharan Africa. This understanding is essential if the food challenges in the region are to be tackled sustainably. This study provides a detailed analysis of the Uganda's 2012 WLEN nexus resources vis-à-vis the country's current and potential food demand using calorific-demand analysis and source-to-service resource transformation modelling. The analysis determines estimates of the current resource stresses within Uganda's insufficient food system and the interconnected resource implications for the achievement of food security by 2050. The results are visualised using Sankey diagrams. The inferences highlight evident limits across all four resources. Overall, the analysis helps to inform food security policy and the resource context for the present and future management of Uganda's food system. © 2014 Elsevier Ltd.</t>
  </si>
  <si>
    <t>Hussien W.A., Memon F.A., Savic D.A.</t>
  </si>
  <si>
    <t>A risk-based assessment of the household water-energy-food nexus under the impact of seasonal variability</t>
  </si>
  <si>
    <t>Duhok</t>
  </si>
  <si>
    <t>10.1016/j.jclepro.2017.10.094</t>
  </si>
  <si>
    <t>This paper presents the applications of water-energy-food nexus model developed by the authors to assess the impact of seasonal variability (i.e., increase/decrease in number of summer days). A new risk-based approach has been implemented to assess the impacts on water, energy and food consumption. This approach incorporates the uncertainties associated with supply-demand balance and seasonal variability. The risk in this paper is defined as the probability of exceeding acceptable level of shortage in per capita demand for water, energy and food in any year of the planning period. Using the risk-based approach and the water-energy-food model, the impact of a number of demand management strategies and their-related water-energy-food is investigated in the city of Duhok, Iraq. This is to find the most effective strategy that achieves sustainable supply for water, energy and food. The results show that use of recycled grey water for non-potable applications is able to decrease the risk of exceeding acceptable shortage in water demand but increases the energy demand for water treatment. Additionally, using anaerobic digestion of food waste and wastewater sludge for energy recovery can decrease the risk of exceeding acceptable shortage in energy demand from 55 to 10% in 2026. © 2017 The Authors</t>
  </si>
  <si>
    <t>Purwanto A., Sušnik J., Suryadi F.X., de Fraiture C.</t>
  </si>
  <si>
    <t>Using group model building to develop a causal loop mapping of the water-energy-food security nexus in Karawang Regency, Indonesia</t>
  </si>
  <si>
    <t>Karawang Regency</t>
  </si>
  <si>
    <t>10.1016/j.jclepro.2019.118170</t>
  </si>
  <si>
    <t>This paper develops a qualitative causal model of a water, energy, and food (WEF) security nexus system to be used in analysing the interlinkages among those and other sectors that influence and are influenced by each other in a local context. Local stakeholder engagement through a group model building (GMB) approach was applied in Karawang Regency, Indonesia, to develop the model with the goals of improving problem understanding, raising consensus among participants, and building acceptance and commitment regarding the subsequent development of a quantitative nexus model. After recognizing the issues regarding water, energy and food sectors in the study area and eliciting opinions about nexus interactions, the next stage was to build a conceptual framework to describe the nexus system and to develop an integrated causal loop diagram (CLD) that describes critical system (inter-)linkages. The developed Karawang WEF security (K-WEFS) model is composed of six sub-models with water, energy and food sectors as endogenous factors. In addition, population, economic and ecosystem services were considered as exogenous drivers of the system. It is expected that all the major internal and external factors and drivers are covered, including possible feedback mechanisms, and key variables will be analysed further in the system. The future achievement of WEF security targets can be based on robust evaluation and planning processes underpinned by thorough understanding of whole system dynamics and the impacts of changes in the linked sectors, even in a qualitative way. In this way, a first step towards breaking silo thinking in regional planning may be attained. © 2019 Elsevier Ltd</t>
  </si>
  <si>
    <t>Chai J., Shi H., Lu Q., Hu Y.</t>
  </si>
  <si>
    <t>Quantifying and predicting the Water-Energy-Food-Economy-Society-Environment Nexus based on Bayesian networks - A case study of China</t>
  </si>
  <si>
    <t>10.1016/j.jclepro.2020.120266</t>
  </si>
  <si>
    <t>The main objective of sustainable development is to ensure the current and future demand can be satisfied. Food, energy and water is the primary human demand. However, China is facing security issues of water, energy and food due to several economic, social and environmental impacts such as economic progress, population growth and environmental change. For this reason, it is important to evaluate the relationship between food, energy and water with sustainability aspects. Using Bayesian network models, we propose a quantitative analysis framework based on the Water-Energy-Food-Economy-Society-Environment Nexus. Under this framework, the causality relations between water, energy, food and economy, society, environment were studied and quantified. Additionally, the demand for water, energy, food was predicted from a perspective of systematic interaction. Different from previous studies, our research is more comprehensive, involving six subsystems. More importantly, we do research from a systematic point of view. Thirdly, the causality in the nexus was quantified. As a result, we found that water withdrawal is directly affected by population growth and energy demand, indirectly by other nodes in the nexus; energy demand is directly affected by GDP and population growth in the nexus; population growth is the only direct cause of changes in food demand. Projections show that the demand for water, energy and food in China will remain at [600,620) billion cubic meters, a growth rate of [4%, 8%) and [0%, 5%) with an average probability of 0.6772, 0.6128 and 0.7055 respectively from 2020 to 2030. © 2020 Elsevier Ltd</t>
  </si>
  <si>
    <t>Yan X., Corbin K.R., Burton R.A., Tan D.K.Y.</t>
  </si>
  <si>
    <t>Agave: A promising feedstock for biofuels in the water-energy-food-environment (WEFE) nexus</t>
  </si>
  <si>
    <t>a pilot agave field experimental site at Kalamia Estate in the Burdekin River Irrigation System, near Ayr, Queensland</t>
  </si>
  <si>
    <t>10.1016/j.jclepro.2020.121283</t>
  </si>
  <si>
    <t>The aim of this study was to conduct the first comprehensive life cycle assessment and economic analysis on ethanol produced from agave. Compositional and field data from a field experiment in Queensland, Australia was used. Our study shows that ethanol yields from agave (7414 L/ha/year) are comparable to Brazilian sugarcane (9900/L/ha/year) and higher than US corn ethanol (3800/L/ha/year). Furthermore, agave outperforms current first generation biofuel crops in water-related impacts, including Freshwater Eutrophication (96% lower than corn and 88% lower than sugarcane), Marine Ecotoxicity (59% lower than corn and 53% lower than sugarcane) and Water Consumption (46% lower than corn and 69% lower than sugarcane). The life cycle fossil energy use (Fossil Resource Scarcity) for agave is 58% lower than corn and 6% higher than sugarcane. The Global Warming impact for agave is also 62% and 30% lower than that of corn and sugarcane, respectively. Although its Land Use impact, measured by land occupied per unit ethanol output, is 98% higher than corn and 2% higher than sugarcane, agave can be grown on arid land that is not suitable for food crops. The economic analysis suggests that first generation ethanol production from agave is not commercially viable without government support. Overall, the results show that agave is promising for biofuel production in the water-energy-food-environment context. © 2020 Elsevier Ltd</t>
  </si>
  <si>
    <t>Chamas Z., Abou Najm M., Al-Hindi M., Yassine A., Khattar R.</t>
  </si>
  <si>
    <t>Sustainable resource optimization under water-energy-food-carbon nexus</t>
  </si>
  <si>
    <t>experimental site at Kalamia Estate in the Burdekin River Irrigation</t>
  </si>
  <si>
    <t>10.1016/j.jclepro.2020.123894</t>
  </si>
  <si>
    <t>Pressures from growing demands and shrinking supplies have reached a critical junction in major global resources, particularly water, energy, and food (WEF). Recognizing the complex interaction across those highly interconnected resources, the nexus concept evolved to boost efficiencies across all nexus pillars. Several modeling efforts tried to capture the complexity of this problem, but most attempts captured only one or two nexus pillars, remained localized to fixed case-studies or applications, or used simulations to assess pre-defined scenarios rather than solving for optimum solutions under defined objective function and constraints. Here, we present an optimization model for water, energy, and food nexus resource management and allocation at a regional scale. The model was successfully validated using a hypothetical case study to test its efficiency under several resource availability scenarios and different policy targets. The results enhanced the understanding of the interlinkages among the nexus sectors by demonstrating the sensitivity of the WEF nexus to adopted strategies. For example, imposing food variety constraints changed water consumption by an order of magnitude and more than doubled energy requirements. Moreover, adopting renewable energy may cause increased demands for land, but can significantly cut CO2 emissions. The model serves as an effective decision-making tool that enables policy makers to assess multiple WEF sources and recommends the optimum resource allocation under various policy, technology, and resource constraints. © 2020 Elsevier Ltd</t>
  </si>
  <si>
    <t>Xu M., Fan B., Zhang Y., Li A., Li Y., Lv M., Shi Y., Zhu S., Qian T.</t>
  </si>
  <si>
    <t>Effects of resource-oriented waste management on optimizing water-food-energy nexus in rural China: A material and energy flow analysis</t>
  </si>
  <si>
    <t>10.1016/j.jclepro.2020.124259</t>
  </si>
  <si>
    <t>The waste management as the interface between human daily life and environment is an important part in rural region. However, the micro-scale process analysis from the perspective of an integrated rural water-food-energy system has not been well investigated to reveal the effects brought by waste management on local environment. The lack of relevant evidence is a major barrier to realize the specific quantitative impacts of distinct waste management systems and the importance of sustainable waste management for local area. In this study, a material and energy flow analysis based on processes is presented in a micro-scale to make systematical comparison between end-pipe-treatment waste management and modern resource-oriented waste management. The results indicated that waste management notably affects the nitrogen and phosphorus flow in rural areas. Moreover, the resource-oriented system can obviously optimize the local water-food-energy nexus in terms of energy recovery and nutrient consumption. Based on the quantity analysis, chemical fertilizer is also found inevitable to guarantee the food supply because of the element system loss in various paths. Besides, the simultaneous optimum point of different nutrient elements is difficult to achieve due to their distinct transfer mechanisms. Our results can help policymakers and publics make better choice in waste management strategy. © 2020 Elsevier Ltd</t>
  </si>
  <si>
    <t>Cansino-Loeza B., Ponce-Ortega J.M.</t>
  </si>
  <si>
    <t>Sustainable assessment of Water-Energy-Food Nexus at regional level through a multi-stakeholder optimization approach</t>
  </si>
  <si>
    <t>Lagunera Region (La Laguna) is an arid region located in northern Mexico, belonging to the states of Coahuila and Durango</t>
  </si>
  <si>
    <t>10.1016/j.jclepro.2020.125194</t>
  </si>
  <si>
    <t>Security of the Water-Energy-Food Nexus has become a global concern, threatened by the rapid urbanization, unsustainable consumption of resources, population growth and climate change that exert pressure on resources to meet the socioeconomic demands. Water-Energy-Food Nexus is central for sustainable development and promoting efficient management of resources. Nevertheless, an efficient and sustainable Water-Energy-Food Nexus design requires the participation of multiple stakeholders in the decision-making process. This work presents a multi-objective optimization model for the design of a Water-Energy-Food system that involves the sustainable production of water, energy and food in areas that share economic activities through the industrial, agriculture and livestock sectors. Additionally, a multi-stakeholder assessment is presented to generate a set of solutions, where different priorities are given to the stakeholders. This approach allows quantifying the level of satisfaction of each of the stakeholders. Integration of resources is addressed according to economic and environmental objectives, such as the minimization of the cost of the system, water abstraction and greenhouse gas emissions. As case study, a region located in Mexico was selected based on its industrial activity and the challenges it currently faces in meeting resource demands due to low water availability. Results show that water reuse is crucial to improve the Water-Energy-Food Nexus sustainability. Also, it was found that the most affected sector for water scarcity is the agricultural sector. This model can be the basis for planning the Water-Energy-Food Nexus at regional level involving different stakeholders and for determining sustainable interactions between resources. © 2020 Elsevier Ltd</t>
  </si>
  <si>
    <t>Ma Y., Li Y.P., Zhang Y.F., Huang G.H.</t>
  </si>
  <si>
    <t>Mathematical modeling for planning water-food-ecology-energy nexus system under uncertainty: A case study of the Aral Sea Basin</t>
  </si>
  <si>
    <t>10.1016/j.jclepro.2021.127368</t>
  </si>
  <si>
    <t>A bi-level decentralized chance-constrained programming (BDCP) method is developed for planning water-food-ecology-energy (WFEE) nexus system. The BDCP method has advantages in balancing the tradeoff between two-level stakeholders in hierarchical structure and reflecting the synergy effect among multiple divisions under random uncertainty. Then, a BDCP-WFEE model is formulated for the Aral Sea Basin, where the upper-level model aims to maximize system benefit, and the multiple divisions at the lower-level model aim to maximize food production, ecological water allocation, and electricity generation. Compared with the conventional single-level model, results obtained from the BDCP-WFEE model under multiple scenarios reveal that (i) the food production would increase by 2.0%–3.6%, implying that the food demand of additional 0.7 million people can be met; (ii) the ecological water allocation would increase by 0.9%–3.0%, denoting that the amount of water to the Aral Sea would reach 23.4 km3 at the end of planning period; (iii) the electricity generation would increase by 5.4%–8.5%. Besides, under the premise of ensuring food security, the proportion of agricultural water allocation in the Aral Sea Basin would reduce by 17.0%, indicating that the BDCP-WFEE model can effectively optimize the water allocation pattern and alleviate the conflict of water resources allocation among competetive users. These findings can provide policy support for managers to solve the problems of water shortage, food crisis, ecological degradation, and electricity insecurity. © 2021 The Author(s)</t>
  </si>
  <si>
    <t>Tan Y.D., Lim J.S., Andiappan V., Wan Alwi S.R.</t>
  </si>
  <si>
    <t>Cooperative game-based anchor process allocation within sustainable palm oil based complex for environment-food-energy-water nexus evaluation</t>
  </si>
  <si>
    <t>a palm oil company owning a mill in Peninsular Malaysia</t>
  </si>
  <si>
    <t>10.1016/j.jclepro.2021.127927</t>
  </si>
  <si>
    <t>The challenge in clean palm oil production falls on the management of palm oil mill effluent which is a notable source of greenhouse gas emissions and water pollution. To address these critics against edible palm oil, an integrated palm oil-based complex (POBC) considering effluent elimination and refinery integration is suitable for environmental-food-energy-water (EFEW) nexus development. Optimal retrofit of palm oil mill into EFEW nexus-integrated POBC requires multi-objective considerations to balance the trade-offs between profitability, energy contribution, greenhouse gas, water and land footprints via fuzzy optimisation. With limited practical knowledge, potential flowsheet modifications should be investigated for flexible POBC design. In a cooperative game context, interconnecting processes act as multiple players cooperating to achieve the goal of the game, i.e., POBC performance, where each player has a distinctive impact on the outcome. In this work, such process performance was suggested to be distributed using cooperative game model, to target the EFEW-based anchor process, i.e., the process stage of greatest contribution in the weighted EFEW nexus, for desired flowsheet advancement. Considering these aspects, an integrated fuzzy and cooperative game optimisation framework was developed to identify the anchor process of an EFEW nexus-integrated POBC. EFEW objective-based process performance allocation in the fuzzy optimal POBC was weighted by the decision-maker to allocate the anchor process using developed models and Excel tools. Nut/kernel separation and cogeneration stage is the EFEW-based anchor process in the fuzzy optimal POBC with EFEW nexus score of 41% in this work. A comparative analysis between the proposed method with other approach was done. The favourability of EFEW contributions by POBC in terms of benefit-drawback ratio increased with the percentage of boiler efficiency increment within the targeted anchor process. Targeting anchor process aids planning for process maintenance and advancement to avoid resource wastage on sub-critical processes. © 2021 Elsevier Ltd</t>
  </si>
  <si>
    <t>Xue J., Liu G., Cristiano S., Casazza M., Nawab A., Ghisellini P., Ulgiati S.</t>
  </si>
  <si>
    <t>Development of an urban household food-energy-water policy nexus dynamic simulator</t>
  </si>
  <si>
    <t>10.1016/j.jclepro.2021.129521</t>
  </si>
  <si>
    <t>Increasing pressure from population growth and climate change has placed various challenges to urban systems concerning the sustainable supply and use of food, energy and water. To achieve the synergistic and sustainable management of food, energy and water demand, the inter-linkages between the three subsystems should be explored. Taking Beijing as the case study reproducible in a like manner for other urban systems, this research aims to develop a household Food-Energy-Water (FEW) nexus dynamic model to explore the influence of various factors on the end-uses. Three main innovation points are included in this research. Firstly, long-term simulations from 2010 to 2050 can be provided in this model to quantitatively estimate climate change potential under possible management strategies. Secondly, three different levels of influencing factors of household resource consumption are included in this model at the same time, including individual level (behaviors), household level (appliances) and government level (resource prices). Thirdly, multiple scenarios combinations are analyzed in this research. The results demonstrate the complex interconnections among the household food-energy-water uses. What’ more, short-term effects, lag effects as well as lock-in effects can influence the policy effectiveness, so that policy combinations or complements are needed to enhance the effects. © 2021 Elsevier Ltd</t>
  </si>
  <si>
    <t>Li X., Zhang L., Hao Y., Zhang P., Xiong X., Shi Z.</t>
  </si>
  <si>
    <t>System dynamics modeling of food-energy-water resource security in a megacity of China: Insights from the case of Beijing</t>
  </si>
  <si>
    <t>10.1016/j.jclepro.2022.131773</t>
  </si>
  <si>
    <t>To ensure food, energy, and water (FEW) security in urban areas with high-density populations and concentrated social economic activities, it is imperative to build a better understanding of the dynamics of urban FEW systems. Using the STELLA platform, a system dynamics model named the BJ-FEW was developed by incorporating both the production and consumption sides of FEW systems into a single system-of-system model that considered the interactions between the FEW sectors within and beyond the urban economic system. This model was run for the megacity of Beijing over the period from 2000 to 2050 to simulate changes in the FEW demand and supply. Results showed that Beijing City will face an increasing challenge of FEW resource security with regard to the enlarging gap between the total demands and the local provision capability. Under the baseline scenario without policy intervention, the total demand for food, energy, and water in Beijing will incredibly reach 10 Mt, 129 Mtce, and 6.4 Bm3 in 2050. In such case, it was estimated that 75% of food, 88% of energy, and 48% of water will depend on trans-boundary imports. The implement of Xiong'an New Area Plan will be the indispensable development pathway to alleviate resource pressure in Beijing. The scenario analysis verified the positive effect of such program, which will improve the status of the resource system by reducing 15%, 29%, and 34% of the supply-demand gap for food, energy, and water. The results highlighted the necessity of a regional coordinated management strategy to build a more resilient FEW provision system. © 2022</t>
  </si>
  <si>
    <t>Li H., Li M., Fu Q., Cao K., Liu D., Li T.</t>
  </si>
  <si>
    <t>Optimization of biochar systems in the water-food-energy-carbon nexus for sustainable circular agriculture</t>
  </si>
  <si>
    <t>10.1016/j.jclepro.2022.131791</t>
  </si>
  <si>
    <t>The increasing pressures of global warming, population growth and epidemic occurrence are causing challenges in meeting the growing requirements for water, energy and food. In particular, the contradiction between the supply and demand for water, food, and energy is exacerbated by inefficient resource utilization and carbon emission increase. Incorporation of the interlinked aspects of water, energy, food and carbon emissions from agricultural systems into one water-food-energy-carbon nexus facilitates integrated resource management. Biochar application to farmland is a potential strategy for carbon management and agricultural productivity improvement. The integration of biochar systems and the water-food-energy-carbon nexus is an efficient and coordinated alternative method for sustainable agricultural management and a crucial strategy for addressing water, energy and food security issues. Accordingly, this paper proposes an approach for the synergistic regulation of water, land, energy, and carbon emissions in a circular agricultural system by balancing water supply and demand, land allocation, electricity consumption, and economic upgrading principles. A two-stage circular agriculture framework is constructed, with biochar and electricity generated from agricultural residues at the first stage and employed at the second stage. Economic-environmental-energy harmonization is considered in the methodology, and the agrotechnical potential of biochar is quantified via crop yield increase and greenhouse gas emission reduction functions. This approach can assist decision makers in providing the best policy options given certain agricultural resources to achieve the maximum economic performance of the system while minimizing environmental side effects. In this paper, the model framework is applied to the Sanjiang Plain in northeastern China to verify the feasibility of the approach. The results indicate that the external electricity demand is reduced by 87.8% due to the generation of biofuels. Cropland greenhouse gas emissions are reduced by 34.09%–67.06% via the application of biochar. This study proposes an optimization method with important implications for the improvement of regional cropland management techniques and development of sustainable circular agriculture. This methodology can be extended to other agriculture-centered regions with limited resources and environmental problems. © 2022 Elsevier Ltd</t>
  </si>
  <si>
    <t>Zhou, Y; Li, Y; Huang, G; Zhang, Y; Ma, Y</t>
  </si>
  <si>
    <t>A fixed-mix stochastic fractional programming method for optimizing agricultural irrigation and hydropower generation in Central Asia</t>
  </si>
  <si>
    <t>10.1016/j.jconhyd.2022.104004</t>
  </si>
  <si>
    <t>JOURNAL OF CONTAMINANT HYDROLOGY</t>
  </si>
  <si>
    <t>In this study, a fixed-mix stochastic fractional programming (FSFP) method is developed for balancing the water allocation conflict between upstream hydropower generation and downstream agricultural irrigation. FSFP has advantages in dealing with ratio-objective problem under uncertainty, reflecting the dynamic and stochastic characteristics over a long-term planning context, as well as analyzing interrelationships between system efficiency and violation risk of water-allocation target. Then, FSFP is firstly applied to Tuyamuyun reservoir in the lower reach of Amu Darya River basin (Central Asia), where multiple scenarios based on different hydropower generation targets and inflow levels are examined for identifying the complex relationship between hydropower generation and crop irrigation. Major findings and managerial insights can be summarized as: (i) with the reduction of reservoir inflow, water allocation for downstream agricultural irrigation would decrease by 30.4% once the minimum demand is satisfied, and hydropower generation should be higher priority for pursuing higher marginal benefit; (ii) with the shrinking water supply and rising hydropower-generation target, cotton planting should be firstly restrained due to its high water demand and grape planting is encouraged; (iii) under extreme water scarcity (i.e., low and very-low inflow levels), low-level hydropower generation target (i.e., alpha = 0.45) is desired for meeting the food requirement in the study basin; (iv) for alleviating the water shortage during dry seasons, it is recommended that water storage should be conducted in autumn and winter, and water release for crop irrigation should be implemented during spring and summer. These findings can help managers identify sustainable water-allocation schemes for agricultural irrigation and hydropower generation against water shortage, environmental destruction and energy insecurity in arid regions.</t>
  </si>
  <si>
    <t>Zhang P., Zhou Y., Xie Y., Wang Y., Li B., Li B., Jia Q., Yang Z., Cai Y.</t>
  </si>
  <si>
    <t>Assessment of the water-energy-food nexus under spatial and social complexities: A case study of Guangdong-Hong Kong-Macao</t>
  </si>
  <si>
    <t>10.1016/j.jenvman.2021.113664</t>
  </si>
  <si>
    <t>Journal of Environmental Management</t>
  </si>
  <si>
    <t>Water, energy, and food resources are indispensable and irreplaceable resources for the survival and development of human society. This study systematically assessed the three resources system in Guangdong, Hong Kong, and Macao based on constructed direct and nexus-oriented, multi-regional input-output, and ecological network analysis models. Various network analysis (e.g., control, utility, hierarchy, and robustness) was adopted to identify the critical factors of inter-regional resources trade from a perspective of supply-demand. The results indicated that Guangdong, Hong Kong, and Macao have complex control linkages in the three resources trade network, and Guangdong is the key to improving the three resources network structure. The three resources network existed highly competition and exploitation in the three regions. Industrial development is unbalanced and competitive for the three resources. The wholeness water-energy-food trade network of the three regions stayed in a positive environment, but the positive effect level was relatively weak. The three resources network robustness in the three regions is at a medium level. Hong Kong and Macao's water-energy-food network systems have a high vulnerability, and the lowest system robustness was food-related energy in Hong Kong. Finally, we provide some measures to help the sustainable development of the water-energy-food resource system in the three regions, such as cross-regional coordinated management, integration industries development, seawater toilets-flushing, sea rice, and renewable energy. © 2021 Elsevier Ltd</t>
  </si>
  <si>
    <t>Viccaro M., Caniani D., Masi S., Romano S., Cozzi M.</t>
  </si>
  <si>
    <t>Biofuels or not biofuels? The “Nexus Thinking” in land suitability analysis for energy crops</t>
  </si>
  <si>
    <t>Basilicata region</t>
  </si>
  <si>
    <t>10.1016/j.renene.2022.02.008</t>
  </si>
  <si>
    <t>Renewable Energy</t>
  </si>
  <si>
    <t>Biofuels play a key role in the decarbonization process of the transport sector contributing to climate change mitigation, energy security and rural development. However, the competition between energy and food in the use of resources, such as land, water and energy input, requires a robust and integrated methodological framework to promote a holistic sustainable resource management. Here, we propose a land suitability model for energy crops to analyze the dynamic interrelationships between land, water and energy, with the aim of promoting the efficient use of resources in the bioenergy context. The model was developed using multi-criteria decision analysis (MCDA) techniques in geographic information systems (GIS) integrated with the Water-Energy-Food nexus approach. The model was tested for the Basilicata region (southern Italy), comparing two energy crops: (i) rapeseed (Brassica napus L.) and (ii) cardoon (Cynara cardunculus L.). The application to the case study shows the importance of the land suitability analysis to identify the most suitable crop in a given territory, while the nexus spatial analysis for locating the suitable areas where a more efficient use of water, energy and land resources is reached. The results revealed also that the use of irrigation water would allow greater use efficiency of the other resources, such as land and energy, an aspect not to be underestimated in the energy, land and agricultural planning processes. The research work contributes to the debate on the sustainability of bioenergy, so that they can represent a sustainable solution to the energy issue and climate change. © 2022 Elsevier Ltd</t>
  </si>
  <si>
    <t>Yao Y., Martinez-Hernandez E., Yang A.</t>
  </si>
  <si>
    <t>Modelling nutrient flows in a simplified local food-energy-water system</t>
  </si>
  <si>
    <t>eco-town in the UK</t>
  </si>
  <si>
    <t>10.1016/j.resconrec.2018.02.022</t>
  </si>
  <si>
    <t>Sustainable use and management of nutrients is an important issue for food, energy and water systems. The close connections between the three systems, reflected by the “nexus” concept, warrant an integrated approach to nutrients management across the nexus. In this paper, dynamic modelling of nutrient flows in a local food-energy-water system is presented and applied to a simplified case study. The model was used to simulate several scenarios affecting nitrogen flows and stocks to assess the impact of a) the level of local wheat production, b) the selection of energy generation technology, and c) the management of available nutrient resources (digestate and straws). The simulation results showed that varying the proportion of locally produced wheat significantly affects the surface runoff and the nitrogen content in a local water body, with the latter increasing by nearly 70% in 50 years if about half of the wheat consumed is produced locally as opposed to being 100% imported. The introduction of anaerobic digestion as an energy generation option helps to supply more electricity, reduce the imported fertiliser, and also significantly reduce the landfilled nitrogen nutrient by up to 60 times, due to the reuse of the anaerobic digestate. On the other hand, a balanced consideration should be given between using the straw as fertiliser and as feedstock for energy generation. This work offers a first analysis of the food-energy-water nexus with a focus on nutrient flows and stocks. The modelling approach has the potential to inform holistic decision making with respect to nutrient usage, efficiency and the related environmental impact in the design of a local system for meeting the demand for food, energy and water. © 2018 Elsevier B.V.</t>
  </si>
  <si>
    <t>Hanes R.J., Gopalakrishnan V., Bakshi B.R.</t>
  </si>
  <si>
    <t>Including nature in the food-energy-water nexus can improve sustainability across multiple ecosystem services</t>
  </si>
  <si>
    <t>10,000 acres of central Ohio farmland</t>
  </si>
  <si>
    <t>10.1016/j.resconrec.2018.06.003</t>
  </si>
  <si>
    <t>Activities in the food-energy-water nexus require ecosystem services to maintain productivity and prevent ecological degradation. This work applies techno-ecological synergy concepts in an optimization formulation to design a system for co-producing food and energy under constraints on ecological sustainability. The system includes land use activities and biomass conversion processes for the production of energy carriers, as well as supporting ecosystems that increase the supply of key ecosystem services. The co-production system was linearized and reduced to a mixed-integer linear program, which was optimized for single objectives under a variety of production and sustainability constraints. Results indicate that for the system considered to achieve high food and energy co-production, land use options should be balanced between food-producing crops and electricity-producing wind turbines and solar panels. Results also show that ecological sustainability can be achieved for this system with relatively small changes in land use patterns. The inclusion of nature in the design enables the system as a whole to achieve ecological sustainability for multiple ecosystem services with moderate sacrifices of food and energy productivity. © 2018 Elsevier B.V.</t>
  </si>
  <si>
    <t>Li P.-C., Ma H.-W.</t>
  </si>
  <si>
    <t>Evaluating the environmental impacts of the water-energy-food nexus with a life-cycle approach</t>
  </si>
  <si>
    <t>Taiwan, China</t>
  </si>
  <si>
    <t>10.1016/j.resconrec.2020.104789</t>
  </si>
  <si>
    <t>This study is an attempt to fill a knowledge gap in our understanding of WEF nexus, focusing on the effects of direct and indirect resource consumption with a life-cycle approach. In Taiwan, the food subsystem is water-intensive and energy-intensive, consuming 99% of water and energy resources directly to produce food. The water subsystem directly consumes 87.18% of its energy for water production, but indirectly consumes 12.82% for operations to prepare for water production and supply. However, the energy subsystem indirectly consumes 91% of the energy and 83% of the water from operations to prepare for energy generation. Consequently, direct resource consumption in the food subsystem and indirect operations in the energy subsystem cause more environmental impacts than those caused by others. The results highlight that environmental impacts derive from not only direct resource consumption but also preparation and production for resource generation (indirect consumption). There are approximately 28% of environmental impacts derived from indirect resource consumption in WEF nexus. Without considering the indirect resource consumption, we will underestimate the total resource depletion and environmental impacts. This study can help in developing policies for saving water and energy and in enforcing resource security. © 2020 Elsevier B.V.</t>
  </si>
  <si>
    <t>Lee L.-C., Wang Y., Zuo J.</t>
  </si>
  <si>
    <t>The nexus of water-energy-food in China's tourism industry</t>
  </si>
  <si>
    <t>10.1016/j.resconrec.2020.105157</t>
  </si>
  <si>
    <t>The tourism industry contributes significantly to the growth of the global economy and is considered to be strongly associated with a large amounts of water and energy consumption. In this study, the tourism water footprint (TWF) and the tourism energy footprint (TEF) of 138 sectors were investigated to examine the water-energy-food (W-E-F) nexus in the Chinese tourism industry from 2012 to 2017 by developing the water- and energy-based environmentally extended input-output analysis with the tourism satellite account. This study revealed that the W-E-F supply groups consumed total 15,556 million m3 of water and 4,964 million tce of energy to support the Chinese tourism industry. The largest contributor to the total TWF is the indirect water use from the food supply group (65%), while the largest proportion of total TEF is contributed by the direct energy use from 11 tourism direct sectors (63%), most especially the air transport sector. A much larger growth of the tourism industry was observed in 2017 compared to that of 2012. The structure decomposition analysis revealed that the growth of the overall water and energy consumption of China tourism is mainly driven by the growth of the total tourism expenditure, i.e. the scale effect. It is the same case for the food supply group associated with the Chinese tourism industry. In contrast, the contribution of the changes to the tourism expenditure composition is relatively low. Furthermore, the growth in water and energy consumption can be offset effectively by reducing the water and energy use coefficient and adjusting the economic production structure of tourism and its associated food supply group. In sum, the food supply and air transport sectors play a crucial role in the water-energy-food nexus of the tourism industry. Therefore, in the future, focus should be placed on improving the water and energy use efficiency of these sectors as well as enhancing their production structures. © 2020 Elsevier B.V.</t>
  </si>
  <si>
    <t>Valencia A., Zhang W., Gu L., Chang N.-B., Wanielista M.P.</t>
  </si>
  <si>
    <t>Synergies of green building retrofit strategies for improving sustainability and resilience via a building-scale food-energy-water nexus</t>
  </si>
  <si>
    <t xml:space="preserve">The Student Union, located at the University of Central Florida (UCF) campus in Orlando, FL, </t>
  </si>
  <si>
    <t>10.1016/j.resconrec.2021.105939</t>
  </si>
  <si>
    <t>This study examines a green building retrofit plan through a system dynamics model (SDM) creating symbiosis embedded in a building-scale food-energy-water (FEW) nexus. An indicator approach was employed to exploit cross-domain seams via the use of carbon, water, and ecological footprints for sustainability, as well as food security and energy supply reliability ratio for resilience. The SDM was formulated to demonstrate a continuous stormwater treatment outflow model for rooftop farming with stormwater reuse for irrigation, nutrient cycling via the use of green sorption media, and green energy harvesting in support of rooftop farming. We prove that green energy use, stormwater reuse, and rooftop farming can lower carbon, water, and ecological footprints, avoid CO2 emissions via carbon sequestration in rooftop farming, and improve energy supply reliability and food security. Case 1 (Base Case) includes no retrofit (current condition), Case 2 includes rooftop farming and stormwater reuse, and Case 3 incorporates additional green energy harvesting for sustaining rooftop farming. All three scenarios were assessed using a life cycle assessment (LCA) to generate water and carbon footprints. Case 3 exhibited a 2.24% reduction of total building energy demand from the utility grid due to renewable energy harvesting, while the preservation of nitrogen and phosphorus via the use of green sorption media for crop growth promoted nutrient cycling by maintaining 82% of nitrogen and 42% of phosphorus on site. The ecological footprints for the three case studies were 0.134 ha, 0.542 ha, 6.50 ha, respectively. Case 3 was selected as the best green building retrofit option through a multicriteria decision analysis. © 2021</t>
  </si>
  <si>
    <t>Valencia A., Zhang W., Chang N.-B.</t>
  </si>
  <si>
    <t>Sustainability transitions of urban food-energy-water-waste infrastructure: A living laboratory approach for circular economy</t>
  </si>
  <si>
    <t>urban region of Orlando, Florida</t>
  </si>
  <si>
    <t>10.1016/j.resconrec.2021.105991</t>
  </si>
  <si>
    <t>Urban areas often face versatile stressors (e.g., food security, congestion, energy shortage, water pollution, water scarcity, waste management, and storm and flooding), requiring better resilient and sustainable infrastructure systems. A system dynamics model (SDM), explored for the urban region of Orlando, Florida, acts as a multi-agent model for portraying material and energy flows across the food, energy, water, and waste (FEWW) sectors to account for urban sustainability transitions. The interlinkages between the FEWW sectors in the SDM are formulated with multiple layers of dependencies and interconnections of the available resources and their external climatic, environmental, and socioeconomic drivers through four case studies (scenarios). The vital components in the integrated FEWW infrastructure system include urban agriculture associated with the East End Market Urban Farm; energy from the fuel-diverse Curtis H. Stanton Energy Center; reclaimed wastewater treated by the Eastern Water Reclamation Facility, the Water Conserv II Water Reclamation Facility, and stormwater reuse; and solid waste management and biogas generation from the Orange County Landfill. The four scenarios evaluated climate change impacts, policy instruments, and land use teleconnection for waste management in the FEWW nexus, demonstrating regional synergies among these components. The use of multicriteria decision-making coupled with cost-benefit-risk tradeoff analysis supported the selection of case 4 as the most appropriate option as it provided greater renewable energy production and stormwater reuse. The SDM graphic user interface aids in the visualization of the dynamics of the FEWW nexus framework, demonstrating the specific role of renewable energy harvesting for sustainably transitioning Orlando into a circular economy. © 2021 The Author(s)</t>
  </si>
  <si>
    <t>Gathala M.K., Laing A.M., Tiwari T.P., Timsina J., Islam M.S., Chowdhury A.K., Chattopadhyay C., Singh A.K., Bhatt B.P., Shrestha R., Barma N.C.D., Rana D.S., Jackson T.M., Gerard B.</t>
  </si>
  <si>
    <t>Enabling smallholder farmers to sustainably improve their food, energy and water nexus while achieving environmental and economic benefits</t>
  </si>
  <si>
    <t>Eastern Gangetic Plains (EGP)</t>
  </si>
  <si>
    <t>10.1016/j.rser.2019.109645</t>
  </si>
  <si>
    <t>Traditional cropping practices in the Eastern Gangetic Plains, South Asia, are resource intensive, requiring large inputs of water, energy and human labor. They are also inefficient, with relatively low productivity for the inputs used although the climate, soil and water resources of the region indicate that greater productivity is achievable. In on-farm experiments conducted across three countries (Bangladesh, India, Nepal) we compared the performance of traditional and improved management practices to understand which better facilitated the production of food-grain crops while reducing energy and water demands, thus improving the sustainability of cropping system energy requirements. Benefits of improved over traditional management practices included increases of up to 10% in crop grain yields; up to 19% in water productivity; up to 26% in energy productivity; and reductions of up to 50% in labor. These metrics combined to reduce the cost of production under improved management by up to 22% and to increase gross margins by up to 100% (although in most instances gross margins increased by 12–32%). CO2-equivalent emissions reduced by 10%–17% compared to traditional practices. The principles behind the improved management practices, which we demonstrate improve the food-energy-water nexus while concurrently promoting more sustainable use of energy resources, are applicable across smallholder farming systems throughout South Asia and in many emerging-economy countries. These improvements to traditional management practices combined with our approach of supporting farmers through the implementation of new methods has widespread applications and the potential to assist many countries transitioning to low-energy, sustainable food production. © 2019 Elsevier Ltd</t>
  </si>
  <si>
    <t>Daher B., Lee S.-H., Kaushik V., Blake J., Askariyeh M.H., Shafiezadeh H., Zamaripa S., Mohtar R.H.</t>
  </si>
  <si>
    <t>Towards bridging the water gap in Texas: A water-energy-food nexus approach</t>
  </si>
  <si>
    <t>Texas</t>
  </si>
  <si>
    <t>10.1016/j.scitotenv.2018.07.398</t>
  </si>
  <si>
    <t>The 2017 Texas Water Development Board's State Water Plan predicts a 41% gap between water demand and existing supply by 2070. This reflects an overall projection, but the challenge will affect various regions of the state differently. Texas has 16 regional water planning zones characterized by distinct populations, water demands, and existing water supplies. Each is expected to face variations of pressures, such as increased agricultural and energy development (particularly hydraulic fracturing) and urban growth that do not necessarily follow the region's water plan. Great variability in resource distribution and competing resource demands across Texas will result in the emergence of distinct hotspots, each with unique characteristics that require multiple, localized, interventions to bridge the statewide water gap. This study explores three such hotspots: 1) water-food competition in Lubbock and the potential of producing 3 billion gallons of treated municipal waste water and encouraging dryland agriculture; 2) implementing Low Impact Developments (LIDs) for agriculture in the City of San Antonio, potentially adding 47 billion gallons of water supply, but carrying a potentially high financial cost; and 3) water-energy interrelations in the Eagle Ford Shale in light of well counts, climate dynamics, and population growth. The growing water gap is a state wide problem that requires holistic assessments that capture the impact on the tightly interconnected water, energy, and food systems. Better understanding the trade-offs associated with each 'solution’ and enabling informed dialogue between stakeholders, offers a basis for formulating localized policy recommendations specific to each hotspot. © 2018 Elsevier B.V.</t>
  </si>
  <si>
    <t>Li M., Fu Q., Singh V.P., Ji Y., Liu D., Zhang C., Li T.</t>
  </si>
  <si>
    <t>An optimal modelling approach for managing agricultural water-energy-food nexus under uncertainty</t>
  </si>
  <si>
    <t>oasis area of the middle reaches of Heihe River basin</t>
  </si>
  <si>
    <t>10.1016/j.scitotenv.2018.09.291</t>
  </si>
  <si>
    <t>Agriculture is the largest user of freshwater which is essential for food production. Water, energy and food are closely intertwined, as both water and energy are critical inputs for food production. Increasing pressure from shortages of resources and increasing demand for food reinforce the need for optimal management of the water, energy, and food nexus. Uncertainties caused by natural conditions and human activities complicate the optimal allocation. An integrated model, called AWEFSM, was developed for the sustainable management of limited water-energy-food resource in an agricultural system by incorporating multi-objective programming, nonlinear programming, and intuitionistic fuzzy numbers into a general framework. The AWEFSM model is capable of identifying the tradeoffs of water, energy and land resources among various subareas and crops, generating high-profile and environment-friendly strategies and policies, and addressing parameter uncertainties associated with the fluctuations of natural resources and variation of socioeconomic activities. The AWEFSM model was solved, considering nonlinear membership and non-membership functions with both optimistic and pessimistic views of decision makers, and was demonstrated for a real-world case study in northwest China. The interrelationships and trade-offs among system components, including water supply-demand, energy supply-demand, land demand, food production, as well as water and energy footprints, were quantitatively analyzed under different scenarios. The AWEFSM model is applicable for similar regions dominated by agriculture with limited resource supplies to determine water-energy-food strategies under uncertainty. © 2018</t>
  </si>
  <si>
    <t>Ghani H.U., Silalertruksa T., Gheewala S.H.</t>
  </si>
  <si>
    <t>Water-energy-food nexus of bioethanol in Pakistan: A life cycle approach evaluating footprint indicators and energy performance</t>
  </si>
  <si>
    <t>Pakistan</t>
  </si>
  <si>
    <t>10.1016/j.scitotenv.2019.05.465</t>
  </si>
  <si>
    <t>Water, energy, and food are the most basic and essential sectors for human welfare. However, an inextricable nexus and competition exists among these sectors. Production of molasses-based bioethanol is an interesting case resulting in the production of different food and energy materials while consuming water, energy, land, and other raw materials, throughout its life cycle. This paper briefly describes the nexus among water, energy, and food for bioethanol in Pakistan and its environmental implications. A life cycle approach has been used for evaluating four footprint categories including the carbon, ecological, water scarcity, and energy footprints along with an energy analysis of bioethanol. In comparison to conventional gasoline, bioethanol would have benefits in terms of lesser greenhouse gas emissions, better use of productive land, and superior energy performance, but, this will be at the expense of higher impacts in terms of water scarcity. Therefore, considering only a single aspect could result in inadvertent trade-offs that may go unnoticed. The quantified values would help accomplish integrated resource management along with their utilization within limits so as to be available for other uses. This study could help in developing strategies for optimal management of resources to maximize the synergies and minimize the possible trade-offs. © 2019</t>
  </si>
  <si>
    <t>Huang D., Li G., Sun C., Liu Q.</t>
  </si>
  <si>
    <t>Exploring interactions in the local water-energy-food nexus (WEF-Nexus) using a simultaneous equations model</t>
  </si>
  <si>
    <t>10.1016/j.scitotenv.2019.135034</t>
  </si>
  <si>
    <t>Exploring interactions between factors is a critical step to understand, quantify and govern the WEF-Nexus. However, current research mainly focuses on mapping causal loops and the hierarchy structure; equations in interaction exploration have been largely ignored. Using the panel data of China's 30 provinces from 2005 to 2016, this paper adopts a simultaneous equations model (SEM) to evaluate intensities between related factors in the local WEF-Nexus. We define a local WEF-Nexus as containing core, peripheral and interactive sub-nexuses, and decouple the core sub-nexus from the supply, consumption and waste disposal processes. Results show that effective irrigated area, secondary industry rate and crop sown area are key positive influencing factors in the WEF subsystem, with positive impact coefficients of 1.0426, 0.6986 and 1.149, respectively. Food production (-0.303) and chemical fertilizer used per sown area unit (-0.3129) are key negative factors in the WEF subsystem. Additionally, urban green land (0.4436) and total population (0.5815) exert specific influences on the water and energy subsystems, with a 1% increase in urban green land resulting in a 0.4436% increase in water consumption. The system boundary, two positive feedback loops and seven nexus points are identified, with total groundwater pumping being the only nexus point exerting an holistic impact across the WEF equations. The results in this paper complement recent nexus modeling work, and give a better understand of interaction mechanism in China's local WEF nexus, with useful implications for future policy development. © 2019 Elsevier B.V.</t>
  </si>
  <si>
    <t>Bahri M.</t>
  </si>
  <si>
    <t>Analysis of the water, energy, food and land nexus using the system archetypes: A case study in the Jatiluhur reservoir, West Java, Indonesia</t>
  </si>
  <si>
    <t>Jatiluhur reservoir, West Java</t>
  </si>
  <si>
    <t>10.1016/j.scitotenv.2020.137025</t>
  </si>
  <si>
    <t>This paper applies the system archetypes to investigate water, energy, food, and land nexus (WEFLN) in the Jatiluhur reservoir, the largest reservoir in Indonesia. The Jatiluhur reservoir has multiple functions such as hydropower supply and water supply for different end users. Multiple functions and multiple users mean there are tradeoffs in fulfilling the needs of different end users. Through feedback loops, the system dynamics tools concern on the interdependencies and the complexities of the nexus elements. It is found that growth engines such as industrial development and residential development support industrial and residential sectors. However, water availability will be a crucial issue as water supply can bound the growth engines. This situation is called the limits to growth archetype. Another system archetype named the success to successful is also identified. The success to successful archetype reminds us to distribute water and energy properly to sustain the growth in all sectors. Finally, outputs of this study can be a basis to develop a computer model and to support sustainable functions of the other reservoirs. © 2020 Elsevier B.V.</t>
  </si>
  <si>
    <t>Deng H.-M., Wang C., Cai W.-J., Liu Y., Zhang L.-X.</t>
  </si>
  <si>
    <t>Managing the water-energy-food nexus in China by adjusting critical final demands and supply chains: An input-output analysis</t>
  </si>
  <si>
    <t>10.1016/j.scitotenv.2020.137635</t>
  </si>
  <si>
    <t>The rapid population growth in China has increased the demand for limited water, energy and food resources. Because the resource supply is constrained by future uncertainties such as climate change, it is necessary to examine the connections among water, energy and food resources from the perspective of the relevant final demands. Based on an input-output model and structural path analysis, this study aims to explore the hidden connections among water, energy and food resources by identifying important final demands and examine how these resources are embodied in upstream production and downstream consumption processes along the supply chain. The water-energy-food nexus approach in this research identifies where and how these resources intersect in economic sectors. By simultaneously considering the water, energy and food footprints, synergistic effects can be maximized among these resource systems. The results reveal that urban household consumption and fixed capital formation have large impacts on water-energy-food resources. Besides, agriculture, construction and service sectors have the largest water-energy-food footprints. For each resource, we rank the top-20 supply chain paths from the final demands to the upstream production sectors, and six critical supply chain paths are identified as important contributors to the consumption of all these resources. Compared with independent approach to manage water, energy and food resources, the nexus approach identifies the critical linkages of the water, energy and food systems and helps to formulate integrated policies to effectively manage these resources across sectors and actors. Synergistic strategies for conserving water, energy, and food resources can be achieved through avoiding unnecessary waste in end uses and improving resource use efficiency along critical supply chains. This research can help consumers, industries and the government make responsible consumption and production decisions to conserve water, energy and food resources. © 2020</t>
  </si>
  <si>
    <t>Putra M.P.I.F., Pradhan P., Kropp J.P.</t>
  </si>
  <si>
    <t>A systematic analysis of Water-Energy-Food security nexus: A South Asian case study</t>
  </si>
  <si>
    <t>five South Asian countries – Bangladesh, India, Nepal, Pakistan, and Sri Lanka</t>
  </si>
  <si>
    <t>10.1016/j.scitotenv.2020.138451</t>
  </si>
  <si>
    <t>Most South Asian countries have challenges in ensuring water, energy, and food (WEF) security, which are often interacting positively or negatively. To address these challenges, the nexus approach provides a framework to identify the interactions of the WEF sectors as an integrated system. However, most nexus studies only qualitatively discuss the interactions between these sectors. This study conducts a systematic analysis of the WEF security nexus in South Asia by using open data sources at the country scale. We analyze interactions between the WEF sectors statistically, defining positive and negative correlations between the WEF security indicators as synergies and trade-offs, respectively. By creating networks of the synergies and trade-offs, we further identify most positively and negatively influencing indicators in the WEF security nexus. We observe a larger share of trade-offs than synergies within the water and energy sectors and a larger share of synergies than trade-offs among the WEF sectors for South Asia. However, these observations vary across the South Asian countries. Our analysis highlights that strategies on promoting sustainable energy and discouraging fossil fuel use could have overall positive effects on the WEF security nexus in the countries. This study provides evidence for considering the WEF security nexus as an integrated system rather than just a combination of three different sectors or securities. © 2018 Elsevier B.V.</t>
  </si>
  <si>
    <t>Sušnik J., Masia S., Indriksone D., Brēmere I., Vamvakeridou-Lydroudia L.</t>
  </si>
  <si>
    <t>System dynamics modelling to explore the impacts of policies on the water-energy-food-land-climate nexus in Latvia</t>
  </si>
  <si>
    <t>Latvia</t>
  </si>
  <si>
    <t>10.1016/j.scitotenv.2021.145827</t>
  </si>
  <si>
    <t>The water-energy-food (WEF) nexus is a complex system operating at many scales, the importance of which is increasingly recognized in academia and policy. There are calls to expand the nexus to include land and climate (WEFLC) as well as to narrow the science-policy divide, implying conducting assessments at policy-relevant scales to assess the impacts of policy objectives. This paper presents a national-scale WEFLC nexus system dynamics modelling assessment for Latvia. Qualitative and quantitative assessment was performed with local stakeholders to validate model structure, data, results, and to gather information on Latvian policy objectives and implement them in the model as potential future policies. Under baseline conditions (i.e. without implementing goal-specific policies under shared socio-economic pathway 2), results indicate a levelling off of consumption by 2050 while production of food products and energy is expected to increase. Nitrogen losses and climate emissions increase, going against policy targets. Implementation of indicative policies has desired impacts within their given sector, but may lead to trade-offs in others. Implementing multiple policies simultaneously may augment or hinder progress towards objectives due to system interconnectedness. Therefore, when choosing which policies to implement, cross-sectoral implications must be carefully considered. This work offers insight for policy and decision making in Latvia, hinting at policy options to pursue, and highlighting those to avoid. This study offers suggestions for closing the science-policy divide including the use of visual serious game environments for results interpretation, the use of selected indicators for nexus performance assessment, and close stakeholder engagement throughout a project. © 2021 Elsevier B.V.</t>
  </si>
  <si>
    <t>Sun X., Zhu B., Zhang S., Zeng H., Li K., Wang B., Dong Z., Zhou C.</t>
  </si>
  <si>
    <t>New indices system for quantifying the nexus between economic-social development, natural resources consumption, and environmental pollution in China during 1978–2018</t>
  </si>
  <si>
    <t>10.1016/j.scitotenv.2021.150180</t>
  </si>
  <si>
    <t>It is meaningful to study how China can maintain the sustainable utilization of natural resources and the continuous improvement of environmental conditions while ensuring the stable development of the economy and society. In this study, a new indices system was proposed for the analysis of nexus among social-economic-natural resource-environment complex systems following the DPSIR (Driving Force - Pressure - State - Impact - Respond) framework, CCD (Coupling Coordination Degree) analysis and VAR (Vector Auto-Regressive) model were applied for quantifying the synergy and trade-off of China in the nexus framework. Results showed that: (1) Although China's rapid development has caused big consumption of natural resources and increasing pollutants discharges during 1978–2018, China has not got into trouble of extreme resource depletion and ecosystem collapse. On the contrary, China guaranteed food supply, stopped forest degradation, and avoided pollution-induced healthy crises &amp; life-shortening. (2) Adjustment of water pollution industries and the increase of wastewater treatment investment contributed 39% and 37% to the reduction of water pollutant discharge, respectively. The contribution of energy structure adjustment to acid rain control was 26%. The pollutants discharged in no less than 70% of the provinces are strictly controlled below the environmental capacity. The increase of fertilizer application and effective irrigated area contributed 32% to China's grain increase, and China's grain self-sufficiency rate has been maintained above 110%. The improvement of the water-saving irrigation rate contributed 28% to the reduction of water consumption. The reduction of comprehensive efficiency contributed 23.8% to the decrease in energy consumptions per GDP. The CCD assessment showed that China has entered a phase of pre-eminently coordinated development since 2013. © 2021 Elsevier B.V.</t>
  </si>
  <si>
    <t>Wang Y., Xie Y., Qi L., He Y., Bo H.</t>
  </si>
  <si>
    <t>Synergies evaluation and influencing factors analysis of the water–energy–food nexus from symbiosis perspective: A case study in the Beijing–Tianjin–Hebei region</t>
  </si>
  <si>
    <t>10.1016/j.scitotenv.2021.151731</t>
  </si>
  <si>
    <t>In the context of global population growth and environmental degradation, research on the synergies of the water–energy–food (WEF) nexus is important for sustainable regional development. Using symbiosis and synergy theories, the authors constructed a synergy evaluation index for the WEF nexus and used the set pair analysis-variable fuzzy sets model to analyze the WEF nexus synergies in the Beijing–Tianjin–Hebei region (BTH) of China, from 2005 to 2017. The main factors affecting WEF nexus synergies were also analyzed, with results indicating that: 1) the WEF nexus synergies were the best in Beijing, followed by the BTH as a whole, Tianjin, and then Hebei. We also found that WEF nexus synergy grades have been gradually improving over time, with Beijing improving the most, and Tianjin the least. 2) The WEF nexus synergy grades in each region, for symbiotic units, symbiotic relationships, and symbiotic environments, have also gradually improved. And symbiotic relationship synergies were better than symbiotic environment synergies than symbiotic unit synergies. 3) The WEF nexus symbiotic unit synergies were strongest in Tianjin, followed by Beijing, the BTH as a whole, and then Hebei. The symbiotic relationship synergies were strongest in Beijing, followed by Hebei, the BTH as a whole, and then Tianjin. The symbiotic environment synergies were also strongest in Beijing, followed this time by the BTH as a whole, Tianjin, and then Hebei. 4) Economic factors and symbiotic unit synergies were found to be the aspects most influential on WEF nexus synergies in each region. In addition, symbiotic relationship synergies were found to have important impacts on the WEF nexus synergies in Hebei and the BTH as a whole. Overall, we were able to conclude that the methodology developed in this study provided a scientific basis for synergy optimization in the context of a regional WEF nexus. © 2021 Elsevier B.V.</t>
  </si>
  <si>
    <t>Qian X.-Y., Liang Q.-M.</t>
  </si>
  <si>
    <t>Sustainability evaluation of the provincial water-energy-food nexus in China: Evolutions, obstacles, and response strategies</t>
  </si>
  <si>
    <t>10.1016/j.scs.2021.103332</t>
  </si>
  <si>
    <t>Quantifying progress toward the water-energy-food nexus sustainability is essential to promote resource management and sustainable development goals (SDGs). However, systematic studies that are at sub-national scales and consider explicit nexus indicators are lacking. Therefore, we establish a scientific evaluation system under the pressure-state-response framework. We then adopt an improved TOPSIS and obstacle degree model to evaluate the spatial-temporal evolution and obstacles of China's provincial water-energy-food nexus sustainability index (WEFNI), and analyze related trade-offs and response strategies. The results show that the national WEFNI improved in 2008-2018, primarily because of WEF's sustainable utilization state, and response subsystem rapidly turning from a shortcoming to a driving force. There is obvious spatial-temporal heterogeneity in provincial WEFNI, but the regional gap is narrowing. The main obstacles in most provinces are from the pressure subsystem (mainly population and economic growth, and proportion of agricultural water and coal consumption) and the response subsystem (mainly proportion of tertiary industry investment and R&amp;D expenditure). Other obstacles have obvious regional heterogeneity, for example, the low proportion of renewable electricity in major power-generating provinces. Finally, provinces with lower WEFNI are more likely to face the trade-off dilemma; exploring the synergies of response strategies can help reduce trade-offs and improve WEFNI. © 2021 Elsevier Ltd</t>
  </si>
  <si>
    <t>Campana P.E., Wästhage L., Nookuea W., Tan Y., Yan J.</t>
  </si>
  <si>
    <t>Optimization and assessment of floating and floating-tracking PV systems integrated in on- and off-grid hybrid energy systems</t>
  </si>
  <si>
    <t>10.1016/j.solener.2018.11.045</t>
  </si>
  <si>
    <t>Solar Energy</t>
  </si>
  <si>
    <t>Considering the targets of Thailand in terms of renewable energy exploitation and decarbonization of the shrimp farming sector, this work evaluates several scenarios for optimal integration of hybrid renewable energy systems into a representative shrimp farm. In particular, floating and floating-tracking PV systems are considered as alternatives for the exploitation of solar energy to meet the shrimp farm electricity demand. By developing a dynamic techno-economic simulation and optimization model, the following renewable energy systems have been evaluated: PV and wind based hybrid energy systems, off-grid and on-grid PV based hybrid energy systems, ground mounted and floating PV based hybrid energy systems, and floating and floating-tracking PV based hybrid energy systems. From a water-energy nexus viewpoint, floating PV systems have shown significant impacts on the reduction of evaporation losses, even if the energy savings for water pumping are moderate due to the low hydraulic head. Nevertheless, the study on the synergies between water for food and power production has highlighted that the integration of floating PV represents a key solution for reducing the environmental impacts of shrimp farming. For the selected location, the results have shown that PV systems represent the best renewable solution to be integrated into a hybrid energy system due to the abundance of solar energy resources as compared to the moderate wind resources. The integration of PV systems in off-grid configurations allows to reach high renewable reliabilities up to 40% by reducing the levelized cost of electricity. Higher renewable reliabilities can only be achieved by integrating energy storage solutions but leading to higher levelized cost of electricity. Although the floating-tracking PV systems show higher investment costs as compared to the reference floating PV systems, both solutions show similar competiveness for reliabilities up to 45% due to the higher electricity production of the floating-tracking PV systems. The higher electricity production from the floating-tracking PV systems leads to a better competitiveness for reliabilities higher than 90% due to lower capacity requirements for the storage systems. © 2018 Elsevier Ltd</t>
  </si>
  <si>
    <t>Martín M., Grossmann I.E.</t>
  </si>
  <si>
    <t>Water-energy nexus in biofuels production and renewable based power</t>
  </si>
  <si>
    <t>NULL</t>
  </si>
  <si>
    <t>10.1016/j.spc.2015.06.005</t>
  </si>
  <si>
    <t>In this paper, the water-energy nexus for renewable based processes is evaluated. Process synthesis and integration techniques are used to synthesize the processes and integrate the energy and water, optimizing the consumption of both natural resources. In the analysis of water consumption, it was found that cooling needs and water using technologies are major drivers. Currently, contaminated water is treated for further use. Therefore, the more the energy is integrated, the lower the cooling needs are reducing the water consumed. FT-fuels was identified as the most efficient process in terms of water-energy consumption, with other options being second generation bioethanol via gasification and catalytic synthesis, biodiesel production from cooking oil, and the integrated process that produces biodiesel and glycerol ethers, as long as the rainfall water is not included in the analysis. Otherwise, solar based fuels are more efficient. © 2015 The Institution of Chemical Engineers.</t>
  </si>
  <si>
    <t>Development of a life cycle assessment tool for the assessment of food production systems within the energy, water and food nexus</t>
  </si>
  <si>
    <t>10.1016/j.spc.2015.07.005</t>
  </si>
  <si>
    <t>As the demand for services and products continues to increase in light of rapid population growth, the question of energy, water and food (EWF) security is of increasing importance. The systems representing the three resources are intrinsically connected and, as such, there is a need to develop assessment tools that consider their interdependences. Specifically when evaluating the environmental performance of a food production system, it is necessary to understand its life cycle. The objective of this paper is to introduce an integrated energy, water and food life cycle assessment tool that integrates EWF resources in one robust model and at an appropriate resolution. The nexus modelling tool developed is capable of providing an environmental assessment for food production systems utilising a holistic systems approach as described by a series of subsystems that constitute each of the EWF resources. A case study set in Qatar and characterised by an agriculture sub-system, which includes the production and application of fertilisers and the raising of livestock, a water sub-system represented by mechanical and thermal desalination processes and an energy sub-system, which includes fossil fuel in the form of combined cycle natural gas based energy production and solar renewable energy is used to illustrate the model function. For the nexus system analysed it is demonstrated that the food system is the largest contributor to global warming. The GWP can be reduced by up to 30% through the utilisation of solar energy to substitute fossil fuels, which, however, comes with a significant requirement for land investment. © 2015 The Institution of Chemical Engineers.</t>
  </si>
  <si>
    <t>Jaroenkietkajorn U., Gheewala S.H.</t>
  </si>
  <si>
    <t>Interlinkage between water-energy-food for oil palm cultivation in Thailand</t>
  </si>
  <si>
    <t>Thailand</t>
  </si>
  <si>
    <t>10.1016/j.spc.2020.03.006</t>
  </si>
  <si>
    <t>Biofuels for use in on-road transportation have been promoted in Thailand over the past decade to reduce dependence on imported fossil resources as well as possibly reducing greenhouse gas emissions. This has led to an increase in production of biodiesel which is produced from palm oil. However, as palm oil is also used for food, it is important to take this into consideration as well. Also, oil palm cultivation is rather water-intensive. Hence, it is necessary to analyze the interlinkage between water, food, and energy to have a holistic understanding and prevent trade-offs when addressing one issue in isolation. The water-energy-food nexus for oil palm cultivation in Thailand has been conducted following two widely used methods, the Water-Food-Energy Nexus (WFEN) and Water-Energy-Food (WEF) nexus assessment method. The results are demonstrated as a single score, which is easier for suggesting a suitable area for oil palm plantation. The assessment indicates the southern region of Thailand is the most suitable for oil palm plantation. The recommendation is consistent with the suggestion of the government, based on land and climate suitability. However, this study considers more comprehensive aspects including various other environmental aspects. Oil palm cultivation mainly relates to the amount of freshwater consumption, leading to the increment of fuel consumption for pumping water. On the other hand, the effectiveness of fresh fruit bunch yield (for food and energy production) should be developed in the future. Besides, the results recommend the central region for the expansion of oil palm cultivation in the future because of the availability of a good irrigation infrastructure. © 2020</t>
  </si>
  <si>
    <t>Zhang P., Cai Y., Zhou Y., Tan Q., Li B., Li B., Jia Q., Yang Z.</t>
  </si>
  <si>
    <t>Quantifying the water-energy-food nexus in Guangdong, Hong Kong, and Macao regions</t>
  </si>
  <si>
    <t>10.1016/j.spc.2021.09.022</t>
  </si>
  <si>
    <t>Water, energy, and food are indispensable resources for regional social and economic development. The cross-regional resource transfer can increase the complexity in the coordinated management of water, energy, and food in Guangdong, Hong Kong, and Macao regions. This study proposed a footprint accounting framework for cross-regional water, energy, and food nexus, which incorporates direct flows within territory and nexus flows embodied in final consumption. An environmentally extended multi-regional input-output model was established to quantify water, energy, food, water-related energy, food-related energy, energy-related water, and food-related water footprints in Guangdong, Hong Kong, and Macao regions. The results indicated that direct energy footprint was 5.3 times of food-related and water-related energy footprints, and energy-related and food-related water footprints were 3.8 times of direct water footprint. Inter-regional trade plays an important role in the management of the water, energy, and food nexus in three regions. Hong Kong and Macao outsource huge water, energy, and food nexus footprints by importing freshwater, electricity, and food from Guangdong to satisfy local demand. The proposed footprint framework could serve as indicators or tools for measuring sustainable development goals, and the results could provide the basis for the coordinated resources management of Guangdong, Hong Kong, and Macao regions. © 2021 Institution of Chemical Engineers</t>
  </si>
  <si>
    <t>Ogbolumani O.A., Nwulu N.I.</t>
  </si>
  <si>
    <t>A food-energy-water nexus meta-model for food and energy security</t>
  </si>
  <si>
    <t>Ermelo district, Mpumalanga province</t>
  </si>
  <si>
    <t>District</t>
  </si>
  <si>
    <t>10.1016/j.spc.2021.12.019</t>
  </si>
  <si>
    <t>Optimal allocation of the food, energy and water (FEW) resources is of emergent concern owing to depleting supply of the natural resources. Increasing demand for the FEW resources is attributable to growing population, migration, economic development, technological advancements and climate change. The FEW nexus (FEW-N) is an intricate system that requires robust quantitative decision-making tools to investigate the links between the various system components and sustainability. This study proposes a meta-model-based FEW-N system for addressing the issue of natural resource allocation for food and energy security. It incorporated an integrated model consisting of the Techno-Economic and Input/Output models in an Optimisation framework with maximum economic benefit as its objective function. The COIN–OR Branch and Cut (CBC) and CPLEX solvers in the Advanced Interactive Multidimensional Modelling System (AIMMs) were used to formulate and solve the optimisation problems. To validate the developed framework, the scenario analysis was performed on three cases in South Africa. First, it was found that using FEW resources for food production in dryland open fields, undercover greenhouses, and irrigated open fields was more profitable than for production of electrical energy from bioenergy, solar/wind-based hybrid renewable energy, and hydropower production systems. Second, the revenue of the sub-sector determined the percentage use of the FEW resources and the percentage contribution of technology options to food and energy security. Third, open fields, greenhouses, and irrigated open fields contributed significantly to food security. The holistic framework developed provided enhanced understanding of the FEW-N system. Resource security has significantly improved due to the ability of various technologies in each subsector to meet the food and energy demands of the specific population. Besides providing scientific support for national decisions regarding food, energy, and water policy, the proposed framework will also contribute to sustainable development at the subnational level. © 2021 Institution of Chemical Engineers</t>
  </si>
  <si>
    <t>Gondhalekar D., Ramsauer T.</t>
  </si>
  <si>
    <t>Nexus City: Operationalizing the urban Water-Energy-Food Nexus for climate change adaptation in Munich, Germany</t>
  </si>
  <si>
    <t>Munich</t>
  </si>
  <si>
    <t>10.1016/j.uclim.2016.11.004</t>
  </si>
  <si>
    <t>Urban Climate</t>
  </si>
  <si>
    <t>The contemporary capitalist growth-dependent economy infers that natural resources are without limit. This has caused over-consumption of these, which has dangerously altered the climate. Despite this issue, with on-going economic growth, especially cities continue to consume even more such natural resources. Radical new urban planning approaches linked to a paradigm shift are urgently needed. Integrated urban planning can help cities exploit potential synergies of climate change mitigation and adaptation approaches to act on climate change more effectively. In this study, a case study neighbourhood of the City of Munich, Germany, is used as a model. By applying the Water-Energy-Food Nexus approach, the study finds that intensive urban agriculture could provide for 66% of local demand for fruit and 246% of local demand for vegetables; wastewater recycling and reuse coupled with rainwater harvesting can save 26% of current freshwater supply; biogas generation from human sewage can save 20% of current electricity supply; and the cost of decentralized wastewater management may be significantly lower than the planned renovation of the centralized sewage system. The study advocates implementation of pilot projects to study the effectiveness of such an approach, which is also relevant to other cities worldwide. © 2016 Elsevier B.V.</t>
  </si>
  <si>
    <t>Mortensen J.G., González-Pinzón R., Dahm C.N., Wang J., Zeglin L.H., Van Horn D.J.</t>
  </si>
  <si>
    <t>Advancing the Food-Energy-Water Nexus: Closing Nutrient Loops in Arid River Corridors</t>
  </si>
  <si>
    <t>Arid River Corridors</t>
  </si>
  <si>
    <t>10.1021/acs.est.6b01351</t>
  </si>
  <si>
    <t>Closing nutrient loops in terrestrial and aquatic ecosystems is integral to achieve resource security in the food-energy-water (FEW) nexus. We performed multiyear (2005-2008), monthly sampling of instream dissolved inorganic nutrient concentrations (NH4-N, NO3-N, soluble reactive phosphorus-SRP) along a ∼ 300-km arid-land river (Rio Grande, NM) and generated nutrient budgets to investigate how the net source/sink behavior of wastewater and irrigated agriculture can be holistically managed to improve water quality and close nutrient loops. Treated wastewater on average contributed over 90% of the instream dissolved inorganic nutrients (101 kg/day NH4-N, 1097 kg/day NO3-N, 656 kg/day SRP). During growing seasons, the irrigation network downstream of wastewater outfalls retained on average 37% of NO3-N and 45% of SRP inputs, with maximum retention exceeding 60% and 80% of NO3-N and SRP inputs, respectively. Accurate quantification of NH4-N retention was hindered by low loading and high variability. Nutrient retention in the irrigation network and instream processes together limited downstream export during growing seasons, with total retention of 33-99% of NO3-N inputs and 45-99% of SRP inputs. From our synoptic analysis, we identify trade-offs associated with wastewater reuse for agriculture within the scope of the FEW nexus and propose strategies for closing nutrient loops in arid-land rivers. © 2016 American Chemical Society.</t>
  </si>
  <si>
    <t>Sánchez-Zarco X.G., González-Bravo R., Ponce-Ortega J.M.</t>
  </si>
  <si>
    <t>Multi-objective Optimization Approach to Meet Water, Energy, and Food Needs in an Arid Region Involving Security Assessment</t>
  </si>
  <si>
    <t>a case study from the Monterrey Metropolitan Area (AMM)</t>
  </si>
  <si>
    <t>10.1021/acssuschemeng.0c09322</t>
  </si>
  <si>
    <t>The need to quantitatively measure the security of the water-energy-food (WEF) nexus sectors in a region is of great importance due to the vulnerability of each sector and the associated cost. This paper presents an approach for optimizing the security indices of the WEF nexus by analyzing the availability, accessibility, and sustainability of water, energy, and food resources. To maximize the security indices, a multi-objective mixed integer nonlinear programing model involving multiple stakeholders is presented. Through the model, the dependent variables for the optimization of the indices are described, and these in turn represent new and existing technologies considering the economic and environmental aspects. Furthermore, the optimization model results in different configurations when selecting technologies to satisfy high demands imposed by the population, maximizing the value of the evaluated indices, and improving the performance of the distribution network of the studied area. Different scenarios are designed to observe the behavior of the objective functions (minimizing the total annual cost, fresh water consumption, and greenhouse gas emissions) while maximizing the security of the WEF nexus; the indices are illustrated in radar graphs that allow identifying the interactions between the involved sectors. A case study of an area of Mexico with great development is analyzed due to its economic importance; however, the model is applicable to any region with the corresponding data and similar climatic characteristics. The results show the vulnerability of the distribution network and that it is possible to satisfy the demands of a region with the implementation of new policies that allow maximizing the values of the WEF nexus security indices. In general, the total annual cost and greenhouse gas emissions are dependent on the variations in the indices, and the indices associated with the energy sector fluctuate more in the analyzed scenarios. ©</t>
  </si>
  <si>
    <t>Núñez-López J.M., Villicaña-García E., Cansino-Loeza B., Rubio-Castro E., Ponce-Ortega J.M.</t>
  </si>
  <si>
    <t>Involving Acceptability in the Optimal Design of Total Integrated Residential Complexes Involving the Water-Energy-Waste Nexus</t>
  </si>
  <si>
    <t>a residential complex located in the central-west region of Mexico</t>
  </si>
  <si>
    <t>10.1021/acssuschemeng.7b04854</t>
  </si>
  <si>
    <t>This work presents a multiobjective optimization model for the design of an integrated residential complex, which incorporates the proper use of available resources and wastes through recycling and reusing networks. The proposed model involves the proper use of water accounting for rainwater harvesting and the reuse of reclaimed water. The model also includes the design of a cogeneration system to satisfy electricity demands as well as hot water demands. The treatment of the produced solid waste is also incorporated through an incineration system, and an algae system is involved for sequestering the associated emissions. The proposed model aims to satisfy the energy, heat, and water demands and the treatment for the residues with the objective to minimize the associated cost and the associated emissions. Furthermore, the proposed model includes an objective function associated with the minimization of the damage to the health of the inhabitants. © 2018 American Chemical Society.</t>
  </si>
  <si>
    <t>He X., Feng K., Li X., Craft A.B., Wada Y., Burek P., Wood E.F., Sheffield J.</t>
  </si>
  <si>
    <t>Solar and wind energy enhances drought resilience and groundwater sustainability</t>
  </si>
  <si>
    <t>California</t>
  </si>
  <si>
    <t>10.1038/s41467-019-12810-5</t>
  </si>
  <si>
    <t>Nature Communications</t>
  </si>
  <si>
    <t>Water scarcity brings tremendous challenges to achieving sustainable development of water resources, food, and energy security, as these sectors are often in competition, especially during drought. Overcoming these challenges requires balancing trade-offs between sectors and improving resilience to drought impacts. An under-appreciated factor in managing the water-food-energy (WFE) nexus is the increased value of solar and wind energy (SWE). Here we develop a trade-off frontier framework to quantify the water sustainability value of SWE through a case study in California. We identify development pathways that optimize the economic value of water in competition for energy and food production while ensuring sustainable use of groundwater. Our results indicate that in the long term, SWE penetration creates beneficial feedback for the WFE nexus: SWE enhances drought resilience and benefits groundwater sustainability, and in turn, maintaining groundwater at a sustainable level increases the added value of SWE to energy and food production. © 2019, The Author(s).</t>
  </si>
  <si>
    <t>Kheirinejad S., Bozorg-Haddad O., Singh V.P., Loáiciga H.A.</t>
  </si>
  <si>
    <t>The effect of reducing per capita water and energy uses on renewable water resources in the water, food and energy nexus</t>
  </si>
  <si>
    <t>Iran</t>
  </si>
  <si>
    <t>10.1038/s41598-022-11595-w</t>
  </si>
  <si>
    <t>Scientific Reports</t>
  </si>
  <si>
    <t>This study assesses the feedbacks between water, food, and energy nexus at the national level with a dynamic-system model, taking into account the qualitative and quantitative environmental water needs. Surface and groundwater resources are considered jointly in the water resources subsystem of this dynamic system. The developed model considers the effects of reducing the per capita use water and energy on its system’s components. Results indicate that due to feedbacks the changes in per capita uses of water and energy have indirect and direct effects. About 40% of the total water savings achieved by the per capita change policy was related to energy savings, in other words, it is an indirect saving. Implementation of per capita use reductions compensates for 9% of the decline of Iran's groundwater reservoirs (non-renewable resources in the short term) that occur during the five-year study period. The Manageable and Exploitable Renewable Water Stress Index (MRWI) corresponding to water and energy savings equals 214.5%, which is better than its value under the current situation (which is equal to 235.1%). © 2022, The Author(s).</t>
  </si>
  <si>
    <t>Van Vuuren D.P., Bijl D.L., Bogaart P., Stehfest E., Biemans H., Dekker S.C., Doelman J.C., Gernaat D.E.H.J., Harmsen M.</t>
  </si>
  <si>
    <t>Integrated scenarios to support analysis of the food–energy–water nexus</t>
  </si>
  <si>
    <t>based on the Global dataset (all 26 regions together)</t>
  </si>
  <si>
    <t>10.1038/s41893-019-0418-8</t>
  </si>
  <si>
    <t>The literature emphasizes the important relationships between the consumption and production of food, energy and water, and environmental challenges such as climate change and loss of biodiversity. New tools are needed to analyse the future dynamics of this nexus. Here, we introduce a set of model-based scenarios and associated Sankey diagrams that enable analysis of the relevant relationships and dynamics, as well as the options to formulate response strategies. The scenarios show that if no new policies are adopted, food production and energy generation could further increase by around 60%, and water consumption by around 20% over the period 2015–2050, leading to further degradation of resources and increasing environmental pressure. Response strategies in terms of climate policies, higher agricultural yields, dietary change and reduction of food waste are analysed to reveal how they may contribute to reversing these trends, and possibly even lead to a reduction of land use in the future. © 2019, The Author(s), under exclusive licence to Springer Nature Limited.</t>
  </si>
  <si>
    <t>Yang Y.C.E., Ringler C., Brown C., Mondal M.A.H.</t>
  </si>
  <si>
    <t>Modeling the agricultural water-energy-food nexus in the Indus River Basin, Pakistan</t>
  </si>
  <si>
    <t>Indus River Basin</t>
  </si>
  <si>
    <t>10.1061/(ASCE)WR.1943-5452.0000710</t>
  </si>
  <si>
    <t>Journal of Water Resources Planning and Management</t>
  </si>
  <si>
    <t>Nexus thinking is critical to jointly address growing water, energy, and food security challenges. This paper evaluates the water, energy, and food nexus (WEFN) in the Indus River of Pakistan using the Indus Basin Model Revised-Multi Year, a hydro-agro-economic model extended with an agricultural energy use module. Impacts of a range of climate change scenarios on the WEFN in the Indus Basin were modeled and then the potential of different alternative water allocation mechanisms and water infrastructure developments to address growing water, energy and food security concerns in the country were assessed. Results show growing water and energy use under hotter and wetter climate conditions. While more flexible surface water allocation policies can mitigate negative climate change impacts on agricultural water and energy use allowing for larger crop and hydropower production, such policies might also increase the inter-annual variability of resource use. Moreover, a more flexible surface water allocation policy would increase surface water use in the basin, while groundwater and energy use would be lower. Study results can inform the WEFN in areas with similar hydro-climatic environments, such as California and Central Asia. Further integration of a groundwater model and an energy market model and explicitly addressing changes in food and energy demand as a result of demographic dynamics are three areas for future study. © 2016 American Society of Civil Engineers.</t>
  </si>
  <si>
    <t>Sherwood J., Clabeaux R., Carbajales-Dale M.</t>
  </si>
  <si>
    <t>An extended environmental input-output lifecycle assessment model to study the urban food-energy-water nexus</t>
  </si>
  <si>
    <t>50 Metropolitan statistical area in USA</t>
  </si>
  <si>
    <t>10.1088/1748-9326/aa83f0</t>
  </si>
  <si>
    <t>We developed a physically-based environmental account of US food production systems and integrated these data into the environmental-input-output life cycle assessment (EIO-LCA) model. The extended model was used to characterize the food, energy, and water (FEW) intensities of every US economic sector. The model was then applied to every Bureau of Economic Analysis metropolitan statistical area (MSA) to determine their FEW usages. The extended EIO-LCA model can determine the water resource use (kGal), energy resource use (TJ), and food resource use in units of mass (kg) or energy content (kcal) of any economic activity within the United States. We analyzed every economic sector to determine its FEW intensities per dollar of economic output. This data was applied to each of the 382 MSAs to determine their total and per dollar of GDP FEW usages by allocating MSA economic production to the corresponding FEW intensities of US economic sectors. Additionally, a longitudinal study was performed for the Los Angeles-Long Beach-Anaheim, CA, metropolitan statistical area to examine trends from this singular MSA and compare it to the overall results. Results show a strong correlation between GDP and energy use, and between food and water use across MSAs. There is also a correlation between GDP and greenhouse gas emissions. The longitudinal study indicates that these correlations can shift alongside a shifting industrial composition. Comparing MSAs on a per GDP basis reveals that central and southern California tend to be more resource intensive than many other parts of the country, while much of Florida has abnormally low resource requirements. Results of this study enable a more complete understanding of food, energy, and water as key ingredients to a functioning economy. With the addition of the food data to the EIO-LCA framework, researchers will be able to better study the food-energy-water nexus and gain insight into how these three vital resources are interconnected. Applying this extended model to MSAs has demonstrated that all three resources are important to a MSA's vitality, though the exact proportion of each resource may differ across urban areas. © 2017 IOP Publishing Ltd.</t>
  </si>
  <si>
    <t>Memarzadeh, M; Moura, S; Horvath, A</t>
  </si>
  <si>
    <t>Optimizing dynamics of integrated food-energy-water systems under the risk of climate change</t>
  </si>
  <si>
    <t>Ventura County, California</t>
  </si>
  <si>
    <t>10.1088/1748-9326/ab2104</t>
  </si>
  <si>
    <t>ENVIRONMENTAL RESEARCH LETTERS</t>
  </si>
  <si>
    <t>Integrated management of food-energy-water systems (FEWS) requires a unified, flexible and reproducible approach to incorporate the interdependence between sectors, and include the risk of non-stationary environmental variations due to climate change. Most of the recently developed methods in the literature fall short of one or more aspects in such integration. In this article, we propose a novel approach based upon fundamentals of decision theory and reinforcement learning that (1) quantifies and propagates uncertainty, (2) incorporates resource interdependence, (3) includes the impact of uncontrolled variables such as climate variations, and (4) adaptively optimizes management decisions to minimize the costs and environmental impacts of crop production. Moreover, the proposed method is robust to problem-specific complexities and is easily reproducible. We illustrate the framework on a real-world case study in Ventura County, California.</t>
  </si>
  <si>
    <t>Siderius C., Conway D., Yassine M., Murken L., Lostis P.-L., Dalin C.</t>
  </si>
  <si>
    <t>Multi-scale analysis of the water-energy-food nexus in the Gulf region</t>
  </si>
  <si>
    <t>Gulf region</t>
  </si>
  <si>
    <t>10.1088/1748-9326/ab8a86</t>
  </si>
  <si>
    <t>We quantify the heavily oil-dominated WEF nexus in three Gulf Cooperation Council (GCC) countries (Kuwait, Qatar and Saudi Arabia) across spatial scales and over time, using available empirical data at the national level, and explore the exposure to nexus stresses (groundwater depletion) in other countries through virtual water trade. At the domestic scale, WEF trade-offs are fairly limited; while all sectors require considerable amounts of energy, the requirements for water and food production are modest compared to other uses. At the international scale, revenues from oil exports in the GCC allow the region to compensate for low food production and scarce water availability. This dependency is dynamic over time, increasing when oil prices are low and food prices are high. We show how reducing domestic trade-offs can lead to higher exposure internationally, with rice imports originating in regions where groundwater is being depleted. However, Saudi Arabia's increased wheat imports, after reversing its food self-sufficiency policy, have had limited effects on groundwater depletion elsewhere. Climate change mitigation links the WEF nexus to the global scale. While there is great uncertainty about future international climate policy, our analysis illustrates how implementation of measures to account for the social costs of carbon would reduce the oil and gas revenues available to import food and desalinate water in the GCC. © 2020 The Author(s). Published by IOP Publishing Ltd.</t>
  </si>
  <si>
    <t>Qin Y.</t>
  </si>
  <si>
    <t>Global competing water uses for food and energy</t>
  </si>
  <si>
    <t xml:space="preserve">Global </t>
  </si>
  <si>
    <t>10.1088/1748-9326/ac06fa</t>
  </si>
  <si>
    <t>Water competition between the food and energy sector is a critical component of the food-energy-water nexus. However, few studies have systematically characterized the geospatial and, especially, the sub-annual variations in such competition and the associated environmental impacts and targeted mitigation opportunities. This study characterizes competing water uses for crop-specific irrigated agriculture and fuel-specific power generation across global major river basins to reveal their resulting impacts on local water scarcity for global population under both current and a warming climate. Under annual (and most seasonal) accounting, almost all basins currently suffering from extremely high water scarcity are dominated by agricultural water consumption (e.g. accommodating 26%-49% of basin-total population across seasons), which are often simultaneously exposed to potentially decreasing seasonal water availability under a 4 °C warming scenario. Only 13%-20% of population are located in basins dominated by seasonal power sector water uses, which are predominantly with low water scarcity. Agriculture sector provides the most basin-specific water mitigation opportunities across mid-latitude basins in all four seasons. Nevertheless, power sector becomes more important in affecting seasonal water scarcity and provides unique seasonal water mitigation opportunities, particularly in basins among higher northern latitudes in winter. This analysis highlights irrigated agriculture is currently and will likely remain the key in global water management for basins facing the severest water scarcity, yet increasing attention on the seasonal and spatial variations in cross-sector water use competition is needed to better identify region- and season- specific mitigation opportunities. © 2021 The Author(s). Published by IOP Publishing Ltd.</t>
  </si>
  <si>
    <t>Whitney E., Schnabel W.E., Aggarwal S., Huang D., Wies R.W., Jr., Karenzi J., Huntington H.P., Schmidt J.I., Dotson A.D.</t>
  </si>
  <si>
    <t>MicroFEWs: A Food-Energy-Water Systems Approach to Renewable Energy Decisions in Islanded Microgrid Communities in Rural Alaska</t>
  </si>
  <si>
    <t>Islanded Microgrid Communities in Rural Alaska</t>
  </si>
  <si>
    <t>10.1089/ees.2019.0055</t>
  </si>
  <si>
    <t>Environmental Engineering Science</t>
  </si>
  <si>
    <t>In recent years, there has been increased recognition of the importance of a nexus approach to optimize food, energy, and water (FEW) security at regional and global scales. Remote communities in the Arctic and Subarctic regions in Alaska provide unique examples of closed and isolated systems, wherein the FEW nexus not only needs to be examined to lend resilience to these vulnerable communities but that could also serve as small-scale test beds for a wider and systematic understanding of the FEW nexus. In this short communication, looking at the FEW nexus in Cordova, Alaska, through an energy lens, we introduce an approach (referred to as the "MicroFEWs approach") that may assist remote communities in Alaska in making informed decisions regarding the use of renewable energy to increase FEW security. Our example uses the MicroFEWs approach to assess the impacts of increased renewable energy generation on FEW security in the community, more specifically to food security through potential changes to the community's fish processing industry. This approach can serve as a basis for investigating the FEW nexus in varying contexts and locales. Copyright © 2019, Mary Ann Liebert, Inc.</t>
  </si>
  <si>
    <t>Covarrubias M., Spaargaren G., Boas I.</t>
  </si>
  <si>
    <t>Network governance and the Urban Nexus of water, energy, and food: Lessons from Amsterdam</t>
  </si>
  <si>
    <t>Amsterdam</t>
  </si>
  <si>
    <t>10.1186/s13705-019-0196-1</t>
  </si>
  <si>
    <t>Energy, Sustainability and Society</t>
  </si>
  <si>
    <t>Background: Silo-thinking stands for one-dimensional and sectorial policy and decision-making in which natural resources managers do not reflect on interrelations between different sectors involved in the management of resources. Nexus-thinking stands out as a way of breaking down silos by identifying and understanding the interconnectedness of multiple resource flows within a determined spatial and temporal context, as in our case study of the flows of water, energy, and food (WEF) in the city of Amsterdam. To further the conceptualization and analysis of the Urban Nexus, this research introduces the theoretical perspective of networks and flows as developed in sociology by Manuel Castells. It offers a set of concepts to analyze how networks of WEF integrate or fail to do so, what the main actors are in connecting and configuring WEF networks, and how they interact. Method: We analyze how the structure and function and power dynamics of networks play out in the WEF Nexus. We use the city of Amsterdam as a case study because this city offers examples of how networks of provisioning are being integrated in innovate ways. Results: Amsterdam managed to realize a certain level of nexus dynamics in its existing WEF networks. The nexus in Amsterdam so far has materialized at a start-up or experimental level which proved feasible for trying out innovative approaches towards sustainability in interconnected flows of WEF. Conclusions: However, the studied projects still have to find their way in terms of becoming more prevailing modes for organizing water, energy, and food provisioning in the future. © 2019 The Author(s).</t>
  </si>
  <si>
    <t>Xiong J., Li Y., Yang Y.</t>
  </si>
  <si>
    <t>Study on Food-Energy-Water Nexus and Synergistic Control of Tourism in Beijing</t>
  </si>
  <si>
    <t>10.15244/pjoes/145996</t>
  </si>
  <si>
    <t>Polish Journal of Environmental Studies</t>
  </si>
  <si>
    <t>The rapid growth of tourism economy in Beijing has intensified the consumption of resources and the pollution of the environment, and the coupled relationship among food, energy, and water requires rigorous research and discussion. This study developed an environmental extended input-output model by combining 42 sectoral input-output tables and tourism statistics in Beijing. It also carried out the food-energy-water (F-E-W) accounting and evaluation of the tourism industry. Then, through structural decomposition driving force analysis, it proposed a synergistic F-E-W reduction strategy for the tourism industry in Beijing. Results of the study show that the F-E-W related sectors consume a total of 605.6 million m3 of water and 21.1 million tons coal equivalent (tce) of energy to sustain the operation of the tourism industry in Beijing; the food supply group generates the largest tourism water footprint, accounting for 72.1%. The tourism direct group generates the largest tourism energy footprint, accounting for 58.3%; and the food and water supply groups are the key contributors to the F-E-W correlation. From 2012 to 2017, Beijing’s tourism water footprint (TWF) decreased by 46.3%, and tourism energy footprint (TEF) increased by 23.7%. Structural decomposition analysis shows that the reduction in Beijing’s TWF is driven by the changes in production structure. Conversely, the increase in TEF is driven by scale effects. Through eco-innovation of tourism enterprises, government environmental regulation of tourism and guiding travelers to green consumption can promote synergistic F-E-W emission reduction. © 2022, HARD Publishing Company. All rights reserved.</t>
  </si>
  <si>
    <t>Yasin G., Brontowiyono W., Opulencia M.J.C., Sharma S., Shalaby M.N., Al-Thamir M., Jalil A.T., Jabbar A.H., Iswanto A.H.</t>
  </si>
  <si>
    <t>Evaluation of food processing with the management of food, water, and energy nexus in Baghdad, Iraq</t>
  </si>
  <si>
    <t>Baghdad</t>
  </si>
  <si>
    <t>10.1590/fst.37822</t>
  </si>
  <si>
    <t>Food Science and Technology (Brazil)</t>
  </si>
  <si>
    <t>Efficient use of water and energy is crucial in food processing. One of the major problems in the food processing is the creation of food waste. Reducing food waste is essential to fill the global food gap and help reduce water and energy gaps around the world. Also, efficient use of water and energy in food processing is crucial. Examining scientific sources, it seems that Nexus thinking can be considered as the key to reducing food waste. Proper planning and management of limited water, energy, and food resources to meet society’s economic and social needs for sustainable development is always a challenging issue. In this paper, considering the two thermal power plants with coal fuel and natural gas fuel in Baghdad, the relationship between food production, water consumption, energy production, and CO2 emissions has been investigated. Considering three periods (5 years) and estimating demand and forecasting energy and food production, Nexus has been studied between water, food, and energy parameters. During these three periods, the amount of natural gas consumption has increased by 13.13%, 25.7%, and 28.79% compared to the total energy. Also, in the optimal case, the cost of the system is $ 5.65 billion. © 2022, Sociedade Brasileira de Ciencia e Tecnologia de Alimentos, SBCTA. All rights reserved.</t>
  </si>
  <si>
    <t>Martin-Gorriz B., Martínez-Alvarez V., Maestre-Valero J.F., Gallego-Elvira B.</t>
  </si>
  <si>
    <t>Influence of the water source on the carbon footprint of irrigated agriculture: A regional study in south-eastern Spain</t>
  </si>
  <si>
    <t>south-eastern Spain</t>
  </si>
  <si>
    <t>10.3390/agronomy11020351</t>
  </si>
  <si>
    <t>Agronomy</t>
  </si>
  <si>
    <t>Curbing greenhouse gas (GHG) emissions to combat climate change is a major global challenge. Although irrigated agriculture consumes considerable energy that generates GHG emissions, the biomass produced also represents an important CO2 sink, which can counterbalance the emissions. The source of the water supply considerably influences the irrigation energy consumption and, consequently, the resulting carbon footprint. This study evaluates the potential impact on the carbon footprint of partially and fully replacing the conventional supply from Tagus–Segura water transfer (TSWT) with desalinated seawater (DSW) in the irrigation districts of the Segura River basin (south-eastern Spain). The results provide evidence that the crop GHG emissions depend largely on the water source and, consequently, its carbon footprint. In this sense, in the hypothetical scenario of the TSWT being completely replaced with DSW, GHG emissions may increase by up to 50% and the carbon balance could be reduced by 41%. However, even in this unfavourable situation, irrigated agriculture in the study area could still act as a CO2 sink with a negative total and specific carbon balance of −707,276 t CO2/year and −8.10 t CO2/ha-year, respectively. This study provides significant policy implications for understanding the water–energy–food nexus in water-scarce regions. © 2021 by the authors. Licensee MDPI, Basel, Switzerland.</t>
  </si>
  <si>
    <t>Yan X., Jiang D., Fu J., Hao M.</t>
  </si>
  <si>
    <t>Assessment of sweet sorghum-based ethanol potential in China within the Water-Energy-Food nexus framework</t>
  </si>
  <si>
    <t>10.3390/su10041046</t>
  </si>
  <si>
    <t>As bio-ethanol is developing rapidly, its impacts on food security, water security and the environment begin to receive worldwide attention, especially within the Water-Energy-Food nexus framework. The aim of this study is to present an integrated method of assessing sweet sorghum-based ethanol potential in China in compliance with the Water-Energy-Food nexus principles. Life cycle assessment is coupled with the DSSAT (the Decision Support System for Agrotechnology Transfer) model and geographic information technology to evaluate the spatial distribution of water consumption, net energy gain and Greenhouse Gas emission reduction potentials of developing sweet sorghum-based ethanol on marginal lands instead of cultivated land in China. Marginal lands with high water stress are excluded from the results considering their unsuitability of developing sweet sorghum-based ethanol due to possible energy-water conflicts. The results show that the water consumption, net energy gain and Greenhouse Gas emission reduction of developing sweet sorghum-based ethanol in China are evaluated as 348.95 billion m3, 182.62 billion MJ, and 2.47 million t carbon per year, respectively. Some regions such as Yunnan Province in south China should be given priority for sweet sorghum-based ethanol development, while Jilin Province and Heilongjiang Province need further studies and assessment. © 2018 by the authors.</t>
  </si>
  <si>
    <t>Ngammuangtueng P., Jakrawatana N., Nilsalab P., Gheewala S.H.</t>
  </si>
  <si>
    <t>Water, energy and food nexus in rice production in Thailand</t>
  </si>
  <si>
    <t>10.3390/su11205852</t>
  </si>
  <si>
    <t>This research introduces an approach to analyze the nexus of water, energy and rice production system at the watershed scale. The nexus relationship equations, developed to suit the local scale facilitating analysis in the rice production sector, were integrated with a Material Flow Analysis tool to expand the visualization capability. Moreover, the nexus flow was linked with the selected resource security, eco-efficiency and economic indicators, taking into account the spatial and temporal effect of water availability. The study covers the nexus resource flows not only in the rice production sector but also all other sectors in the whole watershed to assess local resource security. The tool covers wider implications, trade-offs and synergy impacts that were not much covered in previous studies. The tool was applied to evaluate the trade-offs and synergies of the impacts from proposed scenarios of alternative agricultural practices and land-use change options. The scenarios applying land-use change, and changing non-suitable and low-suitable rice cultivation areas to sugarcane and cassava, can reduce water use significantly resulting in reducing the nexus energy while the impact on economics, food security and direct energy use is small. © 2019 by the authors.</t>
  </si>
  <si>
    <t>Hassas M.A., Kalantari N.T., Mohammadi-Ivatloo B., Safari A.</t>
  </si>
  <si>
    <t>Sustainable management of the electrical-energy–water–food nexus using robust optimization</t>
  </si>
  <si>
    <t>10.3390/su14010172</t>
  </si>
  <si>
    <t>The significance of the security of electrical energy, water, and food resources in the future, which are inextricably connected, has led to increasing attention to this important issue in studies. This is an issue inattention to which can have irreparable consequences in the future. One of the sectors where electrical energy, water, and food are very closely associated is agriculture. Undoubtedly, the ability to properly manage electrical energy, hydropower, and food resources that have many uncertainties brings about the development of agriculture on the one hand and the optimal allocation of electrical energy, water, and land resources on the other. Thus, while reaching the highest economic profit, the greenhouse gas emissions reach the minimum possible value too. In this study, via robust optimization and by precisely considering the existing uncertainties, a model was developed for the optimal allocation of electrical energy, water, and land resources for a region in the north of China. In addition to acknowledging the close relationship between electrical energy, water, and food sources, the results show the method’s effectiveness for sustainable management in agriculture. © 2021 by the authors. Licensee MDPI, Basel, Switzerland.</t>
  </si>
  <si>
    <t>Kashifi M.T., Al-Ismail F.S.M., Chowdhury S., Baaqeel H.M., Shafiullah M., Tiwari S.P., Rahman S.M.</t>
  </si>
  <si>
    <t>Water-Energy-Food Nexus Approach to Assess Crop Trading in Saudi Arabia</t>
  </si>
  <si>
    <t>Saudi Arabia</t>
  </si>
  <si>
    <t>10.3390/su14063494</t>
  </si>
  <si>
    <t>Water scarcity is a global challenge, especially in arid regions, including Middle Eastern and North African countries. The distribution of water around the earth is not even. Trading water in the form of an embedded commodity, known as the water footprint (WF), from water-abundant regions to water-scarce regions, is a viable solution to water scarcity problems. Agricultural products account for approximately 85% of the earth’s total WF, indicating that importing water-intense crops, such as cereal crops, can partially solve the local water scarcity problem. This study investigated water, energy, and food nexus dynamics for the trades of a few major crops, specifically considering Saudi Arabia. It analyzed the trade of crops and its impact on WF, energy, and carbon dioxide (CO2 ) emission savings. The findings revealed that importing major cereal crops to Saudi Arabia could significantly reduce the local WF. The imports of wheat, maize, rice, and barley reduced approximately 24 billion m3 per year of consumable WF (i.e., blue and green water footprint) in the global scale. Similarly, the trade of major crops had a significant impact on energy and CO2 emission savings. The energy savings from the wheat, maize, and barley trades in Saudi Arabia was estimated to be approximately 9 billion kWh. It also saved about 7 million tons per year of CO2 emissions. The trades of cereal crops in Saudi Arabia reduced water consumption, energy usage, and CO2 emissions significantly. © 2022 by the authors. Licensee MDPI, Basel, Switzerland.</t>
  </si>
  <si>
    <t>Schwanitz V.J., Wierling A., Shah P.</t>
  </si>
  <si>
    <t>Assessing the impact of renewable energy on regional sustainability-A comparative study of Sogn og Fjordane (Norway) and Okinawa (Japan)</t>
  </si>
  <si>
    <t>Sogn og Fjordane (Norway) and Okinawa (Japan)</t>
  </si>
  <si>
    <t>10.3390/su9111969</t>
  </si>
  <si>
    <t>The drive to expand renewable energies is often in direct conflict with sustainable development goals. Thus, it is important that energy policies account for potential trade-offs. We assess the interlinkages between energy, food, water and land, for two case studies, Okinawa and Sogn og Fjordane. We apply a range of assessment methods and study their usefulness as tools to identify trade-offs and to compare the sustainability performance. We calculate cross-sectoral footprints, self-sufficiency ratios and perform a simplified Energy-Water-Food nexus analysis. We use the latter for assessing scenarios to increase energy and food self-sufficiency in Okinawa, while we use ecosystem service (ESS) accounting for Sogn og Fjordane. For Okinawa, we find that constraints on the energy, food and water sectors urgently call for integrated approaches to energy policy; for Sogn og Fjordane, the further expansion of renewables comes at the expense of cultural and supporting ESS, which could outweigh gains from increased energy exports. We recommend a general upgrade to indicators and visualization methods that look beyond averages and a fostering of infrastructure for data on sustainable development based on harmonized international protocols. We warn against rankings of countries or regions based on benchmarks that are neither theory-driven nor location-specific. © 2017 by the authors.</t>
  </si>
  <si>
    <t>Castillo R.M., Feng K., Hubacek K., Sun L., Guilhoto J., Miralles-Wilhelm F.</t>
  </si>
  <si>
    <t>Uncovering the green, blue, and greywater footprint and virtual water of biofuel production in Brazil: A nexus perspective</t>
  </si>
  <si>
    <t>Brazil</t>
  </si>
  <si>
    <t>10.3390/su9112049</t>
  </si>
  <si>
    <t>Brazil plays a major role in the global biofuel economy as the world's second largest producer and consumer and the largest exporter of ethanol. Its demand is expected to significantly increase in coming years, largely driven by national and international carbon mitigation targets. However, biofuel crops require significant amounts of water and land resources that could otherwise be used for the production of food, urban water supply, or energy generation. Given Brazil's uneven spatial distribution of water resources among regions, a potential expansion of ethanol production will need to take into account regional or local water availability, as an increased water demand for irrigation would put further pressure on already water-scarce regions and compete with other users. By applying an environmentally extended multiregional input-output (MRIO) approach, we uncover the scarce water footprint and the interregional virtual water flows associated with sugarcane-derived biofuel production driven by domestic final consumption and international exports in 27 states in Brazil. Our results show that bio-ethanol is responsible for about one third of the total sugarcane water footprint besides sugar and other processed food production. We found that richer states such as São Paulo benefit by accruing a higher share of economic value added from exporting ethanol as part of global value chains while increasing water stress in poorer states through interregional trade. We also found that, in comparison with other crops, sugarcane has a comparative advantage when rainfed while showing a comparative disadvantage as an irrigated crop; a tradeoff to be considered when planning irrigation infrastructure and bioethanol production expansion. © 2017 by the authors.</t>
  </si>
  <si>
    <t>Vogeler C.S., Möck M., Bandelow N.C., Schröder B.</t>
  </si>
  <si>
    <t>Livestock farming at the expense of water resources? The water-energy-food nexus in regions with intensive livestock farming</t>
  </si>
  <si>
    <t xml:space="preserve">Our case study comprises two counties in Germany (Cloppenburg and Vechta) </t>
  </si>
  <si>
    <t>10.3390/w11112330</t>
  </si>
  <si>
    <t>Policymaking in the water-energy-food nexus is characterized by complex ecological, social, and economic interdependencies. Nexus research assumes these interactions to be overseen in the respective resource governance resulting in sectoral perspectives contributing to unsustainable outcomes. In Germany, the political priority given to the formation of an internationally competitive livestock sector by means of intensification, specialization and regional concentration has exerted sustained pressure on water and soil resources. The expansion of bioenergy plants promoted by the renewable energy act has exacerbated the situation. Despite the persistency of the ecological challenges, German policymakers only reacted when the European Commission referred Germany to the European Court of Justice. Current policy efforts to tackle the ecological problems are now provoking disruptions in the agrarian sector in regions with high nitrate concentrations in water resources. By combining the social-ecological systems framework with hypotheses derived from nexus research, we explore the interactions between food, water and energy systems and aim at understanding the unsustainable outcomes. We argue that the non-consideration of the complex interdependencies between the agricultural, the water and the energy system in policymaking and the divergence of policy goals constitute a major cause of unsustainable governance. © 2019 by the authors.</t>
  </si>
  <si>
    <t>Li G., Wang Y., Li Y.</t>
  </si>
  <si>
    <t>Synergies within the water-energy-food nexus to support the integrated urban resources governance</t>
  </si>
  <si>
    <t>10.3390/w11112365</t>
  </si>
  <si>
    <t>Rapid urbanization poses great challenges to water-energy-food nexus (WEF-Nexus) system, calling for integrative resources governance to improve the synergies between subsystems that constitute the Nexus. This paper explores the synergies within the WEF-Nexus in Shenzhen city while using the synergetic model. We first identify the order parameters and their causal paths in three subsystems and set several eigenvectors under each parameter. Secondly, a synergetic model is developed to calculate the synergy degree among parameters, and the synergetic networks are then further constructed. Centrality analysis on the synergetic networks reveals that the centralities of food subsystem perform the highest level while the water subsystem at the lowest level. Finally, we put forward some policy implications for cross-sectoral resources governance by embedding the synergy degree into causal paths. The results show that the synergies of the Nexus system in Shenzhen can be maximized by stabilizing water supply, coordinating the energy imports and exports, and reducing the crops sown areas. © 2019 by the authors.</t>
  </si>
  <si>
    <t>Ahmad F., Ahmad S., Zaindin M., Adhami A.Y.</t>
  </si>
  <si>
    <t>A robust neutrosophic modeling and optimization approach for integrated energy-food-water security nexus management under uncertainty</t>
  </si>
  <si>
    <t>10.3390/w13020121</t>
  </si>
  <si>
    <t>Natural resources are a boon for human beings, and their conservation for future uses is indispensable. Most importantly, energy-food-water security (EFWS) nexus management is the utmost need of our time. An effective managerial policy for the current distribution and conservation to meet future demand is necessary and challenging. Thus, this paper investigates an interconnected and dynamic EFWS nexus optimization model by considering the socio-economic and environmental objectives with the optimal energy supply, electricity conversion, food production, water resources allocation, and CO2 emissions control in the multi-period time horizons. Due to real-life complexity, various parameters are taken as intuitionistic fuzzy numbers. A novel method called interactive neutrosophic programming approach (INPA) is suggested to solve the EFWS nexus model. To verify and validate the proposed EFWS model, a synthetic computational study is performed. The obtained solution results are compared with other optimization approaches, and the outcomes are also evaluated with significant practical implications. The study reveals that the food production processes require more water resources than electricity production, although recycled water has not been used for food production purposes. The use of a coal-fired plant is not a prominent electricity conversion source. However, natural gas power plants’ service is also optimally executed with a marginal rate of production. Finally, conclusions and future research are addressed. This current study emphasizes how the proposed EFWS nexus model would be reliable and beneficial in real-world applications and help policy-makers identify, modify, and implement the optimal EFWS nexus policy and strategies for the future conservation of these resources. © 2021 by the authors. Licensee MDPI, Basel, Switzerland.</t>
  </si>
  <si>
    <t>Schull V.Z., Mehan S., Gitau M.W., Johnson D.R., Singh S., Sesmero J.P., Flanagan D.C.</t>
  </si>
  <si>
    <t>Construction of critical periods for water resources management and their application in the few nexus</t>
  </si>
  <si>
    <t>Matson Ditch Watersh</t>
  </si>
  <si>
    <t>10.3390/w13050718</t>
  </si>
  <si>
    <t>Amidst the growing population, urbanization, globalization, and economic growth, along with the impacts of climate change, decision-makers, stakeholders, and researchers need tools for better assessment and communication of the highly interconnected food–energy–water (FEW) nexus. This study aimed to identify critical periods for water resources management for robust decisionmaking for water resources management at the nexus. Using a 4610 ha agricultural watershed as a pilot site, historical data (2006–2012), scientific literature values, and SWAT model simulations were utilized to map out critical periods throughout the growing season of corn and soybeans. The results indicate that soil water deficits are primarily seen in June and July, with average deficits and surpluses ranging from -134.7 to +145.3 mm during the study period. Corresponding water quality impacts include average monthly surface nitrate-N, subsurface nitrate-N, and soluble phosphorus losses of up to 0.026, 0.26, and 0.0013 kg/ha, respectively, over the growing season. Estimated fuel requirements for the agricultural practices ranged from 24.7 to 170.3 L/ha, while estimated carbon emissions ranged from 0.3 to 2.7 kg CO2/L. A composite look at all the FEW nexus elements showed that critical periods for water management in the study watershed occurred in the early and late season —primarily related to water quality—and mid-season, related to water quantity. This suggests the need to adapt agricultural and other management practices across the growing season in line with the respective water management needs. The FEW nexus assessment methodologies developed in this study provide a framework in which spatial, temporal, and literature data can be implemented for improved water resources management in other areas. © 2021 by the authors. Licensee MDPI, Basel, Switzerland.</t>
  </si>
  <si>
    <t>Li, X; Liu, CS; Wang, GQ; Bao, ZX; Diao, YF; Liu, J</t>
  </si>
  <si>
    <t>Evaluating the Collaborative Security of Water-Energy-Food in China on the Basis of Symbiotic System Theory</t>
  </si>
  <si>
    <t>10.3390/w13081112</t>
  </si>
  <si>
    <t>WATER</t>
  </si>
  <si>
    <t>Water, energy, and food are essential resources for humanity. The growing shortages of these resources and serious deterioration of river environments are having a big impact on the sustainable development of the economy and society in China. Water, energy, and food support human life and yet coexist in different ways, and therefore it is critical to find a way for all three key elements to be secured in order to support high standards of sustainable development in China. We used the criteria of stability, coordination, and sustainability of symbiotic systems to select 33 indexes that were then used to establish an index system. The weight of index was determined by using the entropy weight method combined with Analytic Hierarchy Process. The fuzzy comprehensive evaluation method was used to calculate the collaborative security index, which was the basis of our evaluation of the collaborative water-energy-food security of China in time and space. The results show that North China and Northwest China are at high water-food-energy security risk, while East, Central, and South China are at moderate risk. With the exception of Southwest China and South China, risk in most parts of the country has risen over the past decades, while it has fallen in Shandong, Henan, Sichuan, and Yunnan provinces.</t>
  </si>
  <si>
    <t>Lee S.-H., Assi A.T., Daher B., Mengoub F.E., Mohtar R.H.</t>
  </si>
  <si>
    <t>A Water-Energy-Food Nexus approach for conducting trade-off analysis: Morocco's phosphate industry in the Khouribga region</t>
  </si>
  <si>
    <t>Khouribga region</t>
  </si>
  <si>
    <t>10.5194/hess-24-4727-2020</t>
  </si>
  <si>
    <t>Hydrology and Earth System Sciences</t>
  </si>
  <si>
    <t>The study objective was to develop and use the Water-Energy-Food Nexus Phosphate (WEF-P) Tool to evaluate the impact of Morocco's phosphate industry on water, energy, and food sectors of Khouribga, which is the representative phosphate mining region of Morocco. The developed WEF-P Tool enabled a trade-off analysis based on integrating supply-chain processes, transportation, and water- energy footprints of the region. Field data from the mining to transportation processes were collected and applied to possible supply-chain scenarios in accordance with the type of product (phosphate rock and slurry). The potential impacts of the scenarios were considered in terms of the water supply in the agricultural areas. The analysis of the positive impacts of dynamic management suggests that seasonal management of phosphate production (less during the irrigated season, more during wetter or rainier seasons) is more effective. Additionally, while the transport of raw phosphate slurry through a pipeline increased the total water required to 34:6-106 m3, which is an increase of 76% over the "business as usual" (BAU) scenario, it also resulted in an energy savings of nearly 80% over BAU: slurry transport requires only 40:5-106 L of fossil fuel instead of the 204-106 L required to transport rocks. During the dry or "water-scarce" irrigation season (May to July), total groundwater use decreased from 5:8-106 to 5:2-106 m3. Dynamic management of the phosphate industry can also save 143MWh (megawatt-hour) of electricity annually and can bring a reduction of 117 t of CO2 emissions. Making water available at the correct season and location requires analysis of complex scientific, technical, socioeconomic, regulatory, and political issues. The WEF-P Tool can assist by assessing user-created scenarios; thus, it is an effective management-decision aid for ensuring more sustainable use of limited resources and increased reliability of water resources for both agricultural and industrial use. This study on the applications of WEF Nexus to the phosphate industry offers a roadmap for other industrial application for which trade-offs between the primary resources must be considered. © 2020 Copernicus GmbH. All rights reserved.</t>
  </si>
  <si>
    <t>Xu, Zhenci and Chen, Xiuzhi and Liu, Jianguo and Zhang, Yu and Chau, Sophia and Bhattarai, Nishan and Wang, Ye and Li, Yingjie and Connor, Thomas and Li, Yunkai</t>
  </si>
  <si>
    <t>Impacts of irrigated agriculture on food–energy–water–CO2 nexus across metacoupled systems</t>
  </si>
  <si>
    <t>10.1038/s41467-020-19520-3</t>
  </si>
  <si>
    <t>Nature Communication</t>
  </si>
  <si>
    <t>Irrigated agriculture has important implications for achieving the United Nations Sustainable Development Goals. However, there is a lack of systematic and quantitative analyses of its impacts on food–energy–water–CO2 nexus. Here we studied impacts of irrigated agriculture on food–energy–water–CO2 nexus across food sending systems (the North China Plain (NCP)), food receiving systems (the rest of China) and spillover systems (Hubei Province, affected by interactions between sending and receiving systems), using life cycle assessment, model scenarios, and the framework of metacoupling (socioeconomic-environmental interactions within and across borders). Results indicated that food supply from the NCP promoted food sustainability in the rest of China, but the NCP consumed over four times more water than its total annual renewable water, with large variations in food–energy–water–CO2 nexus across counties. Although Hubei Province was seldom directly involved in the food trade, it experienced substantial losses in water and land due to the construction of the South-to-North Water Transfer Project which aims to alleviate water shortages in the NCP. This study suggests the need to understand impacts of agriculture on food–energy–water–CO2 nexus in other parts of the world to achieve global sustainability.</t>
  </si>
  <si>
    <t>Yadav G.S., Das A., Kandpal B.K., Babu S., Lal R., Datta M., Das B., Singh R., Singh V.K., Mohapatra K.P., Chakraborty M.</t>
  </si>
  <si>
    <t>The food-energy-water-carbon nexus in a maize-maize-mustard cropping sequence of the Indian Himalayas: An impact of tillage-cum-live mulching</t>
  </si>
  <si>
    <t>Indian Council of Agricultural Research (ICAR) Complex for North Eastern Hill Region, Tripura Centre, Lembucherra, India located at 23◦54′18′′ N and 91◦18′52′′E, with an altitude of 52 m ASL</t>
  </si>
  <si>
    <t>10.1016/j.rser.2021.111602</t>
  </si>
  <si>
    <t>Amid the current environmental crises that exert enormous pressure on the arable lands, there is a need to adopt environment-friendly effective but highly productive conservation agriculture practices to feed the growing world population. Thus, a study was conducted to test the hypothesis that the inclusion of cowpea (Vigna unguiculata L. Walp) live mulch under no-till and reduced tillage in the summer maize (Zea mays L.) – rainy season maize-mustard (Brassica juncea (L.) czern) sequence would enhance agronomic productivity, energy use efficiency, and water productivity while reducing greenhouse gases emissions. Five tillage treatments viz., no-till, no-till-live mulch, reduce tillage, reduce tillage-live mulch, and conventional tillage were evaluated in three times replicated randomized complete block design. Land productivity for maize–maize–mustard system was the highest under reduced tillage-live mulch. No-till-live mulch had 36.4% lesser energy requirement, 2.4 times more energy productivity than that under conventional tillage. Reduced tillage-live mulch and no-till-live mulch had higher water productivity compared to all other treatments. The conventional tillage had the highest net CO2-eq emission while no-till-live mulch had the lowest. Inclusion of cowpea as live mulch enhanced C sequestration which has the potential to offset approximately half of the total CO2 emission, enhance energy use efficiency, land and water productivity. The findings of this study might be useful to develop a policy for sustainable high productivity through efficient resource use in the Eastern Himalayan Ecosystems that have the potential to become the corn belts of India. © 2021 Elsevier Ltd</t>
  </si>
  <si>
    <t>Liang Y., Li Y., Liang S., Feng C., Xu L., Qi J., Yang X., Wang Y., Zhang C., Li K., Li H., Yang Z.</t>
  </si>
  <si>
    <t>Quantifying Direct and Indirect Spatial Food-Energy-Water (FEW) Nexus in China</t>
  </si>
  <si>
    <t>10.1021/acs.est.9b06548</t>
  </si>
  <si>
    <t>Food, energy, and water resources, which are interconnected with one another, are essential to human beings and sustainable development goals. Existing studies have quantified direct interconnections of food, energy, and water (FEW) systems in China but overlooked their indirect and spatial interconnections through production systems of other products. Quantifying both the direct and indirect spatial interconnections of food, energy, and water systems is the basis of holistic FEW resource management. The spatial interconnections of the FEW systems within China's economic supply chains at the provincial level were quantified from both demand-driven and supply-push perspectives in this study. Results show that food and energy subsystems have tighter coupling relations than the other relationships in the FEW nexus from the demand perspective, and food and water subsystems have tighter coupling relations from the supply perspective. Findings of this study highlight the necessity of demand-side and supply-side measures by identifying critical final consumers and primary suppliers. For example, primary inputs of energy extraction sectors in Inner Mongolia, Shanxi, and Heilongjiang are crucial for national water withdrawals. Sustainable management of FEW resources in China can be better achieved through strengthening the interdepartmental and interregional cooperation from both the demand and supply sides. © 2020 American Chemical Society.</t>
  </si>
  <si>
    <t>Martinez P., Blanco M., Castro-Campos B.</t>
  </si>
  <si>
    <t>The water-energy-food nexus: A fuzzy-cognitive mapping approach to support nexus-compliant policies in Andalusia (Spain)</t>
  </si>
  <si>
    <t xml:space="preserve">Andalusia, a community </t>
  </si>
  <si>
    <t>10.3390/w10050664</t>
  </si>
  <si>
    <t>Water, energy and food are essential resources for economic development and social well-being. Framing integrated policies that improve their efficient use requires understanding the interdependencies in the water-energy-food (WEF) nexus. Stakeholder involvement in this process is crucial to represent multiple perspectives, ensure political legitimacy and promote dialogue. In this research, we develop and apply a participatory modelling approach to identify the main interlinkages within the WEF nexus in Andalusia, as a starting point to developing a system dynamic model at a later stage. The application of fuzzy cognitive mapping enabled us to gain knowledge on the WEF nexus according to opinions from 14 decision-makers, as well as contributing to raising awareness and building consensus among stakeholders. Results show that climate change and water availability are key drivers in the WEF nexus in Andalusia. Other variables with significant interlinkages within the WEF nexus are food production, irrigated agriculture, energy cost, socio-economic factors, irrigation water use, environmental conservation, and farm performance indicators. The scenario analysis reveals the interdependencies among nexus sectors and the existence of unanticipated effects when changing variables in the system, which need to be considered to design integrated policies. © 2018 by the authors.</t>
  </si>
  <si>
    <t>Wicaksono A., Jeong G., Kang D.</t>
  </si>
  <si>
    <t>Water-energy-food nexus simulation: An optimization approach for resource security</t>
  </si>
  <si>
    <t>South Korea; Indonesia</t>
  </si>
  <si>
    <t>10.3390/w11040667</t>
  </si>
  <si>
    <t>The water-energy-food nexus (WEF nexus) concept is a novel approach to manage limited resources. Since 2011, a number of studies were conducted to develop computer simulation models quantifying the interlinkage among water, energy, and food sectors. Advancing a nationwide WEF nexus simulation model (WEFSiM) previously developed by the authors, this study proposes an optimization module (WEFSiM-opt) to assist stakeholders in making informed decisions concerning sustainable resource management. Both single- and multi-objective optimization modules were developed to maximize the user reliability index (URI) for water, energy, and food sectors by optimizing the priority index and water allocation decisions. In this study, the developed models were implemented in Korea to determine optimal resource allocation and management decisions under a plausible drought scenario. This study suggests that the optimization approach can advance WEF nexus simulation and provide better solutions for managing limited resources. It is anticipated that the proposed WEFSiM-opt can be utilized as a decision support tool for designing resource management plans. © 2019 by the authors.</t>
  </si>
  <si>
    <t>Avraamidou S.; Milhorn A.; Sarwar O.; Pistikopoulos E.N.</t>
  </si>
  <si>
    <t>Towards a Quantitative Food-Energy-Water Nexus Metric to Facilitate Decision Making in Process Systems: A Case Study on a Dairy Production Plant</t>
  </si>
  <si>
    <t>Cottage Cheese Plant</t>
  </si>
  <si>
    <t>10.1016/B978-0-444-64235-6.50071-1</t>
  </si>
  <si>
    <t>Book chapter</t>
  </si>
  <si>
    <t>While the importance of the Food-Energy-Water Nexus (FEW-N) has been widely accepted, a holistic approach to facilitate decision making in FEW-N systems, along with a quantitative index assessing the integrated FEW-N performance is rather lacking. In this work, we propose a FEW-N metric along with a framework to facilitate decision making for FEW-N process systems through a FEW-N integrated approach. The framework and metric are illustrated through a case study on a dairy production and processing plant. The dairy industry is a significant user of water and energy, with water being a top issue for most dairy industries and organizations worldwide. Following the framework, we develop a mixed-integer scheduling model, with alternative pathways, that faithfully replicated the major food, energy, and water aspects of a real cottage-cheese production plant. Using the developed FEW-N metric we were able to optimize the cottage-cheese plant process and observe different trade-offs between the FEW-N elements. © 2018 Elsevier B.V.</t>
  </si>
  <si>
    <t>Li S.; Cai X.; Emaminejad S.A.; Juneja A.; Niroula S.; Oh S.; Wallington K.; Cusick R.D.; Gramig B.M.; John S.; McIsaac G.F.; Singh V.</t>
  </si>
  <si>
    <t>10.1016/j.envsoft.2021.105083</t>
  </si>
  <si>
    <t>Environmental Modelling and Software</t>
  </si>
  <si>
    <t>To facilitate understanding and decision making in the food-energy-water (FEW) nexus context, we develop an integrated technology-environment-economics model (ITEEM) at a watershed scale. ITEEM is built as an integration of various models, including models for grain processing, drinking water treatment, and wastewater treatment (technology); a watershed model for hydrology, water quality, crop production, and nutrient cycling (environment); an economics model assessing total benefit, including non-market valuation of environmental benefits. Different data techniques are applied to develop suitable surrogates for computer-based models, including a response matrix method, artificial neural networks, and lookup tables. Empirical equations are applied to develop models of economics and drinking water treatment. The input-output relationships between the models are formulated in a unified computational framework. ITEEM, a spatially semi-distributed dynamic simulation model, can be used to quantify the environmental and socioeconomic impacts of various management practices, technologies, and policy interventions on FEW systems in the Corn Belt. © 2021 Elsevier Ltd</t>
  </si>
  <si>
    <t>Tan Y.D.; Lim J.S.; Andiappan V.; Wan Alwi S.R.; Tan R.R.</t>
  </si>
  <si>
    <t>Shapley-Shubik Index incorporated debottlenecking framework for sustainable food-energy-water nexus optimised palm oil-based complex</t>
  </si>
  <si>
    <t>a palm oil company in Peninsular Malaysia</t>
  </si>
  <si>
    <t>10.1016/j.jclepro.2021.127437</t>
  </si>
  <si>
    <t>Palm oil mill effluent (POME) elimination has been considered recently as the alternative to expensive biogas recovery to conquer environmental criticisms in the palm oil industry involving the release of biogas (i.e., a primary contributor towards climate change), during POME treatment. With POME elimination and mill-refinery integration considered, the integrated palm oil-based complex (POBC) serves as an appropriate system for sustainable food-energy-water (FEW) nexus evaluations. In this respect, multi-objective optimisation and debottlenecking of POBC has been suggested to address the economic and environmental trade-offs in palm oil mill (POM) for cleaner production. In this study, a stepwise debottlenecking framework was proposed to include previous fuzzy multi-objective optimisation approach and a new debottlenecking method to improve the fuzzy optimal POBC design and evaluate the impact of process on FEW nexus contributions. Each process creates distinctive impact or influence on the POBC performance. Shapley-Shubik Power Index (SSI) has been applied in the notion of power for yes-no voting systems. By evaluating the operate-fail possibilities of internal processes, SSI can be utilised to allocate the power of each process in achieving or failing the POBC performance target, prior to identifying the system bottleneck (SB) in terms of process stage. Therefore, a novel process-level debottlenecking approach with SSI incorporation for a sustainable FEW system was proposed. The SB of greatest impact on overall POBC performance within the fuzzy optimal flowsheet was identified based on SSI allocation and weightage assignment considering decision-maker's interest in multiple goals. Subsequently, the debottlenecked POBC flowsheet with improvement in SB process parameter was generated subjected to profit maximisation and environmental constraints. In this study, the nut/kernel separation and biomass cogeneration system was identified as the SB of fuzzy optimal POBC. The debottlenecked results show 0.8% and 51% of profit and net energy improvement upon 30% increment of boiler efficiency. The debottlenecked flowsheet is validated in the benefit-to-drawback ratio analysis with a feasible score of 3.9. The POME-eliminated POBC generated via the integrated multi-objective optimisation and debottlenecking framework is applicable for POM retrofit to secure 13%, 97% and 47% of improvements in terms of economic potential, greenhouse gas emissions and water footprint compared to the status quo biogas utilisation scenario. The results of the study could aid palm oil holders in real-life planning of budget distribution and maintenance schedule for process stages in the retrofitted POM. © 2021 Elsevier Ltd</t>
  </si>
  <si>
    <t>Villamor, GB; Kliskey, AD; Griffith, DL; de Haro-Marti, ME; Martinez, AM; Alfaro, M; Alessa, L</t>
  </si>
  <si>
    <t>Landscape social-metabolism in food-energy-water systems: Agricultural transformation of the Upper Snake River Basin</t>
  </si>
  <si>
    <t>10.1016/j.scitotenv.2019.135817</t>
  </si>
  <si>
    <t>SCIENCE OF THE TOTAL ENVIRONMENT</t>
  </si>
  <si>
    <t>This paper applies a social metabolism framework and energy flow analysis for evaluating agroecosystem and land use transitions in food-energy-water systems using the Upper Snake River Basin (USBR). Idaho, USA as a case-study. The study area is one of the primary agricultural regions of the State of Idaho. Dairy products are the primary agricultural outputs of the region; therefore, we modified a biomass accounting framework to explicitly incorporate the role of manure in the agroecosystem. Despite the increase of cropland between 2002 and 2012 in the basin, a decrease in energy input was observed for crop production. An increase in the industrial energy inputs for dairy production, on the other hand, showed that the basin is a clear example of a metabolic industrialized farm system - an example of land use intensification. We compare the energy return on investments (EROIs) as an indicator of agroecosystem transition for both crop and daily production during the period 2002 to 2012. Contrary to our expectations, the analysis suggests that livestock production is a relatively energy efficient process in land management in the basin. This is due to the reuse of nutrient by-products from livestock as well as the refuse and residues from crop farming. At the same time, the findings provide insights on the percentage of manure to be reinvested as compost that would improve energy production efficiency. However, the reuse of manure, as it is managed in the basin, may have a negative implication on the nutrient balance of the agroecosystem that needs further investigation. Nonetheless, there is market potential for the reuse and reinvestment of biomass to make energy production in the basin more efficient. (C) 2019 Elsevier B.V. All rights reserved.</t>
  </si>
  <si>
    <t>Barron-Gafford G.A.; Pavao-Zuckerman M.A.; Minor R.L.; Sutter L.F.; Barnett-Moreno I.; Blackett D.T.; Thompson M.; Dimond K.; Gerlak A.K.; Nabhan G.P.; Macknick J.E.</t>
  </si>
  <si>
    <t>10.1038/s41893-019-0364-5</t>
  </si>
  <si>
    <t>The vulnerabilities of our food, energy and water systems to projected climatic change make building resilience in renewable energy and food production a fundamental challenge. We investigate a novel approach to solve this problem by creating a hybrid of colocated agriculture and solar photovoltaic (PV) infrastructure. We take an integrative approach—monitoring microclimatic conditions, PV panel temperature, soil moisture and irrigation water use, plant ecophysiological function and plant biomass production within this ‘agrivoltaics’ ecosystem and in traditional PV installations and agricultural settings to quantify trade-offs. We find that shading by the PV panels provides multiple additive and synergistic benefits, including reduced plant drought stress, greater food production and reduced PV panel heat stress. The results presented here provide a foundation and motivation for future explorations towards the resilience of food and energy systems under the future projected increased environmental stress involving heat and drought. © 2019, The Author(s), under exclusive licence to Springer Nature Limited.</t>
  </si>
  <si>
    <t>Willaarts B.A., Lechón Y., Mayor B., de la Rúa C., Garrido A.</t>
  </si>
  <si>
    <t>Cross-sectoral implications of the implementation of irrigation water use efficiency policies in Spain: A nexus footprint approach</t>
  </si>
  <si>
    <t>administrative boundaries equivalent to provinces in Spain</t>
  </si>
  <si>
    <t>10.1016/j.ecolind.2019.105795</t>
  </si>
  <si>
    <t>One technical solution often suggested for alleviating water scarcity is to increase the efficiency of irrigation water use. In Spain, several plans have been launched since 2000 to upgrade irrigation infrastructures and thereby achieve water savings equivalent to 2500 hm3/year and promote rural development. The present study uses a footprint approach to evaluate the impacts on land, water, energy, and carbon emissions of the implementation of irrigation modernization policies in agriculture in Spain between 2005 and 2011. The results show that during the period studied, the irrigated area remained stable (+0.3%), although there was a shift in crop patterns, with low-value non-permanent crops being replaced by high-value permanent crops. The water demand for irrigation decreased by 21%; half of this is explained by the shift in crop patterns and the reduction of the consumptive fraction (i.e., blue water footprint), and the other half by the cutback of return flows associated with the higher efficiency of the irrigation infrastructure. Changes in water demand have been accompanied by a progressive substitution of surface water for groundwater. Reduced water demand for irrigation has brought a reduction of 13% in water's energy footprint and 25% in its carbon footprint. In relative terms, water efficiency (m3 consumed/m3 irrigated) has increased by 8%, although this has also increased the energy intensity (kWh/m3) to 9%. The emission rate (kgCO2 equiv/m3 irrigated) has decreased by 12% as a result of the drop in the emission factor of electricity production. Overall, irrigation modernization policies in Spain have supported the transition from an irrigation sector that is less technified and heavily dependent on surface water into one that is more productive and groundwater-based. From a resource-use perspective, such transition has contributed to stabilizing or even decreasing the irrigated land, and surpass the annual water savings target of 2500 hm3, although it has also made the sector more energy-dependent. Despite the overall positive outcomes, the observed water savings are masked by various synergistic factors, including favorable climatological conditions toward the end of the study period, which contributed strongly to curbing overall irrigation water demand. In the light of the higher frequency of observed droughts in Spain, the investments done so far do not guarantee that the planned water saving targets can be sustained if not complemented with additional measures like restricting irrigated area and/or setting caps for water intensive crops. © 2019 Elsevier Ltd</t>
  </si>
  <si>
    <t>Giampietro M., Aspinall R.J., Ramos-Martin J., Bukkens S.G.F.</t>
  </si>
  <si>
    <t>Resource accounting for sustainability assessment: The nexus between energy, food, water and land use</t>
  </si>
  <si>
    <t>The Republic of Mauritius; Punjab state, India; The Republic of South Africa</t>
  </si>
  <si>
    <t>10.4324/9781315866895</t>
  </si>
  <si>
    <t>Book</t>
  </si>
  <si>
    <t>Resource Accounting for Sustainability Assessment: The Nexus between Energy, Food, Water and Land Use</t>
  </si>
  <si>
    <t>The demands placed on land, water, energy and other natural resources are exacerbated as the world population continues to increase together with the expectations of economic growth. This, combined with concerns over environmental change, presents a set of scientific, policy and management issues that are critical for sustainability. Resource Accounting for Sustainability Assessment: The nexus between energy, food, water and land use offers an approach for multi-scale, integrated assessment of this nexus. It presents a comprehensive and original method of resource accounting for integrated sustainability assessments. The approach is illustrated with three detailed case studies: the islands of Mauritius, the Indian state of Punjab, and the energy economy of South Africa. The relationships between flows of goods, services and materials in these case studies offer valuable insights. The book provides a much needed quality control on the information used in deliberative processes about policy and planning activities. This innovative book will be of interest to researchers, students and practitioners in the fields of sustainability science, international development, industrial ecology, sustainable resource management, geography and ecological economics. © 2014 selection and editorial material, Mario Giampietro, Richard J. Aspinall, Jesus Ramos-Martin, and Sandra G.F. Bukkens.</t>
  </si>
  <si>
    <t>Kahil, T; Parkinson, S; Satoh, Y; Greve, P; Burek, P; Veldkamp, TIE; Burtscher, R; Byers, E; Djilali, N; Fischer, G; Krey, V; Langan, S; Riahi, K; Tramberend, S; Wada, Y</t>
  </si>
  <si>
    <t>10.1029/2017WR022478</t>
  </si>
  <si>
    <t>This study presents the development of a new bottom-up large-scale hydroeconomic model, Extended Continental-scale Hydroeconomic Optimization (ECHO), that works at a subbasin scale over a continent. The strength of ECHO stems from the integration of a detailed representation of local hydrological and technological constraints with regional and global policies, while accounting for the feedbacks between water, energy, and agricultural sectors. In this study, ECHO has been applied over Africa as a case study with the aim of demonstrating the benefits of this integrated hydroeconomic modeling framework. Results of this framework are overall consistent with previous findings evaluating the cost of water supply and adaptation to global changes in Africa. Moreover, results provide critical assessments of future investment needs in both supply- and demand-side water management options, economic implications of contrasting future socioeconomic and climate change scenarios, and the potential trade-offs among economic and environmental objectives. Overall, this study demonstrates the capacity of ECHO to address challenging research questions examining the sustainability of water supply and the impacts of water management on energy and food sectors and vice versa. As such, we propose ECHO as useful tool for water-related scenario analysis and management options evaluation.</t>
  </si>
  <si>
    <t>Berardy A., Chester M.V.</t>
  </si>
  <si>
    <t>Climate change vulnerability in the food, energy, and water nexus: Concerns for agricultural production in Arizona and its urban export supply</t>
  </si>
  <si>
    <t>10.1088/1748-9326/aa5e6d</t>
  </si>
  <si>
    <t>Interdependent systems providing water and energy services are necessary for agriculture. Climate change and increased resource demands are expected to cause frequent and severe strains on these systems. Arizona is especially vulnerable to such strains due to its hot and arid climate. However, its climate enables year-round agricultural production, allowing Arizona to supply most of the country's winter lettuce and vegetables. In addition to Phoenix and Tucson, cities including El Paso, Las Vegas, Los Angeles, and San Diego rely on Arizona for several types of agricultural products such as animal feed and livestock, meaning that disruptions to Arizona's agriculture also disrupt food supply chains to at least six major cities. Arizona's predominately irrigated agriculture relies on water imported through an energy intensive process from water-stressed regions. Most irrigation in Arizona is electricity powered, so failures in energy or water systems can cascade to the food system, creating a food-energy-water (FEW) nexus of vulnerability. We construct a dynamic simulation model of the FEW nexus in Arizona to assess the potential impacts of increasing temperatures and disruptions to energy and water supplies on crop irrigation requirements, on-farm energy use, and yield. We use this model to identify critical points of intersection between energy, water, and agricultural systems and quantify expected increases in resource use and yield loss. Our model is based on threshold temperatures of crops, USDA and US Geological Survey data, Arizona crop budgets, and region-specific literature. We predict that temperature increase above the baseline could decrease yields by up to 12.2% per 1 °C for major Arizona crops and require increased irrigation of about 2.6% per 1 °C. Response to drought varies widely based on crop and phenophase, so we estimate irrigation interruption effects through scenario analysis. We provide an overview of potential adaptation measures farmers can take, and barriers to implementation. © 2017 IOP Publishing Ltd.</t>
  </si>
  <si>
    <t>Wu L., Elshorbagy A., Alam M.</t>
  </si>
  <si>
    <t>Dynamics of water-energy-food nexus interactions with climate change and policy options</t>
  </si>
  <si>
    <t>Saskatchewan province &amp; river basin</t>
  </si>
  <si>
    <t>10.1088/2515-7620/ac4bab</t>
  </si>
  <si>
    <t>Understanding the dynamics of water-energy-food (WEF) nexus interactions with climate change and human intervention helps inform policymaking. This study demonstrates theWEFnexus behavior under ensembles of climate change, transboundary inflows, and policy options, and evaluates the overall nexus performance using a previously developed system dynamics-basedWEFnexus model- WEF-Sask. The climate scenarios include a baseline (1986-2014) and near-future climate projections (2021-2050). The approach is demonstrated through the case study of Saskatchewan, Canada. Results show that rising temperature with increased rainfall likely maintains reliable food and feed production. The climate scenarios characterized by a combination of moderate temperature increase and slightly less rainfall or higher temperature increase with slightly higher rainfall are easier to adapt to by irrigation expansion. However, such expansion uses a large amount of water resulting in reduced hydropower production. In contrast, higher temperature, combined with less rainfall, such as SSP370 (+2.4°C,-6mm), is difficult to adapt to by irrigation expansion. Renewable energy expansion, the most effective climate change mitigation option in Saskatchewan, leads to the best nexus performance during 2021-2050, reducing total water demand, groundwater demand, greenhouse gas (GHG) emissions, and potentially increasing water available for food&amp;feed production. In this study, we recommend and use food&amp;feed and power production targets and provide an approach to assessing the impacts of hydroclimate and policy options on theWEFnexus, along with suggestions for adapting the agriculture and energy sectors to climate change. © 2022 The authors.</t>
  </si>
  <si>
    <t>Roje T., Sáez D., Muñoz C., Daniele L.</t>
  </si>
  <si>
    <t>Energy–water management system based on predictive control applied to the water–food–energy nexus in rural communities</t>
  </si>
  <si>
    <t>José Painecura Hueñalihuen community</t>
  </si>
  <si>
    <t>10.3390/app10217723</t>
  </si>
  <si>
    <t>Applied Sciences (Switzerland)</t>
  </si>
  <si>
    <t>Generating strategies and techniques to feed the increasing world population is a significant challenge under climate change effects such as drought. Rural areas are especially sensitive to such effects as they are unable to overcome the lack of water with new agricultural production techniques. In developing countries, rural communities commonly do not have access to high-quality electricity supplies. In some cases, these communities lack electricity in their homes, which affects the opportunity to improve food production through the incorporation of new technologies. This work proposes an integrated optimizer based on model predictive control (MPC) that combines a water management system, which handles the medium-term water requirements for irrigation, with an energy management system, which handles short-term energy requirements. The proposed approach is based on predictive phenomenological models of evapotranspiration and electricity consumption considering climate conditions such as temperature, precipitation, solar radiation, and wind speed, and aims to optimize the use of energy and water and the relative yields of crops. The integrated energy–water management system (EWMS) improves water resource sustainability according to energy availability/costs and water use requirements. Simulation results using real data from a rural community in southern Chile show that the integrated EWMS based on an MPC optimizer successfully determines and satisfies the water and energy requirements under aquifer sustainability constraints. © 2020 by the authors. Licensee MDPI, Basel, Switzerland.</t>
  </si>
  <si>
    <t>Nhamo L., Ndlela B., Mpandeli S., Mabhaudhi T.</t>
  </si>
  <si>
    <t>The water-energy-food nexus as an adaptation strategy for achieving sustainable livelihoods at a local level</t>
  </si>
  <si>
    <t>Sakhisizwe Local Municipality</t>
  </si>
  <si>
    <t>10.3390/su12208582</t>
  </si>
  <si>
    <t>The imbalance between resource availability and population increase requires transformative approaches to inform policy, decision-making and practice on coherent adaptation strategies for improved livelihoods and resilient communities. Nexus approaches are built on an understanding that natural processes do not operate in isolation within a system; hence, an emergent challenge in one unit obviously disturbs the whole system. This study applied an integrated water-energy-food (WEF) nexus analytical model to holistically assess resource availability, distribution, use and management at a local level in Sakhisizwe Local Municipality, South Africa. The aim was to inform strategies and guidelines on improving livelihoods of resource-poor rural communities. The calculated municipal composite index of 0.185, coupled with a deformed spider graph, represents a marginally sustainable resource management result. The analysis simplified the relationship between the intricately interlinked socio-ecological components and facilitated the identification of priority areas for intervention. The process provides pathways that steer resource use efficiencies and attainment of Sustainable Development Goals (SDGs). Unlike current linear approaches, integrated and transformative approaches like the WEF nexus provide a multidisciplinary platform for stakeholder engagement to sustainably enhance cross-sectoral coordination of resource management and harmonisation of policies and strategies. The WEF nexus approach is useful for informing decisions on improving livelihoods, enhancing resource securities, identifying priority areas for intervention and providing transformative pathways towards sustainable development. © 2020 by the authors. Licensee MDPI, Basel, Switzerland.</t>
  </si>
  <si>
    <t>Zhang Y.F., Li Y.P., Huang G.H., Ma Y.</t>
  </si>
  <si>
    <t>A copula-based stochastic fractional programming method for optimizing water-food-energy nexus system under uncertainty in the Aral Sea basin</t>
  </si>
  <si>
    <t>10.1016/j.jclepro.2021.126037</t>
  </si>
  <si>
    <t>A copula-based stochastic fractional programming (CSFP) method is developed for optimizing water-food-energy nexus (WFEN) system, which can tackle random variables under conflicting objectives and analyze the interrelationship between marginal benefit and system-failure risk. Then, a CSFP-WFEN model is formulated for the Aral Sea basin and multiple scenarios with individual- and joint-probabilistic risks related to water resources, arable land, and hydropower generation are examined. Synthesizing the results under all scenarios, hydropower generation would decrease by 11.9% and crop area would increase by 12.4% by 2035 under severe water scarcity. Agricultural water would decrease with time (from 69.1% in 2021 to 53.9% in 2035), and the share of wheat farmland would increase by 16.4% for food security. Compared with the traditional stochastic fractional programming (SFP) and copula-based stochastic programming (CSP) methods, the marginal benefit from CSFP would be improved 1.7% and water would be saved 9.2%. To support sustainable development of the study basin, some suggestions can be derived from the results: (i) since agriculture is still the largest water user in the future, it is desired to reduce its water consumption through improving irrigation efficiency and adjusting crop planting structure; (ii) effectively reducing Uzbekistan's water consumption can improve water allocations to other countries and relieve regional conflicts caused by water shortage; (iii) compared to the single management pattern, the integrated optimization of water, food and energy nexus not only has higher efficiency of resources allocation and utilization, but also allows an increased robustness in controlling system-failure risk under joint probabilistic constraints. © 2021 Elsevier Ltd</t>
  </si>
  <si>
    <t>Pasqual J.C., Bollmann H.A., Scott C.A., Edwiges T., Baptista T.C.</t>
  </si>
  <si>
    <t>Assessment of collective production of biomethane from livestock waste for urban transportation mobility in Brazil and the United States</t>
  </si>
  <si>
    <t>10.3390/en11040997</t>
  </si>
  <si>
    <t>Energies</t>
  </si>
  <si>
    <t>Water, energy, and food are essential elements for human life, but face constant pressure resulting from economic development, climate change, and other global processes. Predictions of rapid economic growth, increasing population, and urbanization in the coming decades point to rapidly increasing demand for all three. In this context, improved management of the interactions among water, energy, and food requires an integrated “nexus” approach. This paper focuses on a specific nexus case: biogas generated from organic waste, a renewable source of energy created in livestock production, which can have water-quality impacts if waste enters water bodies. An innovative model is presented to make biogas and biomethane systems feasible, termed “biogas condominiums” (based on collective action given that small- and medium-scale farms on their own cannot afford the necessary investments). Based on the “farm to fuel” concept, animal waste and manure are converted into electrical and thermal energy, biofuel for transportation, and high-quality biofertilizer. This nexus approach provides multiple economic, environmental, and social benefits in both rural and urban areas, including reduction of ground and surface water pollution, decrease of fossil fuels dependence, and mitigation of greenhouse gases emissions, among others. The research finds that biogas condominiums create benefits for the whole biogas supply chain, which includes farmers, agroindustry, input providers, and local communities. The study estimated that biomethane potential in Brazil could substitute the country's entire diesel and gasoline imports as well as 44% of the total diesel demand. In the United States, biomethane potential can meet 16% of diesel demand and significantly diversify the energy matrix. © 2018 by the authors.</t>
  </si>
  <si>
    <t>Fader M., Cranmer C., Lawford R., Engel-Cox J.</t>
  </si>
  <si>
    <t>Toward an understanding of synergies and trade-offs between water, energy, and food SDG targets</t>
  </si>
  <si>
    <t>10.3389/fenvs.2018.00112</t>
  </si>
  <si>
    <t>Achieving the targets set out in the UN Sustainable Development Goals (SDG) will require committed efforts by nations and organizations over the coming decade. To determine which actions work most harmoniously within funding, infrastructure development, and implementation of three closely aligned goals, we conducted an assessment to identify where the greatest synergies may occur and where conflicting resource needs create trade-offs that may threaten SDG success. The SDGs each have several targets that need to be realized for the goal to be reached. In the present study, we developed a methodology where each target of the SDG 2 (food), 6 (water), and 7 (energy) was analyzed for its input requirements, infrastructure needs, and the risks and benefits for the provision of ecosystem services. Then the targets were compared pairwise and a total score of interaction was calculated to determine different levels of synergies and trade-offs for every pair. In some cases targets were mutually supportive, in other cases there were no interactions among the targets, and for some areas the targets were in conflict with each other. For example, targets 2.5 (maintain genetic diversity), 6.5 (implement integrated water resources management) and 7.a (enhance international cooperation to facilitate access to clean energy) have no conflicts with other targets and have different levels of synergies with most of the other targets. On the contrary, various targets of SDG 2, and especially the target 2.b (correct and prevent trade restrictions), are in slight conflict with other targets by potentially overusing resources needed by other targets or threatening ecosystem services. Our approach confirms the general belief that SDG 6 (water) has the highest number of potential synergies (a total of 124). Thus, achieving the water targets will make it continuously easier to achieve other targets. While the results may need to be adapted for a specific locality or country, overall they provide an improved understanding of the interactions between the targets. The value of the study lies in the quantitative methodology as it can be used as a replicable analysis for any level of work on SDG implementation. © 2018 Fader, Cranmer, Lawford and Engel-Cox.</t>
  </si>
  <si>
    <t>Rosales-Asensio E., García-Moya F.J., Borge-Diez D., Colmenar-Santos A.</t>
  </si>
  <si>
    <t>Comprehensive Assessment of Gran Canaria Food-Energy-Water Nexus with GIS-Based Tool</t>
  </si>
  <si>
    <t>Gran Canaria (island)</t>
  </si>
  <si>
    <t>10.1007/978-3-030-96678-2_3</t>
  </si>
  <si>
    <t>Green Energy and Technology</t>
  </si>
  <si>
    <t>Over the last centuries resource consumption has increased in such a way that compromises the planet’s ability to provide them in a sustainable manner (Daher and Mohtar in Water Int 40(5–6):748–771, 2015 [1]). Activities related to economic development have led to impacts in the environment. These include stress and contamination of water, land, fishing, as well as the GHG emissions related to the economic activity. Manufacturing, growing vegetables, feeding animals, or international trade are some of the most resources–taking activities related to societies. As life becomes more inwardly realized, there is growing needs of energy for the welfare of homes, for its construction, and decommissioning. This led international organizations to face this growing problem. In this sense, Brundtland Commission (World Commission on Environment and Development in Brundtland Commission. Our common future, from one earth to one world. The General Assembly of the United Nation, 1973 [2]) stated in 1973 that sustainable development consists in securing water, energy and food supplies for current and future generations, while maintaining a healthy and unharmed environment. Not only UN constantly alerts and gives indications such as sustainable development goals (United Nations. Sustainable Development Goals, 2020 [3]), but also researchers that investigate the nexus among the water, energy, and food systems for a better understanding of the synergies, are intended to provide a decision framework for the decision makers. © 2022, The Author(s), under exclusive license to Springer Nature Switzerland AG.</t>
  </si>
  <si>
    <t>Degirmencioglu, A; Mohtar, RH; Daher, BT; Ozgunaltay-Ertugrul, G; Ertugrul, O</t>
  </si>
  <si>
    <t>Assessing the Sustainability of Crop Production in the Gediz Basin, Turkey: A Water, Energy and Food Nexus Approach</t>
  </si>
  <si>
    <t>Gediz Basin</t>
  </si>
  <si>
    <t>https://www.researchgate.net/publication/332158909_Assessing_the_Sustainability_of_Crop_Production_in_the_Gediz_Basin_Turkey_A_Water_Energy_and_Food_Nexus_Approach</t>
  </si>
  <si>
    <t>Fresenius Environmental Bulletin</t>
  </si>
  <si>
    <t>This study assesses the sustainability of crop production system in Gediz Basin, Turkey and develops forward-looking scenarios for optimal utilization and sustainable allocation of its resources using the water, energy, and food (WEF) Nexus holistic systems approach. Gediz basin data for the year 2014 are used to analyze the current situation and to develop future scenarios, including climate change, urbanization, changes in water sources, and technological developments in the field of agricultural production. The study results indicate that reduction in land availability as a consequence of urbanization and increased water scarcity due to climate change are inevitable. Moreover, sustainably maintaining current levels of agricultural production requires that serious consideration be given to the selection of drought resistant varieties and new farming practices, such as direct planting to reduce energy use and drip irrigation systems to save water.</t>
  </si>
  <si>
    <t>El Gafy I., Grigg N., Reagan W.</t>
  </si>
  <si>
    <t>Dynamic Behaviour of the Water–Food–Energy Nexus: Focus on Crop Production and Consumption</t>
  </si>
  <si>
    <t>Egypt</t>
  </si>
  <si>
    <t>10.1002/ird.2060</t>
  </si>
  <si>
    <t>Irrigation and Drainage</t>
  </si>
  <si>
    <t>Water, energy, and food are interrelated and critical resources for human well-being and environmental goals. Single-sector national strategies that focus on individual sectors of the nexus without considering their interconnections may lead to acute unanticipated consequences. In the present study, the system dynamic model platform was used to create a new approach to analysis of dynamic behaviour, focusing on joint water–energy–food interactions stemming from crop production and consumption at the national level under different scenarios and alternatives. The developed system determines: (i) water and energy footprints of crop production and consumption; (ii) virtual water and energy import and export; (iii) the national water and energy saving balance due to trade of agricultural commodities; and (iv) a water–food–energy nexus index. A case study from Egypt was used to test the system and illustrate some of its significance. The research illustrates the importance of considering the water–food–energy nexus when developing national strategies. Copyright © 2016 John Wiley &amp; Sons, Ltd. Copyright © 2016 John Wiley &amp; Sons, Ltd.</t>
  </si>
  <si>
    <t>AbuZeid K.M.</t>
  </si>
  <si>
    <t>Existing and recommended water policies in Egypt</t>
  </si>
  <si>
    <t>10.1007/978-3-030-29274-4_3</t>
  </si>
  <si>
    <t>Global Issues in Water Policy</t>
  </si>
  <si>
    <t>This chapter presents the 2017 state of water in Egypt. It provides information on the corresponding balance of water resources and uses in Egypt in light of the water scarcity situation. It provides views on the implementation of the water-energy-food nexus approach in Egypt. It also addresses the challenges facing Egypt’s dependency on the transboundary water resource of the Nile, and the dependency of Egypt on the use of non-conventional water resources and reuse of agriculture drainage and wastewater. This chapter highlights the role of virtual water imports in achieving Egypt’s food security. It touches upon the urban water tariff system. It reflects on existing water policies and provides recommendations for water policies that would achieve quick wins in the future. © Springer Nature Switzerland AG 2020.</t>
  </si>
  <si>
    <t>Mirzaei A., Abdeshahi A., Azarm H., Naghavi S.</t>
  </si>
  <si>
    <t>New design of water-energy-food-environment nexus for sustainable agricultural management</t>
  </si>
  <si>
    <t>Jiroft plain in Kerman province</t>
  </si>
  <si>
    <t>10.1007/s00477-021-02131-9</t>
  </si>
  <si>
    <t>Accomplishing the objectives of optimal and sustainable management in the agricultural sector is increasingly getting complicated, which includes increasing the sustainable productivity of water and energy resources, ensuring food security, decreasing contaminations from fertilizers and chemical pesticides, and environmental destruction. The present research deals with designing the relationships between the water-energy-food nexus approach with economic and environmental objectives to accomplish the aforementioned objectives. Hence, a multi-objective programming model was developed to maximize the water-energy-food nexus index and farmers' gross margin, minimize the use of chemical fertilizers (nitrogen and phosphate), and minimize the use of chemical pesticides (herbicides) by considering the balancing constraint to groundwater resources. Afterward, the proposed multi-objective model was solved using the augmented ε-constraint method, and then the total of strong and efficient Pareto solutions was extracted. Then, the best solution was chosen using the TOPSIS method and assigning a weight of equal importance to the desired objectives. The irrigation network of Jiroft plain in Kerman province in Iran was chosen as the study area to implement such a system. The obtained results indicated that the optimal and sustainable management in the agriculture sector can be hopeful using the proposed approach in the current research. On the other hand, the results revealed that despite considering the economic objective in the proposed system, the farmers' profits can be significantly decreased. Thus, the realization of optimal and sustainable management in the agricultural sector is not possible without the implementation of policies for increasing the economic incentive of farmers. © 2021, The Author(s), under exclusive licence to Springer-Verlag GmbH Germany, part of Springer Nature.</t>
  </si>
  <si>
    <t>Wild T.B., Khan Z., Clarke L., Hejazi M., Bereslawski J.L., Suriano M., Roberts P., Casado J., Miralles-Wilhelm F., Gavino-Novillo M., Muñoz-Castillo R., Moreda F., Zhao M., Yarlagadda B., Lamontagne J., Birnbaum A.</t>
  </si>
  <si>
    <t>Integrated energy-water-land nexus planning in the Colorado River Basin (Argentina)</t>
  </si>
  <si>
    <t>Colorado River Basin</t>
  </si>
  <si>
    <t>10.1007/s10113-021-01775-1</t>
  </si>
  <si>
    <t>Regional Environmental Change</t>
  </si>
  <si>
    <t>Integrated energy-water-land (EWL) planning promotes synergies and avoids conflicts in ways that sector-specific planning approaches cannot. Many important decisions that influence emerging EWL nexus issues are implemented at regional (e.g., large river basin, electricity grid) and sub-regional (e.g., small river basin, irrigation district) scales. However, actual implementation of integrated planning at these scales has been limited. Simply collecting and visualizing data and interconnections across multiple sectors and sub-regions in a single modeling platform is a unique endeavor in many regions. This study introduces and applies a novel approach to linking together multiple sub-regions in a single platform to characterize and visualize EWL resource use, EWL system linkages within and among sub-regions, and the EWL nexus implications of future policies and investments. This integrated planning methodology is applied in the water-stressed Colorado River Basin in Argentina, which is facing increasing demands for agricultural and fossil fuel commodities. Guided by stakeholders, this study seeks to inform basin planning activities by characterizing and visualizing (1) the basin’s current state of EWL resources, (2) the linkages between sectors within and among basin sub-regions, and (3) the EWL nexus implications of planned future agricultural development activities. Results show that water scarcity, driven in part by human demands that have historically reached 60% of total surface water supply, poses a substantial constraint to economic development in the basin. The Colorado basin has the potential to serve as a testbed for crafting novel and generalizable sub-regional EWL planning approaches capable of informing the EWL planning dialogue globally. © 2021, The Author(s).</t>
  </si>
  <si>
    <t>Molajou A., Pouladi P., Afshar A.</t>
  </si>
  <si>
    <t>Incorporating Social System into Water-Food-Energy Nexus</t>
  </si>
  <si>
    <t>Zarrineh-Rud River Basin</t>
  </si>
  <si>
    <t>10.1007/s11269-021-02967-4</t>
  </si>
  <si>
    <t>Water Resources Management</t>
  </si>
  <si>
    <t>The current study introduces a conceptual socio-hydrological-based framework for the water-energy-food (WEF) nexus. The proposed conceptual framework aims to investigate how farmers' dynamic agricultural activities under different socio-economic conditions affect the WEF systems. The WEF nexus model has been integrated with an Agent-Based Model, reflecting the farmers’ agricultural activities. Furthermore, the agent-based model benefits from Association Rule Mining to define farmer agents’ agricultural decision-making in various conditions. The processes within the WEF nexus are simultaneously physical, socio-economic, ecological, and political. Indeed, there are interrelated interactions among the mentioned processes in ways that have not yet been properly delineated and mapped. Thus, to obtain sustainable outcomes, the current study investigates trade-offs among natural resources and social systems in the WEF nexus approach. The proposed socio-hydrological WEF nexus framework may provide more in-depth future insights for policy-makers through capturing bidirectional feedbacks among farmers and WEF systems. In other words, the proposed framework can help policymakers to capture the dynamic impacts of agricultural activities by farmers on the WEF nexus, which may vary due to different socio-economic conditions. © 2021, The Author(s), under exclusive licence to Springer Nature B.V.</t>
  </si>
  <si>
    <t>Shi Y., Liu S., Shi H.</t>
  </si>
  <si>
    <t>Analysis of the Water-Food-Energy Nexus and Water Competition Based on a Bayesian Network</t>
  </si>
  <si>
    <t>10.1007/s11269-022-03205-1</t>
  </si>
  <si>
    <t>Water competition is a key issue in the study of the water-food-energy nexus (WFEN), which can affect water, food, and energy security and can generate notable challenges in water resource management. Since Bayesian network can express parameter uncertainty with a certain probability distribution while reflecting the dependencies of each variable, this study used a Bayesian network to model the WFEN in the Pearl River Region (PRR). The network structure can intuitively represent complex causal relationships, and the form of the probability distribution can effectively reflect the variable uncertainty. The responses of the Bayesian network model under different scenarios were used to analyse the major influencing factors, and water competition relationships in various sectors were explored. The results indicated that water competition between the different sectors was very complex and could dynamically change under the different scenarios. For example, an increase in hydropower and flow to sea could lead to a decrease in irrigation water, but an increase in irrigation water did not necessarily reduce hydropower and flow to sea. Water for hydropower generation and salt tide alleviation were obviously affected by the total offstream water use, but there existed no obvious water competition between these aspects in general. However, when offstream water use remained stable, a competitive relationship was observed between hydropower and flow to sea. Overall, the outcomes of this study could be of great significance to further analyse the WFEN in other regions. © 2022, The Author(s), under exclusive licence to Springer Nature B.V.</t>
  </si>
  <si>
    <t>Xie Y., Hou Z., Liu H., Cao C., Qi J.</t>
  </si>
  <si>
    <t>The sustainability assessment of CO2 capture, utilization and storage (CCUS) and the conversion of cropland to forestland program (CCFP) in the Water–Energy–Food (WEF) framework towards China’s carbon neutrality by 2060</t>
  </si>
  <si>
    <t>10.1007/s12665-021-09762-9</t>
  </si>
  <si>
    <t>Environmental Earth Sciences</t>
  </si>
  <si>
    <t>The global warming induced by the emission of greenhouse gases, especially the carbon dioxide, has become the global climate and environmental issues. China has been working in the CO2 emission reduction and carbon sinks with the purpose of becoming the carbon-neutral country by 2060. The CO2 capture, utilization and storage (CCUS) technologies and the reforestation technology represented by the Conversion of Cropland to Forestland Program (CCFP) have great potential for sinking CO2 emission. However, the trade-off among CCFP, CCS/CCUS and Water-Energy-Food (WEF) nexus are not well evaluated. In this paper, the remote-sensing data are collected and used to evaluate the sustainability of CCFP by analyzing the variation of land use and land cover (LULC), crop production, etc. The results show that 13.29% of the cropland in 2001 vanished and converted to grassland (8.3%), mosaic cropland (3%) and urban land (0.98%) in 2019, demonstrating that the CCFP is successful in both WEF nexus and carbon sink. The total crop production has increased around 50% between 2001 and 2019, implying that the CCFP will not lead to the food risk during the conversion of croplands into other types of land in China. A sustainable implementation of CCFP and other environmental Payments for Ecosystem Services (PES) policies in 2019–2060 could reach an estimated total growth of 7.462 billion m3 in comparison of that in 2018 and the total plantation forest stock of about 10.852 billion m3 in 2060, with a corresponding minimum CO2 sink of 2.90 billion tons in 2060. The estimated peak of net equivalent CO2 emissions before 2030 is about 11.0 billion tons and could not be reduced to zero by 2060 without the large-scale application of the CCS/CCUS technologies as geological sequestration of CO2. Besides, the application of CCS/CCUS can be beneficial for WEF, e.g., through replacing the water by CO2 during energy production, especially in the shale gas production in the regions with high water risks in China. In one word, CCS/CCUS and CCFP are two decided pathways of carbon sequestration and should be systematically applied to achieve China’s carbon neutrality by 2060. © 2021, The Author(s).</t>
  </si>
  <si>
    <t>El-Gafy, I</t>
  </si>
  <si>
    <t>Water-food-energy nexus index: analysis of water-energy-food nexus of crop's production system applying the indicators approach</t>
  </si>
  <si>
    <t>10.1007/s13201-017-0551-3</t>
  </si>
  <si>
    <t>Applied Water Science</t>
  </si>
  <si>
    <t>Analysis the water-food-energy nexus is the first step to assess the decision maker in developing and evaluating national strategies that take into account the nexus. The main objective of the current research is providing a method for the decision makers to analysis the water-food-energy nexus of the crop production system at the national level and carrying out a quantitative assessment of it. Through the proposed method, indicators considering the water and energy consumption, mass productivity, and economic productivity were suggested. Based on these indicators a water-food-energy nexus index (WFENI) was performed. The study showed that the calculated WFENI of the Egyptian summer crops have scores that range from 0.21 to 0.79. Comparing to onion (the highest scoring WFENI, the best score), rice has the lowest WFENI among the summer food crops. Analysis of the water-food-energy nexus of forty-two Egyptian crops in year 2010 was caried out (energy consumed for irrigation represent 7.4% of the total energy footprint), respectively. WEFN index can be applied to developed strategies for the optimal cropping pattern that minimizing the water and energy consumption and maximizing their productivity. It can be applied as a holistic tool to evaluate the progress in the water and agricultural national strategies. Moreover, WFENI could be applied yearly to evaluate the performance of the water-food-energy nexus managmant.</t>
  </si>
  <si>
    <t>Singh O., Kasana A., Bhardwaj P.</t>
  </si>
  <si>
    <t>Understanding energy and groundwater irrigation nexus for sustainability over a highly irrigated ecosystem of north western India</t>
  </si>
  <si>
    <t>north western India</t>
  </si>
  <si>
    <t>10.1007/s13201-021-01543-w</t>
  </si>
  <si>
    <t>This paper examines various features of energy and groundwater irrigation nexus in a highly irrigated ecosystem of north western India. The study is based both on primary and secondary sources of data. Electric tube-wells account for about 72 percent of the total tube-wells population and consume about 40 percent of the total electricity consumption. Power subsidies account approximately 46 percent of the total subsidies disbursed which stimulate the groundwater development. The area irrigated by means of tube-wells has enlarged from 22 to 58 percent. Rice and sugarcane crops are the key consumers of energy both in terms of average energy consumption as well as per hectare of cultivated land. The average use factor of tube-wells is about 7.5 times high during kharif than in rabi season. Farmers have yielded high economic productivity under all crops with the exception of rice than other states such as Uttar Pradesh, Bihar and Gujarat. © 2022, The Author(s).</t>
  </si>
  <si>
    <t>Nie Y., Avraamidou S., Li J., Xiao X., Pistikopoulos E.N.</t>
  </si>
  <si>
    <t>Land use modeling and optimization based on food-energy-water nexus: a case study on crop-livestock systems</t>
  </si>
  <si>
    <t>10.1016/B978-0-444-64241-7.50318-9</t>
  </si>
  <si>
    <t>Efficient land use in agricultural systems is a complicated decision-making problem with resource competitions and conflicting objectives. Systematic thinking based on food-energy-water (FEW) nexus is a necessity for modeling and optimization of the systems. However, challenges arise in making decisions while encountering conflicting objectives, limited data and coupling components. To address these challenges, we developed a global optimization-based land allocation framework, which provides an adaptive data-driven modeling method based on limited realistic data to predict yields for production components, a FEW index to help solve the multi-objective optimization problem and carry out assessments. Computational results indicate that the framework can provide valuable production models and a comprehensive FEW index to select strategies for optimal land allocation and limit stresses in the FEW nexus. © 2018 Elsevier B.V.</t>
  </si>
  <si>
    <t>Sadeghi S.H., Sharifi Moghadam E., Delavar M., Zarghami M.</t>
  </si>
  <si>
    <t>Application of water-energy-food nexus approach for designating optimal agricultural management pattern at a watershed scale</t>
  </si>
  <si>
    <t>The Shazand mountains watershed with an area of about 1740 km2 placed in the southwestern Markazi Province of Iran, is a sub-watershed of the Qareh-Chai Watershed.</t>
  </si>
  <si>
    <t>10.1016/j.agwat.2020.106071</t>
  </si>
  <si>
    <t>The increasing demands of the population and the need for development obliged the optimal use and adaptive management of the watershed resources. Accordingly, it is necessary to adopt comprehensive measures to reach sustainable development goals. This objective can be achieved by the application of interdisciplinary and professional approaches through establishing dynamic and optimal balance in supply and demand resources. However, such important optimization approaches have been rarely practiced at the watershed scale. The present study has been therefore formulated to apply a linear water-energy-food nexus optimization for the Shazand watershed, Markazi Province, Iran. This approach was applied for planning 14 crops planted in orchard, irrigated farms, and rain-fed farms, between 2006 and 2014, and targeting water-energy-food nexus index (WEFNI) maximization. The connections among the water, energy, and food were then evaluated through determining the amount of consumption, mass productivity, and economic productivity of water and energy. The results of WEFNIs revealed that almond has the highest WEFNI with values of 0.92, 0.76, 0.76, 0.83, 0.86, 0.86, 0.87, 0.87, and 0.88. Whilst, potato with WEFNI of 0.05, 0.05, 0.05, 0.06, 0.09, 0.10 and 0.11, sugar cane with WEFNI of 0.10 and cucumber with WEFNI of 0.13 had the lowest scores and the corresponding lowest performance among the study crops. The outcomes of optimization study explained that the current situation of land use in the Shazand Watershed is unsuitable to minimize water and energy consumption and maximize benefit. The results can be used as an effective tool for designating proper soil and water resource management strategies in the region. © 2020 Elsevier B.V.</t>
  </si>
  <si>
    <t>Hipolito-Valencia, BJ; Mosqueda-Jimenez, FW; Barajas-Fernandez, J; Ponce-Ortega, JM</t>
  </si>
  <si>
    <t>Incorporating a seawater desalination scheme in the optimal water use in agricultural activities</t>
  </si>
  <si>
    <t>state of Sonora</t>
  </si>
  <si>
    <t>10.1016/j.agwat.2020.106552</t>
  </si>
  <si>
    <t>AGRICULTURAL WATER MANAGEMENT</t>
  </si>
  <si>
    <t>Seawater desalination process is analyzed in this paper as an option for reducing the groundwater usage of overexploited aquifers in irrigated agriculture. The proposed approach is based on a new superstructure formulated as a multiobjective mixed integer nonlinear programming model, where power requirements of the desalination process and agriculture activity are supplied by an integrated steam Rankine cycle fed of solar energy and fossil fuels. The multiobjective function includes the minimization of the groundwater consumption and the minimization of the total annual cost; this cost is divided into the capital cost which consists of the catchment area, desalination process, power cycle and pumps, as well as the operating costs for pumping, fossil fuels, groundwater and desalinated seawater. A case study for the state of Sonora in Mexico was considered to show the applicability of the proposed approach. Results show that the maximum saving for groundwater consumption is about 66% with the proposed method.</t>
  </si>
  <si>
    <t>Hua E., Wang X., Engel B.A., Qian H., Sun S., Wang Y.</t>
  </si>
  <si>
    <t>Water competition mechanism of food and energy industries in WEF Nexus: A case study in China</t>
  </si>
  <si>
    <t>10.1016/j.agwat.2021.106941</t>
  </si>
  <si>
    <t>Water, energy and food (WEF) are three basic elements that safeguard human life and socioeconomic development. As the demand for water increases in food and energy production, water scarcity is more prominent globally. WEF Nexus plays an important role in evaluating and alleviating the contradiction between food and energy for water. Based on the water footprint of food and energy in China from 1997 to 2016, this paper used the “Structure-Conduct-Performance” analysis paradigm to evaluate the water competition mechanism. The newly constructed competition mechanism model includes type, conduct and performance. The results showed that the blue water footprint of energy increased from 3.25 Gm³ in 1997 to 12.54 Gm³ in 2016. The blue water footprint of food remained above 200 Gm³ for many years, and competition between food and energy production for water was intensifying. The gray water footprint of energy was increasing yearly, and food reached the maximum value of 181.01 Gm³ in 2014. Through model analysis, the South-to-North Water Diversion has not effectively alleviated water scarcity, and a few provinces were still classified in the water pressure-dominated area. The northern channel of West-to-East Power Transmission only transferred electric energy from water pressure-dominated area, causing the unsustainability coefficients of Inner Mongolia and Yunnan to increase from 0.09 and 0.03 in 1997 to 0.23 and 0.05 in 2016. This paper provides effective policy insights for global challenges facing WEF Nexus from the source, process and end of food and energy production. © 2021 Elsevier B.V.</t>
  </si>
  <si>
    <t>Gu, DL; Guo, JH; Fan, YR; Zuo, QT; Yu, L</t>
  </si>
  <si>
    <t>Evaluating water-energy-food system of Yellow River basin based on type-2 fuzzy sets and Pressure-State-Response model</t>
  </si>
  <si>
    <t>10.1016/j.agwat.2022.107607</t>
  </si>
  <si>
    <t>Water, energy and food security are the prerequisites for coping with intensified climate change, and also the guarantee for sustaining socio-economic development. This study aims to establish a Pressure-State-Response (PSR) model to evaluate the water-energy-food (WEF) system security and clarify the main factors affecting WEF development, system state and social response. In addition, the interval type-2 fuzzy sets and analytic hierarchy process are incorporated to address uncertainty in the importance weights of quantitative indicators. Scenario design, Technique for Order Preference by Similarity to an Ideal Solution (TOPSIS) and Combinative Distance based Asssessment (CODAS) methods are also adopted to carry out quantitative calculation and explore the key constraints of WEF system security in the nine provinces of the Yellow River basin from 2006 to 2019. Results show that the WEF system security in each province has been improved in 2006-2019 under different scenarios. In detail, the pressure of WEF system is decreasing in Gansu, Ningxia, and Shanxi province, which is due to the decrease in waste water emissions per person and energy consumption per unit of GDP. The state of WEF system in various provinces has also been improved year by year. The response of WEF system is increasing in all provinces except Shanxi. There is obvious spatial-temporal heterogeneity in different provinces, but the regional gaps are narrowing. These findings cannot only reflect the multi-element relationship from both human activities and environmental changes, but also deal with uncertain in WEF assessment system. The obtained results can provide scientific basis for decision-makers to formulate relevant policies and measures.</t>
  </si>
  <si>
    <t>Cui S., Wu M., Huang X., Wang X., Cao X.</t>
  </si>
  <si>
    <t>Sustainability and assessment of factors driving the water-energy-food nexus in pumped irrigation systems</t>
  </si>
  <si>
    <t>10.1016/j.agwat.2022.107846</t>
  </si>
  <si>
    <t>Understanding the status of water-energy-food (WEF) Nexus, oriented to the whole process of water extraction and deployment, water consumption for crop growth, and food production output, in irrigation systems is essential for food security and resources sustainability. Based on WEF Nexus quantification, combining traditional agricultural water-saving and water footprint theory, the sustainable development level (SDL) of water acquisition-transfer-consumption process for pumped irrigation systems was analyzed, using the principal component analysis (PCA) and taking the Lianshui Irrigation District (LID) in eastern China as a case study, in this paper. The driving mechanism of SDL for WEF Nexus was revealed by virtue of the partial least-squares regression (PLSR). Results showed that, annual SDL of the WEF Nexus in the pumped irrigation systems was 0.3 during the study period 2005–2019, mainly due to the low SDLe and SDLf, indicating that sustainability had been concerned. PRE and RRI were significant-positive factors, while CDI functioned as significant-negative driving factors on SDL of WEF Nexus. The measures adjusting crop planting structure, transforming irrigation and drainage mode, updating water pump equipment, and increasing agricultural investment contribute to the sustainability of WEF Nexus in the observed irrigation systems. Therefore, the sustainable management can be implemented according to the unique driving factors identification of WEF Nexus in pumped irrigation systems. The research is conducive to the management and program for irrigated agricultural systems under the changing circumstances. © 2022 Elsevier B.V.</t>
  </si>
  <si>
    <t>White D.J., Hubacek K., Feng K., Sun L., Meng B.</t>
  </si>
  <si>
    <t>The Water-Energy-Food Nexus in East Asia: A tele-connected value chain analysis using inter-regional input-output analysis</t>
  </si>
  <si>
    <t>East Asia</t>
  </si>
  <si>
    <t>10.1016/j.apenergy.2017.05.159</t>
  </si>
  <si>
    <t>Population and economic growth pose unique challenges in securing sufficient water, energy, and food to meet demand at the sub-national (regional), national, and supra-national level. An increasing share of this demand is met through trade and imports. The unprecedented rapid growth, extent, and complexity of global value chains (GVCs) since the 1980s have reshaped global trade. The GVCs – and new economic patterns of regionalization – affect the demands on water, energy, and food within countries and across global supply chains. East Asia is of particular interest due to the region's rapid economic growth, substantial population size, high interdependence of the region's economies, and varying degree of resource availability. While greater interdependence across the region has increased the efficiency of production and trade, these activities require the input of water-energy-food and generate disturbances in the environment. The transnational inter-regional input-output approach is utilized in a tele-connected Water-Energy-Food Nexus (WEFN) analysis of the East Asia GVC to assess competing demands for these resources and environmental outcomes. This analysis demonstrates the hidden virtual flows of water, energy, and food embodied in intra-regional and transnational inter-regional trade. China's current national export oriented economic growth strategy in East Asia is not sustainable from the WEFN perspective. China is a net virtual exporter of nexus resources to Japan and South Korea. China's prioritization of economic growth and trade in low value added and pollution intensive sectors consumes a great amount of nexus resources within its territory to satisfy consumers’ demands in Japan and South Korea. Japan's Kanto and Kinki regions and South Korea's Sudokwon region were the major beneficiaries while China bore the environmental burden associated with the production of exports. For example, net virtual exports from China's East region included over 1.2 billion m3 of scarce water and 61.3 million metric (CO2 equivalent) tons of greenhouse gases (i.e. CO2, NH4, and N2O) and 2 million metric tons of SOx emissions. Trade is an important mechanism for overcoming resource bottlenecks, but, taking into account environmental linkages, regional specialization is not necessarily mutually beneficial. This analysis demonstrates a mismatch between regional water-energy-food availability and final resource consumption and the lack of attention for environmental impacts in national economic growth strategies. Resource scarce countries like China must, therefore, incorporate trade-off decisions between pursuing national economic growth, incurring environmental degradation, and food security into strategic regional development policies. © 2017 Elsevier Ltd</t>
  </si>
  <si>
    <t>Zhong J., Yu T.E., Clark C.D., English B.C., Larson J.A., Cheng C.-L.</t>
  </si>
  <si>
    <t>Effect of land use change for bioenergy production on feedstock cost and water quality</t>
  </si>
  <si>
    <t xml:space="preserve">State of Tennessee </t>
  </si>
  <si>
    <t>10.1016/j.apenergy.2017.09.070</t>
  </si>
  <si>
    <t>Producing renewable fuel from dedicated energy crops, such as switchgrass, has the potential to generate localized environmental benefits. This study uses high-resolution spatial data for west Tennessee to quantify the effects of producing switchgrass for cellulosic ethanol on the grey water footprint (GWF), or the amount of freshwater needed to dilute nitrate leachate to a safe level, relative to existing agricultural production. In addition, the estimated cost and GWF are incorporated in a mixed-integer multi-objective optimization model to derive the efficient frontier of the feedstock supply chain and determine a switchgrass supply chain that achieves the greatest reduction in GWF at the lowest cost. Results suggest that background nitrate concentration in ambient water and the types of agricultural land converted to switchgrass production influence the extent of the GWF. The average GWF of switchgrass in the study area ranges between 131.8 L L−1 and 145.9 L L−1 of ethanol, which falls into the range of estimated GWF of other lignocellulosic biomass feedstock in the literature. Also, the average cost of reducing GWF from the feedstock supply chain identified by the compromise solution method is $0.94 m−3 in the region. A tradeoff between biofuel production costs and reduced nitrate loading in groundwater is driven by differences in the agricultural land converted to feedstock production. Our findings illustrate the energy-water-food nexus in the development of a local bioenergy sector and provide a management strategy associated with land use choices for the supply of energy crops. However, the water quality improvements associated with displacing crop with feedstock production in one region could be offset by expanded or more intensive agricultural production in other regions. © 2017</t>
  </si>
  <si>
    <t>Zhou Y., Chang L.-C., Uen T.-S., Guo S., Xu C.-Y., Chang F.-J.</t>
  </si>
  <si>
    <t>Prospect for small-hydropower installation settled upon optimal water allocation: An action to stimulate synergies of water-food-energy nexus</t>
  </si>
  <si>
    <t xml:space="preserve">Shihmen Reservoir Watershed </t>
  </si>
  <si>
    <t>10.1016/j.apenergy.2019.01.069</t>
  </si>
  <si>
    <t>The incorporation of renewable power generation into existing water supply systems is known to have far-reaching influences on system operation in response to booming urbanization. This study proposed a holistic system-wide solution driven by water resources perspectives encouraging small-hydropower generation using artificial intelligence techniques to leverage the synergies of the Water-Food-Energy (WFE) Nexus. The Shihmen Reservoir and its water supply system serving the public and agricultural sectors in northern Taiwan constituted the study case. The proposed three-faceted approach was explored systematically through: optimizing multi-sectoral water allocation, maximizing the installation of small-hydropower turbines aligned with the obtained optimal multi-sectoral water allocation, and uplifting the synergistic benefits of the WFE Nexus steered by the optimal water allocation and small-hydropower installation. The findings pointed out that the derived optimal water allocation could greatly alleviate water shortage conditions and improve reservoir water retention while the acquired optimal small-hydropower installation scheme could favor hydropower output without reducing water supply to demanding sectors. Taking the M-5 operational rule curves simulation as the benchmark, the comparative results demonstrated that the multi-year joint optimization under the collaboration of water allocation and small-hydropower installation could offer mutually beneficial outcomes on the WFE Nexus: largely mitigate the average annual water shortage index by up to 40.0% (water sector), boost the average annual food production by as high as 10.6% (food sector), and lift the average annual hydropower output by 7.5% (17 million USD/yr; energy sector), respectively. This study not only opens new perspectives on cleaner energy production benefiting WFE Nexus synergies but suggests policymakers with executable strategies on small-hydropower practice in the light of sustainable development, which carves a niche in small-hydropower practice and contributes to the fulfillment of future energy needs. © 2019 Elsevier Ltd</t>
  </si>
  <si>
    <t>Keyhanpour M.J., Musavi Jahromi S.H., Ebrahimi H.</t>
  </si>
  <si>
    <t>System dynamics model of sustainable water resources management using the Nexus Water-Food-Energy approach</t>
  </si>
  <si>
    <t>Khuzestan Province</t>
  </si>
  <si>
    <t>10.1016/j.asej.2020.07.029</t>
  </si>
  <si>
    <t>Ain Shams Engineering Journal</t>
  </si>
  <si>
    <t>This research has investigated the simulation of sustainable water resources management to assess the impact of socio-economic development on water, food and energy resources security in Khuzestan Province in Iran. To achieve this goal, after simulation of the water-food-energy system dynamics model, taking into account results of the sensitivity analysis, development of water resources sustainability policy-making was elaborated in the form of four strategies of water demand, water supply, food resource and energy demand management, as well as combined policies. The simulation results of the proposed solutions were selected to be a combination of the strategies of water demand and food resources management as the best policies. Hence, 16% increase in irrigation efficiency, 10% improvement in cultivation patterns, 6% reduction in agricultural products losses, 5% decrease in food demand due to food losses, and 5% annual increase in the performance of agriculture are selected as sustainable water resources management policies. © 2020 THE AUTHORS</t>
  </si>
  <si>
    <t>Rahmani M., Jahromi S.H.M., Darvishi H.H.</t>
  </si>
  <si>
    <t>SD-DSS model of sustainable groundwater resources management using the water-food-energy security Nexus in Alborz Province</t>
  </si>
  <si>
    <t>Alborz Province</t>
  </si>
  <si>
    <t>10.1016/j.asej.2022.101812</t>
  </si>
  <si>
    <t>Unbalanced development of Alborz Province in recent years has amplified groundwater security crisis as well as water stress. This study conducted dynamic decision support system modelling of sustainable groundwater resources management based on water-food-energy security nexus (WFESN-SD-DSS). Using the results, the scenarios were designed in three categories of solutions: 1- Groundwater resources security; 2- Groundwater resources security; and 3- Groundwater resources security. The WFEN-SD-DSS model findings implied that combined policies represented the best solution and these included: Aquifer artificial recharge of 10 million cubic meters per year; control of well water usage; exploitation and reuse of graywater to supply 10% of agricultural water; 10% development of irrigation efficiency using novel irrigation systems; 10% reduction of agricultural waste; 10% development of the performance of agricultural products by modifying seeds, conserving plants; 5% reduction of electrical energy dissipation in combined cycle power plants; and development of solar water pump systems in agriculture sector. © 2022</t>
  </si>
  <si>
    <t>Dalla Fontana M., Boas I.</t>
  </si>
  <si>
    <t>The politics of the nexus in the city of Amsterdam</t>
  </si>
  <si>
    <t>10.1016/j.cities.2019.102388</t>
  </si>
  <si>
    <t>Cities</t>
  </si>
  <si>
    <t>The nexus concept, which focuses on connections and trade-offs between water, energy and food sectors, has received increasing attention in academia and policy-circles. The concept has actively been examined and approached on global, national and regional scales via multiple academic studies and policy reviews. In this paper, we respond to the call of “urbanising” and “politicising” the nexus. We do so through the exploratory case-study of Amsterdam. We adopt an urban political ecology approach rooted in discussions on the concept of urban metabolism. Urban metabolism studies cities as organisms and as such is focussed on understanding the interconnections of the resource provisioning and infrastructural networks of water, energy and food. An urban political ecology approach centres on the political and economic processes at play in shaping how these interconnections take form in the metabolism of a city. In drawing on insights from both political ecology and urban metabolism, we study who drives the connections between water, energy and food sectors in Amsterdam, who gets excluded, and how the process takes place. We show how the cooperation between the main water and energy companies makes the “water-energy” connections the most well-established in Amsterdam, whereas the role of food, particularly in the form of urban agricultural activities, remains more obscure. Moreover, as opposed to the search for the nexus leading to a more radical transformation of infrastructural networks of provisioning of water, energy and food and their connections, we argue that the nexus in Amsterdam is largely defined by efficiency discourses, technological innovation and market-based solutions that stay within the context of existing infrastructures and embedded ways of provisioning. © 2019 Elsevier Ltd</t>
  </si>
  <si>
    <t>Lahlou F.-Z., Mackey H.R., McKay G., Onwusogh U., Al-Ansari T.</t>
  </si>
  <si>
    <t>Water planning framework for alfalfa fields using treated wastewater fertigation in Qatar: An energy-water-food nexus approach</t>
  </si>
  <si>
    <t>10.1016/j.compchemeng.2020.106999</t>
  </si>
  <si>
    <t>The state of Qatar is challenged by food insecurity due to its limited water resources. Considering its large industrial infrastructure and municipal water usage, treated wastewater with varying nutritional content can alleviate the stress on groundwater resources and enhance food production. Using an energy-water-food nexus approach, this study presents a planning framework that identifies the optimum allocation of 13 sources of treated wastewater to be used in cultivating alfalfa, achieving reductions in greywater footprint, energy for transportation, and carbon footprint. The treated wastewater sources are allocated according to their nitrogen-phosphorus-potassium contents to meet alfalfa requirements while respecting irrigation water standards. Results demonstrate that treated wastewater optimally provides the water and nutrient requirements to both farms. Greywater footprint, energy for transportation, and carbon footprint associated with the growth of 1 ton of alfalfa are found to be -917m3, 70 kWh and -34kg-Co2,eq for Er-rakhiya farm, and -1,770m3, 68 kWh and -18kg-Co2,eq for Wadi Al Araig farm. © 2020</t>
  </si>
  <si>
    <t>Volpin F., Gonzales R.R., Lim S., Pathak N., Phuntsho S., Shon H.K.</t>
  </si>
  <si>
    <t>GreenPRO: A novel fertiliser-driven osmotic power generation process for fertigation</t>
  </si>
  <si>
    <t>10.1016/j.desal.2018.09.013</t>
  </si>
  <si>
    <t>Desalination</t>
  </si>
  <si>
    <t>This study introduces and describes GreenPRO, a novel concept involving fertiliser-driven osmotic energy generation via pressure retarded osmosis (PRO). The potential of GreenPRO was proposed for three objectives: (a) power generation, (b) water pressurisation for fertiliser-based irrigation, and (c) water treatment, as a holistic water-energy-food nexus process. Three pure agricultural fertilisers and two commercial blended fertiliser solutions were used as the draw solution and irrigation water as feed to test this concept for power generation. Theoretical thermodynamic simulation of the maximum extractable Gibbs energy, was first performed. After which, a series of bench-scale experiments were conducted to obtain realistic extractable energy data. The results showed that concentrated fertilisers potentially have 11 times higher energy than seawater. Even after accounting for the irreversibility losses due to constant pressure operation, the investigated pure fertilisers were found to have between 2.5 and 4.6 Wh/kg of energy. The outcomes from the flux and power density modelling were then validated with real experimental data. This study has successfully demonstrated that concentrated fertilisers can release a substantial amount of chemical potential energy when diluted for fertigation. This energy could be harnessed by transforming it into electric energy or pressure energy via PRO. © 2018</t>
  </si>
  <si>
    <t>Li J., Cui J., Sui P., Yue S., Yang J., Lv Z., Wang D., Chen X., Sun B., Ran M., Chen Y.</t>
  </si>
  <si>
    <t>Valuing the synergy in the water-energy-food nexus for cropping systems: a case in the North China Plain</t>
  </si>
  <si>
    <t>10.1016/j.ecolind.2021.107741</t>
  </si>
  <si>
    <t>Extreme climate change, rapid population growth and economic development drive a growing demand for resources, which lead to energy, food, water and their intertwined nexus becoming increasingly important. Agricultural decisions considering the interconnections among water, energy, and food are critical. The consumption of large amounts groundwater and non-renewable energy by the predominant traditional wheat-maize cropping system has caused a serious water shortage in the North China Plain (NCP), which is a large food production region in China. This situation has strained the relationship between water/energy consumption and food production. It is important to seek synergy in the water-energy-food nexus. This paper proposed a relative index of water-energy-food (WEFRI) based on different values of resource consumption and use efficiency between treatment systems and control system to analyze the synergy between water utilization, energy consumption and food supply in different cropping systems at the field scale. The goal is to seek a sustainable cropping system to balance crop production while reducing energy consumption and water depletion. In this case, different systems including monocropped maize (Zea mays) (MM), intercropped maize and soybean (Glycine max) (MS), relay cropped of maize with pea (Pisum sativum) (MP) and potato (Solanum tuberosum) (MO), rotation of maize with spinach (Spinacia oleracea) (MI) and ryegrass (Secale cereale) (MR), and using traditional wheat-maize (Triticum aestivum) (MW) as a control. MM, MS, MP and MO were the best systems within a particular range of food supply reduction. The WEFRI of the MM/MS system was the highest (2.96/2.78). Compared to the MW system, the groundwater consumption of MM/MS was reduced by 73.84%/73.84%, and non-renewable energy inputs were reduced by 48.01%/48.30%; however, the food supply decreased by 48.05%/51.70%. The WEFRI of the MP system was 1.98. In comparison with the MW system, the groundwater consumption of the MP system was reduced by 28.46%, and the non-renewable energy inputs were reduced by 42.68%. However, the food supply decreased by 37.13%. The WEFRI of MO system was 1.92. Compared to the MW system, the groundwater consumption of MO was reduced by 11.47%, non-renewable energy inputs were reduced by 32.14%, and the food supply only decreased by 26.27%. In conclusion, we theoretically proposed the following references for cropping systems in the NCP: MM and MS are implemented when the areas has extreme water shortages, MO is implemented when a less than 30% reduction in the food supply capacity is acceptable, and MP is recommended if a 30%–40% reduction in the food supply is acceptable. © 2021 The Authors</t>
  </si>
  <si>
    <t>Wang S., Yang K., Yuan D., Yu K., Su Y.</t>
  </si>
  <si>
    <t>Temporal-spatial changes about the landscape pattern of water system and their relationship with food and energy in a mega city in China</t>
  </si>
  <si>
    <t>10.1016/j.ecolmodel.2019.02.010</t>
  </si>
  <si>
    <t>Of all the challenges facing the sustainability of cities, water, food and energy are the most critical. In the context of rapid urbanization, unsustainable human activities have resulted in fundamental changes in the structure and function of land cover and urban water systems, and the degradation of ecosystem services. Taking Beijing - a typical fast-growing mega city - as an example, to establish a food-energy-water impact model, this research studied the temporal-spatial changes in the water system pattern in a mega city, along with the driving forces, especially the nexus to rice production and energy, and the ensuing series of environmental impacts. On the basis of land use data, remote sensing images, and thematic maps from 1993, 2001 and 2007, water system information was extracted and adjusted for Beijing. With the aid of RS and GIS techniques, the water system was classified into four types, and the spatial and temporal dynamic of the landscape patterns of Beijing's water system systematically was analyzed. The landscape metrics were then calculated using FRAGSTATS 3.3. The results show that the total area of water system in Beijing declined from 63,494 ha to 43,652 ha from 1993 to 2007. The decrease of the linear water surface is more significant than that of the non-linear water surface. In the terms of landscape metrics change, the number of patches has decreased from 5510 to 5396. The density indexes have increased by 40.61%, the average area of patches has decreased by 30.18%, the patch shape has tended to become more regular, and the overall pattern of the water system is becoming more fragmented. Urban sprawl, the shortage of water resources, and the increasing amount of construction land are the major reasons accounting for the changes in the water system in Beijing. Because of these changes, farmland has decreased by 212,428 ha, and especially rice paddy fields, are significantly decreasing from 52,200 ha in 1980 to 199.6 ha in 2015, a decrease of 99.62%. Consequently, rice production is decreasing by 99.61%, more energy is being consumed for food production. Meanwhile, the local water supply rate has decreased from 100% to 78.4% between 2001 to 2016, the underground water level has decreased by 14.24 m from 1994 to 2016. There is more competition for water resources, more urban water flooding disasters, and emerging urban environmental problems such as declining underground water level, posing a serious threat to the sustainability of the city. Therefore, a systematic and smart thinking is needed to analyze the complex land use - water- food – energy relationship. © 2019 Elsevier B.V.</t>
  </si>
  <si>
    <t>Mahmood F., Bicer Y., Al-Ansari T.</t>
  </si>
  <si>
    <t>Design and thermodynamic assessment of a solar powered energy–food–water nexus driven multigeneration system</t>
  </si>
  <si>
    <t>10.1016/j.egyr.2021.05.032</t>
  </si>
  <si>
    <t>Energy Reports</t>
  </si>
  <si>
    <t>Decentralized food production can lead to the optimum and resilient utilization of resources while increasing the system performance, which can be made possible with the implementation of renewables. This study demonstrates a solar-powered multigeneration system designed to produce electrical power, freshwater from seawater, oxygen, hydrogen, and space cooling for a greenhouse application. The system's main components include a Parabolic trough collector, organic Rankine cycle, multi-stage flash desalination unit, water electrolyzer, hydrogen-oxy combustor, thermal energy storage, absorption cooling system, and a greenhouse structure. For the system's continuous operation, thermal energy storage and hydrogen-oxy combustor are used as a backup energy utilizing the hydrogen and oxygen produced from the electrolyzer. The integrated system is thermodynamically analyzed using mass, energy, entropy, and exergy balance equations. Furthermore, specified system outputs are evaluated by conducting parametric studies related to solar radiation, ambient temperature, and greenhouse area. The results of the analysis demonstrate that by installing a parabolic trough collector on an area of 80,000 m2, the integrated system delivers an electrical power of 2.70 MW, approximately 72.2 m3/day of freshwater, 796 kW of space cooling, 6420 kg/day of oxygen, and 802.3 kg/day of hydrogen. The overall system energy and exergy efficiencies are 41.0% and 28.4%, respectively. The system is designed in a way that it can be scaled up or down as a part of a decentralized food production system. © 2021 The Authors</t>
  </si>
  <si>
    <t>Taniguchi M., Masuhara N., Burnett K.</t>
  </si>
  <si>
    <t>Water, energy, and food security in the Asia Pacific region</t>
  </si>
  <si>
    <t>Asia Pacific region</t>
  </si>
  <si>
    <t>10.1016/j.ejrh.2015.11.005</t>
  </si>
  <si>
    <t>Security measures of three resources; water, energy and food are analyzed for thirty two countries in the Asia Pacific region which are faced to Pacific Ocean, in terms of amounts of the resource, self-production, and diversity of sources of each resource. Diversity for all the three resources is also analyzed using surface water and groundwater for water sources; hydro power, geothermal power, solar, and biomass for energy; and cereals, vegetable, fruit, meat, and fish for food. We see high diversity of sources of water in the US and the Philippines, and a low diversity of sources of food in the US, Canada, and Indonesia. These security measures including water security show new hydrological insight for Asia-Pacific region. © 2015 The Authors</t>
  </si>
  <si>
    <t>Martin-Gorriz B., Soto-García M., Martínez-Alvarez V.</t>
  </si>
  <si>
    <t>Energy and greenhouse-gas emissions in irrigated agriculture of SE (southeast) Spain. Effects of alternative water supply scenarios</t>
  </si>
  <si>
    <t>southeast Spain</t>
  </si>
  <si>
    <t>10.1016/j.energy.2014.09.031</t>
  </si>
  <si>
    <t>Global warming is leading to a water resources decrease in the Mediterranean basin, where future farming resilience depends on incorporating alternative water sources and improving water-energy use efficiency. This paper assesses water and energy consumption when natural water sources are partially replaced by desalinated sea water. Initially, energy consumption, water supply and GHG (greenhouse gas) emissions were recorded for the current farming practices in SE (southeast) Spain. The results of our study indicate that citrus orchards have the lowest energy consumption and GHG emissions. Annual vegetables were the least energy efficient crops. Subsequently, two alternative water supply scenarios were analysed, in which the reduction of natural water resources associated to climate change was compensated with desalinated sea water. The use of 16.8% of desalinated seawater would increase energy consumption by 32.4% and GHG emissions by 19.6%, whereas for the use of 26.5% of desalinated seawater such increases would amount to 50.0% and 30.3%, respectively. Therefore maintaining irrigated agriculture in water-stressed regions by incorporating high energy demanding non-traditional water sources could negatively contribute to combat global warming. © 2014 Elsevier Ltd.</t>
  </si>
  <si>
    <t>Guan S., Han M., Wu X., Guan C., Zhang B.</t>
  </si>
  <si>
    <t>Exploring energy-water-land nexus in national supply chains: China 2012</t>
  </si>
  <si>
    <t>10.1016/j.energy.2019.07.130</t>
  </si>
  <si>
    <t>Ensuring energy, water and food security is a core challenge as well as an opportunity to national sustainable development. This paper aims to perform an in-depth analysis on demand-driven energy, water and land resource requirements by Chinese economy 2012 and corresponding energy-water-land nexus relationships in its supply chains by using the input-output analysis and the structural path analysis. Results show that Agriculture and Light industry, mainly related to household consumption, are critical aggregated sectors for water and land requirements, in contrast to Heavy industry and Construction, which are related to investment for energy requirements. 15.41% of the total energy requirement, 44.18% of water and 58.64% of land can be attributed to the top 20 supply chain paths. The energy-water-land nexuses are explored by industrial sector, supply chain path and final demand category from the perspective of embodiment. On the final demand side, Agriculture, Light industry, Construction and Service are critical nexus sectors. Major sectoral nexus paths in terms of energy-land, energy-water, water-land, and energy-water-land nexuses are further identified. The energy-water-land nexus in China's supply chains reflect a strong dependence relationship of energy, water and land resource requirements, which then demonstrate essential intervention points of demand-side resource management. © 2019 Elsevier Ltd</t>
  </si>
  <si>
    <t>Shannak S.</t>
  </si>
  <si>
    <t>Optimizing dynamics of water-energy-food nexus in a desert climate</t>
  </si>
  <si>
    <t>all regions in Saudi Arabia</t>
  </si>
  <si>
    <t>10.1016/j.enpol.2022.112884</t>
  </si>
  <si>
    <t>This study explores the potential effects of electricity pricing on crop cultivation in Saudi Arabia. The country recently started implementing a domestic energy price reform strategy to make energy consumption more sustainable and increase government revenues as highlighted in the Fiscal Balance Program one of the key realization programs of Vision 2030. Two modeling schemes were developed to complete this analysis. First, a model that applies physical equations to estimate water and energy requirements for 21 crops across 13 provinces. Second, an optimization model that runs iteratively to determine short-run electricity costs, import costs and export revenues. The main finding from the model simulations is that increasing electricity prices will shrink the domestic cultivation and exports of the crops while increasing their imports. For example, as an extreme case, if the agriculture electricity price is raised from $0.048 per kWh to the US industrial electricity price level of $0.692 per kWh, the model optimizes that this will reduce electricity consumption from 33.65 gWh to 7.84 gWh, domestic crop cultivation from 15.1 million tons to 6.3 million tons, and crops' export from 0.062 million tons to 0.057 million tons while will increase crops’ import from 9.5 million tons to 18.3 million tons. © 2022 The Author</t>
  </si>
  <si>
    <t>Hannibal B., Vedlitz A.</t>
  </si>
  <si>
    <t>Throwing it out: Introducing a nexus perspective in examining citizen perceptions of organizational food waste in the U.S.</t>
  </si>
  <si>
    <t>10.1016/j.envsci.2018.06.012</t>
  </si>
  <si>
    <t>While advocacy groups and environmentalists have sought to highlight the issue of food waste, relatively little is known about individual citizen concern about food wasted by organizations in the U.S. This paper examines the extent to which individuals are concerned about organizational food waste, and to what extent they would support policies intended to reduce food waste. We also address how food waste reduces efficiencies in the water-energy-food nexus. We use a nationally representative sample of survey respondents to identify the personal characteristics that relate to concern about food waste and to corrective public policies. We expand the use of water-energy-food awareness indexes and examine if nexus awareness influences opinions and policies regarding food waste. Results show that nexus awareness, or awareness of the interconnections between food-water and food-energy, is significantly related to food waste concern and policy preferences to reduce food waste. We conclude with some strategies and policy recommendations on increasing awareness and action to reduce food waste. © 2018 Elsevier Ltd</t>
  </si>
  <si>
    <t>Smith G., Bayldon Block L., Ajami N., Pombo A., Velasco-Aulcy L.</t>
  </si>
  <si>
    <t>Trade-offs across the water-energy-food nexus: A triple bottom line sustainability assessment of desalination for agriculture in the San quintín Valley, Mexico</t>
  </si>
  <si>
    <t>San quintín Valley</t>
  </si>
  <si>
    <t>10.1016/j.envsci.2020.08.008</t>
  </si>
  <si>
    <t>This paper introduces a novel triple bottom line sustainability assessment to evaluate the water-energy-food nexus of desalination for agriculture. Falling technology costs and rising water scarcity worldwide make desalination an increasingly attractive proposition, and agriculture is one of the main sectors grappling with its potential impacts. To explore this issue, we combine a wide range of primary and secondary environmental, economic, and social data with a triple bottom line / WEF nexus analysis, to demonstrate both the holistic sustainability impacts of desalination for agriculture, and the multi-sectoral policy environment within which desalination is adopted. We apply this approach to 54 privately-owned desalination plants that treat brackish groundwater for agricultural use in the San Quintín Valley of Baja California, Mexico. We find that subsidized energy for local agribusinesses plays an important role in making desalination economically viable in the region. This in turn fuels a large agricultural export industry that represents a significant virtual water transfer to the US market. Rapid population growth in the area driven by agricultural labor needs exacerbates the issues of social equity and sustainability that these subsidies and transfers raise. We conclude with a discussion of how to manage these identified trade-offs across the water-energy-food nexus. © 2020 Elsevier Ltd</t>
  </si>
  <si>
    <t>Xu Z., Yao L.</t>
  </si>
  <si>
    <t>Opening the black box of water-energy-food nexus system in China: Prospects for sustainable consumption and security</t>
  </si>
  <si>
    <t>10.1016/j.envsci.2021.10.017</t>
  </si>
  <si>
    <t>Water-energy-food (WEF) nexus system enables to examine the implications for sustainability. Inevitably, shocks from socioeconomic subsystems would impact the stability and reliability of the WEF nexus system. This paper aims to identify the reasons for changes in water withdrawal, energy consumption, and crop consumption, and uncover differentiated effects from both the national and provincial perspectives, and finally offer the main strategies in China that balance socioeconomic development and resource-saving from the consumption perspective. Empirical results in China from 2011 to 2017 show that (1) the reduction of per capita energy consumption leads to a decrease in water withdrawal, while increased population and water withdrawal intensity in energy sectors have adverse effects on diminishing water withdrawal. (2) The decrease in energy consumption mainly results from improved energy use efficiency for the whole period. (3) Reduction in national crop consumption is mainly caused by the decline in energy consumption per person over the years, which implies a positive effect of food-energy nexus effect on the decrease in crop consumption. (4) Spatially-temporarily contribution rates of drivers offer implications to the implementation of resource-saving and sustainability in the future. Directions and magnitudes of driving forces are different from the sub-nation perspective, hence, finally takes Beijing-Tianjin-Hebei (BTH) region as an example, we analyze clearly the relative planning and reports and propose several pathways to accelerate the sustainable development in the BTH region. © 2021</t>
  </si>
  <si>
    <t>Ilyas A., Parkinson S., Vinca A., Byers E., Manzoor T., Riahi K., Willaarts B., Siddiqi A., Muhammad A.</t>
  </si>
  <si>
    <t>Balancing smart irrigation and hydropower investments for sustainable water conservation in the Indus basin</t>
  </si>
  <si>
    <t>10.1016/j.envsci.2022.04.012</t>
  </si>
  <si>
    <t>Indus River Basin (IRB) region of South Asia is severely water-stressed with irrigation receiving 90–95% of total surface water allocations and depletion of fossil groundwater reserves of more than 30 km3/year. Simultaneously, many supply-driven hydropower reservoirs, are planned in the basin. The reservoirs constructed upstream inflict severe environmental damages and reduce water availability for irrigation downstream. Policymakers promote smart technologies as a demand-based solution to reduce water consumption in irrigation. However, the effects of such technologies are not yet well understood, and unintended consequences (such as irrigation efficiency paradox and other nexus externalities) have recently begun to appear. Therefore, we use an integrated assessment model to analyze the proliferation of smart technologies in the IRB. The analysis suggests that if the Indus countries adopt a demand-based approach and irrigate their land completely using smart technologies, surface and groundwater withdrawals are indeed reduced. However, this reduction comes with a 33% increase in total expenditures, an increase in consumption across water and energy sectors, and higher withdrawals from fossil groundwater reserves. On the other hand, we find that if the countries were to balance their investments between smart and hydropower technologies it would not only reduce the increment in expenditure to 28%, but would also conserve irrigation water while avoiding the increased multi-sectoral consumption and environmental degradation. Thus, balancing investments between smart irrigation and hydropower projects can significantly reduce the economic and environmental (including conservation of water resources, meeting environmental flow targets, among others) costs of multi-sector water conservation in the IRB. © 2022 Elsevier Ltd</t>
  </si>
  <si>
    <t>An integrated model to evaluate water-energy-food nexus at a household scale</t>
  </si>
  <si>
    <t>the city of Duhok located in the Kurdistan region in Iraq</t>
  </si>
  <si>
    <t>10.1016/j.envsoft.2017.03.034</t>
  </si>
  <si>
    <t>To achieve a sustainable supply and effectively manage water, energy and food (WEF) demand, interactions between WEF need to be understood. This study developed an integrated model, capturing the interactions between WEF at end-use level at a household scale. The model is based on a survey of 419 households conducted to investigate WEF over winter and summer for the city of Duhok, Iraq. A bottom-up approach was used to develop this system dynamics-based model. The model estimates WEF demand and the generated organic waste and wastewater quantities. It also investigates the impact of change in user behaviour, diet, income, family size and climate. The simulation results show a good agreement with the historical data. Using the model, the impact of Global Scenario Group (GSG) scenarios was investigated. The results suggest that the ‘fortress world’ scenario (an authoritarian response to the threat of breakdown) had the highest impact on WEF. © 2017</t>
  </si>
  <si>
    <t>Anderson R., Keshwani D., Guru A., Yang H., Irmak S., Subbiah J.</t>
  </si>
  <si>
    <t>An integrated modeling framework for crop and biofuel systems using the DSSAT and GREET models</t>
  </si>
  <si>
    <t>Eastern Nebraska</t>
  </si>
  <si>
    <t>10.1016/j.envsoft.2018.07.004</t>
  </si>
  <si>
    <t>As global demand for food, energy, and water resources continues to increase, decision-makers in these sectors must find sustainable ways to produce and provide for the growing population. While many models have been created to aid in decision-making in these systems, there is a lack of robust integrated models that enable an understanding of the interconnections of these systems. This study develops a modeling framework that explores the connections of the corn and ethanol systems, two major food and energy resources. A crop modeling tool (DSSAT) and a biofuel life cycle assessment tool (GREET) are connected using a service-oriented architecture programming approach. A Python program is developed to connect these two models and run scenario analyses to assess environmental impacts of the integrated system. This paper explores the impact of decisions such as fertilizer use and plant population on environmental effects of greenhouse gases, energy use, and water in the integrated system. © 2018 Elsevier Ltd</t>
  </si>
  <si>
    <t>Udugama I.A., Petersen L.A.H., Falco F.C., Junicke H., Mitic A., Alsina X.F., Mansouri S.S., Gernaey K.V.</t>
  </si>
  <si>
    <t>Resource recovery from waste streams in a water-energy-food nexus perspective: Toward more sustainable food processing</t>
  </si>
  <si>
    <t>four case studies looking into different aspects of resource recovery are explored. Two of these case studies are directly related to alleviating the strain of food production and reducing the environmental impact of food production by recovering resources from waste streams具体的例子，不涉及地区</t>
  </si>
  <si>
    <t>10.1016/j.fbp.2019.10.014</t>
  </si>
  <si>
    <t>The recovery of resources from waste streams including food production plants can improve the overall sustainability of such processes from both economic and environmental points of view. This is because resource recovery solutions will be instrumental in overcoming the grand societal challenges in relation to the Water-Energy-Food (WEF) nexus in one of many aspects. Identification, development and implementation of resource recovery solutions in an industrial setting is a challenge that requires careful assessment of environmental impacts, technology readiness level (TRL), economics as well as other implementation aspects. This manuscript will first introduce these multi-disciplinary concepts followed by four case studies that are each at a different level of technological maturity and have a unique economic value proposition. The technologies demonstrated in these case studies directly convert either food waste, waste energy or wastewater into valuable raw materials. Using the case study experience as a basis, a roadmap to commercialisation is discussed where the focus is on understanding industrial needs, the role of industrial symbiosis and the current challenges that must be overcome. To this end, the objective of this manuscript is to go beyond the purely single-faceted technical discussion and provide an insight into the multi-faceted aspects of commercialising resource recovery technology development, which would be a key pillar in realising the future circular economy in line with UN's sustainable development goals. © 2019 Institution of Chemical Engineers</t>
  </si>
  <si>
    <t>Konadu D., Mourão Z.S., Allwood J.M., Richards K.S., Kopec G.M., McMahon R.A., Fenner R.A.</t>
  </si>
  <si>
    <t>Not all low-carbon energy pathways are environmentally "no-regrets" options</t>
  </si>
  <si>
    <t>10.1016/j.gloenvcha.2015.10.002</t>
  </si>
  <si>
    <t>Energy system pathways which are projected to deliver minimum possible deployment cost, combined with low Greenhouse Gas (GHG) emissions, are usually considered as 'no-regrets' options. However, the question remains whether such energy pathways present 'no-regrets' when also considering the wider environmental resource impacts, in particular those on land and water resources. This paper aims to determine whether the energy pathways of the UK's Carbon Plan are environmental "no-regrets" options, defined in this study as simultaneously exhibiting low impact on land and water services resulting from resource appropriation for energy provision. This is accomplished by estimating the land area and water abstraction required by 2050 under the four pathways of the Carbon Plan with different scenarios for energy crop composition, yield, and power station locations. The outcomes are compared with defined limits for sustainable land appropriation and water abstraction.The results show that of the four Carbon Plan pathways, only the "Higher Renewables, more energy efficiency" pathway is an environmental "no-regrets" option, and that is only if deployment of power stations inland is limited. The study shows that policies for future low-carbon energy systems should be developed with awareness of wider environmental impacts. Failing to do this could lead to a setback in achieving GHG emission reductions goals, because of unforeseen additional competition between the energy sector and demand for land and water services in other sectors. © 2015 Published by Elsevier Ltd.</t>
  </si>
  <si>
    <t>Yang Y.C.E., Wi S., Ray P.A., Brown C.M., Khalil A.F.</t>
  </si>
  <si>
    <t>The future nexus of the Brahmaputra River Basin: Climate, water, energy and food trajectories</t>
  </si>
  <si>
    <t>Brahmaputra River Basin</t>
  </si>
  <si>
    <t>10.1016/j.gloenvcha.2016.01.002</t>
  </si>
  <si>
    <t>Advance knowledge of conflicting trajectories of water-energy-food (WEF) nexus is highly relevant for water policy and planning, especially for basins that cross national boundaries. The Brahmaputra River Basin in South Asia, home for 130 million people, is such a basin. Development of new hydropower projects, upstream water diversions and possible climate changes introduce concerns among riparian countries about future water supply for energy and food production in the basin. This study presents a new hydro-economic water system model of the basin coupled with ex post scenario analysis under the "nexus thinking" concept to identify and illustrate where development paths are in conflict. Results indicate that the ability of future development to remain free of conflict hinges mostly on the amount of precipitation falling in the basin in the future. Uncertain future precipitation along with uncertain future temperature and the unknown amount of upstream water diversion combine to strongly influence future water, energy and food production in the basin. Specifically, decreases in precipitation coupled with large upstream diversions (e.g., diversion in the territory of China) would leave one or more riparian countries unable to secure enough water to produce their desired energy and food. Future climate projected by General Circulation Models suggest a warmer and wetter climate condition in the region, which is associated with an increase in streamflow and easing of conflicts at the WEF nexus in the basin. The methodology presented here is expected to be generally useful for diagnosing the conditions that may cause water resources development goals to not be achieved due to either changes in climate or water use among competing users. © 2016.</t>
  </si>
  <si>
    <t>Damerau K., Patt A.G., van Vliet O.P.R.</t>
  </si>
  <si>
    <t>Water saving potentials and possible trade-offs for future food and energy supply</t>
  </si>
  <si>
    <t>The map displays the five world regions Asia (ASIA), Latin America (LAM), MAF (Middle East and Africa), OECD countries (OECD) and the countries from reforming economies of Eastern Europe and the former Soviet Union (REF)</t>
  </si>
  <si>
    <t>10.1016/j.gloenvcha.2016.03.014</t>
  </si>
  <si>
    <t>The sufficient supply of food and energy requires large amounts of fresh water. Mainly required for irrigation, but also processing and cooling purposes, water is one of the essential resources in both sectors. Rising global population numbers and economic development could likely cause an increase in natural resource demand over the coming decades, while at the same time climate change might lead to lower overall water availability. The result could be an increased competition for water resources mainly in water-stressed regions of the world in the future. In this study we explore a set of possible changes in consumption patterns in the agricultural and energy sector that could be primarily motivated by other goals than water conservation measures-for example personal health and climate change mitigation targets, and estimate the indirect effect such trends would have on global water requirements until 2050. Looking at five world regions, we investigated three possible changes regarding future food preferences, and two possible changes in future resource preferences for electricity and transport fuels. We find that while an increase in food supply as a result of higher protein demand would lead to an increase in water demand as well, this trend could be counteracted by other potential dietary shifts such as a reduction in grains and sugars. In the energy sector we find that an increasing water demand can be limited through specific resource and technology choices, while a significant growth of first-generation biofuels would lead to a drastic rise in water demand, potentially exceeding the water requirements for food supply. Looking at the two sectors together, we conclude that an overall increase in water demand for both food and energy is not inevitable and that changes in food and energy preferences could indeed lead to an alleviation of water resource use despite rising population numbers. © 2016 Elsevier Ltd.</t>
  </si>
  <si>
    <t>Chaudhuri S., Parakh D., Roy M., Kaur H.</t>
  </si>
  <si>
    <t>Groundwater-sourced irrigation and agro-power subsidies: Boon or bane for small/marginal farmers in India?</t>
  </si>
  <si>
    <t>10.1016/j.gsd.2021.100690</t>
  </si>
  <si>
    <t>Groundwater for Sustainable Development</t>
  </si>
  <si>
    <t>Growing inequity in access to sustainable irrigation supply services, groundwater and electricity in particular, has become core agendas in many recent global development dialogues on account of food/nutritional security, ensuring on-farm livelihood opportunities, rural poverty alleviation and development. Herein, we aim to present a nation-wide appraisal of eco-environmental and socioeconomic ramifications of subsidizing farm-power services in India, to highlight future requirements to conserve groundwater reserves so as to ensure sustainable irrigation supply services. We adopted a mixed method approach, coupling secondary data analysis (obtained from various governmental archives), with a systematic review of relevant global literature. For the latter, we adopted a multi-stage PRISMA method (Preferred Reporting Items for Systematic Reviews and Meta-Analyses) to summarize observations from post-2000 literature. Our results indicate that, over the years, groundwater has emerged as the mainstay of the irrigation sector in India (via millions of tube/bore wells), replacing surface-water systems (canals). However, unsustainable groundwater drafting has led to (i) significant groundwater drawdowns in most Indian states; (ii) exacerbated greenhouse gas emissions; and (iii) caused extensive soil-water salinization, which impede sustainable agrarian/rural development on long-run. Current literature, however, suggests that, unsustainable groundwater drafting is indulged at policy level only by (i) relaxed groundwater tariffing scheme, and (ii) lucrative agro-power subsidies – collectively which offer the farmers free reign to draft groundwater at will. We reflect on the rise of groundwater market, leading to disproportionate access to groundwater for irrigation, and tragedy of the less-endowed sections of the famring communities. We urge the concerned authorities to devise and implement strategic institutional reforms to bolster the agro-power subsidy delivery mechanisms, and reflect on opportunities of nationwide adoption of feeder channel segregation (FCS) and initiate minimum energy support (MES) schemes. The idea is to make the agro-energy sector more efficient (based on notions of equity, fairness and transparency for all to access the benefits. In the final section we urge the authorities to adopt a systems' thinking approach to identify the key barriers to on-ground implementation of FCS and MES; introduce smart metering system, and above all, incorporate the water-food-energy nexus application in mainstream decision making for irrigation services. The idea is to identify/develop means of resource co-management, identify synergies and trade-off, within a unified framework of irrigation systems’ governance that balances resources supply and demand, without endangering the ecosystem services. We also outline potential research directions; emphasize on need of targeted, process-level investigations with increased case studies, and urge the authorities for improved data dissemination and accessibility. © 2021 Elsevier B.V.</t>
  </si>
  <si>
    <t>Pacetti T., Lombardi L., Federici G.</t>
  </si>
  <si>
    <t>Water-energy Nexus: A case of biogas production from energy crops evaluated by Water Footprint and Life Cycle Assessment (LCA) methods</t>
  </si>
  <si>
    <t>three geographical locations in Italy (Piacenza, in the north; Siena, in the centre; Enna, in the south)</t>
  </si>
  <si>
    <t>10.1016/j.jclepro.2015.03.084</t>
  </si>
  <si>
    <t>Water, energy and food have the common characteristic of being scarce natural resources. Their inextricable link is at the basis of the water, energy and food Nexus, meaning that actions in one area generally have impacts in one or both of the others. According to this observation, the need arises for an integrated approach to the management of these three pillars of our global system in order to achieve real environmental, economic and social development. As a study case of the multiple interconnections between the three elements, the production of biogas from the anaerobic digestion of energy crops was analysed in this study. Similarly to other types of bioenergy, the increasing diffusion of biogas production from energy crops generates concerns about potential negative effects on the environment, on competition in the food market as well as about the progressive changes in land use. In particular the trade-offs between water use and bioenergy production have been investigated through the integration of Water Footprint and Life Cycle Assessment methodologies; this represents a decidedly innovative evaluation path, in particular with reference to biogas production. Three different geographical locations (northern, central and southern Italy) and three different crops (maize, sorghum and wheat) were considered. Water Footprint results show that the cultivation phase has the most impact on water resources along the entire life cycle. Sorghum results as being the crop with the lowest water requirements among the three. Biogas production from energy crops in southern Italy is unsustainable from a water management perspective. The Life Cycle Impact Assessment shows that biogas production from energy crops, in general, has negative impacts (i.e. beneficial environmental performances), due to the savings associated with the avoidance of conventional energy production, for all the considered indicators except water depletion, fresh water ecotoxicity and marine ecotoxicity. The results highlight crop cultivation as the main source of impacts, especially due to the fertilizing, ploughing and irrigation processes. WF and LCA results show the benefit of coupling the two methods. Since WF focuses on water use and LCA focuses on an extended range of environmental loads, creating synergies between these two approaches can help to give a comprehensive assessment and a better insight into the Nexus. © 2015 Elsevier Ltd.</t>
  </si>
  <si>
    <t>Silalertruksa T., Gheewala S.H.</t>
  </si>
  <si>
    <t>Land-water-energy nexus of sugarcane production in Thailand</t>
  </si>
  <si>
    <t>10.1016/j.jclepro.2018.02.085</t>
  </si>
  <si>
    <t>Agriculture is a key economic sector for developing countries confronting challenges on the overexploitation of land and water resources for food and biofuels crop production. Sugarcane is recognized as a promising crop serving both food and bioenergy needs that are being promoted leading to expansion of the plantation areas. The study assesses the land-water-energy nexus of irrigated and non-irrigated sugarcane production systems in the Chao Phraya and Chi watersheds of Thailand using carbon footprint, ecological footprint, and water scarcity footprint. The results indicate that freshwater resource is essential to sugarcane productivity improvement. Irrigation helps increase the sugarcane yields around 23–54% as compared to the non-irrigated system; the carbon and ecological footprint of sugarcane products are also consequently decreased by around 11–36% and 15–35%, respectively. Nevertheless, the water scarcity potential would be increased. Hence, the efficient irrigation technology like drip irrigation is an important factor to drive sustainable sugarcane production in the future. Land-water-energy nexus management measures for improving sustainability of sugarcane production are also recommended. © 2018 Elsevier Ltd</t>
  </si>
  <si>
    <t>Kikuchi Y., Kanematsu Y., Yoshikawa N., Okubo T., Takagaki M.</t>
  </si>
  <si>
    <t>Environmental and resource use analysis of plant factories with energy technology options: A case study in Japan</t>
  </si>
  <si>
    <t>10.1016/j.jclepro.2018.03.110</t>
  </si>
  <si>
    <t>A comprehensive analysis of multiple aspects of food production is needed to address related concerns, such as the use of nitrogen, phosphorus, and potassium fertilizers, the consumption of water, the occupation or transformation of land, and greenhouse gas emissions. We examine the environmental properties of plant factories with sunlight and plant factories with artificial light, comparing them with conventional Japanese horticulture systems. Process conditions and inventory data were extracted from demonstration factories in Chiba, Japan. We found that these plant factories reduced the use of irreplaceable resources for food production, i.e., phosphorus, water, and land area, at the expense of additional energy consumption compared with conventional Japanese horticulture systems. By employing emerging energy technology options, energy consumption can be reduced sufficiently to be competitive with that of conventional horticulture systems. The results indicate that plant factories could become a viable or competitive production technology, changing the slope factors in the nexus of food, energy, and water systems. © 2018 Elsevier Ltd</t>
  </si>
  <si>
    <t>Litskas V., Chrysargyris A., Stavrinides M., Tzortzakis N.</t>
  </si>
  <si>
    <t>Water-energy-food nexus: A case study on medicinal and aromatic plants</t>
  </si>
  <si>
    <t>Fifty (50) MAPs farms located in Cyprus</t>
  </si>
  <si>
    <t>10.1016/j.jclepro.2019.06.065</t>
  </si>
  <si>
    <t>Medicinal and Aromatic Plants (MAPs) are broadly cultivated in the Mediterranean but their environmental footprint is not very well studied. In this paper, Life Cycle Assessment (LCA) was applied to determine the energy balance, carbon and water footprints (CF and WF, respectively) in 50 farms, organic and conventional, where four MAP species were cultivated; spearmint (Mentha spicata), oregano (Oreganum vulgare), rosemary (Rosmarinus officinalis) and Damask rose (Rosa damascena). The lowest value for energy intensity (EI) was observed for organic spearmint (0.18 MJ/kg fresh weight; f.w.) while the highest for conventional Damask rose (5.80 MJ/kg f.w.). Statistically significant differences were observed in EI between organic and conventional farms for spearmint and Damask rose while no differences were found for oregano and rosemary. The lowest CF was observed for organic rosemary (0.051 kg CO2-eq/kg f.w.) while the highest for conventional Damask rose (0.463 kg CO2-eq/kg f.w.). Statistical differences in the CF between organic and conventional farms for the four species followed the same pattern as for EI. Conventional spearmint had the lowest WF (61.5 L of water/kg f.w.) and organic Damask rose the highest (1522 L of water/kg f.w.). Statistical differences between the two management systems were observed only for Damask rose. The 50 farms were grouped according to the values of three indicators (EI, CF and WF) using cluster analysis. Four clusters were identified with 68% of the farms (34) belonging to the low footprint cluster which contained organic and conventional spearmint, oregano and rosemary farms. The other three clusters contained the (16) Damask rose farms, where the inputs were higher in comparison to the other three species and the highest footprint clusters contained conventional rose farms. Our work suggests that MAPs are viable candidates for the implementation of sustainable agriculture in the Mediterranean. © 2019 Elsevier Ltd</t>
  </si>
  <si>
    <t>Ji L., Zheng Z., Wu T., Xie Y., Liu Z., Huang G., Niu D.</t>
  </si>
  <si>
    <t>Synergetic optimization management of crop-biomass coproduction with food-energy-water nexus under uncertainties</t>
  </si>
  <si>
    <t>10.1016/j.jclepro.2020.120645</t>
  </si>
  <si>
    <t>Synergic management of the local crop-biomass coproduction system is the potential to increase resource efficiency and promote sustainable development. In this paper, an interval fuzzy linear fractional programming (IFLFP) model is developed for planning regional food production with the consideration of ecological protection, water resource conservation, biomass energy supply, and food-energy-water (FEW) nexus. The main advantages of the proposed IFLFP model are the abilities to reflect uncertainties with different characters as interval values and fuzzy sets and to provide system efficiency measurement by the ratio form of conflict objective functions. The IFLFP model is then tailored for the application of the crop-biomass coproduction management with FEW nexus in Jiangsu Province, China. The influences of different optimization goals (i.e. economic benefits and environmental benefits per unit irrigation water consumption) and multiple water resource scenarios under climate change are examined and discussed to provide more managerial insights. The results reveal that wheat, barley, and tuber crops would be more easily affected by water resource availability and optimization goals. Besides, recycle water would be considered as an important source for irrigation under scare water scenario, and gain the priority for the economic purpose. The results also imply that it is impossible to realize “double-win” of environmental and economic goals simultaneously, and decision makers should make compromises among different strategies. © 2020 Elsevier Ltd</t>
  </si>
  <si>
    <t>Li, M; Fu, Q; Singh, VP; Liu, D; Li, TX; Li, J</t>
  </si>
  <si>
    <t>Sustainable management of land, water, and fertilizer for rice production considering footprint family assessment in a random environment</t>
  </si>
  <si>
    <t>10.1016/j.jclepro.2020.120785</t>
  </si>
  <si>
    <t>Effective management of land, water, and fertilizer resources for rice production is critical for efficient and sustainable agriculture but is challenging due to the uncertainties associated the resources. The aim of this study is to propose a unified model for simultaneously optimizing crop planting area, irrigation water, and nitrogen fertilizer considering uncertainty. Water, carbon, energy, and ecological footprints are analyzed to jointly evaluate the re-allocation of resource. The proposed model has an advantage in addressing trade-offs of land, water, and fertilizer resources for different irrigation subareas in a cost-efficient, resources-efficient, and environmental-friendly manner, thus helping decision makers track resource utilization and where effort should be made from different perspectives, and also dealing with non-linearity and uncertainty. The model is applied to an irrigation district in northeast China. Results demonstrate that rice production is based on the simultaneous allocation of land, water, and fertilizer resources, but the objectives for the optimization model are conflicting. The model performs best when both water supply and precipitation are at their medium level. Compared with status quo, the value of irrigation water use efficiency increases by 1.6%, and the value of Global warming potential deceases by 7.45%. The allocation of 1.596 x 10(7) m(3) of water can be regarded as a reference amount for water planning, which is obtained by considering possible scenarios of high-low flow level combinations of water supply and precipitation. Results of footprint family assessment suggest that improving the efficiency of nitrogen fertilizer utilization is particularly important to reduce greenhouse gas emissions and energy consumption, and indicate that land re-allocation helps improve the utilization of rice straw. The proposed model can help manage agricultural land, water, and fertilizer resources in a sustainable way in a changing environment, and is applicable for similar agriculture-centered regions. (C) 2020 Elsevier Ltd. All rights reserved.</t>
  </si>
  <si>
    <t>Al-Thani N.A., Govindan R., Al-Ansari T.</t>
  </si>
  <si>
    <t>Maximising nutritional benefits within the energy, water and food nexus</t>
  </si>
  <si>
    <t>a hypothetical case study in Qatar</t>
  </si>
  <si>
    <t>10.1016/j.jclepro.2020.121877</t>
  </si>
  <si>
    <t>Many countries are exposed to malnutrition within their population, either in the form of undernutrition or obesity leading to dire affects for human health. As a consequence, a ‘Decade of Action’ was certified by the UN in 2016 to promote the need to end all types of malnutrition. Within food security objectives, this study evaluates the possibility to maximise the nutritional value of agricultural output through the optimal allocation of water and energy resources. Using a hypothetical case study in Qatar, two complementary multi-objective mathematical models are developed to solve various scenarios. Firstly, the goal programming minimises the expected value of negative deviation from the desired target in food groups and nutrients. Secondly, the linear programming model increases the expected value of self-sufficiency percentage in food groups and nutrients. The results indicate the specific dependency of increasing the self-sufficiency of different nutrients on the increased production of dates group and fish group, implying that dates and fish can be considered strategic crops in terms of their contribution towards food security, owing to the fact that they require the least quantity of water and energy resources for production. As poultry and meat groups require the largest quantities of water and energy resources, optimal results do not favour their production. The optimal production mix that increases the satisfaction of nutrients at 40% of the food groups self-sufficiency satisfaction with the same amount of energy and water are as follows: 52378, 47085, 111303 tonnes of dates, milk and dairy products and fish groups respectively. This production mix will achieve 29.18%, 100%, 90.8%, and 2.5% satisfaction percentage of carbohydrates, protein, fats, and fibres respectively. © 2020 Elsevier Ltd</t>
  </si>
  <si>
    <t>Zhao Y., Wang Q., Jiang S., Zhai J., Wang J., He G., Li H., Zhang Y., Wang L., Zhu Y.</t>
  </si>
  <si>
    <t>Irrigation water and energy saving in well irrigation district from a water-energy nexus perspective</t>
  </si>
  <si>
    <t>10.1016/j.jclepro.2020.122058</t>
  </si>
  <si>
    <t>Agricultural irrigation involves both water and energy consumption, especially in well irrigation districts. These two processes are closely linked considering to the energy consumed when pumping groundwater. This study analyzes the relationship between agricultural water consumption and energy consumption in the well irrigation areas of Hebei province. During the period of 1980–2015, irrigation efficiency increased while agricultural irrigation energy efficiency gradually decreased. In 1980, 0.8 m³ of water and 0.12 kWh of electric energy was required for irrigation to produce 1 kg grain, while in 2015, 0.4 m³ water and 0.45 kWh electric energy was required. This phenomenon is primarily attributed to the decline of the groundwater table leading to a necessary increase in energy consumption for pumping of groundwater. This study aimed to analyze the effect of saving both energy and water as well as the increase in energy consumption due to the decline in the groundwater table. The results show that 75.6 billion kWh of electrical energy was conserved due to water saving measures while the decline of groundwater table has resulted in an energy consumption increase of 174.4 billion kWh from 1986 to 2015. Which means the decline of groundwater table not only offset the effect of energy and water saving measures but also consumed an additional 98.8 billion kWh of electric energy. Moreover, the results show that since 1997, the quantity of irrigation energy saved through water saving measures has not been able to offset the increase in irrigation energy consumption caused by the decline in the groundwater table, and this difference is increasing. Finally, due to the decline in the groundwater table, irrigation energy consumption per unit water volume increases exponentially and the cost of irrigation energy consumption will become a factor that cannot be ignored. As irrigation water use efficiency cannot accurately reflect the regional water saving effect, this study suggests considering irrigation energy use efficiency (IEUE) from a water-energy nexus perspective. © 2020 Elsevier Ltd</t>
  </si>
  <si>
    <t>Liu G., Arthur M., Viglia S., Xue J., Meng F., Lombardi G.V.</t>
  </si>
  <si>
    <t>Seafood-energy-water nexus: A study on resource use efficiency and the environmental impact of seafood consumption in China</t>
  </si>
  <si>
    <t>10.1016/j.jclepro.2020.124088</t>
  </si>
  <si>
    <t>Issues regarding resource securities have risen exponentially because this global change corresponds to energy and water use intensification. Measures to mitigate the effects of the severity of the depletion and their environmental impacts require that resources accounting are not performed in isolation; a framework widely acknowledged as “nexus”. This study focused on the seafood supply chain taken into consideration the flow intensity and efficient usage of the resources along the chain. The study dealt in details the sub-units in the processing and packaging (PP) unit and the distributing and marketing (DM) unit along the chain. Moreover, the strength and efficient use of the resource was quantified as “nexus strength and nexus quality” to have a unified indicator to assess the interdependency and efficient use of resources in the seafood system. Result shows that; (1) about 2.92 × 108 kWh of energy and 4.23 × 107 m3 of water was used along the entire chain because of the direct consumption of seafood in China. It was further shown that, the quantity of seafood decreases along the chain and PP unit accounted for the highest usage of both energy (52.29%) and water (81.74%). (2) Handling and storage (HS) sector had the least nexus strength because it uses less energy and water though it received the highest quantity of seafood and PP had the highest SEW nexus strength. The PP unit was revealed the less efficient (lower nexus quality) unit because it uses majority of energy and water consumed in the whole chain hence contribute highly to related environmental impact released in the chain. Furthermore, sensitivity analysis (transport efficiency scenario, seafood use efficiency scenario) was conducted to compare resources consumption and efficiency usages in the sector. This information can assist with coherent policymaking and management to achieve efficiency and sustainability in the seafood sector. © 2020 Elsevier Ltd</t>
  </si>
  <si>
    <t>Deng C., Li R., Xie B., Wan Y., Li Z., Liu C.</t>
  </si>
  <si>
    <t>Impacts of the integrated pattern of water and land resources use on agricultural greenhouse gas emissions in China during 2006–2017: A water-land-energy-emissions nexus analysis</t>
  </si>
  <si>
    <t>10.1016/j.jclepro.2021.127221</t>
  </si>
  <si>
    <t>The exploitation and utilization of agricultural water-land resources are important sources of greenhouse gas (GHG) emissions in agricultural production. The study of water-land-energy-emission systems can provide an important basis for reducing agricultural GHG emissions. Based on calculations of agricultural CO2e emissions in the 30 provinces of China from 2006 to 2017, this study explores the contribution of the integrated patterns of water and land resources (IPWL), agricultural carbon emission intensity, and economic output per unit water resources to agricultural CO2e emissions per unit sown area using a spatiotemporal index decomposition approach. The conclusions are as follows. (1) In 2006–2017, the IPWL in China fluctuates, increasing from 1.19 × 106 m3/km2 to 1.35 × 106 m3/km2 and is generally distributed as “high in the south and low in the north.” (2) In the temporal domain, a comparison between the periods 2006–2011 and 2006–2017 shows that, with the increase in IPWL, fewer provinces inhibit the IPWL to agricultural CO2e emissions per unit sown area; furthermore, this effect has been weakened in seven provinces. (3) In the spatial domain, the higher the IPWL is in most areas in China, the higher the contribution rate of IPWL is to agricultural CO2e emissions per unit sown area. Finally, several suggestions are offered for mitigating agricultural GHG emissions in China. © 2021 Elsevier Ltd</t>
  </si>
  <si>
    <t>Zhang F., Cai Y., Tan Q., Engel B.A., Wang X.</t>
  </si>
  <si>
    <t>An optimal modeling approach for reducing carbon footprint in agricultural water-energy-food nexus system</t>
  </si>
  <si>
    <t>10.1016/j.jclepro.2021.128325</t>
  </si>
  <si>
    <t>Modern agriculture calls for efficient and environmental-friendly agricultural water and land management practice. Agricultural water and land utilization mode has a great impact on the amount of carbon emissions, and thus the aim of this work is to propose an optimal modeling approach for generating efficient agricultural water and land management alternatives and reducing carbon emission in agricultural water-energy-food nexus system. This study presents a novel approach consisting of carbon footprint lifecycle assessment method and bi-level multi-objective stochastic programming model. The proposed approach has contributions in following aspects: (1) the environmental impact of different resource allocation strategies can be measured in optimization (2) the spatial variability of spatial data (e.g., ET0 and precipitation); can be fully reflected via remote sensing information; (3) tradeoffs among two decision-making levels and their conflicting objectives under randomness of surface water availability can be addressed. The proposed approach was applied to the middle reaches of the Heihe River basin, northwest China. After solving the proposed model, the optimal water and land use alternatives under different hydrological years can be generated. Decision makers can plan agricultural production strategy according to optimization schemes, and reduce carbon emission through increasing vegetable cultivation and surface water utilization. Furthermore, the performance comparison of different models indicated that fierce conflicts exist between income fairness and economic benefits. The comprehensive evaluation value of bi-level multi-objective stochastic programming model is 0.7036, which is highest among single- and multi-objective models, showing that such model has obvious advantage in dealing with multiple decision-making levels and conflicting objectives. This approach can help decision makers of similar regions manage the agricultural production system in a more efficient and environment-friendly way. © 2021 Elsevier Ltd</t>
  </si>
  <si>
    <t>Zheng Z., Ji L., Xie Y., Huang G., Pan J.</t>
  </si>
  <si>
    <t>Synergic management of crop planting structure and biomass utilization pathways under a food-energy-water nexus perspective</t>
  </si>
  <si>
    <t>10.1016/j.jclepro.2021.130314</t>
  </si>
  <si>
    <t>With the advantages of avoiding land-use competition, biomass from agricultural residues is a promising solution to alleviate the energy crisis and environmental problems. In the traditional biomass utilization management problem, few studies have considered that land and water are key resources for the sustainable development of biomass from a life cycle view. Concerning the complex food-water-energy nexus, this paper focuses on the synergetic management of crop planting structure and biomass utilization as a whole system. An integrated framework is proposed for the co-optimization of cropland distribution and biomass utilization pathway under multiple uncertainties. Base on interval programming and fuzzy set theory, a type-2 fuzzy interval linear programming model is developed to handle multiple uncertainties with various characteristics and provide the optimum strategies for decision makers with different risk preferences. The proposed framework is verified by a case study of Hebei Province, China. Moreover, the impacts of water shortage and the implementation of the carbon price on the optimized strategies, economic and environmental benefits are investigated to provide deeper management insights when facing complex external factors. The obtained results suggest that corn and wheat will still be the primary crops, and bioethanol production will gain priority in the biomass utilization pathways for economic purposes. Water resources availability will greatly affect the crop planting allocation as well as total benefits but barely influence the biomass utilization pathways. Furthermore, with the implementation of the carbon trade market, a higher carbon price will stimulate biomass pellets production to replace fossil fuel consumption and improve the economic benefits directly. © 2021</t>
  </si>
  <si>
    <t>Villarroel Walker R., Beck M.B., Hall J.W., Dawson R.J., Heidrich O.</t>
  </si>
  <si>
    <t>The energy-water-food nexus: Strategic analysis of technologies for transforming the urban metabolism</t>
  </si>
  <si>
    <t xml:space="preserve">Greater London (referred to as London for the purpose of this paper) is an administrative area of 33 boroughs, including the city of London, with a total area of 1572 km2. </t>
  </si>
  <si>
    <t>10.1016/j.jenvman.2014.01.054</t>
  </si>
  <si>
    <t>Urban areas are considered net consumers of materials and energy, attracting these from the surrounding hinterland and other parts of the planet. The way these flows are transformed and returned to the environment by the city is important for addressing questions of sustainability and the effect of human behavior on the metabolism of the city. The present work explores these questions with the use of systems analysis, specifically in the form of a Multi-sectoral Systems Analysis (MSA), a tool for research and for supporting decision-making for policy and investment. The application of MSA is illustrated in the context of Greater London, with these three objectives: (a) estimating resource fluxes (nutrients, water and energy) entering, leaving and circulating within the city-watershed system; (b) revealing the synergies and antagonisms resulting from various combinations of water-sector innovations; and (c) estimating the economic benefits associated with implementing these technologies, from the point of view of production of fertilizer and energy, and the reduction of greenhouse gases. Results show that the selection of the best technological innovation depends on which resource is the focus for improvement. Urine separation can potentially recover 47% of the nitrogen in the food consumed in London, with revenue of $33M per annum from fertilizer production. Collecting food waste in sewers together with growing algae in wastewater treatment plants could beneficially increase the amount of carbon release from renewable energy by 66%, with potential annual revenues of $58M from fuel production. © 2014 Elsevier Ltd.</t>
  </si>
  <si>
    <t>Sharifinejad A., Zahraie B., Majed V., Ravar Z., Hassani Y.</t>
  </si>
  <si>
    <t>Economic analysis of Water-Food-Energy Nexus in Gavkhuni basin in Iran</t>
  </si>
  <si>
    <t>Gavkhuni Basin</t>
  </si>
  <si>
    <t>10.1016/j.jher.2020.03.001</t>
  </si>
  <si>
    <t>In this study, an economic analysis module was added to the System Dynamics (SD) Water-Food-Energy (WFE) nexus model developed by Ravar et al. (2020) for the Gavkhuni Basin located in central Iran. The case study area has been facing several water-related conflicts due to natural and anthropogenic water scarcity of the basin and severe long-term droughts possibly associated with climate change. To resolve conflicts between environmental, agricultural, industrial and domestic water users, various water consumption management policies were introduced by water user sectors. The consideration of the economic impacts of water consumption management policies can play a key role in efficient and sustainable water resources management. The main purpose of this study was to provide the decision makers with a clear picture of economic impacts and consequences of the water consumption management policies within the framework of WFE nexus assessment. Hidden subsidies provided for water resources and energy carriers were calculated to highlight the importance of the pricing policies. The obtained results for a 10-year simulation period indicated that by implementing the policy suggested by the agriculture sector, not only the average value added (VA) of this sector increased by about 19% but also the average inflow to Gavkhuni wetland rose by about 82%. By applying the policy suggested by the energy sector, the total cost of energy for water decreased by about 30% and total cost of water for energy diminished by about 61%, which contributed to decrease in subsidy for energy and water resources. Furthermore, allocating more water to chemical industries resulted in the improvement of the overall industrial VA. The results also indicated the suitable performance of the developed model in reflecting the cross-sectoral economic consequences of sectoral policies. © 2020 International Association for Hydro-environment Engineering and Research, Asia Pacific Division</t>
  </si>
  <si>
    <t>Jalilov S.-M., Keskinen M., Varis O., Amer S., Ward F.A.</t>
  </si>
  <si>
    <t>Managing the water-energy-food nexus: Gains and losses from new water development in Amu Darya River Basin</t>
  </si>
  <si>
    <t>Amu Darya River Basin</t>
  </si>
  <si>
    <t>10.1016/j.jhydrol.2016.05.071</t>
  </si>
  <si>
    <t>According to the UN, the population of Central Asia will increase from its current approximately 65 million people to a well over 90 million by the end of this century. Taking this increasing population into consideration, it is impossible to project development strategies without considering three key factors in meeting the demands of a growing population: water, food and energy. Societies will have to choose, for instance, between using land and fertilizer for food production or for bio-based or renewable energy production, and between using fresh water for energy production or for irrigating crops. Thus water, food and energy are inextricably linked and must be considered together as a system. Recently, tensions among the Central Asian countries over the use of water for energy and energy production have increased with the building of Rogun Dam on the Vakhsh River, a tributary of the Amu Darya River. The dam will provide upstream Tajikistan with hydropower, while downstream countries fear it could negatively impact their irrigated agriculture. Despite recent peer reviewed literature on water resources management in Amu Darya Basin, none to date have addressed the interconnection and mutual impacts within water-energy-food systems in face of constructing the Rogun Dam. We examine two potential operation modes of the dam: Energy Mode (ensuring Tajikistan's hydropower needs) and Irrigation Mode (ensuring water for agriculture downstream). Results show that the Energy Mode could ensure more than double Tajikistan's energy capacity, but would reduce water availability during the growing season, resulting in an average 37% decline in agricultural benefits in downstream countries. The Irrigation Mode could bring a surplus in agricultural benefits to Tajikistan and Uzbekistan in addition an increasing energy benefits in Tajikistan by two fold. However, energy production in the Irrigation Mode would be non-optimally distributed over the seasons resulting in the most of hydropower being produced during the growing season. Neither operation mode provides optimal benefits for all the countries, emphasizing how difficult it is to actually reach a win-win scenario across the water-energy-food security nexus in transboundary river basins. © 2016 Elsevier B.V.</t>
  </si>
  <si>
    <t>Yilmaz Y.A., Sen O.L., Turuncoglu U.U.</t>
  </si>
  <si>
    <t>Modeling the hydroclimatic effects of local land use and land cover changes on the water budget in the upper Euphrates – Tigris basin</t>
  </si>
  <si>
    <t>upper Euphrates–Tigris Basin</t>
  </si>
  <si>
    <t>10.1016/j.jhydrol.2019.06.074</t>
  </si>
  <si>
    <t>The waters of the Euphrates and Tigris rivers have always been a vital resource in the water-food-energy nexus of the Middle East region. The currently ongoing Southeastern Anatolia Project (GAP) in Turkey aims to increase regional prosperity by optimizing the use of these waters for irrigation and hydropower. Since the beginning of the 1990s, the irrigation schemes and water management infrastructures within the scope of the GAP have caused significant land use and land cover (LULC) change in this semi-arid region. We employed a high resolution regional climate model to simulate the effects of irrigation induced LULC changes on the regional water and energy balances. For this purpose, historical simulations were conducted by using three land cover distributions which reflect the increase in irrigation and water surfaces. Our experiment reveals that water loss through evapotranspiration increases significantly with the areal expansion of irrigation. This increase is driven by the change in partitioning of the available energy at the surface between turbulent heat fluxes. On the one hand, a significant reduction in sensible heat flux causes local cooling by around 0.4 °C and 0.8 °C for the current and future irrigation conditions, respectively. On the other hand, the increase in latent heat flux enhances evapotranspiration and consequently atmospheric water vapor concentration. The moistening of a shallower boundary layer triggers the formation of convective clouds, which increases convective precipitation, most notably during the irrigation months. The enhanced water loss through evapotranspiration has potential to significantly alter the water budget of the GAP region. It seems that the water surplus of the headwaters region may not be enough to meet the water deficit of the GAP region in the future if the planned irrigation schemes are carried out to completion. © 2019 Elsevier B.V.</t>
  </si>
  <si>
    <t>Zhang, WJ; Huang, J; Zhang, TY; Tan, Q</t>
  </si>
  <si>
    <t>A risk-based stochastic model for supporting resources allocation of agricultural water-energy-food system under uncertainty</t>
  </si>
  <si>
    <t>10.1016/j.jhydrol.2022.127864</t>
  </si>
  <si>
    <t>JOURNAL OF HYDROLOGY</t>
  </si>
  <si>
    <t>The interactive water-energy relationship is a major restriction on food production in agricultural irrigation systems. Applying water-saving irrigation systems can further intensify the interrelationship between water and electricity and trigger a water-energy joint risk. Currently, there are no approaches capable of effectively assessing the various uncertainties and water-energy joint risks in irrigation districts. In this study, a novel mathematical programming method termed copula-based interval two-stage stochastic mixed-integer programming (CITSMIP) is proposed. CITSMIP quantifies water-energy joint risks in food production and provides an optimal resource allocation plan and water-saving irrigation application schemes under different joint risk levels. CITSMIP was applied to solve an irrigation resource management problem in northwest China. The results show that under a certain water-energy joint risk, planting sunflowers would be the first choice for water-saving irrigation applications. As water-saving applications have become increasingly common over time, the watersaving volume is expected to increase to [74.65, 84.46] x 107 m3 by 2035. Moreover, under a certain joint risk, compared with the water risk, fluctuations in energy risk would have a greater impact on the total benefit of the system and the total consumption of resources. Compared with single water risk or energy risk management, the joint risk management results would have a lower degree of uncertainty and higher lower-bound benefits. Establishing CITSMIP can provide valuable insights into informing stakeholders to allocate resources and maximize benefits under water-energy joint risk.</t>
  </si>
  <si>
    <t>Zhao R., Liu Y., Tian M., Ding M., Cao L., Zhang Z., Chuai X., Xiao L., Yao L.</t>
  </si>
  <si>
    <t>Impacts of water and land resources exploitation on agricultural carbon emissions: The water-land-energy-carbon nexus</t>
  </si>
  <si>
    <t>10.1016/j.landusepol.2017.12.029</t>
  </si>
  <si>
    <t>Land Use Policy</t>
  </si>
  <si>
    <t>Exploring the effect of water &amp;amp; land resource exploitation on agricultural carbon emissions helps explain agricultural “water-land-energy-carbon” (WLEC) nexus and improve the efficiency of agricultural water and land use. Based on the estimation of agricultural carbon emissions and provincial Matching Degree of Water and Land Resources (MDWL), this paper discussed the relationship between water &amp;amp; land resource exploitation and agricultural carbon emissions by Logarithmic Mean Divisia Index (LMDI) model, and put forward policy suggestions for the future low-carbon development of agriculture in China. The main conclusions are as follows: (1) The agricultural carbon emissions increased from 53.42 × 106tC in 2005–65.12 × 106tC in 2013, with an increasing rate of 21.89%. The carbon emission and its intensity have great spatial differences. (2) The MDWL of China fluctuated from 2005 to 2013, during which the MDWL in 2010 was the highest (1.56 × 106m3/km2). It has huge spatial difference across China. Generally, the MDWL of southern and eastern provinces was higher than that of northern and western provinces. (3) The order of contributing effect of each factor on agricultural carbon emissions is: economic output of water resources &amp;gt; the ratio of water and land resources &amp;gt; population factor &amp;gt; land use area per capita &amp;gt; agricultural carbon emission intensity. In those factors, agricultural carbon emission intensity is the main inhibitory factor, while the economic output of water resources is the main contributing factor. (4) The ratio of water and land resources has different effect on agricultural carbon emissions in different provinces. Generally, the inhibitory effect was much higher in the provinces with high MDWL than that of provinces with relatively lower MDWL. (5) To improve agricultural energy efficiency and promote carbon emission reduction, the agricultural technology should be improved, and land consolidation, large-scale operation, water-saving irrigation and the fallow rotation system of crops should be adopted. © 2017 Elsevier Ltd</t>
  </si>
  <si>
    <t>Araujo H.F.P.D., Machado C.C.C., Pareyn F.G.C., Nascimento N.F.F.D., Araújo L.D.A., Borges L.A.D.A.P., Santos B.A., Beirigo R.M., Vasconcellos A., Dias B.D.O., Alvarado F., Silva J.M.C.D.</t>
  </si>
  <si>
    <t>A sustainable agricultural landscape model for tropical drylands</t>
  </si>
  <si>
    <t>Cariri Paraibano, a subregion within the Caatinga dryland region</t>
  </si>
  <si>
    <t>10.1016/j.landusepol.2020.104913</t>
  </si>
  <si>
    <t>Finding a balance between ecosystem conservation and the production of goods and services that societies need to prosper is fundamental to the long-term sustainable development of any region, but this balance varies within the region's landscapes. We tested the hypothesis that landscapes with intermediate structure complexity (i.e., those that combine natural vegetation and human-transformed ecosystems) are the most efficient to produce food, water and energy for local populations in Caatinga, South America's largest dryland. We used empirical data and computer simulations to simultaneously assess the trade-offs between the production of these three ecosystem services and the landscape structure. The results supported the hypothesis. Moreover, we found that increasing the percentage of natural lands in the landscape increased the production of biomass energy, water and food. However, water production stabilized when natural lands occupied more than 80 % of the landscape, and food production decreased when natural lands occupied more than 50 % of the landscape. Increasing the percentage of agricultural land in the landscape increased the production of all three ecosystem services, but biomass energy production and water production declined when agricultural lands reached 20 % and 35 % of the landscape, respectively. Finally, the production of all three ecosystem services declined when the percentage of degraded lands (i.e., lands that lost most of their natural productivity due to human-caused processes) in the landscape increased, but food production declined faster than the production of energy and water. To achieve groundwater, food, and long-term energy security, agricultural landscapes in tropical drylands require more conservation (including the restoration of degraded areas), more diversification of agriculture practices, and a better integration of individual initiatives at a larger spatial scale. © 2020 Elsevier Ltd</t>
  </si>
  <si>
    <t>Moraes-Santos E.C., Dias R.A., Balestieri J.A.P.</t>
  </si>
  <si>
    <t>Groundwater and the water-food-energy nexus: The grants for water resources use and its importance and necessity of integrated management</t>
  </si>
  <si>
    <t>Paraíba do Sul River Basin</t>
  </si>
  <si>
    <t>10.1016/j.landusepol.2021.105585</t>
  </si>
  <si>
    <t>According to the Brazilian National Water Resources Policy, water is a limited public good, and its management involves the participation of public authorities, users, and communities. This paper analyzes data on groundwater concession and uses in five Brazilian municipalities, located in the northeastern region of the Paraíba do Sul River Basin. Data were analyzed to associate aquifer systems and groundwater use with electricity consumption of the water supply systems and food production, in the perspective of the water-food-energy nexus. This analysis aimed to quantify the exploited water flows and if it is adequate with the capacity of the aquifers. For data analysis and interpretation, statistical techniques were used, which allowed structuring, organizing, and associating the information. The results indicate that, among the regional aquifer systems, the Caçapava System is the most explored in terms of groundwater abstraction, with an average of 9769 m³/h, of which only 1331 m³/h is used for public supply and 8456 m³/h for private use. One finding of this research was to verify that just one of the municipalities studied makes public the use of groundwater abstraction, with consequences in public policy and alerting to the need for adequate inspection in the areas of underground well-drilling for non-contamination and better maintenance of aquifer systems. The results highlight the water-food-energy nexus in the study area, indicating that municipalities with large rice cultivation areas use or store most of the water resources for agricultural use. Promoting new sustainable actions and achieving the Sustainable Development Goals requires integrated management outside the traditional sectors and water-food-energy nexus approach. © 2021 Elsevier Ltd</t>
  </si>
  <si>
    <t>Ji L., Zhang B., Huang G., Lu Y.</t>
  </si>
  <si>
    <t>Multi-stage stochastic fuzzy random programming for food-water-energy nexus management under uncertainties</t>
  </si>
  <si>
    <t>10.1016/j.resconrec.2019.104665</t>
  </si>
  <si>
    <t>A hybrid inexact optimization model is developed for food-water-energy nexus system management with the consideration of complex uncertainties and decision makers’ risk tolerance. A multi-stage stochastic fuzzy random programming (MSFRP) model is tailored to tackle variables with deeper uncertainties, a mixture of fuzzy and random fuzzy characteristics. Allowing to reflect decision makers’ subjective opinion and risk preference, it can provide decision makers the tradeoff information between system benefit and risk attitude. The proposed model was applied to an agricultural area Shandong Province, China with the aim of maximum total system benefits. The valuable managerial insights on optimal cultivated land distribution, water resource allocation, and energy supply strategies are provided for decision makers under uncertainties. Meanwhile, the pesticide and fertilizer consumption for crop planting, and the carbon emission embodied in per unit crop supply are also quantitatively estimated. Moreover, by setting different water resource availability scenarios, the impacts of future water resource conditions on optimal management strategies under climate change are evaluated and discussed. The results suggested that rice would be the critical crop with the largest planting area for food security during the planning horizon. Under scarcer water resource conditions, the system benefits would reduce due to more desalination water consumption and planting strategy adjustment. However, it would lead to less carbon emission embodied in per unit crop supply and relieve local carbon emission control pressure. Compared to the conventional multi-stage stochastic programming, the developed MSFRP can be more effective to reflect the optimistic and pessimistic attitude of decision makers and deal with future scenario information with deeper uncertainties. © 2019 Elsevier B.V.</t>
  </si>
  <si>
    <t>Alherbawi M., AlNouss A., McKay G., Al-Ansari T.</t>
  </si>
  <si>
    <t>Optimum sustainable utilisation of the whole fruit of Jatropha curcas: An energy, water and food nexus approach</t>
  </si>
  <si>
    <t>North America region</t>
  </si>
  <si>
    <t>10.1016/j.rser.2020.110605</t>
  </si>
  <si>
    <t>The growing anthropogenic greenhouse gas (GHG) emissions combined with the rise of the demand on energy resources has expedited research into sustainable alternatives to fossil fuel. In this context, biomass has increased in popularity and acquired a significant share of the global energy mix in a relatively short time. However, several biomass resources have triggered wide criticism for compromising food resources, agricultural lands and fresh water to produce energy crops. Therefore, a second generation of non-edible biomass such as Jatropha curcas has become a major biofuel feedstock for several countries. Not only can its oil be converted into liquid fuels, but also the Jatropha fruit residues have high calorific value and are processed into several forms of energy. Several studies have investigated the different processing technologies to produce energy and food-related products, although no conclusions have been made on the most sustainable pathway for Jatropha utilisation considering its interlinkages to the energy, water and food resources, whilst considering its possible contributions to mitigating carbon emissions and the development of circular economies. As such, this study investigates 11 processing pathways for the major three components of Jatropha fruit from cradle to gate via a combination of three key tools including Energy-Water-Food (EWF) Nexus, Global Warming Potential (GWP) and Return on Investment (ROI). Aspen Plus software is used to simulate the production processes including transesterification, hydrotreatment, hydrocracking, gasification, pyrolysis, hydrothermal liquefaction, anaerobic digestion, saccharification and fermentation, incineration and detoxification. In addition, a mathematical model is developed to run a five-objective optimisation study using MATLAB. The model identifies an opportunity to process the Jatropha oil by transesterification (49%), hydrotreatment (28%) and hydrocracking (23%). while it is suggested that the seedcake is best utilised directly as fertilisers (35%) and processed for energy production by pyrolysis (30%) and anaerobic digestion (17%). Nevertheless, the shells of Jatropha are best utilised via SSF (32%), pyrolysis (28%), anaerobic digestion (22%) and incineration (11%). © 2020 The Authors</t>
  </si>
  <si>
    <t>Karimov A.K., Toshev R.H., Karshiev R., Karimov A.A.</t>
  </si>
  <si>
    <t>Water–energy nexus in Central Asia's lift irrigation schemes: Multi-level linkages</t>
  </si>
  <si>
    <t>10.1016/j.rser.2021.111148</t>
  </si>
  <si>
    <t>Separating downstream agriculture from upstream hydropower in transboundary river basins complicates water management at the national level. The shift from hydropower to thermal power supply increases the competition for water between agriculture and energy generation, accelerates depletion of fossil energy resources, and increases greenhouse gas emissions. Because of the competition for scarce water between agriculture and energy generation, brackish groundwater irrigation has been explored as an option to cover the water deficit in Central Asia's lift irrigation zones. This study examines the combination of aquifer storage and recovery with drip irrigation to improve brackish groundwater quality in the Karshi Main Canal zone. In this zone, a cascade of sequential pump stations is used to lift water from the transboundary Amudarya River. The method used to evaluate the technology is a pilot-scale field study. The results show that wide-scale adoption of the technology can produce significant water (24%) and energy savings (19%), as well as reduced saline flows and emissions of greenhouse gases. © Elsevier Ltd</t>
  </si>
  <si>
    <t>Serrano-Tovar T., Peñate Suárez B., Musicki A., de la Fuente Bencomo J.A., Cabello V., Giampietro M.</t>
  </si>
  <si>
    <t>Structuring an integrated water-energy-food nexus assessment of a local wind energy desalination system for irrigation</t>
  </si>
  <si>
    <t>island of Gran Canaria</t>
  </si>
  <si>
    <t>10.1016/j.scitotenv.2019.06.422</t>
  </si>
  <si>
    <t>Desalination is increasingly put forward as a sustainable local solution to water scarcity in combination with the exploitation of renewable energy sources. However, the complexity of the resource nexus entails the unavoidable existence of pros and cons across its various dimensions that can only be assessed at different scales of analysis. In turn, these pros and cons entail different winners and losers among the different social actors linked through the nexus. To address these challenges, a novel approach to resource nexus assessment is put forward, based on multi-scale integrated analysis of societal and ecosystem metabolism (MuSIASEM) and recognizing the resource nexus as a wicked problem. The integrated representation identifies the existence of biophysical constraints determined by processes both under human control (in the technosphere) and beyond human control (in the biosphere). The approach is illustrated with a local case study of desalination in the Canary Islands, Spain. The material presented has been generated in the context of the project “Moving towards adaptive governance in complexity: Informing nexus security” (MAGIC) for use in participatory processes of co-production of knowledge claims about desalination, a prerequisite for informed policy deliberation. © 2019 The Authors</t>
  </si>
  <si>
    <t>Guan X., Mascaro G., Sampson D., Maciejewski R.</t>
  </si>
  <si>
    <t>A metropolitan scale water management analysis of the food-energy-water nexus</t>
  </si>
  <si>
    <t>Phoenix AMA</t>
  </si>
  <si>
    <t>10.1016/j.scitotenv.2019.134478</t>
  </si>
  <si>
    <t>Quantifying the interactions of the food-energy-water (FEW) nexus is crucial to support new policies for the conjunctive management of the three resources. Currently, our understanding of FEW systems in metropolitan regions is limited. Here, we quantify and model FEW interactions in the metropolitan area of Phoenix, Arizona, using the Water Evaluation and Planning (WEAP) platform. In this region, the FEW nexus has changed over the last thirty years due to a dramatic population growth and a sharp decline of cultivated land. We first thoroughly test the ability of WEAP to simulate water allocation to the municipal, agricultural, industrial, power plant, and Indian sectors against historical (1985–2009) data. We then apply WEAP under possible future (2010–2069) scenarios of water and energy demand and supply, as well as food production. We find that, if the current decreasing trend of agricultural water demand continues in the future, groundwater use will diminish by ~23% and this would likely result in aquifer safe-yield and reduce the energy demand for water. If agricultural activities decrease at a lower rate or a multidecadal drought occurs, additional (from 7% to 33%) water from energy-intensive sources will be needed. This will compromise the ability to reach safe-yield and increase energy demand for water up to 15%. In contrast, increasing the fraction of energy produced by solar power plants will likely guarantee safe-yield and reduce energy demand of 2%. This last solution, based on an expanded renewable portfolio and current trends of municipal and agricultural water demand, is also projected to have the most sustainable impacts on the three resources. Our analytical approach to model FEW interconnectivities quantitatively supports stakeholder engagement and could be transferable to other metropolitan regions. © 2019 Elsevier B.V.</t>
  </si>
  <si>
    <t>Bakhshianlamouki E., Masia S., Karimi P., van der Zaag P., Sušnik J.</t>
  </si>
  <si>
    <t>A system dynamics model to quantify the impacts of restoration measures on the water-energy-food nexus in the Urmia lake Basin, Iran</t>
  </si>
  <si>
    <t>Urmia lake Basin</t>
  </si>
  <si>
    <t>10.1016/j.scitotenv.2019.134874</t>
  </si>
  <si>
    <t>Water scarcity exacerbated by growing demand in different sectors has created environmental, social, and economic challenges in the Urmia Lake Basin, Iran. Tackling this problem requires an integrated approach considering the basin as an interconnected system where a change in one sector affects others. Here, a System Dynamics Model is developed to simulate the water-energy-food nexus in the Urmia Lake Basin as a holistic multi-sectoral system and to assess the impacts of proposed lake restoration measures, especially looking for trade-offs. Besides considering climate change impacts, the effect of different sets of measures including increasing irrigation efficiency, increasing return flows, inter-basin water transfers, crop land retirement, and reviving a portion of the lake on the natural resources and socio-economic state of the basin are analysed. Results show that Urmia Lake level is sensitive to climate change scenarios. A holistic restoration approach could be effective in increasing the lake level to the proposed ecological level by 2040. However, in doing so, electricity demand in the agricultural sector could grow significantly. It is shown that a 20% retirement of irrigated wheat lands to curb water demand, if coupled with a 20% increase in yield on 80% and 50% of irrigated and rain-fed fields respectively, will not reduce wheat production in the basin. The effectiveness of water demand management measures is highly dependent on continuous monitoring and enforcement, particularly in restricting growth in agricultural water consumption. This study considered all nexus sectors in a holistic way to assess the total impact of proposed measures which on paper look positive, but may have unexpected consequences such as increasing energy demand for electric pumps. In dialogue with Urmia Lake restoration practitioners, this work can feed in to inform effective decisions for the restoration of Urmia Lake. © 2019 Elsevier B.V.</t>
  </si>
  <si>
    <t>Multi-objective optimisation of constrained food-energy-water-nexus systems for sustainable resource allocation</t>
  </si>
  <si>
    <t>South Africa</t>
  </si>
  <si>
    <t>10.1016/j.seta.2020.100967</t>
  </si>
  <si>
    <t>Sustainable Energy Technologies and Assessments</t>
  </si>
  <si>
    <t>The rising demand for food, energy and water amidst depleting supplies and increased environmental degradation is a significant problem in today's world. The concerted occurrence of climate change, human hostilities, poverty increase in several countries and a pandemic outbreak have all contributed to the global challenge of food insecurity. Sustainable management of the three essential resources requires a paradigm shift from a singular and separate approach where each of the resources is independently treated to a multi-dimensional approach that recognises the interconnectedness of the resources, referred to as the Food-energy-water-nexus (FEW-N). A critical and holistic study of optimum interconnections in the FEW-N within social, environmental and economic framework is required. The paper leverages on multi-objective sustainable land use allocation models, integrated with energy and water resource allocation challenges in the food sector, taking cognisance of the FEW-N. Result validation was carried out under different scenarios within the South African context. The results demonstrate the robustness of the developed optimisation framework in introducing optimality amongst multiple objectives while exploring the trade-offs amidst competitions. Furthermore, results show that sustainable management of territorial and natural resources enhances food security amidst depletion of resources. © 2020 Elsevier Ltd</t>
  </si>
  <si>
    <t>Kajenthira Grindle A., Siddiqi A., Anadon L.D.</t>
  </si>
  <si>
    <t>Food security amidst water scarcity: Insights on sustainable food production from Saudi Arabia</t>
  </si>
  <si>
    <t>10.1016/j.spc.2015.06.002</t>
  </si>
  <si>
    <t>Water, energy, and food security are of critical concern as rising population growth and rapid urbanization place greater pressure on our natural resources. The trade of 'virtual water' through agricultural products and its appropriation through foreign direct investment (FDI) in food production have emerged as potential strategies for water-scarce countries seeking food security. In Saudi Arabia, where domestic agricultural enterprise remains a state priority despite extreme water scarcity, a shift to overseas food production to meet domestic demand could have significant implications for water and energy use as well as local labor markets. This study evaluates the growing internationalization of food production in water-scarce countries using the case of Saudi Arabia as a microcosm to illustrate the tradeoffs in resource consumption associated with crop selection and farming practices. This analysis indicates that the implications of different types of large-scale agribusiness must be more explicitly accounted for in government policy given the non-renewable nature of groundwater and energy. This work also quantifies the increase in the import of virtual water through conventional trade, which has significant potential to minimize groundwater pumping for food production in arid environments. A brief, complementary assessment of the growing role of FDI shows that further analysis is needed to ascertain the long-term resource impacts of direct investment in overseas enterprise and to minimize potentially negative impacts on water access and rural livelihoods in target nations. Active engagement of local communities and/or more holistic investment in infrastructure or improving agricultural productivity could also help avoid the potential for conflict and contribute towards long-term sustainability. © 2015 The Institution of Chemical Engineers.</t>
  </si>
  <si>
    <t>Scale variability of water, land, and energy resource interactions and their influence on the food system in Uganda</t>
  </si>
  <si>
    <t>10.1016/j.spc.2015.07.009</t>
  </si>
  <si>
    <t>Despite efforts to achieve food security in Sub-Saharan Africa (SSA) since the 1970s, food insufficiency continues to plague the region. As of 2014 more than a fifth of Sub-Saharan Africa's population remain food insecure according to the United Nations Food and Agricultural Organisation (FAO). The food security challenges in Sub-Saharan Africa are linked to economic, agro-ecological, technological/agronomic, institutional and related factors. These causes however overlay complex interactions and constraints within the key physical resources of Water Land and Energy (WLE), which are necessary for food production, processing, distribution and consumption. The relationship between the WLE interactions and the performance of SSA's food systems, and the impacts of interventions at different scales are not yet fully understood, particularly in light of the need to maintain essential ecosystem services.This study employs an integrated multi-scale Food System resource analysis approach to examine Uganda's WLE resource constraints vis-à-vis 2012 and 2050 agricultural resource demand at national, district and local scales, as a test case for Sub-Saharan Africa. The analysis identifies where the competing WLE resource constraints are and the variations from local (sub-county), regional, to national scale so that potential policy interventions can be appropriately targeted. The approach involves a combination of geo-spatial analysis, calorific-demand analysis and Source-to-Service resource transformation modelling. The results are visualised using coupled Sankey diagrams and resource stress maps. The analysis reveals the current competing demands and constraints at different scales, and helps to identify key resource intervention areas to resolve resource stress in Uganda's food system. The inferences highlight variations in the significance of resource stress at different analytical resolutions and constraints at different locations for the WLE resources. Overall, the analysis helps to inform food security policy and the resource context for the present and future management of Uganda's food system. © 2015 The Institution of Chemical Engineers.</t>
  </si>
  <si>
    <t>Medeiros D.L., Kiperstok A.C., Nascimento F.R.A., Cohim E.H.B., Kiperstok A.</t>
  </si>
  <si>
    <t>Human urine management in resource-based sanitation: water-energy-nutrient nexus, energy demand and economic performance</t>
  </si>
  <si>
    <t>Bahia</t>
  </si>
  <si>
    <t>10.1016/j.spc.2020.12.043</t>
  </si>
  <si>
    <t>Affordable and environmentally sustainable sanitation practices are required to improve public health and contribute to resource security. Human urine recovery can optimize resource demand and minimize waste in the sanitation sector while providing agricultural producers access to recycled nutrients. Nexus thinking was applied in resource management related to human urine to assess the energy demand using a life cycle approach and economic performance using a cost-benefit approach. Business as usual practices regarding water supply and wastewater management in flushing toilets and the use of synthetic fertilizers in agriculture were compared to a proposed optimization with reduced water flushing in a toilet or urinal, and the proposed urine logistics with a waterless urinal and the use of urine fertilizer. The energy demand was 92-192 kWh in business as usual, 94-117 kWh in proposed optimization and 38 kWh in proposed urine logistics, resulting in a potential saving of 25-154 kWh per person a year in the proposed scenarios. The financial cost was 67-108 USD in business as usual, 9-57 USD in proposed optimization and 32 USD in proposed urine logistics, resulting in a potential benefit of 30-96 USD per person a year. Sensitivity analysis of key parameters was considered in the proposed urine logistics to support decision-making. Urine recovery as presented in this study contributes to multi-sectoral integrated management of resources mainly through natural resource savings, pollution prevention and fertilizer provision optimizing the water-energy-nutrient nexus. © 2021</t>
  </si>
  <si>
    <t>Karamian F., Mirakzadeh A.A., Azari A.</t>
  </si>
  <si>
    <t>The water-energy-food nexus in farming: Managerial insights for a more efficient consumption of agricultural inputs</t>
  </si>
  <si>
    <t>Miandarband plain in the downstream of Razavar Diversion Dam</t>
  </si>
  <si>
    <t>Plain</t>
  </si>
  <si>
    <t>10.1016/j.spc.2021.03.008</t>
  </si>
  <si>
    <t>Managing the use of water and energy for food production is the main challenge for agriculture in underdeveloped countries. Therefore, a change in farmers’ insight about resources consumption is essential. This study aims to apply the water-energy-food nexus index (WEFNI) as a new management perspective at the farm level. Measurements related to WEFNI were done using integrated primary and secondary data. The data for water and energy consumption, water and energy mass productivity, and water and energy economic productivity were gathered for dominant crops (wheat, maize-grain, and tomato) in the study area. Finally, due to the study framework and equations, six indicators have been weighted and combined for each crop. The study area includes Miandarband plain in Kermanshah province (the west of Iran). Results revealed that the rate of WEFNI was very low for studied crops (wheat = 0.209, tomato = 0.206 and maize-grain = 0.197). Wheat, meanwhile, has been ranked first in terms of sustainability while based on the 6 indicators, separately, and before integration in the WEFN framework, it was ranked third. Therefore, the integration of indicators within the used WEFN framework has changed the former insight about farm management, crop cultivation, and also input consumption. This study is one of the first attempts to provide empirical evidence that supports WEFNI effect in farm management. Therefore, annual calculation and analysis of WEFNI in the framework of the present study to monitor agricultural activities are recommended. © 2021</t>
  </si>
  <si>
    <t>Cansino-Loeza B., Tovar-Facio J., Ponce-Ortega J.M.</t>
  </si>
  <si>
    <t>Stochastic optimization of the water-energy-food nexus in disadvantaged rural communities to achieve the sustainable development goals</t>
  </si>
  <si>
    <t>México</t>
  </si>
  <si>
    <t>10.1016/j.spc.2021.08.005</t>
  </si>
  <si>
    <t>The 2030 agenda for sustainable development sets goals to strengthen the economic, environmental, and social sectors of the world. Among the main objectives are to eradicate poverty in the world, guarantee food security and human well-being, as well as the sustainable production of resources. The most important challenges are in rural areas where it is difficult to access food, electricity, fuel, and sanitary services. To overcome resource limitations, the optimization of the water-energy-food nexus has been proposed to boost the economic development of disadvantaged rural communities, this has been addressed through the correct management of available resources to ensure that the inhabitants have access to basic social services and a healthy diet. In this work, a mathematical model is provided for the sustainable production via integration of water, energy, and food in disadvantage rural communities, determining the optimal mix of technologies to supply the utility demands and the variety of food to cover nutritional requirements. The model formulation is a Stochastic Mixed Integer Linear Program, and it considers the population change and the water and energy demand as uncertain parameters. A Mexican community was selected as case study demonstrating the applicability of the model. Results show that it is feasible to create a system that enables the community to be self-sufficient and provide a balanced diet for inhabitants using renewable technologies and considering waste treatment. Moreover, with the proposed integration, it is possible to reduce the poverty and marginalization index by 8% per year with proper profit management. © 2021 Institution of Chemical Engineers</t>
  </si>
  <si>
    <t>Caputo S., Schoen V., Specht K., Grard B., Blythe C., Cohen N., Fox-Kämper R., Hawes J., Newell J., Poniży L.</t>
  </si>
  <si>
    <t>Applying the food-energy-water nexus approach to urban agriculture: From FEW to FEWP (Food-Energy-Water-People)</t>
  </si>
  <si>
    <t>a London community garden</t>
  </si>
  <si>
    <t>10.1016/j.ufug.2020.126934</t>
  </si>
  <si>
    <t>Urban Forestry and Urban Greening</t>
  </si>
  <si>
    <t>Many studies examine the correlation between the use of resources such as water, energy and land, and the production of food. These nexus studies focus predominantly on large scale systems, often considering the social dimensions only in terms of access to resources and participation in the decision-making process, rather than individual attitudes and behaviours with respect to resource use. Such a concept of the nexus is relevant to urban agriculture (UA), but it requires customisation to the particular characteristics of growing food in cities, which is practiced mainly at a small scale and produces not only food but also considerable social, economic, and environmental co-benefits. To this end, this paper proposes a new conceptual basis for a UA Nexus, together with an assessment methodology that explicitly includes social dimensions in addition to food, energy and water. The conceptual basis introduces People, together with Food, Energy and Water, as a fundamental factor of the UA Nexus. On this basis, a methodology is developed measuring not only resource efficiency and food production but also motivations and health benefits. It comprises a combination of methods such as diaries of everyday UA practices, a database of UA activities, life cycle assessment (LCA), and material flow analysis to connect investigations developed at a garden scale to the city scale. A case study shows an application of the methodology. © 2021 The Authors</t>
  </si>
  <si>
    <t>Laso J., Margallo M., García-Herrero I., Fullana P., Bala A., Gazulla C., Polettini A., Kahhat R., Vázquez-Rowe I., Irabien A., Aldaco R.</t>
  </si>
  <si>
    <t>Combined application of Life Cycle Assessment and linear programming to evaluate food waste-to-food strategies: Seeking for answers in the nexus approach</t>
  </si>
  <si>
    <t xml:space="preserve">anchovy canning industry in Cantabria </t>
  </si>
  <si>
    <t>10.1016/j.wasman.2018.09.009</t>
  </si>
  <si>
    <t>The great concern regarding food loss (FL) has been studied previously, but in an isolated way, disregarding interdependencies with other areas. This paper aims to go a step further by proposing a new procedure to assess different waste management alternatives based on the nexus approach by means of an integrated Water-Energy-Food-Climate Nexus Index (WEFCNI). The environmental profile of the waste management techniques is determined using Life Cycle Assessment (LCA) which, in combination with Linear Programming (LP), explores the optimal aggregation of weighting factors that lead to an aggregated nexus index. The management of residues from the anchovy canning industry in Cantabria (Spain) has been used as a case study, considering the three current applied alternatives: (i) valorisation of FL as animal feed in aquaculture (food waste-to-food approach), (ii) incineration of FL with energy recovery, and (iii) landfilling with biogas recovery. The last two considered the use of energy recovered to produce a new aquaculture product (food waste-to-energy-to-food scenarios). The results indicate that incineration is the best performing scenario when the nutritional energy provided by the valorisation alternative is not high enough and the valorisation technology presents the highest water consumption. Therefore, a minimisation in the consumption of natural resources is suggested in order to improve the application of circular economy within the sector. The use of the nexus index as an environmental management tool is extendable to any food system with the aim of facilitating the decision-making process in the development of more sustainable products. © 2018 Elsevier Ltd</t>
  </si>
  <si>
    <t>Li R., Wu M., Aleid S., Zhang C., Wang W., Wang P.</t>
  </si>
  <si>
    <t>An integrated solar-driven system produces electricity with fresh water and crops in arid regions</t>
  </si>
  <si>
    <t>10.1016/j.xcrp.2022.100781</t>
  </si>
  <si>
    <t>Cell Reports Physical Science</t>
  </si>
  <si>
    <t>Stable supplies of water, energy, and food are the most essential factors to universal achievements of the United Nation's Sustainable Developments Goals (SDGs) by 2030. This work reports a self-sustained and solar-driven, integrated water-electricity-crop co-production system (WEC2P). The design of WEC2P is based on the atmospheric water adsorption-desorption cycle (1) to generate cooling power for photovoltaic (PV) cells to increase their electricity generation performance or (2) to sustainably produce fresh water from atmospheric water vapor to support crop growth. During the 3-month-long outdoor field test, the WEC2P successfully reduced the temperature of PV panels by up to 17°C and increased their electricity generation by up to 9.9% in the PV cooling mode. Meanwhile, it produced water to irrigate crops (i.e., water spinach) hosted in an integrated plant-growing unit in Saudi Arabia, with a crop surviving rate of 95%. Thereby, WEC2P may represent a meaningful contribution to the global water-energy-food nexus. © 2022 The Author(s)</t>
  </si>
  <si>
    <t>Cansino-Loeza B., Sánchez-Zarco X.G., Mora-Jacobo E.G., Saggiante-Mauro F.E., González-Bravo R., Mahlknecht J., Ponce-Ortega J.M.</t>
  </si>
  <si>
    <t>Systematic Approach for Assessing the Water-Energy-Food Nexus for Sustainable Development in Regions with Resource Scarcities</t>
  </si>
  <si>
    <t>State of Sonora</t>
  </si>
  <si>
    <t>10.1021/acssuschemeng.0c04333</t>
  </si>
  <si>
    <t>Currently, the security of basic resources such as water, energy, and food is regarded as essential for sustainable development. Nonetheless, population growth, economic development, and changing consumption patterns have caused stress on these resources. It is expected that, in the near future, in many parts of the world, it will be challenging to satisfy the demand of the population and the access to essential services. Assessing the availability and access to natural resources allows for making projections of future scenarios and, in this sense, developing policies to mitigate deficiencies in all these sectors. This work presents an approach to assess the progress on the water-energy-food nexus security through an index that involves availability, accessibility, and sustainability indicators of a region over a time period. The evaluation considering the Sustainable Development Goals allows for identifying vulnerabilities associated with the water-energy-food nexus. The state of Sonora in Mexico was selected as a case study because of its unequal distribution and accessibility of resources. Results show that water, energy, and food access is not at risk, but the importation of resources to meet the demand of the state makes the nexus unsustainable because the availability of resources is not enough to satisfy the services of the population. Nevertheless, projections for 2030 show slight improvements in the water-energy-food nexus security. Copyright © 2020 American Chemical Society.</t>
  </si>
  <si>
    <t>Lado J.J., Zornitta R.L., Vázquez Rodríguez I., Malverdi Barcelos K., Ruotolo L.A.M.</t>
  </si>
  <si>
    <t>Sugarcane Biowaste-Derived Biochars as Capacitive Deionization Electrodes for Brackish Water Desalination and Water-Softening Applications</t>
  </si>
  <si>
    <t xml:space="preserve">São Martinho sugarethanol factory, in São Paulo State, Brazil. </t>
  </si>
  <si>
    <t>10.1021/acssuschemeng.9b04504</t>
  </si>
  <si>
    <t>The sugarcane ethanol industry is currently generating an intensive amount of biowaste while consuming significant water resources. In this work, sugarcane bagasse fly ash (SCBFA), a major biowaste with high amounts of fixed carbon, is employed as a precursor for activated carbon (SCBFA-AC) production. Here, SCBFA-ACs are valorized as the main component of carbon electrodes employed in capacitive deionization (CDI), an emerging desalination technology. In this way, an abundant and low-cost biowaste could be used as a green alternative to treat the water. Different activation methods of SCBFA were explored obtaining SCBFA-AC with a broad spectrum of structural and chemical properties. The electrochemical characterization of SCBFA-AC showed the positive impact of large surface areas, good combination of micro- and mesopores, and the presence of surface functional groups on specific capacitances (117 F g-1). Subsequently, CDI and membrane CDI experiments showed the importance of ion-exchange membranes on improving charge efficiency values (from 5-30 to 80-95%) and consequently, salt adsorption capacity, SAC, from ≈5 to 22 mg g-1. This SAC value, one of the highest ever obtained with biowaste electrodes, only suffered a slight reduction (19 mg g-1) after 70 CDI cycles. Finally, SCBFA electrodes were successfully tested for water-softening applications, reaching 15 mg g-1 when operating using CaCl2 solutions instead of NaCl. This study represents a great example of the water-energy-food nexus in the framework of the circular economy. © 2019 American Chemical Society.</t>
  </si>
  <si>
    <t>Yang J., Yang Y.C.E., Khan H.F., Xie H., Ringler C., Ogilvie A., Seidou O., Djibo A.G., van Weert F., Tharme R.</t>
  </si>
  <si>
    <t>Quantifying the Sustainability of Water Availability for the Water-Food-Energy-Ecosystem Nexus in the Niger River Basin</t>
  </si>
  <si>
    <t>Niger River Basin</t>
  </si>
  <si>
    <t>10.1029/2018EF000923</t>
  </si>
  <si>
    <t>Water, food, energy, and the ecosystems they depend on interact with each other in highly complex and interlinked ways. These interdependencies can be traced particularly well in the context of a river basin, which is delineated by hydrological boundaries. The interactions are shaped by humans interacting with nature, and as such, a river basin can be characterized as a complex, coupled socioecological system. The Niger River Basin in West Africa is such a system, where water infrastructure development to meet growing water, food, and energy demands may threaten a productive and vulnerable basin ecosystem. These dynamic interactions remain poorly understood. Trade-off analyses between different sectors and at different spatial scales are needed to support solution-oriented policy analysis, particularly in transboundary basins. This study assesses the impact of climate and human/anthropogenic changes on the water, energy, food, and ecosystem sectors and characterizes the resulting trade-offs through a set of generic metrics related to the sustainability of water availability. Results suggest that dam development can mitigate negative impacts from climate change on hydropower generation and also on ecosystem health to some extent. ©2018. The Authors.</t>
  </si>
  <si>
    <t>Wild T.B., Khan Z., Zhao M., Suriano M., Bereslawski J.L., Roberts P., Casado J., Gaviño-Novillo M., Clarke L., Hejazi M., Miralles-Wilhelm F., Muñoz-Castillo R., Vernon C., Snyder A., Yarlagadda B., Birnbaum A., Lamontagne J., White D., Ojeda-Matos G.</t>
  </si>
  <si>
    <t>The Implications of Global Change for the Co-Evolution of Argentina's Integrated Energy-Water-Land Systems</t>
  </si>
  <si>
    <t>Argentina</t>
  </si>
  <si>
    <t>10.1029/2020EF001970</t>
  </si>
  <si>
    <t>This study seeks to understand how Argentina's energy, water, and land (EWL) systems will co-evolve under a representative array of human and earth system influences, including socioeconomic change, climate change, and climate policy. To capture Argentina's sub-national EWL dynamics in the context of global change, we couple the Global Change Analysis Model with a suite of consistent, gridded sectoral downscaling models to explore multiple stakeholder-engaged scenarios. Across scenarios, Argentina has the economic opportunity to use its vast land resources to satisfy growing domestic and international demand for crops, such as oil (e.g., soy) and biomass. The human (rather than earth) system produces the most dominant changes in mid-century EWL resource use. A Reference scenario characterized by modest socioeconomic growth projects a 40% increase in Argentina's agricultural production by 2050 (relative to 2020) by using 50,000 km2 of additional cropland and 40% more water. A Climate Policy scenario designed to achieve net-zero carbon emissions globally shortly after mid-century projects that Argentina could use 100,000 km2 of additional land (and 65% more water) to grow biomass and other crops. The burden of navigating these national opportunities and challenges could fall disproportionately on a subset of Argentina's river basins. The Colorado and Negro basins could experience moderate-to-severe water scarcity as they simultaneously navigate substantial irrigated crop demand growth and climate-induced declines in natural water availability. Argentina serves as a generalizable testbed to demonstrate that multi-scale EWL planning challenges can be identified and managed more effectively via integrated analysis of coupled human-earth systems. © 2021. The Authors. Earth's Future published by Wiley Periodicals LLC on behalf of American Geophysical Union.</t>
  </si>
  <si>
    <t>Shrestha S., Adhikari S., Babel M.S., Perret S.R., Dhakal S.</t>
  </si>
  <si>
    <t>Evaluation of groundwater-based irrigation systems using a water–energy–food nexus approach: a case study from Southeast Nepal</t>
  </si>
  <si>
    <t>Southeast Nepal</t>
  </si>
  <si>
    <t>10.1080/23249676.2014.1001881</t>
  </si>
  <si>
    <t>Journal of Applied Water Engineering and Research</t>
  </si>
  <si>
    <t>This study aims to evaluate the performance of groundwater-based tube well irrigation systems of Sarlahi District in Nepal considering a water–energy–food nexus approach. The deep tube well (DTW) irrigation systems showed better performance over shallow tube well (STW) irrigation systems in terms of water supply and agricultural output per unit of irrigated area. On the other hand, the STW-based irrigation systems showed better performance in terms of energy use, management operation and maintenance (MOM) cost and benefit–cost ratio compared to DTW-irrigated systems. The productivity of irrigation water and energy input to major crops showed the best performance for maize followed by rice and wheat. The simulated yields of cereal crops through the AquaCrop model showed significant scope for enhancing crop yields and associated benefits through judicious use of water and fertilizer. © 2015 IAHR and WCCE.</t>
  </si>
  <si>
    <t>Multi-agent management of integrated food-energy-water systems using stochastic games: from Nash equilibrium to the social optimum</t>
  </si>
  <si>
    <t>10.1088/1748-9326/abadca</t>
  </si>
  <si>
    <t>System-level integration and optimization of food-energy-water systems (FEWS) require coordination of multiple agencies and decision-makers and incorporating their interdependence. In general, such coordination might be hard to achieve. As a result, the literature on FEWS management either optimizes the operations for one sector (or one decision-maker), or models interdependence among the sectors without optimizing their operations. In this article, we develop a novel multi-agent management optimization approach that is able to incorporate stochasticity and uncertainty in the system's dynamics and interdependence of the water and energy resources for food production. The proposed method is the first attempt to utilize fundamentals of decision and game theories to optimize operations of multi-agent FEWS. We specifically focus on differentiating between (1) cooperative decision optimization of the operations, where all decision-makers cooperate to achieve the best outcome for the whole system, the social optimum, and (2) non-cooperative decision-making of the agents, the Nash equilibrium. Illustrating with a real-world case study of FEWS in Ventura County, California, we show the difference between the cooperative and non-cooperative decision making in terms of long-term expected cost of managing the system. We further show how the extra costs associated with utilizing the renewable sources of water and energy could be incentivised, so that the non-cooperative solution (the Nash equilibrium) would naturally converge to the best outcome for the whole system (the social optimum).</t>
  </si>
  <si>
    <t>Hailemariam W.G., Silalertruksa T., Gheewala S.H., Jakrawatana N.</t>
  </si>
  <si>
    <t>Water-Energy-Food Nexus of Sugarcane Production in Ethiopia</t>
  </si>
  <si>
    <t>Ethiopia</t>
  </si>
  <si>
    <t>10.1089/ees.2018.0549</t>
  </si>
  <si>
    <t>Globally, the human population is facing difficulties vis-à-vis the ability to secure a sustainable supply of water, food, and energy due to the rising number of population, urbanization, globalization, and so on. The Ethiopian government has given emphasis on sugar and ethanol production from sugarcane, which will highly increase water and energy utilization in Ethiopia. The study aims to assess the water-energy-food nexus (WEFN) in the sugarcane production sector of Ethiopia. The set of indicators considering the consumption, mass, and economic productivity of water and energy in three different sugarcane producing factories in Ethiopia (Wonji-Shoa, Metehara, and Fincha) has been applied. An integrated indicator, so-called "water-energy-food nexus index (WEFNI)," is calculated to identify and compare the WEFN performance of the study sites. The assessment results helped to understand the water-energy-sugarcane relationships. The best nexus performance was found for Wonji Shoa, which has the highest WEFNI score that is, 0.63, followed by Fincha (0.47) and Metehara (0.45). The nexus assessment showed that the higher energy use in Wonji Shoa due to the modern irrigation technology implemented can be compensated by the reduction of water loss and productivity improvement, which finally lead to the increased WEFNI score. Recommendations such as adoption of modern irrigation system and substitution of fertilizers by filter cake are made for improving the WEFN of sugarcane cultivation. This study helps producers and stakeholders to understand their management performance and take actions to improve their productivity, profit, and resource management. Copyright © 2019, Mary Ann Liebert, Inc.</t>
  </si>
  <si>
    <t>Hammond G.P., Li B.</t>
  </si>
  <si>
    <t>Environmental and resource burdens associated with world biofuel production out to 2050: footprint components from carbon emissions and land use to waste arisings and water consumption</t>
  </si>
  <si>
    <t>10.1111/gcbb.12300</t>
  </si>
  <si>
    <t>GCB Bioenergy</t>
  </si>
  <si>
    <t>Environmental or ‘ecological’ footprints have been widely used in recent years as indicators of resource consumption and waste absorption presented in terms of biologically productive land area [in global hectares (gha)] required per capita with prevailing technology. In contrast, ‘carbon footprints’ are the amount of carbon (or carbon dioxide equivalent) emissions for such activities in units of mass or weight (like kilograms per functional unit), but can be translated into a component of the environmental footprint (on a gha basis). The carbon and environmental footprints associated with the world production of liquid biofuels have been computed for the period 2010–2050. Estimates of future global biofuel production were adopted from the 2011 International Energy Agency (IEA) ‘technology roadmap’ for transport biofuels. This suggests that, although first generation biofuels will dominate the market up to 2020, advanced or second generation biofuels might constitute some 75% of biofuel production by 2050. The overall environmental footprint was estimated to be 0.29 billion (bn) gha in 2010 and is likely to grow to around 2.57 bn gha by 2050. It was then disaggregated into various components: bioproductive land, built land, carbon emissions, embodied energy, materials and waste, transport, and water consumption. This component-based approach has enabled the examination of the Manufactured and Natural Capital elements of the ‘four capitals’ model of sustainability quite broadly, along with specific issues (such as the linkages associated with the so-called energy–land–water nexus). Bioproductive land use was found to exhibit the largest footprint component (a 48% share in 2050), followed by the carbon footprint (23%), embodied energy (16%), and then the water footprint (9%). Footprint components related to built land, transport and waste arisings were all found to account for an insignificant proportion to the overall environmental footprint, together amounting to only about 2%. © 2015 The Authors. Global Change Biology Bioenergy Published by John Wiley &amp; Sons Ltd.</t>
  </si>
  <si>
    <t>Santos Da Silva S.R., Miralles-Wilhelm F., Muñoz-Castillo R., Clarke L.E., Braun C.J., Delgado A., Edmonds J.A., Hejazi M., Horing J., Horowitz R., Kyle P., Link R., Patel P., Turner S., McJeon H.C.</t>
  </si>
  <si>
    <t>The Paris pledges and the energy-water-land nexus in Latin America: Exploring implications of greenhouse gas emission reductions</t>
  </si>
  <si>
    <t>Latin America</t>
  </si>
  <si>
    <t>10.1371/journal.pone.0215013</t>
  </si>
  <si>
    <t>PLoS ONE</t>
  </si>
  <si>
    <t>In the 2015 Paris Agreement, nations worldwide pledged emissions reductions (Nationally Determined Contributions—NDCs) to avert the threat of climate change, and agreed to periodically review these pledges to strengthen their level of ambition. Previous studies have analyzed NDCs largely in terms of their implied contribution to limit global warming, their implications on the energy sector or on mitigation costs. Nevertheless, a gap in the literature exists regarding the understanding of implications of the NDCs on countries’ Energy-Water-Land nexus resource systems. The present paper explores this angle within the regional context of Latin America by employing the Global Change Assessment Model, a state-of-the-art integrated assessment model capable of representing key system-wide interactions among nexus sectors and mitigation policies. By focusing on Brazil, Mexico, Argentina and Colombia, we stress potential implications on national-level water demands depending on countries’ strategies to enforce energy-related emissions reductions and their interplays with the land sector. Despite the differential implications of the Paris pledges on each country, increased water demands for crop and biomass irrigation and for electricity generation stand out as potential trade-offs that may emerge under the NDC policy. Hence, this study underscores the need of considering a nexus resource planning framework (known as “Nexus Approach”) in the forthcoming NDCs updating cycles as a mean to contribute toward sustainable development. © 2019 Santos Da Silva et al. This is an open access article distributed under the terms of the Creative Commons Attribution License, which permits unrestricted use, distribution, and reproduction in any medium, provided the original author and source are credited.</t>
  </si>
  <si>
    <t>Zheng J., Wang W., Chen D., Cao X., Xing W., Ding Y., Dong Q., Zhou T.</t>
  </si>
  <si>
    <t>Exploring the water–energy–food nexus from a perspective of agricultural production efficiency using a three-stage data envelopment analysis modelling evaluation method: A case study of the middle and lower reaches of the Yangtze River, China</t>
  </si>
  <si>
    <t>10.2166/wp.2018.184</t>
  </si>
  <si>
    <t>Water Policy</t>
  </si>
  <si>
    <t>A coordinated nexus of agricultural resources is vital to achieve food security and sustainable development in China. Comprehensively considering the water–energy–food nexus as well as the external environment, this study adopts a three-stage data envelopment analysis (DEA) modelling evaluation method to assess the agricultural production efficiency (APE) of seven provinces in the middle and lower reaches of the Yangtze River (MLYR) during 1996–2015. The results show that the three-stage DEA modelling evaluation method reveals real APE and is considered to be a better quantitative method than conventional approaches. A gradually widening range of APE is an important challenge for this region. Significantly, this region generates huge demands for agricultural resources. Moreover, regional emissions of greenhouse gases (GHG) decreased from 34.20 million tons standard coal in 1996 to 32.11 million tons standard coal in 2015, though APE has continued to decrease by 2.56% in the past two decades. In general, the management and technology levels should be improved simultaneously, even though specific opportunities for APE improvement vary across provinces in MLYR. However, understanding the temporal and spatial variation of APE along with the WEF nexus from a production-based insight is a vital step toward appropriately targeted policy making for nationwide resources savings and emissions reduction. © IWA Publishing 2019.</t>
  </si>
  <si>
    <t>Zhang T., Xu Y.</t>
  </si>
  <si>
    <t>Evaluation on the efficiency of water-energy-food nexus based on data envelopment analysis (DEA) and malmquist in different regions of China</t>
  </si>
  <si>
    <t>10.2991/ijcis.d.191209.002</t>
  </si>
  <si>
    <t>International Journal of Computational Intelligence Systems</t>
  </si>
  <si>
    <t>Water-energy-food (W-E-F) nexus is an essential element for human survival, as well as the basis for the sustainable development of regional economy and ecological environment. Water resource is an important input element of energy production and food production, which makes the W-E-F nexus become closer and more complicated. Taking water resource as the main input variable and grain as the output variable, and taking water resource and grain consumption as the main input variable and energy output as the output variable, the W-F and W/F-E coupling efficiency evaluation index system was constructed. Using data envelopment analysis (DEA) and Malmquist index model, the W-E-F coupling efficiency of 31 regions in China from 2007 to 2016 was evaluated from static and dynamic perspectives. In view of the low comprehensive efficiency in most areas, this paper gives corresponding strategies and suggestions. © 2019 The Authors. Published by Atlantis Press SARL.</t>
  </si>
  <si>
    <t>Allam M.M., Eltahir E.A.B.</t>
  </si>
  <si>
    <t>Water-energy-food nexus sustainability in the upper Blue Nile (UBN) basin</t>
  </si>
  <si>
    <t>upper Blue Nile basin</t>
  </si>
  <si>
    <t>10.3389/fenvs.2019.00005</t>
  </si>
  <si>
    <t>The Nile basin ecosystem is under stress due to rapid population growth, inefficient utilization of resources, climate change, and persistent conflicts among riparian countries. The Blue Nile is a major tributary of the Nile River and contributes about 60% of the total annual flow. This paper presents a framework for optimal allocation of land and water resources in the upper Blue Nile (UBN) basin. This framework consists of two optimization models that aim to: (a) allocate land and water resources optimally to rain-fed and irrigated agriculture, and (b) allocate water to agriculture and hydropower production while maximizing the total net benefits. The optimal agricultural expansion is expected to reduce the UBN flow by about 7.6 cubic kilometers, impacting the downstream countries Egypt and Sudan. Optimal operation rules for the Grand Ethiopian Renaissance dam (GERD) are identified to maximize annual hydropower generation from the dam while achieving a relatively uniform monthly production rate. Trade-offs between agricultural expansion and hydropower generation are analyzed in an attempt to define scenarios for cooperation that would achieve win-win outcomes for the three riparian countries sharing the basin waters. © 2019 Allam and Eltahir.</t>
  </si>
  <si>
    <t>Xu P., Wu S., Zhang J., Wu X., Jia B., Dai J., Yu L., Zhang Y., Qi Y.</t>
  </si>
  <si>
    <t>Suitability Evaluation of the Water-Energy-Food System: A Case Study in Sichuan Province, China</t>
  </si>
  <si>
    <t>10.3389/fenvs.2022.875458</t>
  </si>
  <si>
    <t>Water, energy, and food are the basic resources on which human beings depend for survival and development. However, these resources, ecosystem, society, and economy interact with each other in highly complex and interlinked ways, that is, the water-energy-food (WEF) nexus, which is difficult to evaluate quantitatively, particularly whether there is a harmonious, matching, and benign interaction in the WEF system for a given spatial and temporal scale, that is, the WEF system suitability. Thus, we developed a comprehensive model for the WEF system suitability evaluation, including stability, coordination, and sustainability. The model mainly contains the index system construction, weight calculation, and TOPSIS evaluation method. Specifically, we proposed an improved weight calculation method (i.e., network assignment method) based on the network analysis method and Amal’s method. A case study in Sichuan Province, China, has shown that 1) the overall level of the WEF system suitability in Sichuan Province is above medium and shows a fluctuating trend; 2) in terms of the proportion of each indicator to the total, the contribution of coordination indicators to the comprehensive evaluation decreases slightly, and the contribution of sustainability indicators is greater, but the three remain in a balanced state, as evinced by good underlying conditions and potential for future development; 3) the network assignment method can obtain more suitable statistical characteristics (standard deviation, mean, maximum, and minimum) compared with the Entropy method, Amal’s method, and analytic network process method, which are consistent with the actual conditions in the study area. In general, the evaluation results obtained by the network assignment method can better characterize the nexus at the core of complex multi-resource systems and have significant advantages in the application of comprehensive evaluation of the suitability of WEF systems. Copyright © 2022 Xu, Wu, Zhang, Wu, Jia, Dai, Yu, Zhang and Qi.</t>
  </si>
  <si>
    <t>Li C., Yu W., Dzodzomenyo M., Asamoah M., Kerapetse C.T., Kandel M., Wright J.</t>
  </si>
  <si>
    <t>Growing Spatial Overlap Between Dam-Related Flooding, Cropland and Domestic Water Points: A Water–Energy–Food Nexus Management Challenge in Malawi and Ghana</t>
  </si>
  <si>
    <t>Malawi and Ghana</t>
  </si>
  <si>
    <t>10.3389/frwa.2021.730370</t>
  </si>
  <si>
    <t>In sub-Saharan Africa, land cover change, expansion of hydropower infrastructure, and increased flooding complicate country-level efforts to meet the Sustainable Development Goal target concerning access to safe water. The Water, Energy and Food (WEF) nexus approach recognises that addressing these complex challenges requires cross-sectoral analyses at multiple scales. Building on such an approach, our study examined the interrelationships between land cover change, dam-related flooding and access to safe water via a national-level spatial analysis with local case studies in Malawi and Ghana. Our assessment of the water–food interactions found that areas of overlap between water points and cropland increased from 2000 to 2020 for both countries at national scale, but overlap extent varied greatly depending on the land cover product used. Local-scale exploration of water point installation patterns in Zomba, Malawi confirmed this pattern, highlighting increasing non-governmental funding of borehole installation programmes. Our assessment of water–energy interactions found that flooding mediated by hydropower dams increased for the White Volta Basin in Ghana, thereby increasing inundation of groundwater points. Local-scale focus group discussions revealed flooding resulted in contaminated water sources and high risk of injury or drowning whilst fetching water. Overall, our study highlights how socio-economic drivers are bringing water points, flooding and cropland into closer proximity, requiring flood mitigation measures at water points and agro-chemical management to minimise potential water quality impacts. Given differences between land cover products, we recommend more robust integration of existing land cover products to better monitor these phenomena. Copyright © 2021 Li, Yu, Dzodzomenyo, Asamoah, Kerapetse, Kandel and Wright.</t>
  </si>
  <si>
    <t>Villamor G.B., Guta D.D., Mirzabaev A.</t>
  </si>
  <si>
    <t>Gender Specific Differences of Smallholder Farm Households Perspective of Food-Energy-Land Nexus Frameworks in Ethiopia</t>
  </si>
  <si>
    <t>10.3389/fsufs.2020.491725</t>
  </si>
  <si>
    <t>Frontiers in Sustainable Food Systems</t>
  </si>
  <si>
    <t>The water-energy-food security nexus concept is a widely recognized analytical approach to achieve sustainable development goals. However, to date, related thinking has mostly been applied at higher scales in a top-down manner, while bottom-up and local scale applications remain limited. This includes the gender dimension of the nexus, which is one of the sustainable development goals. Narrowing this gap, this paper describes and assesses the food-energy-land nexus from a smallholder farm household perspective in the context of rural Ethiopia through a gender-specific lens. To explore the differences between men and women perspective of the nexus, we adopted the Actors, Resources, Dynamics, and Interactions (ARDI) to co-develop a mental model of the nexus concept combined with statistical analysis. Using this approach, we examined the key direct actors and the linkages between major resources including the processes that affect the management by gender. The results indicate that there are four aspects that differentiate male and female perspectives with respect to the water-energy-food nexus. These differences include (1) access to external actors, (2) perceptions of target resources, (3) gender specific productive roles, and (4) decision making with respect to target resource management and utilization, which may affect the dynamics and governance of the water-energy-food nexus. With regards to factors associated with time spent for collecting water and fuel and crop production vary according to gender type. Overlooking these differences could make the nexus approach unrealistic to achieve gender equity while further aggrevating the already burdening roles of women including children within households. © Copyright © 2020 Villamor, Guta and Mirzabaev.</t>
  </si>
  <si>
    <t>Becker L., Gondhalekar D.</t>
  </si>
  <si>
    <t>Estimating the Water and Carbon Footprints of Growing Avocados in the Munich Metropolitan Region Using Waste Heat as a Water-Energy-Food Nexus Potential</t>
  </si>
  <si>
    <t>Munich Metropolitan Region</t>
  </si>
  <si>
    <t>10.3389/fsufs.2022.857650</t>
  </si>
  <si>
    <t>Avocados, which have been labeled a superfood and are very popular around the world, are often grown in areas with water scarcity and have long-distance transports to their end consumer. Water and carbon footprints could be reduced by using greenhouse farming, waste heat and rainwater. This study aims to determine whether avocados and other exotic fruits could be locally or regionally grown in greenhouse systems in Bavaria heated using waste heat and examines whether this approach decreases the resulting water and carbon footprints. To test these hypotheses, the waste heat potential is estimated by analyzing a database provided by the Bavarian Environment Agency. Data on water and carbon footprints are extracted from databases by The Water Footprint Network and FAOSTAT. As a local case study, a greenhouse system using waste heat of a nearby glass factory in Upper Franconia is considered. The results show a tremendous waste heat potential for Bavaria and Munich with reduced carbon, but similar water footprints compared to international avocado production. The required area for these avocado farms would only amount to 0.016% of Bavaria's or 0.02% of Munich's total area. With more uncomplicated handling and earlier fruit bearing, fruits like papaya, guava, or carambola seem to be better suited for greenhouse farming than avocados. Waste heat supported farming in controlled environments can require significantly less water through modern irrigation techniques and should be considered when designing new food security concepts for urban or rural areas. Copyright © 2022 Becker and Gondhalekar.</t>
  </si>
  <si>
    <t>Rodríguez-Merchan V., Ulloa-Tesser C., Casas-Ledón Y.</t>
  </si>
  <si>
    <t>Evaluation of the Water-Energy-Land Nexus (WELN) using exergy-based indicators: The chilean electricity system case</t>
  </si>
  <si>
    <t>Chile</t>
  </si>
  <si>
    <t>10.3390/en13010042</t>
  </si>
  <si>
    <t>The competition and interlinkages between energy, water, and land resources are increasing globally and are exacerbated by climate change and a rapid increase in the world population. The nexus concept has emerged for a comprehensive understanding related to the management and efficiency of resource use. This paper assesses water-energy-land nexus (WELN) efficiency through integration of the principles of Life Cycle Assessment (LCA) and exergy analysis, using the Chilean energy sector (CES) as a study case. The cumulative exergy consumption (CExC) and cumulative degree of perfection (CDP) are used as indicators for WELN efficiency. The results show the production of 1 MWh of electricity required 17.3 GJex, with the energy component of WELN (fossil and renewable energy sources) being the main contributor (99%). Furthermore, the renewable energy technologies depicted higher CDP of the water-energy-land nexus due to lower CExC and higher technology efficiency concerning non-renewables. The water and land resources contributed slightly to total exergy flow due to low quality in comparison with the energy component. Nevertheless, water availability and competition for land occupation constitute important issues for reducing environmental pressures and local conflicts. This study demonstrated the feasibility of exergy analysis for the evaluation of WELN efficiency through a single indicator, which could facilitate the comparison and integration with different processes and multi-scales. © 2019 by the authors.</t>
  </si>
  <si>
    <t>Fernández-Ríos A., Laso J., Amo-Setién F.J., Abajas-Bustillo R., Ortego-Mate C., Fullana-I-palmer P., Bala A., Batlle-Bayer L., Balcells M., Puig R., Aldaco R., Margallo M.</t>
  </si>
  <si>
    <t>Water–Energy–Food Nexus and Life Cycle Thinking: A New Approach to Environmental and Nutritional Assessment of Potato Chips</t>
  </si>
  <si>
    <t>Cantabria, a community</t>
  </si>
  <si>
    <t>10.3390/foods11071018</t>
  </si>
  <si>
    <t>Foods</t>
  </si>
  <si>
    <t>The water–energy–food (WEF) nexus has become a key concept to promote the cross-sectoral coordination toward sustainable development. In particular, understanding the interdepen-dences of these pillars, as well as addressing a life cycle perspective, is essential when evaluating food production systems. This study explores the environmental impacts and nutritional quality of potato chips, addressing life cycle thinking and a WEF nexus approach. For this purpose, the combined application of life cycle assessment (LCA) and the Nutrient-Rich Food 9.3 (NRF9.3) index was considered to identify the main environmental hotspots and advanced opportunities. The results indicated a major contribution of the cultivation stage on water use, whereas the processing accounted for most of the impacts in energy-related indicators and eutrophication potentials. Improvement opportunities reside in the joint application of drip irrigation, allowing to achieve important water savings, as well as the use of natural gas or pellets instead of diesel, which constitute cleaner energy sources. On the other hand, a poor nutritional density of potato chips became evident from the quantification of the NRF9.3, which can be significantly improved if potatoes undergo a roasted process instead of frying. © 2022 by the authors. Licensee MDPI, Basel, Switzerland.</t>
  </si>
  <si>
    <t>Hu M.-C., Fan C., Huang T., Wang C.-F., Chen Y.-H.</t>
  </si>
  <si>
    <t>Urban metabolic analysis of a food-water-energy system for sustainable resources management</t>
  </si>
  <si>
    <t>Taoyuan, New Taipei, and Hsinchu</t>
  </si>
  <si>
    <t>10.3390/ijerph16010090</t>
  </si>
  <si>
    <t>International Journal of Environmental Research and Public Health</t>
  </si>
  <si>
    <t>Urban metabolism analyzes the supply and consumption of nutrition, material, energy, and other resources within cities. Food, water, and energy are critical resources for the human society and have complicated cooperative/competitive influences on each other. The management of interactive resources is essential for supply chain analysis. This research analyzes the food-water-energy system of urban metabolism for sustainable resources management. A system dynamics model is established to investigate the urban metabolism of food, water, and energy resources. This study conducts a case study of Shihmen Reservoir system, hydropower generation, paddy rice irrigation of Taoyuan and Shihmen Irrigation Associations, and water consumption in Taoyuan, New Taipei, and Hsinchu cities. The interactive influence of the food-water-energy nexus is quantified in this study; the uncertainty analysis of food, water, and energy nexus is presented. © 2018 by the authors. Licensee MDPI, Basel, Switzerland.</t>
  </si>
  <si>
    <t>Xu S., He W., Shen J., Degefu D.M., Yuan L., Kong Y.</t>
  </si>
  <si>
    <t>Coupling and coordination degrees of the core water–energy–food nexus in china</t>
  </si>
  <si>
    <t>10.3390/ijerph16091648</t>
  </si>
  <si>
    <t>Achieving sustainable development in the water–energy–food (WEF) nexus is gaining global attention. The coupling and coordination degrees are a way to measure sustainable development levels of a complex system. This study assessed the coupling and coordination degrees of the core WEF nexus and identified key factors that affect sustainable development. First, an index system for assessing coupling and coordination degrees of the core WEF nexus was built. Second, the development levels of three subsystems as well as the coupling and coordination degrees of the core WEF nexus in China were calculated. The results showed that from 2007 to 2016, the mean value of the coupling degree was 0.746 (range (0.01, 1)), which was a high level. This proved that the three resources were interdependent. Hence, it was necessary to study their relationship. However, the mean value of the coordination degree was 0.395 (range (0, 1)), which was a low level. This showed that the coordination development of the core WEF nexus in China was low. It is necessary to take some measures to improve the situation. According to the key factors that affect the development levels of water, energy, and food subsystems, the authors put forward some suggestions to improve the coordination development of the WEF system in China. © 2019 by the authors. Licensee MDPI, Basel, Switzerland.</t>
  </si>
  <si>
    <t>Al-Azzawi M.S.M., Gondhalekar D., Drewes J.E.</t>
  </si>
  <si>
    <t>Neighborhood-Scale Urban Water Reclamation with Integrated Resource Recovery for Establishing Nexus City in Munich, Germany: Pipe Dream or Reality?</t>
  </si>
  <si>
    <t>10.3390/resources11070064</t>
  </si>
  <si>
    <t>Resources</t>
  </si>
  <si>
    <t>With the rapid expansion of cities due to population growth and urbanization, conventional centralized wastewater collection and treatment systems are slowly becoming a burden; expensive maintenance is required for aging plants and piping infrastructure, the cost of expanding the capacity to cover demand from population growth, and new regulations for tighter control over certain pollutants such as micropollutants. As an alternative to this system, this study discusses the feasibility of decentralized treatment systems at the neighborhood scale. Taking a Water-Energy-Food (WEF) Nexus approach, such systems can support water and energy conservation, recovery of water, energy, and nutrients as well as generation of energy from wastewater, be customized to individual water and energy requirements, and eliminate the need for lengthy pipe networks. The method employed in this study is comparing the economic feasibility of the status quo to a proposed decentralized solution. The study finds that the costs of implementing a hypothetical decentralized water reclamation with an integrated resource recovery system using an anaerobic membrane bioreactor (AnMBR) in a downtown high-density neighborhood of the city of Munich, Germany, can theoretically be recuperated within two years. This alternative system may cost 60% of what it costs to run the centralized system. By linking the AnMBR to a biogas digestor and using systematically harvested organic waste as a co-substrate, the decentralized system can generate enough energy to run itself and even feed some energy to the grid. This study is highly hypothetical, yet generating evidence such as this can support a systemic socio-technical transition towards a more circular economy with optimal resource recovery. © 2022 by the authors.</t>
  </si>
  <si>
    <t>Steel B.S., Wolters E.A., Warner R.L.</t>
  </si>
  <si>
    <t>Public preferences for food-energy-water tradeoffs in the western U.S.</t>
  </si>
  <si>
    <t>western U.S.</t>
  </si>
  <si>
    <t>10.3390/su11195200</t>
  </si>
  <si>
    <t>The food-energy-water (FEW) nexus is, by definition, a "wicked problem" in that potential solutions in one sector may inadvertently create perverse effects in another. For example, rapid population growth in conjunction with increasing urbanization will add additional stress to current pressures on the world's FEW resources. Water scarcity will increase challenges in providing plentiful foods, as well as clean, potable water. Water is also critical to energy production-and conversely-energy is needed to deliver clean, safe water. Extant and projected demand for FEW creates an intertwined problem of supply and demand and new policy considerations for managing the nexus. This study examines the FEW policy tradeoff preferences of the public in California, Idaho, Oregon and Washington states, using survey data collected in 2018. More specifically, this study examines the impact of demographic control variables, FEW knowledge, and environmental values and beliefs on hypothetical tradeoffs between FEW policy preferences. Findings suggest that those respondents that believe in human-caused climate change and with higher new ecological paradigm (NEP) scores were more supportive of water quality issues versus hydroelectric energy production, rural solar energy development versus limiting rural solar development for food production, and water quality over food production for a growing population. © 2019 by the authors.</t>
  </si>
  <si>
    <t>Liu C., Zhang Z., Liu S., Liu Q., Feng B., Tanzer J.</t>
  </si>
  <si>
    <t>Evaluating agricultural sustainability based on the water-energy-food nexus in the Chenmengquan irrigation district of China</t>
  </si>
  <si>
    <t>10.3390/su11195350</t>
  </si>
  <si>
    <t>Agriculture is one of the largest consumers of water and energy. This paper evaluated the agricultural sustainability of the Chenmengquan irrigation district of China based on the water-energy-food nexus. One objective weighting method and one subjective weighting method were integrated, based on game theory, and a matter-element model was constructed to evaluate agricultural sustainability for the research region. The sensitivity of each index to the evaluation class was also analyzed. The results showed that agricultural sustainability was moderate in 2006-2012 and high in 2012-2015. The indexes, which represent water-use efficiency and yield per unit area of crops, had higher sensitivities in the context of the present case study. The results also indicated that agricultural sustainability had a comparatively positive trend between 2012 and 2015, and that pesticide utilization was the most important issue for agricultural sustainability. The approach of using the combination of a weighting method, based upon game theory, and the use of the matter-element model provides a guide for the evaluation of agricultural sustainability. © 2019 by the authors.</t>
  </si>
  <si>
    <t>Huang, A; Chang, FJ</t>
  </si>
  <si>
    <t>Prospects for Rooftop Farming System Dynamics: An Action to Stimulate Water-Energy-Food Nexus Synergies toward Green Cities of Tomorrow</t>
  </si>
  <si>
    <t>Taipei</t>
  </si>
  <si>
    <t>10.3390/su13169042</t>
  </si>
  <si>
    <t>Rooftop farming is a practical solution of smart urban agriculture to furnish diverse socio-environmental benefits and short food supply chains, especially in densely populated cities. This study aims to raise urban food security with less use of public water and energy in food production, through utilizing green water and energy for sustainable management. A system dynamics (SD) model framed across the nexus of climate, water, energy and food (WEF) sectors is developed for a rooftop farm in Taipei City of Taiwan. The urban WEF Nexus is structured to address how local weather affects water and energy utilization to grow vegetables. The SD results showed that the annual yields of sweet potato leaves achieved 9.3 kg/m(2), at the cost of 3.8 ton/m(2) of harvested rainwater and 2.1 ton/m(2) of tap water together with 2.1 kwh/m(2) of solar photovoltaic power and 0.4 kwh/m(2) of public electricity. This study not only demonstrates that green resources show great potential to make a significant reduction in consuming urban irrigation resources for rooftop farming, but contributes to urban planning through a sustainable in situ WEF Nexus mechanism at a city scale. The WEF Nexus can manifest the rooftop farming promotion as cogent development to facilitate urban sustainability.</t>
  </si>
  <si>
    <t>Chamberlin M.J., Sambor D.J., Karenzi J., Wies R., Whitney E.</t>
  </si>
  <si>
    <t>Energy distribution modeling for assessment and optimal distribution of sustainable energy for on-grid food, energy and water systems in remote microgrids</t>
  </si>
  <si>
    <t>different case studies in communities throughout Alaska (south-central, south-western, and interior Alaska)</t>
  </si>
  <si>
    <t>10.3390/su13179511</t>
  </si>
  <si>
    <t>Food, energy, and water (FEW) are essential for human health and economic develop-ment. FEW systems are inextricably interlinked, yet individualized and variable. Consequently, an accurate assessment must include all available and proposed FEW components and their intercon-nections and consider scale, location, and scope. Remote Alaska locations are examples of isolated communities with limited infrastructure, accessibility, and extreme climate conditions. The result-ing challenges for FEW reliability and sustainability create opportunities to obtain practical insights that may apply to other remote communities facing similar challenges. By creating energy distribution models (EDMs), a methodology is proposed, and a tool is developed to measure the impacts of renewable energy (RE) on small FEW systems connected to the microgrids of several Alaska com-munities. Observing the community FEW systems through an energy lens, three indices are used to measure FEW security: Energy–Water (EW), Energy–Food (EF), and Sustainable Energy (SE). The results indicate the impacts of RE on FEW infrastructure systems are highly seasonal, primarily because of the natural intermittence and seasonality of renewable resources. Overall, there is a large potential for RE integration to increase FEW security as well as a need for additional analysis and methods to further improve the resiliency of FEW systems in remote communities. © 2021 by the authors. Licensee MDPI, Basel, Switzerland.</t>
  </si>
  <si>
    <t>Pastori M., Udias A., Cattaneo L., Moner-Girona M., Niang A., Carmona-Moreno C.</t>
  </si>
  <si>
    <t>Bioenergy potential of crop residues in the Senegal river basin: A cropland–energy–water-environment nexus approach</t>
  </si>
  <si>
    <t>Senegal River Basin</t>
  </si>
  <si>
    <t>10.3390/su131911065</t>
  </si>
  <si>
    <t>Access to energy services is a priority for sustainable economic development, especially in rural areas, where small-and medium-sized enterprises have many difficulties in accessing reliable and affordable electricity. Western African countries are highly dependent on biomass resources; therefore, understanding the potential of bioenergy from crop residues is crucial to designing effective land-management practices. The assessment of the capability to use crop residues for electricity production is particularly important in those regions where agriculture is the dominant productive sector and where electrification through grid extension might be challenging. The objective of this work was to guide the development of sustainable strategies for rural areas that support energy development by simultaneously favouring food self-sufficiency capacity and environmental benefits. These complex interlinkages have been jointly assessed in the Senegal river basin by an integrated optimization system using a cropland–energy–water-environment nexus approach. The use of the nexus approach, which integrates various environmental factors, is instrumental to identify optimal land-energy strategies and provide decision makers with greater knowledge of the potential multiple benefits while minimizing trade-offs of the new solutions such as those connected to farmers’ needs, local energy demand, and food and land aspects. By a context-specific analysis, we estimated that, in 2016, 7 million tons of crop residues were generated, resulting in an electricity potential of 4.4 million MWh/year. Several sustainable land-energy management strategies were explored and compared with the current management strategy. Our results indicate that bioenergy production from crop residues can increase with significant variability from 5% to +50% depending on the strategy constraints considered. An example analysis of alternative irrigation in the Guinea region clearly illustrates the existing conflict between water, energy, and food: strategies optimizing bioenergy achieved increases both for energy and food production (+6%) but at the expense of increasing water demand by a factor of nine. The same water demand increase can be used to boost food production (+10%) if a modest decrease in bioenergy production is accepted (−13%). © 2021 by the authors. Licensee MDPI, Basel, Switzerland.</t>
  </si>
  <si>
    <t>Sani, Y; Scholz, M</t>
  </si>
  <si>
    <t>Interplay of Water-Energy Security and Food Consumption Patterns towards Achieving Nutrition Security in Katsina State, North-Western Nigeria</t>
  </si>
  <si>
    <t>Katsina State, North-Western Nigeria</t>
  </si>
  <si>
    <t>10.3390/su14084478</t>
  </si>
  <si>
    <t>Everyone has the right to secure water, energy, and food supplies. These essential resources are stressed in many countries. With the current population growth rate and urbanisation, especially in sub-Saharan Africa, there is a need for more food, water, and energy to sustain the increasing population. The aim of this study was to assess the inter-relationship among water and energy in various urban and rural households to support food and nutrition security. Considering the social-economic peculiarities of the region, a specific framework and questionnaire were developed for the study. A survey involving 1785 questionnaires was conducted. Urban and rural stratification methods were used in selecting settlements across the regions. The household's nutritional status was measured in relation to protein-rich foods as well as vegetable and fruit consumption. In addition to the Person's correlation coefficient, which was applied to measure the association between two categories of food consumption, the chi-squared test of interdependence to determine the effect of the urban-rural dichotomy on resource utilisation was calculated. The findings indicate a high risk of undernourishment associated with insufficient sources of water and energy, as well as inappropriate sanitation facilities, especially in rural communities.</t>
  </si>
  <si>
    <t>Morey B., Deshkar S., Sukhwani V., Mitra P., Shaw R., Mitra B.K., Sharma D., Rahman M.A., Dasgupta R., Das A.K.</t>
  </si>
  <si>
    <t>Towards Circulating and Ecological Sphere in Urban Areas: An Indicator-Based Framework for Food-Energy-Water Security Assessment in Nagpur, India</t>
  </si>
  <si>
    <t>Nagpur</t>
  </si>
  <si>
    <t>10.3390/su14138123</t>
  </si>
  <si>
    <t>The world’s urban population is expected to nearly double by 2050, making urbanization one of the most disruptive developments of the 21st century. On a global-to-local scale, ensuring a secure and reliable supply of food energy and water (FEW) resources for all humans is a major challenge in such a scenario. While much attention has recently been focused on the concept of FEW security and the interactions between the three sectors, there is no universally acceptable framing of the concept due to the fact that latest studies are mainly focused on individual FEW sectors, with not much investigation into how they interact. This research aims to create a localized framework based on the principles of the emerging concept of the Circulating Ecological Sphere (CES), introduced by the government of Japan, for a limited number of security indicators and dimensions. It began with a thorough study of the relevant literature using the PRISMA method, identification of gaps in local indicators for urban areas in each of the existing frameworks, and the proposal of a new indicator framework that tackles collective FEW security in urban environments is made accordingly. The authors have applied a special mechanism for filtration of this literature dataset in the context of Nagpur City in accordance with data availability and case study context. To test the applicability of the indicator set, it has been applied to the specific case of Nagpur. Both online and offline surveys were conducted to collect data, and subsequently a weighted mean method was adopted to analyze the data and derive values for the indicator set. © 2022 by the authors. Licensee MDPI, Basel, Switzerland.</t>
  </si>
  <si>
    <t>Li J., Ma J., Yu L., Zuo Q.</t>
  </si>
  <si>
    <t>Analysis and Regulation of the Harmonious Relationship among Water, Energy, and Food in Nine Provinces along the Yellow River</t>
  </si>
  <si>
    <t>10.3390/w14071042</t>
  </si>
  <si>
    <t>China has proposed “ecological conservation and high‐quality development of the Yellow River Basin” to a major national strategy, which puts forward higher requirements for water, energy, and food along the Yellow River (TYR). However, the water–energy–food nexus (WEF) system in TYR basin is very complicated. Based on the theory and method of harmonious regulation, this paper puts forward a new WEF harmony framework (WEFH) to study the harmonious balance of WEF in TYR. WEFH cannot only evaluate the harmonious balance of WEF, but also identify the main influencing factors, and further study the harmonious regulation of WEF. For the key steps of regulation and control, we provide a variety of methods to choose from in this framework. In practice, we apply this framework to the regulation of WEF in the nine provinces along TYR. The results show that during 2005–2018, the harmony degree of WEF in the nine provinces along TYR is between 0.29 and 0.58. The harmony degree of WEF has improved over time, but there is still a lot of room for improvement. Among them, per capita water resources, hydropower generation ratio, carbon emissions, and another 12 indicators have great influence on the harmony of WEF. We have established eight control schemes for nine of these indicators. In eight control schemes, most areas have reached a moderate level of harmony degree. These results show that the framework proposed in this paper is helpful to the comprehensive management of regional WEF and provides a viable scheme for the optimization of WEF. © 2022 by the authors. Licensee MDPI, Basel, Switzerland.</t>
  </si>
  <si>
    <t>Zhang, WG; He, YF; Yin, HJ</t>
  </si>
  <si>
    <t>Research on Water Rights Allocation of Coordinated Development on Water-Ecology-Energy-Food</t>
  </si>
  <si>
    <t>10.3390/w14132140</t>
  </si>
  <si>
    <t>Water rights trading is an important way to solve the problem of water shortage by market mechanism. The allocation of water rights among ecological water, energy water, and grain planting water are the basis of the regional water rights trade. In this paper, the concept of coordinated development of water-ecology-energy-food is proposed. We build a water rights allocation model with fairness, efficiency, and coordinated development as the goal, to achieve water security for various industries. Taking Yinchuan city as an example, the results showed that compared with the current water rights the water rights of life increased by 1.07%, the water rights of ecology increased by 1.85%, the water rights of energy industry decreased by 1.09%, the water rights of food planting decreased by 3.27%, the water rights of other agriculture increased by 0.83%, and the water rights of the general industry increased by 0.65%. After the allocation of water rights, the cooperativity of water-ecology-energy-food increased by 7.56%, and the total value of water resources in various industries increased by 2.31 x 10(8) CNY. A new water rights allocation model is developed in this paper, which can provide a reference for the allocation of water rights among regional industries.</t>
  </si>
  <si>
    <t>Zeng Y., Liu D., Guo S., Xiong L., Liu P., Yin J., Wu Z.</t>
  </si>
  <si>
    <t>A system dynamic model to quantify the impacts of water resources allocation on water-energy-food-society (WEFS) nexus</t>
  </si>
  <si>
    <t>10.5194/hess-26-3965-2022</t>
  </si>
  <si>
    <t>Sustainable management of the water-energy-food (WEF) nexus remains an urgent challenge, as interactions between WEF and human sensitivity and reservoir operation in the water system are typically neglected. This study proposes a new approach for modeling the WEF nexus by incorporating human sensitivity and reservoir operation into the system. The co-evolution behaviors of the nexus across water, energy, food, and society (WEFS) were simulated using the system dynamic model. Reservoir operation was simulated to determine the water supply for energy and food systems by the Interactive River-Aquifer Simulation water resources allocation model. Shortage rates for water, energy, and food resulting from the simulations were used to qualify their impacts on the WEFS nexus through environmental awareness in society. Human sensitivity indicated by environmental awareness can then adjust the co-evolution behaviors of the WEFS nexus through feedback loops. The proposed approach was applied to the mid-lower reaches of the Hanjiang River basin in China as a case study. Results indicate that environmental awareness shows the potential to capture human sensitivity to shortages from water, energy, and food systems. Parameters related to boundary conditions and critical values can dominate environmental awareness feedback to regulate socioeconomic expansion to maintain the integrated system from constant resource shortages. The annual average energy shortage rate thereby decreased from 17.16% to 5.80% by taking environmental awareness feedback, which contributes to the sustainability of the WEFS nexus. Rational water resources allocation can ensure water supply through reservoir operation. The annual average water shortage rate decreased from 15.89% to 7.20% as water resources allocation was considered. Threats from water shortage on the concordant development of the WEFS nexus are significantly alleviated, particularly for the area with a limited regulating capacity for the water project. Therefore, this study contributes to the understanding of interactions across the WEFS systems and helps in improving the efficiency of resource management. © 2022 Yujie Zeng et al.</t>
  </si>
  <si>
    <t>Henry P. Huntington , Jennifer I. Schmidt, Philip A. Loring , Erin Whitney, Srijan Aggarwal , Amanda G. Byrd, Subhabrata Dev, Aaron D. Dotson, Daisy Huang, Barbara Johnson8,
Justus Karenzi, Henry J. F. Penn, AlexAnna Salmon, Daniel J. Sambor, William E. Schnabel, Richard W. Wies Jr and Michelle Wilber</t>
  </si>
  <si>
    <t>Applying the food–energy–water nexus concept at the local scale</t>
  </si>
  <si>
    <t>rural Alaska communities; study communities of Cordova, Igiugig, Kongiganak and Tanana,</t>
  </si>
  <si>
    <t>10.1038/s41893-021-00719-1</t>
  </si>
  <si>
    <t>The food–energy–water (FEW) nexus describes interactions among domains that yield gains or trade-offs when analysed together rather than independently. In a project about renewable energy in rural Alaska communities, we applied this concept
to examine the implications for sustainability and resilience. The FEW nexus provided a useful framework for identifying the cross-domain benefits of renewable energy, including gains in FEW security. However, other factors such as transportation
and governance also play a major role in determining FEW security outcomes in rural Alaska. Here, we show the implications of our findings for theory and practice. The precise configurations of and relationships among FEW nexus components vary by place and time, and the range of factors involved further complicates the ability to develop a functional, systematic FEW model. Instead, we suggest how the FEW nexus may be applied conceptually to identify and understand cross-domain interactions that contribute to long-term sustainability and resilience.</t>
  </si>
  <si>
    <t>J.-F. Mercure, M.A. Paim, P. Bocquillon, S. Lindner, P. Salas, P. Martinelli, I.I. Berchin, J.B.S.O de Andrade Guerra, C. Derani, C.L. de Albuquerque Junior, J.M.P. Ribeiro, F. Knobloch, H. Pollitt, N.R. Edwards, P.B. Holden, A. Foley, S. Schaphoff, R.A. Faraco, J.E. Vinuales</t>
  </si>
  <si>
    <t>System complexity and policy integration challenges: The Brazilian Energy-Water-Food Nexus</t>
  </si>
  <si>
    <t>10.1016/j.rser.2019.01.045</t>
  </si>
  <si>
    <t>Renewable &amp; Sustainable Energy Reviews</t>
  </si>
  <si>
    <t>The Energy-Water-Food Nexus is one of the most complex sustainability challenges faced by the world. This is particularly true in Brazil, where insufficiently understood interactions within the Nexus are contributing to large-scale deforestation and land-use change, water and energy scarcity, and increased vulnerability to climate change. The reason is a combination of global environmental change and global economic change, putting unprecedented pressures on the Brazilian environment and ecosystems. In this paper, we identify and discuss the main Nexus challenges faced by Brazil across sectors (e.g. energy, agriculture, water) and scales (e.g. federal, state, municipal). We use four case studies to explore all nodes of the Nexus. For each, we analyse data from economic and biophysical modelling sources in combination with an overview of the legislative and policy landscape, in order to identify governance shortcomings in the context of growing challenges. We analyse the complex interdependence of developments at the global and local (Brazilian) levels, highlighting the impact of global environmental and economic change on Brazil and, conversely, that of developments in Brazil for other countries and the world. We conclude that there is a need to adjust the scientific approach to these challenges as an enabling condition for stronger science-policy bridges for sustainability policy-making.</t>
  </si>
  <si>
    <t>Land-water-energy nexus of biofuels development in emerging economies: A case study of bioethanol policy in Thailand</t>
  </si>
  <si>
    <t>10.1016/B978-0-12-813056-8.00008-X</t>
  </si>
  <si>
    <t>The Role of Bioenergy in the Emerging Bioeconomy: Resources, Technologies, Sustainability and Policy</t>
  </si>
  <si>
    <t>Sustainable biofuels development is essential to many of the emerging economies. However, biofuel promotion creates a unique linkage between food, water, land, and energy. The rapid increase and widespread use of biomass for biofuels production is facing the challenge on resource scarcity. The magnitude of impact will vary significantly across regions and countries depending on the size of the biofuel targets adopted, the key technologies, biomass feedstocks identified, and especially the water availability and scarcity level of that particular region of biofuel promotion. This chapter presents the land-water-energy nexus challenges of biofuel development and life cycle-based indicators that can be used for the nexus assessment. The case study of bioethanol promotion in Thailand and its effects on land, water, energy, and greenhouse gas impacts are discussed. Recommendations for further sustainable biofuel production along with the nexus management are provided. © 2019 Elsevier Inc. All rights reserved.</t>
  </si>
  <si>
    <t>Saladini F., Betti G., Ferragina E., Bouraoui F., Cupertino S., Canitano G., Gigliotti M., Autino A., Pulselli F.M., Riccaboni A., Bidoglio G., Bastianoni S.</t>
  </si>
  <si>
    <t>Linking the water-energy-food nexus and sustainable development indicators for the Mediterranean region</t>
  </si>
  <si>
    <t>The study area includes then those countries that directly border the Mediterranean Sea, i.e. Albania, Algeria, Bosnia-Herzegovina, Croatia, Cyprus, Egypt, France, Greece, Israel, Italy, Lebanon, Libya, Malta, Montenegro, Morocco, Palestine, Slovenia, Spain, Syrian Arab Republic, Tunisia and Turkey, plus Jordan, Macedonia and Portugal that are ecologically characterized by biomes typical of the Mediterranean region (Fig. 1). Only countries with populations &gt;500,000 were included</t>
  </si>
  <si>
    <t>10.1016/j.ecolind.2018.04.035</t>
  </si>
  <si>
    <t>Water use and agricultural practices in the Mediterranean area are unsustainable. The situation is worsened by the increased frequency of droughts and floods, as well as desertification and soil depletion, associated with climate change. The aim of Partnership for Research and Innovation in the Mediterranean Area (PRIMA) is to foster an integrated programme of sustainable food production and water provision in the framework of the water-energy-food nexus. A monitoring tool developed under PRIMA is based on the Sustainable Development Goals, two of which are specifically dedicated to food security (SDG 2) and sustainable management of water (SDG 6). The 12 indicators that have been chosen to be monitored in the Mediterranean area are: Multidimensional Poverty Index (MPI); population overweight (%); land use (%); GHG emissions (total and AFOLU)(tCO2e); cereal yield (kg/ha); agriculture value added (US$/worker); fertilizer consumption (kg/haarable land); crop water productivity (kg/m3); annual freshwater withdrawal for agriculture (%); population served using with safely managed water service (rural, %); population served using with safely managed sanitation (rural, %); amount of agricultural residues used for energy purposes (t). Datasets for these indicators are collected by international bodies such as the World Bank, WHO, FAO and UNFCCC; recent series are available for almost all Mediterranean countries and are constantly updated. The aim of the proposed monitoring tool is to keep track of the impact generated in by PRIMA research and innovation projects Mediterranean countries. © 2018 Elsevier Ltd</t>
  </si>
  <si>
    <t>Zeff, HB; Hamilton, AL; Malek, K; Herman, JD; Cohen, JS; Medellin-Azuara, J; Reed, PM; Characklis, GW</t>
  </si>
  <si>
    <t>California's food-energy-water system: An open source simulation model of adaptive surface and groundwater management in the Central Valley</t>
  </si>
  <si>
    <t>Central Valley, California</t>
  </si>
  <si>
    <t>10.1016/j.envsoft.2021.105052</t>
  </si>
  <si>
    <t>Environmental Modelling &amp; Software</t>
  </si>
  <si>
    <t>This study introduces the California Food-Energy-Water System (CALFEWS) simulation model to describe the integrated, multi-sector dynamics that emerge from the coordinated management of surface and groundwater supplies throughout California's Central Valley. The CALFEWS simulation framework links the operation of statewide, interbasin transfer projects (i.e., State Water Project, Central Valley Project) with coordinated water management strategies abstracted to the scale of irrigation/water districts. This study contributes a historic baseline (October 1996-September 2016) evaluation of the model's performance against observations, including reservoir storage, inter-basin transfers, environmental endpoints, and groundwater banking accounts. Stateaware, rules-based representations of critical component systems enable CALFEWS to simulate adaptive management responses to alternative climate, infrastructure, and regulatory scenarios. Moreover, CALFEWS has been designed to maintain interoperability with electric power dispatch and agricultural production models. As such, CALFEWS provides a platform to evaluate internally consistent scenarios for the integrated management of water supply, energy generation, and food production.</t>
  </si>
  <si>
    <t>Palys M.J.; Allman A.; Kuznetsov A.; Daoutidis P.</t>
  </si>
  <si>
    <t>Concept and Design Optimization of a Novel Ammonia-Based System for Food-Energy-Water Sustainability</t>
  </si>
  <si>
    <t>10.1016/B978-0-12-818597-1.50011-4</t>
  </si>
  <si>
    <t>This paper proposes a novel ammonia-based system for food-energy-water sustainability (ABFEWS). This integrated system uses renewable energy and agricultural waste to produce ammonia both as fertilizer and as fuel for tractors and grain drying, to meet local electrical power demands and to provide predictable, consistent power export to the grid. It also extracts and purifies soil water to simultaneously reduce process water imports and drainage to surrounding water ecosystems. The conceptual design of this system exploits synergies between local ammonia production, agriculture, energy supply, and water management to allow for economic viability, specifically time-varying chemical production, ammonia and hydrogen as energy storage media, and the recycle of agricultural waste and soil water. A model for combined optimization of the ABFEWS design and its inherently time-varying operating schedule is proposed with a view on further improving economic competitiveness. A case study which considers the use of two 1.65 MW wind turbines and 196,000 kg of corncob biomass to meet ammonia fertilizer and fuel demands for a 400-acre corn and soy farm and power demand at an adjacent university campus demonstrates the promise of the ABFEWS system and the associated design-scheduling optimization framework. The annualized net present cost of the optimal ABFEWS system is approximately $56,500, which corresponds to an emissions reduction cost of $12.90/tonCO2. The implementation of the ABFEWS system annually prevents 477 m3 of water import, 558,000 m3 of cooling water discharge and 1,590 m3 of tile drainage. © 2019 Elsevier B.V.</t>
  </si>
  <si>
    <t>Rubinsin, NJ; Daud, WRW; Kamarudin, SK; Masdar, MS; Rosli, MI; Samsatli, S; Tapia, JFD; Ghani, WAWA; Hasan, A; Lim, KL</t>
  </si>
  <si>
    <t>Modelling and optimisation of oil palm biomass value chains and the environment-food-energy-water nexus in peninsular Malaysia</t>
  </si>
  <si>
    <t>10.1016/j.biombioe.2020.105912</t>
  </si>
  <si>
    <t>BIOMASS &amp; BIOENERGY</t>
  </si>
  <si>
    <t>This study aims to develop a decision model to optimise the oil palm biomass value chains by minimising the environmental impact whiles generating economy value from their bioproducts. The model considers two major components, namely, a fuzzy analytic hierarchy (FAHP) framework and a multi-objective optimisation model. Both components will be used by integrating the priorities of the environmental and economic impacts obtained from experts' judgement with the multi-objective optimisation model to generate an optimal solution based on expert's judgement. The framework used to study different case study for the oil palm industry in Peninsular Malaysia. Results show that a maximum profit of 267,116,398 USD per year can be achieved. However, to minimise the environmental impact, a 34% cut of the profit is needed to reduce 91% of CO2 emissions generated and 97% of water consumption. Moreover, the model generates optimal pathways by selecting the processing facilities that are needed in the value chain to achieve the objectives. The biomass or bio-product distribution networks around Peninsular Malaysia are also presented in this paper. Several scenarios are discussed to observe the effects on the optimal value chain solutions by manipulating the production level. On the basis of the results, the interactions of the environment-food-energy-water nexus are investigated. Therefore, this study can contribute to the improvement of oil palm industry policies while addressing sustainability issues through the proposed value chain model.</t>
  </si>
  <si>
    <t>Di Martino, M; Avraamidou, S; Cook, J; Pistikopoulos, EN</t>
  </si>
  <si>
    <t>An optimization framework for the design of reverse osmosis desalination plants under food-energy-water nexus considerations</t>
  </si>
  <si>
    <t>10.1016/j.desal.2021.114937</t>
  </si>
  <si>
    <t>DESALINATION</t>
  </si>
  <si>
    <t>Due to a growing population, globally depleting water supplies, as well as the effects of climate change, demands for water are ever increasing. Reverse osmosis desalination could play a key role in generating new water sources since treating saline water for reuse has become possible. An optimization based framework under food-energy-water nexus considerations is developed in this work to tackle water scarcity sustainably for arid and semi-arid regions. With the aid of a surrogate model, a single reverse osmosis stage is depicted, with which varying desalination process designs can be composed, considering different membrane modules, as well as varying input energy and saline water sources. Then, the process was modeled through a superstructure representation that resulted into a mixed-integer nonlinear optimization problem, enabling the optimization of an array of objectives for a given set of input water and energy supply, as well as output water demand restrictions. The developed framework facilitates informed decision making through the fast screening and optimization of desalination plant designs. To illustrate the elaborated framework methodology, a food-energy-water nexus approach is implemented for South-Central Texas in three distinct scenario analyses.</t>
  </si>
  <si>
    <t>Yuan K.-Y.; Lin Y.-C.; Chiueh P.-T.; Lo S.-L.</t>
  </si>
  <si>
    <t>Spatial optimization of the food, energy, and water nexus: A life cycle assessment-based approach</t>
  </si>
  <si>
    <t>10.1016/j.enpol.2018.05.009</t>
  </si>
  <si>
    <t>Since the Bonn 2011 Conference, the Food-Energy-Water (FEW) nexus has become one of the most popular global research topics. Understanding and addressing the complex interactions between the FEW components is essential for sustainable development. This study proposes an environmental impact minimization model, which considers the FEW nexus under four climate change scenarios, to optimize the spatial distribution of three energy crops (rice, corn, and sugarcane). Life cycle assessment (LCA), linear programming, and a climate change simulation model are integrated to analyze appropriate bioenergy production rates while comparing the benefits of bioenergy with the current renewable energy policy in Taiwan. The major findings of LCA in this study indicate that electricity generation using bio-coal produced from rice straw is very beneficial to the environment. Considering the spatial characteristics of Taiwan, simulations from the spatial optimization model suggested that (a) the rice and corn cultivation areas should be increased in southern Taiwan for bio-coal and bioethanol production, in accordance with the “food and feed priority policy”; and (b) the rice cultivation area should be decreased across Taiwan, based on the “water conservation policy”. In addition, compared to solar power, the development of bioenergy can simultaneously enhance food and energy self-sufficiency. © 2018</t>
  </si>
  <si>
    <t>Karan, E; Asadi, S; Mohtar, R; Baawain, M</t>
  </si>
  <si>
    <t>Towards the optimization of sustainable food-energy-water systems: A stochastic approach</t>
  </si>
  <si>
    <t>a small household</t>
  </si>
  <si>
    <t>10.1016/j.jclepro.2017.10.051</t>
  </si>
  <si>
    <t>The interlinkage between the food, energy and water (FEW) supply systems, known as the nexus, has received considerable attention in recent years. Despite this intense interest, there is little work focusing on how to design a sustainable FEW system that can consistently meet its food, energy, and water demands. In an effort to better understand the dynamics among the nexus, the scope of the study is limited to a small-scale FEW system that can consistently yield food for a family of four (two adults and two children) and collect or recycle its own water and supply its own energy needs through solar panels (electricity demand). In order to determine the influence of each component (i.e. food, water, or energy) on the system's output and identify the weakest link of the system (e.g. water scarcity, energy shortage, inconsistent supply of food, etc.), a quantitative modeling is used to calculate the total cost of sustainable FEW systems. The impact of each design decision variable (e.g. size of the system, water recycling capacity, solar system) on the system's output is formulated and then optimized. The model is analyzed for two different climate scenarios; a cloudy and humid scenario and sunny and arid scenario. In both scenarios, the energy component represents a large portion of the system's total cost (around 86% in the humid climate and 73% in the arid climate). This shows that innovative energy production technologies are needed to improve the sustainability of FEW systems at a reasonable cost. (C) 2017 Elsevier Ltd. All rights reserved.</t>
  </si>
  <si>
    <t>Salmoral, G; Yan, XY</t>
  </si>
  <si>
    <t>10.1016/j.resconrec.2018.01.018</t>
  </si>
  <si>
    <t>RESOURCES CONSERVATION AND RECYCLING</t>
  </si>
  <si>
    <t>Evaluations of food, energy and water (FEW) linkages are rapidly emerging in contemporary nexus studies. This paper demonstrates, from a food consumption perspective, the potential of life cycle thinking in understanding the complex and often hidden linkages between FEW systems. Our study evaluates the upstream virtual water and embodied energy in food consumption in the Tamar catchment, South West England, distinguishing between domestic production and imports origin. The study also evaluates key inputs, including virtual nutrients and animal feed, when tracking supply chain of food products. Based on current dietary patterns and food products selection, the catchment consumes annually 834 TJ, 17 hm(3) and 244 hm(3) of energy, blue water and green water, respectively. Tamar is not self-sufficient in terms of food and requires imports of food products, as well as imports of virtual nutrients and animal feed for local production. Consequently, 51% of the embodied energy and 88% blue and 45% green virtual water in food consumed within the catchment are imported. Most of the embodied energy (58%) and green virtual water (90%) are because of animal feed production, where nearly half of embodied energy (48%) and green virtual water (42%) come from imports. 92% of blue virtual water is used for irrigation and primarily happens elsewhere due to imports. Irrigation is the process that demands the largest amount of energy for the crop-based products, with 38% of their total energy demand, followed by fertilisers production (24%). Our study illustrates water and energy hotspots in the food life cycle and highlights potential FEW risks and trade-offs through trade. This is useful considering potential unexpected changes in trade under recent global socio-political trends. Currently available databases and software make LCA a key tool for integrated FEW nexus assessments.</t>
  </si>
  <si>
    <t>Lee S.-H.; Choi J.-Y.; Hur S.-O.; Taniguchi M.; Masuhara N.; Kim K.S.; Hyun S.; Choi E.; Sung J.-H.; Yoo S.-H.</t>
  </si>
  <si>
    <t>Food-centric interlinkages in agricultural food-energy-water nexus under climate change and irrigation management</t>
  </si>
  <si>
    <t>10.1016/j.resconrec.2020.105099</t>
  </si>
  <si>
    <t>This study aimed to assess the holistic impacts of climate change and irrigation management on food centric water-energy-land interlinkages in the Food-Energy-Water (FEW) nexus specialized in agriculture. Accordingly, we analyzed the trends and variation in productivity, irrigation requirement, and energy input for paddy rice production, which is the representative crop in Korea, from 1990 to 2099 with eight general circulation models (GCMs) as climate change scenarios. Results showed that the productivity of paddy rice would decrease owing to climate change, and its variation would increase. Irrigation requirement under the MIROC-ESM scenario was estimated as 849 mm year−1 in 2020−2099, which was 37 mm year−1 greater than that in 1990−2018. The change in irrigation management from continuous to intermittent irrigation would affect the interlinkages in the agricultural FEW nexus. Intermittent irrigation could positively influence irrigation water savings but lower productivity under climate change, and would increase the variation in both productivity and irrigation requirement. Finally, we analyzed the blue water and land footprints as interlinkage indicators in the FEW nexus. In particular, we classified the simulation results from eight GCMs in 2020−2099 based on footprints and precipitation through K-means clustering to assess the differences between footprints under various precipitation conditions. The largest number of cases was classified in the cluster characterized by large blue water footprints but small land footprints under low precipitation. These results could help develop the agricultural FEW nexus platform considering the various impacts of climate change and irrigation management. © 2020 Elsevier B.V.</t>
  </si>
  <si>
    <t>Li S.; Ziara R.M.M.; Dvorak B.; Subbiah J.</t>
  </si>
  <si>
    <t>Assessment of water and energy use at process level in the U.S. beef packing industry: Case study in a typical U.S. large-size plant</t>
  </si>
  <si>
    <t>10.1111/jfpe.12919</t>
  </si>
  <si>
    <t>Journal of Food Process Engineering</t>
  </si>
  <si>
    <t>Food processing industries consume intensive water and energy to produce food products. However, their water and energy data are scarce and require for good measurement approaches. This study presents data collection and analysis of process-level water and energy use in a large-size U.S. beef packing plant through a combined use of portable and in-line meters and theoretical calculations. The kill floor and plant cleaning are the primary water users, accounting for 28.7 and 24.0%, respectively. The refrigeration compressor system is the largest user of electricity, consuming 24.5% of plant-wide electricity. Heating of water for plant cleaning and food safety purposes is the largest thermal energy use in summer (81%) and second-largest in winter (49.7%), with unit heating values of 625 and 666 MJ/ton live cattle weight in the summer and winter, respectively. Twice as much thermal energy is used in the winter than summer due to space heating requirements. A regression analysis found that as outdoor temperatures increased, a slight water use increase and larger energy use decrease were observed. Practical applications: Currently available data on water and energy use in the U.S. beef packing industry are scarce, thus limiting the ability to develop new water and energy efficient technologies and policies based on an understanding of the current baseline operations. The current study conducts a detailed assessment of water and energy use at process level to enhance the understanding of the food-energy-water nexus in the beef processing industry, where limited data are available. Engineers can apply this case study as an example to share with their clients seeking to collect and analyze data with the goal of identifying water and energy conservation approaches. These results will inform beef processing researchers as they design novel technologies with that may result in improved water and energy efficiencies. © 2018 Wiley Periodicals, Inc.</t>
  </si>
  <si>
    <t>Braun R.; Padsala R.; Malmir T.; Mohammadi S.; Eicker U.</t>
  </si>
  <si>
    <t>Using 3D CityGML for the Modeling of the Food Waste and Wastewater Generation—A Case Study for the City of Montréal</t>
  </si>
  <si>
    <t>Montréal</t>
  </si>
  <si>
    <t>10.3389/fdata.2021.662011</t>
  </si>
  <si>
    <t>Frontiers in Big Data</t>
  </si>
  <si>
    <t>The paper explains a workflow to simulate the food energy water (FEW) nexus for an urban district combining various data sources like 3D city models, particularly the City Geography Markup Language (CityGML) data model from the Open Geospatial Consortium, Open StreetMap and Census data. A long term vision is to extend the CityGML data model by developing a FEW Application Domain Extension (FEW ADE) to support future FEW simulation workflows such as the one explained in this paper. Together with the mentioned simulation workflow, this paper also identifies some necessary FEW related parameters for the future development of a FEW ADE. Furthermore, relevant key performance indicators are investigated, and the relevant datasets necessary to calculate these indicators are studied. Finally, different calculations are performed for the downtown borough Ville-Marie in the city of Montréal (Canada) for the domains of food waste (FW) and wastewater (WW) generation. For this study, a workflow is developed to calculate the energy generation from anaerobic digestion of FW and WW. In the first step, the data collection and preparation was done. Here relevant data for georeferencing, data for model set-up, and data for creating the required usage libraries, like food waste and wastewater generation per person, were collected. The next step was the data integration and calculation of the relevant parameters, and lastly, the results were visualized for analysis purposes. As a use case to support such calculations, the CityGML level of detail two model of Montréal is enriched with information such as building functions and building usages from OpenStreetMap. The calculation of the total residents based on the CityGML model as the main input for Ville-Marie results in a population of 72,606. The statistical value for 2016 was 89,170, which corresponds to a deviation of 15.3%. The energy recovery potential of FW is about 24,024 GJ/year, and that of wastewater is about 1,629 GJ/year, adding up to 25,653 GJ/year. Relating values to the calculated number of inhabitants in Ville-Marie results in 330.9 kWh/year for FW and 22.4 kWh/year for wastewater, respectively. © Copyright © 2021 Braun, Padsala, Malmir, Mohammadi and Eicker.</t>
  </si>
  <si>
    <t>Talozi S., Al Sakaji Y., Altz-Stamm A.</t>
  </si>
  <si>
    <t>Towards a water–energy–food nexus policy: realizing the blue and green virtual water of agriculture in Jordan</t>
  </si>
  <si>
    <t>Jordan agricultural subzones</t>
  </si>
  <si>
    <t>10.1080/07900627.2015.1040544</t>
  </si>
  <si>
    <t>International Journal of Water Resources Development</t>
  </si>
  <si>
    <t>Virtual water is an important addendum to how we view a country's water resources. This study examines the virtual water embedded in Jordan's agricultural produce and its impact on future water–energy–food policies. Blue and green virtual waters are calculated from data on rainfall, crop patterns, yields, and water requirements at the district level. Results highlight the advantages of blue water usage in the Jordan Valley and of harnessing more available green water in the Highlands, with both displaying low energy impact. Results also emphasize the high groundwater usage and energy footprint in the Desert regions, signalling a need to rein in groundwater extraction and take advantage of solar power. © 2015, © 2015 Taylor &amp; Francis.</t>
  </si>
  <si>
    <t>López-Avilés A., Veldhuis A.J., Leach M., Yang A.</t>
  </si>
  <si>
    <t>Sustainable energy opportunities in localised food production and transportation: A case study of bread in the UK</t>
  </si>
  <si>
    <t>United Kingdom bakery sector, bread manufacturing and transportation</t>
  </si>
  <si>
    <t>10.1016/j.spc.2019.05.004</t>
  </si>
  <si>
    <t>Re-distributed manufacturing (RDM) is of high economic and political interest and is associated with rapid technological, environmental, political, regulatory and social changes in the UK. RDM of food raises opportunities and questions around the local nexus of food, energy and water. Considering these together can provide opportunities for rationalising resource utilisation, production, and consumption while contributing to shared prosperity between business, society and natural ecosystems. This paper concentrates on the energy–food aspects of the nexus for RDM by focusing on the case study of bread manufacturing and transportation in the UK. A detailed analysis of the energy requirements and environmental impacts of centralised bread production and transportation compared with localised options for re-distributed bread manufacturing is undertaken. This is achieved by building on existing literature and developing a series of bread-energy system configurations to model energy usage and green-house gas (GHG) emissions at the large (centralised), medium and small scales. Results from the analysis indicate that energy use and emissions can in some instances increase as a result of losing economies of scale through downscaling bread manufacturing. However, the analysis shows that overall energy use and emissions along the bread supply chain are dominated by transportation stages. Thus, RDM opens up new opportunities for reductions in overall energy consumption and emissions, for example by using low carbon vehicles for the transportation of bread and flour at the medium and small scales. Major energy use and emission reductions could also be achieved by reducing car usage if more consumers buy in local bakeries. The configurations also consider energy use for various bread wastage conditions. Assuming that buying more frequently in local bakeries only the bread that is consumed helps avoiding bread wastage, this would lead to reduced bread purchasing and bread manufacturing, which translates to reductions in energy use and emissions in the modelled configurations. Existing data demonstrate that there is a wide diversity across different manufacturing sites in the energy use and associated emissions per loaf of bread produced. The study highlights the opportunities for improvement in the sector if plant move towards the best available manufacturing technologies and practices, and this may be more practical for smaller scale operations. Two hypothetical bread production scenarios show that a greater share of the UK's bread being produced locally could result in a reduction in overall energy consumption and emissions. © 2019 Institution of Chemical Engineers</t>
  </si>
  <si>
    <t>Bazzana D., Zaitchik B., Gilioli G.</t>
  </si>
  <si>
    <t>Impact of water and energy infrastructure on local well-being: an agent-based analysis of the water-energy-food nexus</t>
  </si>
  <si>
    <t>the village communities (henceforward “villages”) and the national government as resource users</t>
  </si>
  <si>
    <t>10.1016/j.strueco.2020.08.003</t>
  </si>
  <si>
    <t>Structural Change and Economic Dynamics</t>
  </si>
  <si>
    <t>Investments in infrastructure development are considered a key for economic growth, but their impact on well-being of rural populations is controversial. We propose an agent-based model to study the impact that water canals and electric grid development have on the Water-Energy-Food (WEF) nexus in a rural area. The analysis addresses the effects of hydropower infrastructure construction on basic needs satisfaction show the emergence of a competition for land between rural communities and water and energy sectors. Environmental heterogeneity is found to play a critical role, because physical exclusion and economic constraints may reduce the benefits of new service access for some intended beneficiares. These results have implications for government planning processes, as they emphasize the potential for infrastructure to cause appreciable, even if unintended, harm to local rural communities. The use of agent-based analysis like that presented here, can help to minimize unintended consequences and to inform compensation policies. © 2020 Elsevier B.V.</t>
  </si>
  <si>
    <t>LI W.-J., LI L.-J., QIU G.-Y.</t>
  </si>
  <si>
    <t>General Nexus Between Water and Electricity Use and Its Implication for Urban Agricultural Sustainability: A Case Study of Shenzhen, South China</t>
  </si>
  <si>
    <t>10.1016/S2095-3119(13)60547-X</t>
  </si>
  <si>
    <t>Journal of Integrative Agriculture</t>
  </si>
  <si>
    <t>Although water and energy resources are well-recognized concerns regarding economic and social development sustainability, little specific research has focused on both water and energy problems at the same time. This study analyzed the water and electricity-use patterns in Shenzhen, South China during 2001-2009. A curve regression method was used to examine the relationship between water and electricity use per gross domestic product (GDP) in Shenzhen and its three sectors, i.e., agriculture, industry &amp; construction, and residential life &amp; services. Results showed that agriculture only covered less than 10% of water and electricity use in Shenzhen, while industry &amp; construction and residential life &amp; services accounted for more than 90% of water and electricity use in Shenzhen, which coincided with the city's industrial structure. The water and electricity use per GDP in agriculture was the biggest among three sectors in Shenzhen during 2001-2009, which means inefficiency of water and electricity use in agriculture. Due to transitioning to advanced materials and manufacturing, both water and electricity use per GDP in industry &amp; construction decreased during 2001-2009 and their utilization efficiencies gradually increased over time. The same held true for those in residential life &amp; services transformed toward modern business, creative culture, finance services, etc. Derived from the survival of the fittest in competing for limited water and electricity resources, agriculture in Shenzhen has been gradually substituted by industry &amp; construction and residential life &amp; services, with much higher efficiencies of water and electricity use. And traditional agriculture will not be sustainable in the process of urbanization and industrialization, except high-tech intensive agriculture with low water and energy cost. Furthermore, by means of curve regression, we found that there was a significant quadratic relationship between water use per GDP and electricity use per GDP in the entire city and its three sectors. Suitable industrial transformation and advancement was a very effective way to save water and energy for modern cities. This can provide some reference for systematic planning and design of water and electricity allocation and use in agriculture, industry &amp; construction and residential life &amp; services in a city. © 2013 Chinese Academy of Agricultural Sciences.</t>
  </si>
  <si>
    <t>Aguilera E., Vila-Traver J., Deemer B.R., Infante-Amate J., Guzmán G.I., González De Molina M.</t>
  </si>
  <si>
    <t>Methane Emissions from Artificial Waterbodies Dominate the Carbon Footprint of Irrigation: A Study of Transitions in the Food-Energy-Water-Climate Nexus (Spain, 1900-2014)</t>
  </si>
  <si>
    <t>Spain</t>
  </si>
  <si>
    <t>10.1021/acs.est.9b00177</t>
  </si>
  <si>
    <t>Irrigation in the Mediterranean region has been used for millennia and has greatly expanded with industrialization. Irrigation is critical for climate change adaptation, but it is also an important source of greenhouse gas emissions. This study analyzes the carbon (C) footprint of irrigation in Spain, covering the complete historical process of mechanization. A 21-fold total, 6-fold area-based, and 4-fold product-based increase in the carbon footprint was observed during the 20th century, despite an increase in water use efficiency. CH4 emissions from waterbodies, which had not previously been considered in the C footprint of irrigation systems, dominated the emission budget during most of the analyzed period. Technologies to save water and tap new water resources greatly increased energy and infrastructure demand, while improvements in power generation efficiency had a limited influence on irrigation emissions. Electricity production from irrigation dams may contribute to climate change mitigation, but the amount produced in relation to that consumed in irrigation has greatly declined. High uncertainty in CH4 emission estimates from waterbodies stresses a need for more spatially resolved data and an improved empirical knowledge of the links between water quality, water level fluctuations, and emissions at the regional scale. © 2019 American Chemical Society.</t>
  </si>
  <si>
    <t>Hatfield-Dodds S., Schandl H., Adams P.D., Baynes T.M., Brinsmead T.S., Bryan B.A., Chiew F.H.S., Graham P.W., Grundy M., Harwood T., McCallum R., McCrea R., McKellar L.E., Newth D., Nolan M., Prosser I., Wonhas A.</t>
  </si>
  <si>
    <t>Australia is 'free to choose' economic growth and falling environmental pressures</t>
  </si>
  <si>
    <t xml:space="preserve">The focal scale is national (the continent of Australia), accounting for key processes at higher (Global) and lower (sub-national) spatial scales. </t>
  </si>
  <si>
    <t>10.1038/nature16065</t>
  </si>
  <si>
    <t>Nature</t>
  </si>
  <si>
    <t>Over two centuries of economic growth have put undeniable pressure on the ecological systems that underpin human well-being. While it is agreed that these pressures are increasing, views divide on how they may be alleviated. Some suggest technological advances will automatically keep us from transgressing key environmental thresholds; others that policy reform can reconcile economic and ecological goals; while a third school argues that only a fundamental shift in societal values can keep human demands within the Earth's ecological limits. Here we use novel integrated analysis of the energy-water-food nexus, rural land use (including biodiversity), material flows and climate change to explore whether mounting ecological pressures in Australia can be reversed, while the population grows and living standards improve. We show that, in the right circumstances, economic and environmental outcomes can be decoupled. Although economic growth is strong across all scenarios, environmental performance varies widely: pressures are projected to more than double, stabilize or fall markedly by 2050. However, we find no evidence that decoupling will occur automatically. Nor do we find that a shift in societal values is required. Rather, extensions of current policies that mobilize technology and incentivize reduced pressure account for the majority of differences in environmental performance. Our results show that Australia can make great progress towards sustainable prosperity, if it chooses to do so. © 2015 Macmillan Publishers Limited.</t>
  </si>
  <si>
    <t>Xiang X., Svensson J., Jia S.</t>
  </si>
  <si>
    <t>Will the energy industry drain the water used for agricultural irrigation in the Yellow River basin?</t>
  </si>
  <si>
    <t>10.1080/07900627.2016.1159543</t>
  </si>
  <si>
    <t>This article employs the case of the Yellow River basin to advance understanding of the water–energy–food nexus by demonstrating how the country’s energy and agriculture sectors are competing for limited water supplies and by quantifying the future water demands in the two sectors. The results show that in 2030 the water demands for food and energy are likely to increase by less than 4 km3 and 1 km3, respectively, in the Yellow River basin. The analysis suggests that agricultural water savings and inter-basin water transfers are the main ways to ensure sufficient water flows through the basin to fulfil demand for both sectors while preserving the natural ecosystems. © 2016 Informa UK Limited, trading as Taylor &amp; Francis Group.</t>
  </si>
  <si>
    <t>Perrone D., Hornberger G.</t>
  </si>
  <si>
    <t>Frontiers of the food-energy-water trilemma: Sri Lanka as a microcosm of tradeoffs</t>
  </si>
  <si>
    <t>Sri Lanka</t>
  </si>
  <si>
    <t>10.1088/1748-9326/11/1/014005</t>
  </si>
  <si>
    <t>Food, energy, and water are three critical resources for humanity. As climate variability, population growth, and lifestyle changes amplify the stress placed on each of the resources, the interrelationships among food, energy, and water systems become more pronounced. Political conflict, social and cultural norms, and spatial and temporal distribution of the resources add additional layers of complexity. It is in this context that the significance of understanding the impacts of water scarcity on the decisions around food and energy productions has emerged. Our work establishes tradeoff frontiers (TFs) as a method useful in illustrating the system-level tradeoffs between allocating water for food and water for energy. This paper illustrates how TFs can be used to (1) show how scarcity in water resources affects the tradeoffs between food and energy and (2) explore the political and social constraints that can move production away from what is feasible technically. We use Sri Lanka, a country where water resources are variable both in space and time and a country with relatively self-contained energy and agricultural sectors, as a microcosm of the food security, energy security, and water security trilemma. Nevertheless, our application of tradeoff frontiers is applicable widely to other systems. © 2016 IOP Publishing Ltd.</t>
  </si>
  <si>
    <t>De Vos L., Biemans H., Doelman J.C., Stehfest E., Van Vuuren D.P.</t>
  </si>
  <si>
    <t>Trade-offs between water needs for food, utilities, and the environment - A nexus quantification at different scales</t>
  </si>
  <si>
    <t>global scale and for a selection of 14 hotspot basins and coastal zone</t>
  </si>
  <si>
    <t>10.1088/1748-9326/ac2b5e</t>
  </si>
  <si>
    <t>With a growing population and a changing climate, competition for water resources in the water-energy-food (WEF) nexus is expected to increase. In this study, competing water demands between food production, freshwater ecosystems and utilities (energy, industries and households) are quantified. The potential trade-offs and related impacts are elaborated for different SSP scenarios with the integrated assessment model IMAGE, which includes the global vegetation and hydrology model Lund-Potsdam-Jena managed Land (LPJmL). Results for the 2045-2054 period are evaluated at the global scale and for a selection of 14 hotspot basins and coastal zones. On the global scale, we estimate that an additional 1.7 billion people could potentially face severe water shortage for electricity, industries and households if food production and environmental flows would be prioritized. Zooming in on the hotspots, this translates to up to 70% of the local population. Results furthermore show that up to 33% of river length in the hotspots risks not meeting environmental targets when prioritizing other water demands in the nexus. For local food production, up to 41% might be lost due to competing water demands. The potential trade-offs quantified in this study highlight the competition for resources in the WEF nexus, for which impacts are most notably felt at local scales. This emphasizes the need to simultaneously consider different dimensions of the nexus when developing scenarios that aim to achieve multiple sustainability targets. © 2021 The Author(s). Published by IOP Publishing Ltd.</t>
  </si>
  <si>
    <t>Bhave A.G., Conway D., Dessai S., Dougill A.J., Mkwambisi D.</t>
  </si>
  <si>
    <t>Stress-testing development pathways under a changing climate: Water-energy-food security in the lake Malawi-Shire river system</t>
  </si>
  <si>
    <t xml:space="preserve">lake Malawi-Shire river </t>
  </si>
  <si>
    <t>10.1098/rsta.2021.0134</t>
  </si>
  <si>
    <t>Philosophical Transactions of the Royal Society A: Mathematical, Physical and Engineering Sciences</t>
  </si>
  <si>
    <t>the Shire River for its water, energy and food (WEF) security. We explore future WEF security risks under the combined impacts of climate change and ambitious development pathways for water use expansion. We drive a bespoke water resources model developed with stakeholder inputs, with 29 bias-corrected climate model projections, alongside stakeholder elicited development pathways, and examine impacts on stakeholder-elicited WEF sector performance metrics. Using scenario analysis, we stress-test the system, explore uncertainties, assess trade-offs between satisfying WEF metrics, and explore whether planned regulation of outflows could help satisfy metrics. While uncertainty from potential future rainfall change generates a wide range of outcomes (including no lake outflow and higher frequency of major downstream floods), we find that potential irrigation expansion in the Lake Malawi catchments could enhance the risk of very low lake levels and risk to Shire River hydropower and irrigation infrastructure performance. Improved regulation of lake outflows through the upgraded barrage does offer some risk mitigation, but trade-offs emerge between lake level management and downstream WEF sector requirements. These results highlight the need to balance Malawi's socio-economic development ambitions across sectors and within a lake-river system, alongside enhanced climate resilience. This article is part of the theme issue 'Developing resilient energy systems'. © 2022 Royal Society Publishing. All rights reserved.</t>
  </si>
  <si>
    <t>Baghizadeh K., Cheikhrouhou N., Govindan K., Ziyarati M.</t>
  </si>
  <si>
    <t>Sustainable agriculture supply chain network design considering water-energy-food nexus using queuing system: A hybrid robust possibilistic programming</t>
  </si>
  <si>
    <t>a fruit production company</t>
  </si>
  <si>
    <t>10.1111/nrm.12337</t>
  </si>
  <si>
    <t>Natural Resource Modeling</t>
  </si>
  <si>
    <t>Due to the nature of the agricultural and food industry, the management of production, storage, transportation, waste disposal and environmental effects of their production, are of great importance. To deal with the sustainability issues linked to their supply chains, we propose in this study a mathematical model to design a sustainable supply chain of highly perishable agricultural product (strawberry). The model is a multiperiod, multiproduct multiobjective MINLP mathematical program that takes into consideration economic, social and environmental objectives to cover all aspects of sustainability. In addition, a G/M/S/M queuing system is developed for the transportation of harvested products between facilities for the first time. Since real-world problems related to industries such as food and agriculture are inherently uncertain, in this model, the important parameters of the problem are considered uncertain using fuzzy sets theory and a hybrid robust possibilistic programming model is developed. In addition, the Epsilon constraint approach converts the multiobjective mathematical model into a single-objective one and the Lagrangian relaxation method is used to effectively solve the model on a large scale. A case study in Iran is provided to investigate the results and discuss the solutions. Finally, a sensitivity analysis is performed to identify the impacts of important parameters on the solution. According to the analysis, equipping greenhouses with drip irrigation system and using solar panels in greenhouses, respectively, have the greatest impact on improving all target functions. Recommendations for Resource Managers Multiobjective optimization shows trade-offs among conflicting objective function and assists decision-making to enhance sustainable agriculture industry. Focus on transportation system in fresh product will lead to less waste. The use of solar panels and drip irrigation helps to minimize water and energy consumption and CO2 emission. © 2021 The Authors. Natural Resource Modeling published by Wiley Periodicals LLC</t>
  </si>
  <si>
    <t>Hanumante N., Shastri Y., Nisal A., Diwekar U., Cabezas H.</t>
  </si>
  <si>
    <t>Integrated model for Food-Energy-Water (FEW) nexus to study global sustainability: The water compartments and water stress analysis</t>
  </si>
  <si>
    <t>The regions are created based on the continents, namely, Africa, Asia, Europe, North America, Oceania, and South America</t>
  </si>
  <si>
    <t>10.1371/journal.pone.0266554</t>
  </si>
  <si>
    <t>Analysis of global sustainability is incomplete without an examination of the FEW nexus. Here, we modify the Generalized Global Sustainability Model (GGSM) to incorporate the global water system and project water stress on the global and regional levels. Five key water-consuming sectors considered here are agricultural, municipal, energy, industry, and livestock. The regions are created based on the continents, namely, Africa, Asia, Europe, North America, Oceania, and South America. The sectoral water use intensities and geographical distribution of the water demand were parameterized using historical data. A more realistic and novel indicator is proposed to assess the water situation: net water stress. It considers the water whose utility can be harvested, within economic and technological considerations, rather than the total renewable water resources. Simulation results indicate that overall global water availability is adequate to support the rising water demand in the next century. However, regional heterogeneity of water availability leads to high water stress in Africa. Africa’s maximum net water stress is 140%, so the water demand is expected to be more than total exploitable water resources. Africa might soon cross the 100% threshold/ breakeven in 2022. For a population explosion scenario, the intensity of the water crisis for Africa and Asia is expected to rise further, and the maximum net water stress would reach 149% and 97%, respectively. The water use efficiency improvement for the agricultural sector, which reduces the water demand by 30%, could help to delay this crisis significantly. Copyright: © 2022 Hanumante et al. This is an open access article distributed under the terms of the Creative Commons Attribution License, which permits unrestricted use, distribution, and reproduction in any medium, provided the original author and source are credited.</t>
  </si>
  <si>
    <t>Tseng C.-J., Chetthamrongchai P., Mahmudiono T., Sharma S.K., Al-Awsi G.R.L., Abed S.A., Mohammed F., Opulencia M.J.C., Rudiansyah M.</t>
  </si>
  <si>
    <t>Sustainability assessment of food industry with the approach of water, energy and food nexus</t>
  </si>
  <si>
    <t>Sulaimaniyah</t>
  </si>
  <si>
    <t>10.1590/fst.37922</t>
  </si>
  <si>
    <t>The development of the food industry, along with the protection of water and energy resources, is crucial for sustainable economic growth and human well-being. Water, energy and food nexus approaches can help reduce food waste and other resources by adopting policies and regulations based on comprehensive information and Nexus that promote the use of more efficient production technologies in terms of water and energy consumption against food waste. This paper aims to identify the potential of integrated management of food industry, water and energy in Sulaimaniyah. In this paper, the WEAP planning system, as well as Excel software, have been used. Also, five scenarios were proposed that predicted the level of food demand and shortage of water and energy resources from 2021 to 2025. Considering the simultaneous development of food industry and agriculture, scenario 5 was selected as the best scenario. In this scenario, simultaneous management of water and energy demand is also considered to increase food production. In scenario 5, the amount of water supply is 94.85%, which indicates that it is more effective than in scenarios 3 and 4. Also, in scenario 5, with the increase in surface water use and full use of electric pumps instead of diesel, the amount of energy required to pump water from the aquifer is 55% and 49% less than in scenarios 3 and 4 respectively. © 2022, Sociedade Brasileira de Ciencia e Tecnologia de Alimentos, SBCTA. All rights reserved.</t>
  </si>
  <si>
    <t>Chegwin M.R., Kumara S.</t>
  </si>
  <si>
    <t>Energy, land and water nexus in Sri Lanka's Mahaweli basin</t>
  </si>
  <si>
    <t>Mahaweli Basin</t>
  </si>
  <si>
    <t>10.1680/jener.17.00026</t>
  </si>
  <si>
    <t>Proceedings of Institution of Civil Engineers: Energy</t>
  </si>
  <si>
    <t>The Mahaweli Water Security Investment Program, financed by the Asian Development Bank and the Government of Sri Lanka, aims to complete the Mahaweli Development Program, started in the 1970s to improve farmer incomes, food security, equity between different parts of the country, public health, and domestic, municipal and industrial water supplies. Up to 900 million m3 of water will be transferred annually through canals, reservoirs and tunnels from the Mahaweli River to the water-scarce north and north-west, where smallholder farmers have traditionally practised single-season rice cultivation. The transfer will facilitate cultivation of a second, diversified, crop and must be shared with competing consumptive demands, as well as meeting daily peak energy demands through releases for hydropower. The paper comprises a briefing exploring how the nexus is to be managed with the help of strengthened integrated water resources management, complex decision-support systems, institutional capacity development, strategic environmental analysis and consensus winning. © 2018 ICE Publishing: All rights reserved.</t>
  </si>
  <si>
    <t>Wang M., Zhu Y.-F., Gong S.-W., Ni C.-Y.</t>
  </si>
  <si>
    <t>Spatiotemporal Differences and Spatial Convergence of the Water-Energy-Food-Ecology Nexus in Northwest China</t>
  </si>
  <si>
    <t>10.3389/fenrg.2021.665140</t>
  </si>
  <si>
    <t>Frontiers in Energy Research</t>
  </si>
  <si>
    <t>The Water-Energy-Food-Ecology (W-E-F-E) nexus is related to the realization of the goal of high-quality economic development in Northwest China. This paper analyzed the dynamic change trend, spatial evolution characteristics, and spatial convergence of identified W-E-F-E nexus in Northwest China utilizing the coupling coordination degree model, an ESDA instrument, and the spatial convergence model. The results show that: first, the W-E-F-E nexus in Northwest China presents a “V” shaped trend of decreasing first and then rising in time dimension. After a decline of 25.1% in 2002–2012, it increased by 29.7% in 2012–2017. Second, the W-E-F-E nexus in Northwest China shows positive spatial autocorrelation, and the Moran’s I index of this is about 0.15. In spatial dimension, it shows a trend of high-value agglomeration around provincial capitals, and the distribution pattern is relatively stable. Thirdly, the W-E-F-E nexus in Northwest China has significant spatial convergence, that is, the W-E-F-E nexus gap between the prefectures in Northwest China is shrinking, and the convergence rate is between 2.83 and 3.16. Moreover, with the development of the economy, the rational allocation of land and labor resources, and the optimization of fiscal expenditure structure, the W-E-F-E nexus in Northwest China will converge to the same steady state level after a long period of time. In general, in the process of improving the W-E-F-E nexus in Northwest China, the heterogeneous characteristics of prefectures should be fully considered, and a trans-regional cooperative management and restriction mechanism of the W-E-F-E nexus should be explored to achieve high-quality development of the region. © Copyright © 2021 Wang, Zhu, Gong and Ni.</t>
  </si>
  <si>
    <t>Taniguchi M., Burnett K.M., Shimada J., Hosono T., Wada C.A., Ide K.</t>
  </si>
  <si>
    <t>Recovery of Lost nexus synergy via payment for environmental services in Kumamoto, Japan</t>
  </si>
  <si>
    <t>Kumamoto</t>
  </si>
  <si>
    <t>10.3389/fenvs.2019.00028</t>
  </si>
  <si>
    <t>The objective of this study is to characterize and quantify the "trans-spatial nexus synergy" benefit of subsidized water ponding in the water-energy-food nexus in Kumamoto, Japan. After years of decreased rice production in upstream areas and associated declines in groundwater levels, the Kumamoto city government implemented a subsidy program whereby farmers in the Shira River basin receive payments to water their fields, which provides valuable groundwater recharge to downstream Kumamoto city. We quantify the economic benefits of this subsidy program, which include avoided additional energy costs to obtain scarcer levels of groundwater, as well as net revenue from the crops in the Shira River basin that would otherwise not be grown in the absence of the subsidy. These annual benefits can be combined and compared to the annual cost of the government subsidy. We also calculate potential historical losses that may have occurred in the region as a result of land use transitions from rice farming to urban use, which disrupted the nexus synergy between the watered fields and the groundwater table. © 2019 Taniguchi, Burnett, Shimada, Hosono, Wada and Ide.</t>
  </si>
  <si>
    <t>Chen, WZ; Chen, Y</t>
  </si>
  <si>
    <t>Two-Step Measurement of Water-Energy-Food Symbiotic Coordination and Identification of Key Influencing Factors in the Yangtze River Basin</t>
  </si>
  <si>
    <t>10.3390/e23070798</t>
  </si>
  <si>
    <t>Entropy</t>
  </si>
  <si>
    <t>With the intensification of people's production and life behaviors, the systemic risks of water, energy and food in the Yangtze River Basin have become increasingly prominent, which has become a bottleneck for sustainable development of social, economic and ecological in the basin. Therefore, studying the symbiotic coordination between water, energy and food is of great significance to promoting regional sustainable development. First, from the perspective of water-energy-food symbiosis, with the water-energy-food ecosystem conceptual model as the nexus, the two-step measurement model of the symbiotic index and the symbiotic level index is used to study the water-energy-food symbiosis of the Yangtze River. Then, we use the BP-DEMATEL-GTCW model to identify the key influencing factors that affect the symbiotic security of the water-energy-food ecosystem. In this research, it is found that the average value of the symbiotic degree of the water-energy-food ecosystem of the 11 provinces or municipalities in the Yangtze River Basin only reached the risk grade. It can also be seen from the identification results of key influencing factors that energy microsystem-related indicators have a greater impact on the symbiotic development of the entire WEF ecosystem. Therefore, special attention needs to be paid to increasing energy sources and reducing expenditure. Relevant departments need to effectively develop primary energy production and expand energy-saving investment through multiple channels to expand energy self-sufficiency and ultimately promote the coordinated and effective development of water, energy and food in the Yangtze River Basin.</t>
  </si>
  <si>
    <t>Liu G., Nawab A., Meng F., Shah A.M., Deng X., Hao Y., Giannetti B.F., Agostinho F., Almeida C.M.V.B., Casazza M.</t>
  </si>
  <si>
    <t>Understanding the sustainability of the energy–water–land flow nexus in transnational trade of the belt and road countries</t>
  </si>
  <si>
    <t>Belt and Road countries</t>
  </si>
  <si>
    <t>10.3390/en14196311</t>
  </si>
  <si>
    <t>Increasing economic and population growth has put immense pressure on energy, water and land resources to satisfy national and supra-national demand. Through trade, a large proportion of such a demand is fulfilled. With trade as one of its key priorities, the China Belt and Road Initiative is a long-term transcontinental investment program. The initiative gained significant attention due to greater opportunities for economic development, large population and different levels of resource availability. The nexus approach has appeared as a new viewpoint in discussions on balancing the competing sectoral demands. However, following years of work, constraints exist in the scope and focus of studies. The newly developed multi-regional input–output (MRIO) models covering the world’s economy and its use of resources permit a comprehensive analysis of resource usage by production and consumption at different levels, and bring more knowledge about resource nexus problems. Using the MRIO model, this work simultaneously tracks energy, water and land use flows and investigates the transnational resource nexus. A nexus strength indicator is proposed which depends on ternary diagrams to grade countries based on their combined resources’ use and sectoral weighting. Equal sectoral weighting is assigned. The analysis presented a sectorally balanced nexus approach. Findings support existing work by recognizing energy, water and land as the robust transnational connections, from both production and consumption points of view. Resource nexus issues differ from country to country owing to inequalities in industrial set-up, preferences in economic policy and resource endowments. The paper outlines how key resource nexus problems can be identified and prioritized in view of alternative and often opposing interests. © 2021 by the authors. Licensee MDPI, Basel, Switzerland.</t>
  </si>
  <si>
    <t>Sridhar, V; Ali, SA; Sample, DJ</t>
  </si>
  <si>
    <t>Systems Analysis of Coupled Natural and Human Processes in the Mekong River Basin</t>
  </si>
  <si>
    <t>Mekong River Basin</t>
  </si>
  <si>
    <t>10.3390/hydrology8030140</t>
  </si>
  <si>
    <t>Hydrology</t>
  </si>
  <si>
    <t>The Mekong River Basin is one of the world's major transboundary basins. The hydrology, agriculture, ecology, and other watershed functions are constantly changing as a result of a variety of human activities carried out inside and by neighboring countries including China, Myanmar, Thailand, Laos, Cambodia, and Vietnam in order to meet increased food and water demands for an increasing population. The Mekong River, which provides irrigation and fishing for a population of over 60 million people, also has an estimated 88,000 MW of untapped hydropower potential. The construction of dams for energy supply has a wide-ranging impact on downstream reservoir regions, resulting in unprecedented changes in hydrologic functions, the environment, and people's livelihoods. We present a holistic view of how external stressors such as climate change and variability, land cover, and land-use change affect supply and demand. We present an integrated modeling framework for analyzing the supply-demand scenarios and tradeoffs between different sectors. Specifically, we evaluated the impacts of future climate on irrigation, hydropower, and other needs in the basin through a feedback loop. We focused on hydrologic extremes to evaluate their impacts on the reservoir operations during flood and low flow events. The inflow is projected to change by +13% to -50% in the future, while a 0.25% (15.24 billion m(3)) reduction is projected for the net irrigation water requirement (NIWR). A unit percentage increase in irrigation demand will reduce energy generation by 0.15%, but climate change has a beneficial impact on dam performance with a predicted increase in energy generation and supply to all sectors. Flood events will cause excessive stress on reservoir operation to handle up to six times more flow volumes; however, the low-flow events will marginally affect the system. While the flow and storage rule curves consider both supply and demand, changing human water use comes second to changing climate or other biophysical considerations. This paper emphasizes the importance of considering feedback between climate-water-human society in the systems modeling framework in order to meet societal and ecological challenges. The findings will provide information on the risks and tradeoffs that exist in the water, energy, and food sectors of the basin.</t>
  </si>
  <si>
    <t>Daccache A., Ciurana J.S., Rodriguez Diaz J.A., Knox J.W.</t>
  </si>
  <si>
    <t>Water and energy footprint of irrigated agriculture in the Mediterranean region</t>
  </si>
  <si>
    <t>Mediterranean region by country</t>
  </si>
  <si>
    <t>10.1088/1748-9326/9/12/124014</t>
  </si>
  <si>
    <t>Irrigated agriculture constitutes the largest consumer of freshwater in the Mediterranean region and provides a major source of income and employment for rural livelihoods. However, increasing droughts and water scarcity have highlighted concerns regarding the environmental sustainability of agriculture in the region. An integrated assessment combining a gridded water balance model with a geodatabase and GIS has been developed and used to assess the water demand and energy footprint of irrigated production in the region. Modelled outputs were linked with crop yield and water resources data to estimate water (m3 kg-1) and energy (CO2 kg-1) productivity and identify vulnerable areas or 'hotspots'. For a selected key crops in the region, irrigation accounts for 61 km3 yr-1 of water abstraction and 1.78 Gt CO2 emissions yr-1, with most emissions from sunflower (73 kg CO2/t) and cotton (60 kg CO2/t) production. Wheat is a major strategic crop in the region and was estimated to have a water productivity of 1000 t Mm-3 and emissions of 31 kg CO2/t. Irrigation modernization would save around 8 km3 of water but would correspondingly increase CO2 emissions by around +135%. Shifting from rain-fed to irrigated production would increase irrigation demand to 166 km3 yr-1 (+137%) whilst CO2 emissions would rise by +270%. The study has major policy implications for understanding the water-energy-food nexus in the region and the trade-offs between strategies to save water, reduce CO2 emissions and/or intensify food production. © 2014 IOP Publishing Ltd.</t>
  </si>
  <si>
    <t>Payet-Burin R., Kromman M., Pereira-Cardenal S.J., Strzepek K.M., Bauer-Gottwein P.</t>
  </si>
  <si>
    <t>The Impact of Assuming Perfect Foresight When Planning Infrastructure in the Water–Energy–Food Nexus</t>
  </si>
  <si>
    <t>Nile river &amp; Zambezi River Basin</t>
  </si>
  <si>
    <t>10.3389/frwa.2021.778003</t>
  </si>
  <si>
    <t>Perfect foresight hydroeconomic optimization models are tools to evaluate impacts of water infrastructure investments and policies considering complex system interlinkages. However, when assuming perfect foresight, optimal management decisions are found assuming perfect knowledge of climate and runoff, which might bias the economic evaluation of investments and policies. We investigate the impacts of assuming perfect foresight by using Model Predictive Control (MPC) as an alternative. We apply MPC in WHAT-IF, a hydroeconomic optimization model, for two study cases: a synthetic setup inspired by the Nile River, and a large-scale investment problem on the Zambezi River Basin considering the water–energy–food nexus. We validate the MPC framework against Stochastic Dynamic Programming and observe more realistic modeled reservoir operation compared to perfect foresight, especially regarding anticipation of spills and droughts. We find that the impact of perfect foresight on total system benefits remains small (&lt;2%). However, when evaluating investments and policies using with-without analysis, perfect foresight is found to overestimate or underestimate values of investments by more than 20% in some scenarios. As the importance of different effects varies between scenarios, it is difficult to find general, case-independent guidelines predicting whether perfect foresight is a reasonable assumption. However, we find that the uncertainty linked to climate change in our study cases has more significant impacts than the assumption of perfect foresight. Hence, we recommend MPC to perform the economic evaluation of investments and policies, however, under high uncertainty of future climate, increased computational costs of MPC must be traded off against computational costs of exhaustive scenario exploration. Copyright © 2021 Payet-Burin, Kromman, Pereira-Cardenal, Strzepek and Bauer-Gottwein.</t>
  </si>
  <si>
    <t>Emmanouil S., Philhower J., Macdonald S., Khadim F.K., Yang M., Atsbeha E., Nagireddy H., Roach N., Holzer E., Anagnostou E.N.</t>
  </si>
  <si>
    <t>A comprehensive approach to the design of a renewable energy microgrid for rural ethiopia: The technical and social perspectives</t>
  </si>
  <si>
    <t>The Koga irrigation project is situated in the Upper Blue Nile basin (Northwest Ethiopia) near Merawi (the capital of Mecha) 虽然在river basin里面，但也是local的，很小的研究区域</t>
  </si>
  <si>
    <t>10.3390/su13073974</t>
  </si>
  <si>
    <t>In view of Ethiopia’s significant renewable energy (RE) potential and the dynamic interactions among the components of the Water–Energy–Food (WEF) Nexus, we attempted to incorporate solar and small-scale hydropower into the optimal design of an environmentally friendly microgrid with the primary goal of ensuring the sustainability of irrigation water pumping, while taking advantage of existing infrastructure in various small administrative units (kebele). Any additional generated energy would be made available to the community for other needs, such as lighting and cooking, to support health and food security and improve the general quality of life. The novelty of the study stems from the utilization of in situ social data, retrieved during fieldwork interviews conducted in the kebele of interest, to ascertain the actual needs and habits of the local people. Based on these combined efforts, we were able to formulate a realistic energy demand plan for climatic conditions typical of Sub-Saharan Africa agricultural communities and analyze four different scenarios of the microgrid’s potential functionality and capital cost, given different tolerance levels of scheduled outages. We demonstrated that the RE-based microgrid would be socially and environmentally beneficial and its capital cost sensitive to the incorporation of individual or communal machines and appliances. Ultimately, the social impact investigation revealed the design would be welcomed by the local community, whose members already implement tailor-made solutions to support their agricultural activities. Finally, we argue that extended educational programs and unambiguous policies should be in place before any implementation to ensure the venture’s sustainability and functionality. © 2021 by the authors. Licensee MDPI, Basel, Switzerland.</t>
  </si>
  <si>
    <t>Soares Dal Poz M.E., de Arruda Ignácio P.S., Azevedo A., Francisco E.C., Piolli A.L., Gheorghiu da Silva G., Pereira Ribeiro T.</t>
  </si>
  <si>
    <t>Food, Energy and Water Nexus: An Urban Living Laboratory Development for Sustainable Systems Transition</t>
  </si>
  <si>
    <t>Atlantic Forest in south-eastern Brazil</t>
  </si>
  <si>
    <t>10.3390/su14127163</t>
  </si>
  <si>
    <t>From a climate change perspective, the governance of natural common-pool resources—the commons—is a key point in the challenge of transitioning to sustainability. This paper presents the main strategic advances of the São Paulo Urban Living Laboratory (ULL) regarding Food, Energy and Water (FEW Nexus) analysis and modelling at the border of a high biodiverse forest in a peri-urban region in southeast Brazil. It is a replicable and scalable method concerning FEW governance. The FEW Nexus is an analytical guide to actions that will enable a colossal set of innovative processes that the transition to sustainability presupposes. Sustainable governance of the FEW dimensions, seen as an innovation-based process, is approached by a decision making tool to understand the past and future dynamics of the system. The governance framework is based on a multi-criteria and multi-attribute set of sustainability-relevant factors used as indicators to model complex system dynamics (SD) and the stakeholders’ future expectations through a Delphi approach. Based on the three main dimensions of the Ecosystem Services Approach—Physical and Material Conditions, Attributes of Communities, and Rules-in-Use—the tool comprises thirteen specific sustainability indicators such as water and carbon footprints, land use social development, payment for ecosystem services, and land use gain indices. Its development was designed to generate a long-term network of socioenvironmental stakeholders’ decision making processes and collective learning about a higher level of sustainable systems. System Dynamics modelling demonstrates the associations between sustainability indicators and the impacts of payment for ecosystem services on the land use social development index, or on the trophic state index. The Delphi foresight approach, using the Promethee-Gaia method, allows us to understand the positions of multiple agents regarding the transition process. In this context, decision making tools can be very useful and effective in answering the “how to” questions of ULLs and paving the way for transition, providing collective planning and decision support frameworks for sustainability transition management. © 2022 by the authors. Licensee MDPI, Basel, Switzerland.</t>
  </si>
  <si>
    <t>Hamidov A., Daedlow K., Webber H., Hussein H., Abdurahmanov I., Dolidudko A., Seerat A.Y., Solieva U., Woldeyohanes T., Helming K.</t>
  </si>
  <si>
    <t>Operationalizing water-energy-food nexus research for sustainable development in social-ecological systems: an interdisciplinary learning case in Central Asia</t>
  </si>
  <si>
    <t>five case study areas in Central Asia: Local &amp; river basin</t>
  </si>
  <si>
    <t>10.5751/ES-12891-270112</t>
  </si>
  <si>
    <t>Ecology and Society</t>
  </si>
  <si>
    <t>In social-ecological systems, natural resource management can be characterized by trade-offs across sectors and sustainability targets. The water-energy-food (WEF) nexus concept makes explicit various trade-offs in order to maximize synergies of interventions. However, there are few successful examples of its operationalization in research settings. Here, we explore in a learning setting if sustainability impact assessment (SIA) protocols can be a useful process to be used to adopt a systemic, interdisciplinary perspective to operationalize WEF nexus in research for sustainable development. The process and method adopted of SIA protocol, evaluated for five exemplary WEF nexus cases in Central Asia during a week-long international workshop, adequately addressed the complexity of WEF interrelationships and associated sustainability issues, and facilitated a comparative case study analysis across scales. Results within this process highlight that water governance was critical for large-scale transboundary WEF nexus management, while land and soil management were decisive for minimizing trade-offs at local levels. Issues of interdisciplinarity, complexity, uncertainty, and reflection on impacts were adequately addressed, but challenges remain in the consideration of ethics and the design of transparent, multi-actor cooperation. Most importantly, this exercise showed that employment of the process of SIA protocol supported disciplinary experts to work across disciplines and take a systemic approach for analyzing WEF nexus. © 2022 by the author(s).</t>
  </si>
  <si>
    <t>Wang X., Guo M., Koppelaar R.H.E.M., Van Dam K.H., Triantafyllidis C.P., Shah N.</t>
  </si>
  <si>
    <t>A Nexus Approach for Sustainable Urban Energy-Water-Waste Systems Planning and Operation</t>
  </si>
  <si>
    <r>
      <rPr>
        <sz val="11"/>
        <rFont val="Times New Roman"/>
        <family val="1"/>
      </rPr>
      <t>The capital city of Ghana and its neighboring administrative districts form the</t>
    </r>
    <r>
      <rPr>
        <b/>
        <sz val="11"/>
        <rFont val="Times New Roman"/>
        <family val="1"/>
      </rPr>
      <t xml:space="preserve"> Greater Accra Metropolitan Area (GAMA)</t>
    </r>
  </si>
  <si>
    <t>10.1021/acs.est.7b04659</t>
  </si>
  <si>
    <t>Energy, water, and waste systems analyzed at a nexus level are important to move toward more sustainable cities. In this paper, the "resilience.io" platform is developed and applied to emphasize on waste-to-energy pathways, along with the water and energy sectors, aiming to develop waste treatment capacity and energy recovery with the lowest economic and environmental cost. Three categories of waste including wastewater (WW), municipal solid waste (MSW), and agriculture waste are tested as the feedstock for thermochemical treatment via incineration, gasification, or pyrolysis for combined heat and power generation, or biological treatment such as anaerobic digestion (AD) and aerobic treatment. A case study is presented for Ghana in sub-Saharan Africa, considering a combination of waste treatment technologies and infrastructure, depending on local characteristics for supply and demand. The results indicate that the biogas generated from waste treatment turns out to be a promising renewable energy source in the analyzed region, while more distributed energy resources can be integrated. A series of scenarios including the business-as-usual, base case, naturally constrained, policy interventions, and environmental and climate change impacts demonstrate how simulation with optimization models can provide new insights in the design of sustainable value chains, with particular emphasis on whole-system analysis and integration. © 2018 American Chemical Society.</t>
  </si>
  <si>
    <t>Sargentis G.-F., Siamparina P., Sakki G.-K., Efstratiadis A., Chiotinis M., Koutsoyiannis D.</t>
  </si>
  <si>
    <t>Agricultural land or photovoltaic parks? The water—energy— food nexus and land development perspectives in the thessaly plain, Greece</t>
  </si>
  <si>
    <t>Thessaly Plain</t>
  </si>
  <si>
    <t>10.3390/su13168935</t>
  </si>
  <si>
    <t>Water, energy, land, and food are vital elements with multiple interactions. In this context, the concept of a water—energy—food (WEF) nexus was manifested as a natural resource management approach, aiming at promoting sustainable development at the international, national, or local level and eliminating the negative effects that result from the use of each of the four resources against the other three. At the same time, the transition to green energy through the application of renewable energy technologies is changing and perplexing the relationships between the constitu-ent elements of the nexus, introducing new conflicts, particularly related to land use for energy production vs. food. Specifically, one of the most widespread “green” technologies is photovoltaic (PV) solar energy, now being the third foremost renewable energy source in terms of global installed capacity. However, the growing development of PV systems results in ever expanding occupation of agricultural lands, which are most advantageous for siting PV parks. Using as study area the Thessaly Plain, the largest agricultural area in Greece, we investigate the relationship between pho-tovoltaic power plant development and food production in an attempt to reveal both their conflicts and their synergies. © 2021 by the author. Licensee MDPI, Basel, Switzerland.</t>
  </si>
  <si>
    <t>Müller-Mahn D., Gebreyes M., Allouche J., Debarry A.</t>
  </si>
  <si>
    <t>The Water-Energy-Food Nexus Beyond “Technical Quick Fix”: The Case of Hydro-Development in the Blue Nile Basin, Ethiopia</t>
  </si>
  <si>
    <t>Koga irrigation area &amp; Fincha-Amerti-Neshe hydropower and sugar plaritation area in Blue Nile Basin</t>
  </si>
  <si>
    <t>10.3389/frwa.2022.787589</t>
  </si>
  <si>
    <t>This paper builds upon empirical material from a case study of two dam sites in Ethiopia to revisit nexus narratives from a political ecology perspective. The two dams on tributaries of the Upper Blue Nile are examples of the success of hydro-development in increasing food and energy production, but at the same time they are evidence of the controversial effects these developments have on local populations. The paper argues that conventional nexus thinking has often been too water- and economy-centric, and too much focussed on a “technical quick fix” instead of a holistic approach. The paper calls for a broadening of nexus perspectives in order to better acknowledge the social complexity of hydro-development in local contexts, to understand the political construction of scarcity, and to combine different knowledges at the science-practice interface. Copyright © 2022 Müller-Mahn, Gebreyes, Allouche and Debarry.</t>
  </si>
  <si>
    <t>Yoon P.R., Lee S.-H., Choi J.-Y., Yoo S.-H., Hur S.-O.</t>
  </si>
  <si>
    <t>Analysis of climate change impact on resource intensity and carbon emissions in protected farming systems using Water-Energy-Food-Carbon Nexus</t>
  </si>
  <si>
    <t>Danmok District</t>
  </si>
  <si>
    <t>10.1016/j.resconrec.2022.106394</t>
  </si>
  <si>
    <t>As the uncertainty and importance of securing resources increase, the nexus concept is used for integrated sustainable use management planning. In particular, because protected farms are most affected by temperature change, the connection between the heating temperature variable and resources must be analyzed. In this study, a water-energy-food-carbon nexus model that reflected the agricultural characteristics of protected farms was constructed. The crop yield, irrigation amount, and heating energy were simulated, and a sensitivity analysis was performed according to climate change scenarios and heating temperature variables. There was no significant decrease in the yield of food resources even at heating temperatures lower than 12 °C. In contrast, the growing period shortened as the heating temperature increased above 12 °C, which decreased the irrigation amount but tended to increase the heating energy. In addition, lowering the heating temperature standard from 12 °C to 8 °C (or less) is suitable for efficient resource management. © 2022</t>
  </si>
  <si>
    <t>Boving T.B., Patil K.</t>
  </si>
  <si>
    <t>Riverbank Filtration Technology at the Nexus of Water‐Energy‐Food</t>
  </si>
  <si>
    <t>Field studies, one from Jordan ( Zarqa Rive) and one (Sal River) from India</t>
  </si>
  <si>
    <t>10.1002/9781119243175.ch18</t>
  </si>
  <si>
    <t>Geophysical Monograph Series</t>
  </si>
  <si>
    <t>Riverbank filtration (RBF) is a proven water treatment technology that permits the indirect abstraction and treatment of surface water, which can then be applied to cultivate land and produce high‐value crops that currently cannot be grown with polluted river water. Field studies, one from Jordan and one from India, are discussed and evidence is presented illustrating the benefits of converting an RBF wellfield from a conventional, grid‐operated system to a solar‐energy‐powered one. Further, the two studies demonstrate how an RBF treatment system enables farmers to irrigate with treated river water that otherwise would be too polluted to be used on crops and plants. The results of this analysis suggest that affordable RBF systems can be designed to meet the irrigation water needs of small farming communities, to increase both crop yields and quality, and to offer a degree of independence from the electrical grid. © 2017 American Geophysical Union.</t>
  </si>
  <si>
    <t>Shannak S., Vittorio M.</t>
  </si>
  <si>
    <t>A decision support tool for the assessment of water-energy-food nexus in Saudi Arabia</t>
  </si>
  <si>
    <t>10.1007/978-3-030-40052-1_3</t>
  </si>
  <si>
    <t>The sustainable management of natural resources is a fundamental component that drives the economic growth of most countries. Economic crisis, poverty, and hunger have been escalating in different parts of the world due to unsustainable use of natural resources. Thus, the goals of economic and sustainable development should be defined in terms of sustainability of resources: water, energy, and food. Identifying factors affecting these resources, and explaining the interconnectedness between them, is the first step towards sustainable management of natural resources. Several frameworks and models have been designed to help policymakers understand the complexity of the interlinkages between natural resources and assist with planning and regulating these resources. This paper describes a spatial-temporal decision support tool that analyzes energy requirements in the food sector. The tool provides policymakers with essential information to assess which energy inputs in food production are the largest and which factors might influence the increase in energy use over space and time. The tool was developed using a web-based Geographical Information System (GIS) application in a way that allows the user to navigate over different spatial locations, select a point of interest to grow a certain quantity of a specific crop, and calculate water, land, and energy requirements accordingly. This application provides a web-mapping platform and helps users determine when and where they can grow crops based on water and energy requirements objective functions. This application is very helpful for areas with limited information on natural resources. It utilizes satellite imagery to identify major environmental features that are important for analysis. It also allows comparison between different scenarios of food production, promotes natural resources usage efficiency, and encourages greater policy coherence. © Springer Nature Switzerland AG 2020.</t>
  </si>
  <si>
    <t>Tan Y.D., Lim J.S., Wan Alwi S.R.</t>
  </si>
  <si>
    <t>Design of integrated palm oil based complex via food-energy-water nexus optimization framework</t>
  </si>
  <si>
    <t>a palm oil enterprise in Malaysia</t>
  </si>
  <si>
    <t>10.1007/978-3-030-40052-1_4</t>
  </si>
  <si>
    <t>This chapter aims to present an optimization-based systematic framework to design an integrated palm oil based complex (POBC) with food-energy-water nexus (FEW) integrations. With gaining interest in the FEW nexus for sustainability improvement, the oil palm sector with great possibilities of integration between food, energy, and water resources, requires significant attention especially in palm oil exporting countries such as Malaysia. Besides the palm-based biofuel production system and biomass supply chain planning, the optimal strategy for palm oil mill effluent (POME) management is in need of a trade-off evaluation between food, energy, and water security. Although nationally, biogas capture and composting are encouraged to achieve methane mitigated POME management in Malaysian palm oil mills (POM), the slow implementation pace reflects the need for providing alternative options. Therefore, a new conceptual zone of the palm oil processing complex, termed POBC, is proposed considering POME elimination as one of the POME management approaches. The evaluation of FEW nexus is thus an important aspect to be considered in the optimization of the POBC design to secure the three resources. A fuzzy multi-objective optimization model-based approach is developed in this study to aid the planning of an optimum POBC with maximum satisfaction between economic advantage, food, energy, and water security. The developed model and optimal network will provide input to POM owners on the contributions of the FEW nexus in optimal POME management and POM configuration. © Springer Nature Switzerland AG 2020.</t>
  </si>
  <si>
    <t>Ding, TH; Chen, JF</t>
  </si>
  <si>
    <t>Evaluation and obstacle factors of coordination development of regional water-energy-food-ecology system under green development: a case study of Yangtze River Economic Belt, China</t>
  </si>
  <si>
    <t>10.1007/s00477-021-02114-w</t>
  </si>
  <si>
    <t>The interaction between regional water, energy, food and ecology systems has the characteristics of high correlation and complexity. In-depth study of the relationship between the four systems under green development is greatly significant for regional sustainable development. In this study, pressure-state-response (PSR) model was firstly innovatively introduced to analyze the internal coupling mechanism of water-energy-food-ecology (WEFE) system. Then an evaluation index system for the coupling coordination development of WEFE system was constructed by taking water, energy, food and ecology subsystems as the criterion layer. Finally, the coupling coordination degree (CCD) model was used to analyze the coupling coordination development level of the nine provinces and two cities along the Yangtze River Economic Belt (YREB) from 2008 to 2019. And obstacle degree model was adopted to explore the main factors affecting the coupling coordination development of WEFE system. The results showed that the development level of the WEFE system in the YREB was far-reaching influenced by the development of energy subsystem on the one hand, and also by food subsystem on the other hand. From the perspective of time dimension, the coupling coordination development level of WEFE system in Shanghai presented a gradual upward trend with a state of intermediate coordination, and those in some provinces such as Jiangsu have undergone a brief jumping change from near coordination to primary coordination, while those in some provinces such as Anhui fluctuated up and down from 2008 to 2019. As for the YREB, it always remained in the state of the primary coordination with unobvious upward trend, which presented the characteristic of lower reaches &gt; upper reaches &gt; middle reaches. In terms of the space dimension, the CCD values of WEF system in the YREB showed an obvious concave distribution pattern of higher in the east and west, but lower in the middle during the study period. Proportion of environmental protection investment and food production per unit area were the primary and secondary factors affecting the coupling coordination development of WEFE system in the YREB. Therefore, some recommendations should be put forward to promote green sustainable development of regional resources and environment.</t>
  </si>
  <si>
    <t>Jones J.L., White D.D., Thiam D.</t>
  </si>
  <si>
    <t>Media framing of the Cape Town water crisis: perspectives on the food-energy-water nexus</t>
  </si>
  <si>
    <t>Cape Town</t>
  </si>
  <si>
    <t>10.1007/s10113-022-01932-0</t>
  </si>
  <si>
    <t>The 2018 water crisis in Cape Town, South Africa, captured the attention of international media outlets as the city faced the possibility of running out of water. Examining this media provides an opportunity to understand the framing of the water crisis, which can provide valuable insights into what society and policymakers consider important. Media analysis can also examine the framing of the impacts of the crisis; with strong interlinkages between food, energy, and water resources, the water crisis directly impacted other resource sectors. To explore the media perspective on the crisis and its impacts across the food and energy sectors, the research here uses content analysis to analyze news articles about the water crisis. We analyze the framing of the problems and solutions to the water crisis and the framing of food-energy-water nexus interactions and impacts. Our results show that the media framed the water crisis as being caused by drought, politics, poor management, and overuse of water, while it presented the proposed solutions of reducing demand and increasing water supply through technological solutions. Additionally, the media framing shows a major impact of the water crisis on the agriculture sector and a strong reliance on energy-intensive technical solutions to address the water crisis, suggesting potential unintended consequences within the food and energy sectors without direct consideration of their intersections. We conclude that the media framing may suggest a mismatch between causes and solutions, as the media rarely presented improving governance and management as potential solutions, yet identified poor governance as a cause of the crisis. © 2022, The Author(s), under exclusive licence to Springer-Verlag GmbH Germany, part of Springer Nature.</t>
  </si>
  <si>
    <t>Kellner E.</t>
  </si>
  <si>
    <t>Identifying leverage points for shifting Water-Energy-Food nexus cases towards sustainability through the Networks of Action Situations approach combined with systems thinking</t>
  </si>
  <si>
    <t>Lake Sihl; Lake Zurich;  Furttal</t>
  </si>
  <si>
    <t>10.1007/s11625-022-01170-7</t>
  </si>
  <si>
    <t>Sustainability Science</t>
  </si>
  <si>
    <t>In the twenty-first century, the world´s demand for natural resources is more pressing and deeply interconnected than ever before. The Water-Energy-Food (WEF) nexus has gained growing interest as a promising concept for complex resource management challenges. However, knowledge about the root causes of cross-sectoral coordination problems and how they can be shifted towards sustainability is still lacking. This paper fills this gap by conceptualising a WEF nexus case with the Networks of Action Situations approach combined with systems thinking. This approach allows a deep analysis of the root causes of coordination gaps, facilitates a joint understanding of the system dynamics to identify leverage points for shifting the WEF nexus towards sustainability, and to envision the impact of potential interventions on the network of action situations and their outcome. The value and the reciprocal benefits of the combined approach introduced are illustrated for a case in Switzerland, Europe. The results show a coordination gap between the different sectors and that not all sectors were considered equally. This leads to a prioritization of energy production over water-bound biodiversity and food production. The root causes for this outcome are a focus to mitigate climate change and awareness of biodiversity but much less awareness of the impacts of climate change on Swiss water bodies. The study identifies five deep leverage points for interventions, which are expected to ensure a shared systemic problem understanding and more balanced coordination between different sectors resulting in the sustainable and equitable provision and utilization of WEF resources. © 2022, The Author(s).</t>
  </si>
  <si>
    <t>Villarroel Walker R., Beck M.B., Hall J.W.</t>
  </si>
  <si>
    <t>Water - and nutrient and energy - systems in urbanizing watersheds</t>
  </si>
  <si>
    <t>Atlanta; London</t>
  </si>
  <si>
    <t>10.1007/s11783-012-0445-4</t>
  </si>
  <si>
    <t>Frontiers of Environmental Science and Engineering in China</t>
  </si>
  <si>
    <t>Driven by considerations of sustainability, it has become increasingly difficult over the past 15-20 years - at least intellectually - to separate out the water infrastructure and water metabolism of cities from their intimately inter-related nutrient and energy metabolisms. Much of the focus of this difficulty settles on the wastewater component of the city's water infrastructure and its associated fluxes of nutrients (N, P, C, and so on). Indeed, notwithstanding the massive volumes of these materials flowing into and out of the city, the notion of an urban nutrient infrastructure is conspicuous by its absence. Likewise, we do not tend to discuss, or conduct research into, "soilshed" agencies, or soilshed management, or Integrated Nutrient Resources Management (as opposed to its most familiar companion, Integrated Water Resources Management, or IWRM). The paper summarizes some of the benefits (and challenges) deriving from adopting this broader, multi-sectoral "systems" perspective on addressing water-nutrient-energy systems in city-watershed settings. Such a perspective resonates with the growing interest in broader policy circles in what is called the "water-food-energy security nexus". The benefits and challenges of our Multi-sectoral Systems Analysis (MSA) are illustrated through computational results from two primary case studies: Atlanta, Georgia, USA; and London, UK. Since our work is part of the International Network on Cities as Forces for Good in the Environment (CFG; see www.cfgnet.org), in which other case studies are currently being initiated - for example, on Kathmandu, Nepal - we close by reflecting upon these issues of water-nutrient-energy systems in three urban settings with quite different styles and speeds of development. © 2012 Higher Education Press and Springer-Verlag Berlin Heidelberg.</t>
  </si>
  <si>
    <t>Saif O., Mezher T., Arafat H.A.</t>
  </si>
  <si>
    <t>Water security in the GCC countries: challenges and opportunities</t>
  </si>
  <si>
    <t>Gulf Cooperation Council (GCC countries)</t>
  </si>
  <si>
    <t>10.1007/s13412-014-0178-8</t>
  </si>
  <si>
    <t>The Gulf Cooperation Council (GCC) of Bahrain, Kuwait, Oman, Qatar, Saudi Arabia, and the United Arab Emirates (UAE) inhabits of one of the most water-scarce regions in the world, once comprised small impoverished desert principalities. However, since the 1970s, the GCC has witnessed rapid population growth and economic development, brought on by sharp increases in oil revenues. Population growth coupled with increased urbanization, industrialization, and agricultural output has placed tremendous pressure on the region’s scarce groundwater resources. GCC countries are all using hundreds to thousands times more water than sustainable recharge would allow. Their water footprints, among the highest in the world, are sustained by unconventional sources of water such as desalination, wastewater reuse, and the import of “virtual” water via agricultural goods. This paper analyzes the current state of water in the GCC using a water–energy–food (WEF) nexus approach. The paper discusses various proposals for meeting future water needs in the GCC such as renewable energy-powered desalination and foreign direct investment in agricultural land and addresses the various tradeoffs involved. © 2014, The Psychonomic Society Inc.</t>
  </si>
  <si>
    <t>Integrated techno-economic optimization for the design and operations of energy, water and food nexus systems constrained as non-cooperative games</t>
  </si>
  <si>
    <t>10.1016/B978-0-444-64241-7.50162-2</t>
  </si>
  <si>
    <t>The rise in global population and the consumption of energy, water, and food (EWF) resources continues to increase exponentially, placing enormous stresses on the three resource sectors. Therefore, assessing the inter-linkages between EWF resources is a very crucial step to achieve sustainable resource utilization, through increased economic efficiency and enhanced environmental performance. Such integrated assessment is often challenged by the difficulty in presenting a robust formulation which considers the necessary details of embedded systems, the availability of relevant models and data, as well as the representation of their uncertainties, based on which the design and operations of connected supply chains are ideally optimized. The objective of the research presented in this paper is to address the key challenges of the EWF nexus through the development of a techno-economic framework under non-cooperative settings. The methodology developed assumes a bottom-up approach in which the self-interested stakeholders, i.e. the players, are represented based on their own decision variables and objective functions at various levels, i.e. resources and environment systems, engineering systems, and their integration and operations. For this purpose, a combination of optimization models based on linear programming, stochastic programming, and game theoretic approach, represented by a Stackelberg competition, were developed. A case study is set in the State of Qatar with the objective of enhancing food security using hypothetical scenarios. The results obtained demonstrates that interesting interactions between systems, albeit competitive, can potentially result in the achievement of desired objectives under properly regulated markets, and is therefore envisaged as a promising contribution towards sustainable policy development and nexus governance. © 2018 Elsevier B.V.</t>
  </si>
  <si>
    <t>Siciliano G., Rulli M.C., D'Odorico P.</t>
  </si>
  <si>
    <t>European large-scale farmland investments and the land-water-energy-food nexus</t>
  </si>
  <si>
    <t>European large-scale; target countries</t>
  </si>
  <si>
    <t>10.1016/j.advwatres.2017.08.012</t>
  </si>
  <si>
    <t>The escalating human demand for food, water, energy, fibres and minerals have resulted in increasing commercial pressures on land and water resources, which are partly reflected by the recent increase in transnational land investments. Studies have shown that many of the land-water issues associated with land acquisitions are directly related to the areas of energy and food production. This paper explores the land-water-energy-food nexus in relation to large-scale farmland investments pursued by investors from European countries. The analysis is based on a “resource assessment approach” which evaluates the linkages between land acquisitions for agricultural (including both energy and food production) and forestry purposes, and the availability of land and water in the target countries. To that end, the water appropriated by agricultural and forestry productions is quantitatively assessed and its impact on water resource availability is analysed. The analysis is meant to provide useful information to investors from EU countries and policy makers on aspects of resource acquisition, scarcity, and access to promote responsible land investments in the target countries. © 2017</t>
  </si>
  <si>
    <t>de Vito R., Portoghese I., Pagano A., Fratino U., Vurro M.</t>
  </si>
  <si>
    <t>An index-based approach for the sustainability assessment of irrigation practice based on the water-energy-food nexus framework</t>
  </si>
  <si>
    <t>Apulia</t>
  </si>
  <si>
    <t>10.1016/j.advwatres.2017.10.027</t>
  </si>
  <si>
    <t>Increasing pressure affects water resources, especially in the agricultural sector, with cascading impacts on energy consumption. This is particularly relevant in the Mediterranean area, showing significant water scarcity problems, further exacerbated by the crucial economic role of agricultural production. Assessing the sustainability of water resource use is thus essential to preserving ecosystems and maintaining high levels of agricultural productivity. This paper proposes an integrated methodology based on the Water-Energy-Food Nexus to evaluate the multi-dimensional implications of irrigation practices. Three different indices are introduced, based on an analysis of the most influential factors. The methodology is then implemented in a catchment located in Puglia (Italy) and a comparative analysis of the three indices is presented. The results mainly highlight that economic land productivity is a key driver of irrigated agriculture, and that groundwater is highly affordable compared to surface water, thus being often dangerously perceived as freely available. © 2017 Elsevier Ltd</t>
  </si>
  <si>
    <t>Moioli E., Salvati F., Chiesa M., Siecha R.T., Manenti F., Laio F., Rulli M.C.</t>
  </si>
  <si>
    <t>Analysis of the current world biofuel production under a water–food–energy nexus perspective</t>
  </si>
  <si>
    <t>10.1016/j.advwatres.2018.07.007</t>
  </si>
  <si>
    <t>This paper assesses the sustainability of bioenergy production under a nexus perspective through a new efficiency type index. The index describes 1st generation biofuel production under the perspective of the implied consumption of natural resources. We consider the sustainability of energy production as a sequence of steps, each characterised by its efficiency, and propose an index which returns an overall efficiency value describing the adequacy or inadequacy of the considered processes under a nexus perspective. The direct application of the nexus index entails an indication of the possible improvements needed to move production towards most sustainable processes or places. Moreover, it allows evaluating the efficiency of the main crops currently used in biofuel production with respect to the water–food–energy nexus. The results depict countries presently capable of performing sustainable production of 1st generation biofuel from particular crops. Furthermore, the analysis of the single components of the nexus index allows understanding the effects of possible improvements (e.g. soil and water management, new generation biofuels) on the overall production efficiency under a nexus perspective. © 2018 The Authors</t>
  </si>
  <si>
    <t>Cabello V., Renner A., Giampietro M.</t>
  </si>
  <si>
    <t>Relational analysis of the resource nexus in arid land crop production</t>
  </si>
  <si>
    <t>Almería</t>
  </si>
  <si>
    <t>10.1016/j.advwatres.2019.06.014</t>
  </si>
  <si>
    <t>While a large number of descriptive studies have delineated the interlinkages between water, food and energy resources in the last decade, there is still need for systematic conceptualization of resource nexus interconnections. This paper proposes a theory of relational analysis of the nexus based on the analytical concept of nexus networks. A taxonomy of nexus interconnections, detailing sequential and hierarchical connections, is characterized between and amongst the technosphere and biosphere. We illustrate the use of a novel diagnostic tool with regard to its ability to integrate macro-, meso- and microscale drivers of nexus problems. We apply this framework to problems generated by intensive crop production for exportation in an arid landscape (driven by external markets) and sustainable management of water resources (driven by public policies) in a southern Spanish region. We elucidate interconnected causal mechanisms for groundwater overexploitation and profile different social-ecological patterns on a spatially-explicit basis. The proposed approach is capable of accounting for the water-energy-food resource nexus in an integrated and multi-level fashion, addressing the tensions generated by both multi-functionality and resource entanglement in complex social-ecological systems. © 2019 The Authors</t>
  </si>
  <si>
    <t>Phetheet, J; Hill, MC; Barron, RW; Gray, BJ; Wu, HY; Amanor-Boadu, V; Heger, W; Kisekka, I; Golden, B; Rossi, MW</t>
  </si>
  <si>
    <t>Relating agriculture, energy, and water decisions to farm incomes and climate projections using two freeware programs, FEWCalc and DSSAT</t>
  </si>
  <si>
    <t>all states in US</t>
  </si>
  <si>
    <t>10.1016/j.agsy.2021.103222</t>
  </si>
  <si>
    <t>CONTEXT: The larger scale perspective of Integrated Assessment (IA) and smaller scale perspective of Impacts, Adaptation, and Vulnerability (IAV) need to be bridged to design long-term solutions to agricultural problems that threaten agricultural production, rural economic viability, and global food supplies. FEWCalc (Food-Energy Water Calculator) is a new freeware, agent-based model with the novel ability to project farm incomes based on crop selection, irrigation practices, groundwater availability, renewable energy investment, and historical and projected environmental conditions. FEWCalc is used to analyze the interrelated food, energy, water, and climate systems of Finney County, Kansas to evaluate consequences of choices currently available to farmers and resource managers.</t>
  </si>
  <si>
    <t>Zhang T., Tan Q., Wang S., Zhang T., Hu K., Zhang S.</t>
  </si>
  <si>
    <t>Assessment and management of composite risk in irrigated agriculture under water-food-energy nexus and uncertainty</t>
  </si>
  <si>
    <t>10.1016/j.agwat.2021.107322</t>
  </si>
  <si>
    <t>Growing demands for water, energy, and food put many systems at a composite risk of resource shortages. There was a lack of approaches capable of effectively assessing tridimensional composite risk and describing non-linear correlations among subsystem risks within a Water-Energy-Food (WEF) nexus system. In this study, an integrated approach was developed to assess the composite risk of WEF nexus systems and generate risk-based plans. Specifically, a composite risk assessment model that could capture the interdependence among the risk for water, energy, and food shortage was proposed. Furthermore, a generalized Copula-based chance-constrained programming model and its solving algorithm were developed. The proposed approach has been applied to an agricultural WEF nexus system in northern China, where the shortage of water, energy and / or land affected agricultural outputs. Results show that the composite risk of the entire system would be higher than the maximum value among subsystem risks, but less than their sum. Higher composite risks could bring higher benefits. Under a certain composite risk, the overall system benefit would vary with different combinations of subsystem risks; and it could be promoted through coordinating resources supplied by different subsystems. A risk - benefit frontier consisting of optimal solutions corresponding to different combinations of composite and subsystem risks was identified through Monte Carlo simulation. The scheme that could generate 12.76 billion Yuan under a moderate composite risk level of 0.22 was recommended for the study problem. Accordingly, net irrigation water, energy for agriculture, and effective irrigation area should be no less than 1.66 × 109 m3, 81.08 × 103 tce, and 509.12 × 103 hm2, respectively. © 2021 Elsevier B.V.</t>
  </si>
  <si>
    <t>Xu Y., Tan J., Wang X., Li W., He X., Hu X., Fan Y.</t>
  </si>
  <si>
    <t>Synergetic management of water-energy-food nexus system and GHG emissions under multiple uncertainties: An inexact fractional fuzzy chance constraint programming method</t>
  </si>
  <si>
    <t>10.1016/j.agwat.2021.107323</t>
  </si>
  <si>
    <t>Management of water-food-energy nexus (WEFN) is of great importance to achieve the Sustainable Development Goals. The development of WEFN management strategies is challenged by extensive uncertainties in different system components. Also, agricultural activities would contribute a large portion of the total GHG emissions in many countries, which are affecting the promised carbon neutrality in future. In this study, an inexact fractional fuzzy chance constraint programming method was developed towards planning the water-food-energy nexus system under consideration of both uncertainties and greenhouse gases (GHG) emission. An inexact fractional fuzzy chance constraint programming-based water-energy-food nexus (IFFCCP-WEFN) model has been established under consideration of various restrictions and GHG emissions. Solutions of the planting areas for different crops in different periods have been generated. These results imply that the corn cultivation would be prioritized to satisfy cereal demand due to its relatively lower GHG emission intensity. But the residual resources, after satisfying cereal demand, would tend to be allocated to vegetable planting. Comparison has been conducted among the IFFCCP-WEFN model and WEFN models based the inexact fuzzy chance constraint programming approach with and without GHG emissions. The results indicate that, the results from IFFCCP-WEFN model would achieve a highest unit benefit and lowest total GHG emissions. The total GHG emissions can be 11% less at most than GHG emissions from the resulting crop structures of the other two comparable models. Consequently, the developed IFFCCP-WEFN model can help decision-makers identify the desirable planting structure for crops with a priority of low GHG emission rate. The major contributions in this study include (i) the inexact fractional fuzzy chance constraint programming method to deal with interval and fuzzy parameters, reflect decision makers’ preferences and handle conflicts among contradictory objectives, (ii) the IFFCCP-WEFN model to achieve a maximized unit benefit with respect GHG emissions © 2021 Elsevier B.V.</t>
  </si>
  <si>
    <t>Siderius C., Biemans H., Kashaigili J., Conway D.</t>
  </si>
  <si>
    <t>Water conservation can reduce future water-energy-food-environment trade-offs in a medium-sized African river basin</t>
  </si>
  <si>
    <t>Rufiji River Basin</t>
  </si>
  <si>
    <t>10.1016/j.agwat.2022.107548</t>
  </si>
  <si>
    <t>The need for achieving efficient and sustainable use of water resources is pressing, however, this often requires better understanding of the potential of water conservation, taking into account the impact on return flows, and the costs in relation to sectoral benefits. Using modelling and limited observational data we explore the costs and potential water savings of 24 combinations of water conservation measures in the Rufiji basin, Tanzania. We compare these costs with estimates of the value such water savings could generate from water use in three important economic sectors; agriculture, energy and downstream ecosystems with high tourism potential. The cost of water conservation measures (median: 0.07 USD m−3) is found to be: higher than the value of most uses of water for agriculture (growing crops in expanded irrigation sites) and the median value for hydropower generation (from a new mega dam currently under construction); and lower than the ecosystem value. Nevertheless, under our modelling assumptions, the volume of additional water required to supply planned irrigation expansion in the basin could be reduced by 1.5 BCM using water conservation methods that would be financially viable, given the value of competing uses of water. Water savings of this magnitude would reduce potential trade-offs between use of water for hydropower and ecosystem services, by allowing peak environmental flow releases even in dry years, and without reducing firm energy generation. This methodology is transferable and relevant for producing realistic assessments of the financial incentives for long-term sustainable water use in agriculture, given incentives for other uses. With most reservoirs now being built for multiple purposes improved understanding of trade-offs between different sectors and functions is needed. © 2022 The Authors</t>
  </si>
  <si>
    <t>Feng M., Chen Y., Duan W., Fang G., li Z., Jiao L., Sun F., Li Y., Hou Y.</t>
  </si>
  <si>
    <t>Comprehensive evaluation of the water-energy-food nexus in the agricultural management of the Tarim River Basin, Northwest China</t>
  </si>
  <si>
    <t>Tarim River Basin</t>
  </si>
  <si>
    <t>10.1016/j.agwat.2022.107811</t>
  </si>
  <si>
    <t>The water-energy-food nexus index in the agricultural management of the Tarim River Basin (TRB) is an important index that reflects agricultural inputs productivity. This study used the crop water requirement, energy equivalent, and agricultural water-energy-food nexus index (WEFNI) model to comprehensively evaluate the water and energy consumption, water and energy productivity, and the WEFNI of the main crops (rice, wheat, maize and cotton) in the TRB from 1990 to 2019. The results indicated that different crops had significant differences in water and energy consumption. The blue water requirements of wheat, maize, rice, and cotton were 3174.9 m3 ha−1 yr−1, 4271.8 m3 ha−1 yr−1, 7283.3 m3 ha−1 yr−1 and 8769.3 m3 ha−1 yr−1, respectively. Of these crops, wheat had the lowest blue water requirements and cotton had the highest. In addition, the planting area of the TRB increased by 105 × 104 ha during the study period, with cotton accounting for 45% of the total planting area. The expansion of the planting area led to a continuous improvement in cotton production income, leading to the highest energy economic productivity in cotton (0.065 $/MJ). However, the increase in total water and energy consumption, water and energy mass productivity in cotton were lower than in the other three crops (0.15 kg/m3 and 0.04 kg/MJ). The average WEFNI of rice, wheat, maize and cotton was 0.40, 0.45, 0.43 and 0.35, respectively. This demonstrated that wheat had the highest resources utilization productivity in agricultural inputs, while cotton had the lowest. These results can provide an important scientific basis for current and future agricultural management optimization. © 2022 Elsevier B.V.</t>
  </si>
  <si>
    <t>Zeng X.T., Zhang J.L., Yu L., Zhu J.X., Li Z., Tang L.</t>
  </si>
  <si>
    <t>A sustainable water-food-energy plan to confront climatic and socioeconomic changes using simulation-optimization approach</t>
  </si>
  <si>
    <t>10.1016/j.apenergy.2018.11.086</t>
  </si>
  <si>
    <t>The provision of reliable water resources, safe grain production, and sustainable energy supply can be deemed as key guarantees for economic growth and human living improvement, but which have been challenged by imbalance relationship between increasing demand and limited supply capacity. In this study, a sustainable water-food-energy plan has been developed to conduct an optimal framework into a multiple water-reservoir system for confronting regional natural and artificial damages such as water deficit, food crisis and electric insufficient contemporarily. A simulation-optimization approach has been proposed to handle multiple uncertainties due to climatic and socioeconomic changes. The proposed approach has advantages of reflecting the climatic change in a lumped and conceptual way; meanwhile, it is effective to deal with socioeconomic uncertainties regarded as probability and possibility distributions, reducing the risk of decision-making with Green criterions. The developed water-food-energy plan with simulation-optimization approach can be applied to a real case study of Jing River, China. The obtained results of water-food-energy shortage, optimal water allocation-food production-energy generation, flood control, and system benefit under various policy-scenarios can be identify comprehensive water-food-energy alternatives in a multi-reservoir optimization system. Meanwhile, the results associated with credibility confidence, risk-averse attitude parameter and robustness coefficient can support the generation of a water-food-energy plan with a robust manner. It can support the improvement of water supply, irrigative production, energy generation, industrial pattern adjustment, flood risk control, supply capacity at a regional view, with aim to achieve sustainability of human activities and resource-energy conservation. © 2018</t>
  </si>
  <si>
    <t>Hasanzadeh Saray M., Baubekova A., Gohari A., Eslamian S.S., Klove B., Torabi Haghighi A.</t>
  </si>
  <si>
    <t>Optimization of Water-Energy-Food Nexus considering CO2 emissions from cropland: A case study in northwest Iran</t>
  </si>
  <si>
    <t>Sahand Agro-Industry Co., an arable farm (established 1996) on the Heris plain in northwest Iran</t>
  </si>
  <si>
    <t>10.1016/j.apenergy.2021.118236</t>
  </si>
  <si>
    <t>Water-Energy-Food (WEF) Nexus and CO2 emissions for a farm in northwest Iran were analyzed to provide data support for decision-makers formulating national strategies in response to climate change. In the analysis, input–output energy in the production of seven crop species (alfalfa, barley, silage corn, potato, rapeseed, sugar beet, and wheat) was determined using six indicators, water, and energy consumption, mass productivity, and economic productivity. WEF Nexus index (WEFNI), calculated based on these indicators, showed the highest (best) value for silage corn and the lowest for potato. Nitrogen fertilizer and diesel fuel with an average of 36.8% and 30.6% of total input energy were the greatest contributors to energy demand. Because of the direct relationship between energy consumption and CO2 emissions, potato cropping, with the highest energy consumption, had the highest CO2 emissions with a value of 5166 kg CO2eq ha−1. A comparison of energy inputs and CO2 emissions revealed a direct relationship between input energy and global warming potential. A 1 MJ increase in input energy increased CO2 emissions by 0.047, 0.049, 0.047, 0.054, 0.046, 0.046, and 0.047 kg ha−1 for alfalfa, barley, silage corn, potato, rapeseed, sugar beet, and wheat, respectively. Optimization assessments to identify the optimal cultivation pattern, with emphasis on maximized WEFNI and minimized CO2 emissions, showed that barley, rapeseed, silage corn, and wheat performed best under the conditions studied. © 2021 The Author(s)</t>
  </si>
  <si>
    <t>Wang D., Huang J., Xu Y., Wu N.</t>
  </si>
  <si>
    <t>Water–Energy–Food nexus evaluation using an inverse approach of the graph model for conflict resolution based on incomplete fuzzy preferences</t>
  </si>
  <si>
    <t>10.1016/j.asoc.2022.108703</t>
  </si>
  <si>
    <t>Applied Soft Computing</t>
  </si>
  <si>
    <t>With the continuous development of economic globalization and the increasing strengthening of human exchanges, the Water–Energy–Food (WEF) nexus evaluation has become a new research area. The purpose of this paper is to develop an inverse approach of graph model for conflict resolution (GMCR) to the conflict problems of WEF nexus evaluation in real life. Specifically, due to lack of information, some decision makers’ (DMs’) preferences over states may be incomplete fuzzy preference relations. Therefore, an algorithm is devised to amend the incomplete fuzzy preference relation to the complete fuzzy preference relation. Subsequently, a complete ordinal score vector is proposed to describe the preference ranking over different states based on the complete fuzzy preference relation. Moreover, in the framework of the inverse approach of GMCR, some mathematical models with the least constraint conditions are proposed to obtain all the required preference relations for opponent DM, which are required to make a given state be stable under four basic stability definitions. Finally, WEF nexus evaluation in Shandong province is illustrated to demonstrate the usefulness of the inverse approach of GMCR with the incomplete fuzzy preference relations. © 2022 Elsevier B.V.</t>
  </si>
  <si>
    <t>Bazzana D., Gilioli G., Simane B., Zaitchik B.</t>
  </si>
  <si>
    <t>Analyzing constraints in the water-energy-food nexus: The case of eucalyptus plantation in Ethiopia</t>
  </si>
  <si>
    <t>10.1016/j.ecolecon.2020.106875</t>
  </si>
  <si>
    <t>Ecological Economics</t>
  </si>
  <si>
    <t>The study explores complex non-linear decisions in land use allocation, focusing on the competition between cash and food crops. We develop an agent-based model to investigate whether the decision to opt for eucalyptus plantation is a rational choice in the perspective of different farmer types. We analyse the negative externalities (i.e. allelopathic effects) caused by the presence of eucalyptus on the productivity of neighbouring plots and the possible spill-over effects. The findings demonstrate that cultivation of eucalyptus as a cash crop may improve the rural populations' well-being only if there are no physical and economical constraints on access to food and services. The model shows that the allelopathic characteristics of eucalyptus strongly affect the soil fertility, inhibiting the possibility to switch to food crops in the future. In addition, the results of policy scenario simulations indicate that government environmental policies can play a key-role in improving awareness of the ecological effects of eucalyptus plantation on soil fertility in fragile socio-economic contexts characterized by high ecological vulnerability. © 2020 Elsevier B.V.</t>
  </si>
  <si>
    <t>Intralawan A., Wood D., Frankel R., Costanza R., Kubiszewski I.</t>
  </si>
  <si>
    <t>Tradeoff analysis between electricity generation and ecosystem services in the Lower Mekong Basin</t>
  </si>
  <si>
    <t>Lower Mekong river basin</t>
  </si>
  <si>
    <t>10.1016/j.ecoser.2018.01.007</t>
  </si>
  <si>
    <t>Ecosystem Services</t>
  </si>
  <si>
    <t>The Mekong River is the largest freshwater fishery and the third most bio-diverse river system in the world. Two of 11 planned mainstream hydropower projects, Xayaburi and Don Sahong, are nearly completed and a third project proposal, Pak Beng, has been submitted by the Lao PDR government for consideration. This paper builds on previous studies and examines the tradeoffs (between water use, food security supply and energy production) for the proposed mainstream hydropower projects in the Lower Mekong Basin (LMB). The paper concludes that the forecast loss of capture fisheries, sediment/nutrients and social mitigation costs measured as Net Present Value (NPV at 10% discount rate) are greater than the benefits from electricity generation, improved irrigation and flood control. The paper also forecasts huge negative economic impacts for Cambodia and Vietnam in contrast to previous Mekong River Commission's (MRC) conclusions that all countries will benefit from hydropower development. The paper recommends reassessing the economic impacts of hydropower development using full environmental cost accounting. It also recommends that a new LMB energy strategy be developed taking into account less hydropower income than previously anticipated, updated forecasts for LMB power demand and anticipated technology developments for improved energy efficiency &amp; renewable energy (especially solar which is now competitive with hydropower). © 2018 Elsevier B.V.</t>
  </si>
  <si>
    <t>Farrar L.W., Bahaj A.S., James P., Anwar A., Amdar N.</t>
  </si>
  <si>
    <t>Floating solar PV to reduce water evaporation in water stressed regions and powering water pumping: Case study Jordan</t>
  </si>
  <si>
    <t>‘Farm A’ [41], a 54 ha farm located in the Mafraq governate of Northern Jordan where irrigation is supported by pumped ground water into a large reservoir.</t>
  </si>
  <si>
    <t>10.1016/j.enconman.2022.115598</t>
  </si>
  <si>
    <t>Water resources are essential for human consumption and food production. The extraction and delivery of water resources are highly dependent on energy. Hence water, energy and food security are inextricably linked, and this nexus constitutes a major global societal challenge. Furthermore, globally, irrigation constitutes around 70% of our freshwater resources, rising to 90% in developing countries. There are over 300 million drinking water and irrigation ponds globally where 90% of the world's standing irrigation water resides. There is a need to conserve such resources, considering more than two thirds of the world's population are currently experiencing water stress. Hence, this work tackles the conservation of such resources addressing two important issues related to energy and water, thereby addressing elements of the UN Sustainable Development Goals. Its considered approach is the use of floating solar photovoltaic (FPV) technology implemented on irrigation reservoirs to conserve water by reducing evaporation losses whilst providing sustainable electricity at enhanced yield that can be utilised locally. For the study, we selected an arid and water stressed region of Jordan where real-world water and energy consumption data were available. Various floating PV (FPV) system configurations were modelled for installation on an irrigation reservoir where currently no FPV exists. A fixed tilt 300 kWp FPV system was found to be the optimum design in terms of water savings, energy yield, economics, and reductions in CO2 emissions. Standard floating PV was deemed the preferred option compared to ground-mounted PV and FPV with tracking and/or active cooling. System payback period for the recommended design was 8.4 years with an annual greenhouse gas emission reduction of ∼ 141TCO2. For the considered site, around 12,700 m3 of water can be saved annually or 42% savings when compared to the uncovered reservoir. This research has wider applicability to other arid regions such as Africa, Middle East, and the Indian Subcontinent. © 2022 The Authors</t>
  </si>
  <si>
    <t>Coimbra R.N., Custódio M., Cuerda-Correa E.M., Ali Khan M., Calado R., Lillebø A.I., Otero M.</t>
  </si>
  <si>
    <t>Halimione portulacoides biomass - a sustainable feedstock for bioenergy production from an integrated water-energy-food system</t>
  </si>
  <si>
    <t>10.1016/j.enconman.2022.116065</t>
  </si>
  <si>
    <t>In view of a water-energy-food (WEF) nexus strategy, the present work assessed the bioenergy production potential of Halimione portulacoides used for the phytoremediation of nutrient-rich simulated wastewater from saltwater-based integrated multi-trophic aquaculture (IMTA). Specimens of this halophyte plant were grown in hydroponics under four different nutrient treatments with distinct nitrogen (N) and phosphorous (P) concentrations. Ultimate and proximate analysis, calorific value and thermogravimetric analysis coupled to mass spectrometry were used to assess the bioenergy potential of the non-edible biomass of the plants, namely the canes (C) and roots (R), and of commercial pellets (CP), which were used as benchmark. R and, especially, CP had higher carbon but lower oxygen content and larger volatiles but lower ashes than C. The higher heating values (HHV) of C (16–17 MJ kg−1) and R (17–18 MJ kg−1) were the same order as those of conventional energy crops and CP (20 MJ kg−1). Although mass loss and associated gaseous emissions during temperature programmed pyrolysis occurred mainly between 250 and 650 °C for all biomasses, they took place at slightly higher temperatures for C &amp;gt; CP &amp;gt; R. In any case, the integrated gaseous emissions during the pyrolysis of C, R, and CP were very similar and included H2, CH4, CO, and CO2 (syngas main constituents). Biomass production of C was affected by the nutrients load of the applied treatments, but this was not the case for R. Also, the nutrients treatments had no detectable effects on the biomasses’ ultimate or proximate analysis, HHV, thermal decomposition or resultant gaseous emissions. Thermal properties and behaviour of C and R were very similar to those of CP, showing their potential for bioenergy production and revealing that a WEF nexus strategy can be implemented in IMTA by energetic valorization of non-edible biomass of H. portulacoides used for water phytoremediation. © 2022 The Authors</t>
  </si>
  <si>
    <t>Bieber N., Ker J.H., Wang X., Triantafyllidis C., van Dam K.H., Koppelaar R.H.E.M., Shah N.</t>
  </si>
  <si>
    <t>Sustainable planning of the energy-water-food nexus using decision making tools</t>
  </si>
  <si>
    <t>Greater Accra Metropolitan Area (GAMA)</t>
  </si>
  <si>
    <t>10.1016/j.enpol.2017.11.037</t>
  </si>
  <si>
    <t>Developing countries struggle to implement suitable electric power and water services, failing to match infrastructure with urban expansion. Integrated modelling of urban water and power systems would facilitate the investment and planning processes, but there is a crucial gap to be filled with regards to extending models to incorporate the food supply in developing contexts. In this paper, a holistic methodology and platform to support the resilient and sustainable planning at city region level for multiple sectors was developed for applications in urban energy systems (UES) and the energy-water-food nexus, combining agent-based modelling - to simulate and forecast resource demands on spatial and temporal scales - with resource network optimization, which incorporates capital expenditures, operational costs, environmental impacts and the opportunity cost of food production foregone (OPF). Via a scenario based approach, innovative water supply and energy deployment policies are presented, which address the provision of clean energy for every citizen and demonstrate the potential effects of climate change. The results highlighted the vulnerability of Ghanas power generation infrastructure and the need for diversification. Feed-in tariffs and investment into supporting infrastructure and agriculture intensification will effectively increase the share of renewable energy and reduce carbon emissions. © 2017 The Author(s)</t>
  </si>
  <si>
    <t>Fasel M., Bréthaut C., Rouholahnejad E., Lacayo-Emery M.A., Lehmann A.</t>
  </si>
  <si>
    <t>Blue water scarcity in the Black Sea catchment: Identifying key actors in the water-ecosystem-energy-food nexus</t>
  </si>
  <si>
    <t>Black Sea catchment includes four important transboundary river basins: the Danube, the Dnieper, the Dniester, and the Don</t>
  </si>
  <si>
    <t>10.1016/j.envsci.2016.09.004</t>
  </si>
  <si>
    <t>Large-scale water scarcity indicators have been widely used to map and inform decision makers and the public about the use of river flows, a vital and limited renewable resource. However, spatiotemporal interrelations among users and administrative entities are still lacking in most large-scale studies. Water scarcity and interrelations are at the core of the water-ecosystem-energy-food nexus. In this paper, we balance water availability in the Black Sea catchment with requirements and consumptive use of key water users, i.e., municipalities, power plants, manufacturing, irrigation and livestock breeding, accounting for evaporation from major reservoirs as well as environmental flow requirements. We use graph theory to highlight interrelations between users and countries along the hydrological network. The results show that water scarcity occurs mainly in the summer due to higher demand for irrigation and reservoir evaporation in conjunction with relatively lower water resources, and in the fall-winter period due to lower water resources and the relatively high demand for preserving ecosystems and from sectors other than irrigation. Cooling power plants and the demands of urban areas cause scarcity in many isolated locations in the winter and, to a far greater spatial extent, in the summer with the demands for irrigation. Interrelations in water scarcity-prone areas are mainly between relatively small, intra-national rivers, for which the underlying national and regional governments act as key players in mitigating water scarcity within the catchment. However, many interrelations exist for larger rivers, highlighting the need for international cooperation that could be achieved through a water-ecosystem-energy-food nexus. © 2016 Elsevier Ltd</t>
  </si>
  <si>
    <t>Daher, B; Hannibal, B; Mohtar, RH; Portney, K</t>
  </si>
  <si>
    <t>Toward understanding the convergence of researcher and stakeholder perspectives related to water-energy-food (WEF) challenges: The case of San Antonio, Texas</t>
  </si>
  <si>
    <t>San Antonio, Texas</t>
  </si>
  <si>
    <t>10.1016/j.envsci.2019.10.020</t>
  </si>
  <si>
    <t>Environmental Science &amp; Policy</t>
  </si>
  <si>
    <t>In the past decade, research on interconnected resource challenges has primarily focused on quantifying physical resource interconnections, and there is a growing focus on the social, economic, and policy dimensions of these interconnections. While the nature of the complexity of interconnected resource challenges resulted in emphasizing the need for inter- and trans-disciplinary research and in increased collaboration between research groups, little work has examined the convergence of perspectives between the research groups and their respective stakeholders. This paper focuses on the San Antonio Region of Texas: a resource hotspot characterized by rapid urbanization, increased energy production in the Eagle Ford Shale Play, and growing agricultural activity. The paper reports on a survey sent to 370 researchers and regional stakeholders from governmental, non-governmental/non-profit, and business organizations in the Region's water, energy, or food sectors. The study goals were to 1) evaluate levels of convergence in perspectives regarding the water, energy, and food challenges in the Region; 2) quantify existing levels of communication of both researchers and regional stakeholders with identified WEF organizations in the region; and 3)identify barriers to and opportunities for improving communication between the WEF organizations and the researchers involved. The authors found aspects of convergence between surveyed regional stakeholders and researchers. Aspects of convergence exist between both groups regarding the potential of different Texas Development Water Board strategies to address future water challenges. Modest levels of communication were reported between surveyed researchers and regional stakeholders with other identified WEF organizations. Both groups converge on the potential roles of increased communication and sharing information between agencies as a means to improve cooperation to address interconnected resource challenges. To make this possible, institutional mechanisms and resource allocations for such activities must be revisited.</t>
  </si>
  <si>
    <t>Martínez-Guido S.I., González-Campos J.B., Ponce-Ortega J.M.</t>
  </si>
  <si>
    <t>Strategic planning to improve the Human Development Index in disenfranchised communities through satisfying food, water and energy needs</t>
  </si>
  <si>
    <t>fourteen of the municipalities of the State of Michoacán</t>
  </si>
  <si>
    <t>10.1016/j.fbp.2019.06.007</t>
  </si>
  <si>
    <t>Most disenfranchised populations live and work in rural areas under poverty and with limited access to basic resources as energy, water and food supply. Individuals and families in rural areas face difficult odds that often result in inequality and disenfranchisement. They are more likely than their urban counterparts to suffer from the consequences of poverty, facing huge problems associated with undernourishment that mostly end in human casualties. The Human Development Index (HDI) helps to identify healthy life criteria and a decent standard of living that is closely related to quality of life. Several strategies have been reported to improve the living conditions in disenfranchised communities around the world. However, there is not an integrated approach to reducing poverty and ensuring sustainable use of the environment and natural resources in these communities, accounting for the water–energy–food nexus to improve the HDI. Therefore, this paper presents a new optimization approach accounting for the water–energy–food nexus in order to increase the HDI in disenfranchised communities by simultaneously considering economic, environmental and social sustainability criteria. A case study taking into account fourteen of the municipalities of the State of Michoacán from Mexico with the lowest HDI was considered to apply the proposed approach. The results show that by the implementation of this integrated approach, it is possible to increase the HDI in such communities by 4.3%, which is higher that results show by Mexico's HDI values in last 17 years of 0.93%, making the model attractive for decisions makers. © 2019 Institution of Chemical Engineers</t>
  </si>
  <si>
    <t>Loh S.K., Lai M.E., Ngatiman M.</t>
  </si>
  <si>
    <t>Vegetative growth enhancement of organic fertilizer from anaerobically-treated palm oil mill effluent (POME) supplemented with chicken manure in food-energy-water nexus challenge</t>
  </si>
  <si>
    <t>palm oil industry</t>
  </si>
  <si>
    <t>10.1016/j.fbp.2019.06.016</t>
  </si>
  <si>
    <t>Generally, chemical fertilizers are given priority when maintaining soil fertility. Due to the price hike of chemical fertilizers and the growing environmental concerns, more and more industries have considered developing a more economical and environmental-friendly substitutes. The oil palm industry is no exception. Efforts are put forth to recover fully the various potential palm oil milling by-products, which are abundantly generated, particularly the palm oil mill effluent (POME) for integration with food-energy-water nexus. This study attempted applying the raw (untreated) and anaerobically-treated POME supplemented with chicken manure as an organic fertilizer for Ipomoea aquatica (kangkung) growth via pot assay. Four treatments — raw POME:chicken manure at ratio (A) 1:1 w/w and (B) 2:1 w/w, and treated POME:chicken manure at ratio (C) 1:1 w/w and (D) 2:1 w/w were used. Chicken manure was added to fulfill the plant's nutrients requirement (N:P2O5:K2O = 136:141:674, kg/ha) for optimum growth. Results showed significantly greater fresh biomass (&amp;gt;50% increment), plant height and leaves number in treatment (C) than control and other treatments (p &amp;lt; 0.05). Contrarily, treatments (A) and (B) caused retarded growth due to high residual oil (12.6 g/L) in raw POME. Although the treated POME could enhance soil fertility, an overdose loaded with&amp;gt;0.58 g/L volatile fatty acid, though with negligible oil residue, may affect plant growth too. As the treated POME exhibits substantial NPK nutrients, it can be conditionally used as a low-cost alternative to complement the widely used chemical fertilizers. The findings of this study offers a potential integrated approach using a local agricultural by-product (POME), producing biogas, recycled water and organic fertilizer, in meeting nexus resources demand and conserving the environment for a circular economy. © 2019</t>
  </si>
  <si>
    <t>Sobrosa Neto R.D.C., Berchin I.I., Magtoto M., Berchin S., Xavier W.G., Guerra J.B.S.O.D.A.</t>
  </si>
  <si>
    <t>An integrative approach for the water-energy-food nexus in beef cattle production: A simulation of the proposed model to Brazil</t>
  </si>
  <si>
    <t>all states</t>
  </si>
  <si>
    <t>10.1016/j.jclepro.2018.08.200</t>
  </si>
  <si>
    <t>Global environmental and economic changes are putting pressure on natural resources with increasing demands for fresh water, energy and food (WEF). These changes aligned with the consequent change in dietary behaviors through an increased consumption of meat and a preference for sustainability standards of production, demand new technologies and techniques. Accordingly, the aim of this study is to propose a beef cattle production model based on a sustainable integrative approach to the WEF nexus, addressing water savings through rainwater collection, food production, and clean and renewable energy generation (solar cells and biodigesters). In addition, cattle are provided thermal comfort and welfare. The proposed model was tested in a beef cattle production environment and the benefits of this sustainable integrative approach were analyzed. Findings suggest that the proposed standard modules represent a strategic option for livestock producers. The use of the photovoltaic solar cells shadow improve the welfare and quality of cattle production, while generating clean and renewable energy and providing water savings. © 2018 Elsevier Ltd</t>
  </si>
  <si>
    <t>Rosa L., D'Odorico P.</t>
  </si>
  <si>
    <t>The water-energy-food nexus of unconventional oil and gas extraction in the Vaca Muerta Play, Argentina</t>
  </si>
  <si>
    <t>Vaca Muerta Play, located in the Neuquén Basin</t>
  </si>
  <si>
    <t>10.1016/j.jclepro.2018.10.039</t>
  </si>
  <si>
    <t>Vaca Muerta is the major region in South America where horizontal drilling and hydraulic fracturing techniques are used to extract unconventional shale oil and gas. Despite the growing interest in the Vaca Muerta resources, there is only a limited understanding of the impacts that their extraction could have on local water resources. This study uses a water balance model to investigate the hydrological implication of unconventional oil and gas extraction in this region. We find that, with current rates of extraction, water scarcity is observed for four months a year. We also find that water consumption per fractured well increased 2.5 times in the period 2012–2016 and produced water from unconventional shale formation sharply increased from roughly zero to 1.15 × 106 m3 y−1 in the 2009–2017 period. Our projections estimate that in this region future water consumption for unconventional oil and gas extraction will increase 2.2 times in the 2017–2024 period reaching 7.40 × 106 m3 y−1. The consequent exacerbation of current water scarcity will likely lead to competition with irrigated agriculture, the greatest water consumer in this semiarid region. Produced water recycling, domestic wastewater reuse, brackish groundwater use, and waterless unconventional oil and gas extraction technologies are some of the strategies that could be adopted to meet future additional water demand. Our results estimate the likely range of water consumption and production from hydraulic fracturing operations in the Vaca Muerta region under current and future conditions. These results could be used to make informed decisions for the sustainable water management in this semiarid region of Argentina. © 2018 Elsevier Ltd</t>
  </si>
  <si>
    <t>Munoz Castillo R., Feng K., Sun L., Guilhoto J., Pfister S., Miralles-Wilhelm F., Hubacek K.</t>
  </si>
  <si>
    <t>The land-water nexus of biofuel production in Brazil: Analysis of synergies and trade-offs using a multiregional input-output model</t>
  </si>
  <si>
    <t>10.1016/j.jclepro.2018.12.264</t>
  </si>
  <si>
    <t>Biofuels play a critical role in the Paris Agreement to help achieve climate change mitigation targets. However, a significant increase in production of biofuels might potentially be realized at the expense of overusing natural resources, particularly land and water. Understanding the tradeoffs between the impacts on land and water arises as a critical issue in the development of biofuels. This energy-water-land nexus might be particularly important for Brazil, which currently is the world's second largest producer and the largest exporter of biofuels. Furthermore, Brazil itself has set up its own Intended Nationally Determined Contribution agenda with a significant growth of biofuel production (18%) by 2030. Most studies on environmental impacts of biofuel production have either focused on land use or water use, but very few studies assessed both. Using an environmentally extended multiregional input-output (MRIO) approach, this study analyzes the current water-land nexus of bioenergy production in Brazil by quantifying the distribution of tradeoffs and synergies between land and water use for bioethanol production and its environmental consequences across Brazilian states. Our results show a clear tradeoff of water and land impacts and significant differences between irrigated and rainfed ethanol production. When including water and land scarcity in the analysis, the results are significantly different, uncovering very different tradeoffs and synergies between bioethanol producer and consumer states that could inform the expansion of bioenergy in Brazil. Compared to other crops, sugarcane has a higher comparative advantage relative to land than to water. © 2018 Elsevier Ltd</t>
  </si>
  <si>
    <t>Zhang P., Zhang L., Hao Y., Liang S., Liu G., Xiong X., Yang M., Tang W.</t>
  </si>
  <si>
    <t>Understanding the tele-coupling mechanism of urban food-energy-water nexus: Critical sources, nodes, and supply chains</t>
  </si>
  <si>
    <t>10.1016/j.jclepro.2019.06.232</t>
  </si>
  <si>
    <t>With the increasing urbanization but growing resource scarcities, the securing provision of fundamental resources as food, energy and water (FEW) has become a unique challenge for urban sustainability. This is not only because of continuous demand of resource imports from different regions for urban areas, but also due to the complex interrelationships among FEW systems. In such context, exploring the interactions between FEW resources and economic activities when investigating FEW provisions to meet urban demand through trade is very essential to find effective policy intervention points and priority areas for actions. This paper investigates external binding FEW resource flows with internal certain interlinkages driven by final demand of Beijing city at different nodes along their supply chains, by combing structural path analysis and multi-regional input-output model of China 2010. The results show that the key source regions present overall neighborhood pattern that Hebei, Inner Mongolia, Anhui, Jiangsu, and Shandong near Beijing are the five leading contributors of tran-regional FEW provisions. The top 20 nexus paths are identified and the most important nexus pathways start with the other services in Beijing. Besides this, the critical supply chains appear divergent directions for FEW flows, driven by food, construction and agriculture industries respectively. Moreover, the key nodes mainly concentrate on less developed regions and energy-related sectors. For example, non-metal products manufacturing in Hebei, petroleum refining and coking in Heilongjiang, and coal mining and washing in Inner Mongolia have larger impacts on all of FEW flows across the supply chains. These results are very informative to targeting our efforts to address the urban FEW nexus issue both from the perspective of supply side and demand side. © 2019 Elsevier Ltd</t>
  </si>
  <si>
    <t>Hua E., Wang X., Engel B.A., Sun S., Wang Y.</t>
  </si>
  <si>
    <t>The competitive relationship between food and energy production for water in China</t>
  </si>
  <si>
    <t>10.1016/j.jclepro.2019.119103</t>
  </si>
  <si>
    <t>Water, Energy and Food (WEF) are key elements of economic and social sustainable development, and present a complex nexus. Existed WEF nexus research is mainly confined to qualitative analyses, and it needs constant improvement and increases quantitative analyses. In China, water security is the most prominent problem in the WEF-nexus, which is manifested in the competitive relationship between food and energy production for water. Therefore, the matter of alleviating water resources stress has become a difficult and hot issue. After improving the existed water footprint accounting method for food and energy production, this study calculated the food water footprints (blue water footprint and green water footprint) in the 31 provinces of mainland China in 2015, as well as the blue water footprints of major energy systems (coal, oil, natural gas and thermal power generation). This study proposed water resources pressure index (IWS), water resources pressure contribution rate of food and energy (WCR), water consumption rate of food and energy (n) and competition composite index (CCI) of WEF, which were used to evaluate the consumption of water resources in food and energy production in different regions, and assess the intensity of competition for water resources in food and energy production. The results showed that the national food water footprint in 2015 was 690.8 Gm³, and the blue food water footprint was 287.8 Gm³. The main water-consuming blue energy water footprint was 18.5 Gm³, and coal production accounted for 9.9% and thermal power generation accounted for 87.6%. According to the competition indicators, the competition relationship among the administrative regions of the 31 provinces in mainland China was obtained. For example, 5 provinces had serious competition and 19 provinces had weak competition. The water consumption of the energy industry continues to grow rapidly by economic development. Corresponding measures should be taken according to the different competition levels for water resources. © 2019 Elsevier Ltd</t>
  </si>
  <si>
    <t>Anser, MK; Yousaf, Z; Usman, B; Nassani, AA; Abro, MMQ; Zaman, K</t>
  </si>
  <si>
    <t>Management of water, energy, and food resources: Go for green policies</t>
  </si>
  <si>
    <t>10.1016/j.jclepro.2019.119662</t>
  </si>
  <si>
    <t>The United Nation Sustainable Development Goals emphasized to meet the global food security challenges by mechanized farming; access of clean water challenges by renewable freshwater withdrawals; clean energy issues determined by clean fuel and cleaner technologies; and combat climate change by limiting anthropogenic emissions of carbon, fossil fuel, and Greenhouse Gas emissions in the air. This study examined the aforementioned United Nation Sustainable Development Goals in the context of Pakistan by using a time series data from 1970 to 2016. The study employed Tapio's elasticity of decoupling state to analyze the relationship between water-energy-food resources and carbon-fossil-greenhouse gas emissions in a given country context. The results of Tapio elasticity found that carbon-fossil-greenhouse gas emissions' contamination in water-energy-food's resources are quite visible that exhibit weak decoupling state, expensive negative decoupling state, and strong decoupling state in the different decade's data, which substantiate the ecological cost in water-energy-food's resources. The results emphasized the need to adopt different sustainable instruments in a way to limit carbon-fossilgreenhouse gas emissions in water-energy-food resources through cleaner production technologies, renewable energy mix, environmental certification, anti-dumping tariff duty, strict environmental regulations, etc. These instruments would be helpful to achieve environmental sustainability agenda for mutual exclusive global gains. (C) 2019 Elsevier Ltd. All rights reserved.</t>
  </si>
  <si>
    <t>Niva V., Cai J., Taka M., Kummu M., Varis O.</t>
  </si>
  <si>
    <t>China's sustainable water-energy-food nexus by 2030: Impacts of urbanization on sectoral water demand</t>
  </si>
  <si>
    <t>10.1016/j.jclepro.2019.119755</t>
  </si>
  <si>
    <t>In the context of China's rapid and perennial urbanization, it is of profound importance to understand how to enable and accelerate progress towards achieving the country's sustainable water-energy-food nexus by 2030. In this study, a quantitative spatial scenario analysis was performed to identify the provinces that are expected to experience changes in water stress, under the competition for water between food and energy sectors. The results manifested an imbalance of water availability for meeting the demand between those two sectors. First, food sector played the leading role in the baseline water stress. Second, energy sector dominates the increases of the projected water stress index. Third, urbanization is projected to substantially affect the extent of water availability, especially in the eastern provinces. Tackling imbalanced sectoral water demand is the key to China's sustainable water-energy-food nexus, which shall require some corresponding changes in national policy-making. China needs, first, policy coherence and synergies, second, ensuring the adequacy of any follow-up procedures, and third, embracing greater participation and transparency in policy-making. © 2019 Elsevier Ltd</t>
  </si>
  <si>
    <t>Abdel-Aal M., Haltas I., Varga L.</t>
  </si>
  <si>
    <t>Modelling the diffusion and operation of anaerobic digestions in Great Britain under future scenarios within the scope of water-energy-food nexus</t>
  </si>
  <si>
    <t>10.1016/j.jclepro.2019.119897</t>
  </si>
  <si>
    <t>The paper aims to understand the impacts of the spatial and temporal diffusion of Anaerobic Digestion (AD) on the Water Energy Food (WEF) nexus and to quantify the associated environmental, social and economic benefits. Contemporary tight carbon reduction targets urge the need to deploy renewable energy technologies however due to interdependencies across the WEF nexus, various technologies are beneficial for some but not all sectors. This paper quantifies the impacts of future possible AD technology diffusion choices on the environment, society and economy. This can aid decision makers to identify the potential consequences of various AD alternatives within the next three decades. The study considers an integrated WEF nexus approach and accounts for the interdependencies within the nexus. This was done by developing an Agent-Based Model (ABM) and simulating the relations between the main players within the nexus, thus examining the upscaling of AD diffusion and its consequences for water consumption, energy production, transportation, landfill use, food waste processing and digestate generation. Three future WEF nexus scenarios, that reflect potential alternatives of society and technology in Great Britain up to 2050, were utilised by the ABM implementation to test the sensitivity of AD diffusion choices. These scenarios describe possible changes to lifestyle, governance, technologies, climate, and social structures. Accounting for the uncertainty associated with such future simulations, the Monte Carlo method was employed to estimate the potential variations in scenario outputs. Results suggest that decentralisation results in the largest carbon reduction, but can incur more costs. Centralisation consumes 35% more water but produces 37% more energy (biogas). The paper has visualised the scenario outputs graphically to highlight the consequences of neglecting the inter-relationships between environmental, social and economic aspects of AD. © 2019</t>
  </si>
  <si>
    <t>Falconer R.E., Haltas I., Varga L., Forbes P.J., Abdel-Aal M., Panayotov N.</t>
  </si>
  <si>
    <t>Anaerobic Digestion of food waste: Eliciting sustainable water-energy-food nexus practices with Agent Based Modelling and visual analytics</t>
  </si>
  <si>
    <t xml:space="preserve">Lincolnshire is a county in east central England </t>
  </si>
  <si>
    <t>10.1016/j.jclepro.2020.120060</t>
  </si>
  <si>
    <t>Food waste is a problem for which solutions are recognised but not readily put into practice. What should be the primary objective, reducing or eliminating surplus food production, requires great change within social, cultural and economic structures. The secondary approach of redistributing surplus food to areas of deficit (in terms of socio-economic groups and/or geographic regions) involves a significant logistical burden, and suffers the same issues as with the elimination of waste. The least desirable, but perhaps most practicable approach, is the use of food waste as a feedstock for Anaerobic Digestion (AD). The strategic adoption of AD can therefore be seen as an important step towards mitigating food waste, but the implementation of efficient AD systems on a large (county/region) scale involves significant complexity. The optimal number, size and location of AD plants, and whether they are centralised versus decentralised, may be determined by considering factors such as supply and proximity to feedstock, transport links, emission hazards and social impact. Reaching balanced and objective decisions when faced with such disparate criteria is inevitably very difficult. To address this problem we prototype and evaluate a decision support tool for county-scale AD planning. Our approach is a hybridised Agent Based Model (ABM) with a Multi Objective Optimisation. We capture the spatio-temporal dependencies that exist in the water, energy and food systems associated with energy derived from food waste using Agent Based Modelling (ABM). The use of Interactive Multi Criteria Analysis as visual analytics offers a means to communicate the co-benefits and trade-offs that may emerge, as well as prioritise the AD strategies, based on the prioritization of criteria. Specifically, the method supports exploration of the social, environmental and economic impact of different AD strategies and decisions, linked to current issues, namely AD scale and adoption. The results highlight a trade-off between transport costs and social acceptability for the AD centralised versus decentralised strategies. When low carbon options are weighted higher then slow, steady and aggressive decentralised strategies are the best strategic adoption of AD. Conversely, when Energy production is considered a priority, then aggressive scaling up in a centralised approach is best with slow and steady approaches being further from the ideal. The framework has demonstrated that it permits a space for dialogue and transparent prioritization of AD strategies based on WEF nexus impacts. © 2020 Elsevier Ltd</t>
  </si>
  <si>
    <t>Gao J., Xu X., Cao G., Ermoliev Y.M., Ermolieva T.Y., Rovenskaya E.A.</t>
  </si>
  <si>
    <t>Strategic decision-support modeling for robust management of the food–energy–water nexus under uncertainty</t>
  </si>
  <si>
    <t>10.1016/j.jclepro.2021.125995</t>
  </si>
  <si>
    <t>Food, energy, and water (FEW) are interconnected pillars that underpin the security of people's livelihoods. In this paper, we propose a decision-support model to better understand and aid management of regional FEW nexus systems under uncertainty. We apply the model to a case study focusing on fluctuations in water supply, which significantly affect production in the agriculture and energy sectors in Shanxi Province, China. We use a two-stage, stochastic, chance-constrained programming approach to the proposed spatially detailed cost-minimizing FEW nexus model under demand and natural resource (land and water) constraints. This approach translates the target reliability level (i.e., the probability that the devised solution can satisfy all constraints) into a penalty that has to be paid in the case of their non-fulfillment. On this basis, robust decisions (i.e., production options suitable for a broad variation in certainty of water supply) are derived. Using this approach, we estimate the penalties required to achieve given levels of reliability by incentivizing the deployment of water-saving technologies. For example, our model predicts that water storage would become cost-effective if the penalty for exceeding the available water supply were 2.5 times higher than the current price for industrial water; this would enable at least 40% reliability compared to 18% if the penalty were at the current water price level. Taking advantage of the differences in water intensity of crops in different sites, our model optimizes the reservoir location, which allows water withdrawal by agriculture to be reduced by 1.23%. We also evaluate the benefits of incorporating uncertainty and missed opportunity due to a lack of perfect information. In the case study, we show that the benefits of including uncertainty in the form of the two-stage stochastic programming approach appear to be quite significant, reaching 4% of the total solution costs. Water-importing costs, taxes, and subsidies are instruments that translate into the penalty in this model; the modeling approach presented here can thus be used to inform cost-effective and robust management of the FEW nexus in Shanxi Province, China, and other water-scarce regions around the world. © 2021 Elsevier Ltd</t>
  </si>
  <si>
    <t>Coudard A., Corbin E., de Koning J., Tukker A., Mogollón J.M.</t>
  </si>
  <si>
    <t>Global water and energy losses from consumer avoidable food waste</t>
  </si>
  <si>
    <t>10.1016/j.jclepro.2021.129342</t>
  </si>
  <si>
    <t>Food products require significant amounts of energy and water throughout their lifecycle, yet humanity wastes 1.3e9 tons of food on a yearly basis. A large part of this waste occurs during the consumption (post-retail) phase of the food system as avoidable food waste, the discarded edible (parts of) food products. In this study, we explore the effects of avoidable food waste on the Food-Energy-Water nexus. We show that the 344 million tonnes of global avoidable food waste is responsible for squandering 4e18 J of energy and 82e9 m3 of water. While there are important regional differences in terms of avoidable food waste due to varying diets and waste incidences, these energy and water losses are rivaling the electricity and the blue water use of populous nations, and adding to needless pressures on the environment. © 2021 The Authors</t>
  </si>
  <si>
    <t>Zheng D., An Z., Yan C., Wu R.</t>
  </si>
  <si>
    <t>Spatial-temporal characteristics and influencing factors of food production efficiency based on WEF nexus in China</t>
  </si>
  <si>
    <t>10.1016/j.jclepro.2021.129921</t>
  </si>
  <si>
    <t>Water, energy, and food (WEF) are essential material bases for mankind's survival and development. At the same time, water and energy, as necessary inputs for food production, are of great significance to food security. Scientific understanding of the water-energy-food nexus (WEF Nexus) in food production is conducive to ensuring food security and sustainable utilization of basic resources. However, current research linking the WEF Nexus with food production is lacking. Therefore, we took the WEF Nexus as an entry point to quantify China's food production efficiency and considered the direct and indirect inputs of water and energy in food production in this paper. First, we constructed an evaluation index system of food production efficiency based on the perspective of input-output and used the stochastic frontier production function model to measure the absolute efficiency values of food production. Then, GIS spatial analysis, spatial autocorrelation analysis, and the gravity center model were used to reveal the spatial-temporal pattern, spatial autocorrelation characteristics and barycenter trajectory, respectively. Finally, the Tobit model was applied to analyze the main factors which influenced the spatial pattern changes of food production efficiency. The research results indicated that China's food production efficiency was on the rise and there were spatial differences between provinces. Per capita GDP, natural disaster losses and irrigated areas of food crops were the main factors influencing China's food production efficiency. This paper contributed a new theoretical reference to the study of food production efficiency, and provided a decision-making reference for regional resource management to ensure basic resource security and sustainable development in the future. © 2021</t>
  </si>
  <si>
    <t>Yu L., Liu S., Wang F., Liu Y., Li M., Wang Q., Dong S., Zhao W., Phan Tran L.-S., Sun Y., Li W., Dong Y., Beazley R., Qian H.</t>
  </si>
  <si>
    <t>Effects of agricultural activities on energy-carbon-water nexus of the Qinghai-Tibet Plateau</t>
  </si>
  <si>
    <t>10.1016/j.jclepro.2021.129995</t>
  </si>
  <si>
    <t>Energy, carbon, water and their interactions determine agricultural production efficiency and sustainability. On the Qinghai-Tibet Plateau (QTP), agricultural activities threaten the ecological security of the region, and agriculture itself is susceptible to climate change. In this study, we applied an energy-carbon-water nexus framework to assess the carbon emissions, water utilization, and energy flow, and their links with agricultural production on the QTP, using emergy analysis, footprint analysis (carbon footprint and water footprint) and a coupling model. The results showed that agricultural activities on the QTP released 2.17 × 1010 kgCO2-eq and absorbed 6.00 × 1010 kgCO2-eq, using 3.24 × 1022 sej of emergy and 8.19 × 109 m3 of water in 2018. Meanwhile, the energy-carbon-water nexus of agricultural production on the QTP was imbalanced, and the environmental footprint revealed large spatial heterogeneity at county scale. The coupling interaction among the energy-carbon-water nexus in agricultural production was investigated based on the coupling coordination model. Five categories of coupling interaction were identified by the degree of coordination. The largest emitter was agricultural input, especially electricity and nitrogen fertilizer, accounting for 24% and 7% of the total on average, respectively. With regard to emergy flows, renewable organic resources, accounted for 47%, making them the predominant in emergy inputs. The green water footprint (water from natural rainfall) at 51% was higher than the blue water footprint (water from irrigation) at 49%. More measurements to reduce carbon emission and improve the efficiency of energy usage and water usage are needed, such as optimizing planting patterns and structures, promoting cleaner energy, improving the efficiency of agrochemical use and proposing reasonable spatial planning for regional ecological development. Our findings provide a systematic reference for energy-carbon-water nexus analysis and sustainable agricultural development policy for decision-makers on the QTP. © 2021 Elsevier Ltd</t>
  </si>
  <si>
    <t>Huang K., Dai L., Yu L., Fan Y., Huang G., Xiao Y., Wu Q.</t>
  </si>
  <si>
    <t>Planning regional-scale water-energy-food nexus system management under uncertainty: An inexact fractional programming method</t>
  </si>
  <si>
    <t>10.1016/j.jconhyd.2022.103985</t>
  </si>
  <si>
    <t>Journal of Contaminant Hydrology</t>
  </si>
  <si>
    <t>In this study, an inexact fractional programming method is employed for planning the regional-scale water-energy-food nexus (WEFN) system. The IFP cannot only deal with uncertainties expressed as interval parameters, but also handle conflicts among multiple decision stakeholders. The IFP approach is then applied to planning the WEFN system of Henan Province, China. An IFP-WEFN model has been established under consideration of various restrictions related to water and energy availability, as well as food demand. Solutions of the planting areas for different crops in different periods have been generated. The results suggested that there would be a significant increase for vegetable cultivation with an increasing rate of 24.4% and 30% respectively for the conservative and advantageous conditions, followed by the fruit cultivation. In comparison, the planting area of cotton would be decreased with a decreasing rate of 21.2%, and there would also be an explicit decrease for rice cultivation. These results can help generate a desired planting scheme in order to achieve a maximized unit benefit with respect to the water utilization. Comparison between the IFP-WEFN model and the ILP-WEFN model indicates that, even though a slightly lower benefit is obtained from IFP-WENF model, it can result in a higher unit benefit than the planting scheme from ILP-WEFN model. Consequently, the IFP-WEFN model can help decision-makers identify the sustainable agricultural water resources management schemes with a priority of water utilization efficiency. © 2022 Elsevier B.V.</t>
  </si>
  <si>
    <t>Terrapon-Pfaff J., Ortiz W., Dienst C., Gröne M.-C.</t>
  </si>
  <si>
    <t>Energising the WEF nexus to enhance sustainable development at local level</t>
  </si>
  <si>
    <t>a detailed process evaluation of 103 projects and a two-cycle impact evaluation of over 50 of these sustainable energy projects.</t>
  </si>
  <si>
    <t>10.1016/j.jenvman.2018.06.037</t>
  </si>
  <si>
    <t>The water-energy-food (WEF) nexus is increasingly recognised as a conceptual framework able to support the efficient implementation of the Sustainable Development Goals (SDGs). Despite growing attention paid to the WEF nexus, the role that renewable energies can play in addressing trade-offs and realising synergies has received limited attention. Until now, the focus of WEF nexus discussions and applications has mainly been on national or global levels, macro-level drivers, material flows and large infrastructure developments. This overlooks the fact that major nexus challenges are faced at local level. Aiming to address these knowledge gaps, the authors conduct a systematic analysis of the linkages between small-scale energy projects in developing countries and the food and water aspects of development. The analysis is based on empirical data from continuous process and impact evaluations complemented by secondary data and relevant literature. The study provides initial insights into how to identify interconnections and the potential benefits of integrating the nexus pillars into local level projects in the global south. The study identifies the complex links which exist between sustainable energy projects and the food and water sectors and highlights that these needs are currently not systematically integrated into project design or project evaluation. A more systematic approach, integrating the water and food pillars into energy planning at local level in the global south, is recommended to avoid trade-offs and enhance the development outcomes and impacts of energy projects. © 2018 The Authors</t>
  </si>
  <si>
    <t>Naderi M.M., Mirchi A., Bavani A.R.M., Goharian E., Madani K.</t>
  </si>
  <si>
    <t>System dynamics simulation of regional water supply and demand using a food-energy-water nexus approach: Application to Qazvin Plain, Iran</t>
  </si>
  <si>
    <t xml:space="preserve">Qazvin Plain occupies about 9500 km2 of the Namak Lake basin, Iran </t>
  </si>
  <si>
    <t>10.1016/j.jenvman.2020.111843</t>
  </si>
  <si>
    <t>Understanding the complexity and feedbacks among food, energy, and water (FEW) systems is key to making informed decisions about sustainable development. This paper presents qualitative representation and quantitative system dynamics simulation of the water resources system in the Qazvin Plain, Iran, taking into account the energy intensity of water supply and interconnected water use sectors (e.g., urban, industrial, and agricultural). Qazvin Plain faces water resources challenges that are common to arid/semi-arid areas, including frequent droughts, declining surface water and groundwater, and increased urban and agricultural water demand. A system dynamics model is developed using historical data (2006–2016) to investigate the effects of anticipated dynamics of integrated water and energy sectors in the next two decades. The results of policy scenarios (2020–2039) demonstrate that the continuation of the existing management policies will cause severe damage to the water and energy sectors, pushing the system towards water resources limits to growth. An annual groundwater table decline of nearly 1 m is anticipated, indicating significant overshoot of the plain's natural recharge capacity, which may lead to the depletion of recoverable groundwater in the plain within the next three decades. The groundwater table decline will cause energy consumption of water supply to increase by about 32% (i.e., 380 GWh) to maintain irrigated agriculture. It is critical to implement a combination of water demand and supply management policies (e.g., net agricultural water savings and recycling treated wastewater) to delay the problem of water limits to growth in the region. © 2020 Elsevier Ltd</t>
  </si>
  <si>
    <t>Shi H., Luo G., Zheng H., Chen C., Bai J., Liu T., Ochege F.U., De Maeyer P.</t>
  </si>
  <si>
    <t>Coupling the water-energy-food-ecology nexus into a Bayesian network for water resources analysis and management in the Syr Darya River basin</t>
  </si>
  <si>
    <t>Syr Darya River Basin</t>
  </si>
  <si>
    <t>10.1016/j.jhydrol.2019.124387</t>
  </si>
  <si>
    <t>The widespread uncertainty regarding future changes in climate, socioeconomic conditions, and population growth have increased interest in water-energy-food-ecology nexus-based frameworks in relation to the analysis of water resources. A challenge for modeling the water-energy-food-ecology nexus is how to reduce the multidimensional and codependent uncertainties and measure the complicated casual relationships effectively. We propose a methodological solution to the problem, and this solution is demonstrated in this case as an extension to the previous water resource optimization framework. We coupled the water-energy-food-ecology nexus into the Bayesian network, which provides a formal representation of the joint probabilistic behavior of the system, and the method was applied to water resource use analysis and management in the Syr Darya River basin, a transboundary and endorheic basin that has contributed to the Aral Sea ecological crisis as a result of unreasonable water use. The annual scale data of four periods, 1970–1980, 1980–1991, 1991–2005, and 2005–2015, were introduced into the Bayesian network. Before the disintegration of the Soviet Union, the amount of water inflow into the Aral Sea was sensitive to increases in irrigation for agricultural development, increases in water storage of the upstream reservoirs and stochastic runoff. After the disintegration of the Soviet Union, the amount of water inflow into the Aral Sea was sensitive to the inefficient irrigation water use in the downstream areas of Uzbekistan and Kazakhstan and the water storage of the reservoir located upstream of Kyrgyzstan. The change resulted from unresolvable disputes between water use for power generation in the upstream area and irrigation in the downstream area. Comprehensive scenario analysis shows that, in the short term, it would be useful to improve the proportion of food crops, improve the efficiency of water use in relation to salt leaching and irrigation, and prevent drought damage. In the long term, based on the increased use of advanced drip irrigation technology from 50% to 80%, the annual inflow into the Aral Sea will increase significantly, reaching 6.4 km3 and 9.6 km3, respectively, and this technology is capable of ameliorating the ecological crisis within the basin. © 2019 Elsevier B.V.</t>
  </si>
  <si>
    <t>Gao, JY; Castelletti, A; Burlado, P; Wang, H; Zhao, JS</t>
  </si>
  <si>
    <t>Soft-cooperation via data sharing eases transboundary conflicts in the Lancang-Mekong River Basin</t>
  </si>
  <si>
    <t>Lancang‐Mekong River Basin</t>
  </si>
  <si>
    <t>10.1016/j.jhydrol.2022.127464</t>
  </si>
  <si>
    <t>Water resources management in the Lancang-Mekong River Basin (LMRB) is challenging in face of the complex trans-national geopolitical context, the acceleration of hydropower dam expansion, and the growing demands for energy, food, and riverine ecosystem preservation across the basin. Centralised management through coordinated operation of all the basin water infrastructures (hard cooperation) across the river basin is ideal but hard to achieve given the existing geopolitical context of the region. To overcome these barriers and facilitate a more adaptive and reliable operation of the LMRB's water system, this paper focuses on the concept of soft -cooperation, i.e. the idea of indirectly fostering cooperation by sharing data across countries to inform the noncooperative (or independent) operation of their systems. Here, we first quantify existing riparian conflicts and synergies for the non-cooperative scenario, where upstream and downstream act independently without any form of cooperation, and for the hard cooperation configuration, where an ideal centralised operator jointly operates all the infrastructures. Then a soft cooperation scheme assuming data sharing across riparian countries is evaluated. The most effective and informative data is selected via machine learning and used to inform the design of the river reservoir system operation via evolutionary multiobjective direct policy search. Results show that the riparian conflicts around water mainly exist between the sectors, i.e. hydropower production vs ecosystem conservation, rather than among countries. For reservoirs with various capacities and locations, the value of information varies. Generally, sharing data about the water currently available in the different river storages results in a large improvement in hydropower production. This study highlights the value of appropriate data sharing and selection in water system operation as an indirect way of promoting cooperation in trans boundary river management.</t>
  </si>
  <si>
    <t>Suthar, RG; Barrera, JI; Judge, J; Brecht, JK; Pelletier, W; Muneepeerakul, R</t>
  </si>
  <si>
    <t>Modeling postharvest loss and water and energy use in Florida tomato operations</t>
  </si>
  <si>
    <t xml:space="preserve">Florida </t>
  </si>
  <si>
    <t>10.1016/j.postharvbio.2019.03.004</t>
  </si>
  <si>
    <t>Postharvest Biology and Technology</t>
  </si>
  <si>
    <t>With a growing worldwide population, feeding 10 billion people by the year 2050 is the next global challenge. Fresh produce systems account for a significant fraction of total food and resource consumption due to their perishable nature, with postharvest quality being a key challenge. Production models for fresh produce are widely used and well adapted, whereas postharvest operations (PO) models have only recently been developed. The overarching goal is to quantify interactions of food quality, water and energy use in PO. In this study, an existing PO model was enhanced and implemented for a field grown tomato operation in Florida. Model estimates were compared with data from a representative operation, and were upscaled to obtain statewide estimates. The enhanced model was found to be the most sensitive to harvest frequency, quantity shipped to customer, and quantity harvested. At maximum grower profit, the model estimated water and energy quantities roughly 20% lower for each operation. The representative operation exceeded optimal water and energy usage because the farmers, despite having efficient production, commonly over-produce far beyond optimal levels for reasons including risk of loss, tradition, low market prices, and large fixed costs of operation. Postharvest loss estimated by the model was 22% of quantity harvested for the representative operation. The upscaled regional postharvest losses were at 16% for the state of Florida. Operation-specific water and energy use from the case study were upscaled to give regional monthly estimates of 50.3 million liters and 28.3 million kWh, respectively. Such interactions provide insights into postharvest decisions made by commercial operations and impacts of these decisions on the food, water and energy system. The integrated modeling framework in this study can be extended to other crops and quantify interactions of water, energy and, postharvest losses to optimize efficient management practices.</t>
  </si>
  <si>
    <t>Jing R., He Y., He J., Liu Y., Yang S.</t>
  </si>
  <si>
    <t>Global sensitivity based prioritizing the parametric uncertainties in economic analysis when co-locating photovoltaic with agriculture and aquaculture in China</t>
  </si>
  <si>
    <t>10.1016/j.renene.2022.05.163</t>
  </si>
  <si>
    <t>Teaming up photovoltaic (PV) with agriculture or aquaculture, namely, the agrivoltaics and aquavoltaics, create novel energy-food-(land or water) nexus offering mutual benefits potentially. At present, the profitability of these nexuses is still not well quantified, but it is usually what investors are most concerned about. Hence, an economic analysis framework is proposed to benchmark the profitability of both agrivoltaics and aquavoltaics systems, and further prioritize the most influencing factors for the project economy. The framework is applied in China indicating that the average simple payback period (SPP) ranges between 6.2–6.6 years for agrivoltaics projects, and 9.5–10.1 years for aquavoltaics projects. Capital cost of PV, solar resource richness, and feed-in-tariff are top three influencing factors for the profitability of both agrivoltaics and aquavoltaics systems. The national implementing potential of agrivoltaics and aquavoltaics would be up to 112 GW for agrivoltaics and 564 GW for aquavoltaics in China. Overall, compared to PV-only configuration, agrivoltaics and aquavoltaics contribute to more terms of Sustainable Development Goals to a greater extent, which could be emerging PV deployment patterns during the era of no subsidy on PV feed-in-tariff. © 2022 Elsevier Ltd</t>
  </si>
  <si>
    <t>Meng Y., Liu J., Wang Z., Mao G., Wang K., Yang H.</t>
  </si>
  <si>
    <t>Undermined co-benefits of hydropower and irrigation under climate change</t>
  </si>
  <si>
    <t>Mekong river basin</t>
  </si>
  <si>
    <t>10.1016/j.resconrec.2020.105375</t>
  </si>
  <si>
    <t>Dam construction is mostly aimed for multiple functions, including irrigation water provision, hydropower, and some others that bring substantial social benefits. However, global warming impacts on the interaction of the positive outcomes of damming remain little known, particularly in terms of the sustainability of their co-benefits, whereby investigating the different impacts of global warming scenarios of 1.5 °C and 2 °C has been a hotspot in water resources and energy research worldwide. This study used an integrative analysis based on a hydrological, techno-economic and agricultural modeling framework to evaluate the effects of global warming scenarios of 1.5 °C and 2 °C on the co-benefits between hydropower and irrigation in the Mekong River basin. The results show the declined hydropower generation and irrigation water supply in the Mekong River basin under 1.5 °C and 2 °C warming scenarios. The co-benefits between the hydropower and the irrigation is more undermined by the global warming of 2 °C relative to 1.5 °C in the Mekong River basin. Moreover, the changes of co-benefits are sensitive to the consideration of the protected areas in the basin. With the consideration of the protected areas, the co-benefits would be enhanced by 2 °C global warming compared to 1.5 °C global warming. Therefore, it is critical for decision-makers to consider the tradeoffs between the environment and dam construction for ensuring energy and food security under global warming scenarios. © 2020 The Authors</t>
  </si>
  <si>
    <t>Wang K., Liu J., Xia J., Wang Z., Meng Y., Chen H., Mao G., Ye B.</t>
  </si>
  <si>
    <t>Understanding the impacts of climate change and socio-economic development through food-energy-water nexus: A case study of mekong river delta</t>
  </si>
  <si>
    <t>Mekong River Delta (in Vietnam) is located downstream of the Mekong River Basin</t>
  </si>
  <si>
    <t>10.1016/j.resconrec.2020.105390</t>
  </si>
  <si>
    <t>Food, energy, and water (FEW) resources are critical concerns to achieve long-term sustainability. Climate change and socio-economic development both affect the FEW Nexus, but the combined impacts of these two factors on a Nexus system is not well understood. An integrated management model was applied to quantify the combined impacts on the FEW Nexus through rice yield, power generation, and water withdrawal. Five scenarios from the Coupled Model Intercomparison Project Phase 6 were chosen as the inputs of the integrated model in the Mekong River Delta (MRD). Results showed that rice yields will be vulnerable to extreme climate events. The minimum autumn rice yield, 4.7 ton/ha in 2023 under the SSP1–2.6 scenario, will be as low as the yield of the 2016 drought year (4.6 ton/ha). Power generation will increase sharply due to socio-economic development. The power generation of SSP5–8.5 in 2050 will be about 10 times higher than that in 2010. The average total water withdrawal in 2050 was estimated to increase by 40% compared to that in the 2016 drought year and will be more than 3 times higher than the average withdrawal of 1995–2010. Nexus analysis found water is a central resource that connects food and energy sectors in MRD. Regional sustainability analysis showed that climate change and socio-economic development both have a significant impact through affecting the FEW Nexus. Specifically, the energy and water sectors will be more vulnerable to the combined impacts than the food sector due to the coal-fired power plants planned in the MRD. © 2020</t>
  </si>
  <si>
    <t>Zhong H., Feng K., Sun L., Tian Z., Fischer G., Cheng L., Munoz Castillo R.</t>
  </si>
  <si>
    <t>Water-land tradeoffs to meet future demands for sugar crops in Latin America and the Caribbean: A bio-physical and socio-economic nexus perspective</t>
  </si>
  <si>
    <t>Latin America and the Caribbean</t>
  </si>
  <si>
    <t>10.1016/j.resconrec.2021.105510</t>
  </si>
  <si>
    <t>Replacing traditional fossil fuel with bioethanol has been adopted in many countries to reduce carbon emissions and achieve climate mitigation targets. However, the soaring global demand for food and bioethanol in the future may impose heavy environmental pressure on major sugar crops producing regions of Latin America and the Caribbean (LAC) through significant changes in land and water uses. Irrigation expansion in the rainfed dominant cropping areas would partially slow down the land use expansion by boosting yields, but require large-scale investments. This study assesses the future land and water demand triggered by sugar crops expansion from the food-energy-water/land nexus perspective through coupling the Global Agro-Ecological Zones model (GAEZ) with Multi-Regional Input-Output (MRIO) analysis. We further analyse the tradeoffs between water and land use under future scenarios of climate change and socio-economic development regarding to the expected goals of biofuel policies and irrigation expansion strategies in LAC countries due to sufficient local water resources. The results show that the projected water and land demand of sugar crops in LAC would increase by 198% and 205% from 2014 to 2040. Increasing the low- or non- irrigated area up to 50% would mitigate the yield loss and reduce the land demand by 10%, with limited impact on the local water resources in most LAC countries. Major bioethanol producers with limited water demand compared with available water resources, such as Brazil and Argentina, could further promote irrigation to avoid significant landuse change and benefit other countries’ land ecosystems via inter-regional bioethanol trade. While in potential higher water stress countries, including Dominican Republic, El Salvador, Guatemala and Mexico, under bioenergy orientated policy in 2040, reducing biofuel policy targets or importing bioethanol from resource rich countries would be a better option. These results could provide guidelines to balance sugar crops production and sustainable water and land use strategies across LAC. © 2021</t>
  </si>
  <si>
    <t>Ding K.J., Gilligan J.M., Yang Y.C.E., Wolski P., Hornberger G.M.</t>
  </si>
  <si>
    <t>Assessing food–energy–water resources management strategies at city scale: An agent-based modeling approach for Cape Town, South Africa</t>
  </si>
  <si>
    <t>10.1016/j.resconrec.2021.105573</t>
  </si>
  <si>
    <t>The impact of human activities and climate change occurs across a range of spatial and temporal scales, and the city or regional scale is critical for managing food–energy–water (FEW) resources. We develop a coupled human-natural system model for Cape Town, South Africa, which consists of an agent-based model and a regional hydrologic model, to study the FEW nexus connecting the agricultural, urban, and hydroelectric generation sectors. We use the model to compare three policies—a simple adaptive approach, adaptation with free water to indigent households, and water supply augmentation—and assess their ability to provide reliable FEW services to the different stakeholders under four different climate scenarios, representing moderate to severe amounts of warming. Our results indicate that Cape Town is likely to face increasing water stress as temperatures rise, and that adaptation strategies could effectively mitigate the effects of water limitations and avoid severe failures in providing FEW services across sectors. One way to manage demand for FEW services is by adjusting water price tariffs, but high prices create inequality in access to water for households with different incomes. Our analysis suggests that the water supply system in Cape Town may already be at, if not over, its sustainable capacity within the FEW nexus. Our model serves as a test-bed for assessing policies to manage stresses on water resources for the benefit of stakeholders across FEW sectors. This model can be adapted to cities and regions around the globe. © 2021 Elsevier B.V.</t>
  </si>
  <si>
    <t>Wang Y., Zhao Y., Wang Y., Ma X., Bo H., Luo J.</t>
  </si>
  <si>
    <t>Supply-demand risk assessment and multi-scenario simulation of regional water-energy-food nexus: A case study of the Beijing-Tianjin-Hebei region</t>
  </si>
  <si>
    <t>10.1016/j.resconrec.2021.105799</t>
  </si>
  <si>
    <t>The risks associated with water-energy-food (WEF) nexus can be determined by analyzing the three resources as a system and subsequently measuring the probability of resource shortages in this system under the influences of external factors such as climate, economy, and society. In this study, a Bayesian network (BN) model was used to construct the supply-demand risk assessment framework, identify the risk factors during different periods in the Beijing-Tianjin-Hebei (BTH) region, and simulate the probability of supply-demand risk under different scenarios. The results showed that (1) the WEF supply-demand risk in the BTH region originated from not only core system factors, but also from external system factors. (2) The factors affecting the WEF supply-demand risk varied significantly over time. In the tortuous development stage (1989–1998), industrial and agricultural water use intensity were highly important. In the rapid development stage (1999–2008), the population growth rate became the main factor. In the coordinated development stage (2009–2018), the water and food supply-demand risks became increasingly important. (3) In scenarios where representative climate-economy-society factors (rainfall, gross domestic product, and population) were in high-high-high, medium-high-high, low-medium-high, and low-high-high, respectively, the probability of WEF supply-demand risk increased significantly. This probability was effectively reduced in medium-low-low, medium-medium-low, and medium-high-low scenarios. Using BN to study the WEF supply-demand risk allows for an intuitive understanding of the interaction mechanisms among variables in the WEF nexus. This approach also enables the design of more realistic scenarios, thus providing a reference for the formulation of early risk warning mechanisms. © 2021</t>
  </si>
  <si>
    <t>Jiang Q., Bhattarai N., Pahlow M., Xu Z.</t>
  </si>
  <si>
    <t>Environmental sustainability and footprints of global aquaculture</t>
  </si>
  <si>
    <t>10.1016/j.resconrec.2022.106183</t>
  </si>
  <si>
    <t>While aquaculture is critical to global food and nutrition security, the fast development of aquaculture production systems has recently increased concerns about resource overexploitation and associated environmental impacts. Understanding how sustainable is current global aquaculture practice is important given its potential impacts on key sustainable development goals (SDGs). Here, for the first time, we developed a food-energy-water-carbon (FEWC) composite sustainability index (0–100) to assess the sustainability of global aquaculture across countries. Results indicate that the overall sustainability of global aquaculture is low (average score = 26) with none achieving a high sustainability score (75–100) and almost all practicing aquaculture in a relatively low sustainable way (0–50). Considering the sub-sustainability at a sector level, 80% of countries had at least two sectors among FEWC falling into the low sustainable zone (score less than 25). Regarding the environmental impacts, global aquaculture production accounted for approximately 1765.2 × 103 TJ energy use, 122.6 km3 water consumption, and 261.3 million tonnes of greenhouse gas emissions in 2018. China led all countries by contributing to more than half of global aquaculture water consumption and greenhouse gas emissions, followed by India and Indonesia. This study highlights the significance of cross-sectoral management and policymaking to achieve global aquaculture sustainability. © 2022 Elsevier B.V.</t>
  </si>
  <si>
    <t>Lu S., Zhang X., Peng H., Skitmore M., Bai X., Zheng Z.</t>
  </si>
  <si>
    <t>The energy-food-water nexus: Water footprint of Henan-Hubei-Hunan in China</t>
  </si>
  <si>
    <t>10.1016/j.rser.2020.110417</t>
  </si>
  <si>
    <t>Energy security, food security, and water security have become the three most prominent problems in human survival and sustainable development. The three are interrelated and directly affect each other; that is, there exists a nexus between, energy, food, and water (EFW). A scientific understanding and correct response to this is important for achieving the sustainable development of natural resources. This study uses quantitative analysis to estimate the Central China region's energy-food production water footprint (WF) and virtual trade water flow from 2001 to 2016. It proposes a Modified Water Stress Index (MWSI) associated with virtual water outflows and evaluates the pressure exerted by virtual water flowing out, along with the effect of trade on local water resources systems. The results indicate that the energy and food production WF and virtual trade water flow are on the rise, causing water stress in local and export areas. Based on the adjustment of industrial structure, optimization of production technology, and rational regionalization of ecological divisions, the paper makes comprehensive policy recommendations to ensure the region's sustainable development of water resources for the future. © 2020</t>
  </si>
  <si>
    <t>Correa-Cano M.E., Salmoral G., Rey D., Knox J.W., Graves A., Melo O., Foster W., Naranjo L., Zegarra E., Johnson C., Viteri-Salazar O., Yan X.</t>
  </si>
  <si>
    <t>A novel modelling toolkit for unpacking the Water-Energy-Food-Environment (WEFE) nexus of agricultural development</t>
  </si>
  <si>
    <t>Ica Valley</t>
  </si>
  <si>
    <t>10.1016/j.rser.2022.112182</t>
  </si>
  <si>
    <t>Increasing food demand has led to significant agricultural expansion globally with negative impacts on resources and the environment, a perfect manifestation of the Water-Energy-Food-Environment nexus. Whilst many tools have been developed to understand the complexity of the Water-Energy-Food-Environment nexus most have failed to explicitly consider biophysical and socio-economic aspects simultaneously. A novel Water-Energy-Food-Environment modelling toolkit is developed that integrates both these components by combining different modelling approaches including irrigation simulation, economic modelling and life cycle environmental assessment. The toolkit is demonstrated using two major agro-export crops (asparagus and table grapes) in the Ica Valley, Peru, a severely water-stressed region. The toolkit was able to provide novel insights into the implications of different farming practices on resource efficiency at the field level in relation to water and energy, under contrasting future scenarios reflecting socio-economic outcomes at the local to regional levels (e.g., food prices, employment, and income) as well as environmental impacts at local to global scales. This information enables different stakeholders to better understand the interlinkages and inter-dependences between the Water-Energy-Food-Environment nexus elements and the complex impacts of agricultural expansion beyond the immediate sector and its geographical extent, helping decision makers design more coordinated agricultural policies and support sustainable agricultural transformation. © 2022 The Authors</t>
  </si>
  <si>
    <t>Basheer M., Wheeler K.G., Ribbe L., Majdalawi M., Abdo G., Zagona E.A.</t>
  </si>
  <si>
    <t>Quantifying and evaluating the impacts of cooperation in transboundary river basins on the Water-Energy-Food nexus: The Blue Nile Basin</t>
  </si>
  <si>
    <t>Blue Nile River Basin</t>
  </si>
  <si>
    <t>10.1016/j.scitotenv.2018.02.249</t>
  </si>
  <si>
    <t>Efficient utilization of the limited Water, Energy, and Food (WEF) resources in stressed transboundary river basins requires understanding their interlinkages in different transboundary cooperation conditions. The Blue Nile Basin, a transboundary river basin between Ethiopia and Sudan, is used to illustrate the impacts of cooperation between riparian countries on the Water-Energy-Food nexus (WEF nexus). These impacts are quantified and evaluated using a daily model that simulates hydrological processes, irrigation water requirements, and water allocation to hydro-energy generation and irrigation water supply. Satellite-based rainfall data are evaluated and applied as a boundary condition to model the hydrological processes. The model is used to determine changes in the long-term economic gain (i.e. after infrastructure development plans are implemented and in steady operation) for each of Sudan and Ethiopia independently, and for the Blue Nile Basin from WEF in 120 scenarios. Those scenarios result from combinations of three cooperation states: unilateral action, coordination, and collaboration; and infrastructure development settings including the Grand Ethiopian Renaissance Dam and planned irrigation schemes in Sudan. The results show that the economic gain of the Blue Nile Basin from WEF increases with raising the cooperation level between Ethiopia and Sudan to collaboration. However, the economic gain of each riparian country does not necessarily follow the same pattern as the economic gain of the basin. © 2018 Elsevier B.V.</t>
  </si>
  <si>
    <t>Momblanch A., Papadimitriou L., Jain S.K., Kulkarni A., Ojha C.S.P., Adeloye A.J., Holman I.P.</t>
  </si>
  <si>
    <t>Untangling the water-food-energy-environment nexus for global change adaptation in a complex Himalayan water resource system</t>
  </si>
  <si>
    <t>The Beas and Sutlej river basins from their sources, in the western Himalayas and the Tibetan Plateau respectively, to their confluence define our study area.</t>
  </si>
  <si>
    <t>10.1016/j.scitotenv.2018.11.045</t>
  </si>
  <si>
    <t>Holistic water management approaches are essential under future climate and socio-economic changes, especially while trying to achieve inter-disciplinary societal goals such as the Sustainable Development Goals (SDGs) of clean water, hunger eradication, clean energy and life on land. Assessing water resources within a water-food-energy-environment nexus approach enables the relationships between water-related sectors to be untangled while incorporating impacts of societal changes. We use a systems modelling approach to explore global change impacts on the nexus in the mid-21st century in a complex western Himalayan water resource system in India, considering a range of climate change and alternative socio-economic development scenarios. Results show that future socio-economic changes will have a much stronger impact on the nexus compared to climate change. Hydropower generation and environmental protection represent the major opportunities and limitations for adaptation in the studied system and should, thereby, be the focus for actions and systemic transformations in pursue of the SDGs. The emergence of scenario-specific synergies and trade-offs between nexus component indicators demonstrates the benefits that water resource systems models can make to designing better responses to the complex nexus challenges associated with future global change. © 2018 The Authors</t>
  </si>
  <si>
    <t>Si Y., Li X., Yin D., Li T., Cai X., Wei J., Wang G.</t>
  </si>
  <si>
    <t>Revealing the water-energy-food nexus in the Upper Yellow River Basin through multi-objective optimization for reservoir system</t>
  </si>
  <si>
    <t>10.1016/j.scitotenv.2019.04.427</t>
  </si>
  <si>
    <t>Since the 21st century, the natural runoff from the headwater region of the Yellow River has generally been decreasing, resulting in a particularly prominent contradiction in utilization of water resources. In this study, key components were identified from the perspective of water-energy-food (WEF) nexus, and a WEF nexus model was established for the Upper Yellow River Basin (UYRB), taking into consideration the benefits of water supply to the middle and lower reaches of Yellow River, food growth in major food-producing areas in the UYRB and hydropower utilization of the UYR reservoir system. The Multi-start Solver of LINGO and the ε constraint method were used to carry out multi-objective optimization, revealing the trade-off between the WEF benefits. 1) The model computed the Pareto non-inferior set of solutions for the electricity generated by the UYR reservoir system and the degree to which the water demands of the main intake areas (Ningxia and Inner Mongolia irrigated areas, and Toudaoguai section) are satisfied, quantifying the improvement room for the overall benefits brought about by the jointly optimal operation of the WEF sectors. 2) The historical operation of Longyangxia Reservoir, a multi-year storage reservoir, was evaluated, the results of which show that the realization of the WEF benefits is determined by the proper operation of Longyangxia Reservoir. To guarantee the overall benefits in the long term, Longyangxia Reservoir should maintain a high water level. 3) The trade-offs between the WEF benefits under different boundary conditions were discussed, including various initial/final fore-bay water levels of Longyangxia Reservoir and inflows of various total water amounts from the headwater region of the UYRB. The research reveals the WEF nexus in the UYRB under different scenarios, and moreover, the formulated multi-objective optimization model is a good example that can be extended to other similar WEF nexus systems worldwide. © 2019 Elsevier B.V.</t>
  </si>
  <si>
    <t>Mahjabin T., Mejia A., Blumsack S., Grady C.</t>
  </si>
  <si>
    <t>Integrating embedded resources and network analysis to understand food-energy-water nexus in the US</t>
  </si>
  <si>
    <t>10.1016/j.scitotenv.2019.136153</t>
  </si>
  <si>
    <t>To find a sustainable way of supplying food, energy, and water (FEW) while simultaneously protecting the ecosystem services, it is imperative to build greater understanding on interconnections, feedback, and dependencies in FEW systems. The FEW nexus has developed as a field of study to provide frameworks for such pursuits. Building upon previous work in this paper, we analyze FEW resources through the development of a virtual water trade network using the US network of food and energy flows and their associated virtual water contents. Our main objective is to provide a quantitative estimation of the virtual water embodied in the internal US food and energy transfers and analyze the associated interdependencies of these connections. Three methodological advancements demonstrate the novelty of this work. First, unlike existing FEW virtual water modeling studies, our work separates corn into both food and energy resources accounting for the significant use of corn for ethanol in the United States. Second, we apply recently published water consumption values for energy commodities confirming the variation between previous water footprint studies and these more accurate accounting procedures. Third, we examine network properties of the trade flows furthering FEW nexus literature and showcasing avenues for future research. Our results indicate that accounting for the transfer of corn from the food commodity network to the energy commodity network leads to a virtual water footprint decline of 11% for the cereal grain virtual water network. Additionally, the food trade network shows highly dense and connected properties compared to the energy trade network. Finally, our results indicate that transfers of water footprints between water scarce and water abundant states differ substantially between food and energy virtual water networks. A quantifiable understanding of the water footprint network embodied in the food and energy trade can help in developing policies for promoting conservation and efficiency in the context of the FEW nexus. © 2019</t>
  </si>
  <si>
    <t>Leivas R., Laso J., Abejón R., Margallo M., Aldaco R.</t>
  </si>
  <si>
    <t>Environmental assessment of food and beverage under a NEXUS Water-Energy-Climate approach: Application to the spirit drinks</t>
  </si>
  <si>
    <t>beverage company Siderit, located in Cantabria (Northern Spain). Cantabrian spirit drink</t>
  </si>
  <si>
    <t>10.1016/j.scitotenv.2020.137576</t>
  </si>
  <si>
    <t>The energy-water nexus is a concept widely established but rarely applied to product and, in particular, to food and beverage products, which have a great influence on greenhouse gases emissions. The proposed method considers the main nexus aspects in addition to other relevant aspects such as climate change, which is deeply linked with energy and water systems, and assessing process as well as product. In this framework, this study develops an integrated index (IWECN) that combines life cycle assessment (LCA) and linear programming (LP) to assess energetic, water and climate systems, enabling the identification of those products with minors energetic and water intensity and climate change effects and helping to the decision-making process and to the development of eco-innovation measures. In this case, the product assessed was one bottle (70 cl) of gin and two main hotspots were identified: the production of the glass bottle and the energy requirements of the distillation stage. Based on that, several eco-innovation strategies were proposed: the use of photovoltaic solar energy as energy source and the substitution of the glass bottle by a plastic one and by a tetra brick. The nexus results indicated that the use of solar photovoltaic energy and plastic as bottle material was the best alternative decreasing 58% the IWECN value of the production of one bottle of gin. The sensitivity analysis presented a strong preference for photovoltaic solar energy in comparison with electric power and for the reduction of the glass bottle weight or its substitution by a plastic bottle. The use of the IWECN index is extendable to any product with the aim of facilitating the decision-making process in the development of more sustainable products to introduce them in new green markets. © 2020 Elsevier B.V.</t>
  </si>
  <si>
    <t>Do P., Tian F., Zhu T., Zohidov B., Ni G., Lu H., Liu H.</t>
  </si>
  <si>
    <t>Exploring synergies in the water-food-energy nexus by using an integrated hydro-economic optimization model for the Lancang-Mekong River basin</t>
  </si>
  <si>
    <t>Lancang-Mekong River Basin</t>
  </si>
  <si>
    <t>10.1016/j.scitotenv.2020.137996</t>
  </si>
  <si>
    <t>The Water-Food-Energy nexus study identifies developmental challenges and trade-offs present along the transboundary river basins. Intensive reservoir development for hydropower production impacts existing actors in the Lancang-Mekong River Basin. Concerns from these stakeholders highlight three major trade-offs that occur between hydropower and irrigation (HP-AG), hydropower and fisheries (HP-F), and irrigation and fisheries (AG-F). Dam construction has an impact not only on power production but also on ecosystems and ultimately the livelihood of people. In this study, we quantify the effects of reservoir operation on hydropower generation, irrigated crop production and fisheries yield in the Tonle Sap lake through a novel hydro-economic model at the whole basin scale. Our main finding is that trade-offs can be turned into synergetic opportunities. First, the dam operation can increase water availability for irrigation without severely harming hydropower production, raising irrigated crop revenue by 49% and reducing crop losses during droughts by 30%. Second, eco-friendly management increases fisheries yield by up to 75%, but decreases both irrigated crop production (−48%) and power production (−17%). Reservoirs can, therefore, benefit the whole basin by releasing more water in months with high irrigation demand (April and December) and by minimizing the adverse effects of flow fluctuations on the livelihood of farmers and fishers living downstream. Our results also reveal the overlooked trade-off between irrigated agriculture and fisheries. Cross-sectoral and transboundary partnerships should strengthen stakeholder participation in decision-making. Local solutions such as enhanced reservoir operation can respond to the broader global issue of natural resource trade-offs and sharing. Our alternative narrative enhances the dialogue about fair and efficient water use among Mekong riparian countries. © 2020 Elsevier B.V.</t>
  </si>
  <si>
    <t>Batlle-Bayer L., Bala A., Aldaco R., Vidal-Monés B., Colomé R., Fullana-i-Palmer P.</t>
  </si>
  <si>
    <t>An explorative assessment of environmental and nutritional benefits of introducing low-carbon meals to Barcelona schools</t>
  </si>
  <si>
    <t>Barcelona</t>
  </si>
  <si>
    <t>10.1016/j.scitotenv.2020.143879</t>
  </si>
  <si>
    <t>Shifting to plant-based and low-carbon diets is a key measure for climate change mitigation. In this regard, national and local governments are setting goals and actions to tackle this issue. The municipality of Barcelona has set an intervention for the academic year 2020–21: introducing low-carbon meals in public schools. This study assesses the environmental and nutritional benefits of this intervention by applying the Life Cycle Assessment (LCA) methodology, with an energy and nutritional functional unit; and combined it with the Water-Energy-Food (WEF) nexus approach, by considering three WEF resources-based impacts (Blue Water Footprint (BWF), Primary Energy Demand (PED) and Land Use (LU)) and the Global Warming Potential (GWP). The transition to a low-carbon meal would reduce between 46 and 60% the environmental impacts. These benefits could even be higher when extra interventions within the school boundaries are applied. More research in behavioural change is needed in order to evaluate both: the acceptance of the new menus by scholars and the adaptation of the school kitchen staff to the new menu. Finally, it is suggested to monitor the environmental and nutritional changes of the introduction of low-carbon meals within the school menus in an integrated way. © 2020 Elsevier B.V.</t>
  </si>
  <si>
    <t>Dhaubanjar S., Lutz A.F., Gernaat D.E.H.J., Nepal S., Smolenaars W., Pradhananga S., Biemans H., Ludwig F., Shrestha A.B., Immerzeel W.W.</t>
  </si>
  <si>
    <t>A systematic framework for the assessment of sustainable hydropower potential in a river basin – The case of the upper Indus</t>
  </si>
  <si>
    <t>upper Indus River Basin</t>
  </si>
  <si>
    <t>10.1016/j.scitotenv.2021.147142</t>
  </si>
  <si>
    <t>Siloed-approaches may fuel the misguided development of hydropower and subsequent target-setting under the sustainable development goals (SDGs). While hydropower development in the Indus basin is vital to ensure energy security (SDG7), it needs to be balanced with water use for fulfilling food (SDG2) and water (SDG6) security. Existing methods to estimate hydropower potential generally focus on: only one class of potential, a methodological advance for either of hydropower siting, sizing, or costing of one site, or the ranking of a portfolio of projects. A majority of them fall short in addressing sustainability. Hence, we develop a systematic framework for the basin-scale assessment of the sustainable hydropower potential by integrating considerations of the water-energy-food nexus, disaster risk, climate change, environmental protection, and socio-economic preferences. Considering the case of the upper Indus, the framework is developed by combining advances in literature, insights from local hydropower practitioners and over 30 datasets to represent real-life challenges to sustainable hydropower development, while distinguishing between small and large plants for two run-of-river plant configurations. The framework first addresses theoretical potential and successively constrains this further by stepwise inclusion of technical, economical, and sustainability criteria to obtain the sustainable exploitable hydropower potential. We conclude that sustainable hydropower potential in complex basins such as the Indus goes far beyond the hydrological boundary conditions. Our framework enables the careful inclusion of factors beyond the status-quo technological and economic criterions to guide policymakers in hydropower development decisions in the Indus and beyond. Future work will implement the framework to quantify the different hydropower potential classes and explore adaptation pathways to balance SDG7 with the other interlinked SDGs in the Indus. © 2021 The Authors</t>
  </si>
  <si>
    <t>Muhirwa F., Shen L., Elshkaki A., Zhong S., Hu S., Hirwa H., Chiaka J.C., Umarishavu F., Mulinga N.</t>
  </si>
  <si>
    <t>Ecological balance emerges in implementing the water-energy-food security nexus in well-developed countries in Africa</t>
  </si>
  <si>
    <t>9 countries in Africa</t>
  </si>
  <si>
    <t>10.1016/j.scitotenv.2022.154999</t>
  </si>
  <si>
    <t>Although many African countries have made significant progress towards universal access to water, energy, and food resources (WEF), assessing the ecological response to the increasing productivity of these resources is not well researched, which carries the risk of ecological deficit, resource degradation, and inefficient policy responses to resource management. This study seeks to assess the ecological sustainability response to the high increase demand for WEF resources in well-developed African countries. The study developed new measurement metrics for the WEF production system, including three indicators of ecological footprint (EF), ecological biocapacity (EBC), and eco-balance. The overall analysis considers data from four distinct types of water and energy use activities, and eight distinct types of food consumption, in nine African countries with the highest WEF nexus performance. An evaluation tool for the Water, Energy, Food and Ecological Balance (WEFEB) nexus index is proposed as one of the study's outcomes. Despite having 100% access to WEF resources related to the SDG targets. The results reveal the significant levels of imbalance and large ecological deficits existing in many of the concerned countries, especially North Africa, Mauritius, and South Africa, which need to rethink their economic models. Projecting a sustained increase in resource demand so that each country achieves at least 1700 m3/capita/year as the minimum amount of water needed, most countries would suffer from a steady increase in ecological imbalance. According to the results, managing the ecological imbalances with increasing demand for WEF resources in well-developed African countries may require well-designed policies to effectively reduce certain types of human demand that have a large ecological footprint. © 2022 Elsevier B.V.</t>
  </si>
  <si>
    <t>Djehdian L.A., Chini C.M., Marston L., Konar M., Stillwell A.S.</t>
  </si>
  <si>
    <t>Exposure of urban food–energy–water (FEW) systems to water scarcity</t>
  </si>
  <si>
    <t>69 metropolitan statistical areas within the continental United States.</t>
  </si>
  <si>
    <t>10.1016/j.scs.2019.101621</t>
  </si>
  <si>
    <t>Income and population growth increase demands for commodities such as food, energy, and water in cities. Water resources are used outside of cities to produce the food and energy goods that are eventually consumed in cities. In this way, urban water scarcity is impacted directly by local water shortages and indirectly by water scarcity in locations along the supply chain. Both direct and indirect water scarcity risks have important implications for urban water, food, and energy security. In this study, we develop a novel metric of the urban food–energy–water (FEW) nexus that quantifies both direct and indirect water scarcity exposure to urban areas. We quantify and visualize direct and indirect FEW water scarcity for 69 metropolitan statistical areas within the continental United States. We show that cities typically import commodities from nearby locations with similar water resource constraints, and generally have similar local and indirect water scarcity. In particular, cities in the western United States have scarce local water resources and also import commodities from other water-scarce western locations. This study improves our understanding of water scarcity exposure of critical food and energy resources in U.S. urban areas, enabling policy makers to improve the reliability of urban food and energy receipts. © 2019 Elsevier Ltd</t>
  </si>
  <si>
    <t>Dargin, J; Berk, A; Mostafavi, A</t>
  </si>
  <si>
    <t>Assessment of household-level food-energy-water nexus vulnerability during disasters</t>
  </si>
  <si>
    <t>Harris County</t>
  </si>
  <si>
    <t>10.1016/j.scs.2020.102366</t>
  </si>
  <si>
    <t>SUSTAINABLE CITIES AND SOCIETY</t>
  </si>
  <si>
    <t>Water, energy, and food systems are highly interconnected, where disruptions in one system have direct or indirect impacts on others. Little has been studied regarding the nexus interactions at the household level, let alone in a disaster setting. Measuring household vulnerability to their disruptions is an important determinant of resilience and societal risk in the face of natural hazards. This study proposes a new framework based on disaster risk theory and Food-Energy-Water (FEW) Nexus systems thinking to analyze the collective influence of integrated infrastructure disruptions and socioeconomic factors on household vulnerability during disasters. ANOVA one-way tests are used to determine the disparity in disaster risk measures across non-vulnerable and highly vulnerable households. Structural Equation Modeling (SEM) is employed to test the proposed relationships between infrastructure disruptions, urban attributes, household preparation behaviors in the context of the 2017 Hurricane Harvey in Harris County, Texas. Overall, the pre-existing conditions of communities in terms of its physical attributes, preparation behaviors, and the coupled durations of FEW infrastructure disruptions were each found to have statistically significant associations with heightened household vulnerability to FEW service disruptions. Physical attributes (beta = 0.134, p = 0.001) and prior experience with disasters (beta = -0.103, p = 0.000) were found to be the most significant indicators of poor preparation behavior. households with children, racial minority status, and low income and educational attainment of households were associated with having lower levels of preparedness. The framework developed in this study can serve as a foundation to expand the transdisciplinary research of infrastructure and community resilience to better address the needs of the population in an emergency.</t>
  </si>
  <si>
    <t>Zambrano-Prado P., Muñoz-Liesa J., Josa A., Rieradevall J., Alamús R., Gasso-Domingo S., Gabarrell X.</t>
  </si>
  <si>
    <t>Assessment of the food-water-energy nexus suitability of rooftops. A methodological remote sensing approach in an urban Mediterranean area</t>
  </si>
  <si>
    <t>urban Mediterranean area in the Vallès Occidental, north of the Spanish city of Barcelona</t>
  </si>
  <si>
    <t>10.1016/j.scs.2021.103287</t>
  </si>
  <si>
    <t>This work established a framework to identify and analyze the technical feasibility of roofs for integrating urban agriculture, rainwater harvesting, and photovoltaic systems using various remote sensing. The framework was applied to a region north of Barcelona. Three levels of solar access requirements for tomatoes, leafy crops, strawberries, and microgreens were established. The case study included compact and disperse urban forms, residential and nonresidential building uses and various building typologies. It was identified that 8% of the roof area is feasible for tomato and lettuce production, and production could satisfy the 210% of average intake of tomatoes and the 21% average yearly consumption of lettuce. Rainwater harvesting systems could supply 94.26% of the water requirements for lettuce growing in an open-air system; in contrast, 53% of irrigation could be satisfied for tomato production in rooftop greenhouse systems. The results showed a potential for 80% of roof area to be used for rainwater harvesting systems, representing the average yearly water consumption of 44% of citizens for laundry, showering, toilet flushing, cleaning and irrigation uses. Finally, 50% of the roofs are suitable for photovoltaic panels, representing an average energy consumption of 18% of citizens. © 2021</t>
  </si>
  <si>
    <t>Rodríguez-Gutiérrez J.E., Castillo-Molar A., Fuentes-Cortés L.F.</t>
  </si>
  <si>
    <t>A multi-objective assessment for the water-energy-food nexus for rural distributed energy systems</t>
  </si>
  <si>
    <t xml:space="preserve">an off-grid rural community allocated in the mountainous
region of the municipality of Tzitzio in the state of Michoacan in the central zone of the Pacific Cost of Mexico </t>
  </si>
  <si>
    <t>10.1016/j.seta.2022.101956</t>
  </si>
  <si>
    <t>This paper presents a metric based on utopia-tracking approach for measuring the behavior of the food-energy-water nexus. The multi-objective approach considers, for the assessment of the nexus, the food production, energy efficiency and water consumption of the system. The evaluated technological structured consists in a hybrid photovoltaic and wind energy system coupled with the services of fresh and hot water for a rural community. Water utilities meet the housing and agricultural demands. Besides, power generation meets the consumption of hot water and electricity from the residential users. Food production is addressed considering the technological change from agriculture to fish farming. A multi-objective multi-period non-linear programming modeling for the optimal design and operation of a water-energy system is presented. Results show the inner conflicts and synergies among nexus objective functions. In addition, the conflict between the nexus and economic performance of the system is addressed. As a case study, an off-grid rural community in Pacific Coast from Mexico is presented. © 2022 Elsevier Ltd</t>
  </si>
  <si>
    <t>Jeswani H.K., Burkinshaw R., Azapagic A.</t>
  </si>
  <si>
    <t>Environmental sustainability issues in the food-energy-water nexus: Breakfast cereals and snacks</t>
  </si>
  <si>
    <t>breakfast cereals manufactured by one of the world’s largest producers, Kellogg Europe</t>
  </si>
  <si>
    <t>10.1016/j.spc.2015.08.001</t>
  </si>
  <si>
    <t>Understanding environmental impacts of complete food supply chains is important for the food industry to help devise strategies for reducing the impacts of current and future products. Breakfast cereals are one of the most important foods consumed in many countries, but their environmental impacts are currently unknown. Therefore, this study explores the environmental sustainability issues in the food-energy-water nexus by considering breakfast cereals manufactured by one of the world's largest producers, Kellogg Europe. A life cycle assessment has been carried out for these purposes with the aim of helping the Company to integrate environmental sustainability considerations into the design of their products and packaging. The results indicate that the average global warming potential (GWP) of Kellogg's breakfast cereals is 2.64 kg CO2 eq. per kg of product. The main GWP hotspots are the ingredients (48%) and energy used in the manufacturing process (23%); packaging and transport contribute 15% each. Rice is the single largest contributor to the GWP of the ingredients (38%). The manufacturing stage is the main contributor of primary energy demand (34%), while the ingredients are responsible for more than 90% of the water footprint. The ingredients are also the main contributors to most other environmental impacts, including land use (97%), depletion of elements (61%), eutrophication (71%), human toxicity (54%) and photochemical smog (50%). The impacts from packaging are high for freshwater and marine toxicity. The contribution of transport is significant for depletion of elements and fossil resources (23%), acidification (32%), ozone depletion (28%) and photochemical smog (24%). Improvement opportunities explored in the paper include better agricultural practices, recipe modifications, improved energy efficiency of manufacturing processes and use of alternative packaging. Impacts from consumption are also discussed. © 2015 The Authors.</t>
  </si>
  <si>
    <t>Del Borghi A., Strazza C., Magrassi F., Taramasso A.C., Gallo M.</t>
  </si>
  <si>
    <t>Life Cycle Assessment for eco-design of product–package systems in the food industry—The case of legumes</t>
  </si>
  <si>
    <t>a Group representing one of largest agri-food European companies</t>
  </si>
  <si>
    <t>10.1016/j.spc.2017.11.001</t>
  </si>
  <si>
    <t>Agri-food sector highly contributes to the consumption of water and energy resources and presents significant environmental impacts that can be comprehensively evaluated through a Life Cycle Assessment (LCA). This paper investigates the environmental sustainability of a set of legumes (i.e. peas, beans and chickpeas) manufactured in Italy by a Group representing one of largest agri-food European companies, thus allowing to drive eco-design measures for the product–package system. Such products are packaged in glass bottles or in steel tin cans and sold as singles or in multipacks. A deep process analysis was performed through a LCA approach in order to identify environmental hot-spots in the whole life-cycle. The results are expressed through a set of impact categories, which can be read also as stand-alone indicators, identified in order to pave the way for water–energy–food nexus quantification: global warming potential, non-renewable cumulative energy demand, water scarcity index and toxicity potentials. Direct inventory data were collected from the involved farms and the production plants along the whole supply chain. Packaging production and crop cultivation have proven to be the most relevant subsystems for all the studied products and impact categories. In particular, the production of packaging is the major hot-spot accounting for over 70% of the total global impacts, for all the legumes under study. Only the water use impact category presents a peculiar pattern depending on the examined product. On the basis of these findings, different packaging options were compared according to eco-design principles by means of LCA methodology. Change of material, various format options and different recycling rates were investigated to quantify the relevant achievable benefits. Moreover, the variation of crop yields and fertilizers rates was studied to assess the importance of these parameters in the whole life-cycle. © 2017 Institution of Chemical Engineers</t>
  </si>
  <si>
    <t>Seeliger L., De Clercq W.P., Hoffmann W., Cullis J.D.S., Horn A.M., De Witt M.</t>
  </si>
  <si>
    <t>Applying the water-energy-food nexus to farm profitability in the middle breede catchment, South Africa</t>
  </si>
  <si>
    <t>10.17159/sajs.2018/5062</t>
  </si>
  <si>
    <t>South African Journal of Science</t>
  </si>
  <si>
    <t>The water-energy-food nexus has emerged as a useful concept to understand the multiple interdependencies that exist between the water, energy and food sectors. The nexus is an ambitious attempt to work across disciplines and scales to understand the workings of these complex systems. It is, however, criticised for being more of a general framework than a practical methodology because of the vast amount of data it would need to make real-life contributions to sustainable development. We show how the nexus approach, when used within a farm budget model, can transform the problem focus in water governance. By changing the relationship among water, energy and food production of a farm, profitability is significantly changed. The water-energy-food nexus debate is discussed within the context of the South African water sector, particularly the Breede River Catchment. Working from within the farm budget model, we demonstrate the impact of moving from an irrigation canal system that requires electricity for pumping, to a gravity-fed piped irrigation system in the Middle Breede River. The finding is that the water-energy-food nexus has the potential to unlock groundbreaking solutions to complex problems in agricultural water management when used in appropriate modelling systems. Significance: • The water-energy-food nexus approach can lead to an entirely new framing of water governance problems and therefore solutions to these problems. • The water-energy-food nexus when used in farm budget models can identify ways of altering farm profitability. • By addressing the energy cost of farming through an irrigation pipeline system in parts of the Breede Catchment Area, farm profitability could significantly increase. • A gravity-fed closed pipeline system in parts of the Breede River can improve water availability and reduce farm and management costs. © 2018. The Author(s).</t>
  </si>
  <si>
    <t>Kitessa B.D., Ayalew S.M., Gebrie G.S., Mariam Teferi S.T.</t>
  </si>
  <si>
    <t>Optimization of urban resources efficiency in the domain of water-energy-food nexus through integrated modeling: A case study of Addis Ababa city</t>
  </si>
  <si>
    <t>Addis Ababa</t>
  </si>
  <si>
    <t>10.2166/wp.2022.213</t>
  </si>
  <si>
    <t>This study aims to understand the long-term (2020-2050) urban water-energy-food (WEF) resources access and sustainability in Addis Ababa city through a nexus modeling approach. Several feasible scenarios in line with improving WEF resources supply and access through conservation, system rehabilitation and technology input are explored. The water system scenarios include rehabilitation and conservation scenario, water supply enhancement scenario, technology input scenario and integrated water improvement scenario. The energy scenario includes energy conservation scenario and new renewable supply enhancement scenarios and integration of both scenarios as integrated energy scenario. The food system scenarios include crop yield productivity and irrigation water use efficiency scenarios of urban agricultural system. The integrated WEF nexus scenario is the integration of all scenarios under one nexus framework. The results are evaluated against baseline scenario. At a system level, the integrated water scenario result provides a water saving potential of 26 and 52% from the baseline scenario by 2030 and 2050, respectively, whereas the integrated energy use scenario saves energy by as much as 22 and 48%. For respective years, under the integrated WEF nexus scenario, the integrated water use scenario for low energy intensity reduces the energy use for urban water system by 23 and 72% from the baseline scenario. Similarly, urban food production have also shown enhancement. Urban food production system in Addis Ababa city is relatively small and does not significantly affect the food import from other parts of the country. Overall, the results WEF nexus modeling approach revealed the importance of exploring integrated nexus approach to sustainable urban water energy and food development and management as a first attempt at the urban scale. © 2022 The Authors</t>
  </si>
  <si>
    <t>Pausta C.M.J., Razon L.F., Promentilla M.A.B., Saroj D.P.</t>
  </si>
  <si>
    <t>Life cycle assessment of a retrofit wastewater nutrient recovery system in metro Manila</t>
  </si>
  <si>
    <t>metro Manila</t>
  </si>
  <si>
    <t>10.3303/CET1870057</t>
  </si>
  <si>
    <t>Chemical Engineering Transactions</t>
  </si>
  <si>
    <t>The increase in water pollution from nutrients like phosphorus and nitrogen has prompted the Philippine government to issue stringent regulatory standards for wastewater effluent quality. Hence, two alternatives are being proposed to be integrated in the current wastewater treatment plant in the Philippines: biological nutrient removal and nutrient recovery systems. Biological nutrient removal technologies (BNRT) utilize microorganisms to minimize the nutrient content in the effluent streams to the standard limit while leaving high nutrient concentrations to the sludge that is typically transported as waste to landfill. The nutrient recovery system aims to recover phosphorus and nitrogen in the form of struvite (NH4MgPO46H2O) fertiliser from sludge through chemical precipitation. The two proposed systems have been studied in other settings but their effectiveness has not been studied in the Metro Manila setting. There is a need to systematically assess the environmental effects brought about by the proposed systems in Metro Manila, whether beneficial or adverse, in the context of agriculture, food and energy consumption, and wastewater. A holistic evaluation of the environmental benefits and burdens was done using Life Cycle Assessment (LCA) framework considering a cradle-to-grave approach of three scenarios: 1) current wastewater treatment system scenario; 2) biological nutrient recovery technology; and 3) nutrient recovery system. The environmental impact assessment was done using IMPACT2002+ methodology with the following impact indicators: human health, ecosystem quality, climate change and resources. The life cycle assessment of the scenarios shows the potential of the proposed retrofit wastewater systems for Metro Manila that extends to a more sustainable approach in dealing with issues such as water pollution, climate change, resource depletion and even food security. Moreover, a baseline understanding of the food-water-energy-nutrient nexus in the Philippines was established which can be the basis for future life cycle sustainability assessment studies. © 2018, AIDIC Servizi S.r.l.</t>
  </si>
  <si>
    <t>Misrol M.A., Alwi S.R.W., Lim J.S., Manan Z.A.</t>
  </si>
  <si>
    <t>Multi-objective Optimization of an Integrated Energy-Water-Waste Nexus for Eco-Industrial Park</t>
  </si>
  <si>
    <t>10.3303/CET2189059</t>
  </si>
  <si>
    <t>Compared to the linear economy, the circular economy promotes the minimization of fresh resources through the recovery of the applicable items. The concept of the circular economy can be implemented at the industrial level through the process systems engineering approach. A single element or multiple elements nexus can be developed in order to obtain an integrated optimal network. For a tripartite energy-water-waste nexus, focusing the wastewater as the subject of study, the optimization effort may not only be limited to the economic aspect, but it may also include the need to maximize the recovery of resource and the need to reuse and reclaim the wastewater stream. This will require the multi-objective optimization approach. In this study, a multi-objective optimization exercise to develop an integrated energy-water-waste is performed based on the fuzzy optimization constraints method. Three types of objective functions are assessed, namely to maximize profit, to maximize the amount of recovered resources, and to maximize the recovery of water. The mixed-integer non-linear programming (MINLP) model is formulated for such purposes. A case study conducted provides the solution that compromises the trade-off between the objective functions. An annual profit of 1.2 M USD/y, plus the recovery of biogas, struvite, metal hydroxides, and solid sludges, as well as the reuse and reclamation of 574 m3/h of water can be achieved. The model offers a perspective on how the economics and the environmental considerations can be optimized simultaneously. © 2021, AIDIC Servizi S.r.l.</t>
  </si>
  <si>
    <t>Jin, L; Chang, YH; Ju, XW; Xu, F</t>
  </si>
  <si>
    <t>A Study on the Sustainable Development of Water, Energy, and Food in China</t>
  </si>
  <si>
    <t>10.3390/ijerph16193688</t>
  </si>
  <si>
    <t>INTERNATIONAL JOURNAL OF ENVIRONMENTAL RESEARCH AND PUBLIC HEALTH</t>
  </si>
  <si>
    <t>It is of great significance to deal with the relationship between external factors and the water-energy-food internal system for China's sustainable development. This paper takes China as the research object, uses the system dynamics method to construct a model for China's water-energy-food system, and introduces the two-child policy and trade friction as the scenario parameters for simulation. The main results of scenario simulation can be summarized as the following three points. In terms of water, the trade friction will hinder China's industrial water consumption into a low-consumption stage. In terms of energy, both the trade friction and the two-child policy, will not change the increasing trend of energy demand. In terms of food, if there is strong response to the two-child policy, there will be insufficient food inventory under the current capacity and import ratio. In short, this paper takes the sustainable development of water-energy-food as a starting point and puts forward policy suggestions on the comprehensive formulation of policies.</t>
  </si>
  <si>
    <t>Chen J., Zhou Z., Chen L., Ding T.</t>
  </si>
  <si>
    <t>Optimization of regional water-energy-food systems based on interval number multi-objective programming: A case study of ordos, China</t>
  </si>
  <si>
    <t>Ordos</t>
  </si>
  <si>
    <t>10.3390/ijerph17207508</t>
  </si>
  <si>
    <t>Water, energy, and food are the most important basic resources for economic and social development. In the context of global population growth, environmental degradation, and resource shortages, the interrelationship between the water, energy, and food has become increasingly important. In this paper, the city of Ordos in China was selected as a study area. Firstly, this paper sorted out relevant research literature and fully understood the concept of water-energy-food (WEF) nexus. Then, an optimization model of WEF system was constructed based on interval number multi-objective programming, which took the comprehensive coordination deviation degree of the WEF system security and carbon dioxide emission minimization as the target. At the same time, the optimization model was constructed with full consideration of constraints such as economic benefit, water resource consumption, energy production, food production and environmental pollution emission. The results showed that the production of coal, thermal power, hydropower, wind power, and food all show an upward trend. Among them, the production of hydropower has the largest change, and the food production has the smallest change. In terms of water resource utilization, food production has the largest allocation of water resources accounting for nearly 80%, followed by coal production, thermal power generation and hydropower generation. The smallest allocation is natural gas. In particular, the allocation of water for coal production and hydroelectric power generation has increased significantly. Finally, the policy recommendations were put forward to promote the sustainable development of WEF system in Ordos. The optimization research on the WEF system can help to ensure the WEF system security in Ordos and promote the sustainable development of WEF system, which also can provide reference for other regions. © 2020 by the authors.</t>
  </si>
  <si>
    <t>Ge M., Yu K., Ding A., Liu G.</t>
  </si>
  <si>
    <t>Input-Output Efficiency of Water-Energy-Food and Its Driving Forces: Spatial-Temporal Heterogeneity of Yangtze River Economic Belt, China</t>
  </si>
  <si>
    <t>10.3390/ijerph19031340</t>
  </si>
  <si>
    <t>The high-quality development of the Yangtze River Economic Belt (YREB) plays a crucial role in economic transformation in China. Climate change, rapid population growth, and increased urbanization have contributed towards increased pressures on the water, energy, food (WEF) nexus system of YREB. Thus, there is an imperative need to improve the efficiency of WEF in YREB. However, few studies have conducted spatial-temporal heterogeneity exploration of YREB about the input-output efficiency of WEF (IOE-WEF). Using panel data from 2008–2017, a super slack based model (SSBM), combined with the spatial autocorrelation and spatial econometric method, were proposed to calculate the IOE-WEF of YREB’s 11 provinces, the results indicated that: (1) From the perspective of time, the IOE-WEF in YREB was relatively low and displayed a fluctuating downward pattern while considering the undesirable outputs. (2) From the perspective of space, the spatial distribution of IOE-WEF in YREB was uneven. The efficiency values of the three sub-regions of YREB were “the lower reaches &gt; the middle reaches &gt; the upper reaches”. The IOE-WEF of YREB had a prominent positive spatial correlation and also had a spatial spillover effect. (3) The spatial aggregation effect of IOE-WEF of YREB is gradually weakening. The spatial aggregation types of IOE-WEF in YREB were “high-high” cluster areas in lower reaches and “low-low” cluster areas in upper reaches. (4) From the perspective of driving forces, environmental regulation and technological innovation promoted the improvement of IOE-WEF of YREB, while the industrial structure and mechanization level inhibited the improvement of IOE-WEF of YREB. Furthermore, the role of government support of IOE-WEF of YREB was not obvious. The improvement of IOE-WEF in adjacent regions also had a notable positive spatial spillover effect on the region. © 2022 by the authors. Licensee MDPI, Basel, Switzerland.</t>
  </si>
  <si>
    <t>Optimizing regional food and energy production under limited water availability through integrated modeling</t>
  </si>
  <si>
    <t>10.3390/su10061689</t>
  </si>
  <si>
    <t>Across the world, human activity is approaching planetary boundaries. In northwest China, in particular, the coal industry and agriculture are competing for key limited inputs of land and water. In this situation, the traditional approach to planning the development of each sector independently fails to deliver sustainable solutions, as solutions made in sectorial 'silos' are often suboptimal for the entire economy. We propose a spatially detailed cost-minimizing model for coal and agricultural production in a region under constraints on land and water availability. We apply the model to the case study of Shanxi province, China. We show how such an integrated optimization, which takes maximum advantage of the spatial heterogeneity in resource abundance, could help resolve the conflicts around the water-food-energy (WFE) nexus and assist in its management. We quantify the production-possibility frontiers under different water-availability scenarios and demonstrate that in water-scarce regions, like Shanxi, the production capacity and corresponding production solutions are highly sensitive to water constraints. The shadow prices estimated in the model could be the basis for intelligent differentiated water pricing, not only to enable the water-resource transfer between agriculture and the coal industry, and across regions, but also to achieve cost-effective WFE management. © 2018 by the authors.</t>
  </si>
  <si>
    <t>Jiang D., Chen S., Hao M., Fu J., Ding F.</t>
  </si>
  <si>
    <t>Assessing the sustainable development of bioenergy from Cassava within "water-energy-food" nexus framework in China</t>
  </si>
  <si>
    <t>10.3390/su10072153</t>
  </si>
  <si>
    <t>Bioenergy from cassava is a promising alternative energy source for both energy supply and the mitigation of greenhouse gases. However, major global trends, such as climate change and competing landuse patterns, pose substantial risks to the sustainable development of bioenergy. The main purpose of this study was to assess the sustainable development of bioenergy from cassava, considering landuse change and climate change with a biogeochemical process model within the "water-energy-food" nexus framework. The results showed that the land resources that were suitable for the development of cassava bioenergy have continuously decreased in China since 1990. At the same time, the climate has also undergone significant changes, with temperature showing an increasing trend, and precipitation showing a decreasing trend. With the influences of both landuse change and climate change, the total bioenergy of cassava showed a downward trend. In China, the potential bioenergy production for the year 1990, 2000, and 2010 was 6075 PJ, 5974 PJ, and 4399 PJ, respectively. Compared to 1990, the bioenergy production in 2010 decreased by 1676.40 million GJ, which equals 57 million tons of standard coal. In addition, the water footprint of bioenergy from cassava was discussed. After considering changes to landuse, climate, and water footprint, it was concluded that Guangxi was the most suitable place to develop cassava bioenergy, followed by Fujian, Guangdong, and Yunnan. © 2018 by the authors.</t>
  </si>
  <si>
    <t>Zhang P., Xu Z., Fan W., Ren J., Liu R., Dong X.</t>
  </si>
  <si>
    <t>Structure dynamics and risk assessment of Water-Energy-Food Nexus: A water footprint approach</t>
  </si>
  <si>
    <t>Manas river basin</t>
  </si>
  <si>
    <t>10.3390/SU11041187</t>
  </si>
  <si>
    <t>The "Water-Energy-Food Nexus" is one of the present research hotspots in the field of sustainable development. Water resources are the key factors that limit local human survival and socioeconomic development in arid areas, and the water footprint is an important indicator for measuring sustainable development. In this study, the structural dynamics and complex relationships of the water-energy-food system in arid areas were analyzed from the perspective of the water footprint, and the risk characteristics were evaluated. The results show that: (1) Agriculture products and livestock products account for the largest water footprints (&amp;gt; 90%), which is much higher than the water footprints of energy consumption (&amp;lt; 5%). From the water footprint type, the blue water footprint (&amp;gt; 50%) &amp;gt; the grey water footprint (20%-30%) &amp;gt; the green water footprint (&amp;lt; 20%). (2) Since 2000, especially after 2005, while energy consumption drove rapid economic growth, it also led to the rapid expansion of the water footprint in the Manas River Basin. By 2015, the water deficit was relatively serious, with the surface water resource deficit reaching 16.21 × 108 m3. (3) The water-energy risk coupling degree of the water-energy-food system in this basin is comparatively significant, which means that it is facing the dual pressures of internal water shortage and external energy dependence, and it is vulnerable to global warming and fluctuations in the international and domestic energy markets. Thus, it is necessary to adjust the industrial structure through macroeconomic regulation and control, developing new energy sources, reducing the coupling degree of system risks, and achieving sustainable development. © 2019 by the authors.</t>
  </si>
  <si>
    <t>Li H., Wang H., Yang Y., Zhao R.</t>
  </si>
  <si>
    <t>Regional coordination and security of water–energy–food symbiosis in northeastern china</t>
  </si>
  <si>
    <t>10.3390/su13031326</t>
  </si>
  <si>
    <t>The interactions of water, energy, and food, which are essential resources for human survival, livelihoods, production, and development, constitute a water–energy–food (WEF) nexus. Applying symbiosis theory, the economic, social, and natural factors were considered at the same time in the WEF system, and we conducted a micro-level investigation focusing on the stability, coordination, and sustainability of the symbiotic units (water, energy, and food), and external environment of the WEF system in 36 prefecture-level cities across three northeastern provinces of China. Finally, we analyzed the synergistic safety and coupling coordination degree of the WEF system by the combination of stability, coordination, and sustainability, attending to the coordination relationship and influences of the external environment. The results indicated that the synergistic safety of the WEF system in three northeastern provinces need to equally pay attention to the stability, coordination, and sustainability of the WEF system, since their weights were 0.32, 0.36 and 0.32, respectively. During 2010–2016, the synergistic safety indexes of the WEF system ranged between 0.40 and 0.60, which was a state of boundary safety. In the current study, the coupling coordination degree of the WEF system fluctuated around a value of 0.6, maintaining a primary coordination level; while in the future of 2021–2026, it will decline to 0.57–0.60, dropping to a weak coordinated level. The conclusion could provide effective information for decision-makers to take suitable measures for the security development of a WEF system. © 2021 by the authors. Licensee MDPI, Basel, Switzerland.</t>
  </si>
  <si>
    <t>Hirwa H., Zhang Q., Qiao Y., Peng Y., Leng P., Tian C., Khasanov S., Li F., Kayiranga A., Muhirwa F., Itangishaka A.C., Habiyaremye G., Ngamije J.</t>
  </si>
  <si>
    <t>Insights on water and climate change in the greater horn of africa: Connecting virtual water and water-energy-food-biodiversity-health nexus</t>
  </si>
  <si>
    <t xml:space="preserve">Greater Horn of Africa (GHA), surrounded by two large bodies of water (i.e., the Red Sea and the Indian Ocean), comprising eleven countries, which include Burundi, Djibouti, Eritrea, Ethiopia, Kenya, Rwanda, Somalia, South Sudan, Sudan, Tanzania, Uganda </t>
  </si>
  <si>
    <t>10.3390/su13116483</t>
  </si>
  <si>
    <t>Water is the key limiting factor in socioeconomic and ecological development, but it is adversely affected by climate change. The novel virtual water (VW) concept and water, energy, food, biodiversity, and human health (WEFBH) nexus approach are powerful tools to assess the sustainability of a region through the lens of climate change. Climate change-related challenges and water are complex and intertwined. This paper analyzed the significant WEFBH sectors using the multicriteria decision-making (MCDM) and analytic hierarchy process (AHP) model. The AHP model demonstrated quantitative relationships among WEFBH nexus sustainability indicators in the Greater Horn of Africa countries. Besides, the net VW imports and water footprints of major staple crops were assessed. The composite WEFBH nexus indices varied from 0.10 to 0.14. The water footprint of crops is increasing period by period. The results also revealed that most countries in the study area are facing WEFBH domains unsustainability due to weak planning or improper management strategies. The strong policy constancy among the WEFBH sector is vital for dissociating the high-water consumption from crop production, energy, environmental, and human health system. Thus, this study enhances insights into the interdependencies, interconnectedness, and interactions of sectors thereby strengthening the coordination, complementarities, and synergies among them. To attain sustainable development, we urgently call all public and private entities to value the amount of VW used in their daily activities and design better policies on the complex WEFBH nexus and future climate change. © 2021 by the authors. Licensee MDPI, Basel, Switzerland.</t>
  </si>
  <si>
    <t>Marinelli E., Radini S., Akyol Ç., Sgroi M., Eusebi A.L., Bischetti G.B., Mancini A., Fatone F.</t>
  </si>
  <si>
    <t>Water–energy–food–climate nexus in an integrated peri‐urban wastewater treatment and reuse system: From theory to practice</t>
  </si>
  <si>
    <t>municipal wastewater treatment plant (WWTP) of Peschiera Borromeo (Milan, Italy)</t>
  </si>
  <si>
    <t>10.3390/su131910952</t>
  </si>
  <si>
    <t>This paper develops a framework for the identification, assessment and analysis of the water reuse–carbon–energy–food–climatic (WEFC) nexus in an integrated peri‐urban wastewater treatment and reuse system. This methodology was applied to the municipal wastewater treatment plant (WWTP) of Peschiera Borromeo (Milan, Italy) and its peri‐urban district to define the most possible affirmations and conflicts following the EU regulations 741/2020. Results of this work showed that transferring the WEFC nexus from theory to practice can realize sustainable resource management in the operating environment by providing a reduction in greenhouse gas (GHG) emissions, overall energy savings, reduction in water stress and optimization of agricultural prac-tices. Particularly, it was found that if the plant configuration is upgraded to reach water quality class C for water reuse, instead of wastewater discharge, energy savings are estimated to reach up to 7.1% and carbon emissions are supposed to be reduced up to 2.7%. In addition, enhancing water quality from class C to class A resulted in increments in energy and carbon footprint of 5.7% and 1.7%, respectively. Nevertheless, higher quality crops can be cultivated with reclaimed water in class A, with bigger economic revenues and high recovery of nutrients (e.g., recovery of 154450 kg N/y for tomato cultivation). © 2021 by the author. Licensee MDPI, Basel, Switzerland.</t>
  </si>
  <si>
    <t>Ziliaskopoulos K., Papalamprou K.</t>
  </si>
  <si>
    <t>A Bilevel Linear Programming Model for Developing a Subsidy Policy to Minimize the Environmental Impact of the Agricultural Sector</t>
  </si>
  <si>
    <t>Thessaly region</t>
  </si>
  <si>
    <t>10.3390/su14137651</t>
  </si>
  <si>
    <t>The agro-food industry, while critical for establishing food security, is the most environmentally impactful industry since it causes biodiversity loss and the conversion of natural land to farms and pastures, requires pesticide and fertilizer use as well as high water consumption, and leads to greenhouse gas emissions as well as soil and environmental degradation. This impact can be mitigated through proper policy design. Environmental policy in agriculture, however, is inherently complex, due to the conflict between actors in the system, namely policy makers and farmers. This article introduces a bilevel linear programming (BLP) approach for the development of subsidy policies with the upper-level objective being the minimization of the environmental impact of the agricultural sector. Both levels of the model are formulated as linear programs and by considering the Water-Energy-Food-Climate Nexus, a general-purpose model is introduced. The methodology of the model formulation is spelled out. Finally, different approaches for fine tuning the BLP model are discussed in order to adjust it to each case study’s needs, and the model is applied to the case study of the region of Thessaly, Greece. © 2022 by the authors. Licensee MDPI, Basel, Switzerland.</t>
  </si>
  <si>
    <t>Sridharan, V; Ramos, EP; Zepeda, E; Boehlert, B; Shivakumar, A; Taliotis, C; Howells, M</t>
  </si>
  <si>
    <t>The Impact of Climate Change on Crop Production in Uganda-An Integrated Systems Assessment with Water and Energy Implications</t>
  </si>
  <si>
    <t>10.3390/w11091805</t>
  </si>
  <si>
    <t>With less than 3% of agricultural cropland under irrigation, subsistence farmers in Uganda are dependent on seasonal precipitation for crop production. The majority of crops grown in the country-especially staple food crops like Matooke (Plantains)-are sensitive to the availability of water throughout their growing period and hence vulnerable to climatic impacts. In response to these challenges, the Government has developed an ambitious irrigation master plan. However, the energy implications of implementing the plan have not been explored in detail. This article attempts to address three main issues involving the nexus between water, energy, crop production, and climate. The first one explores the impact of climate on rain-fed crop production. The second explores the irrigation crop water needs under selected climate scenarios. The third focuses on the energy implications of implementing the irrigation master plan. We attempt to answer the above questions using a water balance model for Uganda developed for this study. Our results, developed at a catchment level, indicate that on average there could be an 11% reduction and 8% increase in rain-fed crop production in the cumulatively driest and wettest climates, respectively. Furthermore, in the identified driest climate, the electricity required for pumping water is expected to increase by 12% on average compared to the base scenario.</t>
  </si>
  <si>
    <t>Chen Y., Chen W.</t>
  </si>
  <si>
    <t>Simulation study on the different policies of Jiangsu Province for a dynamic balance of water resources under the water-energy-food nexus</t>
  </si>
  <si>
    <t>10.3390/W12061666</t>
  </si>
  <si>
    <t>In order to promote the efficient use of resources and the sustainable development of the economy in Jiangsu Province, it is particularly important to ease the contradiction between water supply and demand on the basis of realizing the coordinated development of the water-energy-food (WEF) nexus. With the aim of a dynamic balance of water resources, this paper used system dynamics (SD) to build a WEF nexus SD model that focused on studying the specific supply-and-demand mechanism of water resources in each subsystem. Then, Jiangsu Province was taken as an example to perform simulation research on the regional water dynamic balance to explore effective policies for increasing water supply and decreasing water demand. The results showed that the imbalance of water resources will remain severe in the next few years. To relieve the imbalance, it will be helpful to promote the energy utilization of straw, improve the irrigation efficiency, adjust the crop planting structure, and require residents to strictly follow the water quota. An important advancement in this study is the simulation of the water resources supply-and-demand mechanism in each subsystem from the perspective of the WEF nexus. © 2020 by the authors.</t>
  </si>
  <si>
    <t>Gondhalekar D., Drewes J.E.</t>
  </si>
  <si>
    <t>Infrastructure shaming and consequences for management of urban wef security nexus in china and india</t>
  </si>
  <si>
    <t>Shaxi town in China; Leh town in India</t>
  </si>
  <si>
    <t>10.3390/w13030267</t>
  </si>
  <si>
    <t>Worldwide, consumption of resources such as water, energy and food continues to rise exponentially despite environmental and climatic change related challenges. Centralized sewerage systems continue to be implemented worldwide despite being very water and energy intensive, and although this is not always the best option for regions facing water scarcity. Deploying the Water-Energy-Food (WEF) Nexus approach, particularly through alternative technology options that can support decentralized water reclamation with integrated resource recovery, can enable resource conservation and more effective management of the WEF security Nexus for local governments with limited capacities. However, a certain pattern of “business as usual” infrastructure development and investment linked to infrastructure shaming continuously reinforces implementation of centralized sewerage systems, thereby hampering deployment of alternative technology options. This study uses two typical case study towns, Shaxi in China and Leh in India, to describe this pattern. The study finds that alternative technology approaches were in place in both towns. Yet after international consulting companies got involved, centralized sewerage systems were implemented despite limited water availability and large segments of the population not having flush toilets. This study discusses management of the WEF security Nexus implications thereof in the context of cities worldwide and a systemic socio-technical transition to a circular economy. © 2021 by the authors. Licensee MDPI, Basel, Switzerland.</t>
  </si>
  <si>
    <t>Chen W., Chen Y.</t>
  </si>
  <si>
    <t>Pre-warning measurement of water resources security in the yangtze river basin from the perspective of water-energy-food symbiosis</t>
  </si>
  <si>
    <t>10.3390/w13040475</t>
  </si>
  <si>
    <t>The Yangtze River Basin is a resource axis represented by hydropower resources, bulk agricultural products, and mining resources. However, with rapid socio-economy development, the balance between water, energy, and food elements in the region has become more fragile. As the core element of the water-energy-food nexus, it is necessary to study water resources security and give effective pre-warning of possible water safety problems from the perspective of water-energy- food symbiosis. In this paper, we introduce the symbiosis theory to build a regional water-energy- food nexus symbiosis framework. Then, we establish a Lotka-Volterra symbiotic evolution model to calculate the symbiotic security index. Finally, we judge the water security state and pre-warning level and analyze the causes of water security problems by the inverse decoupling of the indicator- index. The results show that the spatial differentiation of water security in the Yangtze River Basin is obvious from the perspective of water-energy-food symbiosis. The state of water security in the middle and upper reaches of the Yangtze River Basin is better than that in the lower reaches. Specifically, the water resources security levels in the upstream hydropower energy enrichment regions are generally low. By contrast, the water systems of some downstream socio-economically developed provinces have certain risks. Therefore, each province needs to find out the key factors that hinder the healthy development of the water resources system based on combining the evolution mechanism and symbiotic state of water-energy-food so that water security can be managed in a targeted manner. © 2021 by the authors. Licensee MDPI, Basel, Switzerland.</t>
  </si>
  <si>
    <t>Bof P.H., Marques G.F., Tilmant A., Dalcin A.P., Olivares M.</t>
  </si>
  <si>
    <t>Water–food–energy nexus tradeoffs in the São Marcos river basin</t>
  </si>
  <si>
    <t>São Marcos River Basin</t>
  </si>
  <si>
    <t>10.3390/w13060817</t>
  </si>
  <si>
    <t>Given its potentialities and characteristics, energy generation, food production, and water availability have a strong interdependency and correlation. Water is needed to produce energy and food, while energy is required to produce water and food. This nexus brings several challenges when scarce water resources must be allocated among competing uses, often in the form of unexpected tradeoffs. Addressing those challenges requires knowledge about the water–food– energy nexus and the associated tradeoffs to support water allocation and management decisions. Those tradeoffs are still not properly understood in the uncertain and stochastic context of water availability. When not properly accounted for, the results are conflicts, loss of investments, environmental impacts, and limited effectiveness of sectoral policies, all of which undermine a country’s development model relying on water and energy security. This paper addresses the competitive uses of recent irrigated agriculture expansion and existing hydropower production in a Brazilian watershed with water conflicts, assessing the economic tradeoffs and water values between energy and irrigated agricultural production under uncertainty. An explicitly stochastic hydro-economic model is used to determine water’s economic value and its variation in space and time. Results indicate that the agricultural benefits outweigh the potential energy losses, and the best course of action should explore an economically compensated reallocation strategy, upon negotiation among users, rather than imposing water supply cutbacks to the agriculture sector. © 2021 by the authors. Licensee MDPI, Basel, Switzerland.</t>
  </si>
  <si>
    <t>Pan, ZY; Fang, Z; Chen, JY; Hong, J; Xu, YS; Yang, SL</t>
  </si>
  <si>
    <t>Driving Factors of Decoupling between Economic Development and Water Consumption in Food and Energy in North-West China-Based on the Tapio-LMDI Method</t>
  </si>
  <si>
    <t>10.3390/w13070917</t>
  </si>
  <si>
    <t>The shortage of water resources has become a notable bottleneck, restricting the economic development of many countries and areas around the word, especially that of North-west China. The Inner Mongolia Autonomous Region and Shaanxi Province are important energy bases and food production areas in North-west China. However, the region is suffering from perennial drought and water shortage, which has become the most significant shortcoming for energy and food production. Guiding the decoupling between regional economic development and water consumption is a critical way to achieve sustainable development. Based on the analysis of the food and energy production value and their water consumption in North-west China from 2009 to 2019, this paper uses the Tapio model to analyze the decoupling relationship between food, energy production, and water consumption, and uses the Logarithmic Mean Divisional Index (LMDI) model to analyze the driving factors affecting decoupling. The results show that most water consumption for food and energy production in North-west China is out of the ideal strong decoupling, the decoupling status is unstable, and re-coupling occurs frequently. The increase in water intensity and the change in industrial structure are the promoting factors of decoupling between production value and water consumption in food and energy in North-west China, while the increase in production value and population size are the main restraining factors. Therefore, in pursuit of strong decoupling, the government should guide the food and energy industry to move toward implementing in water saving measures through policies and promote the enthusiasm and efficiency of the labor force through financial support and other ways. Moreover, ecological protective measures are needed to be strengthened, such as water source protection, and sewage treatment.</t>
  </si>
  <si>
    <t>Bilal H., Govindan R., Al-Ansari T.</t>
  </si>
  <si>
    <t>Investigation of groundwater depletion in the state of qatar and its implication to energy water and food nexus</t>
  </si>
  <si>
    <t xml:space="preserve">Qatar </t>
  </si>
  <si>
    <t>10.3390/w13182464</t>
  </si>
  <si>
    <t>Groundwater is a precious freshwater resource heavily relied upon by agricultural activities in many parts of the world, and especially by countries with limited water resources located in arid regions. Groundwater resources are under severe pressures due to population increase, urbanisation and socio-economic development, with potential for causing long-term threats to human life and natural ecosystems. This study attempts to investigate the impacts of local and regional climatic trends, and establish key forcing functions that have changed local groundwater resources. The main questions answered through this study include: Are these changes beneficial or detrimental? If they are detrimental, what is the future outlook for impacts on the ecosystem? What are the corrective actions needed to avert the long-term risks in arid environments? In view of this, the methodology developed in this study focuses on a joint time-series statistical analysis using ground data as well as Gravity Recovery and Climate Experiment (GRACE) satellite data. Results show a substantial depletion in the groundwater thickness (0.24 ± 0.20 cm/year) during the period of observation (2002–2020). Long-term temperature data indicates that the annual mean temperature increased significantly by 1.02◦C between 1987 and 2016, while total rainfall exhibited a slight decreasing trend. In addition to groundwater extraction, fluctuations in monthly rainfall, soil moisture, evapotranspi-ration and relative humidity support the groundwater thickness reduction of GRACE datasets. The use of desalinated water and wastewater reuse in the agriculture sector may reduce the pressure on groundwater resources. Optimization, adaptation and mitigation in the EWF nexus will further improve the sustainability of the EWF resources. © 2021 by the authors. Licensee MDPI, Basel, Switzerland.</t>
  </si>
  <si>
    <t>Water-Energy-Food Accessibility and Tracking Progress towards Achieving Sustainable Development Goals in the Savannah Region of Katsina State, Nigeria</t>
  </si>
  <si>
    <t>six sampling communities located in Katsina state, which were selected based on urban and rural criteria.</t>
  </si>
  <si>
    <t>10.3390/w13243595</t>
  </si>
  <si>
    <t>Although remarkable progress has been achieved in reducing hunger and poverty and improving people's health in the past couple of decades, humanity still faces considerable socio-economic and sustainability challenges. Ensuring sustainable access to safe and sufficient water, improved sanitation facilities, clean energy sources and healthy food is a necessary requirement for ending hunger and poverty, advancing health and achieving all the goals of the sustainable development agenda. Socio-economic variables are determinant factors of water, energy and food accessibility. Ecological region, income and education are measures used in this study, which aims to examine a pairwise comparison of water and energy sources, sanitation facilities and food accessibilities in six sampling communities and tracking progress towards achieving the sustainable development goals (SDG) at a local scale using nine specific SDG indicators. A study involving questionnaire administration covering 1785 households across the three ecological regions of Katsina state was performed. Two communities representing urban and rural households from each of the ecological regions were selected. An analysis of variance was used to test the equality of resource accessibility across the investigated communities followed up by a post hoc analysis to identify significant mean groups. The results showed that the overall access level to safely manage water and sanitation facilities were 16.5% and 28.1%, respectively. Access indices of 1.83 and 1.24 for electricity and cooking fuel, respectively, were calculated in the study area. The study revealed that location, education and income are the key drivers of water, energy and food access and choice.</t>
  </si>
  <si>
    <t>Cao, MZ; Chen, YN; Duan, WL; Li, YQ; Qin, JX</t>
  </si>
  <si>
    <t>Comprehensive Evaluation of Water-Energy-Food System Security in the China-Pakistan Economic Corridor</t>
  </si>
  <si>
    <t>China-Pakistan Economic Corridor stretches from Kashgar in Xinjiang, China, in the north to the Gwadar port, Pakistan, in the south</t>
  </si>
  <si>
    <t>10.3390/w14121900</t>
  </si>
  <si>
    <t>The safety of the water-energy-food (WEF) system in the China-Pakistan Economic Corridor (CPEC) is critical to the sustainable development of resources, the economy, and society in the region. This paper uses the projection pursuit model of a real-code accelerated genetic algorithm (RAGA-PP) to comprehensively evaluate the WEF system security of the CPEC for the period 2000-2016. The results show that from 2000 to 2016, the projection value of the WEF system was reduced from 2.61 to 0.53, and the overall system security showed a downward trend. Moreover, the CPEC increased by 6.13 x 10(7) people, resulting in a rapid decrease in per capita water resources and decreased security of the water resources subsystem. With the rising social and economic development in recent years, the per capita energy consumption has likewise risen, leading to a decline in the energy subsystem. At the same time, the per capita grain output in the study area has increased from 185 to 205 kg, and the safety of the food subsystem has been enhanced. However, the significant increase in irrigated areas (from 1.82 x 10(10) to 1.93 x 10(10) hectares) has further highlighted the contradiction between the supply and demand of surface water resources, and the number of tube wells increased by 7.23 x 10(5), resulting in the consumption of a large amount of electricity and diesel resources. The water-energy (WE) subsystem also became less safe. With the implementation of water resources management policies over the past few decades, the proportion of agricultural water consumption dropped from 95.06% in 2000 to 93.97% in 2016, and the safety of the water-food (WF) subsystem increased. Unfortunately, agricultural irrigation consumes a large amount of power resources, leading to a reduction in the security of the energy-food (EF) subsystem. The research results from the present study could provide a scientific basis for the coordinated development of WEF systems across the CPEC region.</t>
  </si>
  <si>
    <t>Jalilov S.-M., Varis O., Keskinen M.</t>
  </si>
  <si>
    <t>Sharing benefits in transboundary rivers: An experimental case study of central asian water-energy-agriculture nexus</t>
  </si>
  <si>
    <t>Amu Darya River Basin is shared by five riparian countries of Afghanistan, Kyrgyzstan, Turkmenistan, Tajikistan, and Uzbekistan.</t>
  </si>
  <si>
    <t>10.3390/w7094778</t>
  </si>
  <si>
    <t>Cooperation in transboundary river basins is challenged by the riparian countries' differing needs for water use. This is the case especially in Amu Darya Basin in Central Asia, where upstream Tajikistan is building the Rogun Hydropower Plant (RHP) to increase its energy security, while the downstream countries oppose the plant due to the feared negative impacts to their irrigated agriculture. Several experimental scenarios illustrate how the concept of benefit sharing could be used as a framework to investigate these water-energy-agriculture linkages in a transboundary context. Using a hydro-economic model, we investigate the economic benefits of various scenarios emphasizing agricultural and/or energy production, thus benefiting the riparian countries uniquely. Subsequently, we discuss how benefit-sharing arrangements with different forms of compensations could be used as a mechanism to facilitate transboundary cooperation. Our results indicate that several scenarios have a potential to increase the total energy-agriculture benefits in the basin. Yet, agreeing on the actual benefit-sharing mechanism between the countries poses special challenges as each may require countries to give up some of their anticipated maximum potential benefits. The presented scenarios provide a potential starting point for debates over benefit-sharing arrangements across countries needing to address the water-energy-agriculture nexus. © 2015 by the authors.</t>
  </si>
  <si>
    <t>Keskinen M., Someth P., Salmivaara A., Kummu M.</t>
  </si>
  <si>
    <t>Water-energy-food nexus in a transboundary river basin: The case of Tonle Sap Lake, Mekong River Basin</t>
  </si>
  <si>
    <t>Tonle Sap Lake, Mekong River Basin</t>
  </si>
  <si>
    <t>10.3390/w7105416</t>
  </si>
  <si>
    <t>The water-energy-food nexus is promoted as a new approach for research and policy-making. But what does the nexus mean in practice and what kinds of benefits does it bring? In this article we share our experiences with using a nexus approach in Cambodia's Tonle Sap Lake area. We conclude that water, energy and food security are very closely linked, both in the Tonle Sap and in the transboundary Mekong River Basin generally. The current drive for large-scale hydropower threatens water and food security at both local and national scales. Hence, the nexus provides a relevant starting point for promoting sustainable development in the Mekong. We also identify and discuss two parallel dimensions for the nexus, with one focusing on research and analysis and the other on integrated planning and cross-sectoral collaboration. In our study, the nexus approach was particularly useful in facilitating collaboration and stakeholder engagement. This was because the nexus approach clearly defines the main themes included in the process, and at the same time widens the discussion from mere water resource management into the broader aspects of water, energy and food security. © 2015 by the authors.</t>
  </si>
  <si>
    <t>Dhaubanjar S., Davidsen C., Bauer-Gottwein P.</t>
  </si>
  <si>
    <t>Multi-objective optimization for analysis of changing trade-offs in the Nepalese water-energy-food nexus with hydropower development</t>
  </si>
  <si>
    <t>10 River Basins in Nepal; The Nepalese River system</t>
  </si>
  <si>
    <t>10.3390/w9030162</t>
  </si>
  <si>
    <t>While the water-energy-food nexus approach is becoming increasingly important for more efficient resource utilization and economic development, limited quantitative tools are available to incorporate the approach in decision-making. We propose a spatially explicit framework that couples two well-established water and power system models to develop a decision support tool combining multiple nexus objectives in a linear objective function. To demonstrate our framework, we compare eight Nepalese power development scenarios based on five nexus objectives: minimization of power deficit, maintenance of water availability for irrigation to support food self-sufficiency, reduction in flood risk, maintenance of environmental flows, and maximization of power export. The deterministic multi-objective optimization model is spatially resolved to enable realistic representation of the nexus linkages and accounts for power transmission constraints using an optimal power flow approach. Basin inflows, hydropower plant specifications, reservoir characteristics, reservoir rules, irrigation water demand, environmental flow requirements, power demand, and transmission line properties are provided as model inputs. The trade-offs and synergies among these objectives were visualized for each scenario under multiple environmental flow and power demand requirements. Spatially disaggregated model outputs allowed for the comparison of scenarios not only based on fulfillment of nexus objectives but also scenario compatibility with existing infrastructure, supporting the identification of projects that enhance overall system efficiency. Though the model is applied to the Nepalese nexus from a power development perspective here, it can be extended and adapted for other problems. © 2017 by the authors.</t>
  </si>
  <si>
    <t>Graham N.A., Pueppke S.G., Uderbayev T.</t>
  </si>
  <si>
    <t>The current status and future of Central Asia's fish and fisheries: Confronting a wicked problem</t>
  </si>
  <si>
    <t>10.3390/w9090701</t>
  </si>
  <si>
    <t>Central Asia's arid lowland ecosystems are dependent on water that originates in nearby mountains and is carried by rivers to terminal lakes and freshwater seas with no outlets to the ocean. Fish traditionally thrived in these waterways, but they have become increasingly jeopardized by water impoundment and diversion for energy and crop production. Fish capture in the five new Central Asian republics consequently entered a period of long decline, a trend that was accelerated by removal of the centralized controls imposed by the former Soviet Union. Production levels have recovered during the past decade, but only in some countries. A similar trend is evident with aquaculture, which reached its lowest production levels in 2003-2008 but now is partially recovering. In both cases, progress is most evident in water-deficient Uzbekistan. Fish capture in Kazakhstan's Ili River ecosystem, including Kapchagay Reservoir and Lake Balkhash, is now dropping precipitously. Effects on the lake's fisheries have been magnified by the disproportionate rates of disappearance of valuable carp and pike-perch. The interrelationships between water, energy, and food underlie these threats to Central Asia's fish and define a classic "wicked problem" that must be addressed regionally with explicit attention given to fish as important components of the ecosystem. Recent developments, although not all positive, give reason for cautious optimism that the region's fisheries and aquaculture industries can be stabilized. © 2017 by the authors. Licensee MDPI, Basel, Switzerland.</t>
  </si>
  <si>
    <t>Wojdalski, J; Krajnik, M; Borowski, P; Drozdz, B; Kupczyk, A</t>
  </si>
  <si>
    <t>Energy and water efficiency in the gelatine production plant</t>
  </si>
  <si>
    <t>10.3934/geosci.2020027</t>
  </si>
  <si>
    <t>Aims Geosciences</t>
  </si>
  <si>
    <t>Nexus water-energy-food can be represented on a micro scale using the example of gelatine production in a rendering plant. The article presents the results of research on the variability of energy and water consumption in a rendering plant producing food gelatin. Monthly production was 565.2-631.3 Mg of gelatin and on average 18.89 Mg of gelatin was produced per day. The power of the installed electrical devices was 1150 kW. The average unit consumption of water was 18.97 m(3)/Mg, heat energy 22.39 GJ/Mg and electricity 1174.76 kWh/Mg. The influence of gelatine production on energy and water consumption was determined. It has been shown that in the examined plant there is an increased by about 20-30% non-production consumption of energy and water, which in the future should be reduced by introducing technological innovations. Moreover, it has been shown that there is a possibility of increasing production efficiency. The obtained energy efficiency and unit consumption indicators can be used to define environmental standards as well as eco-efficiency and production costs important for management of the enterprise.</t>
  </si>
  <si>
    <t>Payet-Burin R., Kromann M., Pereira-Cardenal S., Marc Strzepek K., Bauer-Gottwein P.</t>
  </si>
  <si>
    <t>WHAT-IF: An open-source decision support tool for water infrastructure investment planning within the water-energy-food-climate nexus</t>
  </si>
  <si>
    <t>10.5194/hess-23-4129-2019</t>
  </si>
  <si>
    <t>Water infrastructure investment planning must consider the interdependencies within the water-energy-food nexus. Moreover, uncertain future climate, evolving socio-economic context, and stakeholders with conflicting interests, lead to a highly complex decision problem. Therefore, there is a need for decision support tools to objectively determine the value of investments, considering the impacts on different groups of actors, and the risks linked to uncertainties. We present a new open-source hydro-economic optimization model, incorporating in a holistic framework, representations of the water, agriculture, and power systems. The model represents the joint development of nexus-related infrastructure and policies and evaluates their economic impact, as well as the risks linked to uncertainties in future climate and socio-economic development. We apply the methodology in the Zambezi River basin, a major African basin shared by eight countries, in which multiple investment opportunities exist, including new hydropower plants, new or resized reservoirs, development of irrigation agriculture, and investments into the power grid. We show that it is crucial to consider the links between the different systems when evaluating the impacts of climate change and socio-economic development, which will ultimately influence investment decisions. We find that climate change could induce economic losses of up to USD2.3 billion per year in the current system. We show that the value of the hydropower development plan is sensitive to future fuel prices, carbon pricing policies, the capital cost of solar technologies, and climate change. Similarly, we show that the value of the irrigation development plan is sensitive to the evolution of crop yields, world market crop prices, and climate change. Finally, we evaluate the opportunity costs of restoring the natural floods in the Zambezi Delta; we find limited economic trade-offs under the current climate, but major trade-offs with irrigation and hydropower generation under the driest climate change scenario. © Author(s) 2019.</t>
  </si>
  <si>
    <t>Shi H., Luo G., Zheng H., Chen C., Hellwich O., Bai J., Liu T., Liu S., Xue J., Cai P., He H., Uchenna Ochege F., Van De Voorde T., De Maeyer P.</t>
  </si>
  <si>
    <t>A novel causal structure-based framework for comparing a basin-wide water-energy-food-ecology nexus applied to the data-limited Amu Darya and Syr Darya river basins</t>
  </si>
  <si>
    <t>Amu Darya and Syr Darya river basins</t>
  </si>
  <si>
    <t>10.5194/hess-25-901-2021</t>
  </si>
  <si>
    <t>The previous comparative studies on watersheds were mostly based on the comparison of dispersive characteristics, which lacked systemicity and causality. We proposed a causal structure-based framework for basin comparison based on the Bayesian network (BN) and focus on the basin-scale water-energy-food-ecology (WEFE) nexus. We applied it to the Syr Darya River basin (SDB) and the Amu Darya River basin (ADB), of which poor water management caused the Aral Sea disaster. The causality of the nexus was effectively compared and universality of this framework was discussed. In terms of changes in the nexus, the sensitive factor for the water supplied to the Aral Sea changed from the agricultural development during the Soviet Union period to the disputes in the WEFE nexus after the disintegration. The water-energy contradiction of the SDB is more severe than that of the ADB, partly due to the higher upstream reservoir interception capacity. It further made management of the winter surplus water downstream of the SDB more controversial. Due to this, the water-food-ecology conflict between downstream countries may escalate and turn into a long-term chronic problem. Reducing water inflow to depressions and improving the planting structure prove beneficial to the Aral Sea ecology, and this effect of the SDB is more significant. The construction of reservoirs on the Panj River of the upstream ADB should be cautious to avoid an intense water-energy conflict such as the SDB's. It is also necessary to promote the water-saving drip irrigation and to strengthen the cooperation. © Author(s) 2021. This work is distributed under the Creative Commons Attribution 4.0 License.</t>
  </si>
  <si>
    <t>Gallagher L., Kopainsky B., Bassi A.M., Betancourt A., Buth C., Chan P., Costanzo S., Freeman S.S.G., Horm C., Khim S., Neang M., Rin N., Sereyrotha K., Sok K., Sovann C., Thieme M., Watkins K., Wyborn C.A., Bréthaut C.</t>
  </si>
  <si>
    <t>Supporting stakeholders to anticipate and respond to risks in a Mekong river water-energy-food nexus</t>
  </si>
  <si>
    <t>10.5751/ES-11919-250429</t>
  </si>
  <si>
    <t>The water-energy-food nexus concept is criticized as not yet fit for deeply integrated and contested governance agendas. One problem is how to achieve equitable risk governance and management where there is low consensus on priorities, poor inclusion and coordination of risk assessment procedures, and a weak emphasis placed on cross-scale and sectoral interactions over time. Participatory system dynamics modeling processes and analyses are promising approaches for such challenges but are currently underutilized in nexus research and policy. This paper shares our experience implementing one such analysis in the Mekong river basin, a paradigmatic example for international nexus research. Our transdisciplinary research design combined participatory causal loop diagramming processes, scenario modeling, and a new resilience analysis method to identify and test anticipated water-energy-food risks in Kratie and Stung Treng provinces in northeastern Cambodia. Our process generated new understanding of potential cross-sectoral and cross-level risks from major hydropower development in the region. The results showed expected trade-offs between national level infrastructure programs and local level food security, but also some new insights into the effects local population increases may have on local food production and consumption even before hydropower developments are built. The analysis shows the benefit of evaluating risks in the nexus at different system levels and over time because of how system dynamics and inflection points are taken into account. Additionally, our case illustrates the contribution participatory system-thinking processes can make to risk assessment procedures for complex systems transitions. We originally anticipated that any new capacity reported by partners and participants would come from our modeling results produced at the end of the process. However, participants in the modeling procedures also found the experience powerful the information sharing, rapid risk assessment, and personal learning it enabled. A lesson from our experience reinforces a message from the transdisciplinary research field that has not yet been absorbed into the nexus research and policy field wholeheartedly: we do not have to wait for perfect data and incontestable results before making a positive contribution to anticipating and responding to risks that emerge from nexus relations if we apply participatory and systems-thinking informed approaches. © 2020 by the author(s). Published here under license by the Resilience Alliance.</t>
  </si>
  <si>
    <t>Vora, Nemi, Shah, Apurva, Bilec, Melissa M., Khanna, Vikas</t>
  </si>
  <si>
    <t>Food-Energy-Water Nexus: Quantifying Embodied Energy and GHG Emissions from Irrigation through Virtual Water Transfers in Food Trade</t>
  </si>
  <si>
    <t>10.1021/acssuschemeng.6b02122</t>
  </si>
  <si>
    <t>ACS Sustainable chemistry &amp; engineering</t>
  </si>
  <si>
    <t>We present a network model of interstate food trade and report comprehensive estimates of embodied irrigation energy and greenhouse gas (GHG) emissions in virtual water trade for the United States (U.S.). We consider trade of 29 food commodities including 14 grains and livestock products between 51 states. A total of 643 million tons of food with a corresponding 322 billion m3 of virtual water, 584 billion MJ of embodied irrigation energy, and 42 billion kg CO2-equivalent GHG emissions were traded across the U.S. in 2012. The estimated embodied GHG emissions in irrigation water are similar to CO2 emissions from the U.S. cement industry, highlighting the importance of reducing environmental impacts of irrigation. While animal-based commodities represented 12% of food trade, they accounted for 38% of the embodied energy and GHG emissions from virtual irrigation water transfers due to the high irrigation embodied energy and emissions intensity of animal-based products. From a network perspective, the food trade network is a robust, well-connected network with the majority of states participating in food trade. When the magnitude of embodied energy and GHG emissions associated with virtual water are considered, a few key states emerge controlling high throughput in the network.</t>
  </si>
  <si>
    <t>Liu Q.</t>
  </si>
  <si>
    <t>WEF Nexus Cases from California with Climate Change Implication</t>
  </si>
  <si>
    <t>10.1002/9781119243175.ch14</t>
  </si>
  <si>
    <t>The water, energy, and food (WEF) nexus has complex linkages that are related to climate change (CC) and resource management practices. CC creates critical challenges in sustainability and security of water, energy, and food for integrated water management. The overall objectives of this chapter are to summarize WEF nexus cases from California with CC implications and to identify related information gaps for multidisciplinary research needs to address these challenges. These case studies indicate CC has direct or indirect effects on sustainability and security of water, energy, and food. There is a large variation in energy intensities for groundwater and federal, state, and local water supplies, both within each hydrological region and among the ten hydrological regions in California. Regional decisions were critically important to address water‐energy conflicts and to meet local CC challenges. These examples can be applicable for the United States and other countries to use the diversity of regional water resources for energy and food production with the similar CC challenges. Future interdisciplinary research and support could bridge information and data gaps that are important for using best management practices to obtain efficiency of water, energy, and food systems related to CC. © 2017 American Geophysical Union. Published 2017 by John Wiley &amp; Sons, Inc.</t>
  </si>
  <si>
    <t>Zuo, QT; Wu, QS; Yu, L; Li, YP; Fan, YR</t>
  </si>
  <si>
    <t>Optimization of uncertain agricultural management considering the framework of water, energy and food</t>
  </si>
  <si>
    <t>10.1016/j.agwat.2021.106907</t>
  </si>
  <si>
    <t>Synergetic development of water, energy and food is prerequisite for coping with issues of increment of global population, deterioration of ecological environment and aggravation of climate change. This study aims to develop a scenario-based type-2 fuzzy interval programming (STFIP) approach for planning agricultural water, energy and food (WEF) as well as crop area management. Uncertainties presented as interval numbers, scenarios and fuzzy sets as well as the dual uncertainties (i.e. interval-scenario and type-2 fuzzy interval) can be effectively tackled by the STFIP method. Then, a STFIP-WEFN model is developed and applied to maximize net agricultural profit with integrated management of productive resources for Henan Province, China. Solutions of different water resources, diverse energy resources and multiple agricultural crops in association with various water supply structures between current situation and future policy orientation are examined. Results disclose that: over the entire planning horizon, a) the total planting area of crops can increase from [129.3, 133.6] x 103 km2 to [132.0, 135.6] x 103 km2 by optimizing resources allocation; b) uncertainties existing in the WEFN system can lead to a change rate of the system benefit by 16.93%; c) the total planting area can increase by [4.00, 6.05] % when the groundwater ratio changes from 40% to 55%. These findings can help effectively optimize the existing planting structure and coordinate the development of Henan Province among water, energy, food, economy, society and environment.</t>
  </si>
  <si>
    <t>González-Rosell A., Blanco M., Arfa I.</t>
  </si>
  <si>
    <t>Integrating stakeholder views and system dynamics to assess the water–energy–food nexus in Andalusia</t>
  </si>
  <si>
    <t>10.3390/w12113172</t>
  </si>
  <si>
    <t>A nexus approach can support the transition to sustainability by addressing trade-offs and pursuing synergies to improve water, energy, and food security. In this paper, a participatory system dynamics model was developed to identify and assess the key interlinkages between water, food, and energy in Andalusia (Spain). A panel of relevant stakeholders contributed to all stages of the model’s development. Further, by calibrating the model to CAPRI-Water projections until 2050, the evolution of the system under a plausible climate scenario, as well as effects of water prices changes, was evaluated. The results revealed a close link between water cost, irrigation water use, energy consumption, and the economic development of agriculture in the region. Large variability was observed in the effects of water pricing policies across crops. This paper concludes that a participatory system dynamics model can help in understanding the nexus synergies and can support the design of more coherent sustainability strategies in the region. © 2020 by the authors. Licensee MDPI, Basel, Switzerland.</t>
  </si>
  <si>
    <t>Matteo Giuliani, Jonathan R. Lamontagne, Mohamad I. Hejazi, Patrick M. Reed &amp; Andrea Castelletti</t>
  </si>
  <si>
    <t>Africa</t>
  </si>
  <si>
    <t>10.1038/s41558-021-01262-9</t>
  </si>
  <si>
    <t>Nature Climate Change</t>
  </si>
  <si>
    <t>Zhao X.; Harbor J.; Engel B.; Theller L.; Yu F.; Cao G.; Cui Y.; Tang W.; Zhang M.</t>
  </si>
  <si>
    <t>Analysis of food-energy-water nexus based on competitive uses of stream flows of BeiChuan River in eastern QingHai-Tibet Plateau, China</t>
  </si>
  <si>
    <t>10.1002/ep.12764</t>
  </si>
  <si>
    <t>Environmental Progress and Sustainable Energy</t>
  </si>
  <si>
    <t>Rapid urbanization and industrial development in the eastern region of the Qinghai-Tibetan Plateau is imposing significant and interdependent pressures on food, energy, and water. A long-term assessment of the regional water balance reveals a complex interaction of factors that are altering the available water, including changes in the locally grown food supply and hydropower generation. Within the main watershed of Xining City, increasing urbanization results in increased runoff to streams and increased withdrawals from surface water reservoirs. Withdrawals have also been increasing as a result of growth in irrigated agriculture. A hydrologic modeling approach on a watershed scale was used to analyze the long-term implications of these factors and to quantitatively assess the trade-offs between water supply and food production within this semi-arid watershed. The policy implications of the findings in a Food- Energy-Water nexus framework for the region will be provided to regional decision makers to aid in future watershed management. © 2017 American Institute of Chemical Engineers Environ Prog, 37: 62–72, 2018. © 2017 American Institute of Chemical Engineers Environ Prog.</t>
  </si>
  <si>
    <t>Zhao N.; You F.</t>
  </si>
  <si>
    <t>Food-energy-water-waste nexus systems optimization for New York State under the COVID-19 pandemic to alleviate health and environmental concerns</t>
  </si>
  <si>
    <t>10.1016/j.apenergy.2020.116181</t>
  </si>
  <si>
    <t>This article addresses food-energy-water-waste nexus optimization to alleviate the public health and environmental concerns from increasing food waste generation during the COVID-19 pandemic using waste-to-energy technologies. Food waste increase has become a severe global problem during the pandemic. It could alleviate health and environmental concerns by converting the food waste into electricity and heat through food-energy-water-waste nexus systems using waste-to-energy facilities, such as anaerobic digesters and combined heat and power units in wastewater treatment plants. To design efficient nexus systems, a multi-period multi-objective optimization model is proposed, while considering various impacts of the pandemic. A case study for New York State is presented. The optimized systems show a potential of reducing the food waste disposal amounts by 38%. The Pareto-optimal solutions illustrate a clear trade-off between the objectives. The minimum total cost is $27.1 million; the optimal unit processing profit is $11.9 per ton processed food waste. Spatial analyses reveal a clear correlation between facility selections and their processing capacities. Electricity price and biogas yield are the most important factors for the economic objectives, based on sensitivity analysis. © 2020 Elsevier Ltd</t>
  </si>
  <si>
    <t>Garcia, DJ; Lovett, BM; You, FQ</t>
  </si>
  <si>
    <t>Considering agricultural wastes and ecosystem services in Food-Energy-Water-Waste Nexus system design</t>
  </si>
  <si>
    <t>10.1016/j.jclepro.2019.04.314</t>
  </si>
  <si>
    <t>The Food-Energy-Water-Waste Nexus (FEWWN) represents the interconnections between food, energy, water, and waste production systems, and it has become a key research area. Enormous quantities of agricultural and organic wastes are produced throughout the FEWWN. Often, these wastes are not treated appropriately because their true costs are rarely quantified, and usually externalized to the environment. This shortcoming is addressed from a systems perspective fused with approaches from ecological economics. A regional bioenergy production model where bioenergy may be produced from ethanol and/or agricultural wastes is constructed. Ecosystem service valuation methods are integrated into the framework, allowing for bioenergy production systems to be designed to minimize ecological damage and/or maximize ecological restoration. These values are captured within a Green Gross Domestic Product (Green GDP) objective that values both energy produced and ecosystem service values lost/gained. System profit is another objective in the multi-objective model. The framework is applied to a bioenergy production system for the U.S. state of New York, which aims to produce 10% more bioenergy compared to its current levels. Net changes in Green GDP ranged from -$16.5 M/y to $90.6 M/y, and corresponding profits ranged from $7.2 M/y to -$74.5 M/y. Corn grain ethanol was the dominant source of bioenergy in solutions with higher profits, while ethanol from corn stover and bioelectricity generated from animal manure biogas contributed more bioenergy in solutions with increasing Green GDP. Results show that there is a trade-off between promoting natural capital/ecological health and financial profit. FEWWN system design should consider these trade-offs moving forward. (C) 2019 Elsevier Ltd. All rights reserved.</t>
  </si>
  <si>
    <t>Armengot L.; Beltrán M.J.; Schneider M.; Simón X.; Pérez-Neira D.</t>
  </si>
  <si>
    <t>Food-energy-water nexus of different cacao production systems from a LCA approach</t>
  </si>
  <si>
    <t>10.1016/j.jclepro.2021.126941</t>
  </si>
  <si>
    <t>This study presents an evaluation of the food-energy-water nexus (FEWn), complemented by a thorough life cycle assessment (LCA), of four young cacao production systems: two full-sun monocultures and two agroforestry systems under conventional and organic management. Land footprint (LF) for food production, non-renewable cumulative energy demand (NR CED) for energy, total water footprint (TWF) for water, and three efficiency indicators for the FEWn were all analysed. In addition, ten LCA impact categories were evaluated in relation to two functional units (kilograms of cacao output and kilograms of total crop output, i.e., cacao + other crops). The integrated analysis of the FEWn and the LCA framework reveals how agroforestry systems and organic management report better environmental performances for almost all indicators and impact categories considered, except for the TWF. However, given that the systems analysed have no irrigation, between 96.3% and 99.8% of the TWF corresponds to green water, i.e., soil moisture from precipitation. Green water has lower environmental impacts and opportunity costs than the water used to manufacture inputs (WFinput). Accordingly, when the efficiency of the nexus is measured in relation to the WFinput, organically managed systems produce more food/energy per unit of water used. Our results show how production diversification and organic and cultural management practices can improve energy efficiency and reduce the use of water associated with the inputs and, consequently, improve the nexus, as well as the rest of the environmental impacts analysed. The design of agricultural policies focused on sustainability should strongly favour the establishment of agroforestry systems, particularly those that are organically managed. © 2021 The Authors</t>
  </si>
  <si>
    <t>Shifflett S.D.; Culbreth A.; Hazel D.; Daniels H.; Nichols E.G.</t>
  </si>
  <si>
    <t>Coupling aquaculture with forest plantations for food, energy, and water resiliency</t>
  </si>
  <si>
    <t>coupled aquaculture-forest system at the Tidewater Research Station in Plymouth</t>
  </si>
  <si>
    <t>10.1016/j.scitotenv.2016.07.161</t>
  </si>
  <si>
    <t>Freshwater aquaculture and forest bioenergy markets are expanding globally in areas concurrently experiencing human population growth, urbanization and water shortages. Coupling these agroecosystems can improve food, energy, and water resiliency by enhancing ecosystem services through fertilization, water-reuse, carbon storage, and bioenergy via biomass production. This study evaluated how a model aquaculture-managed forest plantation could (1) provision fish and woody biomass; (2) regulate carbon, groundwater infiltration, and groundwater quality; and (3) support nutrient cycling over a two-year period. A 0.5-hectare hardwood bioenergy plantation was established with 12 Populus spp. genotypes adjacent to a 0.6-hectare freshwater aquaculture operation (hybrid striped bass, Morone chrysops × M. saxatilis); pond waters were land-applied on the plantation for two years. The aquaculture operation produced ~ 3.5 Mg of fish and trees yielded 5.9 Mg ha− 1 yr− 1 of oven-dry biomass, sequestered 2.9 Mg carbon (C) ha− 1 yr− 1 and stored 0.028 Mg nitrogen (N) ha− 1 yr− 1. Biomass productivity, carbon storage, and nitrogen storage differed significantly among the evaluated Populus genotypes. Land application of pond water increased groundwater infiltration by 60% relative to the previous year. The integrated system regulated chlorophyll a, total organic carbon, and nitrogen in groundwater at concentrations below regulatory limits. This study demonstrated that coupled agroecosystems could deliver productive yields of food and bioenergy as well as support water re-use while meeting water quality regulations. More research is needed to evaluated long-term sustainability and economic viability of this coupled system and other land management practices that seek to improve food, energy, and water resiliency. © 2016 Elsevier B.V.</t>
  </si>
  <si>
    <t>Vora, N; Gillen, C; Prokopyev, OA; Khanna, V</t>
  </si>
  <si>
    <t>Rewiring the Domestic US Rice Trade for Reducing Irrigation Impacts-Implications for the Food-Energy-Water Nexus</t>
  </si>
  <si>
    <t xml:space="preserve">U.S. </t>
  </si>
  <si>
    <t>10.1021/acssuschemeng.1c00776</t>
  </si>
  <si>
    <t>ACS SUSTAINABLE CHEMISTRY &amp; ENGINEERING</t>
  </si>
  <si>
    <t>Food trade connects distant places of food production to places of consumption. Through traded food, associated environmental impacts are also displaced as the consumer benefits from the product without incurring the externalities of production. Taking U.S. rice as an example, we discuss the sustainability implications of rewiring U.S. rice production and trade for reducing the impacts of irrigation (water and energy) and transportation greenhouse gas (GHG) emissions. We model a series of robust optimization scenarios that re-arrange the origin of trade and therefore the production to target virtual water use and GHG emission reductions. For the baseline case, virtual water trade amounts to 35 billion m(3), and embodied irrigation and transportation GHG emissions amount to 6 billion kg CO2-equivalent and 0.7 billion kg CO2-equivalent, respectively. Rewiring consistently achieves better results compared to the baseline even in the presence of uncertainty. However, our findings reveal strikingly sobering national-level savings in optimizing the water use (2%) and GHG emissions (14%) with tradeoffs in other impacts. To achieve these results, all rice-producing states undergo changes, with the state of Mississippi completely stopping production. California's unique ability to produce medium-grain rice at a large scale makes it indispensable for current rice production and hence a major constraint for rewiring rice production. The findings of this work reveal the inflexibility of our food system in balancing the food-energy-water nexus tradeoffs through restructuring trade.</t>
  </si>
  <si>
    <t>Miller-Robbie L.; Ramaswami A.; Amerasinghe P.</t>
  </si>
  <si>
    <t>Hyderabad, India</t>
  </si>
  <si>
    <t>10.1088/1748-9326/aa6bfe</t>
  </si>
  <si>
    <t>Nutrients and water found in domestic treated wastewater are valuable and can be reutilized in urban agriculture as a potential strategy to provide communities with access to fresh produce. In this paper, this proposition is examined by conducting a field study in the rapidly developing city of Hyderabad, India. Urban agriculture trade-offs in water use, energy use and GHG emissions, nutrient uptake, and crop pathogen quality are evaluated, and irrigation waters of varying qualities (treated wastewater, versus untreated water and groundwater) are compared. The results are counter-intuitive, and illustrate potential synergies and key constraints relating to the food-energy-water-health (FEW-health) nexus in developing cities. First, when the impact of GHG emissions from untreated wastewater diluted in surface streams is compared with the life cycle assessment of wastewater treatment with reuse in agriculture, the treatment-plus-reuse case yields a 33% reduction in life cycle system-wide GHG emissions. Second, despite water cycling benefits in urban agriculture, only &lt;1% of the nutrients are able to be captured in urban agriculture, limited by the small proportion of effluent divertible to urban agriculture due to land constraints. Thus, water treatment plus reuse in urban farms can enhance GHG mitigation and also directly save groundwater; however, very large amounts of land are needed to extract nutrients from dilute effluents. Third, although energy use for wastewater treatment results in pathogen indicator organism concentrations in irrigation water to be reduced by 99.9% (three orders of magnitude) compared to the untreated case, crop pathogen content was reduced by much less, largely due to environmental contamination and farmer behavior and harvesting practices. The study uncovers key physical, environmental, and behavioral factors that constrain benefits achievable at the FEW-health nexus in urban areas. © 2017 IOP Publishing Ltd.</t>
  </si>
  <si>
    <t>Wang Z.; Nguyen T.; Westerhoff P.</t>
  </si>
  <si>
    <t>Food-Energy-Water Analysis at Spatial Scales for Districts in the Yangtze River Basin (China)</t>
  </si>
  <si>
    <t>10.1089/ees.2018.0456</t>
  </si>
  <si>
    <t>Understanding the nexus between food, energy, and water (FEW) systems is emerging as a critical area of study since federal research agencies in North America and Europe began highlighting the needs related to data collection/management, systems optimization, and opportunities for new technologies. Little information regarding FEW systems exists across Asia, including within the Yangtze River basin, despite having 1/15th of the world's population living within the basin and generating as much as 40% of the Chinese gross domestic product. This research provides a case study of FEW systems with analysis in the Yangtze River basin, showing the spatial and temporal variations in water availability/use, food production, and energy production. At a district-level scale in China, we integrated key Chinese data sets from multiple industrial, commercial, and agricultural sectors together with key land use and hydrologic information to evaluate the FEW parameters normalized to the land area of each district rather than the commonly used approach where FEW consumptive parameters are normalized to population (i.e., per capita). The results illustrated the types of data sets currently available within China to conduct FEW system analyses and identified districts that are net producers or dependents regarding food, energy, or water. The northeastern portion of the Yangtze River basin have several districts that are net negative relative to the amount of water that falls within the district boundaries versus all water uses plus evaporation, with the most stressed districts lacking as much as 0.5-1 m annually of equivalent rainfall per unit land area. The geospatial analysis concludes that policies to manage the FEW system cannot be considered for a single district alone, nor the Yangtze River watershed in its entirety, but instead needs to consider the interdependencies among districts and consider encouraging growth (agriculture, industry, or population) within more water-abundant regions. Copyright © 2019, Mary Ann Liebert, Inc.</t>
  </si>
  <si>
    <t>Achour Y.; Ouammi A.; Zejli D.; Sayadi S.</t>
  </si>
  <si>
    <t>Supervisory Model Predictive Control for Optimal Operation of a Greenhouse Indoor Environment Coping with Food-Energy-Water Nexus</t>
  </si>
  <si>
    <t>10.1109/ACCESS.2020.3037222</t>
  </si>
  <si>
    <t>IEEE Access</t>
  </si>
  <si>
    <t>This paper presents a greenhouse indoor environment controller based on model predictive control (MPC), which can be integrated into existing greenhouse regulatory systems to optimally maintain critical climatic variables, including artificial lighting levels, CO2 rate, indoor temperature and humidity level within acceptable limits. The MPC based optimization problem aims to maximize the rate of crop photosynthesis while optimizing the use of the available water and energy sources, taking into account the unpredictability and intermittent nature of renewable energies and external atmospheric conditions. This would facilitate the management of greenhouses by anticipating control actions for a better quality of crops production. For that, the mathematical formulation of the optimal control problem is presented, and the numerical results related to the application of the MPC to case studies are analyzed integrating the effects of greenhouse structural considerations and the influence of climate data on its operation. © 2013 IEEE.</t>
  </si>
  <si>
    <t>Boyer, D; Ramaswami, A</t>
  </si>
  <si>
    <t>10.1111/jiec.12985</t>
  </si>
  <si>
    <t>JOURNAL OF INDUSTRIAL ECOLOGY</t>
  </si>
  <si>
    <t>Food action plans in many global cities articulate interest in multiple objectives including reducing in- and trans-boundary environmental impacts (water, land, greenhouse gas (GHG)). However, there exist few standardized analytical tools to compare food system characteristics and actions across cities and countries to assess trade-offs between multiple objectives (i.e., health, equity) with environmental outcomes. This paper demonstrates a streamlined model applied for analysis of four cities with varying characteristics across the United States and India, to quantify system-wide water, energy/GHG, and land impacts associated with multiple food system actions to address health, equity, and environment. Baseline diet analysis finds key differences between countries in terms of meat consumption (Delhi 4; Pondicherry 16; United States 59, kg/capita/year), and environmental impact of processing of the average diet (21%, 19%, &lt;1%, &lt;1% of community-wide GHG-emissions for New York, Minneapolis, Delhi, and Pondicherry). Analysis of supply chains finds city average distance (food-miles) varies (Delhi 420; Pondicherry 200; United States average 1,640 km/t-food) and the sensitivity of GHG emissions of food demand to spatial variability of energy intensity of irrigation is greater in Indian than US cities. Analysis also finds greater pre-consumer waste in India versus larger post-consumer accumulations in the United States. Despite these differences in food system characteristics, food waste management and diet change consistently emerge as key strategies. Among diet scenarios, all vegetarian diets are not found equal in terms of environmental benefit, with the US Government's recommended vegetarian diet resulting in less benefit than other more focused targeted diet changes.</t>
  </si>
  <si>
    <t>Mirzaei A.; Saghafian B.; Mirchi A.; Madani K.</t>
  </si>
  <si>
    <t>The groundwater-energy-food nexus in Iran's agricultural sector: Implications for water security</t>
  </si>
  <si>
    <t>10.3390/w11091835</t>
  </si>
  <si>
    <t>This paper presents the first groundwater-energy-food (GEF) nexus study of Iran's agronomic crops based on national and provincial datasets and firsthand estimates of agricultural groundwater withdrawal. We use agronomic crop production, water withdrawal, and energy consumption data to estimate groundwater withdrawal from electric-powered irrigation wells and examine agronomic productivity in Iran's 31 provinces through the lens of GEF nexus. The ex-post GEF analysis sheds light on some of the root causes of the nation's worsening water shortage problems. Access to highly subsidized water (surface water and groundwater) and energy has been the backbone of agricultural expansion policies in Iran, supporting employment in agrarian communities. Consequently, water use for agronomic crop production has greatly overshot the renewable water supply capacity of the country, making water bankruptcy a serious national security threat. Significant groundwater table decline across the country and increasing energy consumption underscore dysfunctional feedback relations between agricultural water and energy price and groundwater withdrawal in an inefficient agronomic sector. Thus, it is essential to implement holistic policy reforms aimed at reducing agricultural water consumption to alleviate the looming water bankruptcy threats, which can lead to the loss of numerous agricultural jobs in the years to come. © 2019 by the authors.</t>
  </si>
  <si>
    <t>Barik B.; Ghosh S.; Saheer Sahana A.; Pathak A.; Sekhar M.</t>
  </si>
  <si>
    <t>Water-food-energy nexus with changing agricultural scenarios in India during recent decades</t>
  </si>
  <si>
    <t>Indian sub-continent</t>
  </si>
  <si>
    <t>10.5194/hess-21-3041-2017</t>
  </si>
  <si>
    <t>Meeting the growing water and food demands in a densely populated country like India is a major challenge. It requires an extensive investigation into the changing patterns of the checks and balances behind the maintenance of food security at the expense of depleting groundwater, along with high energy consumption. Here we present a comprehensive set of analyses which assess the present status of the water-food-energy nexus in India, along with its changing pattern, in the last few decades. We find that with the growth of population and consequent increase in the food demands, the food production has also increased, and this has been made possible with the intensification of irrigation. However, during the recent decade (after 1996), the increase in food production has not been sufficient to meet its growing demands, precipitating a decline in the per-capita food availability. We also find a statistically significant declining trend of groundwater storage in India during the last decade, as derived from the Gravity Recovery and Climate Experiment (GRACE) satellite datasets. Regional studies reveal contrasting trends between northern and western-central India. North-western India and the middle Ganga basin show a decrease in the groundwater storage as opposed to an increasing storage over western-central India. Comparison with well data reveals that the highest consistency of GRACE-derived storage data with available well measurements is in the middle Ganga basin. After analysing the data for the last 2 decades, we further showcase that, after a drought, the groundwater storage drops but is unable to recover to its original condition even after good monsoon years. The groundwater storage reveals a very strong negative correlation with the electricity consumption for agricultural usage, which may also be considered as a proxy for groundwater pumped for irrigation in a region. The electricity usage for agricultural purposes has an increasing trend and, interestingly, it does not have any correlation with the monsoon rainfall as computed with the original or de-trended variables. This reveals an important finding that the irrigation has been intensified irrespective of rainfall. This also resulted in a decreasing correlation between the food production and monsoon rainfall, revealing the increasing dependency of agricultural activities on irrigation. We conclude that irrigation has now become essential for agriculture to meet the food demand; however, it should be judiciously regulated and controlled, based on the water availability from monsoon rainfall, specifically after the drought years, as it is essential to recover from the deficits suffered previously. © Author(s) 2017.</t>
  </si>
  <si>
    <t>Mroue A.M., Mohtar R.H., Pistikopoulos E.N., Holtzapple M.T.</t>
  </si>
  <si>
    <t>Energy Portfolio Assessment Tool (EPAT): Sustainable energy planning using the WEF nexus approach – Texas case</t>
  </si>
  <si>
    <t xml:space="preserve">Texas </t>
  </si>
  <si>
    <t>10.1016/j.scitotenv.2018.08.135</t>
  </si>
  <si>
    <t>The paper introduces a holistic framework that identifies the links between energy and other systems (water, land, environment, finance, etc.), and measures the impact of energy portfolios, to offer a solid foundation for the best sustainable decision making in energy planning. The paper presents a scenario-based holistic nexus tool, Energy Portfolio Assessment Tool (EPAT) that provides a platform for energy stakeholders and policymakers to create and evaluate the sustainability of various scenarios based on the water-energy-food (WEF) nexus approach. The tool is applied to a case study in Texas, USA. Scenarios considered are set by the U.S. Energy Information Administration (EIA): EIA Reference Case – 2015, EIA Clean Power Plan (CPP) &amp; Reference Case - 2030, and EIA No-CPP &amp; Reference Case - 2030. In the presence of the CPP, total water withdrawal is expected to decrease significantly, while total water consumption is projected to experience a slight decrease due to the increase in water consumption in electricity generation caused by the new electricity mix. The CPP is successful in decreasing emissions, but is accompanied by tradeoffs, such as increased water consumption and land use by electricity generation. The absence of the CPP will lead to an extreme surge in total water withdrawn and consumed, and in emissions. Therefore, conservation policies should move from the silo to the nexus mentality to avoid unintended consequences that result in improving one part of the nexus while worsening the other parts. © 2018 Elsevier B.V.</t>
  </si>
  <si>
    <t>Zhang J., Zang C.</t>
  </si>
  <si>
    <t>Coupling coordinated development of the food-energy-water nexus and its relationship with landscape ecological security in China from a regional perspective</t>
  </si>
  <si>
    <t>10.1007/s40974-022-00254-5</t>
  </si>
  <si>
    <t>Energy, Ecology and Environment</t>
  </si>
  <si>
    <t>Abstract: Closely related to each other, food, energy, and water (FEW) restrict regional sustainable development as three basic needs for human survival. It is of great significance but rare to evaluate the long-term coordinated development of the FEW nexus in developing countries facing dual pressures of resources and population. By selecting 24 indicators from supply, demand, and ecology dimensions to construct an evaluation system of FEW security, we evaluated and predicted the coupling coordinated development of the FEW nexus in China from a regional perspective from 2002 to 2022. Moreover, based on multi-temporal land use data, the correlation between regional landscape ecological risk index (LER) and coupling coordination degree of the FEW nexus (D) was first quantified and analyzed. Results indicate that the interconnections of FEW systems were extremely strong with the coupling degree exceeding 0.92 in China from 2002 to 2017. With a substantial increase of 58.28% in the integrated evaluation index of the FEW nexus, China’s D increased from 0.66 in 2002 to 0.83 in 2017 and would continue to increase over the next five years according to the predictions of damping trend exponential smoothing method. There were obvious regional differences in both the temporal variation characteristics and the average level of the FEW nexus in China, as the mean value of D was the lowest in the east (0.66) and the highest in the west (0.69). However, a significant negative correlation with both direct and indirect aspects between LER and D was found in all three regions (Spearman’s rho ≤ − 0.609). Accordingly, more attention to the regional difference in the FEW nexus, enhanced interdepartmental cooperation and improved efficiency in resource supply–demand, as well as stable economic development and controlled population pressures are suggested for the comprehensive management of FEW resources in China. Graphical abstract: [Figure not available: see fulltext.]. © 2022, The Joint Center on Global Change and Earth System Science of the University of Maryland and Beijing Normal University.</t>
  </si>
  <si>
    <t>Stress Mitigation of Conventional Water Resources in Water-Scarce Areas Through the Use of Renewable Energy Powered Desalination Plants: An Application to the Canary Islands</t>
  </si>
  <si>
    <t>Canary Islands, also known the Canaries, are a Spanish autonomous community and archipelago in Macaronesia in the Atlantic Ocean.</t>
  </si>
  <si>
    <t>10.1007/978-3-030-96678-2_8</t>
  </si>
  <si>
    <t>Securing water in a water-scarce environment is a key objective for the society development. Once it is analyzed how a specific energy plan at large-scale deployed might provide a sustainable way to face and palliate the water stress through a smart WEF nexus management, it become interesting to investigate how this approach affects to a small region. Focusing in a region with the mentioned problems concerning to water scarcity, electricity generation characteristics, and specific characteristics of population, consumption patterns. © 2022, The Author(s), under exclusive license to Springer Nature Switzerland AG.</t>
  </si>
  <si>
    <t>Liphadzi S., Mpandeli S., Mabhaudhi T., Naidoo D., Nhamo L.</t>
  </si>
  <si>
    <t>The evolution of the water–energy–food nexus as a transformative approach for sustainable development in South Africa</t>
  </si>
  <si>
    <t>10.1007/978-981-16-0239-9_2</t>
  </si>
  <si>
    <t>Environmental Footprints and Eco-Design of Products and Processes</t>
  </si>
  <si>
    <t>Water scarcity, as one of the top three risks to livelihoods, continues to dominate the global development agenda. Research is faced with the task of developing water knowledge and innovation solutions to support policy and decision-making on formulating coherent strategies that drive sustainable socio-economic development. In South Africa, the Water Research Commission (WRC) and its partners have taken the lead in providing transformative solutions for socio-economic development in the face of multiple and interlinked challenges. Although the WRC has championed integrated approaches such as Integrated Water Resources Management (IWRM), since 2011, and in line with emerging global trends, the focus has shifted to the more polycentric water–energy–food (WEF) nexus. The WRC has since instituted a WEF Nexus Lighthouse, a cross-cutting research, development, and innovation flagship programme that cuts across all its Key Strategic Areas (KSAs). Several research projects across the KSAs are linked to the WEF Nexus Lighthouse, following a defined research trajectory to inform resource management, decision-making, and policy. This study details the evolution of the WEF nexus as a polycentric and transformative framework that addresses various societal and environmental challenges in an integrated manner. We highlight the achievements made towards transforming the WEF nexus from being only a conceptual and discourse framework into an analytical decision support tool. Policy decisions that are based on WEF nexus have the potential to improve livelihoods and enhance sustainable socio-economic development for the achievement of the 2030 Global Agenda on Sustainable Development. The approach addresses complex socio-ecological by providing a strategic evidence base for informing policy- and decision-making. © The Author(s), under exclusive license to Springer Nature Singapore Pte Ltd. 2021.</t>
  </si>
  <si>
    <t>Price J., Zeyringer M., Konadu D., Sobral Mourão Z., Moore A., Sharp E.</t>
  </si>
  <si>
    <t>Low carbon electricity systems for Great Britain in 2050: An energy-land-water perspective</t>
  </si>
  <si>
    <t>10.1016/j.apenergy.2018.06.127</t>
  </si>
  <si>
    <t>The decarbonisation of the power sector is key to achieving the Paris Agreement goal of limiting global mean surface temperature rise to well below 2 °C. This will require rapid, national level transitions to low carbon electricity generation, such as variable renewables (VRE), nuclear and fossil fuels with carbon capture and storage, across the world. At the same time it is essential that future power systems are sustainable in the wider sense and thus respect social, environmental and technical limitations. Here we develop an energy-land-water nexus modelling framework and use it to perform a scenario analysis with the aim of understanding the planning and operational implications of these constraints on Great Britain's (GB) power system in 2050. We consider plausible scenarios for limits on installed nuclear capacity, siting restrictions that shape VRE deployment and water use for thermal power station cooling. We find that these factors combined can lead to up to a 25% increase in the system's levelised cost of electricity (LCOE). VRE siting restrictions can result in an up to 13% increase in system LCOE as the deployment of onshore wind is limited while nuclear capacity restrictions can drive an up to 17% greater LCOE. We also show that such real-world limitations can cause substantial changes in system design both in terms of the spatial pattern of where generators are located and the capacity mix of the system. Thus we demonstrate the large impact simultaneously considering a set of nexus factors can have on future GB power systems. Finally, given our plausible assumptions about key energy-land-water restrictions and emission limits effecting the GB power system in 2050, the cost optimal penetration of VREs is found to be at least 50%. © 2018 The Authors</t>
  </si>
  <si>
    <t>Ozturk I.</t>
  </si>
  <si>
    <t>Sustainability in the food-energy-water nexus: Evidence from BRICS (Brazil, the Russian Federation, India, China, and South Africa) countries</t>
  </si>
  <si>
    <t>BRICS</t>
  </si>
  <si>
    <t>10.1016/j.energy.2015.09.104</t>
  </si>
  <si>
    <t>This study explores the ecological indicators relevant to long-term sustainability by the food-energy-water nexus among BRICS (Brazil, the Russian Federation, India, China, and South Africa). The sustainability issue arises with the EKC (environmental Kuznets curve) hypothesis and biodiversity that require proper resource allocation to provide food security among the BRICS countries. This study then employs principal component analysis to construct a food security index comprising agricultural machinery, land under cereal production, and agricultural value added. Furthermore, it employs dynamic panel modeling in a GMM (generalized method of moments) system to obtain reliable parameter estimates. The results reveal that energy shortages and inadequate water resources impair the BRICS' food security. Economic growth amplifies energy demand and environmental degradation. Depletion of forests and natural resources encumbers economic prosperity, which is driven by rapid industrialization, high growth, domestic investment, improved water sources, and labor force participation. The EKC hypothesis tested across the BRICS countries, with the finding that an inverted U curve indeed does exist between carbon dioxide emissions and economic growth for Brazil, India, and South Africa, even if not for the entire panel of countries, is still a significant finding and provides motivation for new (and better) integrated economic-environmental policies. © 2015 Elsevier Ltd.</t>
  </si>
  <si>
    <t>Nhamo L., Mabhaudhi T., Mpandeli S., Dickens C., Nhemachena C., Senzanje A., Naidoo D., Liphadzi S., Modi A.T.</t>
  </si>
  <si>
    <t>An integrative analytical model for the water-energy-food nexus: South Africa case study</t>
  </si>
  <si>
    <t>10.1016/j.envsci.2020.04.010</t>
  </si>
  <si>
    <t>The missing link between cross-sectoral resource management and full-scale adoption of the water-energy-food (WEF) nexus has been the lack of analytical tools that provide evidence for policy and decision-making. This study defined WEF nexus sustainability indicators, from where an analytical model was developed to manage WEF resources in an integrated manner using the Analytic Hierarchy Process (AHP). The model established quantitative relationships among WEF sectors, simplifying the intricate interlinkages among resources, using South Africa as a case study. A spider graph was used to illustrate sector performance as related to others, whose management is viewed either as sustainable or unsustainable. The model was then applied to assess progress towards the Sustainable Development Goals in South Africa. The estimated integrated indices of 0.155 and 0.203 for 2015 and 2018, respectively, classify South Africa's management of resources as marginally sustainable. The model is a decision support tool that highlights priority areas for intervention. © 2020 The Authors</t>
  </si>
  <si>
    <t>James Rubinsin N., Daud W.R.W., Kamarudin S.K., Masdar M.S., Rosli M.I., Samsatli S., Tapia J.F., Wan Ab Karim Ghani W.A., Lim K.L.</t>
  </si>
  <si>
    <t>Optimization of oil palm empty fruit bunches value chain in peninsular malaysia</t>
  </si>
  <si>
    <t>peninsular malaysia</t>
  </si>
  <si>
    <t>10.1016/j.fbp.2019.11.006</t>
  </si>
  <si>
    <t>Empty fruit bunches (EFB) are valuable palm oil mill waste that could be used to produce multiple products in the form of energy, chemicals, and materials. Therefore, efficient utilization of these biomass resources is essential to optimize the profitability of the industry while addressing environmental issues. In this study, a decision-support tool is developed to perform economic and environmental analyses of the future expansion of the palm oil industry. The sequential steps in the modeling and optimization of the EFB value chain are discussed. This study consists of four processing stages: converting EFB into intermediates and products, transportation networks, direct sale of products, and further processing of products. The proposed tool includes a mathematical model that considers biomass, production, transportation, and emission treatment costs from transportation and production activities. The model is solved with the Advanced Interactive Multidimensional Modeling System to determine the maximum profit and analyze biodiesel production. Peninsular Malaysia is selected as a case study. Results reveal the significant economic benefits of EFB utilization. The most profitable cases of EFB utilization are Case A, C, and D, which have the same 47 % profit margin. The maximum profit of the selected utilization pathways in Case A is USD 151,822,904 per year based on different ownerships of all EFB processed, which is 79 % lower than the result of a previous study that ignores the capacity limitations of the respective processing facilities. The environment–food–energy–water nexus is also elaborated in this study. The conclusions are obtained based on the limitation, availability, and parameters or data used in this study. © 2019 Institution of Chemical Engineers</t>
  </si>
  <si>
    <t>Maraseni T., An-Vo D.-A., Mushtaq S., Reardon-Smith K.</t>
  </si>
  <si>
    <t>Carbon smart agriculture: An integrated regional approach offers significant potential to increase profit and resource use efficiency, and reduce emissions</t>
  </si>
  <si>
    <t>Coleambally Irrigation Area</t>
  </si>
  <si>
    <t>10.1016/j.jclepro.2020.124555</t>
  </si>
  <si>
    <t>Climate change is a multifaceted problem impacting social, economic and environmental values. Strategies to reduce climate change impacts require novel and integrated solutions that simultaneously benefit multiple parts of society and minimise potential conflict between economic, food production and environmental values. Here, we use a novel integrated analysis of the energy-water-food nexus, land use, and climate change to explore whether mounting environmental pressure can be reversed without negative consequences on food production and economic outcomes. Using Australia as a test case, our results show the significant potential of optimal use of land and water resources in achieving both increased crop production and reduced greenhouse gas (GHG) emissions while sustaining economic outcomes. Our trade-off analysis shows that, at a regional level, up to 50% reduction in GHG emissions from irrigated crop production is possible without compromising total gross margins; in addition, regional optimisation of resource use resulted in surplus water and land available for environmental planting. Our analysis also indicates that further emissions reduction without trade-offs can be achieved with a higher carbon price and/or where water markets ensure higher value water use. To our knowledge, this is the first future-looking modelling to integrate this range of crop production, environmental and economic issues. This type of integrated approach has potential to better inform government emissions reduction policy aimed at finding an equitable and sustainable balance across multiple policy areas. © 2020 Elsevier Ltd</t>
  </si>
  <si>
    <t>Sun L., Niu D., Wang K., Xu X.</t>
  </si>
  <si>
    <t>Sustainable development pathways of hydropower in China: Interdisciplinary qualitative analysis and scenario-based system dynamics quantitative modeling</t>
  </si>
  <si>
    <t>10.1016/j.jclepro.2020.125528</t>
  </si>
  <si>
    <t>As a low-cost, low-carbon, and clean renewable energy, hydropower is crucial to carbon emissions reduction and climate change mitigation. Compared with non-steady and highly volatile renewable energy, flexible hydropower can help secure the reliable operation of the grid. However, development cost increase, resettlement and environmental issues have recently hindered China's hydropower development. This paper first reviews the history and current status of hydropower development in China, integrates the economy-energy-environment system, the water-energy-food nexus, and socio-hydrology theory to analyze the complex influence mechanism of hydropower development, and identifies driving factors of hydropower development through a cost-benefit analysis. Then, the quantitative system dynamics (SD) model of hydropower development is constructed based on the interdisciplinary qualitative analysis. Combining incentive policies and technological progress, four scenarios are set. The multi-scenario prediction results and sensitivity analysis results of the SD model indicate that incentive policies can enhance the attractiveness of hydropower investment and significantly promote long-term stable hydropower development, while technological progress can improve the efficiency and carbon emissions reduction benefits of hydropower. Based on the comparative analysis of these results, specific policy recommendations for promoting sustainable development of green hydropower in China are proposed in terms of four aspects: the hydropower development concept, cooperation mechanism, policy mechanism, and technological progress. © 2020 Elsevier Ltd</t>
  </si>
  <si>
    <t>Borge-Diez D., García-Moya F.J., Rosales-Asensio E.</t>
  </si>
  <si>
    <t>Comprehensive assessment of Gran Canaria water-energy-food nexus with GIS-based tool</t>
  </si>
  <si>
    <t>Gran Canaria</t>
  </si>
  <si>
    <t>10.1016/j.jclepro.2021.129197</t>
  </si>
  <si>
    <t>Society's increasing demand for resources creates an urgent need of resource allocation strategies. This research analyzed how alternative renewable-based energy plans affect a sustainability index related to the Water-Energy-Food nexus in a region highly dependent on desalted water. 50 water bodies of the island of Gran Canaria were analyzed for evaluating a pumping hydro energy storage strategy to support a renewable energy plan. The storage uses water from desalination plants which allowed to increase water and energy in the system. With the restrictions imposed, the Spanish island of Gran Canaria could store from 11.44 GWh/mcm to 30.76 GWh/mcm. Results showed that, depending on the specific renewable energy plan and on the factor of operation in the desalination plant, the stress in the water subsystem would be reduced from 8 mcm to 20 mcm. A system analysis strategy to control the water index was proposed to support the decision-making strategies. © 2021</t>
  </si>
  <si>
    <t>Tudose N.C., Cheval S., Ungurean C., Broekman A., Sanchez-Plaza A., Cremades R., Mitter H., Kropf B., Davidescu S.O., Dinca L., Cacovean H., Marin M., Miksa K., Pereira P.</t>
  </si>
  <si>
    <t>Climate services for sustainable resource management: The water—energy—land nexus in the Tărlung river basin (Romania)</t>
  </si>
  <si>
    <t>Tărlung River Basin</t>
  </si>
  <si>
    <t>10.1016/j.landusepol.2022.106221</t>
  </si>
  <si>
    <t>Decision-makers need tailored information regarding future climate, land use, forest management and societal scenarios for sustainable watershed management. Such information can be attained by integrating the water-energy-land nexus approach with climate services. To support decision-makers from Brașov metropolitan area (Romania), we co-developed land use, forest management and societal scenarios and analysed their impact on the water-energy-land nexus under climate change. We applied the Soil and Water Assessment Tool (SWAT) to the Săcele reservoir from the Tărlung river basin in order to spot the interrelations between nexus components under different climate and societal scenarios. In particular, we applied four bias-corrected GCM &amp; RCM model combinations for two climate scenarios RCP4.5 and RCP8.5, nine land use and forest management scenarios, and twelve societal scenarios. Modelling results were analysed between 2020 and 2099. The results for the study area indicate that the projected average annual precipitation is close to historical averages in most climate scenarios explored, while the projected average annual temperature is increasing. Furthermore, the analysed data suggest an increase in severe dry intervals from approximately 6% (for the period 1961–2013) to 12% by the end of the 21st century, indicating that precipitation variability may change considerably. The SWAT model results show no significant changes in the water flow under different forest management scenarios. In contrast, model results for scenarios that imply forests' clearcutting and their replacement with pastures or meadows indicate that water quality is affected by increased sediment flow. Regarding the number of months with water scarcity in the Săcele reservoir (i.e. water demand exceeds water supply), we found an increase from 0.4 months in 2020 to 1.5 months in 2099. The model results also revealed that climate change significantly influences the water supply in the reservoir. To conclude, the regional stakeholders highly value the model results for the co-developed scenarios, which have been already used to promote sustainable resource management. © 2022</t>
  </si>
  <si>
    <t>Lee S.-H., Choi J.-Y., Yoo S.-H., Mohtar R.H.</t>
  </si>
  <si>
    <t>Water footprint for Korean rice products and virtual water trade in a water-energy-food nexus</t>
  </si>
  <si>
    <t>South Korea</t>
  </si>
  <si>
    <t>10.1080/02508060.2018.1515570</t>
  </si>
  <si>
    <t>One possible approach for addressing water and food insecurity involves food production, trade, and water used elsewhere. In this study, we introduce a water footprint for Korean rice products and focus on the impacts of localized cultivation and water supply systems on the water footprint. In addition, we discuss several studies on the application of water footprint and virtual water trade in water and food management in Korea. Finally, we suggest the role of water footprint and virtual water trade in sustainable resource management through a water-energy-food nexus approach. © 2018, © 2018 International Water Resources Association.</t>
  </si>
  <si>
    <t>Li J., Liu S., Zhao Y., Gong Z., Wei G., Wang L.</t>
  </si>
  <si>
    <t>Water-energy-food nexus and eco-sustainability: A three-stage dual-boundary network DEA model for evaluating Jiangsu Province in China</t>
  </si>
  <si>
    <t>10.2991/ijcis.d.210423.005</t>
  </si>
  <si>
    <t>The water–energy–food (W-E-F) nexus approach has become the basis for a host of many methods addressing the security of global resources, whose methods are often nonparametric, due to the complex and indefinable relationship among the three. In this work, the nonparametric evaluation method data envelopment analysis (DEA) is further extended to a three-stage dualboundary network model (TD-NDEA) for dealing with the “black box” problem in W-E-F Nexus. In the empirical study, the TD-NDEA method is applied to assess the efficiencies of W-E-F nexus in 13 selected cities of Jiangsu Province in China, where W-E-F nexus is innovatively decomposed into three stages, “W-E,” “WE-F,” and “WEF.” External factors such as labor force, urbanization, and economy are included in the assessment. On this basis, environmental governance and policy interventions are utilized as indicators of eco-sustainability to reshape the third stage as “WEF-Eco.” It is perceived from the numeric analysis that (i) regional disparities in the efficiencies of W-E-F nexus expand significantly; (ii) compared with the labor force, urbanization, and economy are more remarkable toward influencing the efficiencies; and (iii) ecological sustainable planning plays an effective role in reducing regional heterogeneity and speeding up the process of regional coordination. Based upon the findings, relevant policy recommendations are carefully designed. © 2021 The Authors. Published by Atlantis Press B.V.</t>
  </si>
  <si>
    <t>Mabhaudhi T., Nhamo L., Mpandeli S., Nhemachena C., Senzanje A., Sobratee N., Chivenge P.P., Slotow R., Naidoo D., Liphadzi S., Modi A.T.</t>
  </si>
  <si>
    <t>The water–energy–food nexus as a tool to transform rural livelihoods and well-being in Southern Africa</t>
  </si>
  <si>
    <t xml:space="preserve">16 southern African countries, namely Angola, Botswana, Comoros, Democratic Republic of Congo (DRC), Lesotho, Madagascar, Mauritius, Malawi, Mozambique, Namibia, Seychelles, South Africa, Swaziland, Tanzania, Zambia and Zimbabwe </t>
  </si>
  <si>
    <t>10.3390/ijerph16162970</t>
  </si>
  <si>
    <t>About 60% of southern Africa’s population lives in rural areas with limited access to basic services and amenities such as clean and safe water, affordable and clean energy, and balanced and nutritious diets. Resource scarcity has direct and indirect impacts on nutrition, human health, and well-being of mostly poor rural communities. Climate change impacts in the region are manifesting through low crop yields, upsurge of vector borne diseases (malaria and dengue fever), and water and food-borne diseases (cholera and diarrhoea). This study applied a water–energy–food (WEF) nexus analytical livelihoods model with complex systems understanding to assess rural livelihoods, health, and well-being in southern Africa, recommending tailor-made adaptation strategies for the region aimed at building resilient rural communities. The WEF nexus is a decision support tool that improves rural livelihoods through integrated resource distribution, planning, and management, and ensures inclusive socio-economic transformation and development, and addresses related sustainable development goals, particularly goals 2, 3, 6 and 7. The integrated WEF nexus index for the region was calculated at 0.145, which is marginally sustainable, and indicating the region’s exposure to vulnerabilities, and reveals a major reason why the region fails to meet its developmental targets. The integrated relationship among WEF resources in southern Africa shows an imbalance and uneven resource allocation, utilisation and distribution, which normally results from a ‘siloed’ approach in resource management. The WEF nexus provides better adaptation options, as it guides decision making processes by identifying priority areas needing intervention, enhancing synergies, and minimising trade-offs necessary for resilient rural communities. Our results identified (i) the trade-offs and unintended negative consequences for poor rural households’ livelihoods of current silo approaches, (ii) mechanisms for sustainably enhancing household water, energy and food security, whilst (iii) providing direction for achieving SDGs 2, 3, 6 and 7. © 2019 by the authors. Licensee MDPI, Basel, Switzerland.</t>
  </si>
  <si>
    <t>Chen, JF; Ding, TH; Li, M; Wang, HM</t>
  </si>
  <si>
    <t>Multi-Objective Optimization of a Regional Water-Energy-Food System Considering Environmental Constraints: A Case Study of Inner Mongolia, China</t>
  </si>
  <si>
    <t>10.3390/ijerph17186834</t>
  </si>
  <si>
    <t>Water, energy, and food, as the basic material resources of human production and life, play a prominent role in social and economic development. As the imbalance between the supply and demand of water, energy, and food increases, a highly sensitive and fragile relationship gradually forms among water, energy, and food. In this paper, Inner Mongolia in China is selected as a research area. Firstly, synergy theory is applied to establish the framework of a water-energy-food system. Then, a multi-objective programming model is constructed, where the objective functions are defined to minimize the integrated deviation degree and pollutant emissions of the water-energy-food system. Meanwhile, maximization of the water benefit, energy production, and food production is also considered. In addition, the model takes economy, environment, water, energy, and food as constraints. Finally, a genetic algorithm is designed for accurately assessing the most promising results. The results show that the cooperation degree of the water-energy-food system in Inner Mongolia is getting better and better, and the pollutant emission from the water-energy-food system is decreasing. In 2020, the proportion of agricultural water consumption fell by 1%, while that of industrial water consumption rose by 0.48%. The production of coal, natural gas, and power are all showing an increasing trend. Among them, the increase of natural gas production is as high as 38,947,730 tons of standard coal. However, the proportions of coal, natural gas, and power change inconsistently, where the proportions of coal and natural gas increase while that of power decreases. Corn production accounts for more than 80% of the total, which is in the eldest brother position in the food industry structure. Besides, there are differences between the planned values and optimal values of decision variables. Finally, suggestions are put forward to improve the sustainable development of water-energy-food in Inner Mongolia.</t>
  </si>
  <si>
    <t>Yu X., Shan L., Wu Y.</t>
  </si>
  <si>
    <t>Land use optimization in a resource-exhausted city based on simulation of the f-e-w nexus</t>
  </si>
  <si>
    <t>10.3390/land10101013</t>
  </si>
  <si>
    <t>Land</t>
  </si>
  <si>
    <t>Limited land resources are used to meet the growing economic, social, and ecological needs of people in China. Food, energy, and water (F-E-W) are the basic resources for supporting human survival and the transformation of different land uses. This paper tries to construct a theoretical framework of land use and the F-E-W nexus and uses system dynamics to simulate the optimal allocation of land use in Shizuishan City, China, by comparing different scenarios that have different parameters related to F-E-W. The final results follow: (1) according to the relationship between land use and the F-E-W nexus, a three-layer nested theoretical framework is constructed. (2) Future land use under different scenarios differs. Under the scenarios of a less dependence on coal energy, a higher utilization efficiency of energy and agricultural water resources, and a lower grain self-sufficiency rate, there are less crop and urban lands but more ecological land. However, generally speaking, crop and rural construction lands tend to decrease, while urban and ecological lands tend to increase. (3) Combined with different objectives, the rapid transformation scenario is considered a better option in which to achieve a balance among the economy, society, and ecology. This paper also discusses the application of land use optimization in the delineation of three control lines in territory-space planning in China. © 2021 by the authors. Licensee MDPI, Basel, Switzerland.</t>
  </si>
  <si>
    <t>Chen, Y; Xu, LF</t>
  </si>
  <si>
    <t>Evaluation and Scenario Prediction of the Water-Energy-Food System Security in the Yangtze River Economic Belt Based on the RF-Haken Model</t>
  </si>
  <si>
    <t>10.3390/w13050695</t>
  </si>
  <si>
    <t>As an important agricultural production area in China, the Yangtze River Economic Belt has a large amount of water resources and rich types of energy. Water and energy resources are the supporting basis of food production, and the production and use of energy also need to consume a large amount of water resources. The three affect each other and are interdependent. Paying attention to the synergistic security of water-energy-food system in the Yangtze River Economic Belt is important for regional economic development. This paper uses the pressure-state-response (PSR) model and selects 27 indicators to build an evaluation index system of the regional water-energy-food system. We use the random forest model to evaluate the security level of the Yangtze River Economic Belt from 2008 to 2017, and the Haken model is employed to identify the driving factors that dominate the synergistic evolution of the system. Then we take the identified factors as the key control variables under each scenario and launch a scenario simulation of some provinces in the Yangtze River Economic Belt in 2025. The results show that due to the improvement of water and energy utilization efficiency and the advancement of agricultural production technology, the level of water-energy-food security in the Yangtze River Economic Belt improved significantly from 2008 to 2017. Each province performs differently in different subsystems, with water resources security being better in the upper reaches and Zhejiang and Shanghai in the lower reaches, and food security being better in the middle and lower reaches. The level of energy security is high in Sichuan, Yunnan, and Guizhou in the upper reaches and Shanghai and Anhui in the lower reaches. According to the results of scenario prediction for Jiangsu Province and Hubei Province in 2025, implementing moderate management in accordance with current management objectives can increase the overall security of the system to level 4. The two provinces should focus on controlling water resources and energy consumption and improving the utilization efficiency of water and energy in agricultural production.</t>
  </si>
  <si>
    <t>Winters Z.S., Crisman T.L., Dumke D.T.</t>
  </si>
  <si>
    <t>Sustainability of the Water-Energy-Food Nexus in Caribbean Small Island Developing States</t>
  </si>
  <si>
    <t xml:space="preserve">Caribbean Small Island,Small Island Developing States (SIDS) are a group of developing countries that are small island countries which tend to share similar sustainable development challenges. </t>
  </si>
  <si>
    <t>10.3390/w14030322</t>
  </si>
  <si>
    <t>The sustainability of small island developing states (SIDS) of the Caribbean is fragile because of island size and topography, limited resources, population growth, natural disasters, and climate change. Current and projected sustainability in 2050 were assessed within the framework of the water–energy–food (WEF) nexus for 10 of 16 SIDS with the best databases. Values for each WEF sector below either Falkenmark indicators or regional averages were considered unsustainable (failing) for that sector. Overall, SIDS were considered unsustainable if they failed at least two of three sectors. Projected water sustainability for 2050 was based on population growth and climate change effects on precipitation and per capita water availability. All SIDS failed the food sector, and four failed the energy sector. Water was considered the ultimate control for long-term sustainability. Five SIDS currently fail the water sector, but all but the largest two SIDS are likely to fail this sector by 2050. The role of poor governance and associated lack of long-term planning for population growth, disasters, and climate change, adaptative management strategies, infrastructure investment with an emphasis on nature-based solutions, decentralized energy grids emphasizing renewable energy, and local food production are clearly impediments for reaching sustainability goals for Caribbean SIDS. © 2022 by the authors. Licensee MDPI, Basel, Switzerland.</t>
  </si>
  <si>
    <t>Garcia D.J.; You F.</t>
  </si>
  <si>
    <t>Including Agricultural and Organic Waste in Food-Water-Energy-Waste Nexus Modelling and Decision-Making</t>
  </si>
  <si>
    <t>10.1016/B978-0-444-64235-6.50257-6</t>
  </si>
  <si>
    <t>The Food-Energy-Water-Waste Nexus (FEWWN) represents the interconnections between food, energy, water, and waste production systems and has become a key research area in recent years. Enormous quantities of agricultural and organic wastes are produced throughout the FEWWN, representing a hurdle to sustainability. Often, these wastes are not treated appropriately because their true costs are not only rarely quantified, but they are also usually externalised to the surrounding communities and environments. In this work, we address this shortcoming from a systems perspective fused with approaches from ecological economics and ecosystem service valuation. We construct a bioenergy production framework where the bioenergy may be produced from ethanol and/or agricultural and organic wastes. If waste is converted, we consider the regenerated ecosystem services as an economic benefit. We apply the framework to a multiobjective case study on the US state of Illinois where 160 PJ of bioenergy is to be produced considering objectives of net cost and Green GDP. Green GDP ranges from -$125M/y to $132M/y with corresponding net costs ranging from $107M/y to $260M/y. © 2018 Elsevier B.V.</t>
  </si>
  <si>
    <t>Livingstone, D; Smyth, BM; Foley, AM; Murray, ST; Lyons, G; Johnston, C</t>
  </si>
  <si>
    <t>Willow coppice in intensive agricultural applications to reduce strain on the food-energy-water nexus</t>
  </si>
  <si>
    <t>a typical Irish dairy farm</t>
  </si>
  <si>
    <t>10.1016/j.biombioe.2020.105903</t>
  </si>
  <si>
    <t>The focus of this study is to show that by understanding the food-energy-water nexus, potential unforeseen negative outcomes can be avoided in the pursuit of sustainable development. To do this, this paper uses a novel approach to compare a combined farm and short rotation coppice willow system, in which the willow was planted as a riparian buffer, with a food-only and an energy only system. The impact of each system was investigated through the lens of the food-energy-water nexus using life cycle assessment techniques. Data from previous research was adapted in order to quantify the impacts for a typical Irish dairy farm, which is indicative of intensive agriculture across Europe. On a typical Irish dairy farm, the implementation of a short rotation coppice willow riparian buffer strip could reduce total nitrogen and phosphorus leachate by 14% and 9% respectively. Total CO(2)eq emissions could be reduced by 16.5% if energy from the willow displaces fossil fuels, while the impact on milk production and profit is minimal. Thus, the use of short rotation coppice willow as a riparian buffer strip has the potential to reduce strain on the entire food-energy-water nexus. By considering the food-energy-water nexus, the negative impacts of the food-only and energy-only systems were also highlighted. The paper also shows how a better understanding of the food-energy-water nexus supports the United Nations Sustainable Development Goals and could help ameliorate the impact of climate change on the food-energy water ecosystem.</t>
  </si>
  <si>
    <t>Bozeman, JF; Bozeman, R; Theis, TL</t>
  </si>
  <si>
    <t>Overcoming climate change adaptation barriers: A study on food-energy-water impacts of the average American diet by demographic group</t>
  </si>
  <si>
    <t>U.S.</t>
  </si>
  <si>
    <t>10.1111/jiec.12859</t>
  </si>
  <si>
    <t>Effectively adapting to climate change involves overcoming social and ecological system barriers. The present study uses a three-phase adaptation framework to propose adaptation strategies aimed at overcoming socioecological barriers of the food-energy-water (FEW) nexus. Cradle-to-farm-gate land, greenhouse gas (GHG), and water impacts-that derive from food consumption in the United States-are analyzed and differentiated by major demographic groups (Black, Latinx, and White). Results indicate that the White demographic yields the highest per capita GHG (680 kg of CO2 eq.year(-1)) and water impacts (328,600 L.year(-1)) from food consumption, whereas the Black demographic yields the highest per capita land impacts (1,770 m(2).year(-1)) from food consumption. Our findings suggest that obtaining data with the intention of building consensus across sociodemographic lines overcomes barriers in the understanding phase, leading to increased social receptivity for many planning and managing phase processes. Specifically, we find that identifying and developing leaders who possess the cognitive and interpersonal capacity to manage many variables and stakeholders is key to assessing and selecting adaptation options in the planning phase. We also propose using government programming to encourage environmentally friendly food purchasing behavior. Then, we discuss how our proposals could be used in adaptation feasibility and evaluation activities in the managing phase. In all, these findings facilitate the development of improved climate change adaptation and policy by satisfying the understanding phase of the climate change adaptation framework, establishing a cross-disciplinary methodological approach to addressing socioecological problems, and providing useful FEW impact data for FEW nexus and climate change researchers.</t>
  </si>
  <si>
    <t>Feng Y.; Zhong F.; Huang C.; Gu J.; Ge Y.; Song X.</t>
  </si>
  <si>
    <t>Spatiotemporal distribution and the driving force of the food-energy-water nexus index in Zhangye, Northwest China</t>
  </si>
  <si>
    <t>10.3390/su12062309</t>
  </si>
  <si>
    <t>For more efficient development planning, food-energy-water (FEW) nexus indicators should be provided with higher spatial and temporal resolutions. This paper takes Zhangye, a typical oasis city in Northwest China's arid region, as an example, and uses the unweighted, geometric mean method to calculate a standardized, quantitative, and transparent estimation of the FEW nexus for each county. The role of influencing factors is also analyzed. The results showed that (1) the coordination of the FEW nexus in each county gradually increased from 2005 to 2015. Spatially, the distribution of the FEW nexus showed a tendency to be higher in the southwestern region and lower in the northeastern region. (2) Food security and water security were weaker than energy security. Specifically, there were more limitations to food accessibility, water availability, and water accessibility than for other indexes. (3) The FEW indexes are positively associated with per capita GDP (Gross Domestic Product) and negatively correlated with the average evaporation and altitude of each county (district). Decision makers should concentrate on combining industrial advantages, developing water-efficient ecological agriculture, and improving production quality to increase market competitiveness and should actively explore the international market. © 2020 by the authors.</t>
  </si>
  <si>
    <t>Ololade O.O., Esterhuyse S., Levine A.D.</t>
  </si>
  <si>
    <t>The Water‐Energy‐Food Nexus from a South African Perspective</t>
  </si>
  <si>
    <t>karoo region</t>
  </si>
  <si>
    <t>10.1002/9781119243175.ch12</t>
  </si>
  <si>
    <t>The Republic of South Africa is a water‐scarce country where about 13% of the land is arable and the population experiences significant disparities in equitable access to water, energy, and food. South Africa is also witnessing unprecedented development supported by a growing and diverse economy that relies on unstable energy resources. These paradoxes provide a unique opportunity to explore how the interconnectedness, interdependen-cies, and security of food, energy, and water systems can lead to new policy paradigms and to identify research needs for moving South Africa onto a sustainable development path. © 2017 American Geophysical Union. Published 2017 by John Wiley &amp; Sons, Inc.</t>
  </si>
  <si>
    <t>Schlör H., Schubert S., Venghaus S.</t>
  </si>
  <si>
    <t>Reflections about the food–energy–water nexus in a world without economic growth—A dynamic multinational CGE model-based thought experiment</t>
  </si>
  <si>
    <t>10.1007/978-981-16-0239-9_1</t>
  </si>
  <si>
    <t>In response to the intensifying need to mitigate climate change and reduce the pressures on the earth’s natural resources, alternative economic (post growth) concepts begin to outstrip their role as niche concepts and are now frequently hypothesized to provide inevitable contributions to solving today’s sustainability challenges. Almost half a decade ago, Meadows et al. (The limits to growth. Universe Books, New York, 1972 [51]) instigated the discussion about “the limits to growth”, an idea which was later supported by the Brundtland Commission’s (World Commission on Environment and Development (WCED) in Our common future. Oxford University Press, Oxford, New York, 1987 [94]) call for new growth models. More recently, authors such as Stiglitz et al. (Report by the commission on the measurement of economic performance and social progress. Paris, 2009 [74]; Mismeasuring our lives: why GDP doesn’t add up. New Press, New York, 2010 [73]) or Tim Jackson have demanded a complete redefinition of prosperity with the objective to decouple human welfare from the material impact on the environment (Jackson in Prosperity without growth. Earthscan, London, 2009 [37]). This discussion about new models of prosperity often finds itself under the label of the “green economy” or the “food–energy–water nexus” (FEW nexus) addressing the core sectors of this transformation process. In the developed model, these new ideas are integrated in an intertemporal dynamic multinational general equilibrium model (GE model). The GE model consists of four countries (A, B, C, D) with three economic sectors (FEW, households, industry) each. We discuss the economic effects of our GE model approach in four growth scenarios for the four countries: Country A follows a zero-growth scenario, countries B and C grow by moderate rates of 1.2% and 1.9%, respectively, and country D is on a de-growth pathway (−1.3%). This model approach reveals the possible socio-economic consequences and alterations of various growth models for the FEW nexus sector, as well as the other economic sectors of the four countries. © The Author(s), under exclusive license to Springer Nature Singapore Pte Ltd. 2021.</t>
  </si>
  <si>
    <t>Zhang T., Huang J., Xu Y.</t>
  </si>
  <si>
    <t>Evaluation of the Utilization Efficiency of Water Resources in China Based on ZSG-DEA: A Perspective of Water–Energy–Food Nexus</t>
  </si>
  <si>
    <t>10.1007/s44196-022-00115-3</t>
  </si>
  <si>
    <t>The main resources needed for human survival are water, energy and food, and the research on the relationship among the three resources has become the research topic. Due to the shortage of natural resources, research on the efficiency of water–energy–food (WEF) nexus has become a hot issue among scholars and governments all over the world. The simple models cannot study the correlation among them; the methods of WEF nexus gradually shift from single to integrated model. The data envelopment analysis (DEA) model is the most simple and effective model, which can measure the efficiency value of each decision-making unit (DMU) and overcomes the shortcoming that the evaluation index system needs to give the weight. The DEA can calculate the efficiency value, but it cannot improve the efficiency value of DMU by changing the input. In this paper, the zero-sum gain (ZSG) DEA model is constructed based on zero-sum game theory. The initial efficiency values of 30 provinces in China are calculated, and each DMU is proportionally allocated according to the proportional subtractive method. After several iterations, the efficiency values of all DMUs reach 1, indicating that global optimization has been achieved. Under the condition of effectiveness, the initial input water resources are reconfigured. Finally, some conclusions are made, and optimization strategies are proposed for 30 provinces in China with low water resource utilization efficiency. © 2022, The Author(s).</t>
  </si>
  <si>
    <t>Alherbawi M., AlNouss A., Mckay G., Al-Ansari T.</t>
  </si>
  <si>
    <t>Optimum Utilization of Jatropha Seedcake Considering the Energy, Water and Food Nexus</t>
  </si>
  <si>
    <t>10.1016/B978-0-12-823377-1.50039-2</t>
  </si>
  <si>
    <t>Biofuel production has attracted significant attention from researchers and policymakers as a carbon-neutral source of energy. However, corresponding intensive land and water requirements have hindered the advancement of the biofuel industry. Consequently, second-generation biofuels from non-edible biomass have been promoted as suitable alternatives. In this context, the Jatropha curcas has proved to be a promising feedstock for various types of biofuels due to its competences over other oil-bearing crops, and its suitability to grow in non-arable lands with minimal water and energy requirements. In addition to utilising Jatropha oil as a source of energy, Jatropha seedcake has been used to produce energy and food-related products. Although, there are several processing pathways of seedcake which have been investigated, there are no conclusions on the optimum overall pathway. Meanwhile, the Energy-Water-Food (EWF) Nexus approach has recently become an important tool to ensure efficient and optimum management of the three vital resources by considering the inter-dependencies amongst them. It can also guide decision making in terms of identifying optimal processing and utilisation pathways. Therefore, this study presents an analysis of different production routes, and defines the optimum utilisation of Jatropha seedcake, by ensuring that the highest possible net energy, water and food are achieved. Required data are obtained via Aspen Plus’ simulation of potential processes, while MATLAB is used to develop the mathematical optimisation model. The model produced 77 different solutions, with gasification being the dominant pathway in most of the given solutions, followed by livestock feed and fertilizers production. © 2020 Elsevier B.V.</t>
  </si>
  <si>
    <t>Owen A., Scott K., Barrett J.</t>
  </si>
  <si>
    <t>Identifying critical supply chains and final products: An input-output approach to exploring the energy-water-food nexus</t>
  </si>
  <si>
    <t>10.1016/j.apenergy.2017.09.069</t>
  </si>
  <si>
    <t>Recent advances in detailed multiregional input-output databases offers new opportunities to use these environmental accounting tools to explore the interrelationships between energy, water and food–the energy-water-food nexus. This paper takes the UK as a case study and calculates energy, water and food consumption-based accounts for 1997–2013. Policies, designed to reduce the environmental impact of consumption of products, can intervene at many stages in a product's whole life-time from ‘cradle to gate’. We use input-output analysis techniques to investigate the interaction between the energy, water and food impacts of products at different points along their supply chains, from the extraction of material and burning of energy, to the point of final consumption. We identify the twenty most important final products whose large energy, water and food impacts could be captured by various demand-side strategies such as reducing food waste or dietary changes. We then use structural-path analysis to calculate the twenty most important supply chains whose impact could be captured by resource efficiency policies which act at the point of extraction and during the manufacturing process. Finally, we recognise that strategies that aim to reduce environmental impacts should not harm the socioeconomic well-being of the UK and her trade partners and suggest that pathways should be targeted where the employment and value added dependencies are relatively low. © 2017 The Authors</t>
  </si>
  <si>
    <t>Feng C., Qu S., Jin Y., Tang X., Liang S., Chiu A.C.F., Xu M.</t>
  </si>
  <si>
    <t>Uncovering urban food-energy-water nexus based on physical input-output analysis: The case of the Detroit Metropolitan Area</t>
  </si>
  <si>
    <t xml:space="preserve">Detroit Metropolitan Area, corresponds to the Metropolitan Statistical Area of Detroit-Warren-Dearborn, including six counties (Lapper, Livingston, Macomb, Oakland, St. Clair, and Wayne). </t>
  </si>
  <si>
    <t>10.1016/j.apenergy.2019.113422</t>
  </si>
  <si>
    <t>Secure and efficient supply for the food, energy and water resources is essential for sustainable urban development. Due to the close interaction of food, energy and water systems, it is necessary to analyze food-energy-water nexus from an integrated perspective. Taking the Detroit Metropolitan Area as a case, this study first constructs a food-energy-water physical input-output model to quantify food, energy and water flows. Then, structural path analysis is adopted to identify critical supply chain paths driven by the final demand of key sectors. Quantitative results of food-energy-water flows show that major inputs of food and energy in the Detroit Metropolitan Area are from outside through imports, while water use is predominately extracted from local sources. Local consumption activities for the food, energy, and water systems are mainly concentrated downstream of the supply chain. Structural path analysis results show that intermediate processes use relatively large amounts of food, energy and water, and should be more concerned. Also, identifying sectors involving multiple systems, such as Food Processing, Domestic Consumption, Solid Waste Management, Wastewater Treatment, and Residual Processing, can promote co-benefit opportunities. This holistic view on urban FEW nexus presented in this study can facilitate better decisions and help avoid unintended consequences. © 2019 Elsevier Ltd</t>
  </si>
  <si>
    <t>Bellezoni R.A., Sharma D., Villela A.A., Pereira Junior A.O.</t>
  </si>
  <si>
    <t>Water-energy-food nexus of sugarcane ethanol production in the state of Goiás, Brazil: An analysis with regional input-output matrix</t>
  </si>
  <si>
    <t>Goiás state</t>
  </si>
  <si>
    <t>10.1016/j.biombioe.2018.04.017</t>
  </si>
  <si>
    <t>Biomass and Bioenergy</t>
  </si>
  <si>
    <t>Concerns about impacts of biomass growth for biofuel production emphasize the importance of planning energy crops expansion considering land, water, food and biodiversity. Brazil is the second largest ethanol producer worldwide and sugarcane is cultivated in many regions, including the Brazilian Cerrado (a Savannah-type biome). This paper analyses the impacts of first-generation sugarcane expansion in the Paranaíba basin (Goiás State), focusing on how future demand for ethanol could affect local resources availability. The study area is a sugarcane expansion frontier in Brazil, thus, the Cerrado biome should be focus of research considering competition for land and water uses. An economic-ecologic Input-Output (IO) framework was applied to develop a water-energy-food (WEF) nexus analysis. The Goiás’ IO table was expanded to assess water, energy and land uses, GHG emissions and employment levels through six different ethanol supply scenarios. Results show that if sugarcane expansion projected to 2030 considers the Goiás’ extended IO structure for the year 2008, it should cause little impact on land and water availability in the state, due to both the ample availability of suitable pasturelands for sugarcane expansion as well as water in most of the Paranaíba basin. The WEF nexus analysis is a valuable tool on guiding the sustainable management of natural resources considering water, energy, land use and GHG emissions as goals to the same policy. In particular, the hybrid extended IO-WEF nexus framework is useful to design effective biofuel policies, collectively addressing impacts on environmental, social and economic spheres, in a local or broader context. © 2018 Elsevier Ltd</t>
  </si>
  <si>
    <t>Meng F., Wang D., Meng X., Li H., Liu G., Yuan Q., Hu Y., Zhang Y.</t>
  </si>
  <si>
    <t>Mapping urban energy–water–land nexus within a multiscale economy: A case study of four megacities in China</t>
  </si>
  <si>
    <t>10.1016/j.energy.2021.122038</t>
  </si>
  <si>
    <t>Energy, water, and land (EWL) are typical elements in urban food-energy-water systems. With the expansive growth of urbanization and the economy, the demands for EWL keep increasing and pose significant challenges to urban sustainability. Previous studies mostly focused on one or two elements flows through sectoral approaches while ignoring the interconnectedness of food-energy-water subsystems and the complexity of an open urban system. Here, we adopted a nexus view to track the urban EWL flows not only within local but also across regional, national, and even global supply chains from the production- and consumption-based perspectives using the environmentally extended multiscale input-output model (EE-MSIO). The four Chinese municipalities (i.e., Beijing, Tianjin, Shanghai, and Chongqing), also known as megacities, were selected as our cases. Our results revealed that all four megacities were consumption-oriented cities for EWL resources. Nearly 72%–77%, 87%–92%, and 95%–99% of the consumption-based energy, water, and land flows were sourced from outside the geographical boundaries of Beijing, Tianjin, and Shanghai, respectively. Domestic regions were the major suppliers for the four megacities. This analysis can help policy-makers to develop more effective and targeted strategies for complicated urban ecological resources management. © 2021 Elsevier Ltd</t>
  </si>
  <si>
    <t>Stein C., Pahl-Wostl C., Barron J.</t>
  </si>
  <si>
    <t>Towards a relational understanding of the water-energy-food nexus: an analysis of embeddedness and governance in the Upper Blue Nile region of Ethiopia</t>
  </si>
  <si>
    <r>
      <rPr>
        <sz val="11"/>
        <rFont val="Times New Roman"/>
        <family val="1"/>
      </rPr>
      <t xml:space="preserve">Tana and Upper Beles sub-Basins, which are part of the </t>
    </r>
    <r>
      <rPr>
        <b/>
        <sz val="11"/>
        <rFont val="Times New Roman"/>
        <family val="1"/>
      </rPr>
      <t xml:space="preserve">Abay (also called Blue Nile) </t>
    </r>
    <r>
      <rPr>
        <sz val="11"/>
        <rFont val="Times New Roman"/>
        <family val="1"/>
      </rPr>
      <t>River Basin</t>
    </r>
  </si>
  <si>
    <t>10.1016/j.envsci.2018.01.018</t>
  </si>
  <si>
    <t>Given the need for transformative changes towards more sustainable, integrated management of water, energy and food systems, the water-energy-food nexus concept seems highly relevant. However, while intuitively compelling, the nexus has also been criticized for abstracting and thereby dis-embedding the collaboration processes through which further integration could be achieved. There is a lack of empirical analysis and context-sensitive understanding, of the opportunities and constraints of, collaboration and cross-sector coordination, as faced by actors governing interconnected water, energy and food systems. In this paper we analyse how actors involved in the governance of water, energy and food systems are embedded in social networks, and discuss how that embeddedness shapes collaboration and coordination processes that are relevant for addressing interconnected sustainability challenges. Drawing on the notion of problemsheds, we delineate an analytical space that captures the interactions between water, energy and food systems and the actors influencing them in the Upper Blue Nile of Ethiopia. Our empirical data suggest that the claim that actors from different sectors are disconnected from each other is overly simplistic. The ways in which actors are embedded in hierarchical structures may help to explain why coordination challenges persist, despite the presence of cross-sectoral linkages among them. © 2018 Elsevier Ltd</t>
  </si>
  <si>
    <t>Smolenaars W.J., Lutz A.F., Biemans H., Dhaubanjar S., Immerzeel W.W., Ludwig F.</t>
  </si>
  <si>
    <t>From narratives to numbers: Spatial downscaling and quantification of future water, food &amp; energy security requirements in the Indus basin</t>
  </si>
  <si>
    <t>10.1016/j.futures.2021.102831</t>
  </si>
  <si>
    <t>Futures</t>
  </si>
  <si>
    <t>Integrated adaptation strategies are needed to achieve the highly interlinked Sustainable Development Goals (SDGs) for water, food- and energy security in the Indus basin. However, detailed quantitative scenarios for the plausible dimensions of future resource security requirements under socio-economic development are lacking. Here we define three quantitative and spatially downscaled scenarios for future water, food and energy requirements in the Indus basin and we assess the implications of socio-economic development for the integrated resource security challenge. High-resolution gridded scenarios for resource security requirements are developed by combining three regionalised and spatialised Shared Socioeconomic Pathways (SSPs) with quantitative regional water, food and energy security thresholds. The results demonstrate that by 2080 basin level water- and energy security requirements are likely to at least double and potentially triple compared to the current situation. Food requirements could increase only marginally and double at most. Migration and urbanisation additionally drive the growing requirements to spatially converge around the largest cities of the basin. This demonstrates that socio-economic development increases the complexity of the water-food-energy security challenge by increasing its magnitude and spatial concentration. Future research and policymaking should anticipate for this heterogeneous growth of resource security challenges when developing adaptation strategies. © 2021 The Author(s)</t>
  </si>
  <si>
    <t>Teitelbaum Y., Yakirevich A., Gross A., Sorek S.</t>
  </si>
  <si>
    <t>Simulations of the Water Food Energy Nexus for policy driven intervention</t>
  </si>
  <si>
    <t>all districts in Israel</t>
  </si>
  <si>
    <t>10.1016/j.heliyon.2020.e04767</t>
  </si>
  <si>
    <t>Heliyon</t>
  </si>
  <si>
    <t>Water-Food-Energy (WFE) resources exert mutual influences upon each other and thus cannot be managed separately. Information on household WFE expenditures addresses knowledge that distinguishes between geospatial districts' social welfare. Social welfare and investment in districts' WFE resources are interconnected. District (node) product of WFE normalized expenditures (Volume) is considered as a representative WFE Nexus holistic quantity. This Volume is assumed to be a function of residents' knowledge of welfare level across districts. We prove that the Volume rate conforms to Boltzmann entropy, and this is the premise of our hypothesis for directed information from high to low welfare between network nodes. Welfare mass (WM) represents the district's Volume combined with its income and population density. This WM is used as input into a model balancing between all domain nodes that allows policymakers to simulate the effects of potential quantifiable policy decisions targeted to individual districts at a domain level while also considering influences between districts. Based on existing historic data, the established tool exemplifies its potential by providing outcomes for Israel districts showing the influence of imposing different temporal allocation/deallocation actions as managerial regulations to prescribed districts. It is found that districts with a high WM do not suffer when a defund is applied, but districts that have a low WM gain from subsidies. © 2020Finite Element Methods; Computational Fluid Dynamics; Wave Physics; Mathematical physics; Sustainable Development; Contaminant Transport; Environmental Risk Assessment; Groundwater; Water-Food-Energy (WFE) Nexus; Decision Support Systems (DSS); Integrated Water Resource Management and Policy (IWRMP). © 2020</t>
  </si>
  <si>
    <t>Han D., Yu D., Cao Q.</t>
  </si>
  <si>
    <t>Assessment on the features of coupling interaction of the food-energy-water nexus in China</t>
  </si>
  <si>
    <t>10.1016/j.jclepro.2019.119379</t>
  </si>
  <si>
    <t>Food, energy and water are critical resources for human well-being. A prerequisite for achieving the sustainable utilization of these resources is how to identify and manage the synergies and trade-offs within the food-energy-water (FEW) nexus. This study considered multiple combinations of dimensions, including economic benefits, social benefits and negative environmental impacts, to assess the performance of China's FEW nexus system. The efficiency of the FEW nexus from 2005 to 2017 was evaluated in 30 provinces across China using a multiplicative environmental data envelopment analysis (ME-DEA) model. The coupling interaction among the FEW nexus was investigated from the perspectives of the coupling degree and coupling coordination degree. Finally, five efficiency bundles of the FEW nexus were identified using the K-means clustering method. Our results showed that 78% of the provinces with high- and sub-high efficiency were distributed in eastern and central China. Conversely, 86% of the low-efficiency provinces were concentrated in western China. Additionally, the coupling coordination degree of most provinces (63%) generally decreased from 2005 to 2017. These results revealed irreconcilable trade-offs among the subsystems of the FEW nexus. Some valuable suggestions for the sustainable use of resources were proposed according to the characteristics of the five efficiency classes. Class 1 performed well in the water, food and labor dimensions. To balance the FEW nexus, we recommend adjusting energy-related policies. Class 2 showed inefficiency in all dimensions, particularly for labor and social efficiencies. Therefore, the government should provide more employment opportunities and improve social benefits for households. A gap in economic efficiency was found in Class 3. Thus, policies and funding support for the economic dimension are recommended. Class 4 had lower efficiency values than the average, particularly in terms of energy and environmental aspects. The government should pay more attention to pollution treatment. For Class 5, synergies were found in all partial efficiencies; thus, the current development strategies should be adhered. These findings are helpful for developing policies that enhance the sustainability of the FEW nexus. © 2019 Elsevier Ltd</t>
  </si>
  <si>
    <t>Qian X.-Y., Liang Q.-M., Liu L.-J., Zhang K., Liu Y.</t>
  </si>
  <si>
    <t>Key points for green management of water-energy-food in the Belt and Road Initiative: Resource utilization efficiency, final demand behaviors and trade inequalities</t>
  </si>
  <si>
    <t>51 Belt and Road Initiative (BRI) countries were selected. Tables S1</t>
  </si>
  <si>
    <t>10.1016/j.jclepro.2022.132386</t>
  </si>
  <si>
    <t>As the largest contemporary platform for international cooperation, the Belt and Road Initiative (BRI) may carry the risk of increasing pressure on water, energy and food (WEF) resources while driving economic development. WEF nexus analyses can help promote green and sustainable management of the BRI's resources, but has received little attention. Based on a multi-regional input-output model, this study identifies key points of WEF nexus management in the BRI from WEF utilization efficiency, final demand behavior and trade inequality. On the supply side, the common points of inefficiency in WEF use were primarily manufacturing and transport and communication in China and India, chemicals and manufacturing in Russia, and chemicals, manufacturing, and transport and communication in Iran. Water and food systems were closely linked through the planting industry. The focus for adjustment was the direct water and land use efficiency of the planting industry in India and Pakistan. On the final demand side, household consumption drove 73.6%, 50.0%, and 80.1% of WEF, respectively; particularly richer countries (e.g., South Korea and Italy) had more serious overconsumption problems. The macro-control points of investment behavior primarily include manufacturing, construction, and transport and communication in China, South Korea, Italy, and Russia. With the reduction of trade barriers, countries with a propensity to export, particularly those with resource scarcity, face trade-offs in export behavior (e.g., exports of crops, and food and tobacco from China, India and Pakistan). Notably, for certain resource-rich economies, such as Southeast Asia, Russia, and West Asia, improving the efficiency of relevant sectors, rather than restricting exports, is the priority. In bilateral trade, richer countries acquired both economic and resource advantages, whereas countries such as China, India, and Pakistan faced serious trade inequalities. Greener and more equitable WEF development in the BRI could be better promoted through strengthening dialogue and cooperation regarding supply and demand at these key points. © 2022 Elsevier Ltd</t>
  </si>
  <si>
    <t>Hao L., Wang P., Yu J., Ruan H.</t>
  </si>
  <si>
    <t>An integrative analytical framework of water-energy-food security for sustainable development at the country scale: A case study of five Central Asian countries</t>
  </si>
  <si>
    <t>10.1016/j.jhydrol.2022.127530</t>
  </si>
  <si>
    <t>Thoroughly understanding the security of water, energy and food (WEF) and the factors that influence them is essential for sustainable development management in any region. This study proposed a new analytical framework for WEF security evaluation in both individual sectors and the whole system, using the technique for order preference by similarity to an ideal solution (TOPSIS) and four dimensions of security indicators: availability, self-sufficiency, productivity and accessibility. The internal relationships among the three sectors and the main factors influencing WEF security were analysed by Spearman's rank correlation and radar graphs, respectively. The five countries in Central Asia (CA), which are experiencing WEF crises and facing great challenges in achieving their sustainable development goals (SDGs), were chosen as a case study in this paper. Our results showed that Kazakhstan attained the highest WEF security level, followed by Kyrgyzstan, Turkmenistan and Uzbekistan; Tajikistan exhibited the lowest security level from 2000 to 2014. Three types of internal relationships among the three sectors were identified: synergies, trade-offs and unclassified. The unclassified relationship type accounted for the largest share of 54% in CA, suggesting great potential for synergetic improvement among the three sectors. Approaches for improving the country WEF security based on our research are as follows: Kazakhstan should prioritize food allocation and supply, Kyrgyzstan and Tajikistan should increase energy and food production and raise the supply level and usage efficiency of water and food, Turkmenistan should increase the available water resources and food production and improve the supply level and usage efficiency of water and energy, and Uzbekistan should both increase the available amount and enhance the WEF management performance. © 2022 Elsevier B.V.</t>
  </si>
  <si>
    <t>Hua T., Zhao W., Wang S., Fu B., Pereira P.</t>
  </si>
  <si>
    <t>Identifying priority biophysical indicators for promoting food-energy-water nexus within planetary boundaries</t>
  </si>
  <si>
    <t>156 countrie</t>
  </si>
  <si>
    <t>10.1016/j.resconrec.2020.105102</t>
  </si>
  <si>
    <t>Food, energy, and water are critical resources for human well-being and an essential part of Sustainable Development Goals (SDGs). The food-energy-water (FEW) nexus can create cascading effects that influence critical earth system processes. However, how to promote FEW nexus safeguarding within the planetary boundaries is still unclear. Based on global datasets of official SDG-statistics, an operating framework combined planetary boundaries and the FEW nexus was constructed. We found that although there are substantial differences in the FEW nexus performances among various countries, the overall development of three branches is coordinated. However, the massive resource consumption associated with promotion of the FEW nexus can severely transgress multiple planetary boundaries. Optimistically, if the highest efficiency is considered, the conflict between biophysical resource consumption and FEW nexus will be alleviated. Therefore, considering the utilization efficiency and independent contribution of biophysical resource, we suggest that CO2 emissions, ecological footprint, material footprint, nitrogen, and phosphorus should be considered priorities among biophysical indicators for promoting FEW nexus within planetary boundaries. This study could be a step toward coordinating the conflicts between promoting the FEW nexus and planetary boundaries and optimizing the implementation of SDGs agenda. © 2020 Elsevier B.V.</t>
  </si>
  <si>
    <t>Rosa F.S.D., Lunkes R.J., Spigarelli F., Compagnucci L.</t>
  </si>
  <si>
    <t>Environmental innovation and the food, energy and water nexus in the food service industry</t>
  </si>
  <si>
    <t xml:space="preserve">questionnaires by managers of food service companies </t>
  </si>
  <si>
    <t>10.1016/j.resconrec.2020.105350</t>
  </si>
  <si>
    <t>The purpose of this paper is to analyze the effect of environmental innovation on the balance of the food, energy, and water (FEW) nexus in the food service industry. The study was carried out through the completion of questionnaires by managers of food service companies in Brazil. Structural equation modeling (SmartPLS) was used for the analysis, which was based on 206 responses. The results show that food waste can be reduced by innovation in the planning of menus and purchases and in the process of food preparation. Furthermore, the reduction of natural resource consumption, especially of water and energy, can be achieved by leveraging changes in internal processes. In this sense, the typical trade-offs associated with the FEW nexus can be solved through environmental innovation. In addition, collaborative approaches between farms, suppliers and governments are essential for the implementation of the innovation processes. The paper presents suggestions for scholars, policy makers and managers in the food service industry to address the FEW nexus challenges. © 2020</t>
  </si>
  <si>
    <t>Ibrahim M.D., Ferreira D.C., Daneshvar S., Marques R.C.</t>
  </si>
  <si>
    <t>Transnational resource generativity: Efficiency analysis and target setting of water, energy, land, and food nexus for OECD countries</t>
  </si>
  <si>
    <t>OECD countries</t>
  </si>
  <si>
    <t>10.1016/j.scitotenv.2019.134017</t>
  </si>
  <si>
    <t>Depletion of natural resources needs quantification and efficiency analysis of the use of resources to improve sustainability. This paper evaluates the efficiency of Organization for Economic Co-Operation and Development (OECD) countries in terms of Water-Energy-Land-Food (WELF-Nexus) to ensure sustainability and environmental viability for both present and future generations. An input-output index system is built at a transnational level. Composite and intrinsic indicators are introduced to incorporate the interconnections and tradeoffs between sectors of the nexus and outcomes of the nexus. The nonparametric benchmarking order-α model, resulting from Data Envelopment Analysis (DEA) is used to estimate WELF-Nexus efficiency of each country, and to alleviate the intricacies of using composite and intrinsic indicators. To ensure resource generativity, an output target setting model that accommodates predefined input is proposed. Results show variation in performance among OECD members, with an annual average efficiency score of 68%, 69% and 78% in 2007, 2012, and 2016. Sensitivity analysis was performed to measure the effect of drought on WELF efficiency, a decrease of about 13% on average WELF efficiency was observed. Outputs improvement was recommended for each country: Lithuania (14%), Mexico (10%) and 11% for Hungary, Latvia, and Turkey due to their high inefficiency. The study provides a robust framework for policy making and shows that a win-win strategy for the nexus must be implemented to achieve WELF-Nexus efficiency, given the trade-offs within its sectors. Furthermore, it highlights that innovative-driven policies will enhance WELF-Nexus efficiency and sustainability. © 2019 Elsevier B.V.</t>
  </si>
  <si>
    <t>Yuan M.-H., Chiueh P.-T., Lo S.-L.</t>
  </si>
  <si>
    <t>Measuring urban food-energy-water nexus sustainability: Finding solutions for cities</t>
  </si>
  <si>
    <t>four selected cities: Amsterdam, Eindhoven, Taipei, and Tainan</t>
  </si>
  <si>
    <t>10.1016/j.scitotenv.2020.141954</t>
  </si>
  <si>
    <t>A city is the place where food, energy, and water consumption happen. This consumption leads to challenges and has a strong impact on natural sources. Although researchers broadly agree on the importance of incorporating the concept of the food, energy, and water nexus into policy strategies and decision-making, the assessment system for how governance methods can improve the provision of these three essential services is relatively blank. To clarify the policy mechanisms and heterogeneity of sustainability issues related to the food, energy and water nexus at the city level, this study develops an indicator system to guide the implementations and optimize urban sustainability. A qualitative approach is employed to form the priority strategies in in four selected cities: Amsterdam, Eindhoven, Taipei, and Tainan. The results show that renewable energy plays an essential role in the food-energy-water nexus. In addition, we also observed that future work should focus on technological innovation. These observations imply that the unique combination of influence factors in food-energy-water sustainability offers a comprehensive outlook of the broad and complex challenges that a city faces due to resource limitations, which can help inform future governance practices. Finally, some policy recommendations are made for highlighting and the activities needed to work. The results of the present evaluation could be used as a tool to strengthen food-energy-water management in the future. They can guide managers to develop possible solutions that ensure resources are applied successfully according to the visions of multiple perspectives and help the relevant ministries to improve future consultation plans. © 2020</t>
  </si>
  <si>
    <t>ZHU Y., ZHANG C., FANG J., MIAO Y.</t>
  </si>
  <si>
    <t>Paths and strategies for a resilient megacity based on the water-energy-food nexus</t>
  </si>
  <si>
    <t>10.1016/j.scs.2022.103892</t>
  </si>
  <si>
    <t>Megacities are more vulnerable to disasters because of their large population and high external dependence on basic resources. To deal with short-term shocks and long-term pressures, there is an urgent need for megacities to enhance their resilience. As the basic resources for production and living, water, energy, and food show a relationship called “nexus,” which affects the ability of megacities to address the impact of disasters. Hence, an evaluation index system of a resilient megacity based on water–energy–food nexus (WEFN) was established to assess the resilience level of megacities. The entropy weight-TOPSIS method and obstacle degree model were used, and Zhengzhou was selected as an example to study the paths and strategies for its resilience. It was found that infrastructure construction was key to Zhengzhou's resilience; problems caused by production, allocation, and consumption of water, energy, and food had great impacts on it. To improve its resilience, Zhengzhou should optimize its industrial structure, strengthen its social security, improve infrastructure investment, and strengthen the supply chain. The resilience framework of megacities accounting for WEFN can more comprehensively review the deficiencies in resilience construction and then provide decision-making tools for resilience construction planning of megacities. © 2022</t>
  </si>
  <si>
    <t>Fetanat A., Tayebi M., Mofid H.</t>
  </si>
  <si>
    <t>Water-energy-food security nexus based selection of energy recovery from wastewater treatment technologies: An extended decision making framework under intuitionistic fuzzy environment</t>
  </si>
  <si>
    <t>Behbahan</t>
  </si>
  <si>
    <t>10.1016/j.seta.2020.100937</t>
  </si>
  <si>
    <t>According to the increasing demand of human society to the electrical energy, the choice of a comprehensive decision making for energy recovery from wastewater treatment technologies selection is very important. Water-energy-food (WEF) security nexus which is one of the most notable concepts in recent years that have emerged in research across many disciplines, can be used as a decision making tool to evaluate actions in different energy sectors. Behbahan city in the southwest of Iran has been chosen for the experiment. An extended methodology based on two multi-criteria decision making (MCDM) methods called entropy and linear assignment under intuitionistic fuzzy environment has been chosen to support the synthetic decision to prioritize energy recovery from wastewater treatment technologies. Thirteen criteria including water security principles (Access, Safety, and Affordability), energy security principles (Availability, Accessibility, Affordability, Acceptability, Applicability, and Adaptability) and food security principles (Availability, Access, Utilization, and Stability) have been considered. In terms of the warm and dry weather in Behbahan city, choosing the up-flow anaerobic sludge blanket reactor (UASB) option as the most appropriate option seems rational. The anaerobic baffled reactor (ABR), micro-algae cultivation (MAC), and microbial fuel cells (MFC) options were selected as the second, third, and fourth options, respectively. © 2020 Elsevier Ltd</t>
  </si>
  <si>
    <t>Venghaus S., Dieken S.</t>
  </si>
  <si>
    <t>From a few security indices to the FEW Security Index: Consistency in global food, energy and water security assessment</t>
  </si>
  <si>
    <t>40 countries</t>
  </si>
  <si>
    <t>10.1016/j.spc.2019.08.002</t>
  </si>
  <si>
    <t>Following intense debates about a new global development agenda, in 2015 the Sustainable Development Goals (SDGs) were introduced based on the commitment for international collaboration to promote sustained and inclusive economic growth, social development, and environmental protection. In accordance with these objectives, the ‘food–energy–water’ (FEW) nexus developed as an integrative concept to optimize the interdependent uses of the different nexus resources in order to achieve a sustainable, fair allocation of these resources while enabling economic growth. Addressing this challenge, various FEW nexus indices have been published to allow the global comparison of countries’ nexus statuses. Given the complexity of nexus thinking, measuring the state of the nexus is a challenging task in need of a clear methodology. Based on the comparative analysis of selected nexus indices – including our own nexus index (the STE FEW Security Index) – and their underlying methodical approaches, in this paper we discuss the consistency and inconsistencies among these indices as well as their resulting implications. © 2019 Institution of Chemical Engineers</t>
  </si>
  <si>
    <t>Casazza M., Xue J., Du S., Liu G., Ulgiati S.</t>
  </si>
  <si>
    <t>Simulations of scenarios for urban household water and energy consumption</t>
  </si>
  <si>
    <t>Naples = Napoli</t>
  </si>
  <si>
    <t>10.1371/journal.pone.0249781</t>
  </si>
  <si>
    <t>The expansion of cities and their impacts currently constitutes a challenge for the achievement of sustainable development goals (SDGs). In this respect, assessments of resource consumption and the delivery of appropriate policies to support resource conservation are of paramount importance. Previous works in the literature have focused on one specific resource (e.g., water, energy, food) at the household level, while others have analysed the inter-relations among different resources (i.e., the nexus approach) at larger spatial scales (e.g., urban level). Moreover, household behavioural attitudes are generally excluded while assessing resource consumption scenarios. This work overcomes previous limitations by proposing a causal-loop structure derived from the literature, from which simulations of different scenarios can be generated that consider the nexus between food, energy and water at the household level. These simulations can provide alternative scenarios to assess the impacts of monetary policies as well as education and communication actions on the enhancement of resource savings and consider both their current use and household preferences. The metropolitan area of Napoli was chosen as the testbed area for the simulations. The results, in relation to the testbed, proved that communication actions would be most appropriate to increase the level of resource savings. The business-as-usual scenario was especially sensitive to variations in individual preferences towards pro-environmental behaviours and showed their higher impacts on the results. Improvements of this method and its derived scenarios in the context of the urban planning process could support the implementation of informed policies towards the conservation of key resources and promotion of sustainable citizen behaviour. © 2021 Casazza et al. This is an open access article distributed under the terms of the Creative Commons Attribution License, which permits unrestricted use, distribution, and reproduction in any medium, provided the original author and source are credited.</t>
  </si>
  <si>
    <t>Caixeta, F</t>
  </si>
  <si>
    <t>Water-Energy-Food nexus status in Brazil</t>
  </si>
  <si>
    <t>10.18067/jbfs.v6i2.244</t>
  </si>
  <si>
    <t>Journal of Bioenergy and Food Science</t>
  </si>
  <si>
    <t>This article investigates the relationship between the water-energy-food (WEF) nexus in Brazil in an exploratory and statistical study over the period from 2000 to 2013. For that purpose, the explanatory variables considered were the following: Access to improved water; Access to electricity and Average protein supply. Furthermore, some brief facts about WEF nexus security in Brazil was introduced. With such explanatory variables, descriptive statistics was performed, ensuring the assumption of data normality approach, and consequently calculating the descriptive statistics and correlation. The results of correlation showed that the quantitative relation between the three factors was extremely strong. These data allowed to understand the relation between these indicators and its status as a nexus in Brazil. Therefore, it is concluded that pursuing an active policy to manage demand in WEF nexus could lead sustainability processes.</t>
  </si>
  <si>
    <t>Adom, RK; Simatele, MD; Reid, M</t>
  </si>
  <si>
    <t>Addressing the challenges of water-energy-food nexus programme in the context of sustainable development and climate change in South Africa</t>
  </si>
  <si>
    <t>10.2166/wcc.2022.099</t>
  </si>
  <si>
    <t>Journal of Water and Climate Change</t>
  </si>
  <si>
    <t>The fast-growing pace of the world's population and the increasing pressure exerted on global life supporting natural systems due to amplified natural resource use and consumption coupled with the impacts of climate change necessitates the development of innovative technologies and comprehensive policy frameworks to address the looming crisis in the water, energy and food nexus. As the 30th driest country globally, South Africa has embarked on and enacted a pro-water-energy and food nexus policy which aims to create an understanding of the interdependencies of the three components and their influence on socio-economic growth and national development in the face of climate change induced environmental changes. While these policies and programmes appear to have a sound theoretical basis, their implementation has been hindered by a number of structural and systemic challenges. Using methods inspired by the tradition of participatory research, this paper discusses the strengths and weaknesses of the water-energy and-food policy framework in South Africa within the context of its implementation in order to achieve water, energy and food security. The findings of this paper revealed that while some level of progress has been attained to improve the livelihoods of the population using the nexus ecosystem, however the broader goal of the concept has failed to materialise due to poor execution of the programme, which is exacerbated by lack of creating synergies, and establishing collaborations and partnerships among the relevant actors mandated with the management of the three components and inadequate investment. This paper recommends a broader and coordinated approach to implementing the water-energy-food nexus programme with a broader objective of sustainable development goals (SDGs) framework.</t>
  </si>
  <si>
    <t>Simpson G.B., Jewitt G.P.W., Becker W., Badenhorst J., Masia S., Neves A.R., Rovira P., Pascual V.</t>
  </si>
  <si>
    <t>The Water-Energy-Food Nexus Index: A Tool to Support Integrated Resource Planning, Management and Security</t>
  </si>
  <si>
    <t>Southern African Development Community (SADC)</t>
  </si>
  <si>
    <t>10.3389/frwa.2022.825854</t>
  </si>
  <si>
    <t>The call for measuring synergies and trade-offs between water, energy, and food is increasing worldwide. This article presents the development and application of a country-level index that has been calculated for 181 nations using open databases. Following an assessment of 87 water-, energy-, and food-related indicators, 21 were selected to constitute the Water-Energy-Food (WEF) Nexus Index. In this article, the WEF Nexus Index is utilized to assess the Southern African Development Community, where it demonstrates that food security is an area of concern, while the potential for beneficially exploiting water resources and energy projects exists in several countries. Water for agriculture could be achieved through the drought-proofing of rainfed agriculture and systematic irrigation development, with energy as the critical enabler. Neither the composite indicator nor the WEF nexus approach is the panacea that will solve all the significant development or environmental challenges facing humanity. However, they could contribute to integrated resource management and policy-making and are complementary to the Sustainable Development Goals. In this study, the methodology set out by the Joint Research Centre's Competence Center on Composite Indicators and Scoreboards has been followed. A set of visualizations associated with the WEF Nexus Index have been compiled in an interactive website, namely www.wefnexusindex.org. Copyright © 2022 Simpson, Jewitt, Becker, Badenhorst, Masia, Neves, Rovira and Pascual.</t>
  </si>
  <si>
    <t>Wolde Z., Wu W., Ketema H., Karikari B., Liu X.</t>
  </si>
  <si>
    <t>Quantifying Sustainable Land-Water-Energy-Food Nexus: The Case of Sustainable Livelihoods in an East African Rift Valley</t>
  </si>
  <si>
    <t>Rift Valley Basin</t>
  </si>
  <si>
    <t>10.3390/atmos13040638</t>
  </si>
  <si>
    <t>Atmosphere</t>
  </si>
  <si>
    <t>The sustainable management of Land-Water-Energy-Food (LWEF) nexus requires an environmental characterization that allows the comparison of complex interlinkages between nexus resources and livelihoods. This complexity makes this characterization difficult coupled with limited study in quantifying sustainability of LWEF nexus and its linkage with livelihood. Therefore, the present study aimed to investigate the link between sustainable LWEF nexus and livelihoods. In order to address the objective the proposed methodology starts with a detailed identification of LWEF and livelihood indicators which depicts well-defined, shared, and holistic methods to evaluate sustainability. With this we used analytical hierarchy process and pair wise comparison matrix in combination with weighting model. The result of composite LWEF nexus index was 0.083 representing, low sustainability. Besides, this composite index implies the use and management of LWEF nexus resources in the study area is very low, as the composite index approach to 1, the use and management of nexus resources are in a good condition which characterized by sustainability. This could be linked with nexus resources consumption, use, and management. From the analysis of the weight of land, water, energy and food nexus resources, the highest weight was observed for food. The focus of on food production only shows no clear synergy on provisioning, supporting or regulating nexus resources to address livelihoods. The result further showed that LWEF nexus resources have strong correlation with livelihoods. This was evidenced by social (r &gt; 0.8, p &lt; 0.01), natural (r &gt; 0.3, p &lt; 0.05) and physical (r &gt; 0.6, p &lt; 0.01) livelihood indicators showed strong positive correlation with LWEF nexus resources. Based on the finding of the study, it was observed that managing nexus resources not only provide a significant contribution to achieve sustainable LWEF nexus, but also be effective for enhancing livelihood through food security. This could be attained by strong evidence based policy to ensure sustainable use of nexus resources. The results provided by this study would serve as the foundation for future study, policy formulation and implementation. © 2022 by the authors. Licensee MDPI, Basel, Switzerland.</t>
  </si>
  <si>
    <t>Lechón Y., De La Rúa C., Cabal H.</t>
  </si>
  <si>
    <t>Impacts of decarbonisation on the water-energy-land (WEL) nexus: A case study of the Spanish electricity sector</t>
  </si>
  <si>
    <t>10.3390/en11051203</t>
  </si>
  <si>
    <t>Over the last decades, combating climate change has been an important concern for policy makers. As a result, many policies have been designed towards this direction. Being electricity generation the focus of climate change mitigation policies, important changes are expected in this sector over the next few years as a result of the implementation of such policies. However, electricity production also generates other impacts on the water, energy and land (WEL) nexus that must be further investigated. To shed some light to this issue, this paper presents and discusses the potential impacts on the water-energy-land nexus resulting from the decarbonisation of the Spanish electricity system impacts under two different long-term scenarios. Using a Life Cycle Assessment (LCA) approach, a set of environmental impacts relevant for the nexus have been analysed for the current and future electricity generation technologies in Spain. Additionally, through the use of an optimization energy model-Times-Spain-The evolution of the electricity technologies in Spain until 2030, under two different scenarios and targets has been assessed. Taking into consideration such scenarios, the global warming, acidification, eutrophication, ecotoxicity, water consumption, resource depletion and land use impacts have been estimated. Results show that, over time, together with the decrease of greenhouse gas emission, acidification and eutrophication tend to decrease in both scenarios. On the contrary, ecotoxicity and resource use impacts tend to increase. © 2018 by the authors.</t>
  </si>
  <si>
    <t>Petrariu R., Constantin M., Dinu M., Pătărlăgeanu S.R., Deaconu M.E.</t>
  </si>
  <si>
    <t>Water, energy, food, waste nexus: Between synergy and trade-offs in romania based on entrepreneurship and economic performance</t>
  </si>
  <si>
    <t>all counties in Romania</t>
  </si>
  <si>
    <t>10.3390/en14165172</t>
  </si>
  <si>
    <t>Boosting the externalities across the water, energy, food, and waste (WEFW) sectors is challenging, especially considering tightening constraints such as population growth, climate change, resource-intensive lifestyles, increased waste production, sanitary crises and many others. The nexus approach supports the transition to a more sustainable future because intersectoral trade-offs can be reduced and externalities exploited, making imperative for decision makers, entrepre-neurs, and civil society to simultaneously engage, with respect to all the components of the nexus. This research addressed intersectoral synergies and trade-offs in the case of the WEFW nexus in Romania, judging from the perspectives of entrepreneurial activity and economic results. The ob-jective of this research was to explore the nexus in-depth by statistically analyzing the financial and economic indicators reported by active enterprises at county-level, based on the Romanian Ministry of Public Finance data. Research results describe the effects of the policies implemented in the fields of WEFW sectors. At the same time, attention was paid to the quality of the entrepreneurial activity, analyzed from the perspective of economic performance. This paper fills a research gap regarding the WEFW nexus by resorting to an economic and entrepreneurial performance assessment in order to find sectoral pathways toward policy cohesion in Romania. Findings suggested the existence of major trade-offs among sectors, owing to the fact that each county has a different development de-gree. © 2021 by the authors. Licensee MDPI, Basel, Switzerland.</t>
  </si>
  <si>
    <t>Zhang K., Shen Z., Sun C.</t>
  </si>
  <si>
    <t>An Input–Output Analysis of the Water–Energy–Food Nexus Based on the Intensity and Quantity Index System—A Case Study of 30 Provinces in China</t>
  </si>
  <si>
    <t>10.3390/en15103591</t>
  </si>
  <si>
    <t>In the study of the water–energy–food nexus (WEF nexus), the importance of the intensity and quantity index system has been widely recognized. In order to study the impact of WEF on the economy, this paper establishes an intensity index system and a quantity index system, taking account of the impact of environmental pollution. Using a DEA model and China’s provincial data from 2019, this paper calculated the efficiency of the WEF nexus with the developed intensity and quantity index systems. The results show that the efficiency is not high in areas with a high economic development level, and efficiency is not the lowest in areas with a relatively low economic development level. When considering environmental pollution, the efficiency of some provinces has increased significantly, indicating that the WEF nexus has not caused environmental damage and is conducive to sustainable economic development. In the two intensity index systems, the efficiency of the production system is significantly lower than that of the consumption system, indicating that there is a serious waste of cultivated land per capita. Compared with the intensity index system, the efficiency of the quantity index system is low, and the polarization is obvious. A high level of GDP does not mean a high level of economic development. There may be a low level of resource utilization technology or environmental pollution underlying it. It is unscientific to evaluate local economic development only by GDP. When evaluating the urban economy and national economy, we should conduct an overall study of WEF and reasonably allocate WEF resources, which will not only help to alleviate the current situation of resource shortage in various countries but also effectively promote the coordinated development of national and regional economies. At the same time, environmental protection should also be taken into account. Compared with the economic development model of developing the economy first and then solving environmental problems, developing and solving at the same time is more conducive to the sustainable development of the national economy. © 2022 by the authors. Licensee MDPI, Basel, Switzerland.</t>
  </si>
  <si>
    <t>Ingram S., Bogdan A.-M., Shah T., Lu X., Li M., Sidloski M., Natcher D.</t>
  </si>
  <si>
    <t>Unpacking the wef nexus index: A regional and sub-regional analysis of northern canada</t>
  </si>
  <si>
    <t>northern canada</t>
  </si>
  <si>
    <t>10.3390/su132313338</t>
  </si>
  <si>
    <t>The water–energy–food (WEF) nexus has emerged as a leading tool for assessing integrated resource management strategies and for monitoring progress towards the WEF-related Sustainable Development Goals. A notable outcome of WEF nexus research has been the calculation of the global WEF Nexus Index, which provides a quantitative ranking of country-level WEF security for 170 nations. As valuable as this ranking is, the aggregation of country-level WEF data obscures regional differences, particularly in remote regions that are sparsely populated and differ in geog-raphy, economy, and climate. This has proven to be the case for northern Canada, which despite representing 40% of Canada’s total land area, accounts for less than 1% of the Canadian population, most of whom are Indigenous. Whereas Canada ranks 5th globally in their WEF security, northern Canada, if treated independently, would rank 67th on the global WEF Nexus Index rankings. Evaluating each WEF sector independently, northern Canada would rank 22nd in water security, 90th in energy security, and 113th in food security. Our results further reveal that considerable inter-regional variability exists between northern territories and provinces, where Nunavik would rank 54th, Northwest Territories 67th, Yukon 69th, Labrador 80th, and Nunavut 107th on the global index. By highlighting these differences, we hope that this research can aid decision-makers in developing informed, regionally specific, and integrative resource policy responses that remedy rather than amplify existing WEF-related inequalities. © 2021 by the authors. Licensee MDPI, Basel, Switzerland.</t>
  </si>
  <si>
    <t>Li G., Huang D., Li Y.</t>
  </si>
  <si>
    <t>China's input-output efficiency of water-energy-food nexus based on the data envelopment analysis (DEA) model</t>
  </si>
  <si>
    <t>10.3390/su8090927</t>
  </si>
  <si>
    <t>An explanation and quantification of the water-energy-food nexus (WEF-Nexus) is important to advance our understanding of regional resource management, which is presently in its infant stage. Evaluation of the current states, interconnections, and trends of WEF-Nexus, in cities, has largely been ignored due to quantification hurdles and the lack of available data. Based on the interaction of WEF-Nexus with population system, economic system, and environmental system, this paper builds the input output index system at the city level. Using the input output index system, we evaluate the WEF-Nexus input-output efficiency with the data envelopment analysis (DEA) model. We regard the decision making unit as a "black box", to explore the states and trends of WEF-Nexus. In the empirical study based on data from China, we compare the input-output efficiency of WEF-Nexus in 30 provinces across China, from 2005 to 2014, to better understand their statues and trends of the input-output efficiency holistically. Together with the Malmquist index, factors leading to regional differences in the fluctuation of input-output efficiency are explored. Finally, we conclude that the DEA model indicates the regional consumption of WEF resources in the horizontal dimension and the trends in vertical dimension, together with the Malmquist index, to explain the variations for proposing specific implications. © 2016 by the authors.</t>
  </si>
  <si>
    <t>Nika C.-E., Expósito A., Kisser J., Bertino G., Oral H.V., Dehghanian K., Vasilaki V., Iacovidou E., Fatone F., Atanasova N., Katsou E.</t>
  </si>
  <si>
    <t>Validating circular performance indicators: The interface between circular economy and stakeholders</t>
  </si>
  <si>
    <t>40 online questionnaires were completed from 17 countries. The surveys were conducted via an online questionnaire for the public and private stakeholders and via an online workshop for the academic stakeholders—participating in the COST Action CA17133 Circular City</t>
  </si>
  <si>
    <t>10.3390/w13162198</t>
  </si>
  <si>
    <t>The development and application of appropriate Circular Economy indicators is an issue that concerns both the scientific and the business community, as well as decision makers. The existing gap between research, policy and practice could be bridged by using a dynamic indicators selection approach that combines both expert and participatory practices. This study aims to develop such a novel approach for the selection of indicators based on views and needs of practitioners, whilst considering the complex interdependencies of the indicators and determining their importance. Twenty circularity indicators for the Water-Energy-Food-Ecosystems nexus are selected and ranked by different stakeholders. The interrelationships of the indicators are identified using the Interpretive Structural Model, resulting in six levels of importance. Cross-impact matrix multiplication applied to classification (MICMAC) analysis further enabled the classification of the twenty indicators into four categories based on their driving and dependence power. The results indicate that seven indicators— one related to regeneration of natural environment principle, four related to keep resources in use, and two related to design out negative externalities—are the driving indicators to Circular Economy. The approach can be applied to other sets of indicators as well, enabling their prioritization and implementation with other systems. © 2021 by the authors. Licensee MDPI, Basel, Switzerland.</t>
  </si>
  <si>
    <t>Raub, KB; Stepenuck, KF; Panikkar, B; Stephens, JC</t>
  </si>
  <si>
    <t>An Analysis of Resilience Planning at the Nexus of Food, Energy, Water, and Transportation in Coastal US Cities</t>
  </si>
  <si>
    <t>10.3390/su13116316</t>
  </si>
  <si>
    <t>SUSTAINABILITY</t>
  </si>
  <si>
    <t>Climate change poses increased risks to coastal communities and the interconnected infrastructure they rely on, including food, energy, water, and transportation (FEWT) systems. Most coastal communities in the US are ill-prepared to address these risks, and resilience planning is inconsistently prioritized and not federally mandated. This study examined the resilience plans of 11 coastal US cities to understand 1. How FEWT systems were considered within resilience plans and, 2. How nexus principles or elements critical to a nexus approach were incorporated within resilience plans. A Nexus Index was created to examine the incorporation of nexus principles, which included partnerships and collaborations, reference to other plans or reports, discussion of co-benefits, cascading impacts, and inclusion of interdisciplinary or cross-silo principles. These principles were used to score each action within the resilience plans. Results showed that only eight actions (1% of all actions across the 11 plans) focused on the connections among FEWT systems within the resilience plans. The transportation system was associated with the most actions, followed by the energy system, water system, and the food system. While FEWT systems were not consistently included, there was evidence from the Nexus Index that the plans included elements critical to a nexus approach, such as the inclusion of partnerships and reference to co-benefits with the actions they designed to build resilience. The heterogeneity among the systems that each plan emphasized reflects the heterogeneity among the challenges that each city faces. While context-specific differences in resilience plans across cities are expected, some consistency in addressing certain infrastructural needs and their nexus interactions may greatly benefit and improve the implementation of resilience planning.</t>
  </si>
  <si>
    <t>Dodds F., Bartram J.</t>
  </si>
  <si>
    <t>The water, food, energy and climate Nexus: Challenges and an agenda for action</t>
  </si>
  <si>
    <t>10.4324/9781315640716</t>
  </si>
  <si>
    <t>The Water, Food, Energy and Climate Nexus: Challenges and an Agenda for Action</t>
  </si>
  <si>
    <t>Global trends of population growth, rising living standards and the rapidly increasing urbanized world are increasing the demand on water, food and energy. Added to this is the growing threat of climate change which will have huge impacts on water and food availability. It is increasingly clear that there is no place in an interlinked world for isolated solutions aimed at just one sector. In recent years the "nexus" has emerged as a powerful concept to capture these inter-linkages of resources and is now a key feature of policy-making. This book is one of the first to provide a broad overview of both the science behind the nexus and the implications for policies and sustainable development. It brings together contributions by leading intergovernmental and governmental officials, industry, scientists and other stakeholder thinkers who are working to develop the approaches to the Nexus of water-food-energy and climate. It represents a major synthesis and state-of-the-art assessment of the Nexus by major players, in light of the adoption by the United Nations of the new Sustainable Development Goals and Targets in 2015. © 2016 Felix Dodds and Jamie Bartram, selection and editorial material; individual chapters, the contributors. All rights reserved.</t>
  </si>
  <si>
    <t>Lawford R.G.</t>
  </si>
  <si>
    <t>A design for a data and information service to address the knowledge needs of the Water-Energy-Food (W-E-F) Nexus and strategies to facilitate its implementation</t>
  </si>
  <si>
    <t>four regional workshops</t>
  </si>
  <si>
    <t>10.3389/fenvs.2019.00056</t>
  </si>
  <si>
    <t>Food security is essential to sustain human societies. Food production is often limited by scarcities in one or more of these resources. An integrated Water-Energy-Food (W-E-F) Nexus planning and management approach promises improved resource efficiencies, new business opportunities, more coherent resource and environmental policies, and economies of scale for the data and information services underpinning better decision-making. This paper distils discussions on data and information from four regional workshops held as part of a Future Earth W-E-F Nexus Cluster project. The workshops aimed to enhance integrated management through better governance; collecting, analyzing, and communicating data and information; and integrating both for better planning and decision-making. Opportunities for enhancing food, energy, and water sustainability decisions through a data and information system are the focus of this paper. Data from each sector are needed to provide a full overview of the W-E-F Nexus. Relevant datasets and potential satellite products for water include water quality, watershed use change, snow and glacier monitoring, wetlands monitoring, water reservoir mapping, irrigation water management, aquifer monitoring, and measurements of critical water variables like precipitation, soil moisture, and evapotranspiration. Food and agricultural products include land use change maps, crop type mapping, crop acreage mapping, early warning indicators, yield assessment, precision agriculture, land degradation, clear-cut and burnt area maps, and soil moisture. Energy products include geological mapping, habitat assessment maps, logistic planning support, mine waste monitoring, renewable energy monitoring and mapping, and crop yield estimates for biofuels. However, specific priorities for W-E-F Nexus data products await further guidance from the W-E-F Nexus community. Data and information, along with modern technologies, can play a role in facilitating the paradigm shifts that benefit the W-E-F Nexus: explicitly assessing environmental services, meeting the growing urban food demand, valuing water and other resources used to produce food and energy for export, promoting resource use efficiency through integrated planning and management, and strengthening links between the W-E-F Nexus and the appropriate Sustainable Development Goals (SDGs). This paper explores the hypothesis that a properly defined system that integrates and consolidates W-E-F Nexus information and data could support the implementation of a W-E-F Nexus approach. © 2019 Lawford.</t>
  </si>
  <si>
    <t>Mirzabaev A., Guta D., Goedecke J., Gaur V., Börner J., Virchow D., Denich M., von Braun J.</t>
  </si>
  <si>
    <t>Bioenergy, food security and poverty reduction: trade-offs and synergies along the water–energy–food security nexus</t>
  </si>
  <si>
    <t>10.1080/02508060.2015.1048924</t>
  </si>
  <si>
    <t>This article provides a review of trade-offs and synergies of bioenergy within the water–energy–food security nexus, with emphasis on developing countries. It explores the links of bioenergy with food security, poverty reduction, environmental sustainability, health, and gender equity. It concludes that applying the nexus perspective to analyses of bioenergy widens the scope for achieving multiple-win outcomes along the above aspects. © 2015 International Water Resources Association.</t>
  </si>
  <si>
    <t>Pitts, J; Gopal, S; Ma, YX; Koch, M; Boumans, RM; Kaufman, L</t>
  </si>
  <si>
    <t>Leveraging Big Data and Analytics to Improve Food, Energy, and Water System Sustainability</t>
  </si>
  <si>
    <t>Southeast (SE) Asia</t>
  </si>
  <si>
    <t>10.3389/fdata.2020.00013</t>
  </si>
  <si>
    <t>With the world population projected to grow significantly over the next few decades, and in the presence of additional stress caused by climate change and urbanization, securing the essential resources of food, energy, and water is one of the most pressing challenges that the world faces today. There is an increasing priority placed by the United Nations (UN) and US federal agencies on efforts to ensure the security of these critical resources, understand their interactions, and address common underlying challenges. At the heart of the technological challenge is data science applied to environmental data. The aim of this special publication is the focus on big data science for food, energy, and water systems (FEWSs). We describe a research methodology to frame in the FEWS context, including decision tools to aid policy makers and non-governmental organizations (NGOs) to tackle specific UN Sustainable Development Goals (SDGs). Through this exercise, we aim to improve the supply chain of FEWS research, from gathering and analyzing data to decision tools supporting policy makers in addressing FEWS issues in specific contexts. We discuss prior research in each of the segments to highlight shortcomings as well as future research directions.</t>
  </si>
  <si>
    <t>Eftelioglu E., Jiang Z., Ali R., Shekhar S.</t>
  </si>
  <si>
    <t>Spatial computing perspective on food energy and water nexus</t>
  </si>
  <si>
    <t>local, regional, and global levels</t>
  </si>
  <si>
    <t>10.1007/s13412-016-0372-y</t>
  </si>
  <si>
    <t>In the coming decades, the increasing world population is expected to grow the demand for food, energy, and water resources. In addition, these resources will be under stress due to the climate change and urbanization. Previously, more problems were caused by piecemeal approaches analyzing and planning those resources independent of each other. The goal of the food, energy, and water (FEW) nexus approach is to prevent such problems by understanding, appreciating, and visualizing the interconnections and interdependencies of FEW resources at local, regional, and global levels. The nexus approach seeks to use the FEW resources as an interrelated system of systems, but data and modeling constraints make it a challenging task. In addition, the lack of complete knowledge and observability of FEW interactions exacerbates the problem. Related work focused on physical science solutions (e.g., desalination, bio-pesticides). No doubt these are necessary and worthwhile for FEW resource security. Overlooked in these work is that spatial computing may help domain scientists achieve their goals for the FEW nexus. In this paper, we describe our vision of the spatial computing’s role in understanding the FEW nexus using a Nexus Dashboard analogy. From a spatial data lifecycle perspective, we provide more details on the spatial computing components behind the Nexus Dashboard vision. In each component, we list new technical challenges that are likely to drive future spatial computing research. © 2016, AESS.</t>
  </si>
  <si>
    <t>Okumu B., Kehbila A.G., Osano P.</t>
  </si>
  <si>
    <t>A review of water-forest-energy-food security nexus data and assessment of studies in East Africa</t>
  </si>
  <si>
    <t>East Africa</t>
  </si>
  <si>
    <t>10.1016/j.crsust.2021.100045</t>
  </si>
  <si>
    <t>Current Research in Environmental Sustainability</t>
  </si>
  <si>
    <t>The increasing scarcity of environmental resources and competition among forest, water, food and energy coupled with the ever-growing population and climate change pose a serious threat to natural ecosystems. In an effort to provide an integrated approach towards forest conservation as well as energy, water and food security within the broader context of climate change and variability, this study sought to undertake a literature and data review to provide a critical analysis and synthesis of the baseline and trends of the forest- water-food- energy security nexus in East Africa. The study adopted a nexus-based performance index approach to evaluate the multi-directional impacts of forest, food, water and energy resource use and conservation. The study revealed an urgent need of a holistic approach to harness the forest-water-food-energy security nexus for the realization of the sustainable development goals. It also stresses the need for emphasis on improving food and energy availability, access to water, electricity and clean fuels, and water sustainability. The study also revealed that the region is suffering from water scarcity due to the low level of utilization of available fresh water resources for irrigated agriculture. This is further compounded by inadequate distributions of rainfall and the changing climatic impacts on the hydrological regimes in the region, thus necessitating improvements in water governance. The region was also found to be severely food insecure and a net importer of food due to the low level of utilization of available fresh water resources for irrigated agriculture and inadequate water governance. Overall, the study revealed the high interdependence, synergies and tradeoffs between the components that were considered separately hence the need for consideration of nexus approach as a priority. Policy recommendations are also highlighted to address the challenges hindering sustainable forest, water, food, and energy development and management in the region. © 2021 The Author(s)</t>
  </si>
  <si>
    <t>Bennett G., Cassin J., Carroll N.</t>
  </si>
  <si>
    <t>Natural infrastructure investment and implications for the nexus: A global overview</t>
  </si>
  <si>
    <t>a Global survey of watershed investment</t>
  </si>
  <si>
    <t>10.1016/j.ecoser.2015.05.006</t>
  </si>
  <si>
    <t>As deeply interlinked challenges to water, energy, and food security appear poised to accelerate in the coming decades, interest has grown in landscape-based approaches to manage water-energy-food (W-E-F) nexus risks and trade-offs. Both engineered and "natural infrastructure" approaches are needed to increase productivity and resilience in W-E-F systems and to meet pressures of a growing global population and changing climate. However, to date little information exists about the use of nature-based solutions globally, the scale of present investment, funders' motives, or observed results. This paper uses data from a global survey of watershed investments to examine the state of investment in "natural infrastructure"-based solutions for water, which can also address nexus challenges. We find that at least US $1 billion (B) flowed to watershed investment programs tackling nexus risks and trade-offs in 2013. But attention is focused largely on agricultural impacts on water and driven mainly by water service providers and the public sector. Our preliminary findings suggest that potential funders may be unaware of, or constrained in their ability to implement, nature-based strategies to address nexus-related challenges, and that current investment likely does not match the scale of risk or dependency of our W-E-F systems on healthy landscapes. © 2015 Elsevier B.V.</t>
  </si>
  <si>
    <t>Conway D., Van Garderen E.A., Deryng D., Dorling S., Krueger T., Landman W., Lankford B., Lebek K., Osborn T., Ringler C., Thurlow J., Zhu T., Dalin C.</t>
  </si>
  <si>
    <t>Climate and southern Africa's water-energy-food nexus</t>
  </si>
  <si>
    <t>southern Africa</t>
  </si>
  <si>
    <t>10.1038/nclimate2735</t>
  </si>
  <si>
    <t>In southern Africa, the connections between climate and the water-energy-food nexus are strong. Physical and socioeconomic exposure to climate is high in many areas and in crucial economic sectors. Spatial interdependence is also high, driven, for example, by the regional extent of many climate anomalies and river basins and aquifers that span national boundaries. There is now strong evidence of the effects of individual climate anomalies, but associations between national rainfall and gross domestic product and crop production remain relatively weak. The majority of climate models project decreases in annual precipitation for southern Africa, typically by as much as 20% by the 2080s. Impact models suggest these changes would propagate into reduced water availability and crop yields. Recognition of spatial and sectoral interdependencies should inform policies, institutions and investments for enhancing water, energy and food security. Three key political and economic instruments could be strengthened for this purpose: the Southern African Development Community, the Southern African Power Pool and trade of agricultural products amounting to significant transfers of embedded water. © 2015 Macmillan Publishers Limited.</t>
  </si>
  <si>
    <t>Pueppke, SG; Nurtazin, ST; Graham, NA; Qi, JG</t>
  </si>
  <si>
    <t>Central Asia's Ili River Ecosystem as a Wicked Problem: Unraveling Complex Interrelationships at the Interface of Water, Energy, and Food</t>
  </si>
  <si>
    <t xml:space="preserve">Central Asia’s Ili River Ecosystem </t>
  </si>
  <si>
    <t>10.3390/w10050541</t>
  </si>
  <si>
    <t>Water</t>
  </si>
  <si>
    <t>The Ili River originates in the mountains of Xinjiang, China, and flows across an increasingly arid landscape before terminating in Kazakhstan's Lake Balkhash, which has no outlet to the ocean. The river has been extensively impounded and diverted over the past half century to produce hydroelectric power and food on irrigated land. Water withdrawals are increasing to the extent that they are beginning to threaten the ecosystem, just as it is becoming stressed by altered inflows as glaciers retreat and disappear. If the Ili River ecosystem is to be preserved, it is crucial that we thoroughly understand the spatial and temporal nuances of the interrelationships between water, energy, and foodand the vulnerability of these components to climate change. The ecosystem has all of the characteristics of a classically-defined wicked problem, and so it warrants treatment as a complex and dynamic challenge subject to changing assumptions, unexpected consequences, and strong social and economic overtones. Research should thus focus not just on new knowledge about the water, energy, or food component, but on advancing our understanding of the ecosystem as a whole. This will require the participation of interdisciplinary teams of researchers with both tacit and specialized knowledge.</t>
  </si>
  <si>
    <t>De Strasser L., Lipponen A., Howells M., Stec S., Bréthaut C.</t>
  </si>
  <si>
    <t>A methodology to assess thewater energy food ecosystems nexus in transboundary river basins</t>
  </si>
  <si>
    <t>the Alazani/Ganykh, the Sava and the Syr Darya</t>
  </si>
  <si>
    <t xml:space="preserve">River Basin </t>
  </si>
  <si>
    <t>10.3390/w8020059</t>
  </si>
  <si>
    <t>The "nexus" is a potentially very appropriate approach to enhance resource efficiency and good governance in transboundary basins. Until now, however, evidence has been confined to isolated case studies and the nexus approach remains largely undefined. The methodology presented in this paper, developed for preparing a series of nexus assessments of selected river basins under the Water Convention of the United Nations Economic Commission for Europe (UNECE), is a timely contribution to this ongoing debate. The nexus assessment of a transboundary basin has the objective of identifying trade-offs and impacts across sectors and countries and to propose possible policy measures and technical actions at national and transboundary levels to reduce intersectoral tensions. This is done jointly with policy makers and local experts. Compared to an Integrated Water Resource Management approach, the water energy food ecosystems nexus approach concurrently considers multiple sectors and their evolution. This offers the opportunity to better involve key economic sectors-energy and agriculture in particular-in the dialogue over transboundary water resource uses, protection and management. © 2016 by the authors.</t>
  </si>
  <si>
    <t>Nyangon J., Alabbas N., Agbemabiese L.</t>
  </si>
  <si>
    <t>Entangled systems at the energy-water-food nexus: Challenges and opportunities</t>
  </si>
  <si>
    <t>Delaware STATE, institutional level</t>
  </si>
  <si>
    <t>10.4018/978-1-5225-1046-8.ch009</t>
  </si>
  <si>
    <t>Reconsidering the Impact of Climate Change on Global Water Supply, Use, and Management</t>
  </si>
  <si>
    <t>This chapter assesses energy, water, and food resource systems based on their inter- and intra-sectoral imperatives of large scale development investments at the institutional level (including private and public activities) and how to achieve security of resource supplies. It identifies key interrelated processes, practices, and factors that underpin integrated resource management (IRM) and their attendant benefits. Applying the E4 framework concerned with energy, economy, environment, and equity to identify the main threats to these systems, the chapter evaluates their institutional, political, economic, cultural and behavioral components, and characterizes the forces that drive each of them at different governance scales. The chapter is guided by political economy, economic, and sociological theories that suggest that institutional structures affect economic factors and processes (i.e. production, distribution, and consumption processes). A case study of energy, water, and food (EWF) conflicting sectoral imperatives in Delaware is discussed in detail to better understand how these policy and institutional processes occur, which forms they take, and in which ways they define the quality and quantity of EWF resource systems in the State. In order to verify these parameters, the analysis considered the advantages of a sectorally balanced, E4 framework, in particular to evaluate the valency and magnitude of cross-sectoral connections, balance competing needs, and identify policy options that address various trade-offs. © 2017 by IGI Global. All rights reserved.</t>
  </si>
  <si>
    <t>Li G., Huang D., Sun C., Li Y.</t>
  </si>
  <si>
    <t>Developing interpretive structural modeling based on factor analysis for the water-energy-food nexus conundrum</t>
  </si>
  <si>
    <t>10.1016/j.scitotenv.2018.09.188</t>
  </si>
  <si>
    <t>Factor identification and analysis are effective ways to explain and quantify complex relationships in the water-energy-food nexus (WEF-nexus). It has been acknowledged that factors in the WEF-nexus vary by time, level and location, but the hierarchy between factors has been largely ignored. Taking advantage of the interpretive structural modeling (ISM) method, this paper presents an identification and analysis on the interwoven factors in an urban WEF-nexus in Beijing. As a result, 87 representative factors have been identified and classified, with a hierarchy structure established by ISM. Based on the relative importance of given factors, factor hierarchy structure shows that the energy system in the core nexus is the essential system and is critical to promoting the WEF-nexus in Beijing; factors from peripheral nexuses – such as population and vehicle volume – also have a significant influence on nexus governance. Furthermore, integrated policies from subsystems within the core nexus or between the core and peripheral nexuses are critical to secure WEF in Beijing. Factor analysis suggests that the portrayed nexus structure could provide valuable references for further quantification and decision making. © 2018 Elsevier B.V.</t>
  </si>
  <si>
    <t>Yu, HY</t>
  </si>
  <si>
    <t>The Energy-Water-Food Nexus and Its Implications for China-Africa Cooperation on Climate Change</t>
  </si>
  <si>
    <t>10.1142/S2345748114500134</t>
  </si>
  <si>
    <t>Chinese Journal of Urban and Environmental Studies</t>
  </si>
  <si>
    <t>In the context of climate change, security is not only a relationship between countries, but also the interdependence between issues. In the African region, water, energy, and food form a security nexus with great sensitivity and vulnerability. Security nexus provides a new explanation for resources competition, cooperation, and conflict in the African region, and promotes water-food-energy research shift from the technical aspects to foreign policy level, and finally provides new international political ideas for resource and environmental solutions in Africa. In the perspective of security nexus, solving the ecological problems in Africa through international cooperation is not a simple technical issue, but an international political and economic issue. Based on the special political and economic advantages that China owns, jointly coping with the challenges of security nexus of China and Africa will provide an important opportunity to deepen their friendly and cooperative relations, broaden social basis of China-Africa relationship, and seek new growth points for economic cooperation.</t>
  </si>
  <si>
    <t>Al-saidi M., Elagib N.A., Ribbe L., Schellenberg T., Roach E., Oezhan D.</t>
  </si>
  <si>
    <t>Water-Energy-Food Security Nexus in the Eastern Nile Basin: Assessing the Potential of Transboundary Regional Cooperation</t>
  </si>
  <si>
    <t>Eastern Nile Basin</t>
  </si>
  <si>
    <t>10.1002/9781119243175.ch10</t>
  </si>
  <si>
    <t>With increasing demands and pressures on energy, food, and water resources in the region of the Eastern Nile basin, development projects and also potential for conflict along the Nile waters have increased. This study presents data on resource use patterns and reviews literature on the cooperation potential between Egypt, Sudan, and Ethiopia in the sectors of water, energy, and food. It introduces the resource use profiles of the countries in the three sectors and summarizes common challenges to resource security and in regard to cross-cutting issues, such as climate risks and land degradation. The study also highlights the issues for transboundary cooperation using resources within and beyond the Nile. It emphasizes the importance of regional integration, using current country-specific potentials for easing river-sharing conflicts and fostering human development of riparian countries. © 2017 American Geophysical Union. Published 2017 by John Wiley &amp; Sons, Inc.</t>
  </si>
  <si>
    <t>Pradhanang S.M.</t>
  </si>
  <si>
    <t>Water‐Energy‐Food Nexus: Examples from the USA</t>
  </si>
  <si>
    <t>10.1002/9781119243175.ch13</t>
  </si>
  <si>
    <t>Availability and predictability of water resources can have direct impacts on food and energy systems and vice versa. The water‐energy‐food (WEF) nexus is intricately linked to everyday life. Like many other countries in the world, the United States has, and is currently facing many challenges with strained water, energy, and food systems. This necessitates a shift in thinking in order to understand that what we do every day affects the WEF nexus and the nexus, in turn, affects our everyday life. A reliable supply of water, energy, and food is one of the most important global challenges of the present time and the future, and we know that the WEF nexus will help address this intricate system in a better way. This chapter presents examples from the water, energy, and food sectors and explores the connections between these three in the context of the globalization and development in the United States, aiming to bring awareness to interactions, interdependencies and management challenges of these three resources. © 2017 American Geophysical Union.</t>
  </si>
  <si>
    <t>Afshar A., Soleimanian E., Akbari Variani H., Vahabzadeh M., Molajou A.</t>
  </si>
  <si>
    <t>The conceptual framework to determine interrelations and interactions for holistic Water, Energy, and Food Nexus</t>
  </si>
  <si>
    <t>10.1007/s10668-021-01858-3</t>
  </si>
  <si>
    <t>Environment, Development and Sustainability</t>
  </si>
  <si>
    <t>Several models with a variety of concepts and approaches have been proposed to address different aspects of the Water-Energy-Food (WEF) nexus system. In some models, the interaction between WEF resources is considered without considering the internal relationships between subsystems and vice versa. This is while, a comprehensive model should consider all internal and external relationships between the three subsystems which are named interrelations and interactions, respectively. Therefore, this study was an initial step to introduce the holistic WEF nexus simulator framework and its components. In a holistic model, it is axiomatic that extensive data should be gathered. Hence, in the second step, the authors attempted to classify the huge amount of required data into two distinct categories: (1) non-simulated data (independent parameters, independent variables, and management parameters) and (2) simulated data (IFs and THENs). In addition to providing valuable feedback on the WEF nexus concept and providing required data for policy evaluation and assessment, listing and classifying the required data and describing them in terms of IFs and THENs will provide valuable insight. This study shows how extensive data can be accessed and shared within a comprehensive nexus simulation model. As a result of using this classification method, the interrelations between each subsystem and the interactions with other subsystems in the nexus model can be extracted simply, and none of them will be overlooked due to lack of knowledge about the nexus system. Additionally, these IFs and THENs variables are considered as a great solution to diminish the complexity of the nexus system to implement it. © 2021, The Author(s), under exclusive licence to Springer Nature B.V.</t>
  </si>
  <si>
    <t>Moreira F.A., Dalla Fontana M., Sepe P.M., Lopes M.V., Moura L.V., Medeiros L.S., de Kraker J., Malheiros T.F., Di Giulio G.M.</t>
  </si>
  <si>
    <t>Co-creating sustainability indicators for the local water–energy–food nexus</t>
  </si>
  <si>
    <t>São Paulo</t>
  </si>
  <si>
    <t>10.1007/s11625-022-01141-y</t>
  </si>
  <si>
    <t>Sustainability indicators have become essential tools to deal with compartmentalized resources planning and management in cities. The development of water, energy, and food nexus (WEF nexus) indicators is a prominent goal of current research, but the focus is mainly on economic issues and material flows. Attention to the local scale and context, social aspects, and the inclusion of non-academic actors is mostly lacking. To address these gaps, this paper reports and reflects on the co-creation of sustainability indicators related to the WEF nexus in the city of São Paulo, Brazil. With a transdisciplinary approach, non-academic actors were included in the different stages of the process using the Urban Living Lab methodology, to improve the usability of the produced indicators’ set. The case of São Paulo concerned on-going actions in the peri-urban and rural areas of the city which seek to improve environmental protection by stimulating more sustainable forms of agriculture. Thirty-four indicators were developed through a sequence of interactive activities, such as workshops, meetings, and field trips. The presented process aims to strongly enhance usability by actively involving users from the start, connecting the nexus approach to previous knowledge and familiar frameworks, paying attention to the local scale and context, and to social aspects, and by anticipating future use in various ways. © 2022, The Author(s), under exclusive licence to Springer Japan KK, part of Springer Nature.</t>
  </si>
  <si>
    <t>Luqman M., Al-Ansari T.</t>
  </si>
  <si>
    <t>A novel solution towards zero waste in dairy farms: A thermodynamic study of an integrated polygeneration approach</t>
  </si>
  <si>
    <t>10.1016/j.enconman.2020.113753</t>
  </si>
  <si>
    <t>The rising global human population and per capita demands of needed resources in terms of water, energy and food is an increasingly challenging dilemma, which increases in complexity when conceptualised in the context of global climate change. Dairy products are essential foods that are nutritional and contribute towards overall food security. However, ongoing practices in dairy production, and more specifically dairy waste management, are environmentally challenging and hence need to be replaced by more sustainable solutions. From an environmental perspective, the waste output from dairy farms (methane, manure and wastewater) and the demands of energy and clean water are amongst the most substantial. In this regard, a novel approach is presented to address this issue, in which the focus is to utilise maximum wastes to fulfil (or at least reduce) the demands of a dairy farm. Unique to this study, is a proposed polygeneration system that utilises the very low concentration of methane in the barns, and utilises all the dairy farm wastes in an integrated manner. In addition, the system is equipped with a hydrogen cycle which addresses social concerns regarding wastewater reuse for drinking purposes. The proposed system is mainly composed of a combustion chamber, Rankine cycles, NH3-H2O Absorption Cooling System, wastewater evaporator, water electrolyser and a fuel cell. A detailed thermodynamic analysis reveals that the system produces 17 MW of electricity, 1350 m3/day of clean water, 15.62 kg/s of chilled water and cooling capacity of 9,256 tons. In addition, the system utilises 864 tons/day of manure, 87.62 tons/day of methane (saving ~1950 tons of CO2 equivalent daily) and recycles 793.2 m3/day of wastewater. The computed overall energy efficiency of the system is 35.2%, while the overall exergy efficiency is 19.2%. Moreover, the parametric analysis not only demonstrates that the system can perform stably in varying environmental conditions, contrary to other systems, it demonstrates that the system favours harsher hot and humid environments. Ultimately, these results demonstrate that dairy farms in such climates can be operated in a decentralised manner with near zero-emissions and zero-wastes output. © 2020 The Author(s)</t>
  </si>
  <si>
    <t>Lazaro L.L.B., Giatti L.L., Bermann C., Giarolla A., Ometto J.</t>
  </si>
  <si>
    <t>10.1016/j.rser.2021.111384</t>
  </si>
  <si>
    <t>McGrane S.J., Acuto M., Artioli F., Chen P.-Y., Comber R., Cottee J., Farr-Wharton G., Green N., Helfgott A., Larcom S., McCann J.A., O'Reilly P., Salmoral G., Scott M., Todman L.C., van Gevelt T., Yan X.</t>
  </si>
  <si>
    <t>Scaling the nexus: Towards integrated frameworks for analysing water, energy and food</t>
  </si>
  <si>
    <t xml:space="preserve">The Tamar catchment in the south-west of the United Kingdom </t>
  </si>
  <si>
    <t>10.1111/geoj.12256</t>
  </si>
  <si>
    <t>Geographical Journal</t>
  </si>
  <si>
    <t>The emergence of the water–energy–food (WEF) nexus has resulted in changes to the way we perceive our natural resources. Stressors such as climate change and population growth have highlighted the fragility of our WEF systems, necessitating integrated solutions across multiple scales. While a number of frameworks and analytical tools have been developed since 2011, a comprehensive WEF nexus tool remains elusive, hindered in part by our limited data and understanding of the interdependencies and connections across the WEF systems. To achieve this, the community of academics, practitioners and policy-makers invested in WEF nexus research are addressing several critical areas that currently remain as barriers. First, the plurality of scales (e.g., spatial, temporal, institutional, jurisdictional) necessitates a more comprehensive effort to assess interdependencies between water, energy and food, from household to institutional and national levels. Second, and closely related to scale, a lack of available data often hinders our ability to quantify physical stocks and flows of resources. Overcoming these barriers necessitates engaging multiple stakeholders, and using experiences and local insights to better understand nexus dynamics in particular locations or scenarios, and we exemplify this with the inclusion of a UK-based case study on exploring the nexus in a particular geographical area. We elucidate many challenges that have arisen across nexus research, including the impact of multiple scales in operation, and concomitantly, what impact these scales have on data accessibility. We assess some of the critical frameworks and tools that are applied by nexus researchers and articulate some of the steps required to develop from nexus thinking to an operationalisable concept, with a consistent focus on scale and data availability. The information, practices and views in this article are those of the author(s) and do not necessarily reflect the opinion of the Royal Geographical Society (with IBG). © 2018 The Authors. The Geographical Journal published by John Wiley &amp; Sons Ltd on behalf of Royal Geographical Society (with the Institute of British Geographers).</t>
  </si>
  <si>
    <t>Ramos E.P., Howells M., Sridharan V., Engström R.E., Taliotis C., Mentis D., Gardumi F., de Strasser L., Pappis I., Balderrama G.P., Almulla Y., Beltramo A., Ramirez C., Sundin C., Alfstad T., Lipponen A., Zepeda E., Niet T., Quirós-Tortós J., Angulo-Paniagua J., Shivakumar A., Ulloa S., Rogner H.</t>
  </si>
  <si>
    <t>The climate, land, energy, and water systems (CLEWs) framework: A retrospective of activities and advances to 2019</t>
  </si>
  <si>
    <t>10.1088/1748-9326/abd34f</t>
  </si>
  <si>
    <t>Population growth, urbanization and economic development drive the use of resources. Securing access to essential services such as energy, water, and food, while achieving sustainable development, require that policy and planning processes follow an integrated approach. The 'Climate-, Land-, Energy- and Water-systems' (CLEWs) framework assists the exploration of interactions between (and within) CLEW systems via quantitative means. The approach was first introduced by the International Atomic Energy Agency to conduct an integrated systems analysis of a biofuel chain. The framework assists the exploration of interactions between (and within) CLEW systems via quantitative means. Its multi-institutional application to the case of Mauritius in 2012 initiated the deployment of the framework. A vast number of completed and ongoing applications of CLEWs span different spatial and temporal scales, discussing two or more resource interactions under different political contexts. Also, the studies vary in purpose. This shapes the methods that support CLEWs-type analyses. In this paper, we detail the main steps of the CLEWs framework in perspective to its application over the years. We summarise and compare key applications, both published in the scientific literature, as working papers and reports by international organizations. We discuss differences in terms of geographic scope, purpose, interactions represented, analytical approach and stakeholder involvement. In addition, we review other assessments, which contributed to the advancement of the CLEWs framework. The paper delivers recommendations for the future development of the framework, as well as keys to success in this type of evaluations. © 2021 The Author(s). Published by IOP Publishing Ltd</t>
  </si>
  <si>
    <t>Yadav K., Geli H.M.E., Cibils A.F., Hayes M., Fernald A., Peach J., Sawalhah M.N., Tidwell V.C., Johnson L.E., Zaied A.J., Gedefaw M.G.</t>
  </si>
  <si>
    <t>An Integrated Food, Energy, and Water Nexus, Human Well-Being, and Resilience (FEW-WISE) Framework: New Mexico</t>
  </si>
  <si>
    <t>New Mexico</t>
  </si>
  <si>
    <t>10.3389/fenvs.2021.667018</t>
  </si>
  <si>
    <t>Interconnected food, energy, and water (FEW) nexus systems face many challenges to support human well-being (HWB) and maintain resilience, especially in arid and semiarid regions like New Mexico (NM), United States (US). Insufficient FEW resources, unstable economic growth due to fluctuations in prices of crude oil and natural gas, inequitable education and employment, and climate change are some of these challenges. Enhancing the resilience of such coupled socio-environmental systems depends on the efficient use of resources, improved understanding of the interlinkages across FEW system components, and adopting adaptable alternative management strategies. The goal of this study was to develop a framework that can be used to enhance the resilience of these systems. An integrated food, energy, water, well-being, and resilience (FEW-WISE) framework was developed and introduced in this study. This framework consists mainly of five steps to qualitatively and quantitatively assess FEW system relationships, identify important external drivers, integrate FEW systems using system dynamics models, develop FEW and HWB performance indices, and develop a resilience monitoring criterion using a threshold-based approach that integrates these indices. The FEW-WISE framework can be used to evaluate and predict the dynamic behavior of FEW systems in response to environmental and socioeconomic changes using resilience indicators. In conclusion, the derived resilience index can be used to inform the decision-making processes to guide the development of alternative scenario-based management strategies to enhance the resilience of ecological and socioeconomic well-being of vulnerable regions like NM. © Copyright © 2021 Yadav, Geli, Cibils, Hayes, Fernald, Peach, Sawalhah, Tidwell, Johnson, Zaied and Gedefaw.</t>
  </si>
  <si>
    <t>Laspidou C.S., Mellios N., Kofinas D.</t>
  </si>
  <si>
    <t>Towards ranking the water-energy-food-land use-climate nexus interlinkages for building a nexus conceptual model with a Heuristic Algorithm</t>
  </si>
  <si>
    <t>Greece</t>
  </si>
  <si>
    <t>10.3390/w11020306</t>
  </si>
  <si>
    <t>The concept of the Water-Energy-Food nexus (WEF), as documented by the United Nations Food and Agriculture Organization (FAO), suggests that the three resources are thoroughly interrelated, shaping a complicated web of interlinkages. Perceiving the three commodities as an interdependent variable system, rather than isolated subsystems is a step towards a more holistic approach, and thus a prerequisite to introducing a sustainable scheme for better managing resources. In this work, the well-documented WEF nexus is broadened to a five-dimensional nexus, also involving land use and climate. A methodology for drawing the interrelations among the five dimensions and unreeling the complicated system of direct and indirect interlinkages is given. The intensity of interlinkages among nexus components is initially assessed through a three-point typology with interlinkage scoring corresponding to resource use in Greece. The typology is used and is further expanded to quantify successfully all interlinkages among nexus components with a proposed heuristic algorithm. Results are used to create the cross-interlinkage matrix that identifies food as the most influencing resource and water as the resource mostly influenced by other nexus elements. Results show that indirect interlinkages of multiple resources can be very significant and should not be ignored when planning nexus-coherent policy initiatives and investments in different sectors, in order to promote resource efficiency. © 2019 by the authors.</t>
  </si>
  <si>
    <t>Zhong S., Zhu Y., Zhao J., Shen L.</t>
  </si>
  <si>
    <t>A Collaborative Framework for Hydropower Development and Sustainable Livelihood of Farmers in the Lancang‐Mekong River Basin: A Review with the Perspective of Energy‐Water‐Food Nexus</t>
  </si>
  <si>
    <t>10.3390/w14030499</t>
  </si>
  <si>
    <t>With the process of poverty eradication and economic growth, hydropower development becomes increasingly important because of its huge potential advantages in the Lancang‐Mekong River Basin. However, the complex topography and rich resource endowments in the Lancang‐Mekong River Basin bring a variety of potential risks and uncertainties in hydropower development, which has an important impact on the sustainable livelihood of farmers. There is an urgent need for countries in the Lancang‐Mekong River Basin to systematically assess hydropower projects, especially their impact on the sustainable livelihoods of farmers. Based on the systematic analysis of relevant literature, this study established a collaborative framework of hydropower development and farmers’ sustainable livelihood, including theoretical framework, indicator system and model structure. The purpose is to explore the interaction mechanism of energy and water resources utilization, food security and sustainable livelihood of farmers in hydropower development. The findings can provide scientific and technological support for the Belt and Road Initiative, poverty reduction and sustainable development in the river basin. © 2022 by the authors. Licensee MDPI, Basel, Switzerland.</t>
  </si>
  <si>
    <t>Sadeghi S.H., Sharifi Moghadam E.</t>
  </si>
  <si>
    <t>Integrated watershed management vis-a-vis water–energy–food nexus</t>
  </si>
  <si>
    <t>Shazand Watershed in Markazi Province</t>
  </si>
  <si>
    <t>10.1007/978-981-16-0239-9_3</t>
  </si>
  <si>
    <t>Iran, like most of the developing countries in the world, faces many issues with limiting water, energy, and food resources. On the other hand, the state of the watersheds is being destroyed due to the imbalance between human and the environment leading to different environmental, social, economic, and political consequences. This requires a change of mindset so that we can understand what we do every day on the water–energy–food (WEF) nexus. Balance establishment among various main components of the ecosystems based on the WEF nexus approach is considered as one of the important parts of integrated and adaptive watershed management. This chapter briefly discusses on the concept, standards, and methods of the WEF nexus. An example of the application of the WEF nexus will also be presented from Iran exploring the interconnections between chapters of the nexus and integrated watershed management approaches. From the results and existing evidence, it can be concluded that the WEF nexus would be a practical, adjustable, and adaptive approach for fulfilling increasing demands of the human while there is a glance to limited resources. Based on the available literatures and the case study done by the authors, it can be ultimately concluded that the adoption of the WEF nexus would facilitate better achievements in integrated management of the watersheds. © The Author(s), under exclusive license to Springer Nature Singapore Pte Ltd. 2021.</t>
  </si>
  <si>
    <t>Benites-Lazaro L.L., Nascimento N., Urbinatti A., Amaral M., Giatti L.L.</t>
  </si>
  <si>
    <t>The social network analysis to study discourse on water–energy–food nexus</t>
  </si>
  <si>
    <t>Brazilian government, media, and Non-Governmental Organizations</t>
  </si>
  <si>
    <t>10.1007/978-981-16-0239-9_5</t>
  </si>
  <si>
    <t>Debates on the interrelationship, interdependences, synergies, and trade-offs on water–energy–food nexus have underscored the need for new methods to explore and understand the complexity of these relevant issues, particularly methods that are capable of representing the interrelationships between sectors. In this chapter, we discuss the utility of social network analysis to analyze social actors’ discourses surrounding the water–energy–food nexus sectors. Social network analysis (SNA) allows us to depict the connections that exist within the nexus sectors and those among social actors. We present a practical application of the method by analyzing textual documents regarding water, energy and food related issues from Brazilian government, media, and Non-Governmental Organizations. SNA can help present and map the degree to which coordination between actors and topics occurs in nexus systems. The essential elements of this type of analysis are centrality, and the extent to which individual nodes, which typically represent nexus topics are connected to one another in the network. © The Author(s), under exclusive license to Springer Nature Singapore Pte Ltd. 2021.</t>
  </si>
  <si>
    <t>Namany S., Al-Ansari T.</t>
  </si>
  <si>
    <t>Energy, water, food nexus decision-making for sustainable food security</t>
  </si>
  <si>
    <t>10.1007/978-981-16-0239-9_7</t>
  </si>
  <si>
    <t>Natural resources and their constituting systems continue to experience stresses attributed to expanding anthropogenic activities. Economic expenditures on most sectors are heavily dependent on water, energy and food resources, the utilisation of which contributes to resource depletion and environmental burdens. The energy–water–food (EWF) nexus is a concept that harnesses the intrinsic relationships existing between resources and representative sub-systems in order to support efficient resources management, develop resilience and enhance environmental consciousness. While the EWF nexus framework can provide preliminary decision-making insights into resource sub-systems, it cannot alone address modern-day multidimensional resource problems and their related economic and environmental challenges. Food insecurity, a global challenge for mankind, is a result of various factors, of which is resource mismanagement. This chapter investigates the possibility of understanding and alleviating food insecurity by means of the EWF nexus approach. It highlights using case studies the possible analytical and modelling decision-making tools that enable the characterisation and analysis of resources systems across strategic, tactical and operational levels of decision-making in volatile and risky environments. Example of studies involve optimisation, machine learning and agent-based modelling, and illustrate the complementary nature of these tools within decision frameworks, and how they can be utilised to alleviate food insecurity and support sustainable and resilient resource management. © The Author(s), under exclusive license to Springer Nature Singapore Pte Ltd. 2021.</t>
  </si>
  <si>
    <t>Salam P.A., Pandey V.P., Shrestha S., Anal A.K.</t>
  </si>
  <si>
    <t>The Need for the Nexus Approach</t>
  </si>
  <si>
    <t>10.1002/9781119243175.ch1</t>
  </si>
  <si>
    <t>The water, energy, and food resources share a lot in common; they have strong interdependencies and are inadvertently affected by action in any one of them. Therefore, the nexus approach (integrated policies related to water, energy, and food) is required in the face of growing concerns over the future availability and sustainability of these resources. The nexus approach can help achieve at least some of the “Sustainable Development Goals (SDGs)” (e.g., SDG 2, 6, 7, 12, 13, 15). This chapter discusses trends in availability and consumption of the three key resources (i.e., water, energy, and food) and interactions between them, and finally provides some reasons why the nexus approach can help achieve social and economic development goals. © 2017 American Geophysical Union. Published 2017 by John Wiley &amp; Sons, Inc.</t>
  </si>
  <si>
    <t>Dawoud M.A.H.</t>
  </si>
  <si>
    <t>Water, Energy, and Food Security Nexus in the West Asian Region</t>
  </si>
  <si>
    <t>West Asian Region</t>
  </si>
  <si>
    <t>10.1002/9781119243175.ch15</t>
  </si>
  <si>
    <t>The water, energy, and food nexus has complex interconnections and dimensions and is essential for human well‐being, poverty reduction, and sustainable development in West Asia. Water is required to produce energy, while energy is needed for water extraction, treatment, and distribution. The food sector requires water and energy to produce food products, while fertilizer and pesticide from farmland use have negative impact on water quality. Understanding these interconnections helps to determine the framework that synergizes all these elements. The West Asian population was about 51 million in 1950, and increased to 319.55 million in 2012 and is projected to reach 560 million by 2050. Agriculture accounts for 73% of freshwater withdrawals, making it the largest user of water in West Asia. The food production and supply chain consumes about 32% of total energy consumed in the region. Energy is required to produce, transport, and distribute food as well as to extract, pump, lift, collect, transport, and treat/desalinate water. This situation is expected to be exacerbated in the near future as 64% more food will need to be produced in order to feed the region’s population and 52% more energy in 2050. This study indicates that a sustainable future is possible in West Asia within the range of the available resources if efforts are made to manage these resources properly. © 2017 American Geophysical Union. Published 2017 by John Wiley &amp; Sons, Inc.</t>
  </si>
  <si>
    <t>Pandey V.P., Shrestha S.</t>
  </si>
  <si>
    <t>2 Evolution of the Nexus as a Policy and Development Discourse</t>
  </si>
  <si>
    <t>10.1002/9781119243175.ch2</t>
  </si>
  <si>
    <t>The key resources that sustain life and the ecosystem (e.g., water, food, energy, and others) are linked in many ways. Action in one sector might have impacts on others, thus forming a policy nexus among them. The relationships between the resources were realized long back; however, the nexus concept is still evolving as a policy and development discourse with the involvement of many actors. It is generally considered as a “multicentric” approach, the advancement of “water‐centric” Integrated Water Resources Management (IWRM). This chapter presents a systematic review on how the nexus concept emerged and is now spreading to cover wider sectors; it then discusses key actors involved in raising the profile of the nexus as a policy and development discourse. © 2017 American Geophysical Union. Published 2017 by John Wiley &amp; Sons, Inc.</t>
  </si>
  <si>
    <t>Smajgl A., Ward J.</t>
  </si>
  <si>
    <t>Dynamic, Cross‐Sectoral Analysis of the Water-Energy-Food Nexus: Investigating an Emerging Paradigm</t>
  </si>
  <si>
    <t>10.1002/9781119243175.ch4</t>
  </si>
  <si>
    <t>Development‐focused debates increasingly employ the water‐food‐energy nexus concept as a new perspective to diagnose conflicting sectoral objectives and improve the assessment of large‐scale investments in energy, water, or food security. Current frameworks largely approach the nexus from a static‐comparative, water‐centric perspective. In this chapter, we argue that a dynamic nexus framework that assigns equal weight to the water, food, and energy sectors introduces an emergent paradigm that yields novel cross‐sectoral interactions. The chapter describes a comparison of a static nexus analysis with a balanced and dynamic investigation of nexus interactions in the Mekong River Basin (MRB). A key advantage of the dynamic approach compared to static analyses is an improved capability to identify and diagnose how cross‐sectoral connections emerge and are altered as a consequence of single‐sector interventions. © 2017 American Geophysical Union.</t>
  </si>
  <si>
    <t>Storey D., Santucci L., Sinha B.</t>
  </si>
  <si>
    <t>Urban Nexus: An Integrated Approach for the Implementation of the Sustainable Development Goals</t>
  </si>
  <si>
    <t>Nashik, Da Nang, and Shenzhen</t>
  </si>
  <si>
    <t>10.1002/9781119243175.ch5</t>
  </si>
  <si>
    <t>Asia’s urbanization is unprecedented and this rapid transformation is having a profound impact on the region’s key natural resources, such as water, energy, and food/land. Urban nexus, an integrated framework focusing on the dynamic interaction of these three key sectors, addresses the gaps in linear resource use patterns and builds on the three pillars of sustainability. It aims to integrate systems, underpinned by policy coherence and collaborative governance, while redefining spatial relationships of cities with their surrounding areas and resources. Such an integrated approach to resource management can also play a key role in the implementation of the newly adopted sustainable development goals (SDGs), reducing potential trade‐offs and strengthening synergies across goals and targets. A review of experiences in the region, and in particular three case studies (Nashik, Da Nang, and Shenzhen) highlight the enabling factors, mechanisms, and policies required to facilitate the adoption of an urban nexus approach. © 2017 American Geophysical Union. Published 2017 by John Wiley &amp; Sons, Inc.</t>
  </si>
  <si>
    <t>Lotfi A., Mohammadi-Ivatloo B., Asadi S.</t>
  </si>
  <si>
    <t>Introduction to FEW nexus</t>
  </si>
  <si>
    <t>10.1007/978-3-030-40052-1_2</t>
  </si>
  <si>
    <t>Food, energy, and water (FEW) resources have high interconnection and interdependencies as each resource can be affected by the other two. Thus, the Nexus approach is introduced and implemented to manage FEW. This chapter discusses each sector of FEW: availability, production, consumption, interaction, and interconnection between them, and finally suggests some action to improve the operation of the Nexus. © Springer Nature Switzerland AG 2020.</t>
  </si>
  <si>
    <t>Scott C.A., Kurian M., Wescoat J.L., Jr.</t>
  </si>
  <si>
    <t>The Water-Energy-Food Nexus: Enhancing Adaptive Capacity to Complex Global Challenges</t>
  </si>
  <si>
    <t>10.1007/978-3-319-05747-7_2</t>
  </si>
  <si>
    <t>Governing the Nexus: Water, Soil and Waste Resources Considering Global Change</t>
  </si>
  <si>
    <t>Multiple intersecting factors place pressure on planetary systems on which society and ecosystems depend. Climate change and variability, resource use patterns, globalization viewed in terms of economic enterprise and environmental change, poverty and inequitable access to social services, as well as the international development enterprise itself, have led to a rethinking of development that solely addresses economic growth. Fulfilling the essential human aspirations for quality of life, meaningful education, productive and rewarding work, harmonious relations, and sustainable natural resource use requires ingenuity, foresight and adaptability. © Springer International Publishing Switzerland 2015.</t>
  </si>
  <si>
    <t>Minucci G., Karmaoui A.</t>
  </si>
  <si>
    <t>Exploring the water-food-energy and climate nexus: Insights from the moroccan draa valley</t>
  </si>
  <si>
    <t>the moroccan draa valley</t>
  </si>
  <si>
    <t>10.1007/978-3-319-41022-7_11</t>
  </si>
  <si>
    <t>Springer Tracts in Civil Engineering</t>
  </si>
  <si>
    <t>Water, energy, food and climate are strongly interconnected spheres ranging from ensuring access to resources and services, to environmental and social impacts. Such interwoven concerns become even more relevant in drylands and oasis communities in developing countries where resources are already scarce and people are considered to be among the most endangered by the rising anthropogenic pressure on the environment and threats posed by climate change. Pinpointing these links is extremely relevant since it allows addressing synergies and preventing potential tensions. Using the Draa Valley Region in Morocco as a case study, the paper addresses and maps the interconnectedness between water-food-energy and climate. The findings of this study underline that while (national and regional) top-down policies concerning water-food-energy and climate nexus goal to take control of the related interconnections put at risk the long-term sustainability of the region in the area of water, energy and food; bottom-up and local policies are able to accommodate and respond to change posed by the nexus challenges in the short-term. © 2017, Springer International Publishing Switzerland.</t>
  </si>
  <si>
    <t>Yillia P.T.</t>
  </si>
  <si>
    <t>Water-Energy-Food nexus: framing the opportunities, challenges and synergies for implementing the SDGs [Water Energy Food Nexus: Ausarbeitung der Möglichkeiten, Herausforderungen und Synergien bei der Umsetzung der Ziele der nachhaltigen Entwicklung (SDG)]</t>
  </si>
  <si>
    <t>10.1007/s00506-016-0297-4</t>
  </si>
  <si>
    <t>Osterreichische Wasser- und Abfallwirtschaft</t>
  </si>
  <si>
    <t>The Water-Energy-Food Nexus has been promoted by a number of prominent and influential global policy actors over the last couple of years. Increasingly, the concept has emerged as a major research, policy and planning instrument to govern and address demand and supply challenges across four main development sectors: water, energy, food and ecosystems. These sectors are often considered within an interdependent relationship and intertwined framework for balancing tradeoffs and identifying synergies and opportunities. This article frames the water-energy-food nexus as a crucial policy and planning instrument for strengthening cross-sector interactions and highlights the opportunities and challenges for doing so. The article is divided into four main sections. The first section describes the major linkages between water and energy and shows that the links between water and energy goes far beyond where water and energy are needed for each other. The second section describes other nexus dimensions beyond water and energy to include dimensions such as food, ecosystems and climate change for example. The key challenges in pursuing the nexus perspective in integrated planning and management of natural resources are presented in the third section and lastly, as a way of concluding, the article outlines some of the measures that are needed to operationalize the nexus perspective. Considering the implications of this analysis for the implementation of SDGs would be an important undertaking going forward for the operations of development agencies and the means of ensuring that the interdependences among sectors are taken into account in policy formulation and implementation. © 2016, Springer-Verlag Wien.</t>
  </si>
  <si>
    <t>Molajou A., Afshar A., Khosravi M., Soleimanian E., Vahabzadeh M., Variani H.A.</t>
  </si>
  <si>
    <t>A new paradigm of water, food, and energy nexus</t>
  </si>
  <si>
    <t>10.1007/s11356-021-13034-1</t>
  </si>
  <si>
    <t>In recent decades, global forecasts show that the demands for freshwater, energy, and food have been affected by population growth, economic development, international trade, and increasing urbanization and food diversity. Moreover, cultural changes and other phenomena have adversely affected the water, energy, and food (WEF) resources demand. Consequently, climate change adverse impact, which is an undesirable phenomenon, will be increased at a staggering rate. Numerous studies have emphasized that the lack of integrated and systematic management strategies threaten these indispensable resources’ ability to meet growing demand. In many countries, the security of WEF resources, which is related to each other, has become three non-traditional security challenges that overshadow these communities’ development. Before realizing the importance of interactions between these three vital resources, the management strategies were typically used for one source, which was completely independent of the other two. Since these strategies did not consider the interactions between the three systems, the applied strategies’ results were sometimes contradictory. Also, due to the lack of attention to these three sectors’ vital connections, the competition level among these systems has been increased. Therefore, in recent years, the study of the complex interactions and connections between these resources has led to the emergence of a new term called WEF nexus in the scientific communities. Most studies about the WEF nexus have only described the current situation or, ideally, analyzed several predetermined scenarios. However, the adopted approach should be able to analyze different scenarios and be efficient and robust enough to develop a variety of strategies and utilize them for macro-policies. In this study, after reviewing the complex interactions between the WEF systems, it was tried to introduce a novel paradigm for the WEF nexus, which concentrates on expanding the possible space of WEF nexus. © 2021, The Author(s), under exclusive licence to Springer-Verlag GmbH, DE part of Springer Nature.</t>
  </si>
  <si>
    <t>Abdullaev, I; Rakhmatullaev, S</t>
  </si>
  <si>
    <t>Setting up the agenda for water reforms in Central Asia: Does the nexus approach help?</t>
  </si>
  <si>
    <t>10.1007/s12665-016-5409-8</t>
  </si>
  <si>
    <t>ENVIRONMENTAL EARTH SCIENCES</t>
  </si>
  <si>
    <t>Instead of re-orienting towards enhancing efficiency, the attention of political economies of the Central Asian States continues to be riveted on increasing resource extraction. Hydraulic mission (engineering water management) maintains its dominating status within water sector reforms of all countries. Forging mutually beneficial regimes for water-energy-agriculture-climate change systems as per the nexus concept requires robust governance and intersectorial coordination. It is historically evident that the Asian countries in question utilized a partial nexus system under the common Soviet centralized economic model. Within the nexus context, the current situation is outlined against the background of the boundary concept, security approach, and systems analyses as well as its holistic melding with the decade-long integrated water resources management efforts in Central Asia. The ability of existing institutional platforms, such as basin councils, to implement a nexus approach to local river catchments, regional watersheds or a national level is examined.</t>
  </si>
  <si>
    <t>McCarl B.A., Yang Y., Schwabe K., Engel B.A., Mondal A.H., Ringler C., Pistikopoulos E.N.</t>
  </si>
  <si>
    <t>Model Use in WEF Nexus Analysis: a Review of Issues</t>
  </si>
  <si>
    <t>10.1007/s40518-017-0078-0</t>
  </si>
  <si>
    <t>Current Sustainable/Renewable Energy Reports</t>
  </si>
  <si>
    <t>Purpose of Review: The purpose of this review was to discuss challenges regarding model use in water energy food nexus analysis. Recent Findings: Water, energy, and food (WEF) nexus analysis endeavors are relatively new. Modeling systems are just evolving and there are challenges that arise in performing high-quality analysis. We discuss many of these. Summary: Nexus modeling must represent and describe complex interrelationships among WEF systems. Modeling is a necessity as the nexus approach is about widening perspectives to unexplored levels. Nexus analysis systems must consider situations that vary from place to place and over time while integrating a family of models that address various components. Challenges arise in representing an appropriate geographic region while encompassing the relevant WEF using/producing activities along with heterogeneous, situation-specific, component interrelationships in a manner that supports decisions. Accounting for uncertainty and the evolution of population along with changes in biophysical, socioeconomic, economic, and climatic elements over time further compounds the challenge. In addition, challenges arise when one needs to describe previously unimplemented strategies both now and into an uncertain future represented by climate change, population growth, and other interacting forces. Comprehensive studies are needed to address these challenges and show the value of WEF nexus analysis. This paper addresses modeling-related challenges that arise when considering how to perform informative and accurate WEF nexus analyses. © 2017, Springer International Publishing AG.</t>
  </si>
  <si>
    <t>Burrow A., Newman A., Bazilian M.</t>
  </si>
  <si>
    <t>Reservoir Design and Operation for the Food-Energy-Water Nexus</t>
  </si>
  <si>
    <t>10.1007/s40518-019-00126-3</t>
  </si>
  <si>
    <t>As populations grow concurrently with changing climates, expanding economies and urbanization, competition for food, energy, and water resources increases. The intersection of these areas, sometimes referred to as the food-energy-water nexus, poses significant challenges. Using mixed-integer linear programming, this paper considers the impact of nexus decisions related to agricultural irrigation, water storage, and power generation on a river basin in northeastern Colorado. The model minimizes the cost of mitigating agricultural water shortages by designing additional storage for, and assigning flow of, excess water while identifying the location of the highest, most consistent volume to facilitate thermal power generation, while adhering to physical and topographical constraints that govern the movement of the river. We find that the optimal solution is a series of small reservoirs (cumulative storage volume of 31,023 acre-feet) to mitigate unmet agricultural demands, and the lowermost portion of the river has the highest, most consistent flow to facilitate thermal power generation. However, there exists enough water in the river during the time horizon of the study to support energy generation at any point along the river. Our optimization model can be used by long-range planners to make strategic food, energy, and water infrastructure decisions. © 2019, Springer Nature Switzerland AG.</t>
  </si>
  <si>
    <t>Loodin N., Keith T., Arynova A., Rosenblum Z., Ruzmatova Z.</t>
  </si>
  <si>
    <t>A critical analysis of the food–energy–water nexus in the Kootenai River Basin</t>
  </si>
  <si>
    <t>Kootenai River Basin</t>
  </si>
  <si>
    <t>10.1007/s40899-021-00508-w</t>
  </si>
  <si>
    <t>Sustainable Water Resources Management</t>
  </si>
  <si>
    <t>The paper has applied Food–Energy–Water (FEW) nexus in the Kootenai River Basin—a basin located in greater Columbia River Basin shared by Canada and USA—to explore how the institutional, stakeholders, and environmental aspects are represented within the basin. Despite the wide application of FEW nexus, the authors argue that the nexus concept has failed to capture the social dimension such as emotions within the basin. Furthermore, although the FEW nexus is a broader concept encompassing a wide range of actors, the FEW concept was unsuccessful in integrating indigenous and tribal communities into the nexus framework. Finally, the authors assert that FEW nexus should be further explored to incorporate social and environmental dimensions such as the role of various stakeholders, e.g., tribal communities, fishery, and biodiversity, into the nexus framework in the Kootenai River Basin. © 2021, The Author(s), under exclusive licence to Springer Nature Switzerland AG.</t>
  </si>
  <si>
    <t>Bidoglio G., Vanham D., Bouraoui F., Barchiesi S.</t>
  </si>
  <si>
    <t>The water-energy-food-ecosystems (WEFE) nexus</t>
  </si>
  <si>
    <t>10.1016/B978-0-12-409548-9.11036-X</t>
  </si>
  <si>
    <t>Encyclopedia of Ecology</t>
  </si>
  <si>
    <t>Demand for water, energy and food, driven by a rising global population, rapid urbanization, changing diets, economic growth and climate change is increasing. A failure to balance water supply and water demand from competing sectors can trigger dangerous disparities in access to natural resources for billions of people and generate substantial economic costs. The Water-Energy-Food-Ecosystems (WEFE) Nexus is the repurposed realization that acting from the perspective of individual sectors cannot suffice to tackle the challenges facing our sustainable and secure futures. Reducing disparities and enhancing access to water services as well as energy and food is a multigoal optimization process accounting for the sectoral integration of these three key natural resources and their association to health, poverty, education and equity. Adding ecosystem services as fourth pillar of the Nexus reconciles the interests of decision makers, people and nature because it can maximize the net social benefits from the use of water ecosystems by the different economic sectors. The ultimate objective of the WEFE Nexus approach is to develop practical guidance to allow the identification of a portfolio of measures accounting for synergies and tradeoffs that are needed for the integrated achievement of the Agenda 2030 Sustainable Development Goals (SDGs). Achieving this objective calls for engaging a broad range of societal actors, improving institutional arrangements, implementing alternative technologies, and developing smart indicators for monitoring progress. © 2019 Elsevier B.V. All rights reserved.</t>
  </si>
  <si>
    <t>Bassam N.E.</t>
  </si>
  <si>
    <t>Water, Food, and Energy Nexus in Lampung Province, Indonesia</t>
  </si>
  <si>
    <t>Lampung Province</t>
  </si>
  <si>
    <t>10.1016/B978-0-12-821605-7.00025-8</t>
  </si>
  <si>
    <t>Distributed Renewable Energies for Off-Grid Communities: Empowering a Sustainable, Competitive, and Secure Twenty-First Century</t>
  </si>
  <si>
    <t>The synergies and trade-offs among the water, energy, and food sectors are represented by the water-energy-food nexus. The Nexus approach is an integrated decision-making practice that can be used by policy-makers to optimize these synergies and manage trade-offs. Meaningful long-term alleviation of hunger should be rooted in the alleviation of energy poverty; reducing poverty requires new strategies and political actions. Isolated and single solutions are cosmetic in nature and can never be the solution. Distributed renewable energy solutions can be designed to meet the needs of rural communities. © 2021 Elsevier Inc. All rights reserved.</t>
  </si>
  <si>
    <t>Lonij V.P.A., Fiot J.-B.</t>
  </si>
  <si>
    <t>Cognitive Systems for the Food–Water–Energy Nexus</t>
  </si>
  <si>
    <t>10.1016/bs.host.2016.07.003</t>
  </si>
  <si>
    <t>Handbook of Statistics</t>
  </si>
  <si>
    <t>Providing for the food, water, and energy needs of a growing world population is a grand challenge. The way we choose to address this challenge as a society will have far-reaching impacts, for instance, on public health, national security, and the global climate. The interactions between the food, water, and energy systems offer us an opportunity to improve efficiency, but can also make the system more complex. Cognitive systems can help mitigate this complexity and thus improve efficiency. What food, water, and energy have in common is that they are often not produced where they are consumed, they are costly to transport, and they are hard to store efficiently in large quantities. And this is where cognitive computing comes in: if you cannot store a resource you must have good forecasts of supply and demand. This requires handling large scale datasets from multiple sources, using machine learning methods to build forecasting models, and leveraging optimization techniques to help incorporate forecasting results into a decision-making process. We will use energy as an example throughout the bulk of this chapter with the understanding that the same methods, challenges, and solutions can be applied more broadly to food, water, and other constrained resources. Sense: We will first discuss methods to make the most of sensor data. For example, it is expensive to deploy large networks of ground sensors (e.g., weather stations), and it is therefore beneficial to make use of sensors that can cover large areas, like radar or satellite images. However, it is challenging to estimate ground conditions based on satellite measurements alone. We will discuss machine learning algorithms that can learn the mapping from wide area sensor data to local conditions based on only a few ground-truth measurements. Applications include, for example, to estimate rainfall based on radar measurements, or to estimate solar power generation based on satellite images of clouds. Predict: Next, we will discuss forecasting methods ranging from a few minutes ahead to days or even years ahead. We will discuss forecasting methods for energy demand, solar energy generation, and wind generation. Different methods are effective for these different technologies as well as different forecasting horizons. Very short-range forecasts might use autoregressive models, while mid- to long-range forecasts may require physical models. We also discuss hybrid methods that combine expert knowledge with machine learning. React: Finally, we will discuss how to use the outputs of these analytics tools to serve decision-making processes. How optimization can help improve infrastructure planning and economic dispatch of power generation. And how cognitive systems can help system operators to make sense of messy data from multiple sources, provide recommended actions, and enable better decision making. We will highlight several different mathematical methods, including autoregressive models, generalized additive models, fully connected neural networks, deep learning, convolutional neural networks, and nonlinear optimization in the context of energy. We will conclude the chapter with an outlook on how current trends in the cognitive computing will impact the broader challenge of managing constrained resources. © 2016 Elsevier B.V.</t>
  </si>
  <si>
    <t>Cai X., Wallington K., Shafiee-Jood M., Marston L.</t>
  </si>
  <si>
    <t>Understanding and managing the food-energy-water nexus – opportunities for water resources research</t>
  </si>
  <si>
    <t>10.1016/j.advwatres.2017.11.014</t>
  </si>
  <si>
    <t>Studies on the food, energy, and water (FEW) nexus lay a shared foundation for researchers, policy makers, practitioners, and stakeholders to understand and manage linked production, utilization, and security of FEW systems. The FEW nexus paradigm provides the water community specific channels to move forward in interdisciplinary research where integrated water resources management (IWRM) has fallen short. Here, we help water researchers identify, articulate, utilize, and extend our disciplinary strengths within the broader FEW communities, while informing scientists in the food and energy domains about our unique skillset. This paper explores the relevance of existing and ongoing scholarship within the water community, as well as current research needs, for understanding FEW processes and systems and implementing FEW solutions through innovations in technologies, infrastructures, and policies. Following the historical efforts in IWRM, hydrologists, water resources engineers, economists, and policy analysts are provided opportunities for interdisciplinary studies among themselves and in collaboration with energy and food communities, united by a common path to achieve sustainability development goals. © 2017 Elsevier Ltd</t>
  </si>
  <si>
    <t>Radini S., Marinelli E., Akyol Ç., Eusebi A.L., Vasilaki V., Mancini A., Frontoni E., Bischetti G.B., Gandolfi C., Katsou E., Fatone F.</t>
  </si>
  <si>
    <t>Urban water-energy-food-climate nexus in integrated wastewater and reuse systems: Cyber-physical framework and innovations</t>
  </si>
  <si>
    <t>10.1016/j.apenergy.2021.117268</t>
  </si>
  <si>
    <t>Wastewater treatment is one of the major carriers of the water-energy-food-climate (WEFC) nexus, and although the relationship between water and energy is well recognized, there is still a lack of adequate analysis of the cyber-physical framework to address and assess urban and peri-urban WEFC nexus in an integrated approach. In this review paper, we deeply analyze and summarize the modelling tools and data that are currently used to quantify the nexus in wastewater treatment. Currently, comprehensive models and tools are missing that consider the interconnections amongst catchment, sewer network, wastewater treatment plant (WWTP), river and climatic system in a holistic approach and define relevant monitoring requirements and trustable information provision. Cyber-physical systems provide a technological ground for an efficient management of such integrated systems. The nexus approach in precision irrigation and smart agriculture is further discussed in the paper, highlighting the issue of water reuse and the engagement of different levels of stakeholders. Digital solutions and serious games addressing the nexus in urban and peri-urban water management are also presented to facilitate innovative practice aspects and to foster public involvement. Adaptable digital solutions can help to understand stakeholders’ perception of water quality and its governance and to improve levels of awareness and collaboration between utilities, authorities, farmers and citizens. Finally, recommendations on the added value of currently used models, tools and possible digital solutions are given to WWTP and reclamation managers and/or operators to bring the WEFC nexus approach on the operative environment. © 2021 Elsevier Ltd</t>
  </si>
  <si>
    <t>Heard B.R., Miller S.A., Liang S., Xu M.</t>
  </si>
  <si>
    <t>Emerging challenges and opportunities for the food–energy–water nexus in urban systems</t>
  </si>
  <si>
    <t>10.1016/j.coche.2017.06.006</t>
  </si>
  <si>
    <t>Current Opinion in Chemical Engineering</t>
  </si>
  <si>
    <t>Urban systems draw on food, energy, and water outside of their physical boundaries, and create environmental impacts which extend beyond city borders. All three of these resources face growing demand, supply constraints, and are of substantial importance to a sustainable world. Our world is increasingly urbanized, with cities having large and concentrated environmental impacts, but also the opportunity to implement unique sustainability solutions at scale. The interactions between food, energy, and water are best captured through a nexus view, identifying the full interactions between these resources. Topics of growing significance to urban systems are identified with their nexus connections. These connections facilitate complex sustainability challenges, but also can also be harnessed to promote coordinated solutions. © 2017</t>
  </si>
  <si>
    <t>Martinez-Hernandez E., Samsatli S.</t>
  </si>
  <si>
    <t>Biorefineries and the food, energy, water nexus — towards a whole systems approach to design and planning</t>
  </si>
  <si>
    <t>10.1016/j.coche.2017.08.003</t>
  </si>
  <si>
    <t>Concerns over securing basic resources to an increasing world population have stressed the importance of critical interactions between the food, energy and water supply systems, as framed by the food-energy-water nexus concept. Current biorefineries producing first generation biofuels from food crops have impacted nexus resources, most notoriously land and food but also water and fossil energy resources required during cultivation and processing. Solutions to the nexus challenges of biorefineries require the search for alternative feedstocks and the application of methods that capture opportunities for synergistic interactions with the nexus. At the process level, more efficient water and energy use and food production could be possible if methods for extensive biomass fractionation, process integration and optimisation are developed. There is also a great opportunity to include the interactions between biomass supply and the nexus sectors in value chain optimisation to find strategic integrations that improve productivity and reduce losses and environmental impacts. By incorporating opportunities into a whole systems approach for design and planning, biorefineries will be able to balance nexus resource trade-offs, deliver their potential for full exploitation of biomass as the only source of renewable carbon and materials, and translate nexus issues into social welfare and sustainable development. © 2017 Elsevier Ltd</t>
  </si>
  <si>
    <t>Garcia D.J., You F.</t>
  </si>
  <si>
    <t>The water-energy-food nexus and process systems engineering: A new focus</t>
  </si>
  <si>
    <t>the multiple scales of the WEFN, ranging from the household scale to the global scale</t>
  </si>
  <si>
    <t>10.1016/j.compchemeng.2016.03.003</t>
  </si>
  <si>
    <t>As the global population grows, consumption of water, energy, and food will also increase, placing stresses on these three sectors, raising the importance of the Water-Energy-Food Nexus (WEFN). This article highlights research challenges and identifies process systems engineering research opportunities to appropriately model and optimize the WEFN. A brief overview of relevant, foundational WEFN research is first presented. We then identify challenges in the multiple scales of the WEFN, ranging from the household scale to the global scale. There are further challenges with appropriate system boundary definitions, and challenges in modeling the decision-making and conflicting objectives of multiple stakeholders in the WEFN. Uncertainties of all kinds appear at all scales of the WEFN and must also be considered. We use two motivating WEFN examples to frame these challenges and propose future avenues and opportunities for research. Possible approaches to the abovementioned challenges are proposed. © 2016 Elsevier Ltd</t>
  </si>
  <si>
    <t>Fouladi J., Al-Ansari T.</t>
  </si>
  <si>
    <t>Conceptualising multi-scale thermodynamics within the energy-water-food nexus: Progress towards resource and waste management</t>
  </si>
  <si>
    <t>10.1016/j.compchemeng.2021.107375</t>
  </si>
  <si>
    <t>As the global population increases and economies expand, the demand for energy, water, and food (EWF) resources increases accordingly and thus requires effective resource management. Emphasis on the inherent interlinkages between the resources as promoted by the EWF nexus approach can support efficient resource utilisaiton. The objective of this review is to discuss the role of thermodynamics in evaluating elements within the EWF nexus and the overall system performance, with an emphasis on: (1) multi-scale analysis, and (2) system enhancement through waste minimisation. Thermodynamic approaches reviewed through the literature include energy optimisation represented through heat and mass transfer, pinch analysis, exergy analysis, and emergy analysis. Furthermore, relationships are drawn between the phenomena of entropy, its destruction, and the need to optimise integrated resource systems. In this regard, outcomes of this review illustrate the efficacy of the thermodynamic approaches in achieving such objectives, including the interconnections between them to manage resources within the nexus system. Finally, the review further presents an exergetic approach to quantifying EWF nexus efficiency gains upon the management of entropy in the form of waste, which also contributes to enhanced resource and energy efficiencies. © 2021 The Author(s)</t>
  </si>
  <si>
    <t>Ringler C., Bhaduri A., Lawford R.</t>
  </si>
  <si>
    <t>The nexus across water, energy, land and food (WELF): Potential for improved resource use efficiency?</t>
  </si>
  <si>
    <t>SSA: Sub-Saharan Africa; LAC: Latin America and the Caribbean; MENA: Middle East and North Africa; OECD: Organisation for Economic Cooperation and Development countries</t>
  </si>
  <si>
    <t>10.1016/j.cosust.2013.11.002</t>
  </si>
  <si>
    <t>Current Opinion in Environmental Sustainability</t>
  </si>
  <si>
    <t>Water, land and energy resources are all crucial contributors to food security. As a result of growing natural resource scarcity, the inter-connectedness of these sectors has become more apparent, as evidenced by growing tradeoffs and the incipient search for cross-sector efficiencies. Proactive engagement by the water, energy, land and food (WELF) sectors with important roles for national governments and international bodies is required to holistically assess and promote investment options that co-balance benefits across different sectors. Nexus assessments need to consider both human well-being and environmental outcomes, that is, the environment has to have 'a seat at the table' for nexus analyses. Outcomes must also be evaluated for the poor, whose well-being is tightly interrelated but often in conflict with maintaining environmental integrity. The Sustainable Development Goals (SDGs) represent a globally significant test for the implementation of nexus thinking. © 2013 Elsevier B.V.</t>
  </si>
  <si>
    <t>Tian H., Lu C., Pan S., Yang J., Miao R., Ren W., Yu Q., Fu B., Jin F.-F., Lu Y., Melillo J., Ouyang Z., Palm C., Reilly J.</t>
  </si>
  <si>
    <t>Optimizing resource use efficiencies in the food–energy–water nexus for sustainable agriculture: from conceptual model to decision support system</t>
  </si>
  <si>
    <t>10.1016/j.cosust.2018.04.003</t>
  </si>
  <si>
    <t>Increased natural and anthropogenic stresses have threatened the Earth's ability to meet growing human demands of food, energy and water (FEW) in a sustainable way. Although much progress has been made in the provision of individual component of FEW, it remains unknown whether there is an optimized strategy to balance the FEW nexus as a whole, reduce air and water pollution, and mitigate climate change on national and global scales. Increasing FEW conflicts in the agroecosystems make it an urgent need to improve our understanding and quantification of how to balance resource investment and enhance resource use efficiencies in the FEW nexus. Therefore, we propose an integrated modeling system of the FEW nexus by coupling an ecosystem model, an economic model, and a regional climate model, aiming to mimic the interactions and feedbacks within the ecosystem–human–climate systems. The trade-offs between FEW benefit and economic cost in excess resource usage, environmental degradation, and climate consequences will be quantitatively assessed, which will serve as sustainability indicators for agricultural systems (including crop production, livestock and aquaculture). We anticipate that the development and implementation of such an integrated modeling platform across world's regions could build capabilities in understanding the agriculture-centered FEW nexus and guiding policy and land management decision making for a sustainable future. © 2018 Elsevier B.V.</t>
  </si>
  <si>
    <t>Hülsmann S., Sušnik J., Rinke K., Langan S., van Wijk D., Janssen A.B., Mooij W.M.</t>
  </si>
  <si>
    <t>Integrated modelling and management of water resources: the ecosystem perspective on the nexus approach</t>
  </si>
  <si>
    <t>10.1016/j.cosust.2019.07.003</t>
  </si>
  <si>
    <t>Addressing challenges of water, energy and food security, nexus approaches towards resources management are being developed and starting to be implemented. However, the ecosystem perspective, essential for sustainable resources management, has been identified as a missing element within earlier nexus assessments. With regard to water they have mainly focused on the allocation to different sectors and users, while ecosystem services were rarely explicitly addressed. Existing aquatic ecosystem models are capable of quantifying a wide range of ecosystem services, but have thus far not been comprehensively used in a nexus context. Recent developments in aquatic ecosystem modelling approaches provide opportunities to achieve the sought integration of ecosystem services in the nexus approach. Therefore, we argue for a stronger role of aquatic ecosystem models in nexus assessments. © 2019 Elsevier B.V.</t>
  </si>
  <si>
    <t>Norouzi N.</t>
  </si>
  <si>
    <t>Presenting a conceptual model of water-energy-food nexus in Iran</t>
  </si>
  <si>
    <t>10.1016/j.crsust.2021.100119</t>
  </si>
  <si>
    <t>Due to the increasing demand for water, energy, and food in the coming decades, the pressure on these three sectors has increased. The importance of a systemic approach to water-energy-food interconnection issues has become more apparent. In this regard, the main purpose of this study is to present a conceptual model of water-food-energy interconnection using a dynamic system for Iran and analyze the factors affecting this relationship. For this purpose, first, each of the sub-sectors of water, food, and energy has been modeled. Finally, integrated conceptual modeling has been done regarding the relationship of each of the mentioned sub-sectors. As an application of the interconnection mentioned above, the economic productivity index of water-energy-food for 2005–2018 has been calculated. The trend of this index in the research results has had ups and downs and since 2011 has gone through an upward and gentle trend; However, it has never reached the index level in 2006. With a systematic-analytic view, to reduce the risk of energy-water-food security, these three parts should be examined in regular operation and coordination with each other. The research findings show the need to pay attention to this link in policymaking and regulation in Iran. © 2021</t>
  </si>
  <si>
    <t>Vanham D.</t>
  </si>
  <si>
    <t>Does the water footprint concept provide relevant information to address the water-food-energy-ecosystem nexus?</t>
  </si>
  <si>
    <t>10.1016/j.ecoser.2015.08.003</t>
  </si>
  <si>
    <t>This paper is a perspective paper, which investigates whether the water footprint (WF) concept addresses the water-food-energy-ecosystem nexus. First, the nexus links between (1) the planetary boundary freshwater resources (green and blue water resources) and (2) food security, energy security, blue water supply security and water for environmental flows/water for other ecosystem services (ES) are analysed and graphically presented. Second, the WF concept is concisely discussed. Third, with respect to the nexus, global water resources (green and blue) availability and use are discussed and graphically presented with an indication of quantities obtained from the literature. It is shown which of these water uses are represented in WF accounting. This evaluation shows that general water management and WF studies only account for the water uses agriculture, industry and domestic water. Important water uses are however generally not identified as separate entities or even included, i.e. green and blue water resources for aquaculture, wild foods, biofuels, hydroelectric cooling, hydropower, recreation/tourism, forestry (for energy and other biomass uses) and navigation. Fourth, therefore a list of essential separate components to be included within WF accounting is presented. The latter would be more coherent with the water-food-energy-ecosystem nexus and provide valuable extra information and statistics. © 2015 The Authors.</t>
  </si>
  <si>
    <t>van den Heuvel L., Blicharska M., Masia S., Sušnik J., Teutschbein C.</t>
  </si>
  <si>
    <t>Ecosystem services in the Swedish water-energy-food-land-climate nexus: Anthropogenic pressures and physical interactions</t>
  </si>
  <si>
    <t>Sweden</t>
  </si>
  <si>
    <t>10.1016/j.ecoser.2020.101141</t>
  </si>
  <si>
    <t>Traditionally, challenges of natural resource management have been addressed with a sectoral policy approach. However, it is increasingly recognised that different sectors are interconnected in a complex and mutually interacting system. A nexus approach is proposed to identify synergies and trade-offs between sectors and to foster the sustainable and efficient use of resources, particularly in light of climate change. The nexus approach has led to studies identifying interactions between policy objectives across nexus sectors, but the physical interactions between nexus sectors that can be the result of policy interactions, have received less attention. Nevertheless, such interactions can have severe consequences for the environment, affecting ecosystems and the services they provide. Integrating the nexus approach and the ecosystem service concept may help to better understand pressures and impacts related to a resource nexus and to address trade-offs. In this study, literature and expert assessment are used to analyse the water-energy-food-land-climate nexus in Sweden through the lens of the ecosystem services concept to gain insights into interactions between the nexus sectors. By demonstrating how anthropogenic pressures originating from the nexus sectors affect ecosystem functions and services, this paper serves as a foundation to further inform policy making (within and outside Sweden) when considering the water-energy-food-land-climate nexus. © 2020 The Author(s)</t>
  </si>
  <si>
    <t>Mahlknecht J., González-Bravo R., Loge F.J.</t>
  </si>
  <si>
    <t>Water-energy-food security: A Nexus perspective of the current situation in Latin America and the Caribbean</t>
  </si>
  <si>
    <t>10.1016/j.energy.2019.116824</t>
  </si>
  <si>
    <t>To attain sustainable development in Latin Ameica and the Caribbean, where there is a strong dependence on commodity and food price development, priority attention towards energy, water, and food security is critical. In this literature and data analysis, we examined the baseline and trends of resource security based on the Water-Energy-Food Nexus concept. A performance index was developed to evaluate the progress in water, energy, and food security of the region, and a nexus-based index was developed to evaluate the inter-linkages of these resources. Finally, critical issues and challenges for sustainable development were addressed. Results showed that an unprecedented amount of infrastructure is needed to address increasing energy consumption. Emphasis should be placed on gradually replacing high carbon-sources that produce electricity with low carbon-energy systems and clean power production. Results also showed that water scarcity, given unequal distributions of rainfall, will be aggravated by changing climate conditions; improvements in water governance as well as water and sanitation provisions are needed. The region is a net exporter of food, at the expense of water availability and greenhouse gas emissions, and suffers from structural constraints. It is important to foster novel agricultural practices and sustainable food systems. © 2019 The Authors</t>
  </si>
  <si>
    <t>Zisopoulou K., Karalis S., Koulouri M.-E., Pouliasis G., Korres E., Karousis A., Triantafilopoulou E., Panagoulia D.</t>
  </si>
  <si>
    <t>Recasting of the WEF Nexus as an actor with a new economic platform and management model</t>
  </si>
  <si>
    <t>10.1016/j.enpol.2018.04.030</t>
  </si>
  <si>
    <t>The Water, Energy and Food Nexus (WEF Nexus) is charged with the mission of applying a holistic approach to handle water, food and energy skyrocketing demand caused by population growth while safeguarding the intertwined aspects of collective WEF security and equity. The need for WEF Nexus role recasting and implementing a new economic platform is based on two realistic premises. First, as this mission is based on technical changes and financing procured by non-state actors, WEF will have to become an actor for reasons of empowerment equitability. Second, instead of been trapped in the dilemma of either continuing to operate in a business-as-usual manner using the Dasgupta-Heal-Solow-Stiglitz (DHSS) economic model, which leads to a catastrophe, or its opposite, the inapplicable Daly and Georgescu-Roegen entropic natural capital model and its hybrids, a proprietary customized modified Computable General Equilibrium (CGE) platform must be employed. The reassessment in this paper not only establishes the existence of the WEF Nexus approach in a more concrete way but includes proposals both for holistic and increased internal structure and for a set of rules which, by recasting the current role into that of an actor with an CGE platform, promote the increased success of any solutions which will be attempted. © 2018 Elsevier Ltd</t>
  </si>
  <si>
    <t>Abulibdeh A., Zaidan E.</t>
  </si>
  <si>
    <t>Managing the water-energy-food nexus on an integrated geographical scale</t>
  </si>
  <si>
    <t>Gulf region, on the local, regional, and global scale</t>
  </si>
  <si>
    <t>10.1016/j.envdev.2020.100498</t>
  </si>
  <si>
    <t>Environmental Development</t>
  </si>
  <si>
    <t>The water-energy-food (WEF) nexus is the subject of much research focusing on different aspects, a wide range of issues, and development of a variety of models and tools. This study takes a different approach by developing a holistic framework that concentrates on the spatial elements of continuity and change associated with WEF transition on national, regional, and international scale. The study also investigates the interconnected challenges that could affect these resources and the actions and polices that should be taken on different geographical scales to address these challenges. The results can help practitioners and policy makers gain a clearer understanding of the state of the knowledge when performing WEF nexus assessments at different geographical scales. © 2020 Elsevier B.V.</t>
  </si>
  <si>
    <t>Rasul G.</t>
  </si>
  <si>
    <t>Food, water, and energy security in South Asia: A nexus perspective from the Hindu Kush Himalayan region{star, open}</t>
  </si>
  <si>
    <t>Hindu Kush Himalayan region</t>
  </si>
  <si>
    <t>10.1016/j.envsci.2014.01.010</t>
  </si>
  <si>
    <t>With limited land resources, inadequate energy supply, and growing water stress, South Asia faces the challenge of providing enough water and energy to grow enough food for the burgeoning population. Using secondary data from diverse sources, this paper explores the food, water, and energy nexus from a regional dimension, emphasizing the role of Hindu Kush Himalayan (HKH) ecosystem services in sustaining food, water, and energy security downstream. The analysis reveals that the issues and challenges in the food, water, and energy sectors are interwoven in many complex ways and cannot be managed effectively without cross-sectoral integration. The most distinctive feature of the nexus in South Asia is the high degree of dependency of downstream communities on upstream ecosystem services for dry-season water for irrigation and hydropower, drinking water, and soil fertility and nutrients. This finding suggests that along with cross-sectoral integration to improve the resource-use efficiency and productivity of the three sectors, regional integration between upstream and downstream areas is critical in food, water, and energy security. Within the nexus approach in South Asia, equal attention should be paid to management of HKH ecosystems-especially the watersheds, catchments, and headwaters of river systems-and to tapping the potential of collaborative gains in water, hydropower, and other ecosystem services through coordination across HKH countries. © 2014 The Authors.</t>
  </si>
  <si>
    <t>Biggs E.M., Bruce E., Boruff B., Duncan J.M.A., Horsley J., Pauli N., McNeill K., Neef A., Van Ogtrop F., Curnow J., Haworth B., Duce S., Imanari Y.</t>
  </si>
  <si>
    <t>Sustainable development and the water-energy-food nexus: A perspective on livelihoods</t>
  </si>
  <si>
    <t>10.1016/j.envsci.2015.08.002</t>
  </si>
  <si>
    <t>The water-energy-food nexus is being promoted as a conceptual tool for achieving sustainable development. Frameworks for implementing nexus thinking, however, have failed to explicitly or adequately incorporate sustainable livelihoods perspectives. This is counterintuitive given that livelihoods are key to achieving sustainable development. In this paper we present a critical review of nexus approaches and identify potential linkages with sustainable livelihoods theory and practice, to deepen our understanding of the interrelated dynamics between human populations and the natural environment. Building upon this review, we explore the concept of 'environmental livelihood security' - which encompasses a balance between natural resource supply and human demand on the environment to promote sustainability - and develop an integrated nexus-livelihoods framework for examining the environmental livelihood security of a system. The outcome is an integrated framework with the capacity to measure and monitor environmental livelihood security of whole systems by accounting for the water, energy and food requisites for livelihoods at multiple spatial scales and institutional levels. We anticipate this holistic approach will not only provide a significant contribution to achieving national and regional sustainable development targets, but will also be effective for promoting equity amongst individuals and communities in local and global development agendas. © 2015 The Authors.</t>
  </si>
  <si>
    <t>Sharmina M., Hoolohan C., Bows-Larkin A., Burgess P.J., Colwill J., Gilbert P., Howard D., Knox J., Anderson K.</t>
  </si>
  <si>
    <t>A nexus perspective on competing land demands: Wider lessons from a UK policy case study</t>
  </si>
  <si>
    <t>10.1016/j.envsci.2016.02.008</t>
  </si>
  <si>
    <t>As nations develop policies for low-carbon transitions, conflicts with existing policies and planning tools are leading to competing demands for land and other resources. This raises fundamental questions over how multiple demands can best be managed. Taking the UK as an empirical example, this paper critiques current policies and practices to explore the interdependencies at the water-energy-food nexus. It considers how current land uses and related policies affect the UK's resilience to climate change, setting out an agenda for research and practice relevant to stakeholders in land-use management, policy and modelling. Despite recent progress in recognising such nexus challenges, most UK land-related policies and associated science continue to be compartmentalised by both scale and sector and seldom acknowledge nexus interconnections. On a temporal level, the absence of an over-arching strategy leaves inter-generational trade-offs poorly considered. Given the system lock-in and the lengthy policy-making process, it is essential to develop alternative ways of providing dynamic, flexible, practical and scientifically robust decision support for policy-makers. A range of ecosystem services need to be valued and integrated into a resilient land-use strategy, including the introduction of non-monetary, physical-unit constraints on the use of particular services. © 2016 The Authors.</t>
  </si>
  <si>
    <t>Kaddoura S., El Khatib S.</t>
  </si>
  <si>
    <t>Review of water-energy-food Nexus tools to improve the Nexus modelling approach for integrated policy making</t>
  </si>
  <si>
    <t>10.1016/j.envsci.2017.07.007</t>
  </si>
  <si>
    <t>The synergies and trade-offs between the water, energy, and food sectors are represented by the Water-Energy-Food Nexus. The Nexus Approach is an integrated decision making practice that can be used by policy makers to optimize these synergies and manage trade-offs. In this paper, the direction of the Nexus Approach regarding the development of modelling tools is explored. The objective of this paper is to review the existing Nexus modelling tools used for integrated policy making to determine and to help policy makers, practitioners, and agencies trying to implement the Nexus Approach to identify a tool that is most suited to their modelling needs. The predominant capabilities of the current tools lie in the understanding of Nexus complexity, consideration of financial elements in the tools, recognition of the importance of multiple Nexus Approach directions, incorporation of different time scales, and enhanced tool accessibility. The main limitations are the extensive data requirements of current tools, and the poor synergy between tools assessing individual Nexus areas. This enhanced overview of the existing tools allows policy makers to maximize the synergies between the Nexus areas, to avoid consumption dilemmas, and to facilitate sustainable development. © 2017 Elsevier Ltd</t>
  </si>
  <si>
    <t>Tilt J.H., Mondo H.A., Giles N.A., Rivera S., Babbar-Sebens M.</t>
  </si>
  <si>
    <t>Demystifying the fears and myths: The co-production of a regional food, energy, water (FEW) nexus conceptual model</t>
  </si>
  <si>
    <t>Umatilla Basin in Eastern Oregon, USA and encompasses Morrow and Umatilla counties</t>
  </si>
  <si>
    <t>10.1016/j.envsci.2022.02.011</t>
  </si>
  <si>
    <t>The food, energy, and water (FEW) sectors are heavily impacted by increasing vulnerability of natural resources. The concept of a FEW Nexus highlights resource interdependencies and the need for integrated decision making across FEW sectors. The objective of this paper is to identify how regional-scale FEW stakeholders in the Umatilla Basin, OR USA perceive the FEW Nexus and to co-produce a FEW Nexus conceptual model aimed to aid regional decision support. A five-stage qualitative stakeholder engagement process, which included the development of futures scenario narratives, allowed FEW stakeholders and researchers to learn from one another and recognize opportunities to adaptively manage FEW resources, particularly when faced with chronic and acute stresses in the region. The resulting conceptual model integrates individual FEW sub-sector adaptive management actions and identifies impacts from these actions to other FEW sub-sectors, compensating for different timescales and trigger points. The visualization of resource management actions and impacts via the conceptual model increased communication among FEW stakeholders and provided a structural framework for a decision support tool currently being developed for the region. While the conceptual model is based on a regional FEW Nexus, this nexus is heavily influenced by global forces particularly agricultural trade, transboundary water negotiations, changing climate conditions, and interstate energy production. Thus, the resulting conceptual model can be adapted from hyper-local to global because its modular design allows researchers and stakeholders to decide which sectors to include depending upon salient FEW issues and scales. © 2022 Elsevier Ltd</t>
  </si>
  <si>
    <t>Tye M.R., Wilhelmi O.V., Pierce A.L., Sharma S., Nichersu I., Wróblewski M., Goszczyński W., Wendel J., Laborgne P., Heyder M., Nichersu I.</t>
  </si>
  <si>
    <t>The food water energy nexus in an urban context: Connecting theory and practice for nexus governance</t>
  </si>
  <si>
    <t>10.1016/j.esg.2022.100143</t>
  </si>
  <si>
    <t>Earth System Governance</t>
  </si>
  <si>
    <t>The growing body of literature on the Food-Water-Energy (FWE) nexus during the last decade covers a variety of disciplinary perspectives and spatial scales. However, to date the urban FWE nexus has received less attention. In this paper, we review the FWE nexus literature with the focus on urban scale and identify gaps in the scholarly knowledge base with regard to practical applications for the FWE nexus governance in cities. Our findings suggest that there is still a mismatch between theoretical nexus governance and community perceptions. Successful governance is an iterative process, necessitating stakeholder input, reflection and response. While research developing the body of urban FWE governance knowledge has increased rapidly, reflection on those results to unpack the nexus complexity and support different governance actors is still limited. We discuss an approach for making the FWE nexus connections more visible and practical by focusing on the urban governance actors and illustrating the intersecting interests and concerns of different actors within the food, water, and energy systems. Mapping the urban governance actors to the sub-elements of the FWE systems highlights common connections and overlapping interests, paving the road toward more integrated governance and participatory solutions. Identifying the tangible and intangible connections among governance actors also helps to reduce the ambiguity of the FWE nexus, and facilitates multi-stakeholder knowledge, data or resources sharing. The resultant approach aims to disaggregate the complexity of the FWE nexus and make its governance more attainable in cities. © 2022 The Authors</t>
  </si>
  <si>
    <t>Tapia J.F.D., Samsatli S., Doliente S.S., Martinez-Hernandez E., Ghani W.A.B.W.A.K., Lim K.L., Shafri H.Z.M., Shaharum N.S.N.B.</t>
  </si>
  <si>
    <t>Design of biomass value chains that are synergistic with the food–energy–water nexus: Strategies and opportunities</t>
  </si>
  <si>
    <t>10.1016/j.fbp.2019.05.006</t>
  </si>
  <si>
    <t>Humanity's future sustainable supply of energy, fuels and materials is aiming towards renewable sources such as biomass. Several studies on biomass value chains (BVCs) have demonstrated the feasibility of biomass in replacing fossil fuels. However, many of the activities along the chain can disrupt the food–energy–water (FEW) nexus given that these resource systems have been ever more interlinked due to increased global population and urbanisation. Essentially, the design of BVCs has to integrate the systems-thinking approach of the FEW nexus; such that, existing concerns on food, water and energy security, as well as the interactions of the BVCs with the nexus, can be incorporated in future policies. To date, there has been little to no literature that captures the synergistic opportunities between BVCs and the FEW nexus. This paper presents the first survey of process systems engineering approaches for the design of BVCs, focusing on whether and how these approaches considered synergies with the FEW nexus. Among the surveyed mathematical models, the approaches include multi-stage supply chain, temporal and spatial integration, multi-objective optimisation and uncertainty-based risk management. Although the majority of current studies are more focused on the economic impacts of BVCs, the mathematical tools can be remarkably useful in addressing critical sustainability issues in BVCs. Thus, future research directions must capture the details of food–energy–water interactions with the BVCs, together with the development of more insightful multi-scale, multi-stage, multi-objective and uncertainty-based approaches. © 2019 Institution of Chemical Engineers</t>
  </si>
  <si>
    <t>Wan Ab Karim Ghani W.A., Salleh M.A.M., Adam S.N., Shafri H.Z.M., Shaharum S.N., Lim K.L., Rubinsin N.J., Lam H.L., Hasan A., Samsatli S., Tapia J.F., Khezri R., Jaye I.F.M., Martinez-Hernandez E.</t>
  </si>
  <si>
    <t>Sustainable bio-economy that delivers the environment–food–energy–water nexus objectives: The current status in Malaysia</t>
  </si>
  <si>
    <t>10.1016/j.fbp.2019.09.002</t>
  </si>
  <si>
    <t>Biomass is a promising resource in Malaysia for energy, fuels, and high value-added products. However, regards to biomass value chains, the numerous restrictions and challenges related to the economic and environmental features must be considered. The major concerns regarding the enlargement of biomass plantation is that it requires large amounts of land and environmental resources such as water and soil that arises the danger of creating severe damages to the ecosystem (e.g. deforestation, water pollution, soil depletion etc.). Regarded concerns can be diminished when all aspects associated with palm biomass conversion and utilization linked with environment, food, energy and water (EFEW) nexus to meet the standard requirement and to consider the potential impact on the nexus as a whole. Therefore, it is crucial to understand the detail interactions between all the components in the nexus once intended to look for the best solution to exploit the great potential of biomass. This paper offers an overview regarding the present potential biomass availability for energy production, technology readiness, feasibility study on the techno-economic analyses of the biomass utilization and the impact of this nexus on value chains. The agro-biomass resources potential and land suitability for different crops has been overviewed using satellite imageries and the outcomes of the nexus interactions should be incorporated in developmental policies on biomass. The paper finally discussed an insight of digitization of the agriculture industry as future strategy to modernize agriculture in Malaysia. Hence, this paper provides holistic overview of biomass competitiveness for sustainable bio-economy in Malaysia. © 2019</t>
  </si>
  <si>
    <t>Sanders K.T., Masri S.F.</t>
  </si>
  <si>
    <t>The energy-water agriculture nexus: The past, present and future of holistic resource management via remote sensing technologies</t>
  </si>
  <si>
    <t>10.1016/j.jclepro.2016.01.034</t>
  </si>
  <si>
    <t>The nexus between energy, water and agricultural production is important to consider for effective resource management and risk mitigation. New data acquisition techniques, in conjunction with cheap storage applications, have facilitated the collection and analysis of massive datasets to holistically describe natural and built environments. However, the field of coupling energy, water and agricultural management through evolving remote sensing technologies is still nascent. We find that remote sensing technologies are being increasingly utilized for resource management, but there are still large opportunities to deploy these technologies to achieve integrated resource management goals. Thus, this article aims to bridge remote sensing and integrated resource management communities, which have largely developed in isolation, so that technologies can be developed to assist in achieving sustainable development. The opportunities and challenges highlighted in this article can guide technology development, research opportunities and create new interdisciplinary research partnerships. © 2016 Elsevier Ltd.</t>
  </si>
  <si>
    <t>Karabulut A.A., Crenna E., Sala S., Udias A.</t>
  </si>
  <si>
    <t>A proposal for integration of the ecosystem-water-food-land-energy (EWFLE) nexus concept into life cycle assessment: A synthesis matrix system for food security</t>
  </si>
  <si>
    <t>10.1016/j.jclepro.2017.05.092</t>
  </si>
  <si>
    <t>Ensuring secure access to food and energy worldwide relies on win-win share of sectoral use of constrained natural resources such as land and water, taking also into account the crucial role of ecosystems and their services. The increase in global population and the related growing demand for food and other services are exerting unsustainable pressures on natural resources, compromising their use within the ecosystems’ carrying capacity. Progressively, studies and initiatives have been developed with the aim of identifying win-win share strategies, which may compensate the sectoral demands of natural resources, addressing the need of a holistic and interdisciplinary nexus approach. In this study, thus emphasizing the importance of a holistic approach and highlighting the fundamental role of ecosystems, we propose a synthesis matrix system that describes the complex and closely bound relationship between natural resources use for food (specifically water, land), energy (defined as ecosystem service flows in our matrix system) and ecosystems, along the lines of the concept of ecosystem-water-food-land-energy nexus. The synthesis matrix system could be defined for different scales, both from the global to the local scale and has been designed to include impacts and nexus with climate change. The matrix aims at integrating quantitative and qualitative aspects, which are often neglected in traditional approaches of impact assessment. The complexity of the interactions between the different components of the nexus requires relying not only on quantitative evidences but also on expert judgment. A sensitivity check has been conducted to illustrate how to verify the convergence of expert-judgment from different experts. Moreover, being the matrix meant for supporting holistic assessment of supply chain, in the present study, the integration of the matrix within life cycle assessment (LCA) is proposed. However, in order to support the analysis of interconnections among impacts, further methodological development of the LCA methods is needed. An illustrative example related to the competition for water, land and food bioenergy production is depicted. The matrices show that there are predominantly negative impacts given by sectoral uses of resources on the provision of ecosystem services, an issue that requires most focus on resource efficiency and on the environmental and economic impacts of natural resources use while reducing the trade-offs between the sectoral demands. © 2017 Elsevier Ltd</t>
  </si>
  <si>
    <t>Sustainable energy, water and food nexus systems: A focused review of decision-making tools for efficient resource management and governance</t>
  </si>
  <si>
    <t>10.1016/j.jclepro.2019.03.304</t>
  </si>
  <si>
    <t>Rapid population growth and increased urbanisation have contributed towards increased pressures on global energy, water and food (EWF) resource systems. Therefore, there is an imperative need for resilient and effective resource management that considers societal, environmental and economic components of sustainable development. In this regard, adopting a EWF Nexus approach that considers the interactions between sectors is fundamental. However, it requires the additional mobilisation of particular decision-making tools in order to completely address the question of resource utilisation. In fact, well-studied decision-making methodologies are necessary to sustain resources, address multi-scale challenges and ensure robust governance of EWF Nexus systems. This study highlights the current literature regarding the modelling approaches used for dynamic decision-making within the EWF Nexus focusing on mathematical optimisation, agent-based modelling and game theory. These algorithmic frameworks serve as strategic guidelines for policy makers and encourage effective decision-making related to maximising targets and minimising environmental burdens. Outcomes of this study demonstrate the complementary relationships that exist between the decision-making models highlighted, and how together with a EWF Nexus approach can be used for integrated resource management. © 2019 Elsevier Ltd</t>
  </si>
  <si>
    <t>Bellezoni R.A., Meng F., He P., Seto K.C.</t>
  </si>
  <si>
    <t>Understanding and conceptualizing how urban green and blue infrastructure affects the food, water, and energy nexus: A synthesis of the literature</t>
  </si>
  <si>
    <t>10.1016/j.jclepro.2021.125825</t>
  </si>
  <si>
    <t>The interactive dynamics in the food, water, and energy system as a nexus (FWEN) are critical to the sustainable development of global cities, and they can be mediated by green and blue infrastructure (GBI) in the urban area. Here we provide a comprehensive literature review to examine how GBI affects FWEN in urban centers, an area which is currently understudied. In order to do this, we undertake a systematic review of the literature using a meta-analytic approach and topic modelling. Based on our synthesis, we develop a conceptual framework of the key links between urban GBI and FWEN and the direction and magnitude of the relationship. We found that GBIs can benefit food supply, energy saving, and climate change mitigation but at a price of food safety and water contamination. Well-designed urban construction can help curb the negative effects. Therefore, we need to make deliberate and integrative policy to link GBI with each element in urban FWEN. Moreover, the focus of studies on GBIFWEN links is also heterogeneous across cities: urban agriculture and food security are priorities in cities located in Africa and Asia as well as in lower income and larger cities (but not metropolitan areas), while the cooling effect of green space has been a focus for cities of middle or high income. Finally, current research focuses on isolated analysis, lacking integrated studies needed for decision making supporting tools. While isolated analyses lead to connectivity failures and can result in adverse impacts, integrated analyses can identify interdependencies of environmental resources between parts of a cycle and across different scales, which can increase resource efficiency and minimize environmental degradation. Therefore, our key findings point out the importance of linking the effects of GBI on each component of FWEN in both research and policy making. © 2021 Elsevier Ltd</t>
  </si>
  <si>
    <t>Carvalho P.N., Finger D.C., Masi F., Cipolletta G., Oral H.V., Tóth A., Regelsberger M., Exposito A.</t>
  </si>
  <si>
    <t>Nature-based solutions addressing the water-energy-food nexus: Review of theoretical concepts and urban case studies</t>
  </si>
  <si>
    <t>19 urban case studie: Micro-scale (relates to individual household level); Meso-scale (relates to community, neighborhood and district level); Macro-scale (relates to city level or above)</t>
  </si>
  <si>
    <t>10.1016/j.jclepro.2022.130652</t>
  </si>
  <si>
    <t>An increasing world population is projected to increase water, energy and food requirements, three vital resources for humankind. Projected climate change impacts will aggravate water availability, as well as flood risks, especially in urban areas. Nature-based solutions (NBS) have been identified as key concepts to defuse the expected tensions within the Water-Energy-Food (W-E-F) nexus due to their multiple benefits. In this paper, the authors outlined the theories and concepts, analyzed real-life case studies, and discussed the potential of NBS to address the future W-E-F nexus. For this purpose, we performed a systematic literature review on the theories of NBS that address the W-E-F nexus, and we summarized 19 representative real-life case studies to identify the current knowledge gaps and challenges. The quantitative and qualitative data was used to differentiate and discuss the direct and indirect potential benefits of NBS to the W-E-F nexus. The study further expanded on the challenges for the implementation of NBS and highlighted the growing possibilities in the context of circularity and the implementation of NBS in urban planning. It was concluded that the potential impacts of NBS on the W-E-F nexus have been identified, but the quantitative effects have not been analyzed in-depth. Moreover, indicators are mostly single-purpose and not multipurpose, as required to fully characterize the W-E-F nexus and circularity holistically. Overall, there is a need to adopt systemic thinking and promote the multipurpose design of NBS. © 2022 The Authors</t>
  </si>
  <si>
    <t>Ghiat I., Al-Ansari T.</t>
  </si>
  <si>
    <t>A review of carbon capture and utilisation as a CO2abatement opportunity within the EWF nexus</t>
  </si>
  <si>
    <t>10.1016/j.jcou.2020.101432</t>
  </si>
  <si>
    <t>Journal of CO2 Utilization</t>
  </si>
  <si>
    <t>Carbon capture and utilisation (CCU) is considered an important CO2 mitigation strategy to support and compliment carbon capture and storage (CCS) objectives for the abatement and sequestration of CO2. It represents various pathways that utilise CO2 as a feedstock in process systems or otherwise for the generation of value-added commodities. The CO2 used can be captured from different sources including power plants and industrial activities via several existing carbon capture and separation technologies that ensure a pure and safe CO2 supply. CCU pathways are mainly divided into five wide-ranging categories: CO2 conversion to chemicals and fuels, mineral carbonation, enhanced oil recovery, biological conversion, and direct CO2 utilisation. This study reviews the main CCU pathways and highlights their intra-sectoral and inter-sectoral opportunities within the energy water and food (EWF) systems, which is an important resource management concept. It also discusses the global status of CCU operational projects, research and development efforts directed toward CCU deployment, and important decision-making directions when integrating CCU with the EWF nexus. This review highlights that CCU pathways provide several cross-sectoral opportunities within the EWF sectors, by allaying resource competition between sectors and proposing co/tri-integrated solutions for securing EWF resources. Future efforts in this regard should be directed towards studying the EWF nexus within CCU routes in a comprehensive, quantitative, and holistic approach to identify and measure all trade-offs and synergies within EWF sectors, and to optimise CCU supply chains. © 2021 The Author(s).</t>
  </si>
  <si>
    <t>Makgabutlane B., Nthunya L.N., Maubane-Nkadimeng M.S., Mhlanga S.D.</t>
  </si>
  <si>
    <t>Green synthesis of carbon nanotubes to address the water-energy-food nexus: A critical review</t>
  </si>
  <si>
    <t>10.1016/j.jece.2020.104736</t>
  </si>
  <si>
    <t>Journal of Environmental Chemical Engineering</t>
  </si>
  <si>
    <t>Carbon nanotubes are valuable materials that possess excellent physicochemical properties such as high electrical conductivity, thermal stability, mechanical strength, aspect ratio and surface area. These unique properties of CNTs make it possible to develop innovative technologies and materials that can be used in various applications such as agriculture (food), energy and water industries. Regardless of the high demand of CNTs, their cost remains the major problem due to their synthesis procedures that are high temperature dependent and require high capital costs to set-up. CNT costs only become cheaper when bought in large volumes e.g., tonnes. This paper reviews some of the greener methods used for the sustainable synthesis of CNTs in order to address the water-energy-food nexus. It also reports the challenges on green production processes and application of these nanomaterials. The intricate relationship between these resources (water, energy and food) requires a sustainably integrated approach in ensuring water and food security as well as sustainable energy production. CNTs are advanced materials with the capability of solving these challenges and their application in the water, energy and food industry is reviewed. © 2020 Elsevier Ltd.</t>
  </si>
  <si>
    <t>Siwal S.S., Zhang Q., Saini A.K., Gupta V.K., Roberts D., Saini V., Coulon F., Pareek B., Thakur V.K.</t>
  </si>
  <si>
    <t>Recent advances in bio-electrochemical system analysis in biorefineries</t>
  </si>
  <si>
    <t>10.1016/j.jece.2021.105982</t>
  </si>
  <si>
    <t>Concerns around acquiring the appropriate resources toward a growing world population have emphasized the significance of crucial connections between food, energy, and water devices, as described within the food-energy-water nexus theory. Advanced biorefineries provide second-generation biofuels and added-value chemicals through food products have affected these nexus sources. We combine various conversion technologies and expected options to look further for cost-effective technologies that maximize the value of resource use and reuse and minimize the amount of resource needed and environmental impacts. In this review article, our central focus is on structure and application, the outline of food-energy-water (FEW) nexus in biorefineries and bio-electrochemical system (BES) and looking into the energy-efficient and value-added product recovery. In addition, based on BES analysis for energy efficiency and valuable product recoveries such as hydrogen evaluation, acetate, recovery of heavy metals, nutrient's recovery has been discussed under this article. Additionally, we focused on wastewater processing methods, novel electrode materials used in BES, BESs-based desalination and wastewater treatment, recent BES architecture and designs, genetic engineering for enhanced productivity, and valuable materials production surfactants and hydrogen peroxide. Finally, we concluded the topic by discussing the remediation of soil contamination, photosynthetic &amp;amp; microfluidic BES systems, possibilities of employing CO2, including prospects and challenges. © 2021 Elsevier Ltd</t>
  </si>
  <si>
    <t>Helmstedt K.J., Stokes-Draut J.R., Larsen A.E., Potts M.D.</t>
  </si>
  <si>
    <t>Innovating at the food, water, and energy interface</t>
  </si>
  <si>
    <t>10.1016/j.jenvman.2017.12.026</t>
  </si>
  <si>
    <t>Food, energy, and water (FEW) systems are inexorably linked. Earth's changing climate and increasing competition for finite land resources are creating and amplifying challenges at the FEW nexus. Managing FEW systems to mitigate these negative impacts and stresses is a pressing policy issue. The FEW interface is often managed as three independent systems, missing disruptive opportunities for streamlined integrated management. We contend that existing technologies can be reframed and emerging technologies can be harnessed for integrated FEW management, changing the way that each resource system operates within the broader system. We discuss solutions to three main challenges to integrating FEW system management: resolving spatiotemporal disconnections over multiple scales; closing resource loops; and creating actionable information. Sustainable resource management is critical for humanity, as well as for functioning trade systems and ecological health. Embracing integrated management in FEW systems would enable policy makers and managers to more efficiently and effectively secure critical resource systems in the face of global change. © 2017</t>
  </si>
  <si>
    <t>Roidt M., Avellán T.</t>
  </si>
  <si>
    <t>Learning from integrated management approaches to implement the Nexus</t>
  </si>
  <si>
    <t>10.1016/j.jenvman.2019.02.106</t>
  </si>
  <si>
    <t>In the 1990s, the emergence of Integrated Management Approaches to water, land and waste established a widely accepted understanding on integration of environmental systems. Nexus Approaches try to often build on these. This paper assesses i) the intended goals and features of three Integrated Management Approaches (Integrated Natural Resources Management - INRM, Integrated Water Resources Management - IWRM and Integrated Solid Waste Management - ISWM) and two Nexus Approaches (Water-Energy-Food (WEF) Nexus and Water-Soil-Waste (WSW) Nexus), and ii) how target systems and their integration are viewed in each of the Integrated Management Approaches. From this we assess commonalities and some lessons-learned for the Nexus. The method is based on a systematic literature review and a document analysis. From 1652 articles 52 peer reviewed papers were analysed. The results show that in terms of goals the Nexus Approaches are very similar to Integrated Management Approaches with the addition of clearly wanting to address governance and policy aspects e.g. in the WEF Nexus. Nexus Approaches try to move away from a single-resource centric view (e.g. WSW Nexus) and intend to go beyond resources towards sectors (e.g. WEF Nexus). It cannot be confirmed, that integration is clearly addressed in the analysed Integrated Management Approaches and what integration means is hardly defined. To provide some clarity for Nexus Approaches we propose a concept to describe integration by using “categories of integration” and the term “aspect” which includes systems, subsystems and other aspects alike. © 2019 Elsevier Ltd</t>
  </si>
  <si>
    <t>Smajgl A., Ward J., Pluschke L.</t>
  </si>
  <si>
    <t>The water-food-energy Nexus - Realising a new paradigm</t>
  </si>
  <si>
    <t>10.1016/j.jhydrol.2015.12.033</t>
  </si>
  <si>
    <t>The water-food-energy Nexus has emerged as a new perspective in debates concerned with balancing potentially conflicting sectoral imperatives of large scale development investments concerned with energy, water or food security. Current frameworks are partial as they largely represent a water-centric perspective. Our hypothesis is that a dynamic Nexus framework that attempts to equally weight sectoral objectives provides a new paradigm for diagnosis and investigation. Dynamic refers here to explicitly understanding (or a diagnosis of) the dynamic relationships and ripple effects whereas static-comparative refers to a comparison of states before and after change. This paper proposes a balanced Nexus framework and presents results from an application to the Mekong basin. The analysis identified the advantages of a sectorally balanced, dynamic Nexus approach, in particular the ability to reveal either the emergence of cross-sectoral connections, or changes in those connections, as a consequence of single sector interventions. © 2015 Elsevier B.V..</t>
  </si>
  <si>
    <t>Al-Saidi M., Hefny A.</t>
  </si>
  <si>
    <t>Institutional arrangements for beneficial regional cooperation on water, energy and food priority issues in the Eastern Nile Basin</t>
  </si>
  <si>
    <t xml:space="preserve">Eastern Nile Basin is sub divided into sub basins that include Main Nile (covering 44 %), the Baro-Akobo-Sobat and White Nile (26 %), the Abbay/Blue Nile (17 %), and the Tekeze-Atbara (13%). </t>
  </si>
  <si>
    <t>10.1016/j.jhydrol.2018.05.009</t>
  </si>
  <si>
    <t>Research on water cooperation in the Eastern Nile Basin has focused on expanding policy and diplomacy tools for a better allocation of transboundary water resources confined to the river. Regional cooperation on water and related sectors such as energy and land expands the bargaining and areas for mutual gain, and thus enhances cooperation perspectives. This paper looks at the contribution and the potential benefits of a regional cooperation approach to addressing the underlying challenges of water diplomacy, such as complexity and distrust. It also promotes the understanding of river basins as a “resource basin” of integrated and linked resource-use issues, not always related to the river flow. The paper provides an analysis of priority issues for water–energy–food nexus in regional cooperation in the Eastern Nile Basin. This basin represents an illustrative case for regional cooperation and increased integration due to multiple comparative advantages inherent in the uneven endowments of water, energy and arable land resources, and to varying levels of economic and technological advancement among the three riparian countries: Egypt, Sudan and Ethiopia. The paper also analyzes institutional arrangements on a regional scale, and elaborates on the inherent trade-offs associated with them. © 2018 Elsevier B.V.</t>
  </si>
  <si>
    <t>Gouma P.I., Simon S.R., Stanacevic M.</t>
  </si>
  <si>
    <t>Nano- sensing and catalysis technologies for managing food-water-energy (FEW) resources in farming</t>
  </si>
  <si>
    <t>10.1016/j.mtchem.2016.10.004</t>
  </si>
  <si>
    <t>Materials Today Chemistry</t>
  </si>
  <si>
    <t>As the world population grows and new environmental, sustainability, and security challenges emerge, it becomes critical to consider and propose solutions for problems at the nexus of Food, Water, and Energy (FEW). These three are key resources critical for the human health and welfare. Managing effectively the FEW resources in the context of farming, while focusing on lactation cattle, is the theme of this work. The solutions presented here are based on nano-sensing and catalysis. Novel gas sensing technologies are described that can monitor the health of the livestock, monitor the feed conversion efficiency in their feed, and help reduce the water footprint related to the production of animal products (such as milk). Water quality control and water clean-up technologies along with energy harvesting tools based on nanofibrous mats are also presented; these help reduce the carbon footprint of the farming processes. Implementing these integrated systems in any agricultural facility will promote the sustainable production of meat and meat products. © 2016 Elsevier Ltd</t>
  </si>
  <si>
    <t>Wada Y., Vinca A., Parkinson S., Willaarts B.A., Magnuszewski P., Mochizuki J., Mayor B., Wang Y., Burek P., Byers E., Riahi K., Krey V., Langan S., van Dijk M., Grey D., Hillers A., Novak R., Mukherjee A., Bhattacharya A., Bhardwaj S., Romshoo S.A., Thambi S., Muhammad A., Ilyas A., Khan A., Lashari B.K., Mahar R.B., Ghulam R., Siddiqi A., Wescoat J., Yogeswara N., Ashraf A., Sidhu B.S., Tong J., ISWEL Indus Basin Team</t>
  </si>
  <si>
    <t>Co-designing Indus Water-Energy-Land Futures</t>
  </si>
  <si>
    <t>10.1016/j.oneear.2019.10.006</t>
  </si>
  <si>
    <t>One Earth</t>
  </si>
  <si>
    <t>The Indus River Basin covers an area of around 1 million square kilometers and connects four countries: Afghanistan, China, India, and Pakistan. More than 300 million people depend to some extent on the basin's water, yet a growing population, increasing food and energy demands, climate change, and shifting monsoon patterns are exerting increasing pressure. Under these pressures, a “business as usual” (BAU) approach is no longer sustainable, and decision makers and wider stakeholders are calling for more integrated and inclusive development pathways that are in line with achieving the UN Sustainable Development Goals. Here, we propose an integrated nexus modeling framework co-designed with regional stakeholders from the four riparian countries of the Indus River Basin and discuss challenges and opportunities for developing transformation pathways for the basin's future. © 2019 The Authors</t>
  </si>
  <si>
    <t>Zhang X., Li H.-Y., Deng Z.D., Ringler C., Gao Y., Hejazi M.I., Leung L.R.</t>
  </si>
  <si>
    <t>Impacts of climate change, policy and Water-Energy-Food nexus on hydropower development</t>
  </si>
  <si>
    <t>global</t>
  </si>
  <si>
    <t>10.1016/j.renene.2017.10.030</t>
  </si>
  <si>
    <t>Hydropower plays an important role as the global energy system moves towards a less carbon-intensive and sustainable future as promoted under the Sustainable Development Goals (SDGs). This article provides a systematic review of the impacts from policy, climate change and Water-Energy-Food (W-E-F) nexus on hydropower development at global scale. Asia, Africa and Latin America are hotspots promoting hydropower development with capacity expansion, while Europe and North America focus on performance improvement and environment impacts mitigation. Climate change is projected to improve gross hydropower potential (GHP) at high latitude of North Hemisphere and tropical Africa and decrease that in the US, South Africa and south and central Europe. Analysis from W-E-F nexus highlights the importance of integrated approaches as well as cross-sectoral coordination so as to improve resources use efficiency and achieve sustainable hydropower development. These three factors together shape the future of hydropower and need to be considered for planning and operation purpose. © 2017 Elsevier Ltd</t>
  </si>
  <si>
    <t>Zhang P., Zhang L., Chang Y., Xu M., Hao Y., Liang S., Liu G., Yang Z., Wang C.</t>
  </si>
  <si>
    <t>Food-energy-water (FEW) nexus for urban sustainability: A comprehensive review</t>
  </si>
  <si>
    <t>10.1016/j.resconrec.2018.11.018</t>
  </si>
  <si>
    <t>The emerging popularity of the nexus discussion reflects the ongoing transition from a sectoral or silo approach to an integrative approach to address the global challenges pertinent to the three essential resources: food, energy, and water (FEW). Cities are critically important for advancing regional sustainable development and are thus placed at the center of the FEW nexus. This paper provides a comprehensive literature review to debate the current concepts and methods of the FEW nexus at different scales, with the aim of developing a conceptual knowledgebase framework for scientific analysis and policy making associated with the urban FEW nexus. Although the concept of nexus thinking has been widely accepted, a consistent and explicit cognition of the FEW nexus is still lacking, and a sophisticated methodological modeling framework is urgently required at various scales. As such, we proposed a three-dimensional conceptual framework of the urban FEW nexus from the perspective of resource interdependency, resource provision and system integration. This framework is useful in steering the systematic modeling and integrative management of the complex nexus issues of urban systems with different perspectives. Finally, the future directions of urban nexus research are identified from four aspects, including systematic characterization, cross-region tele-connection mechanisms, co-decision model development, and governance transition. © 2018 Elsevier B.V.</t>
  </si>
  <si>
    <t>Arthur M., Liu G., Hao Y., Zhang L., Liang S., Asamoah E.F., Lombardi G.V.</t>
  </si>
  <si>
    <t>Urban food-energy-water nexus indicators: A review</t>
  </si>
  <si>
    <t>10.1016/j.resconrec.2019.104481</t>
  </si>
  <si>
    <t>The unprecedented surge in urbanization and population growth rates is generating multiple impacts, affecting food, energy and water (FEW hereafter) demands. Moreover, the adverse effects are extending to climate, as well as to human and ecosystem health. Coordinated efforts are often deemed critical to minimize the trade-offs while maximizing the synergies in the use and the effective analysis of the interlinkages among food, energy, and water within urban ecosystems. Data are collected and transformed into useful information through different indicators, which are often applied to guide several policies in the urban domain. However, their different nature now asks for a critical reanalysis to collate them into different groups, understanding their guiding principles and identifying possible gaps for further policy- and design-oriented studies. This paper reviews the state-of-the-art on existing urban FEW nexus indicators. Indicators were found to belong to four main distinct groups, measuring resource fluxes (52%); quantifying environmental impacts (13%), and efficiency aspects (29%). Results highlight a need to develop new indicators, considering the inclusion of all involved factors within new integrated metrics. However, prior to developing an overall sustainability indicator system is presented, it would be vital to incorporate as many flows as possible to represent the entire urban systems. © 2019 Elsevier B.V.</t>
  </si>
  <si>
    <t>Lin L., Xu F., Ge X., Li Y.</t>
  </si>
  <si>
    <t>Improving the sustainability of organic waste management practices in the food-energy-water nexus: A comparative review of anaerobic digestion and composting</t>
  </si>
  <si>
    <t>10.1016/j.rser.2018.03.025</t>
  </si>
  <si>
    <t>With global population growth, the security of food, energy and water is becoming more challenging. Both anaerobic digestion (AD) and composting are waste management methods that are plausible approaches to address this challenge by reusing organic waste and generating value-added products. In this paper, recent research on AD and composting is summarized, and differences in the technical, economic, and environmental aspects of AD and composting, and their potential to improve the sustainability of waste management, are examined. Recent research on AD has focused on process enhancement and valorization of end products, while composting research has emphasized ways to shorten composting period and reduce odor and greenhouse gas (GHG) emissions. Strategies to enhance AD and composting processes are similar, but the operational parameters that affect microbial activity, including inoculation, aeration, temperature, moisture, C/N ratio, and pH, can differ. AD can be economically more advantageous than composting, depending on plant scale and valorization of end products, while composting is more profitable at smaller scales (e.g. &lt; 20,000 t). Therefore, AD may be favored for centralized treatment, such as for food waste or sewage sludge; whereas, composting may be preferred for decentralized treatment, such as for on-farm animal manure. Environmentally, AD is favorable in terms of lower GHG emissions due to production of biogas as a renewable energy source. In composting, no single aeration scheme or additive has been found to be effective in reducing odor and GHG emissions simultaneously. Further research on AD and composting should be conducted to improve precision control and optimization, process design, product value, pollution control, and economic and environmental analyses, and more information needs to be provided to decision makers. © 2018 Elsevier Ltd</t>
  </si>
  <si>
    <t>Okonkwo E.C., Abdullatif Y.M., AL-Ansari T.</t>
  </si>
  <si>
    <t>A nanomaterial integrated technology approach to enhance the energy-water-food nexus</t>
  </si>
  <si>
    <t>10.1016/j.rser.2021.111118</t>
  </si>
  <si>
    <t>This study reviews the potential of nanomaterials to enhance the performance of the energy-food-water (EWF) nexus in regions that have a disproportionate distribution of resources. The review study highlights the interlinkages that exists between the resources within the nexus and discusses a nexus-based approach to solving the individual resource needs of arid regions. An EWF nexus-based assessment of the state of Qatar (as a case study) is conducted, and several response options that utilise nanomaterials and sustainable energy technologies to improve the overall performance of the nexus are proposed. Based on the needs of the selected case study, an integrated renewable energy-based solution to the key nexus needs for arid regions is proposed. A solar-powered multigeneration system operating with copper-based nanofluid in the solar collector is thermodynamically analysed, and the result demonstrates that the system that produces power, freshwater, and cooling for greenhouse farming has energy and exergy efficiencies of 19% and 16.4% respectively. The deployment of the multigeneration system would lead to a reduction in greenhouse gas emissions at a rate of 1111 kg/h for CO2, 4.52 kg/h for NOX, and 8.95 kg/h for SOX. An assessment of the proposed system illustrates that the key resources of the nexus can be met sustainably when renewable energy is integrated into the energy mix in the region. The study concluded that a nexus-based solution to the energy, food, and water challenges would not only lead to improved resource efficiency, but has the potential to decrease the carbon footprint of the region. © 2021 Elsevier Ltd</t>
  </si>
  <si>
    <t>Mohtar R.H., Daher B.</t>
  </si>
  <si>
    <t>Lessons learned: Creating an interdisciplinary team and using a nexus approach to address a resource hotspot</t>
  </si>
  <si>
    <t>10.1016/j.scitotenv.2018.08.406</t>
  </si>
  <si>
    <t>Moving resource management and allocation away from sectoral silos to a paradigm founded in integration and leveraging cross-sectoral and trans-disciplinary synergies will result in expanded opportunities for economic development and improved social well-being (Mohtar, 2017; Mohtar and Daher, 2017). Interventions to address complex resource challenges must identify opportunities while cognizant of holistic, system level trade-offs (Daher and Mohtar, 2015; Daher et al., 2018a, b, c). These interventions must be contextualized locally: Texas has spatially varied water scarcity, energy resource abundance, and rapid population growth; in the northeastern United States water quality, drainage, and extreme weather events pose far greater challenges. While the overall system-of-systems quantification of water, energy, food and other interconnected systems remains similar across hotspots, the solutions to the challenges posed within each hotspot are bound by local knowledge, physical resource constraints, and governance challenges. This paper introduces the experience of the Texas A&amp;M University Water-Energy-Food Nexus Initiative (WEFNI) in creating a University wide, three-year investigatory experience in which an interdisciplinary group addressed the resource challenges facing the San Antonio region. This Science of the Total Environment (STOTEN) Special Issue documents, in 9 distinct, yet complementary, research articles, the multiple dimensions of this resource hotspot. This paper reflects on the process of creating interdisciplinary teams and presents an overview of the questions and research conducted under thematic foci: data and modeling, trade-off analysis, water for food, water for energy, and governance. Lessons learned from the interdisciplinary experience are presented; potentially transferrable to addressing other resource hotspots within the US, and globally. © 2018 Elsevier B.V.</t>
  </si>
  <si>
    <t>Daher B., Hannibal B., Portney K.E., Mohtar R.H.</t>
  </si>
  <si>
    <t>Toward creating an environment of cooperation between water, energy, and food stakeholders in San Antonio</t>
  </si>
  <si>
    <t>San Antonio</t>
  </si>
  <si>
    <t>10.1016/j.scitotenv.2018.09.395</t>
  </si>
  <si>
    <t>The San Antonio Region is home to a rapidly growing population with developing energy and agricultural sectors competing for water, land, and financial resources. Despite the tight interconnectedness between water, energy, and food challenges, little is known about the levels of communication and coordination among the various officials responsible for making the decisions that affect the management and planning of the three resource systems. It has been postulated that efficient communication is a prerequisite to developing resource allocation strategies that avoid potential unintended negative consequences that could result from inefficient allocation of natural resources and competing demands. Factors that may impact communication are identified and their potential roles are considered in improving existing levels of communication between San Antonio's water officials and those at other energy, food, and water institutions in the San Antonio Region. A questionnaire designed to gather information on stakeholder concerns, frequency of communication, and participation in engagement forums was sent to public water officials in the Region. Using social network analysis and bivariate Ordinary Least Square regression analysis, the authors conclude that while modest levels of communication exist among water institutions, a very low level of communication exists between water institutions and those responsible for food and energy. It was further concluded that the frequency of communication among officials at different water institutions is higher among those that participated in stakeholder engagement activities. However, there is insufficient evidence to suggest that participation in stakeholder engagement activities improves communication frequency between water stakeholders and those in the food and energy sectors. There is also insufficient evidence to conclude that people at water institutions in San Antonio would have a higher frequency of communication with other water, energy, and food stakeholder in correlation with a higher level of concern about future water availability in the Region. © 2018 Elsevier B.V.</t>
  </si>
  <si>
    <t>Salmoral G., Schaap N.C.E., Walschebauer J., Alhajaj A.</t>
  </si>
  <si>
    <t>Water diplomacy and nexus governance in a transboundary context: In the search for complementarities</t>
  </si>
  <si>
    <t>transboundary Jordan River Basin; Zambezi River Basin FIG6有详细的跨国的国家的图</t>
  </si>
  <si>
    <t>10.1016/j.scitotenv.2019.06.513</t>
  </si>
  <si>
    <t>Growing evidence within nexus research has highlighted the importance for sustainable governance of considering the interdependencies between water, energy, food and the environment, whereas water diplomacy has provided the necessary tools to address water conflicts of a transboundary nature. This paper therefore identifies and evaluates unrealised complementarities between nexus governance and water diplomacy, and discusses the benefits of integrating both for improved transboundary basin management. Two case studies - a wastewater treatment plant within the Jordan's nexus vision and a research project into management of the transboundary Zambezi River Basin - illustrate the identified complementarities and their contribution towards collaborative transboundary natural resources management. On one hand, the consideration of synergies and trade-offs between water, energy and food systems and beyond the river basin scale within nexus governance engages a larger diversity of stakeholders and can help realise more balanced agreements between sectors and hence complement water diplomacy goals. The enriched negotiations arising from a nexus approach can facilitate benefits-sharing in water diplomacy due to the broader exchange of experiences across several natural resources systems. Likewise, international nexus development projects involving a diverse range of sectors and stakeholders can ultimately facilitate peace building through inter-state cooperation and reduce the focus on disputed natural resources. On the other hand, water diplomacy provides tools to address complexity and capture political contexts that overcome the traditional technical and ‘most-rational-solution’ methods. With the application of joint fact finding, value creation and collaborative adaptive management, the added value includes the generation of a shared understanding that embeds politics in decision-making and promotes mutual gains. Further collaboration and on-the-ground experiences between researchers, policy makers and the private sector are needed, to acknowledge and act upon the complementarities of nexus governance and water diplomacy, with the final outcome of promoting cooperation in the management of transboundary resources. © 2019 The Authors</t>
  </si>
  <si>
    <t>Cremades R., Mitter H., Tudose N.C., Sanchez-Plaza A., Graves A., Broekman A., Bender S., Giupponi C., Koundouri P., Bahri M., Cheval S., Cortekar J., Moreno Y., Melo O., Karner K., Ungurean C., Davidescu S.O., Kropf B., Brouwer F., Marin M.</t>
  </si>
  <si>
    <t>Ten principles to integrate the water-energy-land nexus with climate services for co-producing local and regional integrated assessments</t>
  </si>
  <si>
    <t>10.1016/j.scitotenv.2019.133662</t>
  </si>
  <si>
    <t>The water-energy-land nexus requires long-sighted approaches that help avoid maladaptive pathways to ensure its promise to deliver insights and tools that improve policy-making. Climate services can form the foundation to avoid myopia in nexus studies by providing information about how climate change will alter the balance of nexus resources and the nature of their interactions. Nexus studies can help climate services by providing information about the implications of climate-informed decisions for other economic sectors across nexus resources. First-of-its-kind guidance is provided to combine nexus studies and climate services. The guidance consists of ten principles and a visual guide, which are discussed together with questions to compare diverse case studies and with examples to support the application of the principles. © 2019 The Authors</t>
  </si>
  <si>
    <t>Elagib N.A., Al-Saidi M.</t>
  </si>
  <si>
    <t>Balancing the benefits from the water–energy–land–food nexus through agroforestry in the Sahel</t>
  </si>
  <si>
    <t>Sahel</t>
  </si>
  <si>
    <t>10.1016/j.scitotenv.2020.140509</t>
  </si>
  <si>
    <t>Regions affected by resource scarcity, poverty, and land-use conflicts need to advocate the merits of practices strongly grounded in sustainable land management. This review paper provides an analysis of agroforestry as an integrated system embedded in complex relations between resource uses in the Water–Energy–Land–Food (WELF) nexus. Using the African Sahel region as a case study, the paper explains the need for understanding land management practices, such as agroforestry, through the lens of trade-offs and benefits inherent in the WELF nexus. Agroforestry practices are demonstrated to be valuable interventions leading to i) resilience to climate stresses, ii) water, energy, and food securities, iii) mitigation of resource-oriented harbingers of conflicts and iv) development opportunities. These goals can also yield valuable results in terms of promoting sustainable development, i.e. functional ecosystems, livelihoods, and human security. Two overarching sub-nexuses, namely agroforestry–food–energy and agroforestry–food–water–climate, are identified in the Sahelian context and conceptualized. Primarily, the trade-offs outlined within these sub-nexuses are fuelwood vs. crops, use of land for more forests vs. more cropping, and water availability for agroforestry vs. agroforestry impacts on the water cycle. Despite the positive outcomes and opportunities, agroforestry systems in the Sahel still face some challenges such as vague land use rights, inadequate capacities and lack of investments. Policy recommendations are synthesized at three levels. This synthesis involves remedies to lessen pressures at the interlinks of WELF resource use, overarching remedies in the two sub-nexuses, and remedies across all the sectors and issues for improving agroforestry outcomes. Optimal remedies stress the importance of choosing the right land, water and plant combinations as well as incorporating efficiency measures and alternative sources. A successful agroforestry system is characterized by a conducive environment at the farm level in terms of institutions, management, enhancing the farmer's capacity, and good infrastructure. © 2020 Elsevier B.V.</t>
  </si>
  <si>
    <t>Cristiano E., Deidda R., Viola F.</t>
  </si>
  <si>
    <t>The role of green roofs in urban Water-Energy-Food-Ecosystem nexus: A review</t>
  </si>
  <si>
    <t>10.1016/j.scitotenv.2020.143876</t>
  </si>
  <si>
    <t>Green roofs are strategic tools that can play a significant role in the creation of sustainable and resilient cities. They have been largely investigated thanks to their high retention capacity, which can be a valid support to mitigate the pluvial flood risk and to increase the building thermal insulation, ensuring energy saving. Moreover, green roofs contribute to restoring vegetation in the urban environment, increasing the biodiversity and adding aesthetic value to the city. The new generation of multilayer green roofs present an additional layer with respect to traditional ones, which allows rainwater to be stored, which, if properly treated, can be reused for different purposes. This paper offers a review of benefits and limitations of green roofs, with a focus on multilayer ones, within a Water-Energy-Food-Ecosystem nexus context. This approach enables the potential impact of green roofs on the different sectors to be highlighted, investigating also the interactions and interconnections among the fields. Moreover, the Water-Energy-Food-Ecosystem nexus approach highlights how the installation of traditional and multilayer green roofs in urban areas contributes to the Development Goals defined by the 2030 Sustainable Agenda. © 2020 The Authors</t>
  </si>
  <si>
    <t>Al-Saidi M., Hussein H.</t>
  </si>
  <si>
    <t>The water-energy-food nexus and COVID-19: Towards a systematization of impacts and responses</t>
  </si>
  <si>
    <t xml:space="preserve">Global; the Middle East, and particularly Jordan, Lebanon and the Gulf Cooperation Council (GCC) region. </t>
  </si>
  <si>
    <t>10.1016/j.scitotenv.2021.146529</t>
  </si>
  <si>
    <t>The COVID-19 pandemic offers an opportunity to examine the impacts of system-wide crises on key supply sectors such as water, energy and food. These sectors are becoming increasingly interlinked in environmental policy-making and with regard to achieving supply security. There is a pressing need for a systematization of impacts and responses beyond individual disruptions. This paper provides a holistic assessment of the implications of COVID-19 on the water–energy–food (WEF) nexus. First, it integrates the academic literature related to single cases and disruptions to provide a broader view of COVID-19 demand- and supply-side disruptions and immediate effects. Then, the major, long-term impact categories of medicalization/hygienization, (re)localization of production, and demand fluctuations are highlighted. These impacts result in priority cross-links such as irrigation, energy requirements for local food production, energy use for water and wastewater treatment, or water for energy use. Finally, sector-level insights on impacts and responses are provided, drawing from illustrative cases. The analysis of impacts of COVID-19 on the WEF nexus reflects heterogeneous experiences of short-term adaptations, and highlights the revaluation of the water–food–trade nexus. Revived debates on food sufficiency can benefit from green applications to minimize expected trade-offs. The current crisis also reveals some gaps in the WEF nexus debates with regard to the lack of risk-based perspectives and the need for a better consideration of spatial aspects in resource integration. Regarding resource-security issues in the WEF nexus, the COVID-19 stress test boosts debates concerning the adequacy of the production value chains (e.g., contingency and storage, diversification, and self-sufficiency) and the value of cross-border integration (e.g., trade, globalization, and aid). © 2021 Elsevier B.V.</t>
  </si>
  <si>
    <t>Fernández-Ríos A., Laso J., Campos C., Ruiz-Salmón I., Hoehn D., Cristóbal J., Batlle-Bayer L., Bala A., Fullana-i-Palmer P., Puig R., Aldaco R., Margallo M.</t>
  </si>
  <si>
    <t>Towards a Water-Energy-Food (WEF) nexus index: A review of nutrient profile models as a fundamental pillar of food and nutrition security</t>
  </si>
  <si>
    <t>10.1016/j.scitotenv.2021.147936</t>
  </si>
  <si>
    <t>The Water-Energy-Food (WEF) nexus approach should be promoted as a tool for sustainable management of resources through the interconnection of these three fundamental pillars. Particularly, food security must ensure healthy and balanced diets for everyone, but selecting individual indicators to assess all slants covered by this element is not an easy task. Hence, the objective of this paper is two-fold, to review nutrient profiling (NP) models that allow to categorize foods and evaluate diets based on their nutritional quality, and to choose the most appropriate model to be used within a WEF nexus index. To address this issue, a total of 159 documents were assessed, appraising the geographic distribution, and time evolution of the publications, as well as the characteristics and potential applications of the NP systems. The review concludes that the NRF9.3. model is the most liable option to be used in a WEF nexus index, presenting the best characteristics by means of the definition of scores and thresholds, and the use of an ‘across-the-board’ criteria and a reference quantity of 100 kcal, alongside offering higher ability to assess diets and foods than the other competitive model (HEI) through the evaluation of nutrients to encourage instead of foods. A secondary outcome of the review is the identification of the NP models as a useful tool to enable institutions with information to establish policies in the field of public health and facilitating the decision-making process according to the current healthy claims. © 2021 The Authors</t>
  </si>
  <si>
    <t>Gebrai Y., Ghebremichael K., Mihelcic J.R.</t>
  </si>
  <si>
    <t>A systems approach to analyzing food, energy, and water uses of a multifunctional crop: A review</t>
  </si>
  <si>
    <t>10.1016/j.scitotenv.2021.148254</t>
  </si>
  <si>
    <t>Multifunctional crops can simultaneously contribute to multiple societal objectives. As a result, they represent an attractive means for improving rural livelihoods. Moringa oleifera is an example of a multifunctional crop that produces nutritious leaves with uses as food, fodder, and a biostimulant to enhance crop growth. It yields seeds containing a water purifying coagulant and oil with cosmetic uses and possible biofuel feedstock. Despite Moringa oleifera's (and other multifunctional crops') various Food-Energy-Water uses, optimizing the benefits of its multiple uses and livelihood improvements remains challenging. There is a need for holistic approaches capable of assessing the multifunctionality of agriculture and livelihood impacts. Therefore, this paper critically evaluates Moringa oleifera's Food-Energy-Water-Livelihood nexus applications to gain insight into the tradeoffs and synergies among its various applications using a systems thinking approach. A systems approach is proposed as a holistic thinking framework that can help navigate the complexity of a crop's multifunctionality. The “Success to the Successful” systems archetype was adopted to capture the competition between the need for leaf yields and seed yields. In areas where there is energy and water insecurity, Moringa oleifera seed production is recommended for its potential to coproduce oil, the water purifying coagulant, and a residue that can be applied as a fertilizer. In areas where food insecurity is an issue, focusing on leaf production would be beneficial due to its significance in augmenting food for human consumption, animal feed, and its use as a biostimulant to increase crop yields. A causal loop diagram was found to effectively map the interconnections among the various uses of Moringa oleifera and associated livelihood improvements. This framework provides stakeholders with a conceptual decision-making tool that can help maximize positive livelihood outcomes. This approach can also be applied for improved management of other multifunctional crops. © 2021 Elsevier B.V.</t>
  </si>
  <si>
    <t>Kibler K.M., Reinhart D., Hawkins C., Motlagh A.M., Wright J.</t>
  </si>
  <si>
    <t>Food waste and the food-energy-water nexus: A review of food waste management alternatives</t>
  </si>
  <si>
    <t>10.1016/j.wasman.2018.01.014</t>
  </si>
  <si>
    <t>Throughout the world, much food produced is wasted. The resource impact of producing wasted food is substantial; however, little is known about the energy and water consumed in managing food waste after it has been disposed. Herein, we characterize food waste within the Food-Energy-Water (FEW) nexus and parse the differential FEW effects of producing uneaten food and managing food loss and waste. We find that various food waste management options, such as waste prevention, landfilling, composting, anaerobic digestion, and incineration, present variable pathways for FEW impacts and opportunities. Furthermore, comprehensive sustainable management of food waste will involve varied mechanisms and actors at multiple levels of governance and at the level of individual consumers. To address the complex food waste problem, we therefore propose a “food-waste-systems” approach to optimize resources within the FEW nexus. Such a framework may be applied to devise strategies that, for instance, minimize the amount of edible food that is wasted, foster efficient use of energy and water in the food production process, and simultaneously reduce pollution externalities and create opportunities from recycled energy and nutrients. Characterization of FEW nexus impacts of wasted food, including descriptions of dynamic feedback behaviors, presents a significant research gap and a priority for future work. Large-scale decision making requires more complete understanding of food waste and its management within the FEW nexus, particularly regarding post-disposal impacts related to water. © 2018 Elsevier Ltd</t>
  </si>
  <si>
    <t>Finley, JW</t>
  </si>
  <si>
    <t>Evolution and Future Needs of Food Chemistry in a Changing World</t>
  </si>
  <si>
    <t>10.1021/acs.jafc.9b07774</t>
  </si>
  <si>
    <t>Journal of Agricultural and Food Chemistry</t>
  </si>
  <si>
    <t>The agriculture system is tasked with the responsibility to deliver adequate quantities of food, which meet national needs, provide health benefits, and deliver these in an environmentally sustainable system. Efforts by the food industry to deliver safe and nutritious foods, which also improve health and wellness, are complicated by a constantly changing landscape. As early as the 1950s, fat in diets was a concern, and in the 1980s and early 1990s, fat was an evil component in foods. In response, the industry developed zero/low fats and foods and low-fat foods. The evolution in dietary guidelines in the 2000s has evolved to greater concern over simple sugars and starches as negative sources of calories in an environment of increasing obesity. With the world population approaching 9 billion individuals by 2050, food production, which relies on large amounts of water and energy, must become more efficient. Food production and delivery also must find innovative ways to reduce food waste, environmental pollutants, and greenhouse gas production. The nexus of food, energy, and water is and will continue to be a major research and political and communication emphasis for the scientific community. We must find clear and consumer friendly communications to explain the utilization of modern technology in food production. Solutions to these issues must also include sustainably produced, safe, nutritious, satisfying, and wholesome foods.</t>
  </si>
  <si>
    <t>Finley J.W., Seiber J.N.</t>
  </si>
  <si>
    <t>The nexus of food, energy, and water</t>
  </si>
  <si>
    <t>10.1021/jf501496r</t>
  </si>
  <si>
    <t>The Earth's population is expected to exceed 9 billion by 2050, posing significant challenges in meeting human needs while minimally affecting the environment. To support this population, we will need secure and safe sources of food, energy, and water. The nexus of food, energy, and water is one of the most complex, yet critical, issues that face society. There is no more land to exploit, and the supply of fresh water in some areas of the world limits the use of land for food. All solutions must also deal with the overlay of global climate change. Meeting current and future populations needs will require security in food, energy, and water supplies. A nexus approach is needed to improve food, energy, and water security integrating the management of the limited resources while transitioning to a more "green" economy, which provides adequate food, energy, and water for the expanding human population. © 2014 American Chemical Society.</t>
  </si>
  <si>
    <t>D'Odorico P., Davis K.F., Rosa L., Carr J.A., Chiarelli D., Dell'Angelo J., Gephart J., MacDonald G.K., Seekell D.A., Suweis S., Rulli M.C.</t>
  </si>
  <si>
    <t>The Global Food-Energy-Water Nexus</t>
  </si>
  <si>
    <t>10.1029/2017RG000591</t>
  </si>
  <si>
    <t>Reviews of Geophysics</t>
  </si>
  <si>
    <t>Water availability is a major factor constraining humanity's ability to meet the future food and energy needs of a growing and increasingly affluent human population. Water plays an important role in the production of energy, including renewable energy sources and the extraction of unconventional fossil fuels that are expected to become important players in future energy security. The emergent competition for water between the food and energy systems is increasingly recognized in the concept of the “food-energy-water nexus.” The nexus between food and water is made even more complex by the globalization of agriculture and rapid growth in food trade, which results in a massive virtual transfer of water among regions and plays an important role in the food and water security of some regions. This review explores multiple components of the food-energy-water nexus and highlights possible approaches that could be used to meet food and energy security with the limited renewable water resources of the planet. Despite clear tensions inherent in meeting the growing and changing demand for food and energy in the 21st century, the inherent linkages among food, water, and energy systems can offer an opportunity for synergistic strategies aimed at resilient food, water, and energy security, such as the circular economy. ©2018. The Authors.</t>
  </si>
  <si>
    <t>Brears R.C.</t>
  </si>
  <si>
    <t>The green economy and the water-energy-food nexus</t>
  </si>
  <si>
    <t>New York City;Singapore; Massachusetts;Ontario;Denmark;Korea; Colorado River Basin; Murray-Darling River Basin ;Rhine River Basin</t>
  </si>
  <si>
    <t>10.1057/978-1-137-58365-9</t>
  </si>
  <si>
    <t>The Green Economy and the Water-Energy-Food Nexus</t>
  </si>
  <si>
    <t>This book argues that a variety of policies will be required to create synergies between the water-energy-food nexus sectors while reducing trade-offs in the development of a green economy. Despite rising demand for water, energy and food globally, the governance of water-energy-food sectors has generally remained separate with limited attention placed on the interactions that exist between them. Brears provides readers with a series of in-depth case studies of leading cities, states, nations and regions of differing climates, lifestyles and income-levels from around the world that have implemented a variety of policy innovations to reduce water-energy-food nexus pressures and achieve green growth. The Green Economy and the Water-Energy-Food Nexus will be of interest to town and regional planners, resource conservation managers, policymakers, international companies and organisations interested in reducing water-energy-food nexus pressures, environmental NGOs, researchers, graduate and undergraduate students. © The Editor(s) (if applicable) and The Author(s) 2018. All rights reserved.</t>
  </si>
  <si>
    <t>Voulvoulis N.</t>
  </si>
  <si>
    <t>Water and sanitation provision in a low carbon society: The need for a systems approach</t>
  </si>
  <si>
    <t>10.1063/1.3665797</t>
  </si>
  <si>
    <t>Journal of Renewable and Sustainable Energy</t>
  </si>
  <si>
    <t>In the face of climate change threatening to cause major alterations to hydrological cycles and taking into account the relationship between water, energy use, and food production, water management challenges today prove more complex than ever to address. This paper, recognising the progress made through science and engineering in the last century, reflects on the need to manage water resources more sustainably. It proposes that a change in mindsets is required in order to reconsider our approach in applying established solutions and utilising current technologies and tools to deliver them, with a renewed focus on re-assessing what the real problems are from a systems perspective. Focusing on the water-energy-food nexus, water reuse using desalination processes as a management option is revisited. Findings demonstrate that interdisciplinary, integrated and holistic solutions have the potential to deliver benefits across different sectors, disciplines, and systems, with a real potential for taking us a bit closer to sustainability. © 2012 American Institute of Physics.</t>
  </si>
  <si>
    <t>Gain A.K., Giupponi C., Benson D.</t>
  </si>
  <si>
    <t>The water–energy–food (WEF) security nexus: the policy perspective of Bangladesh</t>
  </si>
  <si>
    <t>10.1080/02508060.2015.1087616</t>
  </si>
  <si>
    <t>This paper provides a review of the emerging literature on the water–energy–food (WEF) nexus and then analyses the nexus in the context of Bangladesh. Results suggest that the WEF nexus is not yet recognized in the policy documents of Bangladesh, while conflicts over these resources are growing. In order to reduce this contestation, ‘policy integration’ is recommended for implementing key policies in the WEF nexus. © 2015 International Water Resources Association.</t>
  </si>
  <si>
    <t>Liu J., Yang H., Cudennec C., Gain A.K., Hoff H., Lawford R., Qi J., de Strasser L., Yillia P.T., Zheng C.</t>
  </si>
  <si>
    <t>Challenges in operationalizing the water–energy–food nexus</t>
  </si>
  <si>
    <t>10.1080/02626667.2017.1353695</t>
  </si>
  <si>
    <t>Hydrological Sciences Journal</t>
  </si>
  <si>
    <t>Concerns about the water–energy–food (WEF) nexus have motivated many discussions regarding new approaches for managing water, energy and food resources. Despite the progress in recent years, there remain many challenges in scientific research on the WEF nexus, while implementation as a management tool is just beginning. The scientific challenges are primarily related to data, information and knowledge gaps in our understanding of the WEF inter-linkages. Our ability to untangle the WEF nexus is also limited by the lack of systematic tools that could address all the trade-offs involved in the nexus. Future research needs to strengthen the pool of information. It is also important to develop integrated software platforms and tools for systematic analysis of the WEF nexus. The experience made in integrated water resources management in the hydrological community, especially in the framework of Panta Rhei, is particularly well suited to take a lead in these advances. © 2017 IAHS.</t>
  </si>
  <si>
    <t>Heal K.V., Bartosova A., Hipsey M.R., Chen X., Buytaert W., Li H.-Y., McGrane S.J., Gupta A.B., Cudennec C.</t>
  </si>
  <si>
    <t>Water quality: the missing dimension of water in the water–energy–food nexus</t>
  </si>
  <si>
    <t>10.1080/02626667.2020.1859114</t>
  </si>
  <si>
    <t>The role of water quality, particularly its impact on health, environment and wider well-being, are rarely acknowledged in the water–energy–food (WEF) nexus. Here we demonstrate the necessity to include water quality within the water dimension of the WEF nexus to address complex and multi-disciplinary challenges facing humanity. Firstly, we demonstrate the impact of water quality on the energy and food dimensions of the WEF nexus and vice versa at multiple scales, from households to cities, regions and transboundary basins. Secondly, we use examples to demonstrate how including water quality would have augmented and improved the WEF analysis and its application. Finally, we encourage hydrological scientists to promote relevant water quality research as addressing WEF nexus challenges. To make tangible progress, we propose that analysis of water quality interactions focuses initially on WEF nexus “hotspots,” such as cities, semi-arid areas, and areas dependent on groundwater or climate change-threatened meltwater. © 2021 IAHS.</t>
  </si>
  <si>
    <t>Chang N.-B., Hossain U., Valencia A., Qiu J., Zheng Q.P., Gu L., Chen M., Lu J.-W., Pires A., Kaandorp C., Abraham E., ten Veldhuis M.-C., van de Giesen N., Molle B., Tomas S., Ait-Mouheb N., Dotta D., Declercq R., Perrin M., Conradi L., Molle G.</t>
  </si>
  <si>
    <t>Integrative technology hubs for urban food-energy-water nexuses and cost-benefit-risk tradeoffs (II): Design strategies for urban sustainability</t>
  </si>
  <si>
    <t>Miami (the United States), Marseille (France), and Amsterdam (the Netherlands)</t>
  </si>
  <si>
    <t>10.1080/10643389.2020.1761088</t>
  </si>
  <si>
    <t>Critical Reviews in Environmental Science and Technology</t>
  </si>
  <si>
    <t>The Food-Energy-Water (FEW) nexus for urban sustainability needs to be analyzed via an integrative rather than a sectoral or silo approach, reflecting the ongoing transition from separate infrastructure systems to an integrated social-ecological-infrastructure system. As technology hubs can provide food, energy, water resources via decentralized and/or centralized facilities, there is an acute need to optimize FEW infrastructures by considering cost-benefit-risk tradeoffs with respect to multiple sustainability indicators. This paper identifies, categorizes, and analyzes global trends with respect to contemporary FEW technology metrics that highlights the possible optimal integration of a broad spectrum of technology hubs for possible cost-benefit-risk tradeoffs. The challenges related to multiscale and multiagent modeling processes for the simulation of urban FEW systems were discussed with respect to the aspects of scaling-up, optimization process, and risk assessment. Our review reveals that this field is growing at a rapid pace and the previous selection of analytical methodologies, nexus criteria, and sustainability indicators largely depended on individual FEW nexus conditions disparately, and full-scale cost-benefit-risk tradeoffs were very rare. Therefore, the potential full-scale technology integration in three ongoing cases of urban FEW systems in Miami (the United States), Marseille (France), and Amsterdam (the Netherlands) were demonstrated in due purpose finally. © 2020 Taylor &amp; Francis.</t>
  </si>
  <si>
    <t>Rasul G., Sharma B.</t>
  </si>
  <si>
    <t>The nexus approach to water–energy–food security: an option for adaptation to climate change</t>
  </si>
  <si>
    <t>10.1080/14693062.2015.1029865</t>
  </si>
  <si>
    <t>Climate Policy</t>
  </si>
  <si>
    <t>Developing countries face a difficult challenge in meeting the growing demands for food, water, and energy, which is further compounded by climate change. Effective adaptation to change requires the efficient use of land, water, energy, and other vital resources, and coordinated efforts to minimize trade-offs and maximize synergies. However, as in many developing countries, the policy process in South Asia generally follows a sectoral approach that does not take into account the interconnections and interdependence among the three sectors. Although the concept of a water–energy–food nexus is gaining currency, and adaptation to climate change has become an urgent need, little effort has been made so far to understand the linkages between the nexus perspective and adaptation to climate change. Using the Hindu Kush Himalayan region as an example, this article seeks to increase understanding of the interlinkages in the water, energy, and food nexus, explains why it is important to consider this nexus in the context of adaptation responses, and argues that focusing on trade-offs and synergies using a nexus approach could facilitate greater climate change adaptation and help ensure food, water, and energy security by enhancing resource use efficiency and encouraging greater policy coherence. It concludes that a nexus-based adaption approach – which integrates a nexus perspective into climate change adaptation plans and an adaptation perspective into development plans – is crucial for effective adaptation. The article provides a conceptual framework for considering the nexus approach in relation to climate change adaptation, discusses the potential synergies, trade-offs, and offers a broader framework for making adaptation responses more effective. Policy relevance This article draws attention to the importance of the interlinkages in the water, energy, and food nexus, and the implications for sustainable development and adaptation. The potential synergies and complementarities among the sectors should be used to guide formulation of effective adaptation options. The issues highlight the need for a shift in policy approaches from a sectoral focus, which can result in competing and counterproductive actions, to an integrated approach with policy coherence among the sectors that uses knowledge of the interlinkages to maximize gain, optimize trade-offs, and avoid negative impacts. © 2015 The Author(s). Published by Informa UK Limited, trading as Taylor &amp; Francis Group.</t>
  </si>
  <si>
    <t>Albrecht T.R., Crootof A., Scott C.A.</t>
  </si>
  <si>
    <t>The Water-Energy-Food Nexus: A systematic review of methods for nexus assessment</t>
  </si>
  <si>
    <t>10.1088/1748-9326/aaa9c6</t>
  </si>
  <si>
    <t>The water-energy-food (WEF) nexus is rapidly expanding in scholarly literature and policy settings as a novel way to address complex resource and development challenges. The nexus approach aims to identify tradeoffs and synergies of water, energy, and food systems, internalize social and environmental impacts, and guide development of cross-sectoral policies. However, while the WEF nexus offers a promising conceptual approach, the use of WEF nexus methods to systematically evaluate water, energy, and food interlinkages or support development of socially and politically-relevant resource policies has been limited. This paper reviews WEF nexus methods to provide a knowledge base of existing approaches and promote further development of analytical methods that align with nexus thinking. The systematic review of 245 journal articles and book chapters reveals that (a) use of specific and reproducible methods for nexus assessment is uncommon (less than one-third); (b) nexus methods frequently fall short of capturing interactions among water, energy, and food - the very linkages they conceptually purport to address; (c) assessments strongly favor quantitative approaches (nearly three-quarters); (d) use of social science methods is limited (approximately one-quarter); and (e) many nexus methods are confined to disciplinary silos - only about one-quarter combine methods from diverse disciplines and less than one-fifth utilize both quantitative and qualitative approaches. To help overcome these limitations, we derive four key features of nexus analytical tools and methods - innovation, context, collaboration, and implementation - from the literature that reflect WEF nexus thinking. By evaluating existing nexus analytical approaches based on these features, we highlight 18 studies that demonstrate promising advances to guide future research. This paper finds that to address complex resource and development challenges, mixed-methods and transdisciplinary approaches are needed that incorporate social and political dimensions of water, energy, and food; utilize multiple and interdisciplinary approaches; and engage stakeholders and decision-makers. © 2018 The Author(s). Published by IOP Publishing Ltd.</t>
  </si>
  <si>
    <t>Newell J.P., Goldstein B., Foster A.</t>
  </si>
  <si>
    <t>A 40-year review of food-energy-water nexus literature and its application to the urban scale</t>
  </si>
  <si>
    <t>10.1088/1748-9326/ab0767</t>
  </si>
  <si>
    <t>Essential for society to function, the production and consumption of food, energy, and water (FEW) are deeply intertwined, leading to calls for a nexus approach to understand and manage the complex tradeoffs and cascading effects. What research exists to date on this FEW nexus? How have scholars conceptualized these interactions at the urban scale? What are some promising approaches? Where are the research gaps? To answer these questions, we conducted a quantitative review of the academic literature on the FEW nexus (1399 publications) over more than four decades (1973-2017), followed by in-depth analysis of the most influential papers using an evaluation matrix that examined four components: 1) modeling approach; 2) scale; 3) nexus 'trigger'; and 4) governance and policy. Scholars in the fields of environmental science predominated, while social science domains were under-represented. Most papers used quantitative rather than qualitative approaches, especially integrated assessment and systems dynamics modeling although spatial scale was generally recognized, explicit consideration of multi-scalar interactions was limited. Issues of institutional structure, governance, equity, resource access, and behavior were also underdeveloped. Bibliometric analysis of this literature revealed six distinct research communities, including a nascent urban FEW community. We replicated the analysis for this urban group, finding it to be just emerging (80% of papers have been published since 2010) and dominated by scholars in industrial ecology. These scholars focus on quantifying FEW flows of the urban metabolism in isolation rather than as a nexus, largely ignoring the political and socio-economic factors shaping these flows. We propose the urban FEW metabolism as a boundary object to draw in diverse scholarly and practitioner communities. This will advance research on complex FEW systems in four key areas: (1) integration of heterogeneous models and approaches; (2) scalar linkages between urban consumption and trans-boundary resource flows; (3) how actors and institutions shape resource access, distribution and use; and (4) co-production of knowledge with stakeholders. © 2019 The Author(s). Published by IOP Publishing Ltd.</t>
  </si>
  <si>
    <t>Itayi C.L., Mohan G., Saito O.</t>
  </si>
  <si>
    <t>Understanding the conceptual frameworks and methods of the food-energy-water nexus at the household level for development-oriented policy support: A systematic review</t>
  </si>
  <si>
    <t>10.1088/1748-9326/abd660</t>
  </si>
  <si>
    <t>This paper undertakes a systematic review of the literature to understand current trends in the food–energy–water (FEW) nexus for development-oriented policy support. The paper follows three steps: (a) a bibliometric analysis of FEW nexus research, (b) a content analysis of FEW nexus research, and (c) development of a framework that fills existing gaps in FEW nexus research. The review found that FEW nexus approaches have gained ground in academia as a resource management tool and policy guide; however, the process does not have a robust conceptualization. The current FEW nexus approaches focus on national, regional, and international scales of analysis to understand the three sectors' interactions. Further, these approaches underline the nexus processes, which have been researched in detail, including synergies and tradeoffs. However, research on the FEW nexus has not adequately explored the social factors that form part of the nexus, especially at the local household scale. Factors such as the gender dynamics of resource ownership, work roles at different scales, household incomes, and culture are essential components that are yet to be explored in FEW nexus research. Most of the existing frameworks on the FEW nexus overemphasize models and the quantitative measurement of processes while paying limited attention to social aspects. Still, these social aspects are crucial, especially on the household scale; therefore, to overcome these gaps, this paper proposes a FEW nexus framework at the local household scale that includes socio-economic determinants. © 2021 The Author(s). Published by IOP Publishing Ltd</t>
  </si>
  <si>
    <t>Babaie H., Davarpanah A., Dhakal N.</t>
  </si>
  <si>
    <t>Projecting Pathways to Food-Energy-Water Systems Sustainability Through Ontology</t>
  </si>
  <si>
    <t>10.1089/ees.2018.0551</t>
  </si>
  <si>
    <t>The FEWsOnt ontology models major structural and dynamic concepts of the food-energy-water (FEW) systems from the complex system perspective by defining the emergent, nonlinear, and scale-invariant state transitions and behaviors of the network elements that result from natural and planned processes. The model represents the semantics of concepts such as security, footprint, challenge, risk, impact, and uncertainty in relation to governance and assessment of the level of sustainability of the FEW systems in varied domains of usage. The ontology will allow stakeholders working with the FEW systems' data to draw new inferences using semantic facts and discover insights and relationships among the systems' elements to make improved assessment and decisions toward sustainable growth. The knowledge-based model will lead users to optimize the tradeoffs and identify and prevent adverse changes to the FEW systems in relation to the interacting natural and social systems. The annotated terminology and formalized interactions in the ontology will facilitate the integration of the diverse FEW data types, improve communication among researchers, and help to reduce environmental stresses. Copyright © 2019, Mary Ann Liebert, Inc.</t>
  </si>
  <si>
    <t>Wydra K., Jaskolski M., Wagner L., Mohamed E.S.</t>
  </si>
  <si>
    <t>Nexus approach to solar technology for energy and water supply for sustainable rural development in Egypt: A review</t>
  </si>
  <si>
    <t>10.1117/1.JPE.9.043108</t>
  </si>
  <si>
    <t>Journal of Photonics for Energy</t>
  </si>
  <si>
    <t>The United Nations Sustainable Development Goals (SDGs) and their interactions in developing countries in general, and in Egypt specifically, form the basis of our review. Issues of energy and water supply, linked to agriculture in rural areas, combine several of the SDGs. The current status and the challenges for solar photovoltaic (PV) electricity production and water supply technologies in rural areas are critically described and an outlook on future developments is provided. The framework of the water-energy-food nexus approach and its relation to the SDGs globally in the MENA region and in Egypt is presented and recommendations are given on institutional governance and research and development to overcome the silo mentality and enhance sector collaboration on all levels as prerequisite to achieving the SDGs. The latest technical developments in PV and water technologies and their opportunities for rural development are outlined. Combined technical solutions are highlighted with examples from Egypt. Specifically, installed systems in various rural locations are presented, and their advantages and shortcomings are discussed. The review provides a context for the studies presented in the Special Section on Solar Energy Solutions for Electricity and Water Supply in Rural Areas, Journal of Photonics for Energy, Volume 9, Issue 4. © 2019 Society of Photo-Optical Instrumentation Engineers (SPIE).</t>
  </si>
  <si>
    <t>Keairns D.L., Darton R.C., Irabien A.</t>
  </si>
  <si>
    <t>The Energy-Water-Food Nexus</t>
  </si>
  <si>
    <t>10.1146/annurev-chembioeng-080615-033539</t>
  </si>
  <si>
    <t>Annual Review of Chemical and Biomolecular Engineering</t>
  </si>
  <si>
    <t>As the global population grows in size and increasingly lives in cities, and with lifestyles based on greater material consumption, more attention is being given to the integrated system that supplies our energy, water, and food, the Nexus. There is also mounting concern about effects on the Nexus of climate change and damage to the natural environment that provides essential ecosystem services. Nexus analysis applies existing techniques, such as computational modelling and Life Cycle Assessment, but new frameworks and tools are needed, including those that will integrate societal and technical dimensions. Case studies show the vital role played by stakeholder involvement in clarifying issues, priorities, and values. They also demonstrate the importance of an integrated systems view of the complex interrelationships of the Nexus when planning effective remedies. Assessments conclude that transformative social and political change is needed to create new structures, markets, and governance to deal with the Nexus if we are to meet agreedupon sustainable development goals. Copyright © 2016 by Annual Reviews. All rights reserved.</t>
  </si>
  <si>
    <t>Miao R., Khanna M.</t>
  </si>
  <si>
    <t>Harnessing advances in agricultural technologies to optimize resource utilization in the food-energy-water nexus</t>
  </si>
  <si>
    <t>10.1146/annurev-resource-110319-115428</t>
  </si>
  <si>
    <t>Annual Review of Resource Economics</t>
  </si>
  <si>
    <t>The food-energy-water (FEW) nexus is facing grand challenges in meeting increasing demand resulting from global changes in climate, economy, and population. Emerging technologies are expected to play a critical role in responding to these challenges. Focusing on four types of prominent emerging technologies (namely precision agriculture coupled with big data and machine learning, gene editing, second-generation biofuels, and agrivoltaics), this article reviews existing studies regarding opportunities and challenges of these emerging technologies to address issues of the FEW nexus. Drivers of innovation and adoption of these emerging technologies as well as the role of public policies that interact with these drivers are reviewed. Finally, this review also discusses research gaps that need to be filled to harness the potential benefits of these emerging technologies. Copyright © 2020 by Annual Reviews. All rights reserved</t>
  </si>
  <si>
    <t>Wang Y., Fu B., Liu Y.</t>
  </si>
  <si>
    <t>The water, food, energy, and ecosystem nexus in the Asian Alpine Belt: Research progress and future directions for achieving sustainable development goals</t>
  </si>
  <si>
    <t>Asian Alpine Belt</t>
  </si>
  <si>
    <t>10.1177/03091333211024540</t>
  </si>
  <si>
    <t>Progress in Physical Geography</t>
  </si>
  <si>
    <t>The Asian Alpine Belt (AAB) region extends from the Tibetan Plateau to the Caucasus. Rapid climate change and increasing anthropogenic pressures in the ecologically sensitive alpine area are making the achievement of sustainable development goals in the AAB more challenging. The water–food–energy–ecosystem (WFEE) nexus describes the trade-offs and synergies among the various elements of water, food, energy resources, and natural ecosystems relevant for sustainable development. The optimization of the WFEE nexus in the AAB region has become a vital issue for reaching sustainability in this ecologically fragile Eurasian region and its developing countries. In this paper, we broadly classify research into four types based on a compilation of recent research on the WFEE nexus in the AAB region: ecohydrological processes, agriculture and livestock, clean energy, and local social adaptation. We use the classification–coordination–collaboration approach to build an optimized conceptual framework to indicate a future research path. The outlook includes enhanced identification of the WFEE nexus, scientifically rational decision-making, and attention to cross-sector and transnational collaboration to support the realization of sustainable development goals in the AAB region. © The Author(s) 2021.</t>
  </si>
  <si>
    <t>Rollason E., Sinha P., Bracken L.J.</t>
  </si>
  <si>
    <t>Interbasin water transfer in a changing world: A new conceptual model</t>
  </si>
  <si>
    <t>10.1177/03091333211065004</t>
  </si>
  <si>
    <t>Water scarcity is a global issue, affecting in excess of four billion people. Interbasin Water Transfer (IBWT) is an established method for increasing water supply by transferring excess water from one catchment to another, water-scarce catchment. The implementation of IBWT peaked in the 1980s and was accompanied by a robust academic debate of its impacts. A recent resurgence in the popularity of IBWT, and particularly the promotion of mega-scale schemes, warrants revisiting this technology. This paper provides an updated review, building on previously published work, but also incorporates learning from schemes developed since the 1980s. We examine the spatial and temporal distribution of schemes and their drivers, review the arguments for and against the implementation of IBWT schemes and examine conceptual models for assessing IBWT schemes. Our analysis suggests that IBWT is growing in popularity as a supply-side solution for water scarcity and is likely to represent a key tool for water managers into the future. However, we argue that IBWT cannot continue to be delivered through current approaches, which prioritise water-centric policies and practices at the expense of social and environmental concerns. We critically examine the Socio-Ecological Systems and Water-Energy-Food (WEF) Nexus models as new conceptual models for conceptualising and assessing IBWT. We conclude that neither model offers a comprehensive solution. Instead, we propose an enhanced WEF model (eWEF) to facilitate a more holistic assessment of how these mega-scale engineering interventions are integrated into water management strategies. The proposed model will help water managers, decision-makers, IBWT funders and communities create more sustainable IBWT schemes. © The Author(s) 2021.</t>
  </si>
  <si>
    <t>Interlinking climate change with water-energy-food nexus and related ecosystem processes in California case studies</t>
  </si>
  <si>
    <t xml:space="preserve">California </t>
  </si>
  <si>
    <t>10.1186/s13717-016-0058-0</t>
  </si>
  <si>
    <t>Ecological Processes</t>
  </si>
  <si>
    <t>Global climate change creates critical challenges with increasing temperature, reducing snowpack, and changing precipitation for water, energy, and food, as well as ecosystem processes at regional scales. Ecosystem services provide life support, goods, and natural resources from water, energy, and food, as well as the environments. There are knowledge gaps from the lack of conceptual framework and practices to interlink major climate change drivers of water resources with water-energy-food nexus and related ecosystem processes. This paper provided an overview of research background, developed a conceptual framework to bridge these knowledge gaps, summarized California case studies for practices in cross sector ecosystem services, and identified future research needs. In this conceptual framework, climate change drivers of changing temperature, snowpack, and precipitation are interlinked with life cycles in water, energy, food, and related key elements in ecosystem processes. Case studies in California indicated climate change affected variation in increasing temperature and changing hydrology at the regional scales. A large variation in average energy intensity values was also estimated from ground water and federal, state, and local water supplies both within each hydrological region and among the ten hydrological regions in California. The increased regional temperature, changes in snowpack and precipitation, and increased water stresses from drought can reduce ecosystem services and affect the water and energy nexus and agricultural food production, as well as fish and wildlife habitats in the Sacramento-San Joaquin Delta (Delta) and Central Valley watersheds. Regional decisions and practices in integrated management of water, energy, food, and related ecosystem processes are essential to adapt and mitigate global climate change impacts at the regional scales. Science and policy support for interdisciplinary research are critical to develop the database and tools for comprehensive analysis to fill knowledge gaps and address ecosystem service complexity, the related natural resource investment, and integrated planning needs. © 2016, The Author(s).</t>
  </si>
  <si>
    <t>Qi J., Xin X., John R., Groisman P., Chen J.</t>
  </si>
  <si>
    <t>Understanding livestock production and sustainability of grassland ecosystems in the Asian Dryland Belt</t>
  </si>
  <si>
    <t>Asian Dryland Belt</t>
  </si>
  <si>
    <t>10.1186/s13717-017-0087-3</t>
  </si>
  <si>
    <t>Background: Companioned by economic development, a dietary shift toward higher meat consumption is seen in developing countries and transitional economies, where the demand for livestock production has been increasing in response to such a dietary shift. In the Asian Dryland Belt, approaches to meet this demand have focused on grazing intensification, cropland conversion for animal feed, and supplemental feeding. With the scarcity of water, energy, and food in the region, a key question is whether or not the current approaches are sustainable. If not, what are the pathways to increase livestock production while protecting the region’s environment for a sustainable future? We provide our reviews and discuss current approaches in response to these dietary shifts and assess their environmental resilience with a focus on the grassland ecosystems in the Asian Dryland Belt. Results: While current approaches alleviate the urgent need for short-term livestock production, they lead to long-term vulnerability in food security. Trade-offs between short gains and long-term losses, between food for humans and for animals, and between agricultural intensification and environmental degradation need to be holistically examined for the sustainable development of the region. A grassland water, energy, and food nexus framework is proposed with specific recommendations to increase livestock production while considering other ecosystem services of the dryland grassland ecosystems in the Asian Dryland Belt. Conclusions: Current practices to increase livestock production are likely to lead to long-term, large-scale ecological degradation of the grassland ecosystems in the Asian Dryland Belt and are thus unsustainable. By considering the trade-offs in the nexus of water, land, food, and livelihoods, sustainable pathways were articulated and recommended. Future pilot studies are needed for validation and adoption. © 2017, The Author(s).</t>
  </si>
  <si>
    <t>Jarvie H.P., Sharpley A.N., Flaten D., Kleinman P.J.A., Jenkins A., Simmons T.</t>
  </si>
  <si>
    <t>The pivotal role of phosphorus in a resilient water-energy-food security nexus</t>
  </si>
  <si>
    <t>10.2134/jeq2015.01.0030</t>
  </si>
  <si>
    <t>Journal of Environmental Quality</t>
  </si>
  <si>
    <t>We make the case that phosphorus (P) is inextricably linked to an increasingly fragile, interconnected, and interdependent nexus of water, energy, and food security and should be managed accordingly. Although there are many other drivers that influence water, energy, and food security, P plays a unique and underrecognized role within the nexus. The P paradox derives from fundamental challenges in meeting water, energy, and food security for a growing global population. We face simultaneous dilemmas of overcoming scarcity of P to sustain terrestrial food and biofuel production and addressing overabundance of P entering aquatic systems, which impairs water quality and aquatic ecosystems and threatens water security. Historical success in redistributing rock phosphate as fertilizer to enable modern feed and food production systems is a grand societal achievement in overcoming inequality. However, using the United States as the main example, we demonstrate how successes in redistribution of P and reorganization of farming systems have broken local P cycles and have inadvertently created instability that threatens resilience within the nexus. Furthermore, recent expansion of the biofuels sector is placing further pressure on P distribution and availability. Despite these challenges, opportunities exist to intensify and expand food and biofuel production through recycling and better management of land and water resources. Ultimately, a strategic approach to sustainable P management can help address the P paradox, minimize tradeoffs, and catalyze synergies to improve resilience among components of the water, energy, and food security nexus. © 2015 American Society of Agronomy, Crop Science Society of America, and Soil Science Society of America.</t>
  </si>
  <si>
    <t>Zarei S., Bozorg-Haddad O., Kheirinejad S., Loáiciga H.A.</t>
  </si>
  <si>
    <t>Environmental sustainability: A review of the water-energy-food nexus</t>
  </si>
  <si>
    <t>10.2166/aqua.2020.058</t>
  </si>
  <si>
    <t>Aqua Water Infrastructure, Ecosystems and Society</t>
  </si>
  <si>
    <t>Water, energy, and food are primary resources on which human life is dependent. This paper presents a review of the water-energy-food (WEF) nexus considering the environmental impacts generated by humans' reliance on water, energy, and food for their subsistence. Our review assesses the WEF with respect to the agricultural, industrial, and urban sectors and their use of water, energy, and food. The multi-sectorial assessment addresses options for improved management that avoids or mitigates adverse impacts in the agricultural, industrial, and urban sectors. Activities such as the use of fertilizers and pesticides in the agricultural sector, for instance, cause water, air, and soil pollution, which leads to social calamities and environmental degradation. Therefore, examining the effects of mismanagement in one sector on other sectors from the perspective of the WEF nexus is necessary for improved resource management and environmental protection. A literature review revealed that factors or practices of resources use influence sectors differently and with varying degrees of effectiveness in reducing the environmental damage caused by resources use. Improved social awareness on resource consumption, the use of renewable energy, improved energy efficiency, the reduction of food waste, improved animal husbandry, and other factors involved in the WEF nexus are herein examined. This paper's analysis demonstrates that every action and manner of resource use in one sector also affects other sectors and their resources use, thus calling for a unified analysis of the WE nexus. © 2021 Aqua Water Infrastructure, Ecosystems and Society. All rights reserved.</t>
  </si>
  <si>
    <t>Water, energy, and food nexus: Review of global implementation and simulation model development</t>
  </si>
  <si>
    <t>10.2166/wp.2017.214</t>
  </si>
  <si>
    <t>Water, energy, and food (WEF) have complex interconnections. Water is required to produce energy, while energy is needed for water extraction, treatment, and distribution. The food sector requires water and energy to produce food products, while fertilizer and pesticide from farmland have a negative impact on water quality; however, biomass is a potential alternative energy source. Understanding these interconnections will help determine the developmental framework that connects all of the elements. Some global regions have implemented a variety of sustainable management concepts to manage the natural resources, however, mainly for an individual resource. Furthermore, various computer models have been developed to estimate the interdependency of each resource and to quantify future requirements of WEF; the limitations of current models have opened opportunities for development through the addition of components and features such as feedback analysis, optimization, and visualization. We reviewed the literature to determine the present state of the WEF nexus, especially its global implementation and simulation model. We concluded that the involvement of stakeholders, integration of policies, and development of a nexus simulation model are required for successful implementation of the WEF nexus, which is an emerging issue for a sustainable resources' management. © IWA Publishing 2017.</t>
  </si>
  <si>
    <t>Markantonis V., Reynaud A., Karabulut A., El Hajj R., Altinbilek D., Awad I.M., Bruggeman A., Constantianos V., Mysiak J., Lamaddalena N., Matoussi M.S., Monteiro H., Pistocchi A., Pretato U., Tahboub N., Tunçok I.K., Ünver O., Van Ek R., Willaarts B., Bülent S., Zakir T., Bidoglio G.</t>
  </si>
  <si>
    <t>Can the implementation of the Water-Energy-Food nexus support economic growth in the Mediterranean region? The current status and the way forward</t>
  </si>
  <si>
    <t>Mediterranean region</t>
  </si>
  <si>
    <t>10.3389/fenvs.2019.00084</t>
  </si>
  <si>
    <t>Water resources is a crucial environmental good for the function of the human societies and the ecosystems. Moreover, water is an important input for the economy and an indispensable factor for economic growth. Especially in regions that are facing water scarcity, the adoption of water management policies and approaches fostering the sustainable use of resources while promoting economic growth becomes an emerging issue. The Mediterranean region is one of the most vulnerable regions regarding the availability of water resources due to climate change and human activities. The Water-Energy-Food (WEF) Nexus offers an integrated approach analyzing the synergies and trade-offs between the different sectors in order to maximize the efficiency of using the resources, whereas adapting optimum policies and institutional arrangements. The Mediterranean is a region where we observe a large spectrum of issues emanating from water pollution and natural resource degradation to water scarcity, large amounts of food loss and waste and increasing demand for energy and food. Agricultural practices, urban development, demand management for water, and protection of ecosystems, particularly aquatic ecosystems, are areas of particular intervention available to the decision-makers in enhancing availability of water for the various water using sectors. In this context, the current policy note paper aims to address a major issue: how can the implementation of the WEF Nexus support the economic growth in the Mediterranean? Based on the outcome of an experts and stakeholders regional workshop, this paper presents the current status, including the opportunities and the practices of applying the WEF Nexus in the Mediterranean and draws specific recommendations for the way forward. Regarding the later, the strengthening of WEF Nexus in the Mediterranean requires a set of interventions to strengthen the institutional capacities, to enhance the finance mechanisms, to support the intra-regional dialogue as well, to enhance data collection and management, as well as to implement economic instruments and integrated economic approaches to measure the impact of Nexus into economy and employment. © 2019 Markantonis, Reynaud, Karabulut, El Hajj, Altinbilek, Awad, Bruggeman, Constantianos, Mysiak, Lamaddalena, Matoussi, Monteiro, Pistocchi, Pretato, Tahboub, Tunçok, ünver, Van Ek, Willaarts, Bülent, Zakir and Bidoglio.</t>
  </si>
  <si>
    <t>Srigiri S.R., Dombrowsky I.</t>
  </si>
  <si>
    <t>Analysing the Water-Energy-Food Nexus From a Polycentric Governance Perspective: Conceptual and Methodological Framework</t>
  </si>
  <si>
    <t>10.3389/fenvs.2022.725116</t>
  </si>
  <si>
    <t>The Water-Energy-Food Nexus has emerged over the past decade as a useful concept to reduce trade-offs and increase synergies in promoting goals of water, energy and food securities. While WEF scholarship substantiates the biophysical interlinkages and calls for increased and effective coordination across sectors and levels, knowledge on conditions for effective coordination is still lacking. Analysing WEF nexus governance from a polycentricity perspective may contribute to better understanding coordination. In this paper, we propose a conceptual framework for analysing WEF nexus governance based on the Institutional Analysis and Development (IAD) framework and the concept of Networks of Adjacent Action Situations (NAAS). The interdependence among transactions for pursuing WEF securities by actors in different action situations generates the need for coordination for changing or sustaining institutions, policy goals and policy instruments that guide actions leading to sustainable outcomes. Coordination is attained through arrangements based on cooperation, coercion or competition. Coordination in complex social-ecological systems is unlikely to be achieved by a single governance mode but rather by synergistic combinations of governance modes. Particular coordination arrangements that emerge in a context depend on the distribution of authority, information and resources within and across interlinked decision-making centres. Further, integrating the political ecology based conceptualisations of power into the analytical framework extends the governance analysis to include the influence of power relations on coordination. Methodological innovation in delineating action situations and identifying the unit of analysis as well as integrating different sources and types of data is required to operationalise the conceptual framework. Copyright © 2022 Srigiri and Dombrowsky.</t>
  </si>
  <si>
    <t>Gao M., He R., Vezzoli C., Ma K., Zhang Y.</t>
  </si>
  <si>
    <t>Characterizing and Defining of Designing Sustainable Product-Service Systems Applied to Distributed Water-Energy-Food Nexus</t>
  </si>
  <si>
    <t>companies, experts, and practitioners in China and Italy</t>
  </si>
  <si>
    <t>10.3389/fenvs.2022.864281</t>
  </si>
  <si>
    <t>The Water-Energy-Food (WEF) Nexus significantly and effectively address sustainability issues internationally. However, there has been little attention paid to the WEF Nexus challenges related to sustainable livelihoods, such as resource access, resource security, and resource utilization. Given the need to establish design research, policy formulation, and resource management based on end-user needs, new research hypotheses and available models must be proposed on a small-scale scale of households and communities. This paper combines the Sustainable Product-Service System (SPSS) and Distributed Economies (DE), two prospective and intertwined models combining environmental, social, and economic sustainability with the WEF Nexus approach, to emphasize the shift to small-scale and highly localized WEF systems and the product and service system based on the satisfaction unit, i.e., designing SPSS applied to Distributed WEF Nexus. This paradigm shift is presented and detailed in an 11-dimensional canvas with an analytical, conceptual research approach to help to define and analyze the characteristics of existing solutions and promote innovative ideas or scenarios in a sustainable WEF nexus. The new 11-dimensional canvas tool, in particular, is thought to have the potential to become a basic research analysis and innovative strategic tool in this field after being tested and evaluated by forty companies, experts, and designers in China and Italy. Finally, despite considerable implementation obstacles, this innovative application of multi-mode integration still has the potential for win-win sustainability, to meet human needs for clean water, safe energy, and sufficient food, ultimately accelerating the transition to a sustainable society. Copyright © 2022 Gao, He, Vezzoli, Ma and Zhang.</t>
  </si>
  <si>
    <t>Dalla Fontana M., Wahl D., Moreira F.D.A., Offermans A., Ness B., Malheiros T.F., Di Giulio G.M.</t>
  </si>
  <si>
    <t>The Five Ws of the Water-Energy-Food Nexus: A Reflexive Approach to Enable the Production of Actionable Knowledge</t>
  </si>
  <si>
    <t>10.3389/frwa.2021.729722</t>
  </si>
  <si>
    <t>The water-energy-food nexus is now a popular approach in the sustainability field. However, whereas the nexus calls for more holistic, inter- and transdisciplinary approaches, the research produced over the past decade has been fragmented and specialized. Furthermore, there is still a gap between the nexus as a descriptive and analytical concept and its operationalization. Nexus research needs a shift from “thinking” to “action,” which we understand as the production of actionable knowledge. This paper delves into the literature and presents five “W” questions as an iterative heuristic for the nexus concept to encourage reflexivity and inter-and transdisciplinary dialogue, while aiming at the production of actionable knowledge. We draw on the literature to discuss the five “W” questions of the nexus, namely: (i) Why, in which we explore the purpose of nexus research for actionable knowledge; (ii) What, in which we explore the material aspect of the nexus and the interactions between water, energy and food systems; (iii) Where, in which we discuss issues of scale, interactions between scales, and the geographical context of the nexus; (iv) When, in which we consider temporal dimensions of nexus research with a particular emphasis on intergenerational trade-offs, and (v) Who, which focuses on nexus stakeholders and the importance of understanding issues of justice and equity. Finally, we discuss the connections and dependencies between the five Ws, reinforcing the importance for researchers to reflect on their decision-making and engage in inter- and transdisciplinary debate to enable nexus action. Copyright © 2021 Dalla Fontana, Wahl, Moreira, Offermans, Ness, Malheiros and Di Giulio.</t>
  </si>
  <si>
    <t>Mohtar R.H.</t>
  </si>
  <si>
    <t>The WEF Nexus Journey</t>
  </si>
  <si>
    <t>10.3389/fsufs.2022.820305</t>
  </si>
  <si>
    <t>This paper describes the beginning of the WEF Nexus Journey in the classroom and shows how the Nexus emerged into the discipline that it is today. The paper offers definitions, shares some success stories from around the world, reflects on future opportunities, and provides a few concluding remarks. Copyright © 2022 Mohtar.</t>
  </si>
  <si>
    <t>Onabola C.O., Andrews N., Gislason M.K., Harder H.G., Parkes M.W.</t>
  </si>
  <si>
    <t>Exploring Cross-Sectoral Implications of the Sustainable Development Goals: Towards a Framework for Integrating Health Equity Perspectives With the Land-Water-Energy Nexus</t>
  </si>
  <si>
    <t>10.3389/phrs.2022.1604362</t>
  </si>
  <si>
    <t>Public Health Reviews</t>
  </si>
  <si>
    <t>Objectives: To assess existing evidence and identify gaps in the integrative framework of the Sustainable Development Goals (SDGs) for their potential to advance cross-sectoral perspectives and actions that connect health equity with the land-water-energy nexus in a watershed context. Methods: Five bibliographic databases were searched from 2016 to 2021. This yielded an initial 226 publications, which were screened for titles, abstracts, and full texts on DistillerSR; resulting in a final 30 publications that were studied. These keywords defined the search terms: “health equity,” “SDGs,” “watershed,” “resource nexus,” and “cross-sectoral.” Results: Thematic syntheses of debates and gaps point to the relevance of the SDGs as a cross-sectoral, integrative platform for place-based programming of the land-water-energy nexus, and to account for negative externalities and cascaded impacts on human and environmental health. Conclusion: For the purpose of monitoring health equity in the contexts of interactions of land, water, and energy in rural, remote, and Indigenous contexts, and on the basis of the SDGs, this paper generates evidence to inform health equity-oriented policies, programs and practices, and to enhance health for equity-seeking populations. Copyright © 2022 Onabola, Andrews, Gislason, Harder and Parkes.</t>
  </si>
  <si>
    <t>Rodias E., Aivazidou E., Achillas C., Aidonis D., Bochtis D.</t>
  </si>
  <si>
    <t>Water-energy-nutrients synergies in the agrifood sector: A circular economy framework</t>
  </si>
  <si>
    <t>10.3390/en14010159</t>
  </si>
  <si>
    <t>Circular economy is emerging as a regenerative concept that minimizes emissions, relies on renewable energy, and eliminates waste based on the design of closed-loop systems and the reuse of materials and resources. The implementation of circular economy practices in resource-consuming agricultural systems is essential for reducing the environmental ramifications of the currently linear systems. As the renewable segment of circular economy, bioeconomy facilitates the production of renewable biological resources (i.e., biomass) that transform into nutrients, bio-based products, and bioenergy. The use of recycled agro-industrial wastewater in agricultural activities (e.g., irrigation) can further foster the circularity of the bio-based systems. In this context, this paper aims to provide a literature review in the field of circular economy for the agrifood sector to enhance resource efficiency by: (i) minimizing the use of natural resources (e.g., water, energy), (ii) decreasing the use of chemical fertilizers, (iii) utilizing bio-based materials (e.g., agricultural/livestock residues), and (iv) reusing wastewater from agrifood operations. The final objective is to investigate any direct or indirect interactions within the water-energy-nutrients nexus. The derived framework of synergetic circular economy interventions in agriculture can act as a basis for developing circular bio-based business models and creating value-added agrifood products. © 2020 by the authors.</t>
  </si>
  <si>
    <t>Water Energy Food Nexus Analysis and Management Tools: A Review</t>
  </si>
  <si>
    <t>10.3390/en15031146</t>
  </si>
  <si>
    <t>In order to eradicate water–energy–food poverty, Sustainable Development Goals (SDG) proposed milestones to overcome the feeding problem. The development of water–energy–food (WEF) nexus management tools, and approaches has increased during last years. The aim of this research is to review WEF nexus management methods, tools, and examples to identify gaps, goals, or future development that arise when modelling goods management issues for designing a sustainable development framework. It is also presented the food–biofuel competition for resources problem focusing in threatened systems. In addition to the resource trade-off quantification issue, it proposed an analysis for WEF systems management from economic, environmental, and practical points of view with the aim of identifying results, challenges, gaps, or assumptions for nexus. The renewable energy highlights as an enabler for sustainable development. © 2022 by the authors. Licensee MDPI, Basel, Switzerland.</t>
  </si>
  <si>
    <t>Bian Z., Liu D.</t>
  </si>
  <si>
    <t>A comprehensive review on types, methods and different regions related to water–energy–food nexus</t>
  </si>
  <si>
    <t>four regions—Asia, Europe, America, and Africa</t>
  </si>
  <si>
    <t>10.3390/ijerph18168276</t>
  </si>
  <si>
    <t>Water, food, and energy are three of the most important resources for long-term survival and development. The term “nexus” is used to underline the need of controlling these primary components collectively rather than separately because they are interconnected and linked. With the purpose of better understanding nexus thinking and showcasing nexus analysis approaches and tools, this study explores the current state of the approach to the water–energy–food relationship, which has gotten a lot of attention in recent years. Water–energy, water–food, water–energy–food, water–energy, and climate are the four forms of nexus. This paper examines a variety of methodologies based on their principal objectives and provides a basic overview of a wide range of currently available methods and instruments for analyzing the water–energy–food (WEF) nexus. According to this study, the quantity of studies on the water–energy–food nexus has increased significantly, as the scientific community’s ability to analyze water, food, and energy interlinkages at a greater resolution. The integration and optimization of this multi-centric nexus is explored, with focus on four regions—Asia, Europe, America, and Africa—as a case study. The WEF nexus should be used in case studies to help illustrate its intricacies. Furthermore, this study builds a methodology and frameworks to find study linkages between water, energy, food, and other components, for a nexus analysis and discuss the major challenges and its solutions. This study also includes a scientometric analysis that looks at the countries and keyword mapping. Furthermore, the study is being planned, with an emphasis on quantitative analysis of the water–energy–food nexus which is helpful for the water security at local and global scale. This study aids in the coordination of research efforts to solve the difficult issues in nexus research and create sustainable and adaptable water, energy, and food systems. © 2021 by the authors. Licensee MDPI, Basel, Switzerland.</t>
  </si>
  <si>
    <t>Abdi H., Shahbazitabar M., Mohammadi-Ivatloo B.</t>
  </si>
  <si>
    <t>Food, energy and water nexus: A brief review of definitions, research, and challenges</t>
  </si>
  <si>
    <t>10.3390/inventions5040056</t>
  </si>
  <si>
    <t>Inventions</t>
  </si>
  <si>
    <t>Vast expansion in consumption is leading to natural resource scarcity and global warming. The integrated management of natural resources, such as food, energy, food (FEW) as one of the most important aspects has been proposed as a solution to meet these challenges. The FEW nexus is a world-wide solution for simultaneously assessing the development and implementation of various approaches focusing on energy, water and food security, sufficiency. This approach is intended to foster sustainable development and improve the quality of life of communities while preserving the natural, human and social capital, address the long-term sustainability challenges and protecting all-natural resources. This paper tries to review some recent research on this topic. For this purpose, first, we describe some facts about demand growth and exponential consumption in these three areas, with emphasis on presented statistics. Then, the most critical research published in this field is reviewed, considering that it took a decade or so before that the original idea was introduced. The most important policymakers of this emerging concept, including committees and conferences, and finally significant challenges and opportunities to the implementation along with future insights, are addressed. © 2020 by the authors. Licensee MDPI, Basel, Switzerland.</t>
  </si>
  <si>
    <t>Stavi I., Paschalidou A., Kyriazopoulos A.P., Halbac-Cotoara-zamfir R., Siad S.M., Suska-Malawska M., Savic D., de Pinho J.R., Thalheimer L., Williams D.S., Hashimshony-Yaffe N., van der Geest K., Cordovil C.M.D.S., Ficko A.</t>
  </si>
  <si>
    <t>Multidimensional food security nexus in drylands under the slow onset effects of climate change</t>
  </si>
  <si>
    <t>10.3390/land10121350</t>
  </si>
  <si>
    <t>Hyperarid, arid, semiarid, and dry subhumid areas cover approximately 41% of the global land area. The human population in drylands, currently estimated at 2.7 billion, faces limited access to sufficient, affordable, and nutritious food. We discuss the interlinkages among water security, environmental security, energy security, economic security, health security, and food security governance, and how they affect food security in drylands. Reliable and adequate water supply, and the prevention of water contamination, increase the potential for ample food, fodder, and fiber production. Protecting woodlands and rangelands increases food security by buffering the slow onset effects of climate change, including biodiversity loss, desertification, salinization, and land degradation. The protection of natural lands is expected to decrease environmental contamination, and simultaneously, reduce the transfer of diseases from wildlife to humans. Biofuel production and hydroelectric power plants increase energy security but generate land-use conflicts, deforestation, and ecosystem degradation. Economic security generally positively correlates with food security. However, economic growth often degrades the environment, changes tenure rights over natural resources, and stimulates migration to urban areas, resulting in lower food and health security. Moreover, civil unrest, political instability, and armed conflicts disrupt local economies in drylands. Maintaining food security is crucial for health security; conversely, malnourished populations and unresponsive health systems decrease economic security, and adversely affect environmental, energy, and food security. Climate change is expected to deteriorate health security by spreading vector-borne diseases. Effective governance and timely interventions can substantially shorten periods of food insecurity, lower their intensities, and accelerate recovery from inevitable crises, and are therefore crucial in preventing humanitarian crises. Since global drylands population will nearly double by 2050, and since drylands are among the most susceptible areas to climate change, integrated multi-hazard approaches to food security are needed. © 2021 by the authors. Licensee MDPI, Basel, Switzerland.</t>
  </si>
  <si>
    <t>Hamidov A., Helming K.</t>
  </si>
  <si>
    <t>Sustainability considerations in water-energy-food nexus research in irrigated agriculture</t>
  </si>
  <si>
    <t>10.3390/SU12156274</t>
  </si>
  <si>
    <t>Irrigated agriculture is essential to satisfying the globally increasing demand for food and bio-based products. Yet, in water scarce regions, water-use for irrigation aggravates the competition for the use of water for other purposes, such as energy production, drinking water and sanitation. Solutions for sustainable food production through irrigated agriculture require a systemic approach to assess benefits and trade-offs across sectors. Here, the water-energy-food (WEF) nexus has become an important concept in natural resource management. It has been conceptualized to analyze linkages and trade-offs between the three sectors, across temporal and spatial scales. However, the concept has so far mainly been conceptual, with little empirical evidence or proof of concept in real world cases. The objective of this paper was to take stock of the rapidly advancing literature on the WEF nexus in irrigated agriculture, and to analyze how the concept was actually implemented in research studies, and how the nexus between water, food and energy was actually dealt with. The study period ranges from 2011 to 2019, and includes 194 articles. Results showed that the WEF nexus is indeed very relevant in irrigated agriculture, and the respective literature makes up one third of all WEF nexus papers. Modeling and empirical research have caught up with conceptual synthesis studies during the last four years, thereby indicating that the WEF nexus concept is indeed increasingly operationalized. However, most studies addressed the WEF nexus from a perspective of either socioeconomic, technological or environmental categories, and they place one of the dimensions of water, food or energy into the foreground. To address sustainable development, there is a need to fully integrate across research disciplines and thematic dimensions. Such studies are only starting to emerge. These findings are an important evidence-base for future WEF nexus research on irrigated agriculture, in support of sustainable solutions for water scarce regions, especially in settings undergoing transformations. © 2020 by the authors.</t>
  </si>
  <si>
    <t>Higgins C.W., Najm M.A.</t>
  </si>
  <si>
    <t>An organizing principle for the water-energy-food nexus</t>
  </si>
  <si>
    <t>10.3390/su12198135</t>
  </si>
  <si>
    <t>The nexus between water, energy, and food has recently evolved as a resource-management concept to deal with this intimately interwoven set of resources, their complex interactions, and the growing and continuously changing internal and external set of influencing factors, including climate change, population growth, habits and lifestyles alternations, and the dynamic prices of water, energy, and food. While an intriguing concept, the global research community is yet to identify a unifying conceptual and mathematical framework capable of adapting to integrate gathered knowledge and ensuring inclusivity by accounting for all significant interactions and feedbacks (including natural processes and anthropogenic inputs) within all nexus domains. We present an organizing roadmap for a conceptual and mathematical representation of the nexus. Our hope is that this representation will organize the nexus research and formalize a way for a generalizable framework that can be used to advance our understanding of those complex interactions, with hope that such an approach will lead to a more resilient future with sustained resources for the future generations. © 2020 by the authors.</t>
  </si>
  <si>
    <t>Muthee K., Duguma L., Nzyoka J., Minang P.</t>
  </si>
  <si>
    <t>Ecosystem-based adaptation practices as a nature-based solution to promote water-energy-food nexus balance</t>
  </si>
  <si>
    <t>50 community forests (CFs) spread across three regions</t>
  </si>
  <si>
    <t>10.3390/su13031142</t>
  </si>
  <si>
    <t>The objective of this study is to evaluate the contributions of ecosystem-based adaptation (EbA) practices to the water–energy–food (WEF) nexus balance, design practical pathways, and analyze barriers towards achievement of EbA-WEF balance. An area case study and descriptive methods were used to analyze data collected from 50 community forests (CFs) spread across three regions in The Gambia. Extensive information from relevant literature sources was also referred to in this study. Fourteen priority EbA practices were established and categorized into four major groups based on their application similarities. Among the anticipated ecosystem services were enhanced water resource conservation, food and feed production, enhanced energy supply, and improved community livelihoods to enhance their resilience. Pathways on how each practice under the broad category contributes to water, energy, and food were developed to demonstrate how they individually and collectively contribute towards the nexus balance. Key enablers identified included a conducive policy framework, institutional support, diverse incentives, information, knowledge, and technology transfer, and climate and non-climate barriers were cited as impediments. The paper concludes by outlining recommendations to overcome the established barriers. © 2021 by the authors. Licensee MDPI, Basel, Switzerland.</t>
  </si>
  <si>
    <t>White D.D., Jones J.L., Maciejewski R., Aggarwal R., Mascaro G.</t>
  </si>
  <si>
    <t>Stakeholder analysis for the food-energy-water nexus in Phoenix, Arizona: Implications for nexus governance</t>
  </si>
  <si>
    <t>Phoenix, Arizona</t>
  </si>
  <si>
    <t>10.3390/su9122204</t>
  </si>
  <si>
    <t>Understanding the food-energy-water nexus is necessary to identify risks and informstrategies for nexus governance to support resilient, secure, and sustainable societies. To manage risks and realize efficiencies, wemust understand not only how these systems are physically connected but also how they are institutionally linked. It is important to understand how actors who make planning, management, and policy decisions understand the relationships among components of the systems. Our question is: How do stakeholders involved in food, energy, and water governance in Phoenix, Arizona understand the nexus and what are the implications for integrated nexus governance? We employ a case study design, generate qualitative data through focus groups and interviews, and conduct a content analysis. While stakeholders in the Phoenix area who are actively engaged in food, energy, and water systems governance appreciate the rationale for nexus thinking, they recognize practical limitations to implementing these concepts. Concept maps of nexus interactions provide one view of system interconnections that be used to complement other ways of knowing the nexus, such as physical infrastructure system diagrams or actor-networks. Stakeholders believe nexus governance could be improved through awareness and education, consensus and collaboration, transparency, economic incentives, working across scales, and incremental reforms. © 2017 by the authors.</t>
  </si>
  <si>
    <t>Reddy V.R., Cunha D.G.F., Kurian M.</t>
  </si>
  <si>
    <t>A water-energy-food nexus perspective on the challenge of eutrophication</t>
  </si>
  <si>
    <t>10.3390/w10020101</t>
  </si>
  <si>
    <t>This paper attempts to understand and explore the problem of eutrophication in the context of agriculture with the help of a nexus perspective. Eutrophication is significantly linked to water and energy resources with theoretically well-defined trade-offs and threshold levels. While looking at the linkages between water and land resources comprehensively, our paper questions the present approach to designing and implementing watershed management, and analyses the effects of agricultural intensification, especially in dry regions. Eutrophication is the process by which excessive nutrient loads in water bodies lead to undesirable water-quality problems and the degradation of the overall aquatic ecosystem. Due to limited information and knowledge on water and soil quality in most countries, farmers continue to use fertilizers at an increasing rate and agricultural run-off has been carrying ever more nitrogen and phosphorus into water bodies. This is likely to become a vicious cycle of eutrophication affecting food and water security. Of late, soil- and water-conservation interventions, like watershed development, are further reducing run-off. It is argued that there is a need to rethink the assumptions under which watershed interventions are designed and implemented. © 2018 by the authors.</t>
  </si>
  <si>
    <t>Endo A., Kumazawa T., Kimura M., Yamada M., Kato T., Kozaki K.</t>
  </si>
  <si>
    <t>Describing and visualizing a water-energy-food nexus system</t>
  </si>
  <si>
    <t>Beppu area</t>
  </si>
  <si>
    <t>10.3390/w10091245</t>
  </si>
  <si>
    <t>The objective of this study is to describe a target water-energy-food (WEF) nexus domain world including causal linkages and trade-off relationships between WEF resources and their stakeholders, and to develop a WEF nexus system map as an interdisciplinary tool used for understanding the subsequent complexity of WEF nexus systems. An ontology engineering method, which is a qualitative method, was applied for the replicability of the WEF nexus domain ontology and the map, because ontology engineering is a method of semantic web development for enhancing the compatibility of qualitative descriptions logically or objectively. The WEF nexus system map has three underlying concepts: (1) systems thinking, (2) holistic thinking, and (3) an integrated approach at an operational level, according to the hypothesis that the chains of changes in linkages between water, energy, and food resources holistically and systemically affect the WEF nexus system, including natural and social systems, both temporally and spatially. This study is significant because it allows us to (1) develop the WEF nexus domain ontology database, including defining the concepts and sub-concepts of trade-offs relating to WEF for the replicability of this study; (2) integrate the qualitative ontology method and quantitative network analysis method to identify key concepts serving as linkage hubs in the WEF nexus domain ontology; and (3) visualize human-nature interactions such as linkages between water, energy, and food resources and their stakeholders in social and natural systems. This paper also discusses future challenges in the application of the map for a science-policy-society interface. © 2018 by the authors.</t>
  </si>
  <si>
    <t>Johnson N., Burek P., Byers E., Falchetta G., Flörke M., Fujimori S., Havlik P., Hejazi M., Hunt J., Krey V., Langan S., Nakicenovic N., Palazzo A., Popp A., Riahi K., van Dijk M., van Vliet M.T.H., van Vuuren D.P., Wada Y., Wiberg D., Willaarts B., Zimm C., Parkinson S.</t>
  </si>
  <si>
    <t>Integrated solutions for thewater-energy-land nexus: Are global models rising to the challenge?</t>
  </si>
  <si>
    <t>10.3390/w11112223</t>
  </si>
  <si>
    <t>Increasing human demands for water, energy, food and materials, are expected to accentuate resource supply challenges over the coming decades. Experience suggests that long-term strategies for a single sector could yield both trade-offs and synergies for other sectors. Thus, long-term transition pathways for linked resource systems should be informed using nexus approaches. Global integrated assessment models can represent the synergies and trade-offs inherent in the exploitation of water, energy and land (WEL) resources, including the impacts of international trade and climate policies. In this study, we review the current state-of-the-science in global integrated assessment modeling with an emphasis on how models have incorporated integrated WEL solutions. A large-scale assessment of the relevant literature was performed using online databases and structured keyword search queries. The results point to the following main opportunities for future research and model development: (1) improving the temporal and spatial resolution of economic models for the energy and water sectors; (2) balancing energy and land requirements across sectors; (3) integrated representation of the role of distribution infrastructure in alleviating resource challenges; (4) modeling of solution impacts on downstream environmental quality; (5) improved representation of the implementation challenges stemming from regional financial and institutional capacity; (6) enabling dynamic multi-sectoral vulnerability and adaptation needs assessment; and (7) the development of fully-coupled assessment frameworks based on consistent, scalable, and regionally-transferable platforms. Improved database management and computational power are needed to address many of these modeling challenges at a global-scale. © 2019 by the authors.</t>
  </si>
  <si>
    <t>Katz S.L., Padowski J.C., Goldsby M., Brady M.P., Hampton S.E.</t>
  </si>
  <si>
    <t>Defining the nature of the nexus: Specialization, connectedness, scarcity, and scale in food-energy-water management</t>
  </si>
  <si>
    <t>Yemen</t>
  </si>
  <si>
    <t>10.3390/W12040972</t>
  </si>
  <si>
    <t>There is an increasing appreciation that food-energy-water (FEW) nexus problems are approaching criticality in both the developing and developed world. As researchers and managers attempt to address these complex resource management issues, the concept of the FEW nexus has generated a rapidly growing footprint in global sustainability discourse. However, this momentum in the FEW nexus space could be better guided if researchers could more clearly identify what is and is not a FEW problem. Without this conceptual clarity, it can be difficult to defend the position that FEW innovations will produce desired outcomes and avoid unintended consequences. Here we examine the growing FEW nexus scholarship to critically evaluate what features are necessary to define a FEW nexus. This analysis suggests that the FEW nexus differs from sector-focused natural resource or sustainability problems in both complexity and stakes. It also motivates two new foci for research: the identification of low-dimension indexes of FEW system status and approaches for identifying boundaries of specific FEW nexuses. © 2020 by the authors.</t>
  </si>
  <si>
    <t>Nugroho H.Y.S.H., Indrawati D.R., Wahyuningrum N., Adi R.N., Supangat A.B., Indrajaya Y., Putra P.B., Cahyono S.A., Nugroho A.W., Basuki T.M., Savitri E., Yuwati T.W., Narendra B.H., Sallata M.K., Allo M.K., Bisjoe A.R., Muin N., Isnan W., Ansari F., Sudomo A., Hani A.</t>
  </si>
  <si>
    <t>Toward Water, Energy, and Food Security in Rural Indonesia: A Review</t>
  </si>
  <si>
    <t>Rural Indonesia</t>
  </si>
  <si>
    <t>10.3390/w14101645</t>
  </si>
  <si>
    <t>Indonesia is an archipelago with significant variations in natural resources, infrastructure, socioeconomic, culture, human resource capacity, accessibility, and access to financial and technical assistance. In this situation, integrated and unique efforts are needed to manage natural resources and build synergy between their protection and utilization to achieve water, energy, and food (WEF) security in accordance with the SDG targets. This paper analyzes the implementations of the WEF nexus in rural Indonesia by examining existing legal frameworks and other related policies, journals, textbooks, and publications. We explore factors influencing the success and failure of the implementation of the WEF nexus approaches from technical, socioeconomic, cultural, political, and institutional perspectives of the rural development framework. © 2022 by the authors. Licensee MDPI, Basel, Switzerland.</t>
  </si>
  <si>
    <t>Keskinen M., Guillaume J.H.A., Kattelus M., Porkka M., Räsänen T.A., Varis O.</t>
  </si>
  <si>
    <t>The water-energy-food nexus and the transboundary context: Insights from large Asian rivers</t>
  </si>
  <si>
    <t>Asian rivers</t>
  </si>
  <si>
    <t>10.3390/w8050193</t>
  </si>
  <si>
    <t>The water-energy-food nexus is a topical subject for research and practice, reflecting the importance of these sectors for humankind and the complexity and magnitude of the challenges they are facing. While the nexus as a concept is not yet mature or fully tested in practice, it has already encouraged a range of approaches in a variety of contexts. This article provides a set of definitions recognizing three perspectives that see the nexus as an analytical tool, governance framework and as an emerging discourse. It discusses the implications that an international transboundary context brings to the nexus and vice versa. Based on a comparative analysis of three Asian regions-Central Asia, South Asia and the Mekong Region-and their related transboundary river basins, we propose that the transboundary context has three major implications: diversity of scales and perspectives, importance of state actors and importance of politics. Similarly, introducing the nexus as an approach in a transboundary context has a potential to provide new resources and approaches, alter existing actor dynamics and portray a richer picture of relationships. Overall, the significance of water-energy-food linkages and their direct impacts on water allocation mean that the nexus has the potential to complement existing approaches also in the transboundary river basins. © 2016 by the authors.</t>
  </si>
  <si>
    <t>Hersh B., Mirkouei A., Sessions J., Rezaie B., You Y.</t>
  </si>
  <si>
    <t>A review and future directions on enhancing sustainability benefits across food-energy-water systems: The potential role of biochar-derived products</t>
  </si>
  <si>
    <t>10.3934/environsci.2019.5.379</t>
  </si>
  <si>
    <t>AIMS Environmental Science</t>
  </si>
  <si>
    <t>The future of food-energy-water resources is an ever-increasing global concern due to a growing standard of living and population. This study presents opportunities for sustainable growth based on the previous research and developments across food-energy-water systems through biomass-based products (bioproducts), such as biochar, an emerging by-product of biofuel production. Bioproducts are in a nascent stage, but are growing steadily with improvements in production technologies and other cost-reducing strategies. Perspectives on solutions and opportunities that can promote the socio-economic resilience and ecological integrity of regional food-energy-water resources are identified through narrative and systematic literature reviews. These solutions are examined within the context of the environmental and economic parameters that influence stakeholders’ decisions concerning the adoption and use of technological solutions. Biochar has shown to be one of these products with the ability to improve productivity, particularly, in organic farming through increased water-nutrient holding capacity, organic-matter efficiency, and carbon sequestration. Additionally, biochar sorption abilities and textural features have shown to be a special solution for removing a large range of contaminants (e.g., metals and toluene) from water. However, biomass collection, transportation, and conversion costs have been identified as major challenges to produce market-responsive bioproducts. It is concluded that the recent interest in food-energy-water systems has led to research opportunities in bioproducts that can, in turn, bridge the gaps and provide ground-breaking developments for future research and growth. It is also concluded that there is an essential need for solutions-oriented projects across the food-energy-water nexus at both domestic and global level. © 2019 the Author(s), licensee AIMS Press.</t>
  </si>
  <si>
    <t>Liu, Jianguo and Hull, Vanessa and Godfray, Charles and Tilman, David and Gleick, Peter and Hoff, Holger and Pahl-Wostl, Claudia and Xu, Zhenci and Chung, Min Gon and Sun, Jing and Li, Shuxin</t>
  </si>
  <si>
    <t>Nexus approaches to global sustainable development</t>
  </si>
  <si>
    <t>10.1038/s41893-018-0135-8</t>
  </si>
  <si>
    <t>Many global challenges, though interconnected, have been addressed singly, at times reducing one problem while exacerbating others. Nexus approaches simultaneously examine interactions among multiple sectors. Recent quantitative studies have revealed that nexus approaches can uncover synergies and detect trade-offs among sectors. If well implemented, nexus approaches have the potential to reduce negative surprises and promote integrated planning, management and governance. However, application and implementation of nexus approaches are in their infancy. No studies have explicitly quantified the contributions of nexus approaches to progress toward meeting the Sustainable Development Goals. To further implement nexus approaches and realize their potential, we propose a systematic procedure and provide perspectives on future directions. These include expanding nexus frameworks that consider interactions among more sectors, across scales, between adjacent and distant places, and linkages with Sustainable Development Goals; incorporating overlooked drivers and regions; diversifying nexus toolboxes; and making these strategies central in policy-making and governance for integrated Sustainable Development Goal implementation.</t>
  </si>
  <si>
    <t xml:space="preserve">World Economic Forum </t>
  </si>
  <si>
    <t>Water Security: The Water-Food-Energy-Climate Nexus_World Economic Forum</t>
  </si>
  <si>
    <t>https://www3.weforum.org/docs/WEF_WI_WaterSecurity_WaterFoodEnergyClimateNexus_2011.pdf</t>
  </si>
  <si>
    <t>Report</t>
  </si>
  <si>
    <t xml:space="preserve">World Economic Forum Annual Meeting in 2008 </t>
  </si>
  <si>
    <t>Smajgl A.</t>
  </si>
  <si>
    <t>Water, Food, and Energy Nexus</t>
  </si>
  <si>
    <t>10.1002/9781119531241.ch5</t>
  </si>
  <si>
    <t>Handbook of Catchment Management: Second Edition</t>
  </si>
  <si>
    <t>Food security-focused interventions had implications for the energy sector and for water related issues. Water management-focused improvements impacted on food and energy-related goals. The broader nexus emerges from focussing on the interactions of the water, food, and energy nexus and a particular sustainable development goal (SDG) or development indicator. Energy-related biomass production is important application domain for the nexus. Trade-offs and synergies between hydropower, fish, and water establish one of the most discussed nexus examples. The endorsement of the UN SDGs introduces an operational set of indicators that governments have started implementing. The chapter provides some detail on agent-based modelling as a promising assessment method for the nexus. Nexus-type assessments identified and confirmed a few important cause-effect patterns critical for sustainable development, including sustainable water and basin management. The improved management of the water, food, and energy nexus requires two main pillars, improved evidence and improved governance. © 2021 by John Wiley and Sons Ltd.</t>
  </si>
  <si>
    <t>King C.W.; Carbajales-Dale M.</t>
  </si>
  <si>
    <t>Food–energy–water metrics across scales: project to system level</t>
  </si>
  <si>
    <t>10.1007/s13412-016-0390-9</t>
  </si>
  <si>
    <t>Although much theoretical work has been put into stressing the importance of understanding the food–energy–water nexus, if this burgeoning focus of inquiry is to have any impact on development pathways, we must advance metrics to guide policy planning and action. In this paper, we outline a framework for establishing such a suite of indicators based on system science and life cycle assessment. We identify a number of considerations that should be addressed including the following: (a) scope, ranging from project level (for example, a thermoelectric power plant) through higher system network levels (industry to national to global-level analysis), and (b) the category of the metric, which is defined by two dimensions, (i) intrinsic vs. extrinsic and (ii) absolute vs. relative units, whether the metric indicates an absolute value (for example m3 of freshwater consumption or kWh of electricity used by a power plant) or a value relative to an industry/policy performance benchmark or some environmental indicator (e.g., available water within the basin in which our power plant is located). By understanding the scope and category of metrics derived from economic, life cycle, or other modeling and accounting methods, we understand how various stakeholders are motivated to focus on certain metrics over others. This understanding in turn creates the means to translate between metrics and models for food–energy–water planning and stakeholder collaboration. It should be noted that the primary objective of this paper is to spur discussion, rather than to flesh out a fully formed theoretical framework. We hope, however, that our efforts may prove to be of some use in the crucial discussion of food–energy–water nexus issues. © 2016, AESS.</t>
  </si>
  <si>
    <t>Tashtoush F.M.; Al-Zubari W.K.; Shah A.</t>
  </si>
  <si>
    <t>A review of the water–energy–food nexus measurement and management approach</t>
  </si>
  <si>
    <t>10.1007/s42108-019-00042-8</t>
  </si>
  <si>
    <t>International Journal of Energy and Water Resources</t>
  </si>
  <si>
    <t>Water, energy, and food are the fundamental resources for improving living conditions and sustainable development. Because substantial interdependencies and relationships exist among these three sectors, the word nexus between water–energy–food is being used to indicate the importance of managing them together and not in isolation. This paper reviews and analyzes the current status of water–energy–food nexus approach, which has attracted widespread attention in the past few years, with the aim to understand the nexus thinking and illustrate the methods and tools used in the nexus analysis. This is expected to help the policy makers and researchers to be better informed about the options for sustainable securing and managing these three resources. In addition, such integration between these three sectors will significantly help in achieving the goals of sustainable development, since the water–energy–food nexus is directly related to three goals 2, 6, and 7, which are, respectively, related to ensuring access to food, water, and sustainable energy for all. © Islamic Azad University (IAU) 2019.</t>
  </si>
  <si>
    <t>Chang, NB; Hossain, U; Valencia, A; Qiu, JX; Kapucu, N</t>
  </si>
  <si>
    <t>The role of food-energy-water nexus analyses in urban growth models for urban sustainability: A review of synergistic framework</t>
  </si>
  <si>
    <t>10.1016/j.scs.2020.102486</t>
  </si>
  <si>
    <t>The integration of food-energy-water (FEW) sectors is essential for addressing the co-evolution of urban infrastructure systems during urban growth. But how these evolutionary pathways can affect an urban growth model is unclear. This review paper offers a synthesis of the current philosophy of a FEW nexus in connection with the realm of urban growth models (UGMs) to signify the paradigm collision and shift with interdisciplinary sustainability insights. Findings indicate that urban metabolism and urban ecology in relation to FEW sectors can be incorporated into UGMs with scales via multicriteria decision analysis as FEW technology hub integration can play a critical role in UGMs via a common cellular automata (CA) architecture for both model construction and solution procedure. Synergies between FEW sectors and CA-based UGMs as well as tradeoffs across FEW technology hub integration are highlighted to reflect the cascade effects and higher order impact on urban metabolism and urban ecology. This concept was confirmed with a case study in Miami, Florida, the United States for demonstration. Such synergistic framework is helpful for fostering more sustainable, green, smart, forward-looking, environmentally-sound, socially equitable, risk-informed, resilient, and cost-effective urban growth simulations. It is anticipated that the proposed hybrid FEW-CA-based UGMs can fully account for interactions of context- and culture-driven issues for multi-scale and multiagent urban planning and design in different countries.</t>
  </si>
  <si>
    <t>Gunda, T; Tidwell, VC</t>
  </si>
  <si>
    <t>A Uniform Practice for Conceptualizing and Communicating Food-Energy-Water Nexus Studies</t>
  </si>
  <si>
    <t>10.1029/2019EF001150</t>
  </si>
  <si>
    <t>EARTHS FUTURE</t>
  </si>
  <si>
    <t>There is growing interest in nexus research: energy-water, energy-water-land, and more recently food-energy-water. Motivating this movement is the recognition that the dynamics and feedbacks that constitute these nexuses have been overlooked in the past but are critical to the planning and management of these interacting elements. Formal reviews have identified gaps in current studies. In this commentary, we highlight additional oversights that are hindering integration of findings in nexus studies, notably usage of imprecise terminology to describe analyses, a failure to close the loop by linking production with corresponding waste streams, and exclusion of dynamics linking diverse constituent elements. Equally lacking from current nexus studies is a consistent protocol for communicating the conceptual basis of our studies. To fill this gap, we draw on diverse perspectives and fields to propose a comprehensive and systematic framework that can guide the model conceptualization phase of nexus studies. We also present a standardized documentation practice (similar to one utilized by the agent-based modeling community) to facilitate communication of nexus studies. These initiatives can improve our ability to account for and communicate the nuanced, food-energy-water nexus interactions in a consistent manner, which is necessary to better inform risk analysis and avoid decisions with unintended consequences and hidden costs to society.</t>
  </si>
  <si>
    <t>Niet, T; Arianpoo, N; Kuling, K; Wright, AS</t>
  </si>
  <si>
    <t>10.1186/s13705-020-00275-0</t>
  </si>
  <si>
    <t>ENERGY SUSTAINABILITY AND SOCIETY</t>
  </si>
  <si>
    <t>Background There have been numerous studies that consider the nexus interactions between energy systems, land use, water use and climate adaptation and impacts. These studies have filled a gap in the literature to allow for more effective policymaking by considering the trade-offs between land use, energy infrastructure as well as the use of water for agriculture and providing energy services. Though these studies fill a significant gap in the modelling literature, we argue that more work is needed to effectively consider policy trade-offs between the 17 United Nations sustainable development goals (SDGs) to avoid missing important interactions. Results We examine the 17 SDGs individually to determine if it should be included in a modelling framework and the challenges of doing so. We show that the nexus of climate, land, energy and water needs to be expanded to consider economic well-being of both individuals and the greater economy, health benefits and impacts, as well as land use in terms of both food production and in terms of sustaining ecological diversity and natural capital. Such an expansion will allow energy systems models to better address the trade-offs and synergies inherent in the SDGs. Luckily, although there are some challenges with expanding the nexus in this way, we feel the challenges are generally modest and that many model structures can already incorporate many of these factors without significant modification. Finally, we argue that SDGs 16 and 17 cannot be met without open-source models and open data to allow for transparent analysis that can be used and reused with a low cost of entry for modellers from less well-off nations. Conclusions To effectively address the SDGs, there is a need to expand the common definition of the nexus of climate, land, energy, and water to include the synergies and trade-offs of health impacts, ecological diversity and the system requirements for human and environmental well-being. In most cases, expanding models to be able to incorporate these factors will be relatively straight forward, but open models and analysis are needed to fully support the SDGs.</t>
  </si>
  <si>
    <t>Fan S.</t>
  </si>
  <si>
    <t>10.30541/v55i4i-iipp.297-311</t>
  </si>
  <si>
    <t>Pakistan Development Review</t>
  </si>
  <si>
    <t>Agricultural and food production systems in Asia must undergo a significant transformation in order to meet the concurrent challenges of increasing food, water, and energy demands amid on-going climate change. This is particularly true in countries in South Asia, including Pakistan, where hunger and undernutrition persist and natural resource are increasingly strained. Sustainable intensification with a focus on nutrition is particularly crucial to provide adequate and nutritious food for all without further damages to the planet. However, a silo approach to meeting the demands of a growing, increasingly urbanised, and wealthier population is no longer acceptable. Instead, capitalising on the inter sectoral linkages between food, water, and energy can more effectively minimise trade-offs and maximise synergies across concurrent efforts to improve water, energy, food, and nutrition security sustainably. © The Pakistan Development Review.</t>
  </si>
  <si>
    <t>Duarte, GT; Assis, JC; da Silva, RA; Turetta, APD</t>
  </si>
  <si>
    <t>Interconnections among rural practices and Food-Water-Energy Security Nexus in the Atlantic Forest biome</t>
  </si>
  <si>
    <t>Atlantic Forest biome</t>
  </si>
  <si>
    <t>10.36783/18069657rbcs20210010</t>
  </si>
  <si>
    <t>Revista Brasileira De Ciencia Do Solo</t>
  </si>
  <si>
    <t>Global agricultural production is expected to double by 2050 due to both global population increase and changes in diets as a consequence of growing incomes. This also means more pressure on water resources, as agriculture accounts for 70 % of global water withdrawal and for energy production as the entire food supply chain accounts for about 30 % of total global energy consumption. Although there are ongoing discussions related to the sustainability of food, water, and energy sectors, integrating these sectors is still rare and challenging. We investigated the effects of agricultural practices on the Food, Water and Energy (F-W-E) nexus security systems by evaluating the results reported in scientific literature. Focusing on the Brazilian Atlantic Forest biome as a study case, our main goals were 1) to elucidate the impacts of rural conservation practices on food, water, and energy production based on literature analysis, 2) to propose F-W-E attributes and evaluate how they are addressed by rural practices. Our findings demonstrated, in general, a positive impact of agricultural conservation practices on F-W-E security attributes. Indeed, 76 % of the combination between a conservational practice with a F-W-E attribute was positive. Some agricultural practices, such as no tillage are very well documented (45 % of all combinations), especially regarding their effects on soil quality parameters. We found few results connecting agricultural practice and energy aspects. These results are key elements that corroborate with the agriculture multifunctionality approach, and the results can better guide the planning of strategies in the agricultural sector and subsidize decision making.</t>
  </si>
  <si>
    <t>Borowski, PF</t>
  </si>
  <si>
    <t>Nexus between water, energy, food and climate change as challenges facing the modern global, European and Polish economy</t>
  </si>
  <si>
    <t>Europe; Poland</t>
  </si>
  <si>
    <t>10.3934/geosci.2020022</t>
  </si>
  <si>
    <t>The relationship between food, energy and water is an increasingly significant cross-sectoral and interdisciplinary relationship and has an impact on the management of enterprises operating in these sectors. Phenomena occurring in one sector are closely related to others and affect them. In the 21st century, each sector cannot be considered separately, as development and innovation necessitate a holistic view. New varieties of plants or animals are not only the domain of agriculture, but bioengineering and natural sciences. Plant cultivation or animal husbandry also requires knowledge of physics, chemistry, meteorological conditions and earth sciences, and human economic activity has an impact on the environment and progressive climate change. The article reviews and discusses the existing relationships and presents examples of solutions for reducing energy expenditure, reducing water consumption used in industry and agriculture.</t>
  </si>
  <si>
    <t>Beyond zero sum game allocations: expanding resources potentials through reduced interdependencies and increased resource nexus synergies</t>
  </si>
  <si>
    <t>Morocco country; Texas state</t>
  </si>
  <si>
    <t>10.1016/j.coche.2017.09.002</t>
  </si>
  <si>
    <t>The 2030 goal for the implementation of the Sustainable Development Goals (SDGs) gives rise to challenging questions stemming from the inherent interconnections and potential competition between primary resources. ‘Economic Growth’ and ‘Clean Water and Sanitation’ are intimately related SDGs. Access to quality water is critical to growth, but as economies and populations grow, so does their demand for water. As pressures on water systems increase, existing and proposed economic activities are subject to growing water related stresses, such as service disruptions, droughts, floods, and contamination. Growth is dependent upon investment in critical resources to mitigate water related risks and for sustainable water allocation. Highly interdependent water, energy, and food systems are reflected in SDGs, raising questions about how to achieve the security goal for water without sacrificing that for food; and giving rise to questions of how to quantify the interconnections and assess the possible trade-offs for sustainable pathways into the future. This commentary addresses these complex and critical challenges to achieving the interconnected goals at different scales and in light of scarce or incompatible data, and the many stakeholders involved. It offers thoughts on holistic approaches to complement the SDGs and facilitate science-based decision making, monitoring, assessment and cooperation. The paper reflects on World Water Week 2016, reviews global risks and societies’ perceptions of those risks. Defining ‘resource nexus’, the paper shares examples that illustrate the concept and calls for efforts to reduce inter-dependencies and increase synergies between the primary resources through technology, policy, and adaptations to human consumption and conservation behaviors. The paradigm shift proposed, while critically needed, is not possible without the resource nexus platform. © 2017 Elsevier Ltd</t>
  </si>
  <si>
    <t>Managing the food, water, and energy nexus for achieving the Sustainable Development Goals in South Asia</t>
  </si>
  <si>
    <t>South Asia</t>
  </si>
  <si>
    <t>10.1016/j.envdev.2015.12.001</t>
  </si>
  <si>
    <t>South Asian countries face mounting challenges in meeting the growing demand for food, water, and energy for a rapidly growing population. Countries have provided policy support to increase cereal production, including providing incentives by subsidizing water and energy and guaranteeing rice and wheat prices. While such incentives have increased cereal production, they have also increased the demand for water and energy, led to degradation of the resource base, and contributed to an increase in water-related disease. Despite the inherent interconnections between food, water, and energy production, agencies often work in a fragmented and isolated way. Poor sectoral coordination and institutional fragmentation have triggered an unsustainable use of resources and threatened the long-term sustainability of food, water, and energy security in the region, and also posed challenges to achieving the Sustainable Development Goals (SDGs). Free water and subsidized electricity have not only encouraged overexploitation of resources, they have also led to under-investment in water and energy-saving technologies and approaches and hindered crop diversification and broad-based agricultural growth in line with the comparative advantages. Greater policy coherence among the three sectors is critical for decoupling increased food production from water and energy intensity and moving to a sustainable and efficient use of resources. The nexus approach can enhance understanding of the interconnectedness of the sectors and strengthen coordination among them. But it requires a major shift in the decision-making process towards taking a holistic view and developing institutional mechanisms to coordinate the actions of diverse actors and strengthen complementarities and synergies among the three sectors. A framework is suggested for cross-sectoral coordination and managing the nexus challenges. © 2015 The Author.</t>
  </si>
  <si>
    <t>Ding K.J., Gunda T., Hornberger G.M.</t>
  </si>
  <si>
    <t>Prominent Influence of Socioeconomic and Governance Factors on the Food-Energy-Water Nexus in sub-Saharan Africa</t>
  </si>
  <si>
    <t>sub-Saharan Africa</t>
  </si>
  <si>
    <t>10.1029/2019EF001184</t>
  </si>
  <si>
    <t>Food, energy, and water (FEW) are primary resources required for human populations and ecosystems. Availability of the raw resources is essential, but equally important are the services that deliver resources to human populations, such as adequate access to safe drinking water, electricity, and sufficient food. Any failures in either resource availability or FEW resources-related services will have an impact on human health. The ability of countries to intervene and overcome the challenges in the FEW domain depends on governance, education, and economic capacities. We distinguish between FEW resources, FEW services, and FEW health outcomes to develop an analysis framework for evaluating interrelationships among these critical resources. The framework is applied using a data-driven approach for sub-Saharan African countries, a region with notable FEW insecurity challenges. The data-driven approach using a cross-validated stepwise regression analysis indicates that limited governance and socioeconomic capacity in sub-Saharan African countries, rather than lack of the primary resources, more significantly impact access to FEW services and associated health outcomes. The proposed framework helps develop a cohesive approach for evaluating FEW metrics and could be applied to other regions of the world to continue improving our understanding of the FEW nexus. © 2019. The Authors.</t>
  </si>
  <si>
    <t>Zimmerman R., Zhu Q., Dimitri C.</t>
  </si>
  <si>
    <t>A network framework for dynamic models of urban food, energy and water systems (FEWS)</t>
  </si>
  <si>
    <t>one of the largest food distribution centers in the U.S. and the largest city, the Hunts Point Distribution Center in New York City.</t>
  </si>
  <si>
    <t>10.1002/ep.12699</t>
  </si>
  <si>
    <t>The urban food system addressed here centers on urban food processing, distribution and consumption (including food packaging and waste disposal) and as such addresses how food moves from processing and distribution centers to points of consumption and ultimately waste disposal within cities. The Food-Energy-Water Systems (FEWS) Nexus extends to and through urban boundaries. Energy and water resource use are vital along these routes and are interdependent with one another and with food processing in ways that differ from those in agricultural production systems outside urban boundaries. This paper addresses how the urban food system affects the intensity of energy and water resource use and how these interdependencies can be altered by abrupt changes or extreme events. The urban food system is significantly affected by resource disruptions such as power outages, water contamination or disruption due to droughts or distribution line breakages. The system must be able to be resilient to these changes to be sustainable. FEWS flows and usage concepts presented in this paper are based on system characteristics analogous to one of the largest food distribution centers in the U.S. and the largest city, the Hunts Point Distribution Center in New York City. The Center handles a large share of the perishable food supply, involves numerous utilities that support one another, and a wide range of products, and thus provides a framework for evaluating urban FEWS relationships. In addition to direct energy for refrigeration, lighting, heating and cooling, indirect energy resources consumed by transportation systems that deliver food to Hunts Point exemplify interdependencies. Network models are used to describe scenarios for the interrelationships in the urban food system, including changes in the mix of resources due to conservation and other resource decisions as well as disruption of those resources in an extreme event. Selected food consumption and production practices are also considered. The modeling framework provides a generalizable network model that captures extreme weather event effects and enables the quantitative static and resilience analysis and planning. The extreme weather event component uses both static and dynamic formulations for resilience to portray changes in network topology and network changes over time respectively. The nodes of the network capture urban FEWS resources and the linkages between the nodes capture network characteristics. The network models that correspond to different scenarios are integrated to understand the interdependencies from processing through resource consumption as a basis to identify the patterns of interdependencies that lead to cascading failures, pinpoint nodes and links that are the weakest components of the network, and support resilience planning for the disruptive events. The analysis and design of the network will inform the planning and recovery policies to enhance the resiliency of the FEW critical infrastructures of New York City and potentially transferrable to other large urban areas and prepare them for future anticipated and unanticipated extreme events. The modeling used for the scenarios is considered generalizable to other areas and scalable to urban food systems of different sizes and configurations. © 2017 American Institute of Chemical Engineers Environ Prog, 37: 122–131, 2018. © 2017 American Institute of Chemical Engineers Environ Prog.</t>
  </si>
  <si>
    <t>Magoni M.</t>
  </si>
  <si>
    <t>Energy systems and water and food nexus</t>
  </si>
  <si>
    <t>10.1007/978-3-319-41022-7_16</t>
  </si>
  <si>
    <t>The multiple relationships that characterize the FEW nexus in Peri-Urban areas have some very interesting specificity. This is because the Peri-Urban areas are located between rural areas, which are often rich in food, water and energy, and urban areas, which are the places where there are the greatest resource consumption, particularly of energy and food. Furthermore, the Peri-Urban areas are more easily transformable of urban areas, being less densely built and having less infrastructure, and therefore they are preferable to locate the power equipment of different types. The article shows the main relations and integration opportunities that exist between energy and water and between energy and food and indicates some strategies and actions to promote the integration of these three resources in Peri-Urban areas to improve the global efficiency and reach a more sustainable and resilient development. © 2017, Springer International Publishing Switzerland.</t>
  </si>
  <si>
    <t>de Andrade Guerra J.B.S.O., Berchin I.I., Garcia J., da Silva Neiva S., Jonck A.V., Faraco R.A., de Amorim W.S., Ribeiro J.M.P.</t>
  </si>
  <si>
    <t>A literature-based study on the water–energy–food nexus for sustainable development</t>
  </si>
  <si>
    <t>10.1007/s00477-020-01772-6</t>
  </si>
  <si>
    <t>The water-energy-food (WEF) Nexus encompasses complex and interdependent relations and its examination requires content-specific concepts and approaches. Managing, conserving and maximizing the potential of each component is a major global concern considering the many challenges to be faced in the 21st century. The aim of this study was to identify, in the literature, recommendations for public policy, research and development, and practices for the WEF Nexus, aimed at promoting sustainable development considering stochastic and risk elements. In this regard, this paper presents a literature review of the contribution scientific studies have made toward better understanding the importance of the WEF Nexus in the context of sustainable development. Research indicates that the WEF Nexus cannot be discussed as independent sectors, highlighting the need for integrated policies and inter-sectoral and international cooperation to promote sustainable development. Therefore, the effective management of the WEF Nexus requires science-based data using risk and stochastic elements to assist policy and decision-making. Thus, in a situation of rapid global changes, decision-making processes for this Nexus must be assisted by multidisciplinary, multi-stakeholder and cross-sectoral approaches, aimed at avoiding the unintended effects of a single sector approach (e.g., energy policies stimulating hydroelectricity production need to consider factors affecting conservation and food production). With regard to the effects of climate change on the WEF Nexus, risk and stochastic elements must be considered when developing a science-based model for the sustainable management of WEF resources. © 2020, Springer-Verlag GmbH Germany, part of Springer Nature.</t>
  </si>
  <si>
    <t>Ali A., Akram M.</t>
  </si>
  <si>
    <t>Quantitative estimation of resource linkages in water infrastructure planning</t>
  </si>
  <si>
    <t>10.1016/B978-0-12-812782-7.00020-5</t>
  </si>
  <si>
    <t>Indus River Basin: Water Security and Sustainability</t>
  </si>
  <si>
    <t>The Indus River Basin (IRB) is a source of livelihood for about 300 million people in four neighboring countries: Afghanistan, China, India, and Pakistan. The IRB supplies irrigation water of &gt; 20 mha, which contributes greatly to food security in the region. The IRB provides over 10,000 MW of clean energy. Other 10,000 MW projects are at different stages of implementation. The IRB supports a unique ecosystem and aquatic life in cold mountains and hot and humid plains. The past 100 years witnessed a rapid growth in water infrastructures in the IRB that were designed to meet the increasing demand for water, food, and energy. Geopolitical changes and transboundary conflicts, an increasing population, and changes in lifestyle and the climate have already affected the basin’s water security and sustainability. Competition for how to use the basin’s water is ongoing. One obvious example is between using it for irrigation or for hydro-energy generation, with a priority for irrigation in operations at the Tarbela and Mangla reservoirs in Pakistan. High agricultural water uses (&gt; 90%) and competing demands for water for energy, household uses, and the environment require a better understanding of the resource linkages and better planning for water infrastructures in the IRB. Acknowledging the resource links among water, energy, and food in planning, development, and management is critical to reduce the likelihood that decisions in one area will have negative impacts in other areas. This chapter investigates the linkages among the water-food nexus, the water-energy nexus, and land use within the context of the IRB context. The chapter also explores the main concerns around prioritizing water use by sectors, regions, and countries and identifies gaps and factors that constrain cross-sectoral water synergies. The chapter suggests a methodology that is conducive to working in a competing environment and capitalizing on cooperation. © 2019 Elsevier Inc. All rights reserved.</t>
  </si>
  <si>
    <t>Simpson G.B., Jewitt G.P.</t>
  </si>
  <si>
    <t>The water-energy-food nexus in the anthropocene: moving from ‘nexus thinking’ to ‘nexus action’</t>
  </si>
  <si>
    <t>10.1016/j.cosust.2019.10.007</t>
  </si>
  <si>
    <t>The Water-Energy-Food (WEF) nexus has emerged as a multi-centric lens for assessing integrated resources management and sustainable development in the past decade. This paper initially reviews the current status of this approach, which has received some critique for being largely conceptual. The call to operationalise the nexus is heralded in many recent publications and a common theme is that ‘nexus thinking’ must evolve into ‘nexus doing’. To this end, this paper seeks to present opportunities to enable and achieve ‘nexus doing’ through a synthesis of approaches proposed in both contemporary academic journal articles and grey literature. Our synthesis shows that there is a good basis to move forward to implementation and that in places, this has actually started. Nexus policies are being enabled at different spatial extents from regional and national scales to a city level, and appropriate mechanisms and decision support tools to achieve integrated nexus planning are evolving. However, there is no single method that fits all situations; rather the approach must be tailored for each unique situation. © 2019 Elsevier B.V.</t>
  </si>
  <si>
    <t>Cansino-Loeza B., Munguía-López A.D.C., Ponce-Ortega J.M.</t>
  </si>
  <si>
    <t>A water-energy-food security nexus framework based on optimal resource allocation</t>
  </si>
  <si>
    <t>10.1016/j.envsci.2022.03.006</t>
  </si>
  <si>
    <t>Urbanization, increasing demands, and climate change are critical challenges to ensure water, energy, and food security. The water-energy-food nexus requires integrating tools to guide the allocation of resources and promote sustainability. This work presents a mathematical formulation for the optimal design and management of resources to enhance the water-energy-food nexus security. Resource security is measured through indicators related to the availability, access, and sufficiency of water, energy, and food. Furthermore, the problem was analyzed under different allocation schemes (social welfare, Rawlsian, Nash, and Rawlsian-Nash) to maximize the global resource security (including water, energy, and food) and obtain the optimal design of the system. Therefore, the water, energy, and food security indices are considered as the objectives of interest. To show the applicability of the model, a Mexican state evaluated by regions was selected as a case study. Results show that through this approach, the security of the water, energy, and food sectors could be increased 6%, 56%, and 26%, respectively, and 27% the security of the water-energy-food nexus using the social welfare scheme in the addressed case study. The proposed water-energy-food nexus framework can be applied to any region with the corresponding data. © 2022 Elsevier Ltd</t>
  </si>
  <si>
    <t>Bardazzi E., Bosello F.</t>
  </si>
  <si>
    <t>Critical reflections on Water-Energy-Food Nexus in Computable General Equilibrium models: A systematic literature review</t>
  </si>
  <si>
    <t>10.1016/j.envsoft.2021.105201</t>
  </si>
  <si>
    <t>The paper analyses how the Water-Energy-Food Nexus is treated in Computable General Equilibrium (CGE) models, discussing their design, importance and possible ways of improvement. The analysis of their structure is critical for evaluating their potential efficiency in understanding the Nexus, which will be particularly effective for gauging the importance of the topic, the reciprocal dependency of its elements and the expected macroeconomic, demographic and climatic pressures that will act on its components. General equilibrium models can be useful devices to this end, as they are specifically built to track interdependencies and transmission effects across sectors and countries. Nevertheless, the review showed that most CGEs in the literature struggle to represent the competing water uses across sectors and, in particular, those concerning the energy sector. Therefore, it highlights the need to resolve this issue as a necessary step toward improving future research. © 2021 Elsevier Ltd</t>
  </si>
  <si>
    <t>Zhang C., Chen X., Li Y., Ding W., Fu G.</t>
  </si>
  <si>
    <t>Water-energy-food nexus: Concepts, questions and methodologies</t>
  </si>
  <si>
    <t>10.1016/j.jclepro.2018.05.194</t>
  </si>
  <si>
    <t>The water-energy-food nexus has gained increasing attention in the research communities as the security of water, energy and food becomes a very high concern due to future uncertainties. Studies pertaining to calculations of flows and dependencies between different resources, assessments of technology and policy applications, and quantifications of system performance have been conducted to understand their interlinkages and develop management options. This paper provides a state-of-the-art review on the concepts, research questions and methodologies in the field of water-energy-food. First, two types of nexus definition are compared and discussed to understand the nature of nexus research issues. Then, nexus research questions are summarized into three themes: internal relationship analysis, external impact analysis, and nexus system evaluation. Eight nexus modelling approaches are discussed in terms of their advantages, disadvantages and applications, and guidance is provided on the selection of an appropriate modelling approach. Finally, future research challenges are identified, including system boundary, data uncertainty and modelling, underlying mechanism of nexus issues and system performance evaluation. This review helps bring research efforts together to address the challenging questions in the nexus research and develop sustainable and resilient water, energy and food systems. © 2018</t>
  </si>
  <si>
    <t>Vanham D., Leip A., Galli A., Kastner T., Bruckner M., Uwizeye A., van Dijk K., Ercin E., Dalin C., Brandão M., Bastianoni S., Fang K., Leach A., Chapagain A., Van der Velde M., Sala S., Pant R., Mancini L., Monforti-Ferrario F., Carmona-Garcia G., Marques A., Weiss F., Hoekstra A.Y.</t>
  </si>
  <si>
    <t>Environmental footprint family to address local to planetary sustainability and deliver on the SDGs</t>
  </si>
  <si>
    <t>10.1016/j.scitotenv.2019.133642</t>
  </si>
  <si>
    <t>The number of publications on environmental footprint indicators has been growing rapidly, but with limited efforts to integrate different footprints into a coherent framework. Such integration is important for comprehensive understanding of environmental issues, policy formulation and assessment of trade-offs between different environmental concerns. Here, we systematize published footprint studies and define a family of footprints that can be used for the assessment of environmental sustainability. We identify overlaps between different footprints and analyse how they relate to the nine planetary boundaries and visualize the crucial information they provide for local and planetary sustainability. In addition, we assess how the footprint family delivers on measuring progress towards Sustainable Development Goals (SDGs), considering its ability to quantify environmental pressures along the supply chain and relating them to the water-energy-food-ecosystem (WEFE) nexus and ecosystem services. We argue that the footprint family is a flexible framework where particular members can be included or excluded according to the context or area of concern. Our paper is based upon a recent workshop bringing together global leading experts on existing environmental footprint indicators. © 2019 The Authors</t>
  </si>
  <si>
    <t>Bleischwitz R., Spataru C., VanDeveer S.D., Obersteiner M., van der Voet E., Johnson C., Andrews-Speed P., Boersma T., Hoff H., van Vuuren D.P.</t>
  </si>
  <si>
    <t>Resource nexus perspectives towards the United Nations Sustainable Development Goals</t>
  </si>
  <si>
    <t>10.1038/s41893-018-0173-2</t>
  </si>
  <si>
    <t>Debate around increasing demand for natural resources is often framed in terms of a ‘nexus’, which is perhaps at risk of becoming a buzz word. A nexus between what? Over what scales? And what are the consequences of such a nexus? This article analyses why readers should care about the nexus concept in relation to the United Nations Sustainable Development Goals (SDGs). We discuss a five-nodes definition and propose perspectives that may lead to a reload of climate policy with buy-in from supply-chain managers and resource-rich developing countries. Our research perspectives address modelling approaches and scenarios at the interface of bio-physical inputs and the human dimensions of security and governance. © 2018, Springer Nature Limited.</t>
  </si>
  <si>
    <t>Daher B.T., Mohtar R.H.</t>
  </si>
  <si>
    <t>Water–energy–food (WEF) Nexus Tool 2.0: guiding integrative resource planning and decision-making</t>
  </si>
  <si>
    <t>10.1080/02508060.2015.1074148</t>
  </si>
  <si>
    <t>The paper introduces a framework and set of methodologies that define the linkages between the interconnected resources of water, energy and food, and enable explicit corresponding quantifications. The paper presents a new water–energy–food (WEF) Nexus modelling tool (WEF Nexus Tool 2.0) based on that framework which offers a common platform for scientists and policy-makers to evaluate scenarios and identify sustainable national resource allocation strategies. The tool is applied to a case study focusing on Qatar, a hyper-arid Gulf country. © 2015 International Water Resources Association.</t>
  </si>
  <si>
    <t>Scott C.A., Albrecht T.R., De Grenade R., Zuniga-Teran A., Varady R.G., Thapa B.</t>
  </si>
  <si>
    <t>Water security and the pursuit of food, energy, and earth systems resilience</t>
  </si>
  <si>
    <t>10.1080/02508060.2018.1534564</t>
  </si>
  <si>
    <t>This article addresses the emergence and interrelation of food, energy, and water security in terms of resource use and the ensuing societal and environmental outcomes. For decades, food security and energy security have been well-accepted, operational concepts. Water security is the latest entrant, yet the implications of water insecurity for food, energy and earth systems resilience have not been adequately considered. This article examines how and why this is so–particularly with growing water scarcity and insecurity that may compete with energy and food security–and emphasizes the critical need to link water-energy-food nexus approaches to earth systems resilience. © 2018, © 2018 International Water Resources Association.</t>
  </si>
  <si>
    <t>Rasul G., Neupane N., Hussain A., Pasakhala B.</t>
  </si>
  <si>
    <t>Beyond hydropower: towards an integrated solution for water, energy and food security in South Asia</t>
  </si>
  <si>
    <t>10.1080/07900627.2019.1579705</t>
  </si>
  <si>
    <t>South Asia is energy-poor, water-stressed, and food-deficient, and these problems are expected to intensify with high population growth, rapid economic growth and industrialization, urbanization, and changing climate. Although the water, energy, and food security challenges are interconnected, they are dealt with in isolation, which fails to address the challenge of trade-offs and exacerbates the problems. The increased resource scarcity underlines the need for integrated solutions which ensure optimal resource use and maximize benefits. This article uses a nexus perspective to explore possible integrated solutions that support multiple uses of water at different scales and times. The analysis shows that the potential of water resources is underdeveloped and synergies between water, energy, and food are not fully harnessed. With proper coordination and management, water resources can generate multiple benefits for both upstream and downstream areas, including regional public goods such as regional connectivity and flood and drought management. © 2019 The Author(s). Published by Informa UK Limited, trading as Taylor &amp; Francis Group.</t>
  </si>
  <si>
    <t>Abulibdeh A., Zaidan E., Al-Saidi M.</t>
  </si>
  <si>
    <t>Development drivers of the water-energy-food nexus in the Gulf Cooperation Council region</t>
  </si>
  <si>
    <t>Gulf Cooperation Council</t>
  </si>
  <si>
    <t>10.1080/09614524.2019.1602109</t>
  </si>
  <si>
    <t>Development in Practice</t>
  </si>
  <si>
    <t>This article analyses water, food, and energy security in the Gulf Cooperation Council (GCC) countries using the water-energy-food (WEF) nexus approach. The innovative focus is on identifying past and future development-based drivers of water-energy-food integration in the region. The study presents a critical review of WEF nexus in the Gulf region and identifies links to sustainable development in this area. It concludes that integrating water, energy, and food resources within the nexus is crucial for GCC nations to accomplish resource security and sustainable development. © 2019, © 2019 Informa UK Limited, trading as Taylor &amp; Francis Group.</t>
  </si>
  <si>
    <t>Antwi-Agyei P., Dougill A.J., Agyekum T.P., Stringer L.C.</t>
  </si>
  <si>
    <t>Alignment between nationally determined contributions and the sustainable development goals for West Africa</t>
  </si>
  <si>
    <t>West Africa</t>
  </si>
  <si>
    <t>10.1080/14693062.2018.1431199</t>
  </si>
  <si>
    <t>The UN Sustainable Development Goals (SDGs) and the 2015 Paris Agreement are two of the most important policy frameworks of the twenty-first century. However, the alignment of national commitments linked to them has not yet been analysed for West African states. Such analyses are vital to avoid perverse outcomes if states assess targets and develop SDG implementation plans, and Nationally Determined Contributions (NDC) under the Paris Agreement, without integrated planning and cross-sectoral alignment. This article provides a situation analysis guided by the following questions: (a) Which priority sectors are mentioned in relation to adaptation and mitigation in West African NDCs? (b) Are the NDCs of West African states well aligned with the SDGs? (c) What are the co-benefits of NDCs in contributing towards the SDGs? and (d) How are West African states planning to finance actions in their NDCs? The study uses iterative content analysis to explore key themes for adaptation and mitigation within NDCs of 11 West African states and their alignment to selected SDGs. A national multi-stakeholder workshop was held in Ghana to examine the co-benefits of the NDCs in contributing towards the SDGs and their implementation challenges. Results show that agriculture and energy are priority sectors where NDCs have pledged significant commitments. The analysis displays good alignment between mitigation and adaptation actions proposed in NDCs and the SDGs. These represent opportunities that can be harnessed through integration into national sectoral policies. However, cross-sectoral discussions in Ghana identify significant challenges relating to institutional capacity, a lack of coordination among institutions and agencies, and insufficient resources in moving towards integrated implementation of national planning priorities to address successfully both NDC priorities and the SDGs. Key policy insights Positive alignments between West African NDCs and SDGs present opportunities for mutual benefits that can advance national development via a more climate resilient pathway. NDCs of West African states can provide mutual benefits across the water–energy–food nexus, such as through climate-smart agriculture and low carbon energy technologies. Ghanaian multi-sectoral insights show the need to empower national coordinating bodies to overcome misalignments across different sectors. © 2018, © 2018 Informa UK Limited, trading as Taylor &amp; Francis Group.</t>
  </si>
  <si>
    <t>Paim M.-A., Salas P., Lindner S., Pollitt H., Mercure J.-F., Edwards N.R., Viñuales J.E.</t>
  </si>
  <si>
    <t>Mainstreaming the Water-Energy-Food Nexus through nationally determined contributions (NDCs): the case of Brazil</t>
  </si>
  <si>
    <t>10.1080/14693062.2019.1696736</t>
  </si>
  <si>
    <t>The Water-Energy-Food Nexus approach to the governance of natural resources seeks to identify and address the synergies and trade-offs amongst traditionally separated sectors, to capture significant feedbacks that have so far remained insufficiently understood and regulated. One key specificity of the Nexus approach is the need for intersectoral, cross-scale and stakeholder integration, which is particularly challenging due to the lack of policy coordination prevailing in many countries. Yet, some emerging integrated policy processes, such as those aimed at implementing nationally determined contributions (NDCs) under the 2015 Paris Agreement, may offer a sufficient level of integration to mainstream the Nexus approach. This article focuses on the potential of such NDC processes in Brazil. NDC processes in China, the European Union, India and Mexico are used as indicators associated with higher or lower degrees of integration for a more specific analysis of the case of Brazil. The article concludes that the barriers to sectoral integration raised by the dominant position of the agricultural sector in Brazil as regards, among other things, environmental legislation, are unlikely to be overcome by internal action. This represents a threat to achieving the target of zero deforestation in Brazil, considering the cropland-livestock forestry feedbacks involved in the growing demand for agricultural commodities from China. NDCs already provide space for international cooperation, which could be further developed to include measures for linking demand for agricultural commodities from the EU and China, and massive land-use change and deforestation in Brazil. Key policy insights The NDCs from India, China, EU, Mexico and Brazil recognize, to varying extents, the Nexus approach in their climate policies, particularly the link with water uses in agriculture. The NDCs from EU, Mexico and Brazil include some elaborated Nexus issues related to indirect land use-forestry-agriculture. Sectoral integration could be progressively strengthened under the Nexus approach as part of the five-yearly updates of the NDCs. The NDCs from Brazil and China could provide a policy window to integrate indirect land use-forestry-agriculture collaborative measures, for the purposes of tackling the deforestation trade-off resulting from Brazilian exports of soybeans to China. © 2019, © 2019 The Author(s). Published by Informa UK Limited, trading as Taylor &amp; Francis Group.</t>
  </si>
  <si>
    <t>Miara A., Pienkos P.T., Bazilian M., Davis R., Macknick J.</t>
  </si>
  <si>
    <t>Planning for Algal Systems: An Energy-Water-Food Nexus Perspective</t>
  </si>
  <si>
    <t>10.1089/ind.2014.0004</t>
  </si>
  <si>
    <t>Industrial Biotechnology</t>
  </si>
  <si>
    <t>Energy production and development have impacts on non-energy sector concerns including food security, water security, and sustainable land-use. Biofuel pathways differ in the tradeoffs they present within this "energy-water-food nexus" (EWFN). In this study, we focus on algal systems in the context of these interrelated challenges. We present areas of key consideration within the EWFN for large-scale algal system planning and commercialization, consider key resource inputs and outputs in the context of traditional biofuels compared with algal biofuels, provide examples of current global practices and EWFN impacts pertaining to liquid biofuels, and discuss potential opportunities and tradeoffs in applications of algal systems to EWFN challenges. The work described here could be used as a guide for future analysis that could quantitatively evaluate algal system feasibility in terms of economic viability, spatially and temporally explicit environmental impacts and production levels, and cross-sectorial impacts. © Copyright 2014, Mary Ann Liebert, Inc. 2014.</t>
  </si>
  <si>
    <t>Bai C., Sarkis J.</t>
  </si>
  <si>
    <t>The Water, Energy, Food, and Sustainability Nexus Decision Environment: A Multistakeholder Transdisciplinary Approach</t>
  </si>
  <si>
    <t>10.1109/TEM.2019.2946756</t>
  </si>
  <si>
    <t>IEEE Transactions on Engineering Management</t>
  </si>
  <si>
    <t>The water, energy, and food (WEF) nexus has gained particular attention in the sustainable development community. Making effective decisions in this environment is difficult. Entwinement from multiple sustainability dimensions and various stakeholder perspectives contribute to this difficulty. Stakeholders have differing goals, interests, and preferences for potential technological and developmental solutions that address WEF nexus concerns. A holistic sustainable management approach with supporting decision support can address these concerns. This article introduces such a holistic framework to address WEF-sustainability (WEFS) concerns. Using a joint neighborhood rough set, interval-valued hesitant fuzzy set, and regret theory technique, this article introduces a multistakeholder transdisciplinary method to support WEFS nexus decisions. An illustrative example integrates the multiple stakeholder and WEFS nexus factors. The illustrative example provides insights into the modeling effort and data requirements. Research, practical implications, along with limitations of the study - which are all discussed - provide a foundation for future research directions in this socio-environmentally important field. © 1988-2012 IEEE.</t>
  </si>
  <si>
    <t>Dayioglu, MA; Turker, U</t>
  </si>
  <si>
    <t>Digital Transformation for Sustainable Future - Agriculture 4.0: A review</t>
  </si>
  <si>
    <t>10.15832/ankutbd.986431</t>
  </si>
  <si>
    <t>Journal of  Agricultural Sciences-Tarim Bilimleri Dergisi</t>
  </si>
  <si>
    <t>In the last few years, while the COVID-19 pandemic affects food supply chains around the world, the agriculture sector also has faced many global problems, such as global warming, environmental pollution, climate change, and weather disasters. It has known that technological opportunities are available for human beings to get out of these predicaments, solving the interconnections between food-water-energy-climate nexus, and achieving agricultural transformation from traditional to digital. The aim of this review is to gain holistic solutions in a systematic view, based on water-energy-food resources to agricultural digital transformation that will play role in sustainable development. The transition from primitive to digital is given with road maps covering agricultural and industrial revolutions at four stages on timeline. Digital agriculture combined under precision agriculture and Agriculture 4.0 are handled based on domains covering monitoring, control, prediction, and logistics. Digital technologies are explained with application examples such as the Internet of Things (IoT), cloud computing, big data, artificial intelligence, decision support systems, etc. Wearable sensor technologies, real-time monitoring systems tracking whole conditions of animals in livestock, the IoT-based irrigation and fertilization systems that help enhance the efficiency of irrigation processes and minimize water and fertilizer losses in agricultural fields and greenhouses, blockchain-based electronic agriculture, and solutions based on drones and robotics that reduce herbicide and pesticide use are handled systematically. Moreover, renewable energy technologies to be provided synergy between technologies such as agrivoltaics and aquavoltaics combining food and energy production in rural are explained, besides solar-powered pivot and drip irrigation systems and environmental monitoring systems. As a result, for a sustainable future, technological innovations that increase crop productivity and improve crop quality, protect the environment, provide efficient resource use and decrease input costs can help us facing in agriculture of today overwhelm many the economic, social, and environmental challenges.</t>
  </si>
  <si>
    <t>Shams A.K., Muhammad N.S.</t>
  </si>
  <si>
    <t>Toward sustainable water resources management: critical assessment on the implementation of integrated water resources management and water-energy-food nexus in Afghanistan</t>
  </si>
  <si>
    <t>Afghanistan</t>
  </si>
  <si>
    <t>10.2166/WP.2021.072</t>
  </si>
  <si>
    <t>Afghanistan has abundant water resources; however, the current state of affairs is dismal because of the lack of integrated water resources management (IWRM) practices and prolonged war and conflict in the country. Therefore, there is a need for a systematic approach to water management, which can be materialized by integrating IWRM and the water-energy-food (WEF) nexus approach to maintain a critical balance of available water resources and their various uses at the national level. This study provides a comprehensive assessment of Afghanistan's water resource management, including the current state, challenges, opportunities, and way forward. The identified challenges are categorized as social and environmental issues, engineering and technical and regulatory, policy and government role. These challenges are inter-connected and a novel framework toward the implementation of IWRM and the WEF nexus in Afghanistan is proposed. This framework can be used by the relevant stakeholders to prepare a roadmap for sustainable management of water resources. Such integrative approaches will enhance Afghanistan's water, food, and energy security and significantly contribute to its economic development. Moving forward, the Afghanistan government must play a crucial role with regards to the efficient management of the country's water resources in an integrated manner as suggested in this paper. © 2022 The Authors</t>
  </si>
  <si>
    <t>Vinca A., Riahi K., Rowe A., Djilali N.</t>
  </si>
  <si>
    <t>Climate-Land-Energy-Water Nexus Models Across Scales: Progress, Gaps and Best Accessibility Practices</t>
  </si>
  <si>
    <t>10.3389/fenvs.2021.691523</t>
  </si>
  <si>
    <t>Approaches that integrate feedback between climate, land, energy and water (CLEW) have progressed significantly in scope and complexity. The so-called nexus approaches have shown their usefulness in assessing strategies to achieve the Sustainable Development Goals in the contexts of increasing demands, resource scarcity, and climate change. However, most nexus analyses omit some important inter-linkages that could actually be addressed. The omissions often stem from technical and practical considerations, but also from limited dissemination of new open-source frameworks incorporating recent advances. We review and present a set of models that can meet the needs of decision makers for analysis tools capable of addressing a broad range of nexus questions. Particular attention is given to model accessibility, usability and community support. The other objective of this review is to discuss research gaps, and critical needs and opportunities for further model development from a scientific viewpoint. We explore at different scales where and why some nexus interactions are most relevant. We find that both very small scale and global models tend to neglect some CLEW interactions, but for different reasons. The former rarely include climate impacts, which are often marginal at the local level, while the latter mostly lack some aspects because of the complexity of large full CLEW systems at the global level. © Copyright © 2021 Vinca, Riahi, Rowe and Djilali.</t>
  </si>
  <si>
    <t>Shah A.M., Liu G., Meng F., Yang Q., Xue J., Dumontet S., Passaro R., Casazza M.</t>
  </si>
  <si>
    <t>WA review of urban green and blue infrastructure from the perspective of food-energy-water nexus</t>
  </si>
  <si>
    <t>10.3390/en14154583</t>
  </si>
  <si>
    <t>Small scale urban green-blue infrastructure (indicated as GBI hereafter) comprises huge underexploited areas for urban development and planning. This review article aims to highlight the relevance and knowledge gaps regarding GBI from the perspective of the food–energy–water (FEW) nexus, these being key resources for the survival of human communities. In particular, this review was focused on publications on urban ecosystem services (positive effects) and dis-services (negative effects) associated with different GBI typologies. The review proved that GBI can contribute environmentally, socially, and economically to FEW security and urban sustainability. Yet, such positive effects must be considered against ecosystem dis-services tradeoffs, including urban food production, commonly connected with heavy water and energy consumption, specifically under dry climate conditions, and sometimes related to an excessive use of manure, pesticides, or fertilizers. These conditions could pose either a risk to water quality and local insect survival or serve enhanced mosquito breeding because of irrigation. Up to now, the review evidenced that few nexus modeling techniques have been discussed in terms of their benefits, drawbacks, and applications. Guidance is provided on the choice of an adequate modeling approach. Water, energy, and food are intrinsically associated physically. However, depending on their management, their tradeoffs are often increased. There is a need to minimize these tradeoffs and to build up synergies between food, energy, and water using a holistic approach. This is why the FEW nexus approach offers good insights to address the relation between three important individual resource components of sustainability. © 2021 by the authors. Licensee MDPI, Basel, Switzerland.</t>
  </si>
  <si>
    <t>Guta D.D., Jara J., Adhikari N.P., Chen Q., Gaur V., Mirzabaev A.</t>
  </si>
  <si>
    <t>Assessment of the successes and failures of decentralized energy solutions and implications for the Water-Energy-Food Security Nexus: Case studies from developing countries</t>
  </si>
  <si>
    <t>Asia, sub-Saharan Africa, and South America: Household Biogas Digester Project in Chunfeng Village in China; Improved Cook Stoves Experiences in Ecuador; Community Based Jatropha in Bati Woreda, Ethiopia; Biomass Gasifier-Based Mini Grid in Garkha Village, Bihar, India; Micro-Hydro Plant in Siklesh Village, Nepal</t>
  </si>
  <si>
    <t>10.3390/resources6030024</t>
  </si>
  <si>
    <t>Access to reliable and affordable energy is vital for sustainable development. In the off-grid areas of developing countries, decentralized energy solutions have received increasing attention due to their contributions to reducing poverty. However, most of the rural population in many developing countries still has little or no access to modern energy technologies. This paper assesses the factors that determine the successes and failures of decentralized energy solutions based on local harmonized case studies from heterogeneous contexts from Asia, sub-Saharan Africa, and South America. The case studies were analyzed through the coupled lenses of energy transition and theWater-Energy-Food Security (WEF) Nexus. The findings indicate that access to modern decentralized energy solutions has not resulted in complete energy transitions due to various tradeoffs with the other domains of the WEF Nexus. On the other hand, the case studies point at the potential for improvements in food security, incomes, health, the empowerment of women, and resource conservation when synergies between decentralized energy solutions and other components of the WEF Nexus are present. © 2017 by the authors.</t>
  </si>
  <si>
    <t>Papadopoulou C.-A., Papadopoulou M.P., Laspidou C.</t>
  </si>
  <si>
    <t>Implementing Water-Energy-Land-Food-Climate Nexus Approach to Achieve the Sustainable Development Goals in Greece: Indicators and Policy Recommendations</t>
  </si>
  <si>
    <t>10.3390/su14074100</t>
  </si>
  <si>
    <t>In 2015 the updated Agenda 2030, outlining the new priorities towards future sustainability, was published by the United Nations reflecting the general directions towards a fairer and more sustainable pattern of socio-economic development. The specialisation of the 17 Sustainable Development Goals (SDGs) and indicators into local contexts constitutes a basic prerequisite as particular characteristics, needs and peculiarities should be considered. This paper focuses on the exploration of local-oriented indicators and policy recommendations that have the potential to boost the successful implementation of SDGs in Greece. A nexus approach is adopted underlining the need to analyse complexities, motivate systemic thinking and develop integrated policies targeting at the sustainable and efficient use of resources. It also highlights the need for designing local-specific indicators and policy initiatives, encapsulating particular characteristics and conditions and boosting the advancement of SDGs. Such an approach has the potential to be implemented not only at national but also at an operational level in local scale (e.g., River Basin Scale). The outcomes indicate that emphasis should be given on smart water management and precision agriculture, extensive use of technologies capturing Greenhouse Gases (GHGs), dynamic penetration of Renewable Energy Sources (RES) in gross final energy production/consumption and protection of terrestrial ecosystems. © 2022 by the authors. Licensee MDPI, Basel, Switzerland.</t>
  </si>
  <si>
    <t>Wang J., Ju K., Wei X.</t>
  </si>
  <si>
    <t>Where Will ‘Water-Energy-Food’ Research Go Next?—Visualisation Review and Prospect</t>
  </si>
  <si>
    <t>10.3390/su14137751</t>
  </si>
  <si>
    <t>Research on water, energy, and food (WEF) is gradually becoming a global research hotspot in response to threats caused by the overexploitation of resources. In this study, 13,202 documents were selected from the WoS database and CiteSpace to judge frontier development in WEF research. In this study, visualisation research was carried out in 1547 papers that are most relevant to WEF research. The results show that WEF research has gradually increased during the research period, especially since 2015. The Food and Agriculture Organisation of the United Nations, Hoff, and Bazilian have the greatest influence on the promotion of WEF research and there is significant cooperation between institutions and countries. The United States, China, and the United Kingdom were the main contributors. The WEF nexus has become the most important hotspot in WEF research. In this case, 823 papers focused on the WEF nexus were selected to demonstrate the research contents, frontiers and clusters, and methods of the WEF nexus. Applied researches on the WEF nexus, such as security issues and multi-objective optimisation are current frontiers. Some new topics such as the pandemic and geopolitics have not attracted enough attention relative to their potential importance. A comprehensive data platform for the inter-department of water, energy, and food subsystems should be constructed in the near future. © 2022 by the authors. Licensee MDPI, Basel, Switzerland.</t>
  </si>
  <si>
    <t>De Laurentiis V., Hunt D.V.L., Rogers C.D.F.</t>
  </si>
  <si>
    <t>Overcoming food security challenges within an energy/water/food nexus (EWFN) approach</t>
  </si>
  <si>
    <t>10.3390/su8010095</t>
  </si>
  <si>
    <t>The challenge of feeding nine billion people by 2050, in a context of constrained resources and growing environmental pressures posed by current food production methods on one side, and changing lifestyles and consequent shifts in dietary patterns on the other, exacerbated by the effects of climate change, has been defined as one of the biggest challenges of the 21st century. The first step to achieve food security is to find a balance between the growing demand for food, and the limited production capacity. In order to do this three main pathways have been identified: employing sustainable production methods in agriculture, changing diets, and reducing waste in all stages of the food chain. The application of an energy, water and food nexus (EWFN) approach, which takes into account the interactions and connections between these three resources, and the synergies and trade-offs that arise from the way they are managed, is a prerequisite for the correct application of these pathways. This work discusses how Life Cycle Assessment (LCA) might be applicable for creating the evidence-base to foster such desired shifts in food production and consumption patterns. © 2016 by the authors.</t>
  </si>
  <si>
    <t>Nhamo L., Ndlela B., Nhemachena C., Mabhaudhi T., Mpandeli S., Matchaya G.</t>
  </si>
  <si>
    <t>The water-energy-food nexus: Climate risks and opportunities in Southern Africa</t>
  </si>
  <si>
    <t>Southern Africa</t>
  </si>
  <si>
    <t>10.3390/w10050567</t>
  </si>
  <si>
    <t>The discourse on the need for water, energy, and food security has dominated the development agenda of southern African countries, centred on improving livelihoods, building resilience, and regional integration. About 60% of the population in the Southern African Development Community (SADC) live in rural areas relying mainly on rainfed agriculture, lacking access to clean water and energy, yet the region is endowed with vast natural resources. The waterenergy- food (WEF) nexus is a conceptual framework that presents opportunities for greater resource coordination, management, and policy convergence across sectors. This is particularly relevant in the SADC region as resources are transboundary and supports efforts linked to regional integration and inclusive socio-economic development and security. We conducted an appraisal of WEF-related policies and institutions in SADC and identified linkages among them. The present 'silo' approach in resource management and allocation, often conducted at the national level, contributes to the region's failure to meet its development targets, exacerbating its vulnerabilities. The lack of coordination of WEF nexus synergies and trade-offs in planning often threatens the sustainability of development initiatives. We highlighted the importance of the WEF nexus to sustainably address the sectoral coordination of resources through harmonised institutions and policies, as well as setting targets and indicators to direct and monitor nexus developments. We illustrate the significance of the nexus in promoting inclusive development and transforming vulnerable communities into resilient societies. The study recommends a set of integrated assessment models to monitor and evaluate the implementation of WEF nexus targets. Going forward, we propose the adoption of a regional WEF nexus framework. © 2018 by the authors.</t>
  </si>
  <si>
    <t>Mabhaudhi T., Mpandeli S., Nhamo L., Chimonyo V.G.P., Nhemachena C., Senzanje A., Naidoo D., Modi A.T.</t>
  </si>
  <si>
    <t>Prospects for improving irrigated agriculture in Southern Africa: Linking water, energy and food</t>
  </si>
  <si>
    <t>Southern African Development Community (SADC) countries in Africa</t>
  </si>
  <si>
    <t>10.3390/w10121881</t>
  </si>
  <si>
    <t>Increasing agricultural productivity has always been a prominent feature on the regional agenda due to a high incidence of food and nutrition insecurity. This review assessed the current status of irrigated agriculture in southern Africa from a water-energy-food (WEF) nexus perspective. Gaps and opportunities for improving irrigated agriculture within the context of the WEF nexus were also assessed in terms of the feasible limits to which they can be exploited. Southern Africa faces water scarcity, and climate projections show that member states will face increased physical and/or economic water scarcity by as early as 2025, which will have negative impacts on water, energy and food production. Recurrent droughts experienced across the region reaffirm the sensitive issues of food and energy insecurity as well as water scarcity. Projections of an increasing population within the region indicate increased water, energy and food demand. With agriculture already accounting for about 70% of water withdrawals, increasing the area under irrigation will place additional demand on already strained energy grids and scarce water resources. This poses the question-is increasing irrigated agriculture a solution to improving water access, food security and energy supply? While there are prospects for increasing the area under irrigation and subsequent improvement in agricultural productivity, adopting a WEF nexus approach in doing so would mitigate trade-offs and unintended consequences. Consideration of the WEF nexus in integrated resources planning and management eliminates the possibilities of transferring problems from one sector to other, as it manages synergies and trade-offs. While it is acknowledged that improving water productivity in irrigated agriculture could reduce water and energy use while increasing yield output, there is a need to decide how such savings would then be reallocated. Any intervention to increase the irrigated area should be done in the context of a WEF nexus analytical framework to guide policy and decision-making. Technical planning should evolve around the WEF nexus approach in setting targets, as WEF nexus indicators would reveal the performance and impact of proposed interventions on any of the three WEF nexus components. © 2018 by the authors.</t>
  </si>
  <si>
    <t>Hameed, M; Moradkhani, H; Ahmadalipour, A; Moftakhari, H; Abbaszadeh, P; Alipour, A</t>
  </si>
  <si>
    <t>A Review of the 21st Century Challenges in the Food-Energy-Water Security in the Middle East</t>
  </si>
  <si>
    <t>10.3390/w11040682</t>
  </si>
  <si>
    <t>Developing countries have experienced significant challenges in meeting their needs for food, energy, and water security. This paper presents a country-level review of the current issues associated with Food-Energy-Water (FEW) security in the Middle East. In this study, sixteen countries in the Middle East are studied, namely Iraq, Iran, Syria, Lebanon, Israel, Palestine, Egypt, Turkey, and the Arabian Peninsula (Bahrain, Kuwait, Oman, Qatar, Saudi Arabia (KSA), United Arab Emirates (UAE), and Yemen). Here, we conduct a comprehensive assessment to study and evaluate the emerging drivers of FEW systems in the region. The investigated drivers include water security, extreme events, economic growth, urbanization, population growth, poverty, and political stability. The results suggest that most of the studied countries are facing FEW resource insecurity or weak planning/management strategies. Our evaluation further revealed the current status of each country with respect to each factor, and suggested that climatic and socioeconomic factors have contributed to the subsequent stress on FEW resources, specifically on the water sector. In general, and with respect to the water-energy security, it was found that energy production in the Middle East is highly constrained by water deficiency, drought, and/or economic growth. The water-food security in the region is mainly affected by drought, water scarcity, population growth, urbanization, and/or political unrest.</t>
  </si>
  <si>
    <t>Endo A., Burnett K., Orencio P.M., Kumazawa T., Wada C.A., Ishii A., Tsurita I., Taniguchi M.</t>
  </si>
  <si>
    <t>Methods of the water-energy-food nexus</t>
  </si>
  <si>
    <t>Obama City; Otsuchi Town;  Beppu Bay;  Laguna de Bay is the largest freshwater lake in the Philippines</t>
  </si>
  <si>
    <t>10.3390/w7105806</t>
  </si>
  <si>
    <t>This paper focuses on a collection of methods that can be used to analyze the water-energy-food (WEF) nexus. We classify these methods as qualitative or quantitative for interdisciplinary and transdisciplinary research approaches. The methods for interdisciplinary research approaches can be used to unify a collection of related variables, visualize the research problem, evaluate the issue, and simulate the system of interest. Qualitative methods are generally used to describe the nexus in the region of interest, and include primary research methods such as Questionnaire Surveys, as well as secondary research methods such as Ontology Engineering and Integrated Maps. Quantitative methods for examining the nexus include Physical Models, Benefit-Cost Analysis (BCA), Integrated Indices, and Optimization Management Models. The authors discuss each of these methods in the following sections, along with accompanying case studies from research sites in Japan and the Philippines. Although the case studies are specific to two regions, these methods could be applicable to other areas, with appropriate calibration. © 2015 by the authors.</t>
  </si>
  <si>
    <t>Jie Zhuang, Huihui Sun, Gary Sayler, Keith L. Kline, Virginia H. Dale, Mingzhou Jin, Guirui Yu, Bojie Fu, and Frank E. Löffler</t>
  </si>
  <si>
    <t>Food-Energy-Water Crises in the United States and China: Commonalities and Asynchronous Experiences Support Integration of Global Efforts</t>
  </si>
  <si>
    <t>10.1021/acs.est.0c06607</t>
  </si>
  <si>
    <t>Food, energy, and water (FEW) systems have been recognized as an issue of critical global importance. Understanding the mechanisms that govern the FEW nexus is essential to develop solutions and avoid humanitarian crises of displacement, famine, and disease. The U.S. and China are the world’s leading economies. Although the two nations are shaped by fundamentally different political and economic systems, they share FEW trajectories in several complementary ways. These realities place the U.S. and China in unique positions to engage in problem definition, dialogue, actions, and transdisciplinary convergence of research to achieve productive solutions addressing FEW challenges. By comparing the nexus and functions of the FEW systems in the two nations, this perspective aims to facilitate collaborative innovations that reduce disciplinary silos, mitigate FEW challenges, and enhance environmental sustainability. The review of experiences and challenges facing the U.S. and China also offers valuable insights for other nations seeking to achieve sustainable development goals.</t>
  </si>
  <si>
    <t>Wolfe M.L.; Ting K.C.; Scott N.; Sharpley A.; Jones J.W.; Verma L.</t>
  </si>
  <si>
    <t>Engineering solutions for food-energy-water systems: it is more than engineering</t>
  </si>
  <si>
    <t>10.1007/s13412-016-0363-z</t>
  </si>
  <si>
    <t>Food, energy, and water systems interact extensively, giving rise to the term “food-energy-water (FEW) nexus,” with the term “nexus” signifying connectedness and interrelationships. A systems approach involving multidisciplinary and transdisciplinary teams and partnerships is needed to address complex challenges of the nexus. A concurrent cyber-physical framework comprised of systems informatics, information analysis methods and tools, and systems analytics and decision support could provide a viable approach for addressing FEW system challenges. A fundamental requirement for implementing the framework is data. Needed data are often difficult to obtain; for example, while much agricultural production system data are collected, the data are not generally available. A priority for addressing FEW system challenges must be development of mechanisms for widespread curation and sharing of data; a few such efforts are underway. Implementing the framework also requires many collaborations. Creating new collaborations among multiple disciplines and organizations to implement the framework could be aided by convergence thinking, which engages approaches to problem solving that transcend disciplines and integrates knowledge from the physical, biological, social, and mathematical sciences and engineering to form comprehensive and integrated thinking at the interfaces of areas. A variety of organizations, private and public, can help in facilitating collaboration and partnerships among the disciplines. Government agencies, industry, academia, and professional societies can all play significant roles in furthering collaboration to address challenges in integrated FEW systems using a systems approach. © 2016, The Author(s).</t>
  </si>
  <si>
    <t>Veldhuis, AJ; Yang, AD</t>
  </si>
  <si>
    <t>' Integrated approaches to the optimisation of regional and local food-energy-water systems</t>
  </si>
  <si>
    <t>10.1016/j.coche.2017.09.001</t>
  </si>
  <si>
    <t>CURRENT OPINION IN CHEMICAL ENGINEERING</t>
  </si>
  <si>
    <t>Optimisation of regional and local food-energy-water systems that takes into account the connections between the three sectors is classified into 'integration based on footprint' and 'integration based on co-decision'. Footprint-based approaches focus on the decision on one main system while using static footprint data to account for the links with other systems. By contrast, co-decision based approaches aim to simultaneously optimise multiple, interconnected systems. Choosing between these two approaches needs to consider the nature of the interactions between different systems as well as data availability and the feasibility of implementing the optimisation results. Future research in this area is expected to broaden decision targets and to improve the handing of the multiple scales involved in integrated food-energy-water decision making.</t>
  </si>
  <si>
    <t>Zhu, ZG; You, C; Ma, YH; Zhang, YHPJ</t>
  </si>
  <si>
    <t>In In vitro synthetic enzymatic biosystems at the interface of the food-energy water nexus: A conceptual framework and recent advances</t>
  </si>
  <si>
    <t>10.1016/j.procbio.2018.07.002</t>
  </si>
  <si>
    <t>PROCESS BIOCHEMISTRY</t>
  </si>
  <si>
    <t>The food-energy-water (FEW) nexus is interconnected and interdependent and provides a physical foundation for mankind. The production of safe food, renewable energy, and clean water through biological means, especially microbial bioconversion, has attracted an enormous attention worldwide. Recently, in vitro synthetic enzymatic biosystems (ivSEBs) comprised of numerous enzymes and coenzymes, as a disruptive biomanufacturing platform, has been proposed and demonstrated to address key challenges at the interface of the FEW nexus. Light, electricity, and hydrogen can provide energy to fix CO2 and produce food and biomass. Lignocellulose-derived cellulose can be converted to starch and biofuels. Starch can be further converted to bioenergy, including electricity, hydrogen and liquid fuels. These high-energy efficient bioprocesses lead to significantly less water usage and also can be used to reduce water pollution. In this review, the conceptual framework and latest advances of ivSEBs in the FEW nexus are summarized. Their limitations and future research directions on the design and improvement of ivSEBs are also discussed.</t>
  </si>
  <si>
    <t>Wallington K.; Cai X.</t>
  </si>
  <si>
    <t>The Food–Energy–Water Nexus: A Framework to Address Sustainable Development in the Tropics</t>
  </si>
  <si>
    <t>10.1177/1940082917720665</t>
  </si>
  <si>
    <t>Tropical Conservation Science</t>
  </si>
  <si>
    <t>Interactions between agriculture, energy, and tropical environments occur within a larger, interconnected food–energy–water (FEW) system context. These interactions both affect and are shaped by the FEW nexus (connected FEW natural processes, engineering and infrastructure, and institutions and governance), motivating the collective inclusion of many processes and institutions in the discussion of any individual member. Moreover, the important role of the tropics in the global environment and global food security raises the stakes of management, providing further impetus for a thorough, FEW nexus approach. We herein discuss FEW issues which are key to proper FEW nexus management in the tropics, including fundamental earth system processes, agricultural expansion and deforestation, the potential benefits and drawbacks of hydropower development, and technology and policy advancements. © The Author(s) 2017.</t>
  </si>
  <si>
    <t>Carbonnier G., Brugger F.</t>
  </si>
  <si>
    <t>The Development Nexus of Global Energy</t>
  </si>
  <si>
    <t>10.1002/9781118326275.ch4</t>
  </si>
  <si>
    <t>The Handbook of Global Energy Policy</t>
  </si>
  <si>
    <t>Energy has played a central role in the rise and fall of civilizations since ancient times. Over the past two centuries, coal, oil, and gas have fueled unprecedented economic and demographic growth. But this development model now faces the twin constraints of a looming peak in oil production and climate change. This article examines the nexus between energy and development. It looks at the breadth and impact of energy poverty in the developing world, and at the link between energy, food, and water with a focus on energy prices and agriculture. The article dwells on the specific development challenges of oil and mineral producer countries in the face of increasing demand and energy security concerns, which requires that major consumer countries move beyond a narrow, nationalist approach to energy security. © 2013 John Wiley &amp; Sons, Ltd. All rights reserved.</t>
  </si>
  <si>
    <t>Rakhmatullaev S., Abdullaev I., Kazbekov J.</t>
  </si>
  <si>
    <t>Water-energy-food-environmental nexus in Central Asia: From transition to transformation</t>
  </si>
  <si>
    <t>Central Asian countries: Kazakhstan, Kyrgyzstan, Tajikistan, Turkmenistan, Uzbekistan</t>
  </si>
  <si>
    <t>10.1007/698_2017_180</t>
  </si>
  <si>
    <t>Handbook of Environmental Chemistry</t>
  </si>
  <si>
    <t>Central Asian states are undergoing social-political-economic transitions since early 1990s including natural resources management systems. Energy-water-food linkages play a critical role for economic development and shared prosperity. These three resources are tightly interconnected, forming a resource and policy nexus. The regional political economies are still based on increasing resource abstraction instead of its reorientation toward efficiency improvements. Weak enforcement capacities, power asymmetries, and competition for resources between sectors known as “egocentrism” are hampering the inter-sectoral coordination and governance on national level with more complications on international cross-border dimensions. The hydrocracies (water bureaucracies) are still hesitant to share decision-making power with other sectors over water resources management. New sources of water are increasingly expensive and limited in the region. Efforts to increase water, energy efficiencies at the local and national level are both limited and scattered. National governments do not give the relevant priorities to the place of biodiversity and ecosystem services – key elements in water resources formation. The risks of delaying the transition toward sustainable development are considerable. The Central Asian countries once practiced quasi-nexus approach during the Soviet period when commodities exchanged and water and energy development coexisted; would any lessons of the past be useful for the future? The paper examines feasibility of nexus approach on sustainable development within national boundaries and on transboundary levels. © Springer International Publishing AG 2017.</t>
  </si>
  <si>
    <t>Endo A., Tsurita I., Burnett K., Orencio P.M.</t>
  </si>
  <si>
    <t>A review of the current state of research on the water, energy, and food nexus</t>
  </si>
  <si>
    <t>Asia, Europe, Oceania, North America, South America, Middle East and Africa</t>
  </si>
  <si>
    <t>10.1016/j.ejrh.2015.11.010</t>
  </si>
  <si>
    <t>Study region Asia, Europe, Oceania, North America, South America, Middle East and Africa. Study focus The purpose of this paper is to review and analyze the water, energy, and food nexus and regions of study, nexus keywords and stakeholders in order to understand the current state of nexus research. New hydrological insights Through selected 37 projects, four types of nexus research were identified including water–food, water–energy–food, water–energy, and climate related. Among them, six projects (16%) had a close linkage with water–food, 11 (30%) with water–energy–food, 12 (32%) with water–energy, and eight (22%) with climate. The regions were divided into Asia, Europe, Oceania, North America, South America, Middle East and Africa. North America and Oceania had a tendency to focus on a specific nexus type, water–energy (46%) and climate (43%), while Africa had less focus on water–energy (7%). Regarding keywords, out of 37 nexus projects, 16 projects listed keywords in their articles. There were 84 keywords in total, which were categorized by the author team depending on its relevance to water, food, energy, climate, and combination of water–food–energy–climate, and 40 out of 84 keywords were linked with water and only 4 were linked with climate. As for stakeholders, 77 out of 137 organizations were related to research and only two organizations had a role in media. © 2015 The Authors</t>
  </si>
  <si>
    <t>Howarth C., Monasterolo I.</t>
  </si>
  <si>
    <t>Understanding barriers to decision making in the UK energy-food-water nexus: The added value of interdisciplinary approaches</t>
  </si>
  <si>
    <t>10.1016/j.envsci.2016.03.014</t>
  </si>
  <si>
    <t>The nexus represents a multi-dimensional means of scientific enquiry which seeks to describe the complex and non-linear interactions between water, energy, food, with the climate, and further understand wider implications for society. These resources are fundamental for human life but are negatively affected by shocks such as climate change and characterize some of the main challenges for global sustainable development. Given the multidimensional and complex nature of the nexus, a transdisciplinary approach to knowledge development through co-production is needed to timely and effectively inform the decision making processes to build societal resilience to these shocks going beyond the sectorality of current research practice. The paper presents findings from five themed workshops (shocks and hazards, infrastructure, local economy, governance and governments, finance and insurance) with 80 stakeholders from academia, government and industry in the UK to explore the impact of climate and weather shocks across the energy-food-water nexus and barriers to related responses. The research identified key stakeholders' concerns, opportunities and barriers to better inform decision making centred on four themes: communication and collaboration, decision making processes, social and cultural dimensions, and the nature of responses to nexus shocks. We discuss implications of these barriers and how addressing these can better facilitate constructive dialogue and more efficient decision-making in response to nexus shocks. © 2016 The Authors.</t>
  </si>
  <si>
    <t>Pahl-Wostl C.</t>
  </si>
  <si>
    <t>Governance of the water-energy-food security nexus: A multi-level coordination challenge</t>
  </si>
  <si>
    <t>10.1016/j.envsci.2017.07.017</t>
  </si>
  <si>
    <t>The Water-Energy-Food (WEF) nexus is increasingly perceived as promising approach to overcome governance failures in dealing with complex and interconnected resource management challenges. Are such expectations warranted and what is required to mobilize the transformative potential inherent in this approach? The paper addresses these questions and argues in favour of developing a nexus paradigm which guides processes of purposeful design and of self-organization of nexus governance systems. Such a paradigm could be anchored in addressing water, energy and food security from a nexus perspective if such a security concept is appropriately defined and operationalized. To develop the argument, governance challenges arising from the different logics of the concepts of water, energy and food security are addressed with a definition for WEF security from a nexus perspective. An analytical framework using a network and ecosystem services perspective is introduced. The power of the approach introduced is illustrated for a typical case to identify coordination failures and persistent sustainability problems but as well leverage points for transformative change. The paper concludes by elaborating on the transformative potential of the SDGs and on the role of a WEF nexus approach in realizing such a potential. © 2017 Elsevier Ltd</t>
  </si>
  <si>
    <t>Venghaus S., Hake J.-F.</t>
  </si>
  <si>
    <t>Nexus thinking in current EU policies – The interdependencies among food, energy and water resources</t>
  </si>
  <si>
    <t>European Union</t>
  </si>
  <si>
    <t>10.1016/j.envsci.2017.12.014</t>
  </si>
  <si>
    <t>In recent years there has been a major, policy-driven increase in research on the food-energy-water- (FEW-) nexus. Although the concept has played a significant role in much of the political sustainability debate since its emergence in 2011, it is increasingly criticized for its conceptual character and lack of practicability. To address the question of the concept's application in the political practice of the European Union, an analysis of currently existing EU policies has been conducted with specific focus on implemented nexus thinking. To limit the scope of the study, policy documents were chosen from the major political frameworks within the directly nexus-relevant policy sectors agricultural, energy and water policy, most notably – but not exclusively – the Common Agricultural Policy (CAP), the EU Energy Strategy, and the Water Framework Directive (WFD), as well as documents which address the integration among those. The study included a total of 50 policy documents. An inductive research approach was chosen to derive a FEW nexus specific coding system for the computer-assisted, semi-quantitative and qualitative analysis of the documents. The results reflect the fact that, in the past, policy design has mostly been framed within sectoral mandates, e.g., for water, agriculture or energy. Cross-sectoral effects especially among all three nexus resources have only recently been accounted for and predominantly exist in the form of non-formalized statements of intent. The establishment of cross-sectoral thinking is most advanced between the sectors of agricultural and water policy, mainly driven by their respective and historically grown roles within the nexus system. © 2017</t>
  </si>
  <si>
    <t>Romero-Lankao, P; Bruns, A; Wiegleb, V</t>
  </si>
  <si>
    <t>From risk to WEF security in the city: The influence of interdependent infrastructural systems</t>
  </si>
  <si>
    <t>Accra’s 2015 drought, Boulder’s September 2013 Flood, Mexico City’s 2009 drought, and New York’s 2012 Hurricane Sandy.</t>
  </si>
  <si>
    <t>10.1016/j.envsci.2018.01.004</t>
  </si>
  <si>
    <t>Across the planet, interacting threats are converging in urban areas beset with pressures brought on by global processes such as urbanization and climate change, and the challenges of creating water, energy and food (WEF) security for their populations. With an increased probability of floods and other extremes, goes a heightened potential for cascading effects as WEF security is at risk from an array of tightly bound interdependencies undergirding the WEF nexus. Such interdependencies heighten risk for generalized disruptions, as, for instance, when heavy precipitation triggers a breakdown of transportation infrastructure, leading to failures in energy generation, and provision of food and water. In this paper, we apply a framework to examine how interdependent WEF infrastructural systems mediate the risks that climate extremes pose to urban WEF security. Given that urban WEF security often hinges on dynamics that take place in regions outside city boundaries, we also examine the effect of this dependence on urban FEW security risk. We compare the pre- and post-event governance and infrastructural conditions shaping WEF security in four cities: Boulder Colorado and New York (USA) illustrative of WEF security risks posed by low probability high impact extreme events; and Accra (Ghana) and Mexico City (Mexico), illustrative of governance and infrastructural arrangements that can fail even under low risk high probability extreme events. We find that complex technological and governance failures can amplify negative impacts from extremes. Conversely, institutional actions and infrastructural supports can mitigate these impacts. By understanding interdependencies, cities can anticipate and avoid cascading effects on WEF systems. We reflect on how commonalities and differences in sociodemographic, economic, technological, environmental, and governance configurations relate to different capacities to mitigate risks and adapt.</t>
  </si>
  <si>
    <t>Mannan M., Al-Ansari T., Mackey H.R., Al-Ghamdi S.G.</t>
  </si>
  <si>
    <t>Quantifying the energy, water and food nexus: A review of the latest developments based on life-cycle assessment</t>
  </si>
  <si>
    <t>10.1016/j.jclepro.2018.05.050</t>
  </si>
  <si>
    <t>Energy, water and food resource scarcity caused by rapid population growth, climate change, imbalanced ecosystems, and economic diversification, is the biggest challenge for today's world. In recent decades, the importance of the interdependent relationship between these resources has been recognized as the energy-water-food nexus. Sustainable resource consumption and the capability to ascertain true resource consumption is crucial for modern day development. As such, wide-spread adoption of the energy-water-food nexus methodology for integrated resource modeling can significantly contribute toward resource productivity and continuity. This methodology has expanded over the years, from concept development to application in multiple case studies. The methodology has also enabled the identification of synergies and trade-offs within the sub-systems that constitute the overall energy-water-food nexus system, hence providing a mechanism for optimization in resource consumption and minimization in the total environmental burden in the system under evaluation. This paper has reviewed the interlinkages inherent in the energy-water-food nexus, and the progress in developing suitable quantification methods. Although there is no standardized methodology for analysis involving the energy-water-food nexus, the life-cycle assessment methodology has been used as an enabler for the quantification of environmental burdens of systems evaluated using the ‘Nexus’ approach. As such, this paper will provide an overview of the different applications in which the life cycle assessment methodology has been applied to energy-water-food nexus analysis. The paper concludes that an integrated life cycle assessment and energy-water-food nexus methodology is necessary to determine environmental burdens for different scenarios presented within systems operating within an energy-water-food nexus environment, essentially influencing energy-water-food resource sectors. © 2018 Elsevier Ltd</t>
  </si>
  <si>
    <t>Caiado Couto L., Campos L.C., da Fonseca-Zang W., Zang J., Bleischwitz R.</t>
  </si>
  <si>
    <t>Water, waste, energy and food nexus in Brazil: Identifying a resource interlinkage research agenda through a systematic review</t>
  </si>
  <si>
    <t>10.1016/j.rser.2020.110554</t>
  </si>
  <si>
    <t>The resource nexus consists of a framework to address interlinkages between natural resources and systems that provide water, energy, food and waste management. It transcends traditional assessments conducted in “silos”, raising trade-offs and synergies that are rarely acknowledged. The nexus framework is intrinsically context-specific, as each respective region has particularities in terms of critical interlinkages. Brazil is the world's eighth largest economy [1] and is heavily reliant on natural resources. This paper considers Brazil to be a textbook case for nexus research that identifies critical interlinkages that are neglected by literature, which is typically based on single-resource analysis. It proposes a research agenda to advance resource nexus assessments and improve resource governance in Brazil. We propose a novel method for nexus research, systematically reviewing geographical context-specific papers in relevant single nexus dimensions and establishing resource interlinkages that characterise research gaps and policy priorities. We found that 36% of practices reviewed involve more than one resource at a time, characterising interlinkages not analysed by the literature. Lastly, selected quantitative indicators were used to identify critical interlinkages by analysing the representativeness of practices in the national context, and the relevance of synergies or trade-offs for Brazil. Critical interlinkages in Brazil were found to be irrigation for energy crop expansion (water, food and energy); transport biofuels and fuelwood (water, energy, food); deforestation for new pasture (water, energy, food); and hydropower generation (water and energy). These are, therefore, priorities for future nexus research and for efforts to address synergies and trade-offs in resource governance. © 2020 Elsevier Ltd</t>
  </si>
  <si>
    <t>Al-Thani N.A., Al-Ansari T.</t>
  </si>
  <si>
    <t>Comparing the convergence and divergence within industrial ecology, circular economy, and the energy-water-food nexus based on resource management objectives</t>
  </si>
  <si>
    <t>10.1016/j.spc.2021.04.008</t>
  </si>
  <si>
    <t>The increasing need to conserve resources has led to the development of several concepts, tools, and frameworks to support optimum resource management (RM) in the past few decades. However, system designers and policy makers often find it difficult to navigate the wide array of available concepts. Energy-water-food nexus (EWF nexus), circular economy (CE), and industrial ecology (IE) are discussed in terms of their conceptual development, representative tools used to conduct analysis therein, and the performance indicators deployed to measure progress and performance. Unlike previous literature that focused on one or two of the aforementioned concepts in parallel, this review assesses the three concepts together based on the RM objectives. This review considers three popular concepts that support sustainable RM in terms of potential areas for convergence and divergence. The review is conducted in four stages: (i) identifying the research objective and relevant keywords after extracting articles from well-known databases; (ii) screening articles obtained from stage (i) by removing duplicates and applying predefined inclusion and exclusion criteria; (iii) reviewing the screened articles for eligibility; and (iv) defining the final list of articles to be included in the review and analysing them. The outcomes of this review suggest that the CE and EWF nexus are more flexible in terms of application scale (i.e. micro, meso, and macro), whereas IE is applied within industrial parks. Most EWF nexus studies focus on managing interlinkages and synergies between the three resources; however, CE and IE are more likely to focus on closing material/energy loops within defined system boundaries. This review sets the premise for future work, which can help align the three guiding concepts into a combined holistic effort to manage resources depending on the problem considered, either through a single framework or a coordinated effort wherein all three concepts are deployed. © 2021</t>
  </si>
  <si>
    <t>Lundqvist J., Liu J., Lundberg J.</t>
  </si>
  <si>
    <t>Consumers, food supply chain and the nexus</t>
  </si>
  <si>
    <t>10.1017/CBO9781139248792.018</t>
  </si>
  <si>
    <t>Climate, Energy and Water: Managing Trade-Offs, Seizing Opportunities</t>
  </si>
  <si>
    <t>This chapter explores the interactions between the main actors in the food supply chain, also referred to as the food system, from producers to consumers. Governance of these interactions has implications for the use of water, land, energy and the environment, as well as for the economy. The purpose of the chapter is to highlight that the inefficiencies in the system can be significantly reduced with multiple wins. Mainstream approaches focus on production and tend to overlook externalities and trade-offs. The sizeable losses, waste and conversion of the food produced are ignored. An expansion of an increasingly wealthy and urban population poses one set of challenges. Reducing a lingering poverty poses another. On the supply side, global warming and the enhanced uncertainty and variability in water availability signal an era with unprecedented predicaments. With a multitude of drivers and an increasing resource scarcity and uncertainty, a food supply chain perspective is warranted. It helps to improve knowledge about system dynamics: how much and what is produced that is beneficially used, by various socioeconomic groups, and how much goes down the drain. Water is most heavily used in connection with production, whereas significant fractions of energy are used for processing, distribution and among consumers. Greenhouse gas (GHG) emissions dominate the first segments of the supply chain. There are significant potential savings and benefits from a reduction of losses and waste of food in terms of water, energy, money and reduced GHG emissions. Effective policy for environmental health and food security needs to include incentives and demonstrations directed towards consumers apart from policies aiming at producers. © Jamie Pittock, Karen Hussey and Stephen Dovers 2015.</t>
  </si>
  <si>
    <t>Kimmich C., Gallagher L., Kopainsky B., Dubois M., Sovann C., Buth C., Bréthaut C.</t>
  </si>
  <si>
    <t>Participatory Modeling Updates Expectations forIndividuals and Groups, Catalyzing BehaviorChange and Collective Action inWater-Energy-Food NexusGovernance</t>
  </si>
  <si>
    <t>in North-eastern Cambodia in the Mekong River Basin; Mekong River Commission (MRC) is the primary inter-governmental body for cooperation between the lower basin riparian countries (Viet Nam, Thailand, Lao PDR, Cambodia) and upstream partners, China and Myanmar.</t>
  </si>
  <si>
    <t>10.1029/2019EF001311</t>
  </si>
  <si>
    <t>Participatory modeling is a potentially high-impact approach for catalyzing fundamental sustainability transformations. We test if participation in a group system dynamics modeling exercise increases participants' agency through a novel method to evaluate potential behavioral change using expectation measures. A water-energy-food nexus—a functionally interdependent but underconceptualized system with low consensus and high scientific uncertainty—was mapped, and its evolution simulated by 46 participants in three interventions in a region undergoing hydropower infrastructure development in Northeastern Cambodia. Participants' system-related expectations were measured before and after the interventions. Our results suggest that participants became significantly more optimistic about their individual agency to increase agricultural and fishing income and, interestingly, less likely to participate in local government development planning procedures. Findings also reveal how some uncertainties for multiple variables were reduced within and across the groups. Such converging expectations suggest that participatory modeling could contribute to making collective solutions and institutionalized agreements more likely. This research contributes to innovation in sustainability because it unpacks some underlying mechanics of how participatory processes can lead to new adaptive capacities, shared perspectives, and collective actions. ©2019. The Authors.</t>
  </si>
  <si>
    <t>Machell J., Prior K., Allan R., Andresen J.M.</t>
  </si>
  <si>
    <t>The water energy food nexus-challenges and emerging solutions</t>
  </si>
  <si>
    <t>10.1039/c4ew90001d</t>
  </si>
  <si>
    <t>Environmental Science: Water Research and Technology</t>
  </si>
  <si>
    <t>Water, energy and food are the pillars upon which society can further advance. The lack of a secure and economical provision of one of these essentials could result in a breakdown of supply, affordability and accessibility of the two others, especially for the most vulnerable in society. Management of the nexus is of great concern, and the Water Science Forum of the Royal Society of Chemistry have created this brief which outlines some of the challenges and emerging solutions that our members have been focused on. © 2016 The Royal Society of Chemistry.</t>
  </si>
  <si>
    <t>Mohareb E., Heller M., Novak P., Goldstein B., Fonoll X., Raskin L.</t>
  </si>
  <si>
    <t>Considerations for reducing food system energy demand while scaling up urban agriculture</t>
  </si>
  <si>
    <t>10.1088/1748-9326/aa889b</t>
  </si>
  <si>
    <t>There is an increasing global interest in scaling up urban agriculture (UA) in its various forms, from private gardens to sophisticated commercial operations. Much of this interest is in the spirit of environmental protection, with reduced waste and transportation energy highlighted as some of the proposed benefits of UA; however, explicit consideration of energy and resource requirements needs to be made in order to realize these anticipated environmental benefits. A literature review is undertaken here to provide new insight into the energy implications of scaling up UA in cities in high-income countries, considering UA classification, direct/indirect energy pressures, and interactions with other components of the food-energy-water nexus. This is followed by an exploration of ways in which these cities can plan for the exploitation of waste flows for resource-efficient UA. Given that it is estimated that the food system contributes nearly 15% of total US energy demand, optimization of resource use in food production, distribution, consumption, and waste systems may have a significant energy impact. There are limited data available that quantify resource demand implications directly associated with UA systems, highlighting that the literature is not yet sufficiently robust to make universal claims on benefits. This letter explores energy demand from conventional resource inputs, various production systems, water/energy trade-offs, alternative irrigation, packaging materials, and transportation/supply chains to shed light on UA-focused research needs. By analyzing data and cases from the existing literature, we propose that gains in energy efficiency could be realized through the co-location of UA operations with waste streams (e.g. heat, CO2, greywater, wastewater, compost), potentially increasing yields and offsetting life cycle energy demands relative to conventional approaches. This begs a number of energy-focused UA research questions that explore the opportunities for integrating the variety of UA structures and technologies, so that they are better able to exploit these urban waste flows and achieve whole-system reductions in energy demand. Any planning approach to implement these must, as always, assess how context will influence the viability and value added from the promotion of UA. © 2017 IOP Publishing Ltd.</t>
  </si>
  <si>
    <t>Leck H., Conway D., Bradshaw M., Rees J.</t>
  </si>
  <si>
    <t>Tracing the Water-Energy-Food Nexus: Description, Theory and Practice</t>
  </si>
  <si>
    <t>10.1111/gec3.12222</t>
  </si>
  <si>
    <t>Geography Compass</t>
  </si>
  <si>
    <t>The 'nexus' between water, energy and food (WEF) has gained increasing attention globally in research, business and policy spheres. We review the premise of recent initiatives framed around the nexus, examine the challenge of achieving the type of disciplinary boundary crossing promoted by the nexus agenda and consider how to operationalise what has to date been a largely paper exercise. The WEF nexus has been promoted through international meetings and calls for new research agendas. It is clear from the literature that many aims of nexus approaches pre-date the recent nexus agenda; these have encountered significant barriers to progress, including challenges to cross-disciplinary collaboration, complexity, political economy (often perceived to be under-represented in nexus research) and incompatibility of current institutional structures. Indeed, the ambitious aims of the nexus-the desire to capture multiple interdependencies across three major sectors, across disciplines and across scales-could become its downfall. However, greater recognition of interdependencies across state and non-state actors, more sophisticated modelling systems to assess and quantify WEF linkages and the sheer scale of WEF resource use globally, could create enough momentum to overcome historical barriers and establish nexus approaches as part of a wider repertoire of responses to global environmental change. © 2015 John Wiley &amp; Sons Ltd.</t>
  </si>
  <si>
    <t>Canessa C., Vavvos A., Triliva S., Kafkalas I., Vrachioli M., Sauer J.</t>
  </si>
  <si>
    <t>Implementing a combined Delphi and Focus Group qualitative methodology in Nexus research designs-The case of the WEFE Nexus in Apokoronas, Crete</t>
  </si>
  <si>
    <t>Apokoronas, Crete</t>
  </si>
  <si>
    <t>10.1371/journal.pone.0271443</t>
  </si>
  <si>
    <t>In recent years, researchers and policymakers have emphasised the importance of understanding the complex relationships between Water, Energy, Food and Ecosystems (WEFE). The primary reason for capturing these complexities is to understand how decisions made in the water, food and energy sectors can affect one another. Crucially, biodiversity and ecosystem services (E) play a mediating role in these relationships by making material and non-material contributions to all other sectors (W, E, F). The Nexus approach has been widely used for capturing these interdependencies and identifying opportunities for increasing efficiency, reducing trade-offs and building synergies for sustainable resource use across the WEFE nodes. One challenge in using this framework is the need to harmonise the technical and managerial dimensions of the WEFE interlinkages with the perceptions and priorities of local populations directly involved in the use and management of resources. This paper presents a methodological framework that seeks to integrate the perspectives of experts, practitioners and local stakeholders on the WEFE Nexus through the combined application of the Delphi and Focus Group methods. In this paper, the municipality of Apokoronas in Crete, Greece has served as the case in point. The combined framework allowed us to explore the Nexus understanding at the local level and was instrumental in the identification of initiatives for more integrated resource management. The triangulation of results captured the differences in priorities between practitioners and the local community at large, but also, more specifically, it pointed to discrepancies within groups and across WEFE sectors. The outcomes of this paper demonstrate that awareness and learning play a central role in Nexus actions to overcome conflicts and perceived inequalities, and to internalise solutions. The inclusion of the ecosystems node in the traditional WEF Nexus encouraged participants to contemplate the pivotal role of ecosystems in supporting the rest of the WEF sectors. © 2022 Canessa et al. This is an open access article distributed under the terms of the Creative Commons Attribution License, which permits unrestricted use, distribution, and reproduction in any medium, provided the original author and source are credited.</t>
  </si>
  <si>
    <t>Meneguzzo, F; Zabini, F; Albanese, L; Crisci, A</t>
  </si>
  <si>
    <t>Novel Affordable, Reliable and Efficient Technologies to Help Addressing the Water-Energy-Food Nexus</t>
  </si>
  <si>
    <t>10.14207/ejsd.2019.v8n4p1</t>
  </si>
  <si>
    <t>European Journal of Sustainable Developement</t>
  </si>
  <si>
    <t>Improving the food system sustainability and security is becoming an urgent global challenge. In this regard, one of the most effective routes is the shift of the human diet toward healthier and more sustainable consumption, involving in particular the prevalence of plant-based raw food materials. Controlled hydrodynamic cavitation (HC) technologies could help considerably in this transition. HC techniques are gaining increased scientific interest, and are quickly spreading across a wide range of technical fields, recently showing surprising performances with biological raw materials related to the food, agricultural and forestry sectors and resources. HC processes enjoy recognized advantages in the acceleration of the processing steps of plant-based food, the extraction of valuable bioactive compounds, the reduction and the valorization of waste streams, as well as the superior efficiency in resource use, energy consumption, process yield, and exergy balance than competing processes. Thus, HC is very promising candidate to help addressing the water-energy-food nexus, and, ultimately, sustainability. Findings obtained from direct experimental trials and recent literature concerning the applications of HC to food processing, provide a strong basis for novel investigation aimed at standardization, starting from the identification of the most suitable devices and the optimal processing parameters, eventually oriented to further spreading of HC applications.</t>
  </si>
  <si>
    <t>Gazal A.A., Jakrawatana N., Silalertruksa T., Gheewala S.H.</t>
  </si>
  <si>
    <t>Water-Energy-Food Nexus Review for Biofuels Assessment</t>
  </si>
  <si>
    <t>10.14710/IJRED.2022.41119</t>
  </si>
  <si>
    <t>International Journal of Renewable Energy Development</t>
  </si>
  <si>
    <t>The appropriate use of limited natural resources for generating basic human needs such as energy, food, and water, is essential to help the society function efficiently. Hence, a new approach called nexus is being considered to resolve the effects of intrinsic trade-offs between the essential needs. A review of different methods and frameworks of the water-energy-food nexus was done in this article to give a detailed repository of information on existing approaches and advocate the development of a more holistic quantitative nexus method. Assessing biofuels under the water-energy-food nexus perspective, this review addresses the sustainability of bioenergy production. The results show the countries that can sustainably produce first-generation biofuels. Only a few methods have varied interdisciplinary procedures to analyse the nexus, and more analytical software and data on resource availability/use are needed to address trade-offs between these interacting resource sectors constituting the nexus. Also, “land” is suggested as an additional sector to consider in future studies using both the nexus index and life cycle assessment methodology. The review reveals that to tackle composite challenges related to resource management, cross-disciplinary methods are essential to integrate environmental, socio-political facets of water, energy, and food; employ collaborative frameworks; and seek the engagement of decision-makers. © 2022. The Authors.</t>
  </si>
  <si>
    <t>Guta D.D., Thiam D.R.</t>
  </si>
  <si>
    <t>Challenges and opportunities associated with the role of forestry in promoting water-energy and food security nexus in Ethiopia</t>
  </si>
  <si>
    <t>10.1504/IJGENVI.2018.091458</t>
  </si>
  <si>
    <t>International Journal of Global Environmental Issues</t>
  </si>
  <si>
    <t>This paper discusses the extent to which decentralised and participatory forest resources management contributes to promoting synergies and reducing trade-offs in the water-energy and food security nexus in Ethiopia. After having briefly highlighted the historical and institutional context of forest management policy in the country, we provide an articulated and holistic nexus framework that takes into account the complementarity and interconnectedness that emerge from simultaneous natural resources uses. Moreover, the proposed framework takes into account the competing interests that exist between forest and other natural resources such as water, energy and land use for agriculture. Forest policy is therefore elaborated in a broader context where there are synergies and trade-offs associated with natural resource management. This paper finally outlines the institutional settings and governance structures that support a nexus management approach, which provides policy innovations that are required to achieve optimal economic and non-economic values of forest and alternative natural resources uses. Copyright © 2018 Inderscience Enterprises Ltd.</t>
  </si>
  <si>
    <t>Aubriot O., Faulon M., Sacareau I., Puschiasis O., Jacquemet E., Smadja J., André-Lamat V., Abadia C., Muller A.</t>
  </si>
  <si>
    <t>Reconfiguration of the Water-Energy-Food Nexus in the Everest Tourist Region of Solukhumbu, Nepal</t>
  </si>
  <si>
    <t>Region of Solukhumbu</t>
  </si>
  <si>
    <t>10.1659/MRD-JOURNAL-D-17-00080.1</t>
  </si>
  <si>
    <t>Mountain Research and Development</t>
  </si>
  <si>
    <t>A case study in the Solukhumbu region in northern Nepal reveals that the high number of seasonal tourists - which has doubled in 20 years - has led to growing water, food, and energy demands that have modified agropastoral practices and the use of local resources. This has induced new patterns in the movement of goods, people, and animals in the Everest region and the reconfiguration of the water-energy-food nexus. We use this concept of nexus to analyze ongoing interactions and transformations. Key changes involve (1) massive imports of consumer goods; (2) use of local resources with new techniques (hydropower plants, improved mills, greenhouses, and pipes for domestic networks) that depend on imported materials, which are newly accessible to Sherpas as a result of economic benefits generated by tourism; (3) commodification of local resources (water, hydropower, vegetables, fodder, and flour); (4) an increasing number of electrical appliances; and (5) new uses of water, especially for tourist-related services, including hot showers, watering of greenhouses, bottling of water, and production of electricity for cell phones, rice cookers, and other electric appliances. These new uses, on top of traditional ones such as mill operation, compete in some places during spring when water supplies are low and the tourist demand is high. A transfer of pressure from one resource (the forest) to another (water) has also resulted from the government ban on woodcutting, incentives to develop hydropower, and the competition between lodges to upgrade their amenities by offering better services (such as hot showers, plugs to recharge batteries, internet connections, and local vegetables). Our research finds that water is now central to the proper running of the tourist industry and the region's economy but is under seasonal pressure. © 2019 Aubriot et al.</t>
  </si>
  <si>
    <t>Lal R.</t>
  </si>
  <si>
    <t>Research and development priorities in water security</t>
  </si>
  <si>
    <t>10.2134/agronj15.0046</t>
  </si>
  <si>
    <t>Agronomy Journal</t>
  </si>
  <si>
    <t>There exists a strong link between water security and food security. Both are affected by the water–soil–climate nexus, social and political conflicts, growing energy demand withemphasis on biofuels and the virtual water trade. Sustainable development necessitates research on site-specific and generic researchable issues on water resources and their management. In the context of food security, sustainable intensification of rainfed and irrigated croplands needs technology for an efficient conversion of blue water (rivers, lakes, ground water, and precipitation) into green water enhancing water use efficiency (WUE) and decreasing losses. the problem of excessive groundwater depletion (Ogallala in the United States, Indo-Gangetic Plains, North China Plains) must be addressed. Improving desert farming is a high priority. Water quality, affected by agriculture and industrial runoff, can cause algal bloom and anoxia in surface water. the impact of soil degradation on water quantity needs site-specific research. Water governance and policy issues are specifically relevant in water-scarce regions and trans-boundary watersheds. Growing urbanization and industrial use requires costeffective measures for safe use of gray water. the need for research focus on adaptation and mitigation of climate change, and managing the risks of extreme events cannot be overemphasized. Similar to soils, the finite world water resources must never be taken for granted. © 2015 by the American Society of Agronomy.</t>
  </si>
  <si>
    <t>Zhou Y., Wei B., Zhang R., Li H.</t>
  </si>
  <si>
    <t>Evolution of water–energy–food–climate study: current status and future prospects</t>
  </si>
  <si>
    <t>10.2166/wcc.2021.450</t>
  </si>
  <si>
    <t>The relationship between changing climate and the three sectors of water, energy and food is increasingly drawing attention today while all of them are vital for sustainable development. This paper undertakes a bibliometric analysis of 1,959 published articles from 2010 to 2020 to provide a knowledge base of current nexus studies. The main research power, knowledge domains, evolution trends and frontier hotspots are analyzed. The main conclusions are as follows: (1) The USA, China and England contributed most in this field. Applied Energy published most articles. (2) The knowledge domains of nexus studies mainly focus on the combination of qualitative and quantitative methods to analyze the mutual consumption of resources, the impact of environmental changes on resources, policy formulation and implementation and so on. Besides direct interlink evaluation, other synergistic impacts should also be considered from the macro and microscale. (3) The evolution trend in this field has changed from the conceptual framework to management policy, risk security and optimal management: from knowing to taking actions. (4) The current hot points of this field are climate change and uncertainty. This study presents an in-depth analysis of water, energy, food and climate nexus research to inform more potential studies in this field. © 2022 The Authors.</t>
  </si>
  <si>
    <t>Moioli E., Manenti F., Rulli M.C.</t>
  </si>
  <si>
    <t>Assessment of global sustainability of bioenergy production in a water-food-energy perspective</t>
  </si>
  <si>
    <t>10.3303/CET1650058</t>
  </si>
  <si>
    <t>One of most demanding problems for decision makers and for process engineers is the design of a proper energy strategy to guarantee clean energy supply. This problem is complex and cannot be assessed considering only the standard efficiency criteria used in the past. The process of energy production needs to be analyzed in its completeness, from seed to consumption. This paper deals with the issue of bioenergy production following a nexus perspective, considering the link among water, food and energy. In particular, an objective function depending on the most important resources required in bioenergy production is defined so that it can be simply optimized. Considering the parameter interrelationship among water, food and land (the so-called water-food-energy nexus) the method gives the instruments to determine, in one single function, the optimal condition with respect to these resources. Two cases of study are analysed, dissimilar regarding the geographical location, environmental resources availability for energy production and food security. Results show how the proposed method is able to describe the present sustainability of bioenergy production in a certain site. Furthermore, it can help to investigate the existence of bottlenecks related to the current situation of the site and, at the same time, it can highlight future opportunities in producing sustainable bioenergy. Copyright © 2016, AIDIC Servizi S.r.l.,.</t>
  </si>
  <si>
    <t>Gondhalekar D., Erlbeck R.</t>
  </si>
  <si>
    <t>Application of the Nexus Approach as an Integrated Urban Planning Framework: From Theory to Practice and Back Again</t>
  </si>
  <si>
    <t>12 selected Asian cities</t>
  </si>
  <si>
    <t>10.3389/frsc.2021.751682</t>
  </si>
  <si>
    <t>Frontiers in Sustainable Cities</t>
  </si>
  <si>
    <t>Urbanization has created some of the world's greatest development challenges. At the same time, cities present an opportunity to tackle these challenges comprehensively. For this, an integrated urban development approach is needed. The Water-Energy-Food (WEF) Nexus approach offers cities an integrated urban planning framework to devise sustainability pathways. However, so far there exist no comprehensive guidelines to aid municipal government decision-making on how to apply the Nexus approach in an urban context. This paper highlights the origins of the WEF Nexus approach within the integrated urban planning discourse. It explains the method to introduce Nexus with special emphasis on Nexus training supporting the implementation of the Nexus approach. The “Urban Nexus Development Cycle” as part of the Nexus training, guiding urban practitioners to overcome “silo thinking” is the innovative element as well as the pro-active involvement of universities in the Nexus process. Copyright © 2021 Gondhalekar and Erlbeck.</t>
  </si>
  <si>
    <t>Daher B., Hamie S., Pappas K., Roth J.</t>
  </si>
  <si>
    <t>Examining Lebanon's Resilience Through a Water-Energy-Food Nexus Lens</t>
  </si>
  <si>
    <t>Lebanon</t>
  </si>
  <si>
    <t>10.3389/fsufs.2022.748343</t>
  </si>
  <si>
    <t>Lebanon faces a mix of underlying political and economic challenges, shocks, and triggering events that threaten the sustainability and resilience of its interconnected resource systems. The complex nature of these pressures begs for a systems approach to better understand the existing interconnections and to support the co-creation of cross-sectoral solutions to address them. This article specifically aims to: 1) conduct a scoping review of the existing literature and current events to identify interconnections between water-, energy-, and food-related challenges as they relate to the underlying conditions and triggering events at play in the context of Lebanon; 2) highlight ways in which the Water-Energy-Food (WEF) Nexus is a useful lens through which to understand and act upon issues at different scales; and 3) identify emergent themes including decentralization and systems thinking and their roles as catalysts toward more resilient resource systems. The examination concludes with two main recommendations: first, to create platforms and opportunities for interactive resource planning and decision making to facilitate systems-thinking for top-down WEF management; and second, to empower decentralized initiatives at the local level to build resilient, bottom-up solutions to WEF challenges. Copyright © 2022 Daher, Hamie, Pappas and Roth.</t>
  </si>
  <si>
    <t>Uden D.R., Allen C.R., Munoz-Arriola F., Ou G., Shank N.</t>
  </si>
  <si>
    <t>A framework for tracing social-ecological trajectories and traps in intensive agricultural landscapes</t>
  </si>
  <si>
    <t>Central Platte Natural Resource District in the Platte River Basin of the American Great Plains</t>
  </si>
  <si>
    <t>10.3390/su10051646</t>
  </si>
  <si>
    <t>Charting trajectories toward sustainable agricultural development is an important goal at the food-energy-water-ecosystem services (FEWES) nexus of agricultural landscapes. Social-ecological adaptation and transformation are two broad strategies for adjusting and resetting the trajectories of productive FEWES nexuses toward sustainable futures. In some cases, financial incentives, technological innovations, and/or subsidies associated with the short-term optimization of a small number of resources create and strengthen unsustainable feedbacks between social and ecological entities at the FEWES nexus. These feedbacks form the basis of rigidity traps, which impede adaptation and transformation by locking FEWES nexuses into unsustainable trajectories characterized by control, stability, and efficiency, but also an inability to adapt to disturbances or changing conditions. To escape and avoid rigidity traps and enable sustainability-focused adaptation and transformation, a foundational understanding of FEWES nexuses and their unique trajectories and traps is required. We present a framework for tracing trajectories and traps at the FEWES nexuses of intensive agricultural landscapes. Framework implementation in a case study reveals feedbacks characteristic of rigidity traps, as well as opportunities for modifying and dissolving them. Such place-based understanding could inform sustainable agricultural development at the FEWES nexus of intensive agricultural landscapes worldwide. © 2018 by the authors.</t>
  </si>
  <si>
    <t>Marttunen M., Mustajoki J., Sojamo S., Ahopelto L., Keskinen M.</t>
  </si>
  <si>
    <t>A framework for assessing water security and the water-energy-food nexus-the case of Finland</t>
  </si>
  <si>
    <t>Finland</t>
  </si>
  <si>
    <t>10.3390/su11102900</t>
  </si>
  <si>
    <t>Water security demands guaranteeing economic, social and environmental sustainability and simultaneously addressing the diversity of risks and threats related to water. Various frameworks have been suggested to support water security assessment. They are typically based on indexes enabling national comparisons; these may, however, oversimplify complex and often contested water issues. We developed a structured and systemic way to assess water security and its future trends via a participatory process. The framework establishes a criteria hierarchy for water security, consisting of four main themes: the state of the water environment; human health and well-being; the sustainability of livelihoods; and the stability, functions and responsibility of society. The framework further enables the analysis of relationships between the water security criteria as well as between water, energy and food security. The framework was applied to a national water security assessment of Finland in 2018 and 2030. Our experience indicates that using the framework collaboratively with stakeholders provides a meaningful way to improve understanding and to facilitate discussion about the state of water security and the actions needed for its improvement. © 2019 by the authors.</t>
  </si>
  <si>
    <t>Torres C., Gitau M., Lara‐Borrero J., Paredes‐Cuervo D.</t>
  </si>
  <si>
    <t>Framework for water management in the food‐ energy‐water (FEW) nexus in mixed land‐use watersheds in Colombia</t>
  </si>
  <si>
    <t>Colombia</t>
  </si>
  <si>
    <t>10.3390/su122410332</t>
  </si>
  <si>
    <t>The food‐energy‐water (FEW) nexus approach has emerged as an alternative for managing these resources more efficiently. Work from studies conducted in the FEW nexus in Latin America is scarce in the scholarly literature. This study aims to develop a framework for water management at the FEW Nexus, with a focus on Colombia. The study focuses on a typical mixed land‐use watershed in the Andean region with specific objectives being to: (1) characterize the watershed with respect to land use, climate, water resources, and other factors pertinent to the nexus; (2) explore the relationship between factors in the FEW nexus that may affect water management in terms of quality and availability; and (3) propose a methodology for conducting a FEW Nexus analysis for watersheds located in the Andean region. The results indicate that the Pereira/Dosquebradas urban area has a significant impact on the FEW nexus components in the Otun River Watershed (ORW). Subsequently, an urban FEW nexus framework is proposed for its implementation at the watershed. © 2020 by the authors. Licensee MDPI, Basel, Switzerland.</t>
  </si>
  <si>
    <t>Hoff, H.</t>
  </si>
  <si>
    <t>Understanding the nexus_Bonn 2011</t>
  </si>
  <si>
    <t>https://www.idaea.csic.es/medspring/sites/default/files/Understanding-the-nexus-Bonn-2011.pdf</t>
  </si>
  <si>
    <t>Conference background paper</t>
  </si>
  <si>
    <t>Bonn2011 Conference: The Water, Energy and Food Security Nexus. Stockholm Environment Institute, Stockholm.</t>
  </si>
  <si>
    <t>Mohanty P.; Patnaik S.</t>
  </si>
  <si>
    <t>10.1002/9781119243175.ch11</t>
  </si>
  <si>
    <t>Water-Energy-Food Nexus: Principles and Practices</t>
  </si>
  <si>
    <t>This chapter has brought a few case studies from South Asia and showcased the linkages that exist between energy, water, and food in the rural areas. The case studies show how the provisioning of energy leads to assured water availability and better agricultural productivity and food security. Further the chapter discusses where the linkages lie and how the establishment of such linkages helps in transforming the landscape of villages and leads to a sustainable future. © 2017 the American Geophysical Union. All rights reserved.</t>
  </si>
  <si>
    <t>Avraam C.; Zhang Y.; Sankaranarayanan S.; Zaitchik B.; Moynihan E.; Juturu P.; Neff R.; Siddiqui S.</t>
  </si>
  <si>
    <t>10.1007/s40518-020-00161-5</t>
  </si>
  <si>
    <t>Purpose of Review:: Optimization-based methods for the food-energy-water nexus can assist decision-making on critical infrastructure but are limited in scope and applicability. We provide an overview of optimization-based systems modeling techniques for operations researchers and systems modelers for the nexus. Recent Findings:: We find that the literature has contributed to the understanding of nexus interdependencies and has provided a framework for sustainability studies. We observe that the majority of the papers expand bottom-up models for one or two nexus components into the three, which may lead to asymmetric representation of the three sectors. Socioeconomic and political economy drivers are often exogenous to the models. Summary:: The vast majority of papers can be further enhanced to account for local priorities, and the underlying decision-making process of stakeholders across the supply chains and at the interdependencies. Greater regional downscaling and technological detail along with more robust data could also enhance nexus systems modeling. © 2021, Springer Nature Switzerland AG.</t>
  </si>
  <si>
    <t>Bandala E.R.; Berli M.</t>
  </si>
  <si>
    <t>Engineered nanomaterials (ENMs) and their role at the nexus of Food, Energy, and Water</t>
  </si>
  <si>
    <t>10.1016/j.mset.2018.09.004</t>
  </si>
  <si>
    <t>Materials Science for Energy Technologies</t>
  </si>
  <si>
    <t>The use of engineered nanomaterials (ENMs) to improve food production, energy generation, and/or the removal of pollutants from water have changed several paradigms related with the way that the scientific community conceives the future of the respective fields. Nevertheless, the use of ENMs and their eventual release into the environment also generate concerns related with some undesirable effects that have been observed for ENMs once they enter the air, soil, or water. A significant amount of controversial results related with the role of ENMs and their potential side effects have been published, with the consequent lack of clarity and increased misinformation. This study is devoted to reviewing the role of ENMs at the nexus of food, energy, and water (FEW)—including some examples of their current applications and challenges specifically related with food production—as well as discussing their potential effects on the FEW nexus. © 2018</t>
  </si>
  <si>
    <t>Romero-Lankao P.; Norton R.</t>
  </si>
  <si>
    <t>Interdependencies and Risk to People and Critical Food, Energy, and Water Systems: 2013 Flood, Boulder, Colorado, USA</t>
  </si>
  <si>
    <t>10.1029/2018EF000984</t>
  </si>
  <si>
    <t>This paper examines the interdependencies mediating the cascading negative consequences triggered by the September 2013 flood, in Boulder, Colorado, USA. By illustrating the risks to people and critical food-energy-water systems of a low probability, high-impact event, we draw lessons on what is likely to occur in the future. Other scholars have modeled the influence of interdependent infrastructures on cascading effects. But this is one of the first studies integrating stakeholders' understanding of the influence of interdependent actions, institutions, and infrastructures. These interdependencies create the conditions for vulnerability, which is a product of multiscale and dynamic sociodemographic, economic, technologic, environmental, and governance interactions. Political histories and historical decisions on where and how to design infrastructure exert a deep influence on short- and long-term capacity to manage risk. Boulder's high socio-institutional and learning capacity, while key, is not enough to influence integrative, transformative changes. Contrary to current approaches to nexus thinking, the regimes in which emergency and recovery actions are embedded are dynamically stable, thus imposing a logic for incremental change along established pathways of understanding and action. Our study offers some lessons on the challenges of bringing together diverse sectoral and jurisdictional sectors during and after an extreme event. ©2018. The Authors.</t>
  </si>
  <si>
    <t>Biba S.</t>
  </si>
  <si>
    <t>The goals and reality of the water–food–energy security nexus: the case of China and its southern neighbours</t>
  </si>
  <si>
    <t>China and its neighbours in South and Southeast Asia</t>
  </si>
  <si>
    <t>10.1080/01436597.2015.1086634</t>
  </si>
  <si>
    <t>Third World Quarterly</t>
  </si>
  <si>
    <t>The so-called ‘nexus’ approach has recently been promoted as addressing externalities across the water, food and energy sectors, thus helping to achieve ‘water/energy/food security for all’, ‘equitable and sustainable growth’ and a ‘resilient and productive environment’. While these are noble goals, this article argues that the reality on the ground appears to be taking a different direction, at least when it comes to China and its neighbours in South and Southeast Asia. There, a new era of large-scale water infrastructure development is creating several security-related problems, which represent serious challenges to the nexus goals. These challenges include food–energy tensions, human security threats and ecological risks. These challenges can also be linked to rising friction surrounding the management of water, food and energy resources in the region. The article argues that, in order for the nexus goals to be achieved in China and the countries on its southern periphery, there must first be increased awareness of this nexus among policy-making elites. © 2016 Southseries Inc., www.thirdworldquarterly.com.</t>
  </si>
  <si>
    <t>Rogers P.</t>
  </si>
  <si>
    <t>The triangle: Energy, water &amp; food nexus for sustainable security in the arab middle east</t>
  </si>
  <si>
    <t>arab middle east</t>
  </si>
  <si>
    <t>10.1007/978-3-319-48920-9_2</t>
  </si>
  <si>
    <t>Water, Energy and Food Sustainability in the Middle East: The Sustainability Triangle</t>
  </si>
  <si>
    <t>This chapter examines water security in the broader relationships governing the Food-Water-Energy-Climate Nexus. It particularly stresses the role of the great global transmissions of the nineteenth and twentieth centuries in presenting intractable barriers to returning to less complicated eras of resource conflicts. These transitions are manifest in total and urban populations’ growth and shift to urbanization; radical shifts in the nutrition demanded by the new economic and social developments; the radical changes in land use and chemicals in agriculture; a rapid shift in emphasis on renewable energy resources and reduced reliance on fossil fuels; and finally the great challenge of climate change. All of these transitions have major implications for water security both globally, and regionally. Globally this is well articulated by DuBois (The case for “energy-smart food for people and climate”. Food and Agriculture Organization of the United Nations, World Food Day-Oct 16, 2015): Our agrifood systems currently consume 30 percent of the world’s available energy-with more than 70 percent occurring beyond the farm gate, and produce about 20 percent of the world’s greenhouse gas emissions. More than one third of the food we produce is lost or wasted, and with it about 38 percent of the energy consumed in the agrifood chain. To this we can add that the greatest loss of water in the overall national water balances is that of the water used to grow the food that is wasted. While the water security situation for the Arab Middle East Region is generally considered bleak, the paper is fairly optimistic that, at least water resource use, until 2050 will be still manageable if the eleven “technical fixes," outlined in the paper are pursued. These technical fixes are not to be construed as purely engineering the water supply, but fixes to many of the economic and social barriers to a more secure water future. They cover major national policy choices such as international trade in virtual water, traditional water engineering of traditional and non-traditional sources, improving efficiency in use via agronomic research, improvement of post harvest food and value chains, and softer optionssuch as trading among users, pricing, rationalizing property rights and legal protection for third parties. © Springer International Publishing AG 2017.</t>
  </si>
  <si>
    <t>Han X., Hua E., Engel B.A., Guan J., Yin J., Wu N., Sun S., Wang Y.</t>
  </si>
  <si>
    <t>Understanding implications of climate change and socio-economic development for the water-energy-food nexus: A meta-regression analysis</t>
  </si>
  <si>
    <t>10.1016/j.agwat.2022.107693</t>
  </si>
  <si>
    <t>In recent years, the impacts of climate change and socio-economic development on the water-energy-food nexus have been a hot topic. Forecasting future food and energy production and water withdrawal trends under a range of climate and socio-economic scenarios is a critical step for formulating agricultural, industrial, and environmental policy. However, published studies are imprecise due to the complexity of the changeable environment and nexus system. Here we conducted a systematic review and meta-analysis based on 97 studies (1253 observations) published before September 2021 to evaluate the effects of climate change factors on food yield and irrigation water, as well as the influence of socioeconomic development on energy production and water withdrawal. The study shows that the most serious impact of climate change on food yield occurred under the RCP8.5 scenario, with an average decrease of 1.73%, 4.17% and 4.56% in the 2020s, 2050s, and 2080s, respectively. Similar to the prediction of food yield, the irrigation water requirement of food production under the influence of climate change in the RCP8.5 scenario (12.22–18.01%) is higher than that in RCP4.5 and RCP2.6. Under the five socio-economic future scenarios, the average energy generation is projected to increase from 77.41 EJ (2010) to 334.11 EJ (2100). Water withdrawals for electricity generation range from 347 km3 (SSP1) to 1263 km3 (SSP5). Population and GDP were significantly and positively correlated with power generation and water withdrawal (P &amp;lt; 0.001). To some extent, increases in CO2 concentration and precipitation could compensate for the negative impact of rising temperatures on food yield. Climate change, as well as economic and social growth, will provide substantial challenges to the future water-energy-food nexus. In particular, the water resource risk at its core will create significant uncertainty in the future water-energy-food nexus. To ensure the security and stability of the nexus, we advocate for quick adoption of innovative technologies as well as a multi-sectoral, coordinated strategy for adaptation. We believe that the findings of this paper will provide effective and reliable data support for future policy formulation. © 2022 Elsevier B.V.</t>
  </si>
  <si>
    <t>Benites-Lazaro L.L., Giatti L.L., Sousa Junior W.C., Giarolla A.</t>
  </si>
  <si>
    <t>Land-water-food nexus of biofuels: Discourse and policy debates in Brazil</t>
  </si>
  <si>
    <t>10.1016/j.envdev.2019.100491</t>
  </si>
  <si>
    <t>Concerns regarding water scarcity, food security, and land/soil degradation are increasing, and these issues are far from being independent of bioenergy production. The competing need for land and water resources in food and bioenergy production have been at the forefront of policy debates. In this study, we examined policy debates related to land, food and water use in sugarcane ethanol production, and the challenges to integrated land–water–energy-food policies. We analyzed large amounts of data obtained from governmental and business documents, Brazilian newspapers, and the bulletins of non-governmental organizations over the last ten years by combining an unsupervised probabilistic latent Dirichlet allocation (LDA) model with sentiment analysis. The results show that land, energy and water are managed in isolation by separate and disconnected institutional entities. Although the discourses of actors have evolved over time in response to certain events (e.g., expansion of sugarcane and water scarcity), the discussions and resultant public policies have failed to consider the interdependence among various sectors. To achieve sustainable resource use, sugarcane ethanol expansion should be considered by decision-makers and companies within a wider governance framework based on nexus dynamics; specifically, trade-offs in land and water use with sectors beyond bioenergy must be acknowledged. © 2020 Elsevier B.V.</t>
  </si>
  <si>
    <t>Jones J.L., White D.D.</t>
  </si>
  <si>
    <t>Understanding barriers to collaborative governance for the food-energy-water nexus: The case of Phoenix, Arizona</t>
  </si>
  <si>
    <t>10.1016/j.envsci.2021.10.025</t>
  </si>
  <si>
    <t>Food-energy-water (FEW) nexus governance includes the communication and collaboration among multi-level stakeholders across sectoral boundaries of the resources for decision-making. It can increase resource security and decrease unintended consequences, as compared to single-sector governance approaches. Despite these benefits, in practice, many decisions continue to be made separately from one another without cross-sector collaboration. This research integrates the theory of collaborative governance with the concept of the FEW nexus to identify and understand the barriers to this collaboration and to provide recommendations for increased collaborative FEW nexus governance. Focusing on the Phoenix, Arizona metropolitan area, a water-scarce region with a growing population, we conduct a comprehensive case study with social network analysis, participant observation, and interviews. We present the results of our analysis in three sections. First, we identify the key barriers to collaborative FEW nexus governance within four identified themes: structural asymmetries, process asymmetries, communication and coordination, and external influences. Second, we unpack how stakeholders in our study case experience these barriers. Finally, from our case study, we provide recommendations for overcoming barriers and implementing collaborative FEW nexus governance in practice, such as building trust and finding mutual benefit. We conclude that “sector mismatch,” similar to scale mismatch, is the main cause of the identified barriers and that approaches to collaborative FEW nexus governance must address this mismatch for successful engagement. © 2021 Elsevier Ltd</t>
  </si>
  <si>
    <t>Islam K.M.N., Kenway S.J., Renouf M.A., Lam K.L., Wiedmann T.</t>
  </si>
  <si>
    <t>A review of the water-related energy consumption of the food system in nexus studies</t>
  </si>
  <si>
    <t>10.1016/j.jclepro.2020.123414</t>
  </si>
  <si>
    <t>This study reviewed nexus researches, synthesize and discuss insights, methodological practices, and future outlook of water-related energy consumption assessment of the food system. For the first time, the study assessed: (i) the trends and drivers of water-related energy research in different countries, (ii) how water-related energy in the food system is being evaluated (objectives &amp; scale, study dimension &amp; analysis focus, and methods) and (iii) the significance of food-system water-related energy in comparison with other sectors. Of 686 nexus studies undertaken since 1990, 104 studies (15%) quantified water-related energy. Studies have generally broadened in scope through time. The USA, China, and Australia have conducted most studies representing 23%, 17%, 15% of total respectively. A few of the identified major drivers in these countries leading water-related energy assessment are: providing optimal solutions and avoiding problem-shifting, analyzing the challenges and opportunities to reduce water-related energy, and exploring the energy-saving benefits by saving water. Of the 104 water-related energy studies, 65 articles (∼60%) related to the food system, focussed on the agriculture phase for irrigation energy consumption. Existing nexus studies often ignored other phases such as food processing and cooking, which are more energy-intensive. Over 50% of studies used material flow analysis to evaluate water-related energy in the food system. Few of the nexus studies evaluated inter-regional flows or changes through time. Absence of a comprehensive study of the entire food system, and wide variations in study system boundary and definitions, make it difficult to compare sectoral significance. However, the order of sectoral water-related energy consumption (from highest to lowest) identified as industrial, residential, agriculture, and water and wastewater service. Our review demonstrates a tremendous opportunity and need for an overarching framework to enable systematic evaluation and benchmarking of water-related energy consumption of the food system. © 2020 Elsevier Ltd</t>
  </si>
  <si>
    <t>Mo W., Zhang Q.</t>
  </si>
  <si>
    <t>Energy-nutrients-water nexus: Integrated resource recovery in municipal wastewater treatment plants</t>
  </si>
  <si>
    <t>10.1016/j.jenvman.2013.05.007</t>
  </si>
  <si>
    <t>Wastewater treatment consumes large amounts of energy and materials to comply with discharge standards. At the same time, wastewater contains resources, which can be recovered for secondary uses if treated properly. Hence, the goal of this paper is to review the available resource recovery methods onsite or offsite of municipal wastewater treatment plants. These methods are categorized into three major resource recovery approaches: onsite energy generation, nutrient recycling and water reuse. Under each approach, the review provides the advantages and disadvantages, recovery potentials and current application status of each method, as well as the synthesized results of the life cycle studies for each approach. From a comprehensive literature review, it was found that, in addition to technology improvements, there is also a need to evaluate the applications of the resource recovery methods in wastewater treatment plants from a life cycle perspective. Future research should investigate the integration of the resource recovery methods to explore the combined benefits and potential tradeoffs of these methods under different scales. © 2013 Elsevier Ltd.</t>
  </si>
  <si>
    <t>Avellán T., Gremillion P.</t>
  </si>
  <si>
    <t>Constructed wetlands for resource recovery in developing countries</t>
  </si>
  <si>
    <t>643 Constructed wetlands (CW) in 43 countries, identified 150 plant species</t>
  </si>
  <si>
    <t>10.1016/j.rser.2018.09.024</t>
  </si>
  <si>
    <t>Constructed wetlands (CW) are effective in treating wastewater, particularly in settings that require low technology and low maintenance as operational constraints. Biomass harvested from CW can be used as a renewable energy source and treated effluent can provide irrigation for agricultural uses. Biomass yields for four selected wetland plants in CW, namely Phragmites spp., Typha spp., A. donax, and C. papyrus, ranged from an average of about 1500 g of dry mass per square meter (g/m2) for Typha spp., up to 6000 g/m2 for A. donax. The energy yield for direct combustion of these plants occupied a narrow range, averaging about 18 megajoules per kilogram of dry mass (MJ/kg) for all plant types, a comparable amount to Acacia spp. Methane yields varied from about 170–360 L of methane (normalised to standard conditions) per kilogram of dry mass (LN/kg). 1 m2 of CW planted with A. donax can produce on average 110 MJ through direct combustion or 1660 L of methane from biogas production. In a village of 200 people the biomass from a CW planted with Typha spp. can reduce cooking fuel needs by 4–55% and therefore save up to 12 ha of forest per year. The water footprint of these plants was measured as the percent loss in water in the CW from evapotranspiration (ET). Under a fixed set of assumptions on climate and operation, the water used through ET, the CW could deliver from 64% to 76% of the influent water for subsequent use. In summary, CW have the potential to offset energy and irrigation needs at scales ranging from small communities to peri-urban areas. Constructed wetlands used to treat wastewater have the potential to provide a sustainable bioenergy source without placing burdens on water resources or displacing other food or energy crops. © 2018 Elsevier Ltd</t>
  </si>
  <si>
    <t>Nie Y., Avraamidou S., Xiao X., Pistikopoulos E.N., Li J., Zeng Y., Song F., Yu J., Zhu M.</t>
  </si>
  <si>
    <t>A Food-Energy-Water Nexus approach for land use optimization</t>
  </si>
  <si>
    <t>10.1016/j.scitotenv.2018.12.242</t>
  </si>
  <si>
    <t>Allocation and management of agricultural land is of emergent concern due to land scarcity, diminishing supply of energy and water, and the increasing demand of food globally. To achieve social, economic and environmental goals in a specific agricultural land area, people and society must make decisions subject to the demand and supply of food, energy and water (FEW). Interdependence among these three elements, the Food-Energy-Water Nexus (FEW-N), requires that they be addressed concertedly. Despite global efforts on data, models and techniques, studies navigating the multi-faceted FEW-N space, identifying opportunities for synergistic benefits, and exploring interactions and trade-offs in agricultural land use system are still limited. Taking an experimental station in China as a model system, we present the foundations of a systematic engineering framework and quantitative decision-making tools for the trade-off analysis and optimization of stressed interconnected FEW-N networks. The framework combines data analytics and mixed-integer nonlinear modeling and optimization methods establishing the interdependencies and potentially competing interests among the FEW elements in the system, along with policy, sustainability, and feedback from various stakeholders. A multi-objective optimization strategy is followed for the trade-off analysis empowered by the introduction of composite FEW-N metrics as means to facilitate decision-making and compare alternative process and technological options. We found the framework works effectively to balance multiple objectives and benchmark the competitions for systematic decisions. The optimal solutions tend to promote the food production with reduced consumption of water and energy, and have a robust performance with alternative pathways under different climate scenarios. © 2018</t>
  </si>
  <si>
    <t>Chen T.-L., Kim H., Pan S.-Y., Tseng P.-C., Lin Y.-P., Chiang P.-C.</t>
  </si>
  <si>
    <t>Implementation of green chemistry principles in circular economy system towards sustainable development goals: Challenges and perspectives</t>
  </si>
  <si>
    <t>10.1016/j.scitotenv.2020.136998</t>
  </si>
  <si>
    <t>Green chemistry principles (GCP) are comprehensively deployed in industrial management, governmental policy, educational practice, and technology development around the world. Circular economy always aims to balance the economic growth, resource sustainability, and environmental protection. This article offers a highlight on issues of significance within GCP and circular economy, and proposes the integrated strategies for GCP implementation from the aspects of governance, industry and education. At first, we developed a new categorizing system for GCP dividing to (i) pollution and accident prevention, (ii) safety and resource sustainability, and (iii) energy and resource sustainability. To assess the GCP practice towards the circular economy, the implementation of international movement of GCP in worldwide policy, especially those of Canada, China, Germany, Japan, South Korea, Sweden, Taiwan, United States and United Kingdom were reviewed. The policy implementation of GCP practices among governance, industries and education was analyzed. To integrate GCP into the circular economy concept, we also proposed five strategies of priority governance direction as follows: (i) establishment of cross-departmental collaboration, (ii) development of cleaner production and green product, (iii) provision of integrated chemical management system, (iv) implementation of green chemistry education program, and (v) construction of a business model. Finally, we discussed the prospects of disciplinary elements including the establishment of redesign-reduction-recovery-recycle-reuse (5R) practices for wastes reclamation, deployment of water-energy-food nexus with GCP to improve the food security and resource sustainability, and implementation of GCP in the green smart industrial park. © 2020</t>
  </si>
  <si>
    <t>Tong Y., Sun J., Uddin M., Kong X., Lin Y., Wang M., Zhang H., Xu X., Wu Z.</t>
  </si>
  <si>
    <t>Perspectives and challenges of applying the water-food-energy nexus approach to lake eutrophication modelling</t>
  </si>
  <si>
    <t>10.1016/j.wasec.2021.100095</t>
  </si>
  <si>
    <t>Water Security</t>
  </si>
  <si>
    <t>The water-food-energy (WFE) nexus is about balancing competing interests to secure the sustainability of services provided by interconnected sectors. Ignoring the interconnections could cause serious consequences. For example, eutrophication caused by overemphasizing on food production maximization could threaten water security. Worldwide eutrophication intensification is one of the most important causes of the lake water quality deteriorations. Water quality models are usually important decision making tools for policy makers. This study attempts to explore the possibilities of applying the WFE nexus concept into water quality models. We propose the most significant challenge is lack of a common modelling framework to streamline connections between up- and downstream models. As the most important water quality issue, eutrophication modeling should increase its visibility in the United Nations Sustainable Develop Goals. © 2021 Elsevier B.V.</t>
  </si>
  <si>
    <t>Boute A.</t>
  </si>
  <si>
    <t>Water management in central Asia: The role of energy, trade, and investment law</t>
  </si>
  <si>
    <t>10.1017/9781316678442.015</t>
  </si>
  <si>
    <t>The Regulation of the Global Water Services Market</t>
  </si>
  <si>
    <t>Introduction Although Central Asia holds considerable water resources, it faces acute water management challenges. These challenges to an important extent originated from the decision of the Soviet Union to develop water-intensive crops (mainly cotton and wheat) in the region. The complex irrigation systems and massive hydropower infrastructure established under Soviet times enabled extensive agricultural production in the arid and semi-arid zones in Uzbekistan, Turkmenistan and Kazakhstan, as well as in Tajikistan and Kyrgyzstan. The water intensity of the agricultural sector imposed a huge burden on the sustainability of water supply in the region, as highlighted by the destruction of the Aral Sea. Global warming exacerbates the water problem in Central Asia. Melting glaciers will intensify water scarcity in the region and at the same time climate change will increase the water needs of the agricultural sector. In this increasingly challenging context for the management of water supply, the question of access to water could lead to an ‘escalation of tensions and of conflict potential in the region’. Besides its geopolitical importance, the case of Central Asia is particularly relevant for a study on the international regulation of water services because it presents a clear example of the complex interaction between water and energy supply. In Central Asia, the lower riparian countries (Uzbekistan, Kazakhstan and Turkmenistan) are endowed with large reserves of fossil energy but are dependent on the upper riparian countries (Tajikistan and Kyrgyzstan) for access to water. The upper riparian countries hold large water resources and have a huge potential for hydropower generation but have only limited fossil energy reserves. Without access to fossil energy, Tajikistan and Kyrgyzstan make use of hydropower for electricity production in the winter, which reduces the availability of water during the summer when water is needed for irrigation. Interstate cooperation based on the reciprocal exchange of water and energy resources is considered by many as a solution to Central Asia’s water management challenges. However, in the past interstate water-energy cooperation has been affected by repeated failures of the States to comply with their water-energy supply obligations. In addition to the ‘upstream’ integration of water and energy, there is an important ‘downstream’ (or end-user) perspective to the water-energy nexus in Central Asia. In the arid and semi-arid Central Asian climate, the irrigation-based agricultural sector uses more than 90 per cent of Central Asia’s water resources. © Cambridge University Press 2017.</t>
  </si>
  <si>
    <t>Doukkali M.R., Lejars C.</t>
  </si>
  <si>
    <t>Energy cost of irrigation policy in Morocco: a social accounting matrix assessment</t>
  </si>
  <si>
    <t>Morocco</t>
  </si>
  <si>
    <t>10.1080/07900627.2015.1036966</t>
  </si>
  <si>
    <t>The objective of this study was to assess the consumption and the multiplier effect of the use of energy and irrigation water for rainfed and irrigated agriculture at the national level in Morocco. Using a social accounting matrix, the direct and indirect economic effects of subsidizing energy used by agriculture were identified. The results show that irrigation water policy in Morocco, which targets ‘water-saving’ techniques, has increased the use of subsidized energy and that indirect effects, through energy subsidies, exceed the direct effects of agricultural subsidies. A social accounting matrix can help decision makers make the necessary trade-offs between irrigated and rainfed agriculture. © 2015, © 2015 Taylor &amp; Francis.</t>
  </si>
  <si>
    <t>Al-Saidi M., Lahham N.</t>
  </si>
  <si>
    <t>Solar energy farming as a development innovation for vulnerable water basins</t>
  </si>
  <si>
    <t>Azraq Basin</t>
  </si>
  <si>
    <t>10.1080/09614524.2019.1600659</t>
  </si>
  <si>
    <t>In vulnerable water basins, unregulated access to solar energy and groundwater can threaten water security through increased abstractions. Public and development agencies are therefore exploring options to provide farmers with additional income from solar farming while protecting groundwater resources. Solar energy farming is combined with attractive purchase guarantees in order to encourage farmers to efficiently use solar energy on-farm and sell the energy excess. This article evaluates a project from the Azraq Basin in Jordan, and presents similar international experiences, particularly from India. It assesses solar energy farming as an innovation from a water-energy-food nexus perspective. © 2019, © 2019 Deutsche Gesellschaft für Internationale Zusammenarbeit (GIZ) GmbH.</t>
  </si>
  <si>
    <t>Barisik Marasli D., Colak Gunes N., Tavman S.</t>
  </si>
  <si>
    <t>A comprehensive review of solar photovoltaic hybrid food drying systems</t>
  </si>
  <si>
    <t>10.1080/10408398.2021.1873728</t>
  </si>
  <si>
    <t>Critical Reviews in Food Science and Nutrition</t>
  </si>
  <si>
    <t>Demand for all resources, especially food, water, and energy, has increased with the rapid increase in the world population. These resources are limited and not enough for the growing population of the world. Therefore, the food-energy-water nexus approach has gained much attention in recent years. Less energy and water consumption and less waste generation became the target for the more sustainable food production. Qualitative and quantitative losses in agricultural commodities growing in rural areas depend both on the structure of foods and incorrect or inadequate process applied to postharvest operations to preserve food. Therefore, drying is the most preferred food preservation method. To minimize the energy consumption during drying process, renewable energy technologies are emerging as an alternative solution. It reduces dependency of fossil fuels, adds value to agricultural products to meet the increasing demand, and minimizes qualitative and quantitative losses. In this work, theoretical and experimental studies of photovoltaic-thermal (PV/T) or photovoltaic (PV) integrated food-drying systems were comprehensively reviewed. The researches covered in this review are classified into three groups: PV module integrated, PV/T collector-assisted food-drying systems, and PV/T-assisted heat pump-drying systems. © 2021 Taylor &amp; Francis Group, LLC.</t>
  </si>
  <si>
    <t>Taguta C., Dirwai T.L., Senzanje A., Sikka A., Mabhaudhi T.</t>
  </si>
  <si>
    <t>Sustainable irrigation technologies: A water-energy-food (WEF) nexus perspective towards achieving more crop per drop per joule per hectare</t>
  </si>
  <si>
    <t>10.1088/1748-9326/ac7b39</t>
  </si>
  <si>
    <t>Sustainable agricultural intensification requires irrigation methods and strategies to minimize yield penalties while optimizing water, land and energy use efficiencies. We assessed, from a silo-based and integrated water-energy-food (WEF) nexus perspective, the performance of irrigation technologies in different agro-climatic regions. Secondary to this, we assessed the impact of adopting systematic approaches such as the WEF nexus on improving efficiency in irrigated agriculture through irrigation modernization. The evidence-based perspectives of silo-based performances individually considered the metrics of yield (Y), water use efficiency (WUE), and energy productivity (EP). The WEF nexus approach applied sustainability polygons to integrate the three metrics into a nexus index representing the holistic performance of the irrigation technologies. Silo-based performance in temperate regions suggests net gains for WUE (+1.10 kg m-3) and Y (+6.29 ton ha-1) when transitioning from furrow to sprinkler irrigation, with a net loss in EP (-3.82 ton MJ-1). There is potential for a net loss on EP (-3.33 ton MJ-1) when transitioning from furrow to drip system in temperate regions. The best performance of irrigation technologies in dry regions in water, energy and food silos was achieved by sprinkler, drip and furrow irrigation systems, respectively. Thus, appraising irrigation technologies from a silos perspective promotes individual silos, which renders an unsustainable picture of the performance of irrigation systems. The integrative WEF nexus approach successfully highlighted the trade-offs and synergies in the nexus of water, energy and food in irrigated agriculture. Drip irrigation led all irrigation technologies in WEF nexus performance in dry (21.44 unit2), tropical (23.98 unit2), and temperate regions (47.28 unit2). Overall, the irrigation modernization pathway to drip technology from either furrow or sprinkler systems improves irrigated agriculture's WEF nexus performance in all three regions for more crop per drop per joule per hectare under climate change. This can promote inclusive and sustainable irrigation development within the planetary boundaries. © 2022 The Author(s). Published by IOP Publishing Ltd.</t>
  </si>
  <si>
    <t>Pieters H., Swinnen J.</t>
  </si>
  <si>
    <t>Food security policy at the extreme of the water-energy-food nexus: The Kingdom of Saudi Arabia</t>
  </si>
  <si>
    <t>10.1108/S1574-871520150000016008</t>
  </si>
  <si>
    <t>Frontiers of Economics and Globalization</t>
  </si>
  <si>
    <t>Purpose - This chapter considers food security in the Kingdom of Saudi Arabia from a global perspective within a water-energy-food nexus framework. Methodology/approach - A general water-energy-food nexus framework is used to analyze the interplay of water scarcity, relative energy abundance, and food production and consumption in the Kingdom of Saudi Arabia. We identify crucial considerations from the perspective of high food import dependency based on sourcing food to the Kingdom of Saudi Arabia through food imports and foreign investments. Findings - The Kingdom of Saudi Arabia has introduced major reforms to reduce the use of highly subsidized but very scarce water for domestic feed and food production. However, the country is now more vulnerable to increasing food demand in relation to high, volatile world market prices, particularly for cereals. Despite major reforms in agricultural production, the KSA government faces serious challenges. Practical implications - Developing strategies to meet the KSA food security objectives is essential. The KSA government should push reform even further and revise its policy regarding forage crops to save scarce water resources. Furthermore, the Kingdom of Saudi Arabia would benefit from a more extensive food security strategy in which food stocks and subsidies are complemented by in-kind and cash transfers. © 2016 by Emerald Group Publishing Limited All rights reserved.</t>
  </si>
  <si>
    <t>Sorek S., Peeters A., Yuval F., Savic D.</t>
  </si>
  <si>
    <t>Governance using the water-food-energy nexus and human-factor measures</t>
  </si>
  <si>
    <t>Israel’s districts</t>
  </si>
  <si>
    <t>10.1371/journal.pone.0261995</t>
  </si>
  <si>
    <t>Household water food and energy (WFE) expenditures, reflect respective survival needs for which their resources and social welfare are inter-related. We developed a policy driven quantitative decision-making strategy (DMS) to address the domain geospatial entities' (nodes or administrative districts) of the WFE nexus, assumed to be information linked across the domain nodal-network. As investment in one of the inter-dependent nexus components may cause unexpected shock to the others, we refer to the WFE normalized expenditures product (Volume) as representing the nexus holistic measure. Volume rate conforms to Boltzman entropy suggesting directed information from high to low Volume nodes. Our hypothesis of causality-driven directional information is exemplified by a sharp price increase in wheat and rice, for U.S. and Thailand respectively, that manifests its impact on the temporal trend of Israel's administrative districts of the WFE expenditures. Welfare mass (WM) represents the node's Volume combined with its income and population density. Formulation is suggested for the nodal-network WMtemporal balance where each node is scaled by a human-factor (HF) for subjective attitude and a superimposed nodal source/sink term manifesting policy decision. Our management tool is based on two sequential governance processes: One starting with historical data mapping the mean temporal nodal Volumes to single out extremes, and the second is followed byWM balance simulation predicting nodal-network outcome of policy driven targeting. In view of the proof of concept by model simulations in in our previous research, here HF extends the model and attention is devoted to emphasize how the current developed decision-making approach categorically differs from existing nexus related methods. The first governance process is exemplified demonstrating illustrations for Israel's districts. Findings show higher expenditures for water and lower for energy, and maps pointing to extremes in districts' mean temporal Volume. Illustrations of domain surfaces for that period enable assessment of relative inclination trends of the normalized Water, Food and Energy directions continuum assembled from time stations, and evolution trends for each of the WFE components. © 2022 Sorek et al. This is an open access article distributed under the terms of the Creative Commons Attribution License, which permits unrestricted use, distribution, and reproduction in any medium, provided the original author and source are credited.</t>
  </si>
  <si>
    <t>Nisal A., Diwekar U., Hanumante N., Shastri Y., Cabezas H.</t>
  </si>
  <si>
    <t>Integrated model for food-energy-water (FEW) nexus to study global sustainability: The main generalized global sustainability model (GGSM)</t>
  </si>
  <si>
    <t>10.1371/journal.pone.0267403</t>
  </si>
  <si>
    <t>Over the years, several global models have been proposed to forecast global sustainability, provide a framework for sustainable policy-making, or to study sustainability across the FEW nexus. An integrated model is presented here with components like food-web ecosystem dynamics, microeconomics components, including energy producers and industries, and various socio-techno-economic policy dimensions. The model consists of 15 compartments representing a simplified ecological food-web set in a macroeconomic framework along with a rudimentary legal system. The food-web is modeled by Lotka–Volterra type expressions, whereas the economy is represented by a price-setting model wherein firms and human households attempt to maximize their economic well-being. The model development is done using global-scale data for stocks and flows of food, energy, and water, which were used to parameterize this model. Appropriate proportions for some of the ecological compartments like herbivores and carnivores are used to model those compartments. The modeling of the human compartment was carried out using historical data for the global mortality rate. Historical data were used to parameterize the model. Data for key variables like the human population, GDP growth, greenhouse gases like CO2 and NOX emissions were used to validate the model. The model was then used to make long-term forecasts and to study global sustainability over an extended time. The purpose of this study was to create a global model which can provide techno-socio-economic policy solutions for global sustainability. Further, scenario analysis was conducted for cases where the human population or human consumption increases rapidly to observe the impact on the sustainability of the planet over the next century. The results indicated that the planet can support increased population if the per capita consumption levels do not rise. However, increased consumption resulted in exhaustion of natural resources and increased the CO2 emissions by a multiple of 100. Copyright: © 2022 Nisal et al. This is an open access article distributed under the terms of the Creative Commons Attribution License, which permits unrestricted use, distribution, and reproduction in any medium, provided the original author and source are credited.</t>
  </si>
  <si>
    <t>Coutinho S.M.V., Santos D.V., Bursztyn M., Marengo J.A., Rodrigues-Filho S., Lucena A.F.P., Rodriguez D.A., Maia S.M.F.</t>
  </si>
  <si>
    <t>The Nexus+ Approach applied to studies of impacts, vulnerability and adaptation to climate change in Brazil</t>
  </si>
  <si>
    <t>10.18472/SustDeb.v11n3.2020.33514</t>
  </si>
  <si>
    <t>Sustentabilidade em Debate</t>
  </si>
  <si>
    <t>This article aims at presenting the methodological framework applied to the Impacts, Vulnerability and Adaptation (IVA) component of the Fourth National Communication of Brazil (4CN in the Portuguese acronym) to the United Nations Framework Convention on Climate Change - UNFCCC. The methodology adopted in this article considers the application of the Nexus+ integrated approach, based on impacts and vulnerabilities studies for water, energy, food, and socio-environmental securities. As an attempt to encompass major territories of Brazilian biomes, coastal zones and cities, multidimensional observed and projected impacts and their risk factors for each security were analyzed. In addition, from an inventory of adaptation options in light of the Nexus+ approach, their synergies and trade-offs were assessed. © 2020 Universidade de Brasilia. All rights reserved.</t>
  </si>
  <si>
    <t>Avellan C.T., Ardakanian R., Gremillion P.</t>
  </si>
  <si>
    <t>The role of constructed wetlands for biomass production within the water-soil-waste nexus</t>
  </si>
  <si>
    <t>10.2166/wst.2017.106</t>
  </si>
  <si>
    <t>Water Science and Technology</t>
  </si>
  <si>
    <t>In addition to playing a role in offering safe sanitation in decentralized settings, shelter for biodiversity, and cleansing of polluted sites, constructed wetlands also produce biomass that can be harvested and utilized for the production of fodder and fuel. Biomass for human consumption comes in food form for direct use, as fodder for livestock, and as semi-woody biomass for fueling purposes, for either heating and cooking or for the production of biogas and/or biofuel. Against the backdrop of the Water-Energy-Food Nexus, the United Nations University Institute for Integrated Management of Material Fluxes and of Resources was mandated to pay critical attention to the interconnections of the underlying resources, namely, water, soil, and waste.</t>
  </si>
  <si>
    <t>De Roo A., Trichakis I., Bisselink B., Gelati E., Pistocchi A., Gawlik B.</t>
  </si>
  <si>
    <t>The Water-Energy-Food-Ecosystem Nexus in the Mediterranean: Current Issues and Future Challenges</t>
  </si>
  <si>
    <t>Mediterranean</t>
  </si>
  <si>
    <t>10.3389/fclim.2021.782553</t>
  </si>
  <si>
    <t>Frontiers in Climate</t>
  </si>
  <si>
    <t>The Mediterranean is an area where the balance between water demand and abstractions vs. water availability is often under stress already, as demonstrated here with the Water Exploitation Index. In this work, model estimates on how different proposed measures for water resources management would affect different indicators. After a review of the current water resources status in the Mediterranean and the definition of indicators used in this study, aspects interlinked with water in the Water-Energy-Food-Ecosystems Nexus are briefly discussed, focusing on problems linked with water scarcity and depletion of groundwater resources as well as with climate change projections. Subsequently, the proposed measures for water efficiency are detailed—irrigation efficiency, urban water efficiency, water reuse and desalination—that might be effective to reduce the growing water scarcity problems in the Mediterranean. Their effects that result from the LISFLOOD model, show that wastewater reuse, desalination and water supply leakage reduction lead to decreased abstractions, but do not affect net water consumption. Increased irrigation efficiency does decrease consumption and reduces abstractions as well. We deduct however that the current envisaged water efficiency measures might not be sufficient to keep up with the pace of diminishing water availability due to climate change. More ambition is needed on water efficiency in the Mediterranean to keep water scarcity at bay. Copyright © 2021 De Roo, Trichakis, Bisselink, Gelati, Pistocchi and Gawlik.</t>
  </si>
  <si>
    <t>Mwampamba T.H., van Schaik N.L.M.B., Castillo Hernandez L.A.</t>
  </si>
  <si>
    <t>Incorporating ecohydrological processes into an analysis of charcoal-livestock production systems in the tropics: An alternative interpretation of the water-energy-food nexus</t>
  </si>
  <si>
    <t>ub-Sahara Africa, South East Asia, and Central and South America</t>
  </si>
  <si>
    <t>10.3389/fenvs.2018.00099</t>
  </si>
  <si>
    <t>In the tropics, livestock grazing usually occurs simultaneously with charcoal production, yet empirical understanding of the combined activities remains poor, especially in terms of their effects on hydrological functions. Given predicted growth in both charcoal and beef production in Sub-Sahara Africa, South East Asia, and Central and South America, understanding the potential effects of maintaining this dual production system on local and landscape level hydrological dynamics is paramount for ensuring long-term ecosystem sustainability. Based on a synthesis of existing literature, we propose a theoretical and conceptual framework for analyzing the interlinks between charcoal, livestock, and hydrological processes where they co-exist. As a silo approach, we first analyze the isolated effects of charcoal production and livestock on hydrological processes before exploring their combined effects (systemic approach). Given the scarcity of studies that explicitly address the influence of traditional small-scale charcoal production on hydrological processes, we base our findings on existing knowledge about deforestation, forest fire and grazing impacts on hydrology. We find that exclusion of the effects of companion activities and omission of information on the intensity of biomass harvesting (i.e., pruning branches, selective harvest, clear cutting, uprooting tree stumps) can lead to over-attributing changes in hydrological processes to charcoal, thus exaggerating the effects on ecosystems which might lead to inappropriate interventions. We also find that, in the case of livestock keeping, impacts on hydrological processes are highly dependent on grazing intensity, with low intensity grazing possibly having negligible or even positive effects on forest regrowth and thereby restoration of hydrological processes. Thus, the charcoal-livestock-water nexus may have a wide range of outcomes for hydrological processes from negligible to highly profound effects, depending on key decisions in management and practice. To test these findings, however, field studies are needed that explicitly treat the combined effects of different biomass harvesting practices and grazing intensities on hydrological processes across different scales. Albeit conceptual at this stage, we believe that our approach is a necessary first step in the process of diagnosing potential shortcomings of past approaches for studying charcoal production systems and developing new understanding of this three-way nexus. © 2018 Mwampamba, van Schaik and Castillo Hernandez.</t>
  </si>
  <si>
    <t>Ioannou A.E., Laspidou C.S.</t>
  </si>
  <si>
    <t>Resilience Analysis Framework for a Water–Energy–Food Nexus System Under Climate Change</t>
  </si>
  <si>
    <t xml:space="preserve">national case study of Greece </t>
  </si>
  <si>
    <t>10.3389/fenvs.2022.820125</t>
  </si>
  <si>
    <t>Climate change impacts the water–energy–food security; given the complexities of interlinkages in the nexus system, these effects may become exacerbated when feedback loops magnify detrimental effects and create vicious cycles. Resilience is understood as the system’s adaptive ability to maintain its functionality even when the system is being affected by a disturbance or shock; in WEF nexus systems, climate change impacts are considered disturbances/shocks and may affect the system in different ways, depending on its resilience. Future global challenges will severely affect all vital resources and threaten environmental resilience. In this article, we present a resilience analysis framework for a water–energy–food nexus system under climate change, and we identify how such systems can become more resilient with the implementation of policies. We showcase results in the national case study of Greece. Parametric sensitivity analysis for socioecological systems is performed to identify which parameter the model is the most sensitive to. The case study is based on the structure of a system dynamics model that maps sector-specific data from major national and international databases while causal loop diagrams and stock-and-flow diagrams are presented. Through engineering and ecological resilience metrics, we quantify system resilience and identify which policy renders the system more resilient in terms of how much perturbation it can absorb and how fast it bounces back to its original state, if at all. Two policies are tested, and the framework is implemented to identify which policy is the most beneficial for the system in terms of resilience. Copyright © 2022 Ioannou and Laspidou.</t>
  </si>
  <si>
    <t>Lacirignola C., Capone R., Debs P., El Bilali H., Bottalico F.</t>
  </si>
  <si>
    <t>Natural Resources – Food Nexus: Food-Related Environmental Footprints in the Mediterranean Countries</t>
  </si>
  <si>
    <t>21 Mediterranean Countries</t>
  </si>
  <si>
    <t>10.3389/fnut.2014.00023</t>
  </si>
  <si>
    <t>Frontiers in Nutrition</t>
  </si>
  <si>
    <t>Immediate action is required in the Mediterranean to address environmental degradation that is mainly driven by consumption patterns. Increasing stress on biological and social systems is put by unsustainable consumption patterns. Food consumption patterns are important drivers of environment degradation. The objective of this review paper is to explore natural resources-food nexus in the Mediterranean region by highlighting the environmental footprints of the current consumption and production patterns. Secondary data from different sources such as FAOSTAT, the World Bank, Water Footprint Network (WFN), and Global Footprint Network were used to analyze the situation in 21 Mediterranean countries. The region faces many environmental challenges, e.g., land degradation, water scarcity, environment pollution, biodiversity loss, and climate change. The current consumption patterns imply high ecological, carbon, and water footprints of consumption and unfavorable national virtual-water balances. Food Balance Sheets data show that the contribution of vegetal and animal-based food product groups to food supply is variable among the Mediterranean countries. This has implications also in terms of the WF of food supply, which was calculated for Bosnia, Egypt, Italy, Morocco, and Turkey. The WF of the current diet resulted lower than that of the proposed Mediterranean one in the case of Italy. There is a strong scientific evidence supporting assumption that it is so also for other Mediterranean countries. The Mediterranean is characterized by a high resource use intensity that is further exacerbated by food losses and waste (FLW). In fact, FLW implies the loss of precious resources (water, land, energy) and inputs (fertilizers). Therefore, it is crucial to increase adherence to the traditional Mediterranean diet and to reduce FLW in order to foster transition to more sustainable food consumption patterns thus reducing pressure on the scarce resources of the Mediterranean region. © Copyright © 2014 Lacirignola, Capone, Debs, El Bilali and Bottalico.</t>
  </si>
  <si>
    <t>Endo A., Yamada M., Baba K., Miyashita Y., Sugimoto R., Ishii A., Nishijima J., Fujii M., Kato T., Hamamoto H., Kimura M., Kumazawa T., Masuhara N., Honda H.</t>
  </si>
  <si>
    <t>Methodology for Nexus Approach Toward Sustainable Use of Geothermal Hot Spring Resources</t>
  </si>
  <si>
    <t xml:space="preserve">Beppu </t>
  </si>
  <si>
    <t>10.3389/frwa.2021.713000</t>
  </si>
  <si>
    <t>This study has developed a methodology for the nexus approach by integrating interdisciplinary and transdisciplinary concepts and qualitative and quantitative mixed methods into the process of the systems thinking approach. The nexus approach was institutionalized in two projects using the location specific case study of Beppu, Japan where a set of interconnected issues in using geothermal hot spring resources have emerged due to the promotion of geothermal energy development under low-carbon policies at global and national levels. The interlinkages among geothermal hot spring resources, including heat, steam, nutrients, and drainage between land and coastal systems were analyzed to improve decision- and policy-making. This study discusses (1) how different discipline-oriented methods and data are integrated, (2) how much of the targeted water-energy-food nexus systems are understood using the nexus approach, and (3) how far does the nexus approach influence changes in the policy agenda and human behavior regarding sustainable geothermal hot spring resources use. The nexus approach facilitated the sequential integration of individual methods and data to better explain the causal linkages focusing on water-energy-food resources in the human-nature systems in Beppu. The proposed policy recommendations are based on the local government initiative for continuing to conduct citizen participatory surveys on geothermal hot spring resources. Transferring the developed methodology will help to effectively develop geothermal hot spring resources and compliment the current national renewable energy and natural resource policies and management. Copyright © 2021 Endo, Yamada, Baba, Miyashita, Sugimoto, Ishii, Nishijima, Fujii, Kato, Hamamoto, Kimura, Kumazawa, Masuhara and Honda.</t>
  </si>
  <si>
    <t>Chang Y., Li G., Yao Y., Zhang L., Yu C.</t>
  </si>
  <si>
    <t>Quantifying the water-energy-food nexus: Current status and trends</t>
  </si>
  <si>
    <t>10.3390/en9020065</t>
  </si>
  <si>
    <t>Water, energy, and food are lifelines for modern societies. The continuously rising world population, growing desires for higher living standards, and inextricable links among the three sectors make the water-energy-food (WEF) nexus a vibrant research pursuit. For the integrated delivery of WEF systems, quantifying WEF connections helps understand synergies and trade-offs across the water, energy, and food sectors, and thus is a critical initial step toward integrated WEF nexus modeling and management. However, current WEF interconnection quantifications encounter methodological hurdles. Also, existing calculation results are scattered across a wide collection of studies in multiple disciplines, which increases data collection and interpretation difficulties. To advance robust WEF nexus quantifications and further contribute to integrated WEF systems modeling and management, this study: (i) summarizes the estimate results to date on WEF interconnections; (ii) analyzes methodological and practical challenges associated with WEF interconnection calculations; and (iii) points out opportunities for enabling robust WEF nexus quantifications in the future. © 2016 by the authors.</t>
  </si>
  <si>
    <t>Al-Saidi M., Saliba S.</t>
  </si>
  <si>
    <t>Water, energy and food supply security in the Gulf Cooperation Council (GCC) countries-A risk perspective</t>
  </si>
  <si>
    <t>Gulf Cooperation Council (GCC)</t>
  </si>
  <si>
    <t>10.3390/w11030455</t>
  </si>
  <si>
    <t>Supply systems for water, energy and food in the Gulf region are becoming highly interlinked. In the last decades, interdependence was evident in the increase of coproduction plants and the cross-sectoral resource use footprints. In light of increasing integration due to growing scarcities, the construction of mega projects for coproduction, and the use of renewables across sectors, the security notion can be revisited. This paper proposes a view of the resource supply security based on the systems' characteristics under change and their ability to deal with risks and shocks (resilience). It introduces internal and external risk factors for the water, energy and food supply systems in the Gulf region and highlights recent knowledge on such risks. Further, the paper explains the vulnerability of supply systems to planning risks like scale, integration intensity and level of service provisions together with risks related to growth, technology, market and climate. In light of such insecurities, we stress the importance of investing in risk management and resilience policies in infrastructure planning. Response measures to future risks can focus on options like storage, knowledge, diversification and, importantly, promoting regional cooperation and synergies from common infrastructure planning between countries of the Gulf Cooperation Council (GCC). © 2019 by the authors.</t>
  </si>
  <si>
    <t>Stosch K.C., Quilliam R.S., Bunnefeld N., Oliver D.M.</t>
  </si>
  <si>
    <t>Managing multiple catchment demands for sustainablewater use and ecosystem service provision</t>
  </si>
  <si>
    <t>10.3390/w9090677</t>
  </si>
  <si>
    <t>Ensuring water, food and energy security for a growing world population represents a 21st century catchment management challenge. Failure to recognise the complexity of interactions across ecosystem service provision can risk the loss of other key environmental and socioeconomic benefits from the natural capital of catchment systems. In particular, the ability of soil and water to meet human needs is undermined by uncertainties around climate change effects, ecosystem service interactions and conflicting stakeholder interests across catchments. This critical review draws from an extensive literature to discuss the benefits and challenges of utilising an ecosystem service approach for integrated catchment management (ICM). State-of-the-art research on ecosystem service assessment, mapping and participatory approaches is evaluated and a roadmap of the key short- and longer-term research needs for maximising landscape-scale ecosystem service provision from catchments is proposed. © 2017 by the authors. Licensee MDPI, Basel, Switzerland.</t>
  </si>
  <si>
    <t>Benson D.; Gain A.K.; Rouillard J.; Giupponi C.</t>
  </si>
  <si>
    <t>Governing for the Nexus: Empirical, Theoretical, and Normative Dimensions</t>
  </si>
  <si>
    <t>10.1002/9781119243175.ch8</t>
  </si>
  <si>
    <t>While research into the nexus has expanded significantly, few studies have sought to theorize its governance. By adopting a policy instruments perspective, this chapter therefore initially examines how the nexus is emerging at different scales and national contexts worldwide. Empirical evidence of policy instrument innovation is then analyzed using conventional governance theories to argue that the holistic nature of the nexus concept requires new theorizing to interpret this emerging reality. Normative suggestions for theorizing future nexus governance are also forwarded. © 2017 American Geophysical Union. Published 2017 by John Wiley &amp; Sons, Inc.</t>
  </si>
  <si>
    <t>Gondhalekar D.; Al-Azzawi M.; Drewes J.E.</t>
  </si>
  <si>
    <t>Urban Water Reclamation with Resource Recovery as a Cornerstone of Urban Climate Change Resilience</t>
  </si>
  <si>
    <t>Leh, a typical rapidly expanding town in the semiarid Ladakh region in the Indian Himalaya</t>
  </si>
  <si>
    <t>town</t>
  </si>
  <si>
    <t>10.1007/978-3-319-93336-8_178</t>
  </si>
  <si>
    <t>Handbook of Climate Change Resilience, Volume 1-4</t>
  </si>
  <si>
    <t>With ongoing economic, urban, and population growth, and globalization, demand for natural resources such as water, energy, and food continues to increase, particularly in cities. This overconsumption of resources has contributed to environmental degradation and climatic change. Existing cities, that will see the largest urban growth in coming decades and concomitant challenges, often have limited capacities to address this issue comprehensively and thus tend to fall prey to “business as usual” technological solutions. Particularly in regions where water scarcity is already an issue set to increase with climate change, innovative and practicable integrated urban planning approaches targeting key entry points in cities and using alternative technology solutions that can rend high-impact outcomes are needed. The water-energy-food (WEF) nexus approach offers cities a means to devise alternative and more sustainable development pathways. Within this, urban water reclamation with resource recovery represents a key entry point in cities as it directly links water, energy, and food security. However, so far there are few implemented examples of water reclamation with resource recovery at neighborhood scale that can act as catalyzing alternative technology solutions for developing cities. This chapter presents selected international best practice examples of water reclamation with resource recovery and discusses their application to the context of Leh, a typical rapidly expanding town in the semiarid Ladakh region in the Indian Himalaya as part of a climate change resilience strategy, and the implications of this for cities worldwide. © Springer Nature Switzerland AG 2020.</t>
  </si>
  <si>
    <t>Lant C.; Baggio J.; Konar M.; Mejia A.; Ruddell B.; Rushforth R.; Sabo J.L.; Troy T.J.</t>
  </si>
  <si>
    <t>The U.S. food–energy–water system: A blueprint to fill the mesoscale gap for science and decision-making</t>
  </si>
  <si>
    <t>10.1007/s13280-018-1077-0</t>
  </si>
  <si>
    <t>Food, energy, and water (FEW) are interdependent and must be examined as a coupled natural–human system. This perspective essay defines FEW systems and outlines key findings about them as a blueprint for future models to satisfy six key objectives. The first three focus on linking the FEW production and consumption to impacts on Earth cycles in a spatially specific manner in order to diagnose problems and identify potential solutions. The second three focus on describing the evolution of FEW systems to identify risks, thus empowering the FEW actors to better achieve the goals of resilience and sustainability. Four key findings about the FEW systems that guide future model development are (1) that they engage ecological, carbon, water, and nutrient cycles most powerfully among all human systems; (2) that they operate primarily at a mesoscale best captured by counties, districts, and cities; (3) that cities are hubs within the FEW system; and (4) that the FEW system forms a complex network. © 2018, Royal Swedish Academy of Sciences.</t>
  </si>
  <si>
    <t>Bergendahl J.A.; Sarkis J.; Timko M.T.</t>
  </si>
  <si>
    <t>Transdisciplinarity and the food energy and water nexus: Ecological modernization and supply chain sustainability perspectives</t>
  </si>
  <si>
    <t>10.1016/j.resconrec.2018.01.001</t>
  </si>
  <si>
    <t>Successful Food-energy-water (FEW) nexus projects will be more likely to succeed if a transdisciplinary approach is used. Ecological modernization (ecological technology) policies and practices, and sustainable supply chains influence the FEW nexus from a commerce and industry perspective. Taking these perspectives and considering their intertwined linkages is important for advancing research and adoption of FEW nexus efforts. This paper provides an overview of these perspectives and interlinkages. A biosolids case study is used to exemplify the complexities and interactions of these four thematic perspectives: the FEW nexus, transdisciplinarity, ecological modernization, and sustainable supply chains. An integrative multi-level analysis scheme is used to analyze interrelationships. This analysis and the case study help to identify a series of research opportunities to further this nascent field. Research opportunities include methodological developments, attitudinal and social concerns, performance indicator systems, and meta-social evolutions in technology and policy. © 2018 Elsevier B.V.</t>
  </si>
  <si>
    <t>Huang D.-C., Xu L.-Y., He Z.-Q., Cao J.</t>
  </si>
  <si>
    <t>Evolutionary game analysis of water-saving behavior of energy enterprises and food producers from the perspective of water-energy-food nexus</t>
  </si>
  <si>
    <t>10.2166/wcc.2022.063</t>
  </si>
  <si>
    <t>Water resources are not only the essential natural resources for the national economy and people’s livelihood but also are the strategic economic resources for the safe production of energy and food. However, the shortage of water resources caused by extreme climate is a great challenge to energy enterprises and food producers. According to the game theory and the theory of economic development stage, this paper constructs an evolutionary game model for local governments, energy enterprises, and food producers. Further, it analyzes the evolutionary stability strategies of the game players at different development stages through simulations. The results indicate that: (1) the game players have different strategies of evolutionary stability at different development stages, while local governments adopting water-saving policies will promote the water-saving behavior of energy enterprises and food producers; (2) the choice of water-saving behavior of energy enterprises and food producers mainly depends on the water-saving costs; (3) the guidance of the government and the management of water-saving cost make the large water consumers realize the transformation from the ‘competition of water-consuming’ to the ‘cooperation of water-saving.’ According to the above analysis, many political recommendations are further put forward. © 2022 The Authors.</t>
  </si>
  <si>
    <t>de Castro Sobrosa Neto R., da Silva A.L., Maia J.S., Nunes N.A., Casagrande J.L., de Andrade Guerra J.B.S.O.</t>
  </si>
  <si>
    <t>The use of biodigesters in the treatment of swine manure in southern Brazil: An analysis of an R&amp;D project from the perspective of the WEF nexus</t>
  </si>
  <si>
    <t>the largest federal state company in the southern region of Brazil, Eletrosul</t>
  </si>
  <si>
    <t>10.1007/978-981-16-0239-9_4</t>
  </si>
  <si>
    <t>In 2008, the largest federal state company in the southern region of Brazil, Eletrosul, carried out the Alto Uruguai Project. This entailed 10 Canadian-type biodigesters, which were installed for the treatment of swine manure in Itapiranga County (located in the western region of Santa Catarina). In 2012, the Brazilian Electricity Regulatory Agency (ANEEL), through the Law 9.991/2000 (which promotes research and development initiatives in Brazil), launched a strategic R&amp;D call. This targeted technical and commercial studies aspirating for the insertion of electricity generation from biogas (which arises from waste and liquid effluents in the Brazilian Energy Matrix). Eletrosul participated with a project that aimed to interconnect all the properties of the Santa Fé Baixa Line. The present was benefited by the Alto Uruguai Project, through a pipeline network and fiber-optic communication to a 480 kVA-installed capacity miniature thermoelectric power plant (MCT). Other large biodigesters were also built with the following materials: wood, concrete, stainless steel and slate stone. In this way, different technologies of biodigesters, and in different sizes, were built. This article aims to analyze, from the perspective of the water, energy and food nexus (WEF nexus), how the dimensions of sustainability can be met, providing opportunities for social, economic and environmental development for the region where the project was developed. © The Author(s), under exclusive license to Springer Nature Singapore Pte Ltd. 2021.</t>
  </si>
  <si>
    <t>Karanisa T., Achour Y., Ouammi A., Sayadi S.</t>
  </si>
  <si>
    <t>Smart greenhouses as the path towards precision agriculture in the food-energy and water nexus: case study of Qatar</t>
  </si>
  <si>
    <t>10.1007/s10669-022-09862-2</t>
  </si>
  <si>
    <t>Environment Systems and Decisions</t>
  </si>
  <si>
    <t>Greenhouse farming is essential in increasing domestic crop production in countries with limited resources and a harsh climate like Qatar. Smart greenhouse development is even more important to overcome these limitations and achieve high levels of food security. While the main aim of greenhouses is to offer an appropriate environment for high-yield production while protecting crops from adverse climate conditions, smart greenhouses provide precise regulation and control of the microclimate variables by utilizing the latest control techniques, advanced metering and communication infrastructures, and smart management systems thus providing the optimal environment for crop development. However, due to the development of information technology, greenhouses are undergoing a big transformation. In fact, the new generation of greenhouses has gone from simple constructions to sophisticated factories that drive agricultural production at the minimum possible cost. The main objective of this paper is to present a comprehensive understanding framework of the actual greenhouse development in Qatar, so as to be able to support the transition to sustainable precision agriculture. Qatar’s greenhouse market is a dynamic sector, and it is expected to mark double-digit growth by 2025. Thus, this study may offer effective supporting information to decision and policy makers, professionals, and end-users in introducing new technologies and taking advantage of monitoring techniques, artificial intelligence, and communication infrastructure in the agriculture sector by adopting smart greenhouses, consequently enhancing the Food-Energy-Water Nexus resilience and sustainable development. Furthermore, an analysis of the actual agriculture situation in Qatar is provided by examining its potential development regarding the existing drivers and barriers. Finally, the study presents the policy measures already implemented in Qatar and analyses the future development of the local greenhouse sector in terms of sustainability and resource-saving perspective and its penetration into Qatar’s economy. © 2022, The Author(s).</t>
  </si>
  <si>
    <t>Midgley S.J.E., New M., Methner N.</t>
  </si>
  <si>
    <t>Competition for land, water and energy (nexus) in food production</t>
  </si>
  <si>
    <t>10.1016/B978-0-08-100596-5.21993-8</t>
  </si>
  <si>
    <t>Encyclopedia of Food Security and Sustainability</t>
  </si>
  <si>
    <t>Achieving universal food security will require increased food production of 60%-70% by 2050, with associated increases in demand for water, land and energy, in the context of increasing competition from other uses for these resources. The water-energy-food nexus provides an analytical framework to understand competition, synergies and trade-offs between these resources for different uses, potentially allowing for maximising their sustainable use for society. © 2019 Elsevier Inc. All rights reserved.</t>
  </si>
  <si>
    <t>Kemp P.S., Acuto M., Larcom S., Lumbroso D., Owen M.R.</t>
  </si>
  <si>
    <t>Exorcising Malthusian ghosts: Vaccinating the Nexus to advance integrated water, energy and food resource resilience</t>
  </si>
  <si>
    <t>10.1016/j.crsust.2021.100108</t>
  </si>
  <si>
    <t>Water-Energy-Food (WEF) Nexus interactions vary from seemingly negative and intractable wicked problems to opportunities for enhanced sustainability. The aim of this paper is to review the current state of understanding on WEF resource interactions and to provide a roadmap to enhance integrated resource management. A qualitative perspective based on expert insight and experience was supported by a more quantitative systematic analysis of the literature to define Nexus interactions, describe the nature of different challenges, and explore the factors that influence them. We found that Nexus challenges, and associated interactions (e.g. trade-offs and synergies), vary with complexity and spatial and temporal scale, and biases in research and culture act as barriers to progress. An interdisciplinary approach is needed to develop technical solutions employed through the use of orchestrated shocks (e.g. historic analogues, predictive modelling, experimentation, and scenario planning) to “Vaccinate the Nexus” and improve system resilience. To achieve this, multidisciplinary capability should be developed to solve interdisciplinary challenges, while protecting specialism. It is recognised that through embracing complexity and “Nexus (or Systems) Thinking”, future integration of resource management may be facilitated through holistic education, informed by interdisciplinary research, and ingrained in cross-sector policy and governance. © 2021 The Authors</t>
  </si>
  <si>
    <t>Closas A., Rap E.</t>
  </si>
  <si>
    <t>Solar-based groundwater pumping for irrigation: Sustainability, policies, and limitations</t>
  </si>
  <si>
    <t>10.1016/j.enpol.2017.01.035</t>
  </si>
  <si>
    <t>The increasing demand for solar-powered irrigation systems in agriculture has spurred a race for projects as it potentially offers a cost-effective and sustainable energy solution to off-grid farmers while helping food production and sustaining livelihoods. As a result, countries such as Morocco and Yemen have been promoting this technology for farmers and national plans with variable finance and subsidy schemes like in India have been put forward. By focusing on the application of solar photovoltaic (PV) pumping systems in groundwater-fed agriculture, this paper highlights the need to further study the impacts, opportunities and limitations of this technology within the Water-Energy-Food (WEF) nexus. It shows how most policies and projects promoting solar-based groundwater pumping for irrigation through subsidies and other incentives overlook the real financial and economic costs of this solution as well as the availability of water resources and the potential negative impacts on the environment caused by groundwater over-abstraction. There is a need to monitor groundwater abstraction, targeting subsidies and improving the knowledge and monitoring of resource use. Failing to address these issues could lead to further groundwater depletion, which could threaten the sustainability of this technology and dependent livelihoods in the future. © 2017 Elsevier Ltd</t>
  </si>
  <si>
    <t>Pringle A.M., Handler R.M., Pearce J.M.</t>
  </si>
  <si>
    <t>Aquavoltaics: Synergies for dual use of water area for solar photovoltaic electricity generation and aquaculture</t>
  </si>
  <si>
    <t>10.1016/j.rser.2017.05.191</t>
  </si>
  <si>
    <t>Bodies of water provide essentials for both human society as well as natural ecosystems. To expand the services this water provides, hybrid food-energy-water systems can be designed. This paper reviews the fields of floatovoltaic (FV) technology (water deployed solar photovoltaic systems) and aquaculture (farming of aquatic organisms) to investigate the potential of hybrid floatovoltaic-aquaculture synergistic applications for improving food-energy-water nexus sustainability. The primary motivation for combining electrical energy generation with aquaculture is to promote the dual use of water, which has historically high unused potential. Recent advances in FV technology using both pontoon and thin film structures provides significant flexibility in deployment in a range of water systems. Solar generated electricity provides off-grid aquaculture potential. In addition, several other symbiotic relationships are considered including an increase in power conversion efficiency due to the cooling and cleaning of module surfaces, a reduction in water surface evaporation rates, ecosystem redevelopment, and improved fish growth rates through integrated designs using FV-powered pumps to control oxygenation levels as well as LED lighting. The potential for a solar photovoltaic-aquaculture or aquavoltaic ecology was found to be promising. If a U.S. national average value of solar flux is used then current aquaculture surface areas in use, if incorporated with appropriate solar technology could account for 10.3% of total U.S. energy consumption as of 2016. © 2017 Elsevier Ltd</t>
  </si>
  <si>
    <t>Cook J., Di Martino M., Allen R.C., Pistikopoulos E.N., Avraamidou S.</t>
  </si>
  <si>
    <t>A decision-making framework for the optimal design of renewable energy systems under energy-water-land nexus considerations</t>
  </si>
  <si>
    <t xml:space="preserve">Amarillo, TX, USA </t>
  </si>
  <si>
    <t>10.1016/j.scitotenv.2022.154185</t>
  </si>
  <si>
    <t>The optimal allocation of land for energy generation is of emergent concern due to an increasing demand for renewable power capacity, land scarcity, and the diminishing supply of water. Therefore, economically, socially and environmentally optimal design of new energy infrastructure systems require the holistic consideration of water, food and land resources. Despite huge efforts on the modeling and optimization of renewable energy systems, studies navigating the multi-faceted and interconnected food-energy-water-land nexus space, identifying opportunities for beneficial improvement, and systematically exploring interactions and trade-offs are still limited. In this work we present the foundations of a systems engineering decision-making framework for the trade-off analysis and optimization of water and land stressed renewable energy systems. The developed framework combines mathematical modeling, optimization, and data analytics to capture the interdependencies of the nexus elements and therefore facilitate informed decision making. The proposed framework has been adopted for a water-stressed region in south-central Texas. The optimal solutions of this case study highlight the significance of geographic factors and resource availability on the transition towards renewable energy generation. © 2022 Elsevier B.V.</t>
  </si>
  <si>
    <t>Zan F., Iqbal A., Lu X., Wu X., Chen G.</t>
  </si>
  <si>
    <t>“Food waste-wastewater-energy/resource” nexus: Integrating food waste management with wastewater treatment towards urban sustainability</t>
  </si>
  <si>
    <t>10.1016/j.watres.2022.118089</t>
  </si>
  <si>
    <t>Water Research</t>
  </si>
  <si>
    <t>Sustainable food waste management is a global issue with high priority for improving food security and conserving natural resources and ecosystems. Diverting food waste from the solid waste stream to the wastewater stream is a promising way for food waste source separation, collection, treatment, and disposal. Given the advances in wastewater treatment, this integrated system has great potential for the concurrent recovery of water, resource, and energy. To this end, many efforts from lab-scale to full-scale studies have been devoted to evaluating the feasibility and associated impacts on both solid waste and wastewater systems. This paper summarizes the current status of food waste diversion from the aspects of principle and application. The impacts of food waste diversion on solid waste treatment, sewer system, wastewater treatment, and environmental benefits have been comprehensively reviewed and analysed. In the context of the critical review, this paper further identified the challenges of food waste diversion in unified definitions of the field, sewer network assessment, emerging wastewater treatment technologies, scale-up studies, and policy drivers. Perspectives on the contribution of food waste diversion to a food waste management hierarchy were discussed for initiating the nexus of “food waste-wastewater-energy/resource”. We conclude that food waste diversion could facilitate sustainable urban development, but the area-specific factors (e.g., household practices, water resource, sewerage system condition, and treatment techniques) require adequate evaluations to determine the implementation. The outcomes of this study could contribute to the practice and policy-making of food waste management towards urban sustainability. © 2022 Elsevier Ltd</t>
  </si>
  <si>
    <t>Manthrithilake H., Liyanagama B.S.</t>
  </si>
  <si>
    <t>Simulation model for participatory decision making: Water allocation policy implementation in Sri Lanka</t>
  </si>
  <si>
    <t>10.1080/02508060.2012.708602</t>
  </si>
  <si>
    <t>This paper describes the value of a computer-based simulation model in the implementation of participatory water allocation policy in Sri Lanka. The model simulates the interconnected networks of 7 basins, including 18 reservoirs, 19 irrigation schemes and 13 hydropower stations. Stakeholders are involved in data collection for the simulation runs, review of the technically acceptable water allocation plan, implementation of the plan and post-implementation review. The modelled nexus captures 72% of the available surface water resources of the island. The result helps to achieve the food and energy security of the country, serving the livelihoods of millions of people. © Copyright 2012 International Water Resources Association.</t>
  </si>
  <si>
    <t>Halbe J., Pahl-Wostl C., A. Lange M., Velonis C.</t>
  </si>
  <si>
    <t>Governance of transitions towards sustainable development – the water–energy–food nexus in Cyprus</t>
  </si>
  <si>
    <t>Cyprus</t>
  </si>
  <si>
    <t>10.1080/02508060.2015.1070328</t>
  </si>
  <si>
    <t>This paper presents a methodological framework to analyse sustainability innovations in the water–energy–food nexus and strategies for governing transition processes towards their widespread implementation. An application to a case study in Cyprus shows the interrelations of several sustainability innovations in the water, energy and food sectors, and specific learning requirements that need to be addressed to achieve a transition towards sustainable development. The framework helps to explore systematically responsibilities of different stakeholders for the implementation of innovations and thereby provides critical information for reflexive governance processes. © 2015 International Water Resources Association.</t>
  </si>
  <si>
    <t>Kibaroglu A., Gürsoy S.I.</t>
  </si>
  <si>
    <t>Water–energy–food nexus in a transboundary context: the Euphrates–Tigris river basin as a case study</t>
  </si>
  <si>
    <t>Euphrates–Tigris river basin</t>
  </si>
  <si>
    <t>10.1080/02508060.2015.1078577</t>
  </si>
  <si>
    <t>The interlinkage between water, energy and food security and its transboundary relevance is becoming increasingly important. The paper analyses the evolution of transboundary water resources management in the Euphrates–Tigris basin with specific reference to interlinkages between water, food and energy policies at national and transboundary levels, and it explores how the policy shifts at the highest decision-making level have served to produce synergies for cooperation among the riparians or vice versa. © 2015 International Water Resources Association.</t>
  </si>
  <si>
    <t>Jobbins G., Kalpakian J., Chriyaa A., Legrouri A., El Mzouri E.H.</t>
  </si>
  <si>
    <t>To what end? Drip irrigation and the water–energy–food nexus in Morocco</t>
  </si>
  <si>
    <t>10.1080/07900627.2015.1020146</t>
  </si>
  <si>
    <t>This article draws on three case studies of drip irrigation adoption in Morocco to consider the water–energy–food nexus concept from a bottom-up perspective. Findings indicate that small farmers' adoption of drip irrigation is conditional, that water and energy efficiency does not necessarily reduce overall consumption, and that adoption of drip irrigation (and policies supporting it) can create winners and losers. The article concludes that, although the water–energy–food WEF nexus concept may offer useful insights, its use in policy formulation should be tempered with caution. Technical options that appear beneficial at the conceptual level can have unintended consequences in practice, and policies focused on issues of scarcity and efficiency may exacerbate other dimensions of poverty and inequality. © 2015, © 2015 Taylor &amp; Francis.</t>
  </si>
  <si>
    <t>King C., Jaafar H.</t>
  </si>
  <si>
    <t>Rapid assessment of the water–energy–food–climate nexus in six selected basins of North Africa and West Asia undergoing transitions and scarcity threats</t>
  </si>
  <si>
    <t xml:space="preserve">six selected basins of North Africa and West Asia </t>
  </si>
  <si>
    <t>10.1080/07900627.2015.1026436</t>
  </si>
  <si>
    <t>Existing strategies for management of water scarcity in the Middle East and North Africa negotiate a complex system of trade-offs between water, energy, and food production. The effects of rural households' green water management practices on basin-level water, energy, food and carbon stocks and flows are sketched qualitatively in six basin agro-ecosystems. The case for increased strategic support for green agricultural water management practices appears stronger when weighed from the nexus perspective, rather than purely from the point of view of water balance and food production. Trade-offs under critical transitions affecting agricultural water use are explored, and the scope for quantitative monitoring is discussed. © 2015, © 2015 Taylor &amp; Francis.</t>
  </si>
  <si>
    <t>Covarrubias M., Boas I.</t>
  </si>
  <si>
    <t>The making of a sustainable food city in Barcelona: insights from the water, energy, and food urban nexus</t>
  </si>
  <si>
    <t>10.1080/1943815X.2019.1675715</t>
  </si>
  <si>
    <t>Journal of Integrative Environmental Sciences</t>
  </si>
  <si>
    <t>This paper examines the making of urban sustainable food provisioning through the case of Barcelona. Barcelona is seeking to develop a more sustainable food system. It aims to green its municipal food markets by reducing the distances from which the food is sourced from. This has been labelled by the city of Barcelona as “proximity food”. We shed light on how, and to what extent, proximity food contributes to making the city more sustainable. To frame our analysis, we employ concepts from networks and flows as developed in sociology by Manuel Castells. We examine the provisioning processes that proximity food goes through before they enter retail markets. This includes an analysis of connections with urban energy and water flows. This so-called water, energy and food Urban Nexus, which we argue to be a key factor in the greening of urban food systems. This means that sustainability of food is not just determined by physical distances between its provisioning processes per se but by the specific ways in which food flows relate to connections (both physical and social) with energy and water. © 2020 The Author(s). Published by Informa UK Limited, trading as Taylor &amp; Francis Group.</t>
  </si>
  <si>
    <t>Lee J.Y., Naylor R.L., Figueroa A.J., Gorelick S.M.</t>
  </si>
  <si>
    <t>Water-food-energy challenges in India: political economy of the sugar industry</t>
  </si>
  <si>
    <t>10.1088/1748-9326/ab9925</t>
  </si>
  <si>
    <t>Sugar is the second largest agro-based industry in India and has a major influence on the country's water, food, and energy security. In this paper, we use a nexus approach to assess India's interconnected water-food-energy challenges, with a specific focus on the political economy of the sugar industry in Maharashtra, one of the country's largest sugar producing states. Our work underscores three points. First, the governmental support of the sugar industry is likely to persist because policymakers are intricately tied to that industry. Entrenched political interests have continued policies that incentivize sugar production. As surplus sugar has been produced, the government introduced additional policies to reduce this excess and thereby protect the sugar industry. Second, although the sugar economy is important to India, sugar policies have had detrimental effects on both water and nutrition. Long-standing government support for sugarcane pricing and sales has expanded water-intensive sugarcane irrigation in low-rainfall areas in Maharashtra, which has reduced the state's freshwater resources and restricted irrigation of more nutritious crops. Despite its poor nutritional value, empty-calorie sugar has been subsidized through the public distribution system. Third, the Indian government is now promoting sugarcane-based ethanol production. This policy has the benefit of providing greater energy security and creating a new demand for surplus sugar in the Indian market. Our analysis shows that a national biofuel policy promoting the production of ethanol from sugarcane juice versus directly from molasses may help reduce subsidized sugar for human consumption without necessarily expanding water and land use for additional production of sugarcane. © 2020 The Author(s). Published by IOP Publishing Ltd.</t>
  </si>
  <si>
    <t>Kattelus M., Rahaman M.M., Varis O.</t>
  </si>
  <si>
    <t>Myanmar under reform: Emerging pressures on water, energy and food security</t>
  </si>
  <si>
    <t>Myanmar</t>
  </si>
  <si>
    <t>10.1111/1477-8947.12032</t>
  </si>
  <si>
    <t>Natural Resources Forum</t>
  </si>
  <si>
    <t>Myanmar's water-related sectors are subject to intensive changes, as the country's abundant land and water resources provide substantial scope for development. Recent steps towards economic reform in Myanmar have led to a surge of foreign investment directed towards intensified natural resource extraction. Both the agricultural and the energy sector are increasingly affected by foreign investments that will impact the status of water, energy and food security in the country. With these on-going developments, Myanmar's future is largely dependent on how its natural resources are managed and how the benefits from the resource extraction are shared. With various institutional changes and new actors welcomed to the sectors, existing livelihoods and ecosystems dependent on the land and water resources are to face increasing competition for the shared resources, while lacking secured access to them. There are increasing concerns that this sectoral development is occurring at the expense of environmental and social sustainability. As one way to tackle these challenges, the water-energy-food nexus approach could help in finding synergies and co-benefits across sectors by addressing the imbalances along the nexus and externalities derived from the on-going intensification. © 2013 United Nations.</t>
  </si>
  <si>
    <t>Pasqual J.C., Bollmann H.A., Scott C., Andersen S., Lange M.V.</t>
  </si>
  <si>
    <t>Rural and urban transitions with biogas and biomethane in brazil: A water-energy-food nexus analysis</t>
  </si>
  <si>
    <t>10.24084/repqj14.233</t>
  </si>
  <si>
    <t>Renewable Energy and Power Quality Journal</t>
  </si>
  <si>
    <t>Brazil has historical concerns about renewable sources of energy, mainly because it is the largest tropical country in the world, receiving intense solar radiation, which is the basis of biomass production. In addition, the country has exceptional soil and climate conditions and great biodiversity. Agriculture and livestock activities are very representative in the Brazilian economy and produce usable biomass, which entail renewable sources of energy and the need for residue management. In this context, biogas represents a basic energy source; it is generated via planned treatment of animal, human and industrial wastes. This has two main results: a) the generation of electric, thermal, and vehicular (biomethane) energy; and b) the reduction of greenhouse gas emissions and resultant mitigation of global warming. This paper assesses agricultural biogas projects being developed by Itaipu Binational, the second largest hydroelectric power generation company in the world, which has diversified its energy production from hydropower into other renewable sources such as biogas. In addition to promoting environmental and economic benefits, it promotes local social development, since the process for biogas production constitutes and sustains a relatively complex supply chain, requiring local skilled labor, technical and scientific support, and environmental awareness in the population. We conclude with implications of the Itaipu biogas case example for a range of other contexts. © 2016, European Association for the Development of Renewable Energy, Environment and Power Quality (EA4EPQ). All rights reserved</t>
  </si>
  <si>
    <t>Farjalla V.F., Pires A.P.F., Agostinho A.A., Amado A.M., Bozelli R.L., Dias B.F.S., Dib V., Faria B.M., Figueiredo A., Gomes E.A.T., Lima Â.J.R., Mormul R.P., Ometto J.P.H.B., Panosso R., Ribeiro M.C.L.B., Rodriguez D.A., Sabino J., Scofield V., Scarano F.R.</t>
  </si>
  <si>
    <t>Turning Water Abundance Into Sustainability in Brazil</t>
  </si>
  <si>
    <t>10.3389/fenvs.2021.727051</t>
  </si>
  <si>
    <t>Brazil is a powerhouse in terms of water resources, which are instrumental to the country’s transition to sustainability. However, to realize this potential, substantial management and conservation hurdles must first be overcome. We propose a novel strategy for the use, management, and conservation of Brazilian water resources. Our approach recognizes the spatial heterogeneity of water abundance and is based on a multisectoral perspective, including energy, food, sanitation, and environmental conservation. The main recommendations are to adopt low-cost local and subnational solutions and to design policy mixes, both based on the logic of the nexus water-food-energy-ecosystem. We offer as examples programs that 1) increase cistern infrastructure in drylands, 2) use constructed wetlands to improve sewage treatment in small cities and vulnerable areas, 3) turn the focus of conservation to aquatic ecosystems, 4) stimulate the adoption of small hydrokinetic turbines for energy generation in sparsely populated river-abundant regions, such as the Amazon Region, 5) diversify the matrix of renewable energy sources by combining hydropower with biomass and wind energy generation, and 6) mixes policies by integrating multiple sectors to improve regulation, use and management of water resources, such as the Brazilian “Water for All” Program. By following these recommendations, Brazil would align itself with the goals established in international agreements and would turn its abundance of water resources into development opportunities. Copyright © 2021 Farjalla, Pires, Agostinho, Amado, Bozelli, Dias, Dib, Faria, Figueiredo, Gomes, Lima, Mormul, Ometto, Panosso, Ribeiro, Rodriguez, Sabino, Scofield and Scarano.</t>
  </si>
  <si>
    <t>Siakwah P., Torto O.</t>
  </si>
  <si>
    <t>Analysis of the Complexities in the Water-Energy-Food Nexus: Ghana's Bui Dam Experience</t>
  </si>
  <si>
    <t>Bui Dam</t>
  </si>
  <si>
    <t>10.3389/fsufs.2022.734675</t>
  </si>
  <si>
    <t>The quest to improve the mired development challenges of developing economies at a global scale have in recent years constituted policy imprimatur of development discourse, including the role of national and local resources. “Nexus” is an ultra-prioritized integrative global development approach. It denotes connection(s) linking two or more phenomena or variables. It is therefore not surprising to witness of-the-moment approaches such as the development-security nexus, migration-development-security nexus, and water-energy nexus, among others. Particularly relevant to this article is the water-energy-food (WEF) nexus as an integrative strategy to tackle prosaic issues of industrialization, poverty reduction, food security, and ecological sustainability. Adopting a qualitative methodological approach, the article studies the Bui dam to elucidate how the nexus operates in a complex and tense environment. The central argument is that most analyses of WEF interventions, particularly from the mainstream development literature rarely interrogate complex politics of interest amongst the trident sectors (water, energy, and food). The dominant studies tend to dwell on the technical or instrumental aspects. But an understanding of the complex relationships at play needs a critical approach. Our key argument is that the WEF nexus is prominently embedded in complex historical systems that tend to counter-balance the hyper-deductive projected costs and benefits. It is critical to view the relations amongst the WEF from a non-linear and realistic perspective. WEF as an embodiment of a complex system helps us to understand the multi-level, contradictory, and diverse interests at play within, between, and across the systems. Even though the nexus operations on an assumption of seamless collaborative relations among and between institutions, agencies, and actors in the policy and program implementation space, an analysis of the Bui project in Ghana shows tensions, side-lining, and inter-role conflicts among the actors, where the energy sector actors weigh power and resources over other institutions and actors in the space to drive the nexus. Copyright © 2022 Siakwah and Torto.</t>
  </si>
  <si>
    <t>Sakai P., Afionis S., Favretto N., Stringer L.C., Ward C., Sakai M., Neto P.H.W., Rocha C.H., Gomes J.A., de Souza N.M., Afzal N.</t>
  </si>
  <si>
    <t>Understanding the implications of alternative bioenergy crops to support smallholder farmers in Brazil</t>
  </si>
  <si>
    <t>10.3390/su12052146</t>
  </si>
  <si>
    <t>Smallholders constitute more than three quarters of the world's farmers, and despite their numbers, they commonly lack opportunities to advance their development status. Bioenergy production and consumption can help sustain smallholders' energy needs and generate employment and income, but it also raises concerns over social justice and equity, especially where crops used for bioenergy could also be used for food. This perspective paper is grounded in a literature review related to three different crops in Brazil: sugarcane, landrace maize and sweet potato. It seeks to determine if these crops offer the potential to support smallholder farmers' development in a more equitable way, focusing on opportunities for their use in bioenergy. We review the literature to identify policies shaping the smallholder development context in relation to these crops, assessing whose knowledge informs policy and institutional decision making, and highlighting the policy attention afforded to the different crops from different sectors. We further evaluate the literature on each crop in relation to water use and calorific value (i.e., food and energy). Our review indicates that while sugarcane has received the most policy and institutional attention, its development is largely anchored in research and development investments that support large-scale commercial farms and agri-businesses. Smallholders have not benefited or had the opportunity to engage in relevant policy decision making for sugarcane cultivation. At the same time, smallholders hold valuable untapped knowledge on the cultivation of sweet potato and landrace maize, both of which have the potential to generate development opportunities for smallholders. Our review suggests that the environmental impact of landrace maize and sweet potato in terms of water use is significantly lower than sugarcane, while they can generate more calories for energy or food consumption and offer diversification opportunities. Despite that these alternative crops offer considerable untapped potential to support rural development, more research is still needed to harness these benefits. Changes are needed to address inequities in policies, institutions and the types of knowledge informing decision making. Such changes need to afford smallholder farmers greater recognition and participation in decision making, so that the distribution of benefits from the three study crops can reach them to support their development better. © 2020 by the authors. Licensee MDPI, Basel, Switzerland.</t>
  </si>
  <si>
    <t>Ermoliev Y., Zagorodny A.G., Bogdanov V.L., Ermolieva T., Havlik P., Rovenskaya E., Komendantova N., Obersteiner M.</t>
  </si>
  <si>
    <t>Linking Distributed Optimization Models for Food, Water, and Energy Security Nexus Management</t>
  </si>
  <si>
    <t>10.3390/su14031255</t>
  </si>
  <si>
    <t>Traditional integrated modeling (IM) is based on developing and aggregating all relevant (sub)models and data into a single integrated linear programming (LP) model. Unfortunately, this approach is not applicable for IM under asymmetric information (ASI), i.e., when “private” information regarding sectoral/regional models is not available, or it cannot be shared by modeling teams (sectoral agencies). The lack of common information about LP submodels makes LP methods inapplicable for integrated LP modeling. The aim of this paper is to develop a new approach to link and optimize distributed sectoral/regional optimization models, providing a means of decentralized cross-sectoral coordination in the situation of ASI. Thus, the linkage methodology enables the investigation of policies in interdependent systems in a “decentralized” fashion. For linkage, the sectoral/regional models do not need recoding or reprogramming. They also do not require additional data harmonization tasks. Instead, they solve their LP submodels independently and in parallel by a specific iterative subgradient algorithm for nonsmooth optimization. The submodels continue to be the same separate LP models. A social planner (regulatory agency) only needs to adjust the joint resource constraints to simple subgradient changes calculated by the algorithm. The approach enables more stable and resilient systems’ performance and resource allocation as compared to the independent policies designed by separate models without accounting for interdependencies. The paper illustrates the application of the methodology to link detailed energy and agricultural production planning models under joint constraints on water and land use. © 2022 by the authors. Licensee MDPI, Basel, Switzerland.</t>
  </si>
  <si>
    <t>Tan A.H.P., Yap E.H.</t>
  </si>
  <si>
    <t>Energy security within malaysia’s water-energy-food nexus—a systems approach</t>
  </si>
  <si>
    <t>10.3390/systems7010014</t>
  </si>
  <si>
    <t>Systems</t>
  </si>
  <si>
    <t>While knowledge of energy security has been thorough and elaborate, understanding energy security within the context of the water-energy-food nexus, where substantial inter-sectoral causes and effects exist, is less established, more so for Malaysia. This paper investigates the impact of two energy scenarios on identified key indicators within the context of the water-energy-food nexus. By utilizing a mixed method of qualitative interview and quantitative system dynamics modelling, representative causal loop diagrams and stock-flow diagrams were constructed to predict and allow for the analysis of behaviors of selected key indicators. Key findings include the importance of allowing a reasonable penetration of 20% renewable energy for the long term, and having a proper consideration for nuclear energy to assist in keeping energy costs low for the mid-term. © 2019 by the authors. Licensee MDPI, Basel, Switzerland.</t>
  </si>
  <si>
    <t>Subramanian S., Manjunatha A.V.</t>
  </si>
  <si>
    <t>Demystifying the energy-water-soil-food nexus in Indian Agriculture</t>
  </si>
  <si>
    <t>https://www.researchgate.net/publication/273341815_Demystifying_the_energy-water-soil-food_nexus_in_Indian_Agriculture</t>
  </si>
  <si>
    <t>Ecology, Environment and Conservation</t>
  </si>
  <si>
    <t>This review article presents the concept of nexus among Energy-Water-Soil-Food in the Indian agriculture and tries to analyze the impact of these inputs used for food production considering the respective policies. Several policies for managing agricultural inputs are narrow and are not viewed in a holistic way, thereby creating inefficiencies in the agricultural systems due to mismanagement of resource use. Literature review reveals that a nexus oriented approach is needed to tackle the current levels of insecurity in access to resources. Understating of the nexus enables conditions for policy consistency in the social, economic, political and institutional dimensions targeting effective utilization of resources. Furthermore, an understanding of nexus facilitates to dwell deeper into the relative influences caused due to various administered policies and help to reduce the trade-offs to build horizontal integration in the sector. .Though, this concept seems to be simple, but managing all the components together is a herculean task as it deals with the nexus between the human societies', livelihood and the physical environment at large. Many concerns (eg. depletion and degradation of resources) raised in this review paper has to be addressed in an integrated /multi prolonged approach in a gradual manner. Copyright © EM International.</t>
  </si>
  <si>
    <t>Das T.; Cabezas H.</t>
  </si>
  <si>
    <t>Tools and concepts for environmental sustainability in the food-energy-water nexus: Chemical engineering perspective</t>
  </si>
  <si>
    <t>Seshasayee’s paper mill; the leather industry in Tamil Nadu</t>
  </si>
  <si>
    <t>company</t>
  </si>
  <si>
    <t>10.1002/ep.12763</t>
  </si>
  <si>
    <t>This work primarily deals with environmental sustainability and/or sustainable development, and with methodologies to design or redesign sustainable chemical and allied processes and products using sustainability concepts and LCA thinking. The overall approach is illustrated with two case studies involve: (1) an eco-sugar complex producing sugar, ethanol, and paper using water and energy as inputs to the process, and (2) the leather industry in Tamil Nadu, India which requires substantial amounts of water and energy to process leather from cattle—a food source. Also, this work focuses on what chemists, chemical engineers, and other disciplines can further contribute to fully visualize, establish and implement environmental sustainability and sustainable development. Sustainability has traditionally had three underlying bases: (1) economic viability—cost and business aspects; (2) social concern—human health and social welfare; and (3) natural or ecological issues—depletion of natural capital and environment. Sustainable development has become a major driving initiative in engineering throughout the world today. Here, our focus is on various aspects of sustainability or sustainable development including environmental, industrial, business, economical, ethical, and social sustainability. The work concludes with some summary thoughts on available tools and the nature of sustainability. © 2017 American Institute of Chemical Engineers Environ Prog, 37: 73–81, 2018. © 2017 American Institute of Chemical Engineers Environ Prog.</t>
  </si>
  <si>
    <t>Compton, M; Willis, S; Rezaie, B; Humes, K</t>
  </si>
  <si>
    <t>INNOVATIVE FOOD SCIENCE &amp; EMERGING TECHNOLOGIES</t>
  </si>
  <si>
    <t>The food processing industry is one of the largest consumers of energy and water in the manufacturing sector. It is vital that conservation measures are taken to reduce the use of electricity, fuel, and water for producers to have long-term, sustainable growth. The Pacific Northwest (PNW) region includes some the largest food processers in the United States, particularly with products such as fruit and vegetable preserves, apples products, potato products, and milk. Energy and water consumption in PNW food processing facilities are quantified as well as techniques to increase efficiency and reduce waste. Mechanical drive systems and refrigeration consumes the most electricity in the industry and the implementation of energy management plans has the largest potential to save electricity in PNW facilities. Heating and cooling process needs are the largest consumers of energy in the food processing industry. Implementing cogeneration/trigeneration technology, replacing of older equipment, capturing waste heat, and reusing wastewater can have significant impacts on both energy and water consumption. Novel, emerging technologies such as membrane separation, high-pressure processing, microwave assist, ultrasound, pulsed high electric fields, ozone, and hydrogen/electricity generation have significant potential to benefit the food processing industry by increasing efficiency and allowing companies to stay competitive in an industry where sustainable practices are becoming increasingly important to the public.</t>
  </si>
  <si>
    <t>Veldhuis A.J.; Glover J.; Bradley D.; Behzadian K.; López-Avilés A.; Cottee J.; Downing C.; Ingram J.; Leach M.; Farmani R.; Butler D.; Pike A.; De Propris L.; Purvis L.; Robinson P.; Yang A.</t>
  </si>
  <si>
    <t>Re-distributed manufacturing and the food-water-energy nexus: opportunities and challenges</t>
  </si>
  <si>
    <t>UK</t>
  </si>
  <si>
    <t>10.1080/09537287.2018.1540055</t>
  </si>
  <si>
    <t>Production Planning and Control</t>
  </si>
  <si>
    <t>Addressing the intersection of two important emerging research areas, re-distributed manufacturing (RDM) and the food-energy-water (FEW) nexus, this work combines insights from engineering, business and policy perspectives and explores opportunities and challenges towards a more localized and sustainable food system. Analysis centred on two specific food products, namely bread and tomato paste reveals that the feasibility and potential of RDM vary with the type of food product and the supply chain (SC) components. Physically, energy efficiency, water consumption and reduction of waste and carbon footprint may be affected by scale and location of production activities and potentials of industrial symbiosis. From the business perspective, novel products, new markets and new business models are expected in order for food RDM to penetrate within the established food industry. Studies on policies, through the lens of public procurement, call for solid evidence of envisioned environmental, social and economic benefits of a more localized food system. An initial integrated framework is proposed for understanding and assessing food RDM and the FEW nexus. © 2019, © 2019 The Author(s). Published by Informa UK Limited, trading as Taylor &amp; Francis Group.</t>
  </si>
  <si>
    <t>Givens, JE; Padowski, J; Guzman, CD; Malek, K; Witinok-Huber, R; Cosens, B; Briscoe, M; Boll, J; Adam, J</t>
  </si>
  <si>
    <t>Incorporating Social System Dynamics in the Columbia River Basin: Food-Energy-Water Resilience and Sustainability Modeling in the Yakima River Basin</t>
  </si>
  <si>
    <t>Yakima River Basin</t>
  </si>
  <si>
    <t>10.3389/fenvs.2018.00104</t>
  </si>
  <si>
    <t>FRONTIERS IN ENVIRONMENTAL SCIENCE</t>
  </si>
  <si>
    <t>In the face of climate change, achieving resilience of desirable aspects of food-energy-water (FEW) systems already strained by competing multi-scalar social objectives requires interdisciplinary approaches. This study is part of a larger effort exploring Innovations in the Food-Energy-Water Nexus (INFEWS) in the Columbia River Basin (CRB) through coordinated modeling and simulated management scenarios. Here, we focus on a case study and conceptual mapping of the Yakima River Basin (YRB), a sub-basin of the CRB. Previous research on FEW system management and resilience includes some attention to social dynamics (e.g., economic and governance systems); however, more attention to social drivers and outcomes is needed. Our goals are to identify several underutilized ways to incorporate social science perspectives into FEW nexus research and to explore how this interdisciplinary endeavor alters how we assess innovations and resilience in FEW systems. First, we investigate insights on FEW nexus resilience from the social sciences. Next, we delineate strategies for further incorporation of social considerations into FEW nexus research, including the use of social science perspectives and frameworks such as socio-ecological resilience and community capitals. Then, we examine a case study of the YRB, focusing on the historical development of the FEW nexus and innovations. We find that a resilience focus applied to the FEW nexus can inadvertently emphasize a status quo imposed by those already in power. Incorporating perspectives from the social sciences, which highlight issues related to inequality, power, and social justice, can address these shortcomings and inform future innovations. Finally, we use causal loop diagrams to explore the role of the social in the FEW nexus, and we suggest ways to incorporate social aspects into an existing stock and flow object-oriented modeling system. This project represents a starting point for a continued research agenda that incorporates social dynamics into FEW system resilience modeling and management in the CRB.</t>
  </si>
  <si>
    <t>Salem H.S., Pudza M.Y., Yihdego Y.</t>
  </si>
  <si>
    <t>Water strategies and water–food Nexus: challenges and opportunities towards sustainable development in various regions of the World</t>
  </si>
  <si>
    <t xml:space="preserve">various world regions, including the Gulf Cooperation Council (GCC) countries, Central Asia countries and the Caucasus, China, Africa, and Canada. </t>
  </si>
  <si>
    <t>10.1007/s40899-022-00676-3</t>
  </si>
  <si>
    <t>The twenty-first century is witnessing an explosion in global population, environmental changes, agricultural land disintegration, hunger, and geopolitical instabilities. It is difficult to manage these conditions or standardize improvement systems without thinking of the three main elements or subsystems that are necessary for any meaningful development—namely water (W), energy (E), and food (F). These key elements form what is globally agreed upon as the “WEF Nexus.” While considering them, one should think about the other key factors that influence WEF Nexus, including population’s growth, impacts of environmental changes (including climate change), moderation and adaptation regimes to climate change and climate resilience, loss of biodiversity, and sustainable nature. Together, the WEF Nexus subsystems represent a framework to ensure environmental protection that should be seen as an ethical and socioeconomic obligation. Issues, such as protection of water resources, and strategies and management tools or mechanisms for the use of water assets and agricultural innovations under the obligations of sustainable use, are investigated in this paper. Attention is paid to the relationship between water and food (WF Nexus) or water for food security in various world regions, including the Gulf Cooperation Council (GCC) countries, Central Asia countries and the Caucasus, China, Africa, and Canada. This paper also presents analyses of a great number of up-to-date publications regarding the “Nexus” perspective and its applications and limitations. This paper suggests that the Nexus’ approach, in its different concepts (WEF, WE, WF and EF), can promote sustainable development and improve the quality of life of communities, while preserving natural, human, and social capital, addressing sustainability challenges, and protecting natural resources and the environment for long-term use. © 2022, The Author(s), under exclusive licence to Springer Nature Switzerland AG.</t>
  </si>
  <si>
    <t>Kurian M., Scott C., Reddy V.R., Alabaster G., Nardocci A., Portney K., Boer R., Hannibal B.</t>
  </si>
  <si>
    <t>One swallow does not make a summer: Siloes, trade-offs and synergies in the water-energy-food nexus</t>
  </si>
  <si>
    <t>10.3389/fenvs.2019.00032</t>
  </si>
  <si>
    <t>Synergies are required to ensure coordination between UN agencies (on norms and indicators), Member States (on coherence of policy instruments) and consumers (on perceptions of safety and affordability of services) to advance the achievement of Sustainable Development Goal (SDG) target 6.3 which focusses on reuse of wastewater. In this paper we employ theoretical insights derived from an agent-based modeling approach to undertake a critical examination of the recent UN-WATER directive on SDG target 6.3 and advocate for an improved understanding of factors that determine whether and how effective wastewater reuse will be possible while accommodating for regional variation and institutional change. We demonstrate that by applying the Nexus approach it is feasible to overcome siloes by forging concepts of trade-offs and synergies to draw out coupled perspectives of bio-physical and institutional dimensions of water-energy-food interactions. By employing this proposition, the paper advocates for place-based observatories as a mechanism that can support valorization of data and methodological assumptions as a precursor to robust monitoring of the SDG's. The systematic use of literature reviews and expert opinion to develop and pilot-test composite indices via place-based observatories raises the prospect of a data light approach to monitoring SDGs; specifically, what are the merits of relying on extensive survey data compared to composite indices that while being amenable to supporting benchmarking and scenario analysis can provide the insight needed to inform decision-making and robust monitoring of global goals?. © 2019 Kurian, Scott, Reddy, Alabaster, Nardocci, Portney, Boer and Hannibal.</t>
  </si>
  <si>
    <t>Revision of Decision/Making Tools for Sustainable Planning and Proposal of a Novel Conceptual Framework for the Energy-Water-Food Nexus</t>
  </si>
  <si>
    <t>10.1007/978-3-030-96678-2_2</t>
  </si>
  <si>
    <t>Often, political decisions are taken without the necessary coordination of different administrations and without considering the impact that a political decision in one activity may have on additional activities (Medema et al. in Water 8:1–24, 2016 [1]; Eddington and Eddington in Res Comp Int Educ 6:255–272, 2011 [2]). A deficiency in coordination arises between different branches at the same hierarchy level, or between different levels, in the public administration. For instance, for a problem associated with a nation’s energy-related decisions, hydro-related resolutions are taken at a restricted area, without coordination between the two administration levels. © 2022, The Author(s), under exclusive license to Springer Nature Switzerland AG.</t>
  </si>
  <si>
    <t>Rosales-Asensio E., de la Puente-Gil Á., García-Moya F.-J., Blanes-Peiró J., de Simón-Martín M.</t>
  </si>
  <si>
    <t>Decision-making tools for sustainable planning and conceptual framework for the energy–water–food nexus</t>
  </si>
  <si>
    <t>10.1016/j.egyr.2020.08.020</t>
  </si>
  <si>
    <t>The impact assessment of energy strategies, more specifically those that promote an integrated approach on resource management in other sectors such as water and food, requires knowledge related to the evaluation of the quality and knowledge that may be estimated by quantitative means. The present paper makes inquiries into those knowledge requirements in addition to review the means used to obtain it—including the required entries and the results they provide. In response to the recognized problems in knowledge, this paper introduces a basic reference structure underlying a system to evaluate the way that a progressive development of inexhaustible energies in a particular geographical region can affect the demand of water and food. Then, the proposed conceptual framework constitutes a novel approach for energy policy makers which only consider partial impacts of the energy management. By considering the nexus of energy, water and food, energy management policies may be redefined and differences with current policies must be investigated. © 2020 The Authors</t>
  </si>
  <si>
    <t>de Amorim W.S., Valduga I.B., Ribeiro J.M.P., Williamson V.G., Krauser G.E., Magtoto M.K., de Andrade Guerra J.B.S.O.</t>
  </si>
  <si>
    <t>The nexus between water, energy, and food in the context of the global risks: An analysis of the interactions between food, water, and energy security</t>
  </si>
  <si>
    <t>10.1016/j.eiar.2018.05.002</t>
  </si>
  <si>
    <t>Environmental Impact Assessment Review</t>
  </si>
  <si>
    <t>The purpose of this article is to analyze the interactions between water, energy, and food security, referenced in this study as the nexus between water, energy, and food, and the impacts of global risks using the World Economic Forum's, 2017 Global Risks Report as a guideline. In this analysis, the authors reveal that water, energy, and food are interdependent and essential resources demanding sustainable, integrated and intelligent management. These vital resources are susceptible to many global risks which are maximized by extreme weather events, mass involuntary human migrations, and other hazards that predominantly endanger the vulnerable communities of less developed countries. In conclusion, policies carried out by the international community, decision-makers, civil society, and the private sector, must align to target and mitigate global risks, specifically, water, energy and food security. © 2018 Elsevier Inc.</t>
  </si>
  <si>
    <t>Ryan S. D. Calder, Caitlin Grady, Marc Jeuland, Christine J. Kirchhoff, Rebecca L. Hale, and Rebecca L. Muenich</t>
  </si>
  <si>
    <t>COVID-19 Reveals Vulnerabilities of the Food-Energy-Water Nexus to Viral Pandemics</t>
  </si>
  <si>
    <t>10.1021/acs.estlett.1c00291</t>
  </si>
  <si>
    <t>Environmental Science &amp; Technology Letter</t>
  </si>
  <si>
    <t>Pesaro G.</t>
  </si>
  <si>
    <t>The nexus services from a territorial perspective: Interactions and trade offs</t>
  </si>
  <si>
    <t>Lagod’Idro (Idro Lake)</t>
  </si>
  <si>
    <t>10.1007/978-3-319-41022-7_7</t>
  </si>
  <si>
    <t>The aim of this essay is to introduce the potentials of a territorial based approach to support decision-making regarding the uses of land in order to optimize the value production and the ratio between exploitation of resources, supply of water, energy and food services (WEFS) and preservation of the natural environment. Land and the natural resources integrated in it are regarded as the physical reference units of the WEFS in a nexus perspective. From the one side, land is the complex system of resources, material and natural ones in particular, which sustain WEFS security and quality in terms of production and consumption models. From the other side, the production of WEFS demands for production surfaces which represent the field where different uses and use models meet and produce cross impacts and trade-offs. The land quality, availability and, mainly, model of use become crucial factors to guarantee a stable and adequate offer of WEFS. This in the light of a growing demand for the protection of the natural environments and the ecosystems and for enhancing the quality of social services, in a perspective of resilience and sustainability. Finally, a brief presentation of a case study will be proposed, regarding the story of the Lago d’Idro (Idro Lake). Here the conflicts on water uses go back to the starting of the twentieth-century: a good example of the interactions, tradeoffs and decision making around the sharing of water among different territorial uses and users over time, in presence of a growing scarcity caused by long periods of drought at the local level. © 2017, Springer International Publishing Switzerland.</t>
  </si>
  <si>
    <t>Tony Allan J.A.T.</t>
  </si>
  <si>
    <t>Water, food and trade as an element of the water-energy-food nexus in the mena region</t>
  </si>
  <si>
    <t>MENA region</t>
  </si>
  <si>
    <t>10.1007/978-3-319-48920-9_3</t>
  </si>
  <si>
    <t>The purpose of the analysis will be to provide an introduction to the architecture of the Water-Energy-Food Nexus. It will be argued that recognising this architecture could be helpful in three ways. First, it could enable public policymakers to identify the risks of business as usual approaches to managing water and energy. Secondly, it highlights - for the key private sector players in the water, energy and food supply chains - the importance of stewarding the ecosystems of water, biodiversity and the atmosphere. Thirdly, the supply chains architecture enables water and energy scientists and professionals to engage with nexus science and nexus practice more effectively. The analysis will focus on the water, food and trade sub-nexus and the need to understand the operation of this sub-nexus in the Middle East. © Springer International Publishing AG 2017.</t>
  </si>
  <si>
    <t>Sperling J.B., Berke P.R.</t>
  </si>
  <si>
    <t>Urban Nexus Science for Future Cities: Focus on the Energy-Water-Food-X Nexus</t>
  </si>
  <si>
    <t>10.1007/s40518-017-0085-1</t>
  </si>
  <si>
    <t>Purpose of Review: Rapid urban expansion of the world’s cities is placing unprecedented demands on the energy, water, food, and other (X) systems (e.g., mobility) that each offer multiple life-supporting services. Coordination that considers inter-sectoral connections among these urban systems and services remains nascent in practice, yet are critical to the future well-being, resource/operational efficiency, and resilience of urban areas. This paper therefore proposes an applied “urban nexus science” framework to identify integrated and synergistic pathways toward achieving urban sustainability. Recent Findings: The design, planning, and operation of urban W-E-F systems can benefit from integrated analyses to accelerate infrastructure, land use, and hazard mitigation planning and decision-making. New knowledge quantifying the key effects of W-E-F systems designed in isolation versus an increasingly integrated systems, especially when exposed to hazards, health risks, or extreme events, are a critical need. Summary: Interactive system modeling and participatory technologies are needed to support stakeholder engagement and two-way (and multi-directional) information flow, for exploring outcomes of alternative solutions for integrating W-E-F sectors. To support such important efforts, research is needed to fill critical gaps in data, identify tradeoffs, and develop synergistic solutions that measure sustainability co-benefits based on different levels of urban integration among W-E-F systems and services. © 2017, Springer International Publishing AG.</t>
  </si>
  <si>
    <t>Lehmann S.</t>
  </si>
  <si>
    <t>Implementing the Urban Nexus approach for improved resource-efficiency of developing cities in Southeast-Asia</t>
  </si>
  <si>
    <t xml:space="preserve">Case 1. Nashik, India; Case 2. Naga, The Philippines; Case 3. Pekanbaru, Indonesia </t>
  </si>
  <si>
    <t>10.1016/j.ccs.2017.10.003</t>
  </si>
  <si>
    <t>City, Culture and Society</t>
  </si>
  <si>
    <t>Resource challenges are particularly dominant in fast-expanding cities in the Southeast-Asian region and include inefficient infrastructure systems leading to energy black-outs, urban flooding, lack of waste recycling and increasing emissions and air pollution. This article addresses the development of integrated infrastructure planning approaches as a tool for increased resource efficiency. It aims to link the circular economy discourse with the Urban Nexus. Three specific case studies called ‘living labs’ implemented the Urban Nexus approach relating to energy, water, food and waste/material (EWFW) flows. The article speculates about anticipated systemic changes that will be required to transform urban life, describing a cross-sectorial urban ecosystem approach. The nexus project is introduced along with some challenges that are likely to be encountered. The Resource Nexus is the interrelated complex system where energy, water, food and material flows/waste treatment systems intersect. The Southeast-Asian Urban Nexus project, initiated by significant organisations, commenced in 2013 and is currently in its second phase, aiming to integrate resource management processes that increase the efficiency of natural resource use, transforming infrastructural systems and planning practice to reduce CO2 emissions and waste generation. The approach is based on the untapped inter-dependencies between the sectors (rather than understanding these in an isolated single-purpose, single-sector linear way). The article provides a brief overview of the different nexus approaches and presents findings from the three case studies; it provides a literature review and relevant policy and planning recommendations. The author expects that the Urban Nexus approach will enable a closer link between the principles of a Circular Economy and urban planning. The objective of the EWFW Nexus project is therefore to provide an informed framework for determining trade-offs and synergies to meet future demand, while increasing urban resilience and resource efficiency, without compromising safeguards for the environmental protection. The article ends by asking for more research into the impact of urban development decisions on the consumption of our planet's natural resources. One conclusion is that the Resource Nexus is a time issue and there are clear overlaps with the concept of the Circular Economy. © 2017 The Author</t>
  </si>
  <si>
    <t>Zhuang J., Löffler F.E., Sayler G.S.</t>
  </si>
  <si>
    <t>Creating a Research Enterprise Framework for Transdisciplinary Networking to Address the Food–Energy–Water Nexus</t>
  </si>
  <si>
    <t>10.1016/j.eng.2021.08.017</t>
  </si>
  <si>
    <t>Engineering</t>
  </si>
  <si>
    <t>Urbanization, population growth, and the accelerating consumption of food, energy, and water (FEW) resources bring unprecedented challenges for economic, environmental, and social (EES) sustainability. It is imperative to understand the potential impacts of FEW systems on the realization of the United Nation's Sustainable Development Goals (SDGs) as the world transitions from natural ecosystems to managed ecosystems at an accelerating rate. A major obstacle is the complexity and emergent behavior of FEW systems and associated networks, for which no single discipline can generate a holistic understanding or meaningful projections. We propose a research enterprise framework for promoting transdisciplinarity and top-down quantification of the interrelationships between FEW and EES systems. Relevant enterprise efforts would emphasize increasing FEW resource accessibility by improving coordinated interplays across sectors and scales, expanding and diversifying supply-chain networks, and innovating technologies for efficient resource utilization. This framework can guide the development of strategic solutions for diminishing the competition among FEW-consuming sectors in a region or country, and for minimizing existing inequalities in FEW availability when a sustainable development agenda is implemented. © 2021 THE AUTHORS</t>
  </si>
  <si>
    <t>Al-Saidi M., Elagib N.A.</t>
  </si>
  <si>
    <t>Towards understanding the integrative approach of the water, energy and food nexus</t>
  </si>
  <si>
    <t>10.1016/j.scitotenv.2016.09.046</t>
  </si>
  <si>
    <t>The water, energy and food nexus (WEF nexus) is currently quite popular in environmental management. The concept found a fertile ground in science and policymaking, but there is no consistent view on the meaning of integration within the nexus. Here, a wealth of publications is reviewed in an endeavour to: (1) reveal the lines of justification for the need of the WEF nexus debate and (2) identify the range of tools for analysing the interdependent resource issues of the nexus using an integrated framework of science and policy. There are three drivers behind the emergence of the nexus thinking. These are a) increasing resource interlinks due to growing scarcities, b) recent resource supply crises, and c) failures of sector-driven management strategies. Evaluation of the WEF nexus integrative debate can be carried out using four key criteria, namely ability to change current policy debates, issue and thinking novelty, practicability and measurability, and clearness and implementation roadmap. It is clear that, although the nexus has been quite successful in changing policy debates, issue prioritization is missing and seems to be left to specific case studies and policymakers' choices. There is a high need for ‘incorporation’ and ‘cross-linking’ of issues between the three resources. In this regard, nexus governance is the missing link in the nexus debate. © 2016 Elsevier B.V.</t>
  </si>
  <si>
    <t>Safie N.A., Malek M.A., Noor Z.Z.</t>
  </si>
  <si>
    <t>Water footprint assessment and Water-Energy-Food Nexus for domestic and institutional sectors in Klang Valley, Malaysia: A review</t>
  </si>
  <si>
    <t>Klang Valley</t>
  </si>
  <si>
    <t>10.14419/ijet.v7i4.35.22740</t>
  </si>
  <si>
    <t>International Journal of Engineering and Technology(UAE)</t>
  </si>
  <si>
    <t>Change in climate, increasing world population and industrialization have placed considerable stress on water availability at certain places. Water Footprint accounting is a reliable technique that can be used for a better water management. This study focuses on establishing a doable methodology on water footprint accounting and assessment for direct water consumption from domestic and institutional sectors located in an urbanized environment such as Klang Valley, Kuala Lumpur. It includes investigation of Water Footprint at domestic household, schools, colleges, terminals and offices in Klang Valley. The value of water consumption, water production and water pollution will be determined using Hoekstra's approach for green water, blue water and grey water. In addition, findings from this study will be linked to two other elements namely energy and food. This link is named as Water-Energy-Food Nexus. This study will establish the quantity and criteria of Water-Energy-Food Nexus specifically tailored to domestic and institutional sectors in Klang Valley. © 2018 Authors.</t>
  </si>
  <si>
    <t>Giatti L.L., Urbinatti A.M., De Carvalho C.M., Bedran-Martins A.M., De Oliveira Santos I.P., Honda S.O., Fracalanza A.P., Jacobi P.R.</t>
  </si>
  <si>
    <t>Nexus of exclusion and challenges for sustainability and health in an urban periphery in Brazil</t>
  </si>
  <si>
    <t>10.1590/0102-311X00007918</t>
  </si>
  <si>
    <t>Cadernos de Saude Publica</t>
  </si>
  <si>
    <t>The urban nexus approach involves the investigation and elucidation of in tegrated solutions through the recognition of tradeoffs between water, energy, and food, namely resources whose shortage leads to inequalities in health. The article's central hypothesis is that the context of shortage corroborates social practices that can be synergic or contradictory in relation to the challenges of sustainability and social rights. The objective is to investigate synergies and contradictions based on social practices in the urban nexus in the neighbor hood of Novo Recreio in the city of Guarulhos, Greater Metropolitan São Paulo, Brazil. The methodology consists of a qualitative ethnographic study drawing on practice theory as the reference, with direct field observations and narratives. The results featured social practices associated with systematic lack of water, precarious public lighting and transportation, and difficult ac cess to fresh and healthy foods. The study of social practices between synergies and contradictions allowed verifying that this spontaneous process of search for solutions to local problems reveals the need to incorporate local practices and knowledge into public policies and global demands. We define nexus of exclusion as the peripheral condition of impossibility of conscious options that allow jointly orienting the reduction of shortage and iniquities through alter natives for sustainability. © 2019 Fundacao Oswaldo Cruz. All rights reserved.</t>
  </si>
  <si>
    <t>Alberti M.A., Blanco I., Vox G., Da Silva L.P., Schettini E.</t>
  </si>
  <si>
    <t>Proposal of a set of indicators for sustainability evaluation of food production in an urban context</t>
  </si>
  <si>
    <t>10.2495/UA200091</t>
  </si>
  <si>
    <t>WIT Transactions on Ecology and the Environment</t>
  </si>
  <si>
    <t>Urban agriculture (UA) is steadily gaining supporters worldwide, and this is partly because constantly growing urban populations recognize the need to increase food production and promote a healthy diet. UA can also generate extra income, promote socialization leading to valorisation of urban areas. Nevertheless, UA faces several challenges, including limited available space, stressed natural resources, pollution in a context characterized by climate change and new consumption patterns. At the same time, if UA is practiced in the same way as other forms of agriculture, it may have some undesirable environmental impacts on urban areas. The use of indicators can provide decision makers with a tool to evaluate the sustainable insertion of agriculture in cities. This work aims to propose a minimum set of indicators as the basis for an index to assess progress of urban vegetable production towards sustainability. Nineteen urban sustainability indexes, composed of several indicators founded in the literature and already used by several institutions, were analysed. These indexes were broken down into a set of 1579 indicators. Analysis of the relevancy to issues such as food, energy, water, land and pollution, and the selection based on the criteria of being measurable, sensitive to stress, predictable, anticipatory, controllable, integrative, responsive and stable, led to a 26 basic indicators selection. These are proposed as the basis for an innovative UA sustainability index. This will be built based on the Delphi method and is intended to support communities in establishing sustainable and resilient cities. © 2020 WITPress. All rights reserved.</t>
  </si>
  <si>
    <t>Hibbett E., Rushforth R.R., Roberts E., Ryan S.M., Pfeiffer K., Bloom N.E., Ruddell B.L.</t>
  </si>
  <si>
    <t>Citizen-Led Community Innovation for Food Energy Water Nexus Resilience</t>
  </si>
  <si>
    <t>10.3389/fenvs.2020.571614</t>
  </si>
  <si>
    <t>Food-energy-water (FEW) resources are necessary for the function of multiple socio-natural systems. Understanding the synergies and trade-offs in the FEW nexus, and how these interconnections impact earth’s systems, is critical to ensure adequate access to these resources in the future; an essential component for achieving the Sustainable Development Goals (Scanlon et al., 2017). Although, over the last decade, the identification of FEW nexus complexities has increased at a global (Intergovernmental Panel on Climate Change [IPCC], 2018; D’Odorico et al., 2018), national (Lant et al., 2019), and city scale (Rushforth and Ruddell, 2018), these findings are yet to be adequately translated into “on the ground” action due a lack of technical and political capacity (Weitz et al., 2017). Specifically, local FEW systems have been overlooked in these analyses (Scanlon et al., 2017; Lant et al., 2019), thus leaving small and medium towns vulnerable due to a lack of data and inadequate FEW system management. Building on 3 years of field-tested FEW nexus research in the Ruddell Lab, we argue that participatory citizen science projects, such as our FEWSION for Community Resilience initiative, can bridge the data-policy gaps that exist within local FEW system management by: (1) providing last mile data on the FEW system, and (2) translating local data into evidence-based solutions at a grassroots level. Thus, we present a broadly applicable framework and call to action for local scale participatory citizen science to solve complex FEW nexus issues at a local, regional, and national scale. © Copyright © 2020 Hibbett, Rushforth, Roberts, Ryan, Pfeiffer, Bloom and Ruddell.</t>
  </si>
  <si>
    <t>Sukhwani V., Shaw R., Deshkar S., Mitra B.K., Yan W.</t>
  </si>
  <si>
    <t>Role of smart cities in optimizing water-energy-food nexus: Opportunities in nagpur, India</t>
  </si>
  <si>
    <t>10.3390/smartcities3040062</t>
  </si>
  <si>
    <t>Smart Cities</t>
  </si>
  <si>
    <t>The evolving concept of ‘Smart Cities’ (SC) is today gaining global momentum in scientific and policy arenas. With the rising potential for jobs and improved lifestyle, these fast-growing cities are witnessing an ever-increasing concentration of populations and economic activities. However, the core aspect of sustainability is often overshadowed in SC by the components of economic growth. In view of the rising water, energy, and food (collectively referred to as WEF) demands in cities and the interlinkages between WEF systems, this study aims to highlight the role of SC in enhancing WEF resource efficiency from a nexus perspective. To study the current trends of SC developments first, a specific case of proposed Nagpur smart city (India) is reviewed based on document analysis and preliminary discussions with local government officials. Thereafter, bibliometric analysis (based on Scopus data) is conducted to establish a comprehensive understanding of existing SC research in varying domains of interlinked WEF systems. While the proposed Nagpur smart city is observably focused on city-centric goals with a high emphasis on infrastructure development, this study underlines the need for environmental resource conservation at a transboundary level. The key opportunities for optimizing the WEF nexus in Nagpur are then highlighted in reference to the bibliometric analysis. © 2020 by the authors. Licensee MDPI, Basel, Switzerland.</t>
  </si>
  <si>
    <t>Daher B., Hamie S., Pappas K., Nahidul Karim M., Thomas T.</t>
  </si>
  <si>
    <t>Toward resilient water-energy-food systems under shocks: Understanding the impact of migration, pandemics, and natural disasters</t>
  </si>
  <si>
    <t>10.3390/su13169402</t>
  </si>
  <si>
    <t>The historic pandemic faced by the international community today boldly demonstrates the complexity and interconnectedness of the resource challenges we must better understand and address in the future. Further complexity is observed when accounting for the impact of compounded shocks related to natural disasters and forced migration around the world. Effectively addressing these challenges requires the development of research that cuts across disciplines and innovates at their interfaces, in order to develop multifaceted solutions that respond to the social, economic, technological, and policy dimensions of these challenges. Water, energy, and food systems are tightly interconnected. They are faced with pressures of varying natures and levels of urgency which need to be better understood, especially as nations work toward achieving the UN 2030 Agenda’s Sustainable Development Goals by 2030. This paper will review existing models and knowledge gaps related to water-energy-food (WEF) nexus models, as well as models for quantifying the impact of migration, pandemics, and natural disasters on this resource nexus. Specifically, this paper will: (1) explore the WEF nexus literature and identify gaps in current assessment tools and models; (2) explore the literature on tools and models for predicting the shocks of migration, natural disasters, and pandemics; (3) identify interconnections between water, energy, and food systems and the identified shocks; (4) develop a common framework that provides a road map for integrating those shocks in WEF nexus analysis; (5) provide recommendations for future research and policies moving forward. © 2021 by the authors. Licensee MDPI, Basel, Switzerland. This article is an open access article distributed under the terms and conditions of the Creative Commons Attribution (CC BY) license (https:// creativecommons.org/licenses/by/ 4.0/).</t>
  </si>
  <si>
    <t>Cazcarro I., Dilekli N.</t>
  </si>
  <si>
    <t>Developing the food, water, and energy nexus for food and energy scenarios with the world trade model</t>
  </si>
  <si>
    <t>10.3390/w13172354</t>
  </si>
  <si>
    <t>The food, energy, and water (FEW) nexus has gained increased attention, resulting in numerous studies on management approaches. Themes of resource use, and their subsequent scarcity and economic rents, which are within the application domain of the World Trade Model, are ripe for study, with the continuing development of forward-and backward-facing economic data. Scenarios of future food and energy demand, relating to supply chains, as well as direct and indirect resource uses, are modelled in this paper. While it is possible to generate a substantial number of economic and environmental scenarios, our focus is on the development of an overarching approach involving a range of scenarios. We intend to establish a benchmark of possibilities in the context of the debates surrounding the Paris Climate Agreement (COP21) and the Green New Deal. Our approach draws heavily from the existing literature on international agreements and targets, notably that of COP21, whose application we associate with the Shared Socioeconomic Pathway (SSP). Relevant factor uses and scarcity rent increases are found and localized, e.g., on the optimal qualities of water, minerals, and land. A clear policy implication is that, in all scenarios, processes of energy transition, raw material use reduction, and recycling must be strengthened. © 2021 by the authors. Licensee MDPI, Basel, Switzerland.</t>
  </si>
  <si>
    <t>Bizikova L.</t>
  </si>
  <si>
    <t>Integrating the water-energy-food nexus into policy and decision-making: Opportunities and challenges</t>
  </si>
  <si>
    <t>10.4324/9780429427718-3</t>
  </si>
  <si>
    <t>Policy and Governance in the Water-Energy-Food Nexus: A Relational Equity Approach</t>
  </si>
  <si>
    <t>The chapter critically reviews how and to what extent the systematic assessment of linkages within the water-energy-food (WEF) nexus (WEF assessment) underpins policy and governance in the water, energy and food sectors. It offers a comparative analysis of case studies, from diverse sectors and geographical areas, to investigate how policy-makers integrate nexus linkages into policy design and implementation. This comparison is undertaken along four dimensions: WEF challenges to be addressed at the local and/or regional levels; methods used to assess WEF linkages; activities undertaken to integrate identified linkages into the policy design process; and relevance of the resulting policy. The chapter argues that designing successful, policy-relevant WEF assessments depends on assessing synergies and trade-offs within the nexus. The adoption of solutions-centred approaches to address challenges identified at earlier stages of the WEF assessments may significantly improve the results. In addition, the chapter emphasises the need to manage relational equity through institutional partnerships and collaborations between researchers, institutions undertaking WEF assessments and key policy and decision-making agencies. © 2020 selection and editorial matter, Anastasia Koulouri and Nikolai Mouraviev; individual chapters, the contributors.</t>
  </si>
  <si>
    <t>Classification of study (empirical application=1)</t>
  </si>
  <si>
    <t>Number of resource interactions examined</t>
  </si>
  <si>
    <t>Water for Energy</t>
  </si>
  <si>
    <t>Water for Food</t>
  </si>
  <si>
    <t>Energy for Food</t>
  </si>
  <si>
    <t>Energy for Water</t>
  </si>
  <si>
    <t>Food for Energy</t>
  </si>
  <si>
    <t>Food for Water</t>
  </si>
  <si>
    <t>Classification of study (theoretical study=0)</t>
  </si>
  <si>
    <t>number of empirical applications</t>
  </si>
  <si>
    <t>number of theoretical studies</t>
  </si>
  <si>
    <t>SUM</t>
  </si>
  <si>
    <t>empirical &amp; 0 interaction &amp; 2011</t>
  </si>
  <si>
    <t>empirical &amp; 0 interaction &amp; 2012</t>
  </si>
  <si>
    <t>empirical &amp; 0 interaction &amp; 2013</t>
  </si>
  <si>
    <t>empirical &amp; 0 interaction &amp; 2014</t>
  </si>
  <si>
    <t>empirical &amp; 0 interaction &amp; 2015</t>
  </si>
  <si>
    <t>empirical &amp; 0 interaction &amp; 2016</t>
  </si>
  <si>
    <t>empirical &amp; 0 interaction &amp; 2017</t>
  </si>
  <si>
    <t>empirical &amp; 0 interaction &amp; 2018</t>
  </si>
  <si>
    <t>empirical &amp; 0 interaction &amp; 2019</t>
  </si>
  <si>
    <t>empirical &amp; 0 interaction &amp; 2020</t>
  </si>
  <si>
    <t>empirical &amp; 0 interaction &amp; 2021</t>
  </si>
  <si>
    <t>empirical &amp; 0 interaction &amp; 2022</t>
  </si>
  <si>
    <t>empirical &amp; 1 interaction &amp; 2011</t>
  </si>
  <si>
    <t>empirical &amp; 1 interaction &amp; 2012</t>
  </si>
  <si>
    <t>empirical &amp; 1 interaction &amp; 2013</t>
  </si>
  <si>
    <t>empirical &amp; 1 interaction &amp; 2014</t>
  </si>
  <si>
    <t>empirical &amp; 1 interaction &amp; 2015</t>
  </si>
  <si>
    <t>empirical &amp; 1 interaction &amp; 2016</t>
  </si>
  <si>
    <t>empirical &amp; 1 interaction &amp; 2017</t>
  </si>
  <si>
    <t>empirical &amp; 1 interaction &amp; 2018</t>
  </si>
  <si>
    <t>empirical &amp; 1 interaction &amp; 2019</t>
  </si>
  <si>
    <t>empirical &amp; 1 interaction &amp; 2020</t>
  </si>
  <si>
    <t>empirical &amp; 1 interaction &amp; 2021</t>
  </si>
  <si>
    <t>empirical &amp; 1 interaction &amp; 2022</t>
  </si>
  <si>
    <t>empirical &amp; 2 interaction &amp; 2011</t>
  </si>
  <si>
    <t>empirical &amp; 2 interaction &amp; 2012</t>
  </si>
  <si>
    <t>empirical &amp; 2 interaction &amp; 2013</t>
  </si>
  <si>
    <t>empirical &amp; 2 interaction &amp; 2014</t>
  </si>
  <si>
    <t>empirical &amp; 2 interaction &amp; 2015</t>
  </si>
  <si>
    <t>empirical &amp; 2 interaction &amp; 2016</t>
  </si>
  <si>
    <t>empirical &amp; 2 interaction &amp; 2017</t>
  </si>
  <si>
    <t>empirical &amp; 2 interaction &amp; 2018</t>
  </si>
  <si>
    <t>empirical &amp; 2 interaction &amp; 2019</t>
  </si>
  <si>
    <t>empirical &amp; 2 interaction &amp; 2020</t>
  </si>
  <si>
    <t>empirical &amp; 2 interaction &amp; 2021</t>
  </si>
  <si>
    <t>empirical &amp; 2 interaction &amp; 2022</t>
  </si>
  <si>
    <t>empirical &amp; 3 interaction &amp; 2011</t>
  </si>
  <si>
    <t>empirical &amp; 3 interaction &amp; 2012</t>
  </si>
  <si>
    <t>empirical &amp; 3 interaction &amp; 2013</t>
  </si>
  <si>
    <t>empirical &amp; 3 interaction &amp; 2014</t>
  </si>
  <si>
    <t>empirical &amp; 3 interaction &amp; 2015</t>
  </si>
  <si>
    <t>empirical &amp; 3 interaction &amp; 2016</t>
  </si>
  <si>
    <t>empirical &amp; 3 interaction &amp; 2017</t>
  </si>
  <si>
    <t>empirical &amp; 3 interaction &amp; 2018</t>
  </si>
  <si>
    <t>empirical &amp; 3 interaction &amp; 2019</t>
  </si>
  <si>
    <t>empirical &amp; 3 interaction &amp; 2020</t>
  </si>
  <si>
    <t>empirical &amp; 3 interaction &amp; 2021</t>
  </si>
  <si>
    <t>empirical &amp; 3 interaction &amp; 2022</t>
  </si>
  <si>
    <t>empirical &amp; 4 interaction &amp; 2011</t>
  </si>
  <si>
    <t>empirical &amp; 4 interaction &amp; 2012</t>
  </si>
  <si>
    <t>empirical &amp; 4 interaction &amp; 2013</t>
  </si>
  <si>
    <t>empirical &amp; 4 interaction &amp; 2014</t>
  </si>
  <si>
    <t>empirical &amp; 4 interaction &amp; 2015</t>
  </si>
  <si>
    <t>empirical &amp; 4 interaction &amp; 2016</t>
  </si>
  <si>
    <t>empirical &amp; 4 interaction &amp; 2017</t>
  </si>
  <si>
    <t>empirical &amp; 4 interaction &amp; 2018</t>
  </si>
  <si>
    <t>empirical &amp; 4 interaction &amp; 2019</t>
  </si>
  <si>
    <t>empirical &amp; 4 interaction &amp; 2020</t>
  </si>
  <si>
    <t>empirical &amp; 4 interaction &amp; 2021</t>
  </si>
  <si>
    <t>empirical &amp; 4 interaction &amp; 2022</t>
  </si>
  <si>
    <t>empirical &amp; 5 interaction &amp; 2011</t>
  </si>
  <si>
    <t>empirical &amp; 5 interaction &amp; 2012</t>
  </si>
  <si>
    <t>empirical &amp; 5 interaction &amp; 2013</t>
  </si>
  <si>
    <t>empirical &amp; 5 interaction &amp; 2014</t>
  </si>
  <si>
    <t>empirical &amp; 5 interaction &amp; 2015</t>
  </si>
  <si>
    <t>empirical &amp; 5 interaction &amp; 2016</t>
  </si>
  <si>
    <t>empirical &amp; 5 interaction &amp; 2017</t>
  </si>
  <si>
    <t>empirical &amp; 5 interaction &amp; 2018</t>
  </si>
  <si>
    <t>empirical &amp; 5 interaction &amp; 2019</t>
  </si>
  <si>
    <t>empirical &amp; 5 interaction &amp; 2020</t>
  </si>
  <si>
    <t>empirical &amp; 5 interaction &amp; 2021</t>
  </si>
  <si>
    <t>empirical &amp; 5 interaction &amp; 2022</t>
  </si>
  <si>
    <t>empirical &amp; 6 interaction &amp; 2011</t>
  </si>
  <si>
    <t>empirical &amp; 6 interaction &amp; 2012</t>
  </si>
  <si>
    <t>empirical &amp; 6 interaction &amp; 2013</t>
  </si>
  <si>
    <t>empirical &amp; 6 interaction &amp; 2014</t>
  </si>
  <si>
    <t>empirical &amp; 6 interaction &amp; 2015</t>
  </si>
  <si>
    <t>empirical &amp; 6 interaction &amp; 2016</t>
  </si>
  <si>
    <t>empirical &amp; 6 interaction &amp; 2017</t>
  </si>
  <si>
    <t>empirical &amp; 6 interaction &amp; 2018</t>
  </si>
  <si>
    <t>empirical &amp; 6 interaction &amp; 2019</t>
  </si>
  <si>
    <t>empirical &amp; 6 interaction &amp; 2020</t>
  </si>
  <si>
    <t>empirical &amp; 6 interaction &amp; 2021</t>
  </si>
  <si>
    <t>empirical &amp; 6 interaction &amp; 2022</t>
  </si>
  <si>
    <t>theoretical  &amp; 0 interaction &amp; 2011</t>
  </si>
  <si>
    <t>theoretical  &amp; 0 interaction &amp; 2012</t>
  </si>
  <si>
    <t>theoretical  &amp; 0 interaction &amp; 2013</t>
  </si>
  <si>
    <t>theoretical  &amp; 0 interaction &amp; 2014</t>
  </si>
  <si>
    <t>theoretical  &amp; 0 interaction &amp; 2015</t>
  </si>
  <si>
    <t>theoretical  &amp; 0 interaction &amp; 2016</t>
  </si>
  <si>
    <t>theoretical  &amp; 0 interaction &amp; 2017</t>
  </si>
  <si>
    <t>theoretical  &amp; 0 interaction &amp; 2018</t>
  </si>
  <si>
    <t>theoretical  &amp; 0 interaction &amp; 2019</t>
  </si>
  <si>
    <t>theoretical  &amp; 0 interaction &amp; 2020</t>
  </si>
  <si>
    <t>theoretical  &amp; 0 interaction &amp; 2021</t>
  </si>
  <si>
    <t>theoretical  &amp; 0 interaction &amp; 2022</t>
  </si>
  <si>
    <t>theoretical  &amp; 1 interaction &amp; 2011</t>
  </si>
  <si>
    <t>theoretical  &amp; 1 interaction &amp; 2012</t>
  </si>
  <si>
    <t>theoretical  &amp; 1 interaction &amp; 2013</t>
  </si>
  <si>
    <t>theoretical  &amp; 1 interaction &amp; 2014</t>
  </si>
  <si>
    <t>theoretical  &amp; 1 interaction &amp; 2015</t>
  </si>
  <si>
    <t>theoretical  &amp; 1 interaction &amp; 2016</t>
  </si>
  <si>
    <t>theoretical  &amp; 1 interaction &amp; 2017</t>
  </si>
  <si>
    <t>theoretical  &amp; 1 interaction &amp; 2018</t>
  </si>
  <si>
    <t>theoretical  &amp; 1 interaction &amp; 2019</t>
  </si>
  <si>
    <t>theoretical  &amp; 1 interaction &amp; 2020</t>
  </si>
  <si>
    <t>theoretical  &amp; 1 interaction &amp; 2021</t>
  </si>
  <si>
    <t>theoretical  &amp; 1 interaction &amp; 2022</t>
  </si>
  <si>
    <t>theoretical  &amp; 2 interaction &amp; 2011</t>
  </si>
  <si>
    <t>theoretical  &amp; 2 interaction &amp; 2012</t>
  </si>
  <si>
    <t>theoretical  &amp; 2 interaction &amp; 2013</t>
  </si>
  <si>
    <t>theoretical  &amp; 2 interaction &amp; 2014</t>
  </si>
  <si>
    <t>theoretical  &amp; 2 interaction &amp; 2015</t>
  </si>
  <si>
    <t>theoretical  &amp; 2 interaction &amp; 2016</t>
  </si>
  <si>
    <t>theoretical  &amp; 2 interaction &amp; 2017</t>
  </si>
  <si>
    <t>theoretical  &amp; 2 interaction &amp; 2018</t>
  </si>
  <si>
    <t>theoretical  &amp; 2 interaction &amp; 2019</t>
  </si>
  <si>
    <t>theoretical  &amp; 2 interaction &amp; 2020</t>
  </si>
  <si>
    <t>theoretical  &amp; 2 interaction &amp; 2021</t>
  </si>
  <si>
    <t>theoretical  &amp; 2 interaction &amp; 2022</t>
  </si>
  <si>
    <t>theoretical  &amp; 3 interaction &amp; 2011</t>
  </si>
  <si>
    <t>theoretical  &amp; 3 interaction &amp; 2012</t>
  </si>
  <si>
    <t>theoretical  &amp; 3 interaction &amp; 2013</t>
  </si>
  <si>
    <t>theoretical  &amp; 3 interaction &amp; 2014</t>
  </si>
  <si>
    <t>theoretical  &amp; 3 interaction &amp; 2015</t>
  </si>
  <si>
    <t>theoretical  &amp; 3 interaction &amp; 2016</t>
  </si>
  <si>
    <t>theoretical  &amp; 3 interaction &amp; 2017</t>
  </si>
  <si>
    <t>theoretical  &amp; 3 interaction &amp; 2018</t>
  </si>
  <si>
    <t>theoretical  &amp; 3 interaction &amp; 2019</t>
  </si>
  <si>
    <t>theoretical  &amp; 3 interaction &amp; 2020</t>
  </si>
  <si>
    <t>theoretical  &amp; 3 interaction &amp; 2021</t>
  </si>
  <si>
    <t>theoretical  &amp; 3 interaction &amp; 2022</t>
  </si>
  <si>
    <t>theoretical  &amp; 4 interaction &amp; 2011</t>
  </si>
  <si>
    <t>theoretical  &amp; 4 interaction &amp; 2012</t>
  </si>
  <si>
    <t>theoretical  &amp; 4 interaction &amp; 2013</t>
  </si>
  <si>
    <t>theoretical  &amp; 4 interaction &amp; 2014</t>
  </si>
  <si>
    <t>theoretical  &amp; 4 interaction &amp; 2015</t>
  </si>
  <si>
    <t>theoretical  &amp; 4 interaction &amp; 2016</t>
  </si>
  <si>
    <t>theoretical  &amp; 4 interaction &amp; 2017</t>
  </si>
  <si>
    <t>theoretical  &amp; 4 interaction &amp; 2018</t>
  </si>
  <si>
    <t>theoretical  &amp; 4 interaction &amp; 2019</t>
  </si>
  <si>
    <t>theoretical  &amp; 4 interaction &amp; 2020</t>
  </si>
  <si>
    <t>theoretical  &amp; 4 interaction &amp; 2021</t>
  </si>
  <si>
    <t>theoretical  &amp; 4 interaction &amp; 2022</t>
  </si>
  <si>
    <t>theoretical  &amp; 5 interaction &amp; 2011</t>
  </si>
  <si>
    <t>theoretical  &amp; 5 interaction &amp; 2012</t>
  </si>
  <si>
    <t>theoretical  &amp; 5 interaction &amp; 2013</t>
  </si>
  <si>
    <t>theoretical  &amp; 5 interaction &amp; 2014</t>
  </si>
  <si>
    <t>theoretical  &amp; 5 interaction &amp; 2015</t>
  </si>
  <si>
    <t>theoretical  &amp; 5 interaction &amp; 2016</t>
  </si>
  <si>
    <t>theoretical  &amp; 5 interaction &amp; 2017</t>
  </si>
  <si>
    <t>theoretical  &amp; 5 interaction &amp; 2018</t>
  </si>
  <si>
    <t>theoretical  &amp; 5 interaction &amp; 2019</t>
  </si>
  <si>
    <t>theoretical  &amp; 5 interaction &amp; 2020</t>
  </si>
  <si>
    <t>theoretical  &amp; 5 interaction &amp; 2021</t>
  </si>
  <si>
    <t>theoretical  &amp; 5 interaction &amp; 2022</t>
  </si>
  <si>
    <t>theoretical  &amp; 6 interaction &amp; 2011</t>
  </si>
  <si>
    <t>theoretical  &amp; 6 interaction &amp; 2012</t>
  </si>
  <si>
    <t>theoretical  &amp; 6 interaction &amp; 2013</t>
  </si>
  <si>
    <t>theoretical  &amp; 6 interaction &amp; 2014</t>
  </si>
  <si>
    <t>theoretical  &amp; 6 interaction &amp; 2015</t>
  </si>
  <si>
    <t>theoretical  &amp; 6 interaction &amp; 2016</t>
  </si>
  <si>
    <t>theoretical  &amp; 6 interaction &amp; 2017</t>
  </si>
  <si>
    <t>theoretical  &amp; 6 interaction &amp; 2018</t>
  </si>
  <si>
    <t>theoretical  &amp; 6 interaction &amp; 2019</t>
  </si>
  <si>
    <t>theoretical  &amp; 6 interaction &amp; 2020</t>
  </si>
  <si>
    <t>theoretical  &amp; 6 interaction &amp; 2021</t>
  </si>
  <si>
    <t>theoretical  &amp; 6 interaction &amp; 2022</t>
  </si>
  <si>
    <t>Error checking</t>
  </si>
  <si>
    <t>sum</t>
  </si>
  <si>
    <t>sum of studies</t>
  </si>
  <si>
    <t>sum_check</t>
  </si>
  <si>
    <t>0 interactions</t>
  </si>
  <si>
    <t>1 interactions</t>
  </si>
  <si>
    <t>2 interactions</t>
  </si>
  <si>
    <t>3 interactions</t>
  </si>
  <si>
    <t>4 interactions</t>
  </si>
  <si>
    <t>5 interactions</t>
  </si>
  <si>
    <t>6 interactions</t>
  </si>
  <si>
    <t>0 interaction</t>
  </si>
  <si>
    <t>1 interaction</t>
  </si>
  <si>
    <t>empirical application</t>
  </si>
  <si>
    <t>theoretical study</t>
  </si>
  <si>
    <t>Interation number</t>
  </si>
  <si>
    <t>number of studies</t>
  </si>
  <si>
    <t>Interation</t>
  </si>
  <si>
    <t>Number of studies</t>
  </si>
  <si>
    <t>Empirical applications</t>
  </si>
  <si>
    <t>Theoretical studies</t>
  </si>
  <si>
    <t>city and regional scale in ten contiguous counties encompassing the Denver region in the United States</t>
    <phoneticPr fontId="11" type="noConversion"/>
  </si>
  <si>
    <t>Multiple</t>
    <phoneticPr fontId="11" type="noConversion"/>
  </si>
  <si>
    <t>Mesoscale</t>
    <phoneticPr fontId="11" type="noConversion"/>
  </si>
  <si>
    <t>Local</t>
    <phoneticPr fontId="11" type="noConversion"/>
  </si>
  <si>
    <t>University of Minnesota, West Central Research and Outreach Center (WCROC)
farm</t>
    <phoneticPr fontId="11" type="noConversion"/>
  </si>
  <si>
    <t>Company</t>
    <phoneticPr fontId="11" type="noConversion"/>
  </si>
  <si>
    <t>Plant</t>
    <phoneticPr fontId="11" type="noConversion"/>
  </si>
  <si>
    <t>Corn Belt watersheds, the Upper Sangamon River Watershed (USRW)</t>
    <phoneticPr fontId="11" type="noConversion"/>
  </si>
  <si>
    <t>Macroscale</t>
    <phoneticPr fontId="11" type="noConversion"/>
  </si>
  <si>
    <t>20 counties of the Upper Snake River Basin</t>
    <phoneticPr fontId="11" type="noConversion"/>
  </si>
  <si>
    <t>County</t>
    <phoneticPr fontId="11" type="noConversion"/>
  </si>
  <si>
    <t>Farm</t>
    <phoneticPr fontId="11" type="noConversion"/>
  </si>
  <si>
    <t>Industry</t>
    <phoneticPr fontId="11" type="noConversion"/>
  </si>
  <si>
    <t>palm oil industry in peninsular Malaysia</t>
    <phoneticPr fontId="11" type="noConversion"/>
  </si>
  <si>
    <t>a case study in South-Central Texas</t>
    <phoneticPr fontId="11" type="noConversion"/>
  </si>
  <si>
    <t>region</t>
    <phoneticPr fontId="11" type="noConversion"/>
  </si>
  <si>
    <t>household</t>
    <phoneticPr fontId="11" type="noConversion"/>
  </si>
  <si>
    <t>Tamar catchment, UK</t>
    <phoneticPr fontId="11" type="noConversion"/>
  </si>
  <si>
    <t>catchment</t>
    <phoneticPr fontId="11" type="noConversion"/>
  </si>
  <si>
    <t>Food-energy-water nexus: A life cycle analysis on virtual water and embodied energy in food consumption in the Tamar catchment, UK</t>
    <phoneticPr fontId="11" type="noConversion"/>
  </si>
  <si>
    <t>a typical U.S. large-size plant: beef packing facility</t>
    <phoneticPr fontId="11" type="noConversion"/>
  </si>
  <si>
    <t>New York State, U.S.</t>
    <phoneticPr fontId="11" type="noConversion"/>
  </si>
  <si>
    <t>State</t>
    <phoneticPr fontId="11" type="noConversion"/>
  </si>
  <si>
    <t>Station</t>
    <phoneticPr fontId="11" type="noConversion"/>
  </si>
  <si>
    <t>district</t>
    <phoneticPr fontId="11" type="noConversion"/>
  </si>
  <si>
    <t>Comparing urban food system characteristics and actions in US and Indian cities from a multi-environmental impact perspective: Toward a streamlined approach</t>
    <phoneticPr fontId="11" type="noConversion"/>
  </si>
  <si>
    <t>US and Indian cities</t>
    <phoneticPr fontId="11" type="noConversion"/>
  </si>
  <si>
    <t>farm</t>
    <phoneticPr fontId="11" type="noConversion"/>
  </si>
  <si>
    <t>Miami, Florida, the United States</t>
    <phoneticPr fontId="11" type="noConversion"/>
  </si>
  <si>
    <r>
      <t>South Asia: state of Rajasthan in India; District Makwanpur on the map of Nepal</t>
    </r>
    <r>
      <rPr>
        <sz val="11"/>
        <color theme="1"/>
        <rFont val="宋体"/>
        <family val="1"/>
        <charset val="134"/>
      </rPr>
      <t>；</t>
    </r>
    <r>
      <rPr>
        <sz val="11"/>
        <color theme="1"/>
        <rFont val="Times New Roman"/>
        <family val="1"/>
      </rPr>
      <t>VILLAGE, ODISHA, INDIA;  A CASE OF RAJASTHAN STATE, INDIA; A CASE OF THINGAN, MAKWANPUR, NEPAL</t>
    </r>
    <phoneticPr fontId="11" type="noConversion"/>
  </si>
  <si>
    <t>Iran’s 31 provinces &amp; country</t>
    <phoneticPr fontId="11" type="noConversion"/>
  </si>
  <si>
    <t>university</t>
    <phoneticPr fontId="11" type="noConversion"/>
  </si>
  <si>
    <t>Florida</t>
    <phoneticPr fontId="11" type="noConversion"/>
  </si>
  <si>
    <t>10.1016/j.ifset.2018.04.001</t>
    <phoneticPr fontId="11" type="noConversion"/>
  </si>
  <si>
    <t>U.S.</t>
    <phoneticPr fontId="11" type="noConversion"/>
  </si>
  <si>
    <t>Boulder, Colorado, U.S.</t>
    <phoneticPr fontId="11" type="noConversion"/>
  </si>
  <si>
    <t>Food processing industry energy and water consumption in the Pacific northwest</t>
    <phoneticPr fontId="11" type="noConversion"/>
  </si>
  <si>
    <t>Food processing industry in the Pacific northwest</t>
    <phoneticPr fontId="11" type="noConversion"/>
  </si>
  <si>
    <t>Multiple geographical scales (yes=1; no=0; NULL)</t>
    <phoneticPr fontId="11" type="noConversion"/>
  </si>
  <si>
    <t>Categorized geographical research scale (Local; Mesoscale; Macroscale; Global; Multiple; NULL)</t>
    <phoneticPr fontId="11" type="noConversion"/>
  </si>
  <si>
    <t>Biosphere 2 research centre north of Tucson, AZ, USA</t>
    <phoneticPr fontId="11" type="noConversion"/>
  </si>
  <si>
    <t>research centre</t>
    <phoneticPr fontId="11" type="noConversion"/>
  </si>
  <si>
    <t>Country</t>
    <phoneticPr fontId="11" type="noConversion"/>
  </si>
  <si>
    <t>Multi-country</t>
    <phoneticPr fontId="11" type="noConversion"/>
  </si>
  <si>
    <t>Developing an integrated technology-environment-economics model to simulate food-energy-water systems in Corn Belt watersheds</t>
    <phoneticPr fontId="11" type="noConversion"/>
  </si>
  <si>
    <t>U.S. nation &amp; state</t>
    <phoneticPr fontId="11" type="noConversion"/>
  </si>
  <si>
    <t>U.S. county, metro area, and the state scale</t>
    <phoneticPr fontId="11" type="noConversion"/>
  </si>
  <si>
    <t>Policy and governance dynamics in the water-energy-food-land nexus of biofuels: Proposing a qualitative analysis model</t>
    <phoneticPr fontId="11" type="noConversion"/>
  </si>
  <si>
    <t>The production of biofuels is inextricably linked with the water-energy-food-land (WEFL) nexus. Understanding these linkages is necessary to formulate effective policies that can influence positive outcomes and contribute to the realization of long-term economic, environmental, and social goals. The use of biofuels can help achieve the United Nation's Sustainable Development Goals (SDGs) and implement the Paris Agreement on climate change. However, the biofuels sector must account for its interdependencies and trade-offs with other sectors. In this study, we formulate a qualitative analytical model that goes beyond the three water-energy-food nexus components by incorporating other elements, such as policy, innovation, governance, and labor to examine their effect as influencing factors and to understand how synergies, trade-offs, and long-overlooked interlinkages between sectors and among existing policies and institutions can become visible. This qualitative model was applied to the case of ethanol in Brazil, for which a large corpus was constructed from the scientific literature, documents and sustainability reports from sugarcane ethanol companies. We used a supervised latent Dirichlet allocation (sLDA) algorithm along with co-occurrence and network analyses. The results demonstrate this approach can be used to evaluate the interfaces between science, policy, and businesses within the WEFL-biofuels nexus. This is done by identifying how best to integrate the development of policies, governance, and stakeholder actions to support cost-effective decisions for optimal resource management and regulatory processes while enabling better integration of scientific insight and policy-making. We also identified how these four influencing factors are of vital importance within the nexus and, if properly addressed, can contribute to more holistic nexus thinking management. © 2021 Elsevier Ltd</t>
    <phoneticPr fontId="11" type="noConversion"/>
  </si>
  <si>
    <t>Brazil</t>
    <phoneticPr fontId="11" type="noConversion"/>
  </si>
  <si>
    <t>Illinois, U.S.</t>
    <phoneticPr fontId="11" type="noConversion"/>
  </si>
  <si>
    <t>A clustering approach to improve spatial representation in water-energy-food models</t>
    <phoneticPr fontId="11" type="noConversion"/>
  </si>
  <si>
    <t>VietNam</t>
    <phoneticPr fontId="11" type="noConversion"/>
  </si>
  <si>
    <t>51 states in U.S.</t>
    <phoneticPr fontId="11" type="noConversion"/>
  </si>
  <si>
    <t>China; Africa; U.S.</t>
  </si>
  <si>
    <t>U.S.; China</t>
  </si>
  <si>
    <t xml:space="preserve">Canada – Eastern Ontario agricultural landscape; Suriname – Competing priorities for resources in the context of mining; U.S. – Climate change impacts and WEF nexus in California; Japan – Effects of groundwater changes on fisheries in coastal areas; Ecuador – Investing into natural infrastructure in water and energy;Chile – Water management in the Huasco River Basin </t>
    <phoneticPr fontId="11" type="noConversion"/>
  </si>
  <si>
    <t>all states in U.S.</t>
  </si>
  <si>
    <t>11 coastal U.S. Cities</t>
  </si>
  <si>
    <t>Brazil; U.S.</t>
  </si>
  <si>
    <t>online questionair U.S.</t>
  </si>
  <si>
    <t>U.K.</t>
  </si>
  <si>
    <t>Canada, China, Germany, Japan, South Korea, Sweden, Taiwan, U.S. and U.K.</t>
  </si>
  <si>
    <t>China: 31 provincial administrative regions, excluding Hong Kong, Macao and Taiwan</t>
    <phoneticPr fontId="11" type="noConversion"/>
  </si>
  <si>
    <t>China: 30 provinces administrative regions, excluding Xizang, Hong Kong, Macao, and Taiwan</t>
    <phoneticPr fontId="11" type="noConversion"/>
  </si>
  <si>
    <t>China: 30 provincial administrative regions, excluding Hong Kong, Macao, Tibet, and Taiwan</t>
    <phoneticPr fontId="11" type="noConversion"/>
  </si>
  <si>
    <t>Brazil</t>
    <phoneticPr fontId="11" type="noConversion"/>
  </si>
  <si>
    <t>A Continental-Scale Hydroeconomic Model for Integrating Water-Energy-Land Nexus Solutions</t>
    <phoneticPr fontId="11" type="noConversion"/>
  </si>
  <si>
    <t xml:space="preserve">Continental-Scale </t>
    <phoneticPr fontId="11" type="noConversion"/>
  </si>
  <si>
    <t>A nexus approach to food, water, and energy: Sustainably meeting Asia's future food and nutrition requirements</t>
    <phoneticPr fontId="11" type="noConversion"/>
  </si>
  <si>
    <t>Asia</t>
    <phoneticPr fontId="11" type="noConversion"/>
  </si>
  <si>
    <t>European agricultural areas</t>
  </si>
  <si>
    <t>Embedding the United Nations sustainable development goals into energy systems analysis: expanding the food-energy-water nexus</t>
  </si>
  <si>
    <t>Optimization-Based Systems Modeling for the Food-Energy-Water Nexus</t>
  </si>
  <si>
    <t>Taiwan</t>
  </si>
  <si>
    <t>NULL research area_Country</t>
  </si>
  <si>
    <t>NULL research area_City</t>
  </si>
  <si>
    <t>NULL research area_Multiple</t>
  </si>
  <si>
    <t>NULL research area_Local</t>
  </si>
  <si>
    <t>NULL research area_River Basin</t>
  </si>
  <si>
    <t>NULL research area_Mesoscale</t>
  </si>
  <si>
    <t>NULL research area_Macroscale</t>
  </si>
  <si>
    <t>Arizona: city &amp; state</t>
  </si>
  <si>
    <t>China: 31 provincial administrative regions, excluding Hong Kong, Macao and Taiwan; all 9 basins</t>
  </si>
  <si>
    <t>China: 30 provincial administrative regions, excluding Hong Kong, Macao, Tibet, and Taiwan; 7 agricultural regions excluding Tibet</t>
  </si>
  <si>
    <t>Northwest China: W-E-F-E nexus of prefecture-level cities, regions, and counties under the jurisdiction of autonomous regions</t>
  </si>
  <si>
    <t>Central Asia: national &amp; river basin</t>
  </si>
  <si>
    <t>China: Zhanghe irrigation district (ZID) in Hubei province</t>
  </si>
  <si>
    <t>China:Jinxi Irrigation District</t>
  </si>
  <si>
    <t xml:space="preserve">China:Zhanghe Irrigation District </t>
  </si>
  <si>
    <t>China:Zhanghe Reservoir irrigation area</t>
  </si>
  <si>
    <t>China: Songshan Lake High-tech Industrial Development Zone (Song High-tech Zone) in Dongguan</t>
  </si>
  <si>
    <t>China: Shangjieji, Toulin, and Jinshan townships in Fujin City</t>
  </si>
  <si>
    <t>China:Jinxi irrigation district</t>
  </si>
  <si>
    <t>China:Zhanghe Irrigation District, Hubei province</t>
  </si>
  <si>
    <t>China:Sanjiang Plain</t>
  </si>
  <si>
    <t>China:village</t>
  </si>
  <si>
    <t>a representative shrimp farm in Thailand</t>
  </si>
  <si>
    <t>China:Yucheng Experimental Station</t>
  </si>
  <si>
    <t>China: Hetao Irrigation District (Bayan Nur City)</t>
  </si>
  <si>
    <t>China:Heping Irrigation District (HID), the largest irrigation area in Qing’an County, Heilongjiang Province, northeast China</t>
  </si>
  <si>
    <t>China:Chenmengquan irrigation district</t>
  </si>
  <si>
    <t>China: located in Zhejiang Province; The investigated aquavoltaics project is located in Jiangsu Province</t>
  </si>
  <si>
    <t>China: Yucheng Station is located in Yucheng County</t>
  </si>
  <si>
    <t>China: Yangtze River Basin</t>
  </si>
  <si>
    <t>China:Yellow River Basin</t>
  </si>
  <si>
    <t>China:Haihe River Basin</t>
  </si>
  <si>
    <t>China:Yangtze River Basin</t>
  </si>
  <si>
    <t>China:Yellow River flows through 9 Provinces in China: Qinghai, Sichuan, Gansu, Ningxia, Inner Mongolia, Shaanxi, Shanxi, Henan and Shandong provinces</t>
  </si>
  <si>
    <t>China:Upper Yellow River Basin</t>
  </si>
  <si>
    <t>China:Jing River Basin, Belong to yellow river basin</t>
  </si>
  <si>
    <t>China: miffle reaches of Heihe River Basin (HRB)</t>
  </si>
  <si>
    <t>China: Pearl River Region PRR is located in South China, including the Pearl River Basin and the rivers along the South China Coast. The study area covers eight provinces (i.e., Yunnan, Guizhou, Guangxi, Guangdong, Hunan, Jiangxi, Fujian, and Hainan), w</t>
  </si>
  <si>
    <t>China:middle reaches of the Heihe River Basin (分为了不同Administrative District）</t>
  </si>
  <si>
    <t>China:middle and lower reaches of the Yangtze River</t>
  </si>
  <si>
    <t>China:mid–lower reaches of the Hanjiang River basin</t>
  </si>
  <si>
    <t>China:Qinghai-Tibet Plateau</t>
  </si>
  <si>
    <t>China:BeiChuan River in eastern QingHai-Tibet Plateau, China</t>
  </si>
  <si>
    <t>China: Yangtze River Economic Belt</t>
  </si>
  <si>
    <t>China:Beijing</t>
  </si>
  <si>
    <t>China:Jiangsu Province</t>
  </si>
  <si>
    <t>China: Henan Province</t>
  </si>
  <si>
    <t>China: Bohai mega-urban region</t>
  </si>
  <si>
    <t>China: Bayannur</t>
  </si>
  <si>
    <t>China: Daqing</t>
  </si>
  <si>
    <t>China: Bohai megaurban regions (MURs) includes Beijing, Hebei, Tianjin, Liaoning and Shandong provinces.</t>
  </si>
  <si>
    <t>China: all regions in Heilongjiang Province</t>
  </si>
  <si>
    <t>China: Beijing</t>
  </si>
  <si>
    <t>China: Guangdong, Hong Kong, Macao</t>
  </si>
  <si>
    <t>China: Beijing–Tianjin–Hebei region</t>
  </si>
  <si>
    <t>China: Guangdong, Hong Kong, and Macao regions</t>
  </si>
  <si>
    <t xml:space="preserve"> China: “Fujian,” northeastern China.  This cultivated area is divided into four parts: “Songhuajiang,” “Jinshan,” “Huama,” and “Toulin.”</t>
  </si>
  <si>
    <t>China: food sending systems (the North China Plain (NCP)), food receiving systems (the rest of China) and spillover systems (Hubei Province, affected by interactions between sending and receiving systems</t>
  </si>
  <si>
    <t>China: Jiangsu province</t>
  </si>
  <si>
    <t>China: North China Plain</t>
  </si>
  <si>
    <t>China: Jiangsu Province</t>
  </si>
  <si>
    <t>China: Hebei Province</t>
  </si>
  <si>
    <t>China: Shandong Province</t>
  </si>
  <si>
    <t>China: Sichuan Province</t>
  </si>
  <si>
    <t>China: Yinchuan</t>
  </si>
  <si>
    <t>China: Shenzhen</t>
  </si>
  <si>
    <t>China: Jinan</t>
  </si>
  <si>
    <t xml:space="preserve">China: Shandong province </t>
  </si>
  <si>
    <t xml:space="preserve">China: Shanxi Province (by 11 sub-regions) </t>
  </si>
  <si>
    <t>China: 52 cities</t>
  </si>
  <si>
    <t>China: Henan province</t>
  </si>
  <si>
    <t>China: Beijing-Tianjin-Hebei region</t>
  </si>
  <si>
    <t>China: Henan-Hubei-Hunan province</t>
  </si>
  <si>
    <t>China: Shanxi province</t>
  </si>
  <si>
    <t>China: 11 provinces (Fujian, Guangdong,Guangxi,Guizhou,Hainan,Hunan,Jiangxi,Sichuan, Yunnan, Zhejiang,Chongqing)</t>
  </si>
  <si>
    <t>China: 36 prefecture-level cities across three northeastern Chinese provinces: Heilongjiang, Liaoning, and Jilin Provinces</t>
  </si>
  <si>
    <t>China: North-West China, namely Inner Mongolia Autonomous Region and the Shaanxi Province</t>
  </si>
  <si>
    <t>China: Yangtze River Basin (China)</t>
  </si>
  <si>
    <t>China: Inner Mongolia</t>
  </si>
  <si>
    <t>China: Shizuishan City</t>
  </si>
  <si>
    <t>China: Zhangye, Northwest China</t>
  </si>
  <si>
    <t>China: Beijing, Tianjin, Shanghai, Chongqing</t>
  </si>
  <si>
    <t>China: Zhengzhou</t>
  </si>
  <si>
    <t>Africa; China</t>
  </si>
  <si>
    <t>China; Shanxi province</t>
  </si>
  <si>
    <t>China: Baynnur</t>
  </si>
  <si>
    <t>China: Shenzhen city</t>
  </si>
  <si>
    <t>Energy-Centric Operationalizing of the Nexus in Rural Areas: Cases from South Asia</t>
  </si>
  <si>
    <t>The food-energy-water nexus, regional sustainability, and hydraulic fracturing: An integrated assessment of the Denver region</t>
  </si>
  <si>
    <t>Agrivoltaics provide mutual benefits across the food–energy–water nexus in drylands</t>
  </si>
  <si>
    <t>Wastewater treatment and reuse in urban agriculture: Exploring the food, energy, water, and health nexus in Hyderabad, India</t>
  </si>
  <si>
    <t>Source (Scopus;Web of Science;Snowballing)</t>
  </si>
  <si>
    <t>Categorized geographical research scale (Local; Mesoscale; Macroscale; Global; Multiple; NULL)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</si>
</sst>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1"/>
      <color theme="1"/>
      <name val="Calibri"/>
      <charset val="134"/>
      <scheme val="minor"/>
    </font>
    <font>
      <sz val="11"/>
      <color theme="1"/>
      <name val="Times New Roman"/>
      <family val="1"/>
    </font>
    <font>
      <sz val="11"/>
      <name val="Times New Roman"/>
      <family val="1"/>
    </font>
    <font>
      <b/>
      <sz val="11"/>
      <color theme="1"/>
      <name val="Times New Roman"/>
      <family val="1"/>
    </font>
    <font>
      <sz val="11"/>
      <color rgb="FFFF0000"/>
      <name val="Times New Roman"/>
      <family val="1"/>
    </font>
    <font>
      <sz val="9.6"/>
      <color rgb="FF595959"/>
      <name val="Times New Roman"/>
      <family val="1"/>
    </font>
    <font>
      <sz val="11"/>
      <color rgb="FFFF0000"/>
      <name val="宋体"/>
      <charset val="134"/>
    </font>
    <font>
      <u/>
      <sz val="11"/>
      <color theme="10"/>
      <name val="Times New Roman"/>
      <family val="1"/>
    </font>
    <font>
      <u/>
      <sz val="11"/>
      <color theme="10"/>
      <name val="Calibri"/>
      <charset val="134"/>
      <scheme val="minor"/>
    </font>
    <font>
      <sz val="10"/>
      <name val="Arial"/>
      <family val="2"/>
    </font>
    <font>
      <b/>
      <sz val="11"/>
      <name val="Times New Roman"/>
      <family val="1"/>
    </font>
    <font>
      <sz val="9"/>
      <name val="Calibri"/>
      <charset val="134"/>
      <scheme val="minor"/>
    </font>
    <font>
      <sz val="11"/>
      <color theme="1"/>
      <name val="宋体"/>
      <family val="1"/>
      <charset val="134"/>
    </font>
    <font>
      <sz val="11"/>
      <name val="Calibri"/>
      <charset val="134"/>
      <scheme val="minor"/>
    </font>
  </fonts>
  <fills count="12">
    <fill>
      <patternFill patternType="none"/>
    </fill>
    <fill>
      <patternFill patternType="gray125"/>
    </fill>
    <fill>
      <patternFill patternType="solid">
        <fgColor rgb="FFFFC000"/>
        <bgColor indexed="64"/>
      </patternFill>
    </fill>
    <fill>
      <patternFill patternType="solid">
        <fgColor theme="4" tint="0.39994506668294322"/>
        <bgColor indexed="64"/>
      </patternFill>
    </fill>
    <fill>
      <patternFill patternType="solid">
        <fgColor theme="9" tint="0.39994506668294322"/>
        <bgColor indexed="64"/>
      </patternFill>
    </fill>
    <fill>
      <patternFill patternType="solid">
        <fgColor rgb="FFFFFF00"/>
        <bgColor indexed="64"/>
      </patternFill>
    </fill>
    <fill>
      <patternFill patternType="solid">
        <fgColor theme="4" tint="0.39991454817346722"/>
        <bgColor indexed="64"/>
      </patternFill>
    </fill>
    <fill>
      <patternFill patternType="solid">
        <fgColor theme="7" tint="0.59999389629810485"/>
        <bgColor indexed="64"/>
      </patternFill>
    </fill>
    <fill>
      <patternFill patternType="solid">
        <fgColor rgb="FF92D050"/>
        <bgColor indexed="64"/>
      </patternFill>
    </fill>
    <fill>
      <patternFill patternType="solid">
        <fgColor theme="0" tint="-0.14993743705557422"/>
        <bgColor indexed="64"/>
      </patternFill>
    </fill>
    <fill>
      <patternFill patternType="solid">
        <fgColor theme="4" tint="0.59999389629810485"/>
        <bgColor indexed="64"/>
      </patternFill>
    </fill>
    <fill>
      <patternFill patternType="solid">
        <fgColor theme="0"/>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diagonal/>
    </border>
    <border>
      <left style="thin">
        <color auto="1"/>
      </left>
      <right/>
      <top style="thin">
        <color auto="1"/>
      </top>
      <bottom style="thin">
        <color auto="1"/>
      </bottom>
      <diagonal/>
    </border>
    <border>
      <left style="thin">
        <color auto="1"/>
      </left>
      <right/>
      <top/>
      <bottom/>
      <diagonal/>
    </border>
    <border>
      <left/>
      <right/>
      <top style="thin">
        <color auto="1"/>
      </top>
      <bottom style="thin">
        <color auto="1"/>
      </bottom>
      <diagonal/>
    </border>
    <border>
      <left/>
      <right style="thin">
        <color auto="1"/>
      </right>
      <top style="thin">
        <color auto="1"/>
      </top>
      <bottom style="thin">
        <color auto="1"/>
      </bottom>
      <diagonal/>
    </border>
  </borders>
  <cellStyleXfs count="3">
    <xf numFmtId="0" fontId="0" fillId="0" borderId="0"/>
    <xf numFmtId="0" fontId="8" fillId="0" borderId="0" applyNumberFormat="0" applyFill="0" applyBorder="0" applyAlignment="0" applyProtection="0"/>
    <xf numFmtId="0" fontId="9" fillId="0" borderId="0"/>
  </cellStyleXfs>
  <cellXfs count="99">
    <xf numFmtId="0" fontId="0" fillId="0" borderId="0" xfId="0"/>
    <xf numFmtId="0" fontId="1" fillId="0" borderId="0" xfId="0" applyFont="1"/>
    <xf numFmtId="0" fontId="1" fillId="0" borderId="0" xfId="0" applyFont="1" applyAlignment="1">
      <alignment horizontal="center" vertical="center"/>
    </xf>
    <xf numFmtId="0" fontId="2" fillId="0" borderId="1" xfId="0" applyFont="1" applyBorder="1" applyAlignment="1">
      <alignment horizontal="center" vertical="top" wrapText="1"/>
    </xf>
    <xf numFmtId="0" fontId="1" fillId="0" borderId="1" xfId="0" applyFont="1" applyBorder="1" applyAlignment="1">
      <alignment horizontal="center" vertical="top" wrapText="1"/>
    </xf>
    <xf numFmtId="0" fontId="1" fillId="0" borderId="1" xfId="0" applyFont="1" applyBorder="1" applyAlignment="1">
      <alignment horizontal="center" vertical="top"/>
    </xf>
    <xf numFmtId="0" fontId="1" fillId="2" borderId="1" xfId="0" applyFont="1" applyFill="1" applyBorder="1" applyAlignment="1">
      <alignment horizontal="center" vertical="center"/>
    </xf>
    <xf numFmtId="0" fontId="1" fillId="0" borderId="1" xfId="0" applyFont="1" applyBorder="1" applyAlignment="1">
      <alignment horizontal="center" vertical="center" wrapText="1"/>
    </xf>
    <xf numFmtId="0" fontId="1" fillId="0" borderId="1" xfId="0" applyFont="1" applyBorder="1" applyAlignment="1">
      <alignment horizontal="center" vertical="center"/>
    </xf>
    <xf numFmtId="0" fontId="1" fillId="2" borderId="2" xfId="0" applyFont="1" applyFill="1" applyBorder="1" applyAlignment="1">
      <alignment horizontal="center" vertical="center"/>
    </xf>
    <xf numFmtId="0" fontId="1" fillId="3"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0" xfId="0" applyFont="1" applyAlignment="1">
      <alignment horizontal="center" vertical="center" wrapText="1"/>
    </xf>
    <xf numFmtId="0" fontId="1" fillId="0" borderId="0" xfId="0" applyFont="1" applyAlignment="1">
      <alignment horizontal="center" vertical="center" wrapText="1"/>
    </xf>
    <xf numFmtId="0" fontId="1" fillId="0" borderId="2" xfId="0" applyFont="1" applyBorder="1" applyAlignment="1">
      <alignment horizontal="center" vertical="center"/>
    </xf>
    <xf numFmtId="0" fontId="4" fillId="0" borderId="0" xfId="0" applyFont="1" applyAlignment="1">
      <alignment horizontal="center" vertical="center"/>
    </xf>
    <xf numFmtId="0" fontId="1" fillId="4" borderId="1" xfId="0" applyFont="1" applyFill="1" applyBorder="1" applyAlignment="1">
      <alignment horizontal="center" vertical="center"/>
    </xf>
    <xf numFmtId="0" fontId="1" fillId="5" borderId="1" xfId="0" applyFont="1" applyFill="1" applyBorder="1" applyAlignment="1">
      <alignment horizontal="center" vertical="center"/>
    </xf>
    <xf numFmtId="0" fontId="1" fillId="2" borderId="5" xfId="0" applyFont="1" applyFill="1" applyBorder="1" applyAlignment="1">
      <alignment vertical="center"/>
    </xf>
    <xf numFmtId="0" fontId="1" fillId="3" borderId="6" xfId="0" applyFont="1" applyFill="1" applyBorder="1" applyAlignment="1">
      <alignment vertical="center"/>
    </xf>
    <xf numFmtId="0" fontId="1" fillId="0" borderId="6" xfId="0" applyFont="1" applyBorder="1" applyAlignment="1">
      <alignment vertical="center"/>
    </xf>
    <xf numFmtId="0" fontId="1" fillId="0" borderId="0" xfId="0" applyFont="1" applyAlignment="1">
      <alignment vertical="center"/>
    </xf>
    <xf numFmtId="0" fontId="1" fillId="7" borderId="1" xfId="0" applyFont="1" applyFill="1" applyBorder="1" applyAlignment="1">
      <alignment horizontal="center" vertical="center" wrapText="1"/>
    </xf>
    <xf numFmtId="0" fontId="5" fillId="0" borderId="0" xfId="0" applyFont="1" applyAlignment="1">
      <alignment horizontal="center" vertical="center" readingOrder="1"/>
    </xf>
    <xf numFmtId="0" fontId="1" fillId="7" borderId="1" xfId="0" applyFont="1" applyFill="1" applyBorder="1" applyAlignment="1">
      <alignment horizontal="center" vertical="center"/>
    </xf>
    <xf numFmtId="0" fontId="4" fillId="0" borderId="0" xfId="0" applyFont="1" applyAlignment="1">
      <alignment horizontal="center" vertical="center" wrapText="1"/>
    </xf>
    <xf numFmtId="2" fontId="1" fillId="0" borderId="0" xfId="0" applyNumberFormat="1" applyFont="1" applyAlignment="1">
      <alignment horizontal="center" vertical="center"/>
    </xf>
    <xf numFmtId="2" fontId="2" fillId="0" borderId="0" xfId="0" applyNumberFormat="1" applyFont="1" applyAlignment="1">
      <alignment horizontal="center" vertical="center"/>
    </xf>
    <xf numFmtId="0" fontId="1" fillId="0" borderId="0" xfId="0" applyFont="1" applyAlignment="1">
      <alignment vertical="top"/>
    </xf>
    <xf numFmtId="0" fontId="1" fillId="0" borderId="7" xfId="0" applyFont="1" applyBorder="1" applyAlignment="1">
      <alignment horizontal="center" vertical="center"/>
    </xf>
    <xf numFmtId="0" fontId="1" fillId="5" borderId="0" xfId="0" applyFont="1" applyFill="1" applyAlignment="1">
      <alignment horizontal="center"/>
    </xf>
    <xf numFmtId="0" fontId="1" fillId="8" borderId="1" xfId="0" applyFont="1" applyFill="1" applyBorder="1" applyAlignment="1">
      <alignment horizontal="center" vertical="top"/>
    </xf>
    <xf numFmtId="0" fontId="1" fillId="2" borderId="1" xfId="0" applyFont="1" applyFill="1" applyBorder="1" applyAlignment="1">
      <alignment horizontal="center" vertical="top" wrapText="1"/>
    </xf>
    <xf numFmtId="0" fontId="1" fillId="8" borderId="1" xfId="0" applyFont="1" applyFill="1" applyBorder="1" applyAlignment="1">
      <alignment horizontal="center" vertical="top" wrapText="1"/>
    </xf>
    <xf numFmtId="0" fontId="1" fillId="8" borderId="6" xfId="0" applyFont="1" applyFill="1" applyBorder="1" applyAlignment="1">
      <alignment horizontal="center" vertical="top" wrapText="1"/>
    </xf>
    <xf numFmtId="0" fontId="1" fillId="6" borderId="1" xfId="0" applyFont="1" applyFill="1" applyBorder="1" applyAlignment="1">
      <alignment horizontal="center" vertical="top" wrapText="1"/>
    </xf>
    <xf numFmtId="0" fontId="1" fillId="5" borderId="1" xfId="0" applyFont="1" applyFill="1" applyBorder="1" applyAlignment="1">
      <alignment horizontal="center" vertical="top" wrapText="1"/>
    </xf>
    <xf numFmtId="0" fontId="1" fillId="7" borderId="1" xfId="0" applyFont="1" applyFill="1" applyBorder="1" applyAlignment="1">
      <alignment horizontal="center" vertical="top" wrapText="1"/>
    </xf>
    <xf numFmtId="0" fontId="1" fillId="9" borderId="1" xfId="0" applyFont="1" applyFill="1" applyBorder="1" applyAlignment="1">
      <alignment horizontal="center" vertical="top" wrapText="1"/>
    </xf>
    <xf numFmtId="0" fontId="1" fillId="10" borderId="1" xfId="0" applyFont="1" applyFill="1" applyBorder="1" applyAlignment="1">
      <alignment horizontal="center" vertical="top" wrapText="1"/>
    </xf>
    <xf numFmtId="0" fontId="1" fillId="5" borderId="0" xfId="0" applyFont="1" applyFill="1" applyAlignment="1">
      <alignment horizontal="center" vertical="top" wrapText="1"/>
    </xf>
    <xf numFmtId="0" fontId="1" fillId="5" borderId="0" xfId="0" applyFont="1" applyFill="1" applyAlignment="1">
      <alignment horizontal="center" vertical="center"/>
    </xf>
    <xf numFmtId="0" fontId="1" fillId="8" borderId="1" xfId="0" applyFont="1" applyFill="1" applyBorder="1" applyAlignment="1">
      <alignment horizontal="center" vertical="center"/>
    </xf>
    <xf numFmtId="0" fontId="1" fillId="2" borderId="1" xfId="0" applyFont="1" applyFill="1" applyBorder="1" applyAlignment="1">
      <alignment horizontal="center" vertical="center" wrapText="1"/>
    </xf>
    <xf numFmtId="0" fontId="1" fillId="8" borderId="1" xfId="0" applyFont="1" applyFill="1" applyBorder="1" applyAlignment="1">
      <alignment horizontal="center" vertical="center" wrapText="1"/>
    </xf>
    <xf numFmtId="0" fontId="1" fillId="8" borderId="6" xfId="0" applyFont="1" applyFill="1" applyBorder="1" applyAlignment="1">
      <alignment horizontal="center" vertical="center" wrapText="1"/>
    </xf>
    <xf numFmtId="0" fontId="1" fillId="6" borderId="1" xfId="0" applyFont="1" applyFill="1" applyBorder="1" applyAlignment="1">
      <alignment horizontal="center" vertical="center" wrapText="1"/>
    </xf>
    <xf numFmtId="0" fontId="2" fillId="0" borderId="1" xfId="0" applyFont="1" applyBorder="1" applyAlignment="1">
      <alignment horizontal="center"/>
    </xf>
    <xf numFmtId="0" fontId="1" fillId="5" borderId="1" xfId="0" applyFont="1" applyFill="1" applyBorder="1" applyAlignment="1">
      <alignment horizontal="center"/>
    </xf>
    <xf numFmtId="0" fontId="2" fillId="5" borderId="1" xfId="0" applyFont="1" applyFill="1" applyBorder="1" applyAlignment="1">
      <alignment horizontal="center"/>
    </xf>
    <xf numFmtId="0" fontId="6" fillId="0" borderId="0" xfId="0" applyFont="1" applyAlignment="1">
      <alignment horizontal="center" vertical="center"/>
    </xf>
    <xf numFmtId="0" fontId="1" fillId="0" borderId="1" xfId="0" applyFont="1" applyBorder="1"/>
    <xf numFmtId="0" fontId="1" fillId="0" borderId="0" xfId="0" applyFont="1" applyAlignment="1">
      <alignment vertical="center" wrapText="1"/>
    </xf>
    <xf numFmtId="0" fontId="4" fillId="0" borderId="0" xfId="0" applyFont="1" applyAlignment="1">
      <alignment horizontal="center"/>
    </xf>
    <xf numFmtId="0" fontId="1" fillId="0" borderId="0" xfId="0" applyFont="1" applyAlignment="1">
      <alignment horizontal="center"/>
    </xf>
    <xf numFmtId="0" fontId="2" fillId="0" borderId="0" xfId="0" applyFont="1" applyAlignment="1">
      <alignment horizontal="center"/>
    </xf>
    <xf numFmtId="0" fontId="4" fillId="0" borderId="0" xfId="0" applyFont="1"/>
    <xf numFmtId="0" fontId="2" fillId="0" borderId="0" xfId="0" applyFont="1"/>
    <xf numFmtId="0" fontId="4" fillId="0" borderId="1" xfId="0" applyFont="1" applyBorder="1" applyAlignment="1">
      <alignment horizontal="left" vertical="center"/>
    </xf>
    <xf numFmtId="0" fontId="2" fillId="0" borderId="1" xfId="0" applyFont="1" applyBorder="1" applyAlignment="1">
      <alignment horizontal="left" vertical="center"/>
    </xf>
    <xf numFmtId="0" fontId="1" fillId="0" borderId="1" xfId="0" applyFont="1" applyBorder="1" applyAlignment="1">
      <alignment horizontal="left" vertical="center"/>
    </xf>
    <xf numFmtId="0" fontId="2" fillId="0" borderId="1" xfId="0" applyFont="1" applyBorder="1" applyAlignment="1">
      <alignment horizontal="left"/>
    </xf>
    <xf numFmtId="0" fontId="1" fillId="0" borderId="0" xfId="0" applyFont="1" applyAlignment="1">
      <alignment horizontal="left"/>
    </xf>
    <xf numFmtId="0" fontId="2" fillId="5" borderId="1" xfId="0" applyFont="1" applyFill="1" applyBorder="1" applyAlignment="1">
      <alignment horizontal="left" vertical="top" wrapText="1"/>
    </xf>
    <xf numFmtId="0" fontId="1" fillId="0" borderId="1" xfId="0" applyFont="1" applyBorder="1" applyAlignment="1">
      <alignment horizontal="left"/>
    </xf>
    <xf numFmtId="0" fontId="1" fillId="5" borderId="1" xfId="0" applyFont="1" applyFill="1" applyBorder="1" applyAlignment="1">
      <alignment horizontal="left" vertical="top" wrapText="1"/>
    </xf>
    <xf numFmtId="0" fontId="7" fillId="0" borderId="1" xfId="1" applyFont="1" applyBorder="1" applyAlignment="1">
      <alignment horizontal="left" vertical="center"/>
    </xf>
    <xf numFmtId="0" fontId="7" fillId="0" borderId="1" xfId="1" applyFont="1" applyFill="1" applyBorder="1" applyAlignment="1">
      <alignment horizontal="left" vertical="center"/>
    </xf>
    <xf numFmtId="0" fontId="1" fillId="0" borderId="1" xfId="0" applyFont="1" applyBorder="1" applyAlignment="1">
      <alignment horizontal="left" vertical="center" wrapText="1"/>
    </xf>
    <xf numFmtId="0" fontId="2" fillId="11" borderId="1" xfId="0" applyFont="1" applyFill="1" applyBorder="1" applyAlignment="1">
      <alignment horizontal="left" vertical="center"/>
    </xf>
    <xf numFmtId="0" fontId="2" fillId="0" borderId="0" xfId="0" applyFont="1" applyAlignment="1">
      <alignment horizontal="left"/>
    </xf>
    <xf numFmtId="0" fontId="2" fillId="0" borderId="0" xfId="0" applyFont="1" applyAlignment="1">
      <alignment horizontal="left" vertical="center"/>
    </xf>
    <xf numFmtId="0" fontId="4" fillId="0" borderId="0" xfId="0" applyFont="1" applyAlignment="1">
      <alignment horizontal="left" vertical="center"/>
    </xf>
    <xf numFmtId="0" fontId="2" fillId="0" borderId="0" xfId="2" applyFont="1" applyAlignment="1">
      <alignment horizontal="left" vertical="center"/>
    </xf>
    <xf numFmtId="0" fontId="1" fillId="0" borderId="0" xfId="0" applyFont="1" applyAlignment="1">
      <alignment horizontal="left" vertical="center"/>
    </xf>
    <xf numFmtId="0" fontId="4" fillId="0" borderId="4" xfId="0" applyFont="1" applyBorder="1" applyAlignment="1">
      <alignment horizontal="left" vertical="center"/>
    </xf>
    <xf numFmtId="0" fontId="2" fillId="0" borderId="4" xfId="0" applyFont="1" applyBorder="1" applyAlignment="1">
      <alignment horizontal="left" vertical="center"/>
    </xf>
    <xf numFmtId="0" fontId="2" fillId="0" borderId="1" xfId="2" applyFont="1" applyBorder="1" applyAlignment="1">
      <alignment horizontal="left" vertical="center"/>
    </xf>
    <xf numFmtId="0" fontId="1" fillId="0" borderId="4" xfId="0" applyFont="1" applyBorder="1" applyAlignment="1">
      <alignment horizontal="left" vertical="center"/>
    </xf>
    <xf numFmtId="0" fontId="13" fillId="0" borderId="0" xfId="0" applyFont="1"/>
    <xf numFmtId="0" fontId="2" fillId="0" borderId="4" xfId="0" applyFont="1" applyBorder="1" applyAlignment="1">
      <alignment horizontal="left"/>
    </xf>
    <xf numFmtId="0" fontId="0" fillId="0" borderId="1" xfId="0" applyBorder="1"/>
    <xf numFmtId="0" fontId="13" fillId="0" borderId="1" xfId="0" applyFont="1" applyBorder="1" applyAlignment="1">
      <alignment horizontal="left"/>
    </xf>
    <xf numFmtId="0" fontId="2" fillId="5" borderId="1" xfId="0" applyFont="1" applyFill="1" applyBorder="1" applyAlignment="1">
      <alignment horizontal="left" vertical="center"/>
    </xf>
    <xf numFmtId="0" fontId="13" fillId="5" borderId="1" xfId="0" applyFont="1" applyFill="1" applyBorder="1" applyAlignment="1">
      <alignment horizontal="left"/>
    </xf>
    <xf numFmtId="0" fontId="4" fillId="0" borderId="0" xfId="0" applyFont="1" applyAlignment="1">
      <alignment horizontal="center"/>
    </xf>
    <xf numFmtId="0" fontId="1" fillId="2" borderId="6" xfId="0" applyFont="1" applyFill="1" applyBorder="1" applyAlignment="1">
      <alignment horizontal="center" vertical="center" wrapText="1"/>
    </xf>
    <xf numFmtId="0" fontId="1" fillId="2" borderId="8" xfId="0" applyFont="1" applyFill="1" applyBorder="1" applyAlignment="1">
      <alignment horizontal="center" vertical="center" wrapText="1"/>
    </xf>
    <xf numFmtId="0" fontId="1" fillId="2" borderId="9" xfId="0" applyFont="1" applyFill="1" applyBorder="1" applyAlignment="1">
      <alignment horizontal="center" vertical="center" wrapText="1"/>
    </xf>
    <xf numFmtId="0" fontId="1" fillId="6" borderId="6" xfId="0" applyFont="1" applyFill="1" applyBorder="1" applyAlignment="1">
      <alignment horizontal="center" vertical="center" wrapText="1"/>
    </xf>
    <xf numFmtId="0" fontId="1" fillId="6" borderId="8" xfId="0" applyFont="1" applyFill="1" applyBorder="1" applyAlignment="1">
      <alignment horizontal="center" vertical="center" wrapText="1"/>
    </xf>
    <xf numFmtId="0" fontId="1" fillId="6" borderId="9" xfId="0" applyFont="1" applyFill="1" applyBorder="1" applyAlignment="1">
      <alignment horizontal="center" vertical="center" wrapText="1"/>
    </xf>
    <xf numFmtId="0" fontId="1" fillId="0" borderId="0" xfId="0" applyFont="1" applyAlignment="1">
      <alignment horizontal="center" vertical="center" wrapText="1"/>
    </xf>
    <xf numFmtId="0" fontId="1" fillId="2" borderId="3" xfId="0" applyFont="1" applyFill="1" applyBorder="1" applyAlignment="1">
      <alignment horizontal="center" vertical="top" wrapText="1"/>
    </xf>
    <xf numFmtId="0" fontId="1" fillId="2" borderId="2" xfId="0" applyFont="1" applyFill="1" applyBorder="1" applyAlignment="1">
      <alignment horizontal="center" vertical="top" wrapText="1"/>
    </xf>
    <xf numFmtId="0" fontId="1" fillId="2" borderId="4" xfId="0" applyFont="1" applyFill="1" applyBorder="1" applyAlignment="1">
      <alignment horizontal="center" vertical="top" wrapText="1"/>
    </xf>
    <xf numFmtId="0" fontId="1" fillId="6" borderId="3" xfId="0" applyFont="1" applyFill="1" applyBorder="1" applyAlignment="1">
      <alignment horizontal="center" vertical="top" wrapText="1"/>
    </xf>
    <xf numFmtId="0" fontId="1" fillId="6" borderId="2" xfId="0" applyFont="1" applyFill="1" applyBorder="1" applyAlignment="1">
      <alignment horizontal="center" vertical="top" wrapText="1"/>
    </xf>
    <xf numFmtId="0" fontId="1" fillId="6" borderId="4" xfId="0" applyFont="1" applyFill="1" applyBorder="1" applyAlignment="1">
      <alignment horizontal="center" vertical="top" wrapText="1"/>
    </xf>
  </cellXfs>
  <cellStyles count="3">
    <cellStyle name="Hyperlink" xfId="1" builtinId="8"/>
    <cellStyle name="Normal" xfId="0" builtinId="0"/>
    <cellStyle name="Normal 2" xfId="2" xr:uid="{00000000-0005-0000-0000-000031000000}"/>
  </cellStyles>
  <dxfs count="28">
    <dxf>
      <fill>
        <patternFill patternType="solid">
          <bgColor theme="4" tint="0.39991454817346722"/>
        </patternFill>
      </fill>
    </dxf>
    <dxf>
      <fill>
        <patternFill patternType="solid">
          <bgColor theme="4" tint="0.39991454817346722"/>
        </patternFill>
      </fill>
    </dxf>
    <dxf>
      <fill>
        <patternFill patternType="solid">
          <bgColor theme="4" tint="0.39991454817346722"/>
        </patternFill>
      </fill>
    </dxf>
    <dxf>
      <fill>
        <patternFill patternType="solid">
          <bgColor theme="0" tint="-0.24994659260841701"/>
        </patternFill>
      </fill>
    </dxf>
    <dxf>
      <fill>
        <patternFill patternType="solid">
          <bgColor theme="0" tint="-0.14993743705557422"/>
        </patternFill>
      </fill>
    </dxf>
    <dxf>
      <fill>
        <patternFill patternType="solid">
          <bgColor theme="0" tint="-0.14993743705557422"/>
        </patternFill>
      </fill>
    </dxf>
    <dxf>
      <fill>
        <patternFill patternType="solid">
          <bgColor theme="7" tint="0.39991454817346722"/>
        </patternFill>
      </fill>
    </dxf>
    <dxf>
      <fill>
        <patternFill patternType="solid">
          <bgColor theme="4" tint="0.39991454817346722"/>
        </patternFill>
      </fill>
    </dxf>
    <dxf>
      <font>
        <color rgb="FF9C0006"/>
      </font>
      <fill>
        <patternFill patternType="solid">
          <bgColor rgb="FFFFC7CE"/>
        </patternFill>
      </fill>
    </dxf>
    <dxf>
      <font>
        <color rgb="FF9C5700"/>
      </font>
      <fill>
        <patternFill patternType="solid">
          <bgColor rgb="FFFFEB9C"/>
        </patternFill>
      </fill>
    </dxf>
    <dxf>
      <font>
        <color rgb="FF9C5700"/>
      </font>
      <fill>
        <patternFill patternType="solid">
          <bgColor rgb="FFFFEB9C"/>
        </patternFill>
      </fill>
    </dxf>
    <dxf>
      <font>
        <color rgb="FF9C5700"/>
      </font>
      <fill>
        <patternFill patternType="solid">
          <bgColor rgb="FFFFEB9C"/>
        </patternFill>
      </fill>
    </dxf>
    <dxf>
      <font>
        <color rgb="FF9C5700"/>
      </font>
      <fill>
        <patternFill patternType="solid">
          <bgColor rgb="FFFFEB9C"/>
        </patternFill>
      </fill>
    </dxf>
    <dxf>
      <font>
        <color rgb="FF9C5700"/>
      </font>
      <fill>
        <patternFill patternType="solid">
          <bgColor rgb="FFFFEB9C"/>
        </patternFill>
      </fill>
    </dxf>
    <dxf>
      <font>
        <color rgb="FF9C5700"/>
      </font>
      <fill>
        <patternFill patternType="solid">
          <bgColor rgb="FFFFEB9C"/>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ill>
        <patternFill patternType="solid">
          <bgColor theme="0" tint="-0.14993743705557422"/>
        </patternFill>
      </fill>
    </dxf>
    <dxf>
      <fill>
        <patternFill patternType="solid">
          <bgColor theme="7" tint="0.39991454817346722"/>
        </patternFill>
      </fill>
    </dxf>
    <dxf>
      <fill>
        <patternFill patternType="solid">
          <bgColor theme="4" tint="0.39991454817346722"/>
        </patternFill>
      </fill>
    </dxf>
    <dxf>
      <font>
        <color rgb="FF9C0006"/>
      </font>
      <fill>
        <patternFill patternType="solid">
          <bgColor rgb="FFFFC7CE"/>
        </patternFill>
      </fill>
    </dxf>
    <dxf>
      <font>
        <color rgb="FF9C5700"/>
      </font>
      <fill>
        <patternFill patternType="solid">
          <bgColor rgb="FFFFEB9C"/>
        </patternFill>
      </fill>
    </dxf>
    <dxf>
      <font>
        <color rgb="FF9C0006"/>
      </font>
      <fill>
        <patternFill patternType="solid">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689047030089642"/>
          <c:y val="0.10573454913880445"/>
          <c:w val="0.81988704980198102"/>
          <c:h val="0.75567064755203472"/>
        </c:manualLayout>
      </c:layout>
      <c:scatterChart>
        <c:scatterStyle val="lineMarker"/>
        <c:varyColors val="0"/>
        <c:ser>
          <c:idx val="0"/>
          <c:order val="0"/>
          <c:tx>
            <c:strRef>
              <c:f>'130 studies on China'!$B$133</c:f>
              <c:strCache>
                <c:ptCount val="1"/>
                <c:pt idx="0">
                  <c:v>Number of studies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'130 studies on China'!$A$134:$A$145</c:f>
              <c:numCache>
                <c:formatCode>General</c:formatCode>
                <c:ptCount val="12"/>
                <c:pt idx="0">
                  <c:v>2011</c:v>
                </c:pt>
                <c:pt idx="1">
                  <c:v>2012</c:v>
                </c:pt>
                <c:pt idx="2">
                  <c:v>2013</c:v>
                </c:pt>
                <c:pt idx="3">
                  <c:v>2014</c:v>
                </c:pt>
                <c:pt idx="4">
                  <c:v>2015</c:v>
                </c:pt>
                <c:pt idx="5">
                  <c:v>2016</c:v>
                </c:pt>
                <c:pt idx="6">
                  <c:v>2017</c:v>
                </c:pt>
                <c:pt idx="7">
                  <c:v>2018</c:v>
                </c:pt>
                <c:pt idx="8">
                  <c:v>2019</c:v>
                </c:pt>
                <c:pt idx="9">
                  <c:v>2020</c:v>
                </c:pt>
                <c:pt idx="10">
                  <c:v>2021</c:v>
                </c:pt>
                <c:pt idx="11">
                  <c:v>2022</c:v>
                </c:pt>
              </c:numCache>
            </c:numRef>
          </c:xVal>
          <c:yVal>
            <c:numRef>
              <c:f>'130 studies on China'!$B$134:$B$145</c:f>
              <c:numCache>
                <c:formatCode>General</c:formatCode>
                <c:ptCount val="12"/>
                <c:pt idx="0">
                  <c:v>0</c:v>
                </c:pt>
                <c:pt idx="1">
                  <c:v>0</c:v>
                </c:pt>
                <c:pt idx="2">
                  <c:v>1</c:v>
                </c:pt>
                <c:pt idx="3">
                  <c:v>0</c:v>
                </c:pt>
                <c:pt idx="4">
                  <c:v>1</c:v>
                </c:pt>
                <c:pt idx="5">
                  <c:v>1</c:v>
                </c:pt>
                <c:pt idx="6">
                  <c:v>1</c:v>
                </c:pt>
                <c:pt idx="7">
                  <c:v>9</c:v>
                </c:pt>
                <c:pt idx="8">
                  <c:v>15</c:v>
                </c:pt>
                <c:pt idx="9">
                  <c:v>23</c:v>
                </c:pt>
                <c:pt idx="10">
                  <c:v>37</c:v>
                </c:pt>
                <c:pt idx="11">
                  <c:v>42</c:v>
                </c:pt>
              </c:numCache>
            </c:numRef>
          </c:yVal>
          <c:smooth val="0"/>
          <c:extLst>
            <c:ext xmlns:c16="http://schemas.microsoft.com/office/drawing/2014/chart" uri="{C3380CC4-5D6E-409C-BE32-E72D297353CC}">
              <c16:uniqueId val="{00000000-15DD-4007-96A0-AF9B2C0CE90A}"/>
            </c:ext>
          </c:extLst>
        </c:ser>
        <c:dLbls>
          <c:showLegendKey val="0"/>
          <c:showVal val="0"/>
          <c:showCatName val="0"/>
          <c:showSerName val="0"/>
          <c:showPercent val="0"/>
          <c:showBubbleSize val="0"/>
        </c:dLbls>
        <c:axId val="834700271"/>
        <c:axId val="834687791"/>
      </c:scatterChart>
      <c:valAx>
        <c:axId val="8347002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NL"/>
          </a:p>
        </c:txPr>
        <c:crossAx val="834687791"/>
        <c:crosses val="autoZero"/>
        <c:crossBetween val="midCat"/>
        <c:majorUnit val="1"/>
      </c:valAx>
      <c:valAx>
        <c:axId val="83468779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en-US"/>
                  <a:t>Number of studies on China</a:t>
                </a:r>
              </a:p>
            </c:rich>
          </c:tx>
          <c:layout>
            <c:manualLayout>
              <c:xMode val="edge"/>
              <c:yMode val="edge"/>
              <c:x val="2.3264891417592887E-2"/>
              <c:y val="0.2866397019521496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NL"/>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NL"/>
          </a:p>
        </c:txPr>
        <c:crossAx val="834700271"/>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solidFill>
            <a:sysClr val="windowText" lastClr="000000"/>
          </a:solidFill>
          <a:latin typeface="Times New Roman" panose="02020603050405020304" pitchFamily="18" charset="0"/>
          <a:cs typeface="Times New Roman" panose="02020603050405020304" pitchFamily="18" charset="0"/>
        </a:defRPr>
      </a:pPr>
      <a:endParaRPr lang="en-NL"/>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2621703429535195E-2"/>
          <c:y val="4.16447458899908E-2"/>
          <c:w val="0.88322324966974897"/>
          <c:h val="0.87403039467750299"/>
        </c:manualLayout>
      </c:layout>
      <c:barChart>
        <c:barDir val="col"/>
        <c:grouping val="stacked"/>
        <c:varyColors val="0"/>
        <c:ser>
          <c:idx val="0"/>
          <c:order val="0"/>
          <c:tx>
            <c:strRef>
              <c:f>Fig.3!$C$22</c:f>
              <c:strCache>
                <c:ptCount val="1"/>
                <c:pt idx="0">
                  <c:v>0 interaction</c:v>
                </c:pt>
              </c:strCache>
            </c:strRef>
          </c:tx>
          <c:spPr>
            <a:solidFill>
              <a:schemeClr val="accent2">
                <a:lumMod val="50000"/>
              </a:schemeClr>
            </a:solidFill>
            <a:ln>
              <a:noFill/>
            </a:ln>
            <a:effectLst/>
          </c:spPr>
          <c:invertIfNegative val="0"/>
          <c:cat>
            <c:numRef>
              <c:f>Fig.3!$B$24:$B$58</c:f>
              <c:numCache>
                <c:formatCode>General</c:formatCode>
                <c:ptCount val="35"/>
                <c:pt idx="0">
                  <c:v>2011</c:v>
                </c:pt>
                <c:pt idx="3">
                  <c:v>2012</c:v>
                </c:pt>
                <c:pt idx="6">
                  <c:v>2013</c:v>
                </c:pt>
                <c:pt idx="9">
                  <c:v>2014</c:v>
                </c:pt>
                <c:pt idx="12">
                  <c:v>2015</c:v>
                </c:pt>
                <c:pt idx="15">
                  <c:v>2016</c:v>
                </c:pt>
                <c:pt idx="18">
                  <c:v>2017</c:v>
                </c:pt>
                <c:pt idx="21">
                  <c:v>2018</c:v>
                </c:pt>
                <c:pt idx="24">
                  <c:v>2019</c:v>
                </c:pt>
                <c:pt idx="27">
                  <c:v>2020</c:v>
                </c:pt>
                <c:pt idx="30">
                  <c:v>2021</c:v>
                </c:pt>
                <c:pt idx="33">
                  <c:v>2022</c:v>
                </c:pt>
              </c:numCache>
            </c:numRef>
          </c:cat>
          <c:val>
            <c:numRef>
              <c:f>Fig.3!$C$24:$C$58</c:f>
              <c:numCache>
                <c:formatCode>General</c:formatCode>
                <c:ptCount val="35"/>
                <c:pt idx="0">
                  <c:v>0</c:v>
                </c:pt>
                <c:pt idx="1">
                  <c:v>0</c:v>
                </c:pt>
                <c:pt idx="3">
                  <c:v>0</c:v>
                </c:pt>
                <c:pt idx="4">
                  <c:v>0</c:v>
                </c:pt>
                <c:pt idx="6">
                  <c:v>0</c:v>
                </c:pt>
                <c:pt idx="7">
                  <c:v>0</c:v>
                </c:pt>
                <c:pt idx="9">
                  <c:v>0</c:v>
                </c:pt>
                <c:pt idx="10">
                  <c:v>0</c:v>
                </c:pt>
                <c:pt idx="12">
                  <c:v>0</c:v>
                </c:pt>
                <c:pt idx="13">
                  <c:v>0</c:v>
                </c:pt>
                <c:pt idx="15">
                  <c:v>1</c:v>
                </c:pt>
                <c:pt idx="16">
                  <c:v>0</c:v>
                </c:pt>
                <c:pt idx="18">
                  <c:v>1</c:v>
                </c:pt>
                <c:pt idx="19">
                  <c:v>4</c:v>
                </c:pt>
                <c:pt idx="21">
                  <c:v>4</c:v>
                </c:pt>
                <c:pt idx="22">
                  <c:v>2</c:v>
                </c:pt>
                <c:pt idx="24">
                  <c:v>4</c:v>
                </c:pt>
                <c:pt idx="25">
                  <c:v>2</c:v>
                </c:pt>
                <c:pt idx="27">
                  <c:v>4</c:v>
                </c:pt>
                <c:pt idx="28">
                  <c:v>3</c:v>
                </c:pt>
                <c:pt idx="30">
                  <c:v>10</c:v>
                </c:pt>
                <c:pt idx="31">
                  <c:v>2</c:v>
                </c:pt>
                <c:pt idx="33">
                  <c:v>9</c:v>
                </c:pt>
                <c:pt idx="34">
                  <c:v>1</c:v>
                </c:pt>
              </c:numCache>
            </c:numRef>
          </c:val>
          <c:extLst>
            <c:ext xmlns:c16="http://schemas.microsoft.com/office/drawing/2014/chart" uri="{C3380CC4-5D6E-409C-BE32-E72D297353CC}">
              <c16:uniqueId val="{00000000-8149-4B43-A9BE-B0C882DEB0D5}"/>
            </c:ext>
          </c:extLst>
        </c:ser>
        <c:ser>
          <c:idx val="1"/>
          <c:order val="1"/>
          <c:tx>
            <c:strRef>
              <c:f>Fig.3!$D$22</c:f>
              <c:strCache>
                <c:ptCount val="1"/>
                <c:pt idx="0">
                  <c:v>1 interaction</c:v>
                </c:pt>
              </c:strCache>
            </c:strRef>
          </c:tx>
          <c:spPr>
            <a:solidFill>
              <a:schemeClr val="accent2"/>
            </a:solidFill>
            <a:ln>
              <a:noFill/>
            </a:ln>
            <a:effectLst/>
          </c:spPr>
          <c:invertIfNegative val="0"/>
          <c:cat>
            <c:numRef>
              <c:f>Fig.3!$B$24:$B$58</c:f>
              <c:numCache>
                <c:formatCode>General</c:formatCode>
                <c:ptCount val="35"/>
                <c:pt idx="0">
                  <c:v>2011</c:v>
                </c:pt>
                <c:pt idx="3">
                  <c:v>2012</c:v>
                </c:pt>
                <c:pt idx="6">
                  <c:v>2013</c:v>
                </c:pt>
                <c:pt idx="9">
                  <c:v>2014</c:v>
                </c:pt>
                <c:pt idx="12">
                  <c:v>2015</c:v>
                </c:pt>
                <c:pt idx="15">
                  <c:v>2016</c:v>
                </c:pt>
                <c:pt idx="18">
                  <c:v>2017</c:v>
                </c:pt>
                <c:pt idx="21">
                  <c:v>2018</c:v>
                </c:pt>
                <c:pt idx="24">
                  <c:v>2019</c:v>
                </c:pt>
                <c:pt idx="27">
                  <c:v>2020</c:v>
                </c:pt>
                <c:pt idx="30">
                  <c:v>2021</c:v>
                </c:pt>
                <c:pt idx="33">
                  <c:v>2022</c:v>
                </c:pt>
              </c:numCache>
            </c:numRef>
          </c:cat>
          <c:val>
            <c:numRef>
              <c:f>Fig.3!$D$24:$D$58</c:f>
              <c:numCache>
                <c:formatCode>General</c:formatCode>
                <c:ptCount val="35"/>
                <c:pt idx="0">
                  <c:v>0</c:v>
                </c:pt>
                <c:pt idx="1">
                  <c:v>0</c:v>
                </c:pt>
                <c:pt idx="3">
                  <c:v>0</c:v>
                </c:pt>
                <c:pt idx="4">
                  <c:v>0</c:v>
                </c:pt>
                <c:pt idx="6">
                  <c:v>0</c:v>
                </c:pt>
                <c:pt idx="7">
                  <c:v>0</c:v>
                </c:pt>
                <c:pt idx="9">
                  <c:v>0</c:v>
                </c:pt>
                <c:pt idx="10">
                  <c:v>0</c:v>
                </c:pt>
                <c:pt idx="12">
                  <c:v>1</c:v>
                </c:pt>
                <c:pt idx="13">
                  <c:v>0</c:v>
                </c:pt>
                <c:pt idx="15">
                  <c:v>0</c:v>
                </c:pt>
                <c:pt idx="16">
                  <c:v>0</c:v>
                </c:pt>
                <c:pt idx="18">
                  <c:v>0</c:v>
                </c:pt>
                <c:pt idx="19">
                  <c:v>0</c:v>
                </c:pt>
                <c:pt idx="21">
                  <c:v>3</c:v>
                </c:pt>
                <c:pt idx="22">
                  <c:v>1</c:v>
                </c:pt>
                <c:pt idx="24">
                  <c:v>2</c:v>
                </c:pt>
                <c:pt idx="25">
                  <c:v>1</c:v>
                </c:pt>
                <c:pt idx="27">
                  <c:v>5</c:v>
                </c:pt>
                <c:pt idx="28">
                  <c:v>1</c:v>
                </c:pt>
                <c:pt idx="30">
                  <c:v>8</c:v>
                </c:pt>
                <c:pt idx="31">
                  <c:v>1</c:v>
                </c:pt>
                <c:pt idx="33">
                  <c:v>4</c:v>
                </c:pt>
                <c:pt idx="34">
                  <c:v>2</c:v>
                </c:pt>
              </c:numCache>
            </c:numRef>
          </c:val>
          <c:extLst>
            <c:ext xmlns:c16="http://schemas.microsoft.com/office/drawing/2014/chart" uri="{C3380CC4-5D6E-409C-BE32-E72D297353CC}">
              <c16:uniqueId val="{00000001-8149-4B43-A9BE-B0C882DEB0D5}"/>
            </c:ext>
          </c:extLst>
        </c:ser>
        <c:ser>
          <c:idx val="2"/>
          <c:order val="2"/>
          <c:tx>
            <c:strRef>
              <c:f>Fig.3!$E$22</c:f>
              <c:strCache>
                <c:ptCount val="1"/>
                <c:pt idx="0">
                  <c:v>2 interactions</c:v>
                </c:pt>
              </c:strCache>
            </c:strRef>
          </c:tx>
          <c:spPr>
            <a:solidFill>
              <a:schemeClr val="accent3"/>
            </a:solidFill>
            <a:ln>
              <a:noFill/>
            </a:ln>
            <a:effectLst/>
          </c:spPr>
          <c:invertIfNegative val="0"/>
          <c:cat>
            <c:numRef>
              <c:f>Fig.3!$B$24:$B$58</c:f>
              <c:numCache>
                <c:formatCode>General</c:formatCode>
                <c:ptCount val="35"/>
                <c:pt idx="0">
                  <c:v>2011</c:v>
                </c:pt>
                <c:pt idx="3">
                  <c:v>2012</c:v>
                </c:pt>
                <c:pt idx="6">
                  <c:v>2013</c:v>
                </c:pt>
                <c:pt idx="9">
                  <c:v>2014</c:v>
                </c:pt>
                <c:pt idx="12">
                  <c:v>2015</c:v>
                </c:pt>
                <c:pt idx="15">
                  <c:v>2016</c:v>
                </c:pt>
                <c:pt idx="18">
                  <c:v>2017</c:v>
                </c:pt>
                <c:pt idx="21">
                  <c:v>2018</c:v>
                </c:pt>
                <c:pt idx="24">
                  <c:v>2019</c:v>
                </c:pt>
                <c:pt idx="27">
                  <c:v>2020</c:v>
                </c:pt>
                <c:pt idx="30">
                  <c:v>2021</c:v>
                </c:pt>
                <c:pt idx="33">
                  <c:v>2022</c:v>
                </c:pt>
              </c:numCache>
            </c:numRef>
          </c:cat>
          <c:val>
            <c:numRef>
              <c:f>Fig.3!$E$24:$E$58</c:f>
              <c:numCache>
                <c:formatCode>General</c:formatCode>
                <c:ptCount val="35"/>
                <c:pt idx="0">
                  <c:v>0</c:v>
                </c:pt>
                <c:pt idx="1">
                  <c:v>0</c:v>
                </c:pt>
                <c:pt idx="3">
                  <c:v>1</c:v>
                </c:pt>
                <c:pt idx="4">
                  <c:v>1</c:v>
                </c:pt>
                <c:pt idx="6">
                  <c:v>1</c:v>
                </c:pt>
                <c:pt idx="7">
                  <c:v>0</c:v>
                </c:pt>
                <c:pt idx="9">
                  <c:v>2</c:v>
                </c:pt>
                <c:pt idx="10">
                  <c:v>2</c:v>
                </c:pt>
                <c:pt idx="12">
                  <c:v>5</c:v>
                </c:pt>
                <c:pt idx="13">
                  <c:v>4</c:v>
                </c:pt>
                <c:pt idx="15">
                  <c:v>3</c:v>
                </c:pt>
                <c:pt idx="16">
                  <c:v>1</c:v>
                </c:pt>
                <c:pt idx="18">
                  <c:v>10</c:v>
                </c:pt>
                <c:pt idx="19">
                  <c:v>2</c:v>
                </c:pt>
                <c:pt idx="21">
                  <c:v>15</c:v>
                </c:pt>
                <c:pt idx="22">
                  <c:v>4</c:v>
                </c:pt>
                <c:pt idx="24">
                  <c:v>21</c:v>
                </c:pt>
                <c:pt idx="25">
                  <c:v>2</c:v>
                </c:pt>
                <c:pt idx="27">
                  <c:v>21</c:v>
                </c:pt>
                <c:pt idx="28">
                  <c:v>3</c:v>
                </c:pt>
                <c:pt idx="30">
                  <c:v>37</c:v>
                </c:pt>
                <c:pt idx="31">
                  <c:v>2</c:v>
                </c:pt>
                <c:pt idx="33">
                  <c:v>33</c:v>
                </c:pt>
                <c:pt idx="34">
                  <c:v>7</c:v>
                </c:pt>
              </c:numCache>
            </c:numRef>
          </c:val>
          <c:extLst>
            <c:ext xmlns:c16="http://schemas.microsoft.com/office/drawing/2014/chart" uri="{C3380CC4-5D6E-409C-BE32-E72D297353CC}">
              <c16:uniqueId val="{00000002-8149-4B43-A9BE-B0C882DEB0D5}"/>
            </c:ext>
          </c:extLst>
        </c:ser>
        <c:ser>
          <c:idx val="3"/>
          <c:order val="3"/>
          <c:tx>
            <c:strRef>
              <c:f>Fig.3!$F$22</c:f>
              <c:strCache>
                <c:ptCount val="1"/>
                <c:pt idx="0">
                  <c:v>3 interactions</c:v>
                </c:pt>
              </c:strCache>
            </c:strRef>
          </c:tx>
          <c:spPr>
            <a:solidFill>
              <a:schemeClr val="accent4"/>
            </a:solidFill>
            <a:ln>
              <a:noFill/>
            </a:ln>
            <a:effectLst/>
          </c:spPr>
          <c:invertIfNegative val="0"/>
          <c:cat>
            <c:numRef>
              <c:f>Fig.3!$B$24:$B$58</c:f>
              <c:numCache>
                <c:formatCode>General</c:formatCode>
                <c:ptCount val="35"/>
                <c:pt idx="0">
                  <c:v>2011</c:v>
                </c:pt>
                <c:pt idx="3">
                  <c:v>2012</c:v>
                </c:pt>
                <c:pt idx="6">
                  <c:v>2013</c:v>
                </c:pt>
                <c:pt idx="9">
                  <c:v>2014</c:v>
                </c:pt>
                <c:pt idx="12">
                  <c:v>2015</c:v>
                </c:pt>
                <c:pt idx="15">
                  <c:v>2016</c:v>
                </c:pt>
                <c:pt idx="18">
                  <c:v>2017</c:v>
                </c:pt>
                <c:pt idx="21">
                  <c:v>2018</c:v>
                </c:pt>
                <c:pt idx="24">
                  <c:v>2019</c:v>
                </c:pt>
                <c:pt idx="27">
                  <c:v>2020</c:v>
                </c:pt>
                <c:pt idx="30">
                  <c:v>2021</c:v>
                </c:pt>
                <c:pt idx="33">
                  <c:v>2022</c:v>
                </c:pt>
              </c:numCache>
            </c:numRef>
          </c:cat>
          <c:val>
            <c:numRef>
              <c:f>Fig.3!$F$24:$F$58</c:f>
              <c:numCache>
                <c:formatCode>General</c:formatCode>
                <c:ptCount val="35"/>
                <c:pt idx="0">
                  <c:v>0</c:v>
                </c:pt>
                <c:pt idx="1">
                  <c:v>0</c:v>
                </c:pt>
                <c:pt idx="3">
                  <c:v>0</c:v>
                </c:pt>
                <c:pt idx="4">
                  <c:v>0</c:v>
                </c:pt>
                <c:pt idx="6">
                  <c:v>0</c:v>
                </c:pt>
                <c:pt idx="7">
                  <c:v>1</c:v>
                </c:pt>
                <c:pt idx="9">
                  <c:v>3</c:v>
                </c:pt>
                <c:pt idx="10">
                  <c:v>1</c:v>
                </c:pt>
                <c:pt idx="12">
                  <c:v>5</c:v>
                </c:pt>
                <c:pt idx="13">
                  <c:v>1</c:v>
                </c:pt>
                <c:pt idx="15">
                  <c:v>4</c:v>
                </c:pt>
                <c:pt idx="16">
                  <c:v>3</c:v>
                </c:pt>
                <c:pt idx="18">
                  <c:v>5</c:v>
                </c:pt>
                <c:pt idx="19">
                  <c:v>5</c:v>
                </c:pt>
                <c:pt idx="21">
                  <c:v>20</c:v>
                </c:pt>
                <c:pt idx="22">
                  <c:v>3</c:v>
                </c:pt>
                <c:pt idx="24">
                  <c:v>21</c:v>
                </c:pt>
                <c:pt idx="25">
                  <c:v>5</c:v>
                </c:pt>
                <c:pt idx="27">
                  <c:v>21</c:v>
                </c:pt>
                <c:pt idx="28">
                  <c:v>3</c:v>
                </c:pt>
                <c:pt idx="30">
                  <c:v>31</c:v>
                </c:pt>
                <c:pt idx="31">
                  <c:v>4</c:v>
                </c:pt>
                <c:pt idx="33">
                  <c:v>23</c:v>
                </c:pt>
                <c:pt idx="34">
                  <c:v>7</c:v>
                </c:pt>
              </c:numCache>
            </c:numRef>
          </c:val>
          <c:extLst>
            <c:ext xmlns:c16="http://schemas.microsoft.com/office/drawing/2014/chart" uri="{C3380CC4-5D6E-409C-BE32-E72D297353CC}">
              <c16:uniqueId val="{00000003-8149-4B43-A9BE-B0C882DEB0D5}"/>
            </c:ext>
          </c:extLst>
        </c:ser>
        <c:ser>
          <c:idx val="4"/>
          <c:order val="4"/>
          <c:tx>
            <c:strRef>
              <c:f>Fig.3!$G$22</c:f>
              <c:strCache>
                <c:ptCount val="1"/>
                <c:pt idx="0">
                  <c:v>4 interactions</c:v>
                </c:pt>
              </c:strCache>
            </c:strRef>
          </c:tx>
          <c:spPr>
            <a:solidFill>
              <a:schemeClr val="accent5"/>
            </a:solidFill>
            <a:ln>
              <a:noFill/>
            </a:ln>
            <a:effectLst/>
          </c:spPr>
          <c:invertIfNegative val="0"/>
          <c:cat>
            <c:numRef>
              <c:f>Fig.3!$B$24:$B$58</c:f>
              <c:numCache>
                <c:formatCode>General</c:formatCode>
                <c:ptCount val="35"/>
                <c:pt idx="0">
                  <c:v>2011</c:v>
                </c:pt>
                <c:pt idx="3">
                  <c:v>2012</c:v>
                </c:pt>
                <c:pt idx="6">
                  <c:v>2013</c:v>
                </c:pt>
                <c:pt idx="9">
                  <c:v>2014</c:v>
                </c:pt>
                <c:pt idx="12">
                  <c:v>2015</c:v>
                </c:pt>
                <c:pt idx="15">
                  <c:v>2016</c:v>
                </c:pt>
                <c:pt idx="18">
                  <c:v>2017</c:v>
                </c:pt>
                <c:pt idx="21">
                  <c:v>2018</c:v>
                </c:pt>
                <c:pt idx="24">
                  <c:v>2019</c:v>
                </c:pt>
                <c:pt idx="27">
                  <c:v>2020</c:v>
                </c:pt>
                <c:pt idx="30">
                  <c:v>2021</c:v>
                </c:pt>
                <c:pt idx="33">
                  <c:v>2022</c:v>
                </c:pt>
              </c:numCache>
            </c:numRef>
          </c:cat>
          <c:val>
            <c:numRef>
              <c:f>Fig.3!$G$24:$G$58</c:f>
              <c:numCache>
                <c:formatCode>General</c:formatCode>
                <c:ptCount val="35"/>
                <c:pt idx="0">
                  <c:v>0</c:v>
                </c:pt>
                <c:pt idx="1">
                  <c:v>1</c:v>
                </c:pt>
                <c:pt idx="3">
                  <c:v>0</c:v>
                </c:pt>
                <c:pt idx="4">
                  <c:v>0</c:v>
                </c:pt>
                <c:pt idx="6">
                  <c:v>0</c:v>
                </c:pt>
                <c:pt idx="7">
                  <c:v>1</c:v>
                </c:pt>
                <c:pt idx="9">
                  <c:v>1</c:v>
                </c:pt>
                <c:pt idx="10">
                  <c:v>0</c:v>
                </c:pt>
                <c:pt idx="12">
                  <c:v>3</c:v>
                </c:pt>
                <c:pt idx="13">
                  <c:v>4</c:v>
                </c:pt>
                <c:pt idx="15">
                  <c:v>3</c:v>
                </c:pt>
                <c:pt idx="16">
                  <c:v>2</c:v>
                </c:pt>
                <c:pt idx="18">
                  <c:v>7</c:v>
                </c:pt>
                <c:pt idx="19">
                  <c:v>3</c:v>
                </c:pt>
                <c:pt idx="21">
                  <c:v>9</c:v>
                </c:pt>
                <c:pt idx="22">
                  <c:v>7</c:v>
                </c:pt>
                <c:pt idx="24">
                  <c:v>21</c:v>
                </c:pt>
                <c:pt idx="25">
                  <c:v>6</c:v>
                </c:pt>
                <c:pt idx="27">
                  <c:v>22</c:v>
                </c:pt>
                <c:pt idx="28">
                  <c:v>1</c:v>
                </c:pt>
                <c:pt idx="30">
                  <c:v>30</c:v>
                </c:pt>
                <c:pt idx="31">
                  <c:v>4</c:v>
                </c:pt>
                <c:pt idx="33">
                  <c:v>21</c:v>
                </c:pt>
                <c:pt idx="34">
                  <c:v>4</c:v>
                </c:pt>
              </c:numCache>
            </c:numRef>
          </c:val>
          <c:extLst>
            <c:ext xmlns:c16="http://schemas.microsoft.com/office/drawing/2014/chart" uri="{C3380CC4-5D6E-409C-BE32-E72D297353CC}">
              <c16:uniqueId val="{00000004-8149-4B43-A9BE-B0C882DEB0D5}"/>
            </c:ext>
          </c:extLst>
        </c:ser>
        <c:ser>
          <c:idx val="5"/>
          <c:order val="5"/>
          <c:tx>
            <c:strRef>
              <c:f>Fig.3!$H$22</c:f>
              <c:strCache>
                <c:ptCount val="1"/>
                <c:pt idx="0">
                  <c:v>5 interactions</c:v>
                </c:pt>
              </c:strCache>
            </c:strRef>
          </c:tx>
          <c:spPr>
            <a:solidFill>
              <a:schemeClr val="accent6"/>
            </a:solidFill>
            <a:ln>
              <a:noFill/>
            </a:ln>
            <a:effectLst/>
          </c:spPr>
          <c:invertIfNegative val="0"/>
          <c:cat>
            <c:numRef>
              <c:f>Fig.3!$B$24:$B$58</c:f>
              <c:numCache>
                <c:formatCode>General</c:formatCode>
                <c:ptCount val="35"/>
                <c:pt idx="0">
                  <c:v>2011</c:v>
                </c:pt>
                <c:pt idx="3">
                  <c:v>2012</c:v>
                </c:pt>
                <c:pt idx="6">
                  <c:v>2013</c:v>
                </c:pt>
                <c:pt idx="9">
                  <c:v>2014</c:v>
                </c:pt>
                <c:pt idx="12">
                  <c:v>2015</c:v>
                </c:pt>
                <c:pt idx="15">
                  <c:v>2016</c:v>
                </c:pt>
                <c:pt idx="18">
                  <c:v>2017</c:v>
                </c:pt>
                <c:pt idx="21">
                  <c:v>2018</c:v>
                </c:pt>
                <c:pt idx="24">
                  <c:v>2019</c:v>
                </c:pt>
                <c:pt idx="27">
                  <c:v>2020</c:v>
                </c:pt>
                <c:pt idx="30">
                  <c:v>2021</c:v>
                </c:pt>
                <c:pt idx="33">
                  <c:v>2022</c:v>
                </c:pt>
              </c:numCache>
            </c:numRef>
          </c:cat>
          <c:val>
            <c:numRef>
              <c:f>Fig.3!$H$24:$H$58</c:f>
              <c:numCache>
                <c:formatCode>General</c:formatCode>
                <c:ptCount val="35"/>
                <c:pt idx="0">
                  <c:v>0</c:v>
                </c:pt>
                <c:pt idx="1">
                  <c:v>0</c:v>
                </c:pt>
                <c:pt idx="3">
                  <c:v>0</c:v>
                </c:pt>
                <c:pt idx="4">
                  <c:v>0</c:v>
                </c:pt>
                <c:pt idx="6">
                  <c:v>0</c:v>
                </c:pt>
                <c:pt idx="7">
                  <c:v>0</c:v>
                </c:pt>
                <c:pt idx="9">
                  <c:v>1</c:v>
                </c:pt>
                <c:pt idx="10">
                  <c:v>1</c:v>
                </c:pt>
                <c:pt idx="12">
                  <c:v>3</c:v>
                </c:pt>
                <c:pt idx="13">
                  <c:v>1</c:v>
                </c:pt>
                <c:pt idx="15">
                  <c:v>2</c:v>
                </c:pt>
                <c:pt idx="16">
                  <c:v>4</c:v>
                </c:pt>
                <c:pt idx="18">
                  <c:v>4</c:v>
                </c:pt>
                <c:pt idx="19">
                  <c:v>5</c:v>
                </c:pt>
                <c:pt idx="21">
                  <c:v>6</c:v>
                </c:pt>
                <c:pt idx="22">
                  <c:v>8</c:v>
                </c:pt>
                <c:pt idx="24">
                  <c:v>4</c:v>
                </c:pt>
                <c:pt idx="25">
                  <c:v>6</c:v>
                </c:pt>
                <c:pt idx="27">
                  <c:v>11</c:v>
                </c:pt>
                <c:pt idx="28">
                  <c:v>2</c:v>
                </c:pt>
                <c:pt idx="30">
                  <c:v>15</c:v>
                </c:pt>
                <c:pt idx="31">
                  <c:v>8</c:v>
                </c:pt>
                <c:pt idx="33">
                  <c:v>8</c:v>
                </c:pt>
                <c:pt idx="34">
                  <c:v>5</c:v>
                </c:pt>
              </c:numCache>
            </c:numRef>
          </c:val>
          <c:extLst>
            <c:ext xmlns:c16="http://schemas.microsoft.com/office/drawing/2014/chart" uri="{C3380CC4-5D6E-409C-BE32-E72D297353CC}">
              <c16:uniqueId val="{00000005-8149-4B43-A9BE-B0C882DEB0D5}"/>
            </c:ext>
          </c:extLst>
        </c:ser>
        <c:ser>
          <c:idx val="6"/>
          <c:order val="6"/>
          <c:tx>
            <c:strRef>
              <c:f>Fig.3!$I$22</c:f>
              <c:strCache>
                <c:ptCount val="1"/>
                <c:pt idx="0">
                  <c:v>6 interactions</c:v>
                </c:pt>
              </c:strCache>
            </c:strRef>
          </c:tx>
          <c:spPr>
            <a:solidFill>
              <a:schemeClr val="accent1">
                <a:lumMod val="60000"/>
              </a:schemeClr>
            </a:solidFill>
            <a:ln>
              <a:noFill/>
            </a:ln>
            <a:effectLst/>
          </c:spPr>
          <c:invertIfNegative val="0"/>
          <c:cat>
            <c:numRef>
              <c:f>Fig.3!$B$24:$B$58</c:f>
              <c:numCache>
                <c:formatCode>General</c:formatCode>
                <c:ptCount val="35"/>
                <c:pt idx="0">
                  <c:v>2011</c:v>
                </c:pt>
                <c:pt idx="3">
                  <c:v>2012</c:v>
                </c:pt>
                <c:pt idx="6">
                  <c:v>2013</c:v>
                </c:pt>
                <c:pt idx="9">
                  <c:v>2014</c:v>
                </c:pt>
                <c:pt idx="12">
                  <c:v>2015</c:v>
                </c:pt>
                <c:pt idx="15">
                  <c:v>2016</c:v>
                </c:pt>
                <c:pt idx="18">
                  <c:v>2017</c:v>
                </c:pt>
                <c:pt idx="21">
                  <c:v>2018</c:v>
                </c:pt>
                <c:pt idx="24">
                  <c:v>2019</c:v>
                </c:pt>
                <c:pt idx="27">
                  <c:v>2020</c:v>
                </c:pt>
                <c:pt idx="30">
                  <c:v>2021</c:v>
                </c:pt>
                <c:pt idx="33">
                  <c:v>2022</c:v>
                </c:pt>
              </c:numCache>
            </c:numRef>
          </c:cat>
          <c:val>
            <c:numRef>
              <c:f>Fig.3!$I$24:$I$58</c:f>
              <c:numCache>
                <c:formatCode>General</c:formatCode>
                <c:ptCount val="35"/>
                <c:pt idx="0">
                  <c:v>0</c:v>
                </c:pt>
                <c:pt idx="1">
                  <c:v>1</c:v>
                </c:pt>
                <c:pt idx="3">
                  <c:v>0</c:v>
                </c:pt>
                <c:pt idx="4">
                  <c:v>1</c:v>
                </c:pt>
                <c:pt idx="6">
                  <c:v>0</c:v>
                </c:pt>
                <c:pt idx="7">
                  <c:v>1</c:v>
                </c:pt>
                <c:pt idx="9">
                  <c:v>0</c:v>
                </c:pt>
                <c:pt idx="10">
                  <c:v>3</c:v>
                </c:pt>
                <c:pt idx="12">
                  <c:v>1</c:v>
                </c:pt>
                <c:pt idx="13">
                  <c:v>6</c:v>
                </c:pt>
                <c:pt idx="15">
                  <c:v>1</c:v>
                </c:pt>
                <c:pt idx="16">
                  <c:v>19</c:v>
                </c:pt>
                <c:pt idx="18">
                  <c:v>1</c:v>
                </c:pt>
                <c:pt idx="19">
                  <c:v>17</c:v>
                </c:pt>
                <c:pt idx="21">
                  <c:v>2</c:v>
                </c:pt>
                <c:pt idx="22">
                  <c:v>16</c:v>
                </c:pt>
                <c:pt idx="24">
                  <c:v>3</c:v>
                </c:pt>
                <c:pt idx="25">
                  <c:v>25</c:v>
                </c:pt>
                <c:pt idx="27">
                  <c:v>3</c:v>
                </c:pt>
                <c:pt idx="28">
                  <c:v>13</c:v>
                </c:pt>
                <c:pt idx="30">
                  <c:v>7</c:v>
                </c:pt>
                <c:pt idx="31">
                  <c:v>34</c:v>
                </c:pt>
                <c:pt idx="33">
                  <c:v>3</c:v>
                </c:pt>
                <c:pt idx="34">
                  <c:v>14</c:v>
                </c:pt>
              </c:numCache>
            </c:numRef>
          </c:val>
          <c:extLst>
            <c:ext xmlns:c16="http://schemas.microsoft.com/office/drawing/2014/chart" uri="{C3380CC4-5D6E-409C-BE32-E72D297353CC}">
              <c16:uniqueId val="{00000006-8149-4B43-A9BE-B0C882DEB0D5}"/>
            </c:ext>
          </c:extLst>
        </c:ser>
        <c:dLbls>
          <c:showLegendKey val="0"/>
          <c:showVal val="0"/>
          <c:showCatName val="0"/>
          <c:showSerName val="0"/>
          <c:showPercent val="0"/>
          <c:showBubbleSize val="0"/>
        </c:dLbls>
        <c:gapWidth val="7"/>
        <c:overlap val="100"/>
        <c:axId val="1808636703"/>
        <c:axId val="1075150079"/>
      </c:barChart>
      <c:catAx>
        <c:axId val="1808636703"/>
        <c:scaling>
          <c:orientation val="minMax"/>
        </c:scaling>
        <c:delete val="0"/>
        <c:axPos val="b"/>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mn-lt"/>
                <a:ea typeface="+mn-ea"/>
                <a:cs typeface="+mn-cs"/>
              </a:defRPr>
            </a:pPr>
            <a:endParaRPr lang="en-NL"/>
          </a:p>
        </c:txPr>
        <c:crossAx val="1075150079"/>
        <c:crosses val="autoZero"/>
        <c:auto val="0"/>
        <c:lblAlgn val="l"/>
        <c:lblOffset val="100"/>
        <c:noMultiLvlLbl val="0"/>
      </c:catAx>
      <c:valAx>
        <c:axId val="1075150079"/>
        <c:scaling>
          <c:orientation val="minMax"/>
        </c:scaling>
        <c:delete val="0"/>
        <c:axPos val="l"/>
        <c:title>
          <c:tx>
            <c:rich>
              <a:bodyPr rot="-5400000" spcFirstLastPara="1" vertOverflow="ellipsis" vert="horz" wrap="square" anchor="ctr" anchorCtr="1"/>
              <a:lstStyle/>
              <a:p>
                <a:pPr>
                  <a:defRPr lang="zh-CN" sz="1000" b="0" i="0" u="none" strike="noStrike" kern="1200" baseline="0">
                    <a:solidFill>
                      <a:sysClr val="windowText" lastClr="000000"/>
                    </a:solidFill>
                    <a:latin typeface="+mn-lt"/>
                    <a:ea typeface="+mn-ea"/>
                    <a:cs typeface="+mn-cs"/>
                  </a:defRPr>
                </a:pPr>
                <a:r>
                  <a:rPr lang="en-US">
                    <a:solidFill>
                      <a:sysClr val="windowText" lastClr="000000"/>
                    </a:solidFill>
                  </a:rPr>
                  <a:t>Number of</a:t>
                </a:r>
                <a:r>
                  <a:rPr lang="en-US" baseline="0">
                    <a:solidFill>
                      <a:sysClr val="windowText" lastClr="000000"/>
                    </a:solidFill>
                  </a:rPr>
                  <a:t> s</a:t>
                </a:r>
                <a:r>
                  <a:rPr lang="en-US" altLang="zh-CN" baseline="0">
                    <a:solidFill>
                      <a:sysClr val="windowText" lastClr="000000"/>
                    </a:solidFill>
                  </a:rPr>
                  <a:t>tudies</a:t>
                </a:r>
                <a:endParaRPr lang="en-US">
                  <a:solidFill>
                    <a:sysClr val="windowText" lastClr="000000"/>
                  </a:solidFill>
                </a:endParaRPr>
              </a:p>
            </c:rich>
          </c:tx>
          <c:overlay val="0"/>
          <c:spPr>
            <a:noFill/>
            <a:ln>
              <a:noFill/>
            </a:ln>
            <a:effectLst/>
          </c:spPr>
          <c:txPr>
            <a:bodyPr rot="-5400000" spcFirstLastPara="1" vertOverflow="ellipsis" vert="horz" wrap="square" anchor="ctr" anchorCtr="1"/>
            <a:lstStyle/>
            <a:p>
              <a:pPr>
                <a:defRPr lang="zh-CN" sz="1000" b="0" i="0" u="none" strike="noStrike" kern="1200" baseline="0">
                  <a:solidFill>
                    <a:sysClr val="windowText" lastClr="000000"/>
                  </a:solidFill>
                  <a:latin typeface="+mn-lt"/>
                  <a:ea typeface="+mn-ea"/>
                  <a:cs typeface="+mn-cs"/>
                </a:defRPr>
              </a:pPr>
              <a:endParaRPr lang="en-NL"/>
            </a:p>
          </c:txPr>
        </c:title>
        <c:numFmt formatCode="General" sourceLinked="1"/>
        <c:majorTickMark val="none"/>
        <c:minorTickMark val="none"/>
        <c:tickLblPos val="nextTo"/>
        <c:spPr>
          <a:noFill/>
          <a:ln>
            <a:solidFill>
              <a:sysClr val="windowText" lastClr="000000"/>
            </a:solidFill>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mn-lt"/>
                <a:ea typeface="+mn-ea"/>
                <a:cs typeface="+mn-cs"/>
              </a:defRPr>
            </a:pPr>
            <a:endParaRPr lang="en-NL"/>
          </a:p>
        </c:txPr>
        <c:crossAx val="1808636703"/>
        <c:crosses val="autoZero"/>
        <c:crossBetween val="between"/>
      </c:valAx>
      <c:spPr>
        <a:noFill/>
        <a:ln>
          <a:noFill/>
        </a:ln>
        <a:effectLst/>
      </c:spPr>
    </c:plotArea>
    <c:legend>
      <c:legendPos val="r"/>
      <c:layout>
        <c:manualLayout>
          <c:xMode val="edge"/>
          <c:yMode val="edge"/>
          <c:x val="0.10208720409644842"/>
          <c:y val="2.7946061237426191E-2"/>
          <c:w val="0.17099210334114201"/>
          <c:h val="0.40386366326180301"/>
        </c:manualLayout>
      </c:layout>
      <c:overlay val="0"/>
      <c:spPr>
        <a:noFill/>
        <a:ln>
          <a:noFill/>
        </a:ln>
        <a:effectLst/>
      </c:spPr>
      <c:txPr>
        <a:bodyPr rot="0" spcFirstLastPara="1" vertOverflow="ellipsis" vert="horz" wrap="square" anchor="ctr" anchorCtr="1"/>
        <a:lstStyle/>
        <a:p>
          <a:pPr>
            <a:defRPr lang="zh-CN" sz="900" b="0" i="0" u="none" strike="noStrike" kern="1200" baseline="0">
              <a:solidFill>
                <a:sysClr val="windowText" lastClr="000000"/>
              </a:solidFill>
              <a:latin typeface="+mn-lt"/>
              <a:ea typeface="+mn-ea"/>
              <a:cs typeface="+mn-cs"/>
            </a:defRPr>
          </a:pPr>
          <a:endParaRPr lang="en-NL"/>
        </a:p>
      </c:txPr>
    </c:legend>
    <c:plotVisOnly val="1"/>
    <c:dispBlanksAs val="gap"/>
    <c:showDLblsOverMax val="0"/>
  </c:chart>
  <c:spPr>
    <a:solidFill>
      <a:schemeClr val="bg1"/>
    </a:solidFill>
    <a:ln w="9525" cap="flat" cmpd="sng" algn="ctr">
      <a:solidFill>
        <a:schemeClr val="bg1"/>
      </a:solidFill>
      <a:round/>
    </a:ln>
    <a:effectLst/>
  </c:spPr>
  <c:txPr>
    <a:bodyPr/>
    <a:lstStyle/>
    <a:p>
      <a:pPr>
        <a:defRPr lang="zh-CN"/>
      </a:pPr>
      <a:endParaRPr lang="en-NL"/>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zh-CN" sz="1400" b="0"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r>
              <a:rPr lang="en-US"/>
              <a:t>Number of resource interactions examined</a:t>
            </a:r>
          </a:p>
          <a:p>
            <a:pPr>
              <a:defRPr/>
            </a:pPr>
            <a:endParaRPr lang="en-US"/>
          </a:p>
          <a:p>
            <a:pPr>
              <a:defRPr/>
            </a:pPr>
            <a:endParaRPr lang="en-US"/>
          </a:p>
        </c:rich>
      </c:tx>
      <c:layout>
        <c:manualLayout>
          <c:xMode val="edge"/>
          <c:yMode val="edge"/>
          <c:x val="0.21699932018769141"/>
          <c:y val="3.988409931796906E-2"/>
        </c:manualLayout>
      </c:layout>
      <c:overlay val="0"/>
      <c:spPr>
        <a:solidFill>
          <a:schemeClr val="bg1"/>
        </a:solidFill>
        <a:ln>
          <a:noFill/>
        </a:ln>
        <a:effectLst/>
      </c:spPr>
      <c:txPr>
        <a:bodyPr rot="0" spcFirstLastPara="1" vertOverflow="ellipsis" vert="horz" wrap="square" anchor="ctr" anchorCtr="1"/>
        <a:lstStyle/>
        <a:p>
          <a:pPr>
            <a:defRPr lang="zh-CN" sz="1400" b="0"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n-NL"/>
        </a:p>
      </c:txPr>
    </c:title>
    <c:autoTitleDeleted val="0"/>
    <c:plotArea>
      <c:layout>
        <c:manualLayout>
          <c:layoutTarget val="inner"/>
          <c:xMode val="edge"/>
          <c:yMode val="edge"/>
          <c:x val="1.0324660108746072E-2"/>
          <c:y val="0.11360702614657445"/>
          <c:w val="0.98967535752139946"/>
          <c:h val="0.69995504854371138"/>
        </c:manualLayout>
      </c:layout>
      <c:bubbleChart>
        <c:varyColors val="0"/>
        <c:ser>
          <c:idx val="0"/>
          <c:order val="0"/>
          <c:spPr>
            <a:solidFill>
              <a:schemeClr val="accent2">
                <a:lumMod val="75000"/>
              </a:schemeClr>
            </a:solidFill>
            <a:ln>
              <a:noFill/>
            </a:ln>
            <a:effectLst/>
          </c:spPr>
          <c:invertIfNegative val="0"/>
          <c:dPt>
            <c:idx val="0"/>
            <c:invertIfNegative val="1"/>
            <c:bubble3D val="0"/>
            <c:spPr>
              <a:solidFill>
                <a:schemeClr val="accent6">
                  <a:lumMod val="75000"/>
                </a:schemeClr>
              </a:solidFill>
              <a:ln>
                <a:noFill/>
              </a:ln>
              <a:effectLst/>
            </c:spPr>
            <c:extLst>
              <c:ext xmlns:c16="http://schemas.microsoft.com/office/drawing/2014/chart" uri="{C3380CC4-5D6E-409C-BE32-E72D297353CC}">
                <c16:uniqueId val="{00000001-F406-4608-9380-A73E1127B11C}"/>
              </c:ext>
            </c:extLst>
          </c:dPt>
          <c:dLbls>
            <c:spPr>
              <a:noFill/>
              <a:ln>
                <a:noFill/>
              </a:ln>
              <a:effectLst/>
            </c:spPr>
            <c:txPr>
              <a:bodyPr rot="0" spcFirstLastPara="1" vertOverflow="ellipsis" vert="horz" wrap="square" lIns="38100" tIns="19050" rIns="38100" bIns="19050" anchor="ctr" anchorCtr="1"/>
              <a:lstStyle/>
              <a:p>
                <a:pPr>
                  <a:defRPr lang="zh-CN" sz="900" b="0"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NL"/>
              </a:p>
            </c:txPr>
            <c:dLblPos val="ctr"/>
            <c:showLegendKey val="0"/>
            <c:showVal val="0"/>
            <c:showCatName val="0"/>
            <c:showSerName val="0"/>
            <c:showPercent val="0"/>
            <c:showBubbleSize val="1"/>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Fig.4!$B$22:$B$28</c:f>
              <c:numCache>
                <c:formatCode>General</c:formatCode>
                <c:ptCount val="7"/>
                <c:pt idx="0">
                  <c:v>-1</c:v>
                </c:pt>
                <c:pt idx="1">
                  <c:v>-1</c:v>
                </c:pt>
                <c:pt idx="2">
                  <c:v>-1</c:v>
                </c:pt>
                <c:pt idx="3">
                  <c:v>-1</c:v>
                </c:pt>
                <c:pt idx="4">
                  <c:v>-1</c:v>
                </c:pt>
                <c:pt idx="5">
                  <c:v>-1</c:v>
                </c:pt>
                <c:pt idx="6">
                  <c:v>-1</c:v>
                </c:pt>
              </c:numCache>
            </c:numRef>
          </c:xVal>
          <c:yVal>
            <c:numRef>
              <c:f>Fig.4!$C$29:$C$35</c:f>
              <c:numCache>
                <c:formatCode>General</c:formatCode>
                <c:ptCount val="7"/>
                <c:pt idx="0">
                  <c:v>6</c:v>
                </c:pt>
                <c:pt idx="1">
                  <c:v>5</c:v>
                </c:pt>
                <c:pt idx="2">
                  <c:v>4</c:v>
                </c:pt>
                <c:pt idx="3">
                  <c:v>3</c:v>
                </c:pt>
                <c:pt idx="4">
                  <c:v>2</c:v>
                </c:pt>
                <c:pt idx="5">
                  <c:v>1</c:v>
                </c:pt>
                <c:pt idx="6">
                  <c:v>0</c:v>
                </c:pt>
              </c:numCache>
            </c:numRef>
          </c:yVal>
          <c:bubbleSize>
            <c:numRef>
              <c:f>Fig.4!$D$29:$D$35</c:f>
              <c:numCache>
                <c:formatCode>General</c:formatCode>
                <c:ptCount val="7"/>
                <c:pt idx="0">
                  <c:v>21</c:v>
                </c:pt>
                <c:pt idx="1">
                  <c:v>54</c:v>
                </c:pt>
                <c:pt idx="2">
                  <c:v>117</c:v>
                </c:pt>
                <c:pt idx="3">
                  <c:v>133</c:v>
                </c:pt>
                <c:pt idx="4">
                  <c:v>149</c:v>
                </c:pt>
                <c:pt idx="5">
                  <c:v>23</c:v>
                </c:pt>
                <c:pt idx="6">
                  <c:v>33</c:v>
                </c:pt>
              </c:numCache>
            </c:numRef>
          </c:bubbleSize>
          <c:bubble3D val="0"/>
          <c:extLst>
            <c:ext xmlns:c16="http://schemas.microsoft.com/office/drawing/2014/chart" uri="{C3380CC4-5D6E-409C-BE32-E72D297353CC}">
              <c16:uniqueId val="{00000002-F406-4608-9380-A73E1127B11C}"/>
            </c:ext>
          </c:extLst>
        </c:ser>
        <c:ser>
          <c:idx val="1"/>
          <c:order val="1"/>
          <c:spPr>
            <a:solidFill>
              <a:schemeClr val="bg1">
                <a:lumMod val="65000"/>
              </a:schemeClr>
            </a:solidFill>
            <a:ln>
              <a:noFill/>
            </a:ln>
            <a:effectLst/>
          </c:spPr>
          <c:invertIfNegative val="0"/>
          <c:dPt>
            <c:idx val="0"/>
            <c:invertIfNegative val="1"/>
            <c:bubble3D val="0"/>
            <c:spPr>
              <a:solidFill>
                <a:schemeClr val="accent1">
                  <a:lumMod val="75000"/>
                </a:schemeClr>
              </a:solidFill>
              <a:ln>
                <a:noFill/>
              </a:ln>
              <a:effectLst/>
            </c:spPr>
            <c:extLst>
              <c:ext xmlns:c16="http://schemas.microsoft.com/office/drawing/2014/chart" uri="{C3380CC4-5D6E-409C-BE32-E72D297353CC}">
                <c16:uniqueId val="{00000004-F406-4608-9380-A73E1127B11C}"/>
              </c:ext>
            </c:extLst>
          </c:dPt>
          <c:dLbls>
            <c:dLbl>
              <c:idx val="0"/>
              <c:spPr>
                <a:noFill/>
                <a:ln>
                  <a:noFill/>
                </a:ln>
                <a:effectLst/>
              </c:spPr>
              <c:txPr>
                <a:bodyPr rot="0" spcFirstLastPara="1" vertOverflow="ellipsis" vert="horz" wrap="square" lIns="38100" tIns="19050" rIns="38100" bIns="19050" anchor="ctr" anchorCtr="1"/>
                <a:lstStyle/>
                <a:p>
                  <a:pPr>
                    <a:defRPr lang="zh-CN" sz="900" b="0"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NL"/>
                </a:p>
              </c:txPr>
              <c:dLblPos val="ctr"/>
              <c:showLegendKey val="0"/>
              <c:showVal val="0"/>
              <c:showCatName val="0"/>
              <c:showSerName val="0"/>
              <c:showPercent val="0"/>
              <c:showBubbleSize val="1"/>
              <c:extLst>
                <c:ext xmlns:c16="http://schemas.microsoft.com/office/drawing/2014/chart" uri="{C3380CC4-5D6E-409C-BE32-E72D297353CC}">
                  <c16:uniqueId val="{00000004-F406-4608-9380-A73E1127B11C}"/>
                </c:ext>
              </c:extLst>
            </c:dLbl>
            <c:spPr>
              <a:noFill/>
              <a:ln>
                <a:noFill/>
              </a:ln>
              <a:effectLst/>
            </c:spPr>
            <c:txPr>
              <a:bodyPr rot="0" spcFirstLastPara="1" vertOverflow="ellipsis" vert="horz" wrap="square" lIns="38100" tIns="19050" rIns="38100" bIns="19050" anchor="ctr" anchorCtr="1"/>
              <a:lstStyle/>
              <a:p>
                <a:pPr>
                  <a:defRPr lang="zh-CN"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NL"/>
              </a:p>
            </c:txPr>
            <c:dLblPos val="ctr"/>
            <c:showLegendKey val="0"/>
            <c:showVal val="0"/>
            <c:showCatName val="0"/>
            <c:showSerName val="0"/>
            <c:showPercent val="0"/>
            <c:showBubbleSize val="1"/>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Fig.4!$B$29:$B$35</c:f>
              <c:numCache>
                <c:formatCode>General</c:formatCode>
                <c:ptCount val="7"/>
                <c:pt idx="0">
                  <c:v>1</c:v>
                </c:pt>
                <c:pt idx="1">
                  <c:v>1</c:v>
                </c:pt>
                <c:pt idx="2">
                  <c:v>1</c:v>
                </c:pt>
                <c:pt idx="3">
                  <c:v>1</c:v>
                </c:pt>
                <c:pt idx="4">
                  <c:v>1</c:v>
                </c:pt>
                <c:pt idx="5">
                  <c:v>1</c:v>
                </c:pt>
                <c:pt idx="6">
                  <c:v>1</c:v>
                </c:pt>
              </c:numCache>
            </c:numRef>
          </c:xVal>
          <c:yVal>
            <c:numRef>
              <c:f>Fig.4!$C$22:$C$28</c:f>
              <c:numCache>
                <c:formatCode>General</c:formatCode>
                <c:ptCount val="7"/>
                <c:pt idx="0">
                  <c:v>6</c:v>
                </c:pt>
                <c:pt idx="1">
                  <c:v>5</c:v>
                </c:pt>
                <c:pt idx="2">
                  <c:v>4</c:v>
                </c:pt>
                <c:pt idx="3">
                  <c:v>3</c:v>
                </c:pt>
                <c:pt idx="4">
                  <c:v>2</c:v>
                </c:pt>
                <c:pt idx="5">
                  <c:v>1</c:v>
                </c:pt>
                <c:pt idx="6">
                  <c:v>0</c:v>
                </c:pt>
              </c:numCache>
            </c:numRef>
          </c:yVal>
          <c:bubbleSize>
            <c:numRef>
              <c:f>Fig.4!$D$22:$D$28</c:f>
              <c:numCache>
                <c:formatCode>General</c:formatCode>
                <c:ptCount val="7"/>
                <c:pt idx="0">
                  <c:v>150</c:v>
                </c:pt>
                <c:pt idx="1">
                  <c:v>40</c:v>
                </c:pt>
                <c:pt idx="2">
                  <c:v>33</c:v>
                </c:pt>
                <c:pt idx="3">
                  <c:v>33</c:v>
                </c:pt>
                <c:pt idx="4">
                  <c:v>28</c:v>
                </c:pt>
                <c:pt idx="5">
                  <c:v>6</c:v>
                </c:pt>
                <c:pt idx="6">
                  <c:v>14</c:v>
                </c:pt>
              </c:numCache>
            </c:numRef>
          </c:bubbleSize>
          <c:bubble3D val="0"/>
          <c:extLst>
            <c:ext xmlns:c16="http://schemas.microsoft.com/office/drawing/2014/chart" uri="{C3380CC4-5D6E-409C-BE32-E72D297353CC}">
              <c16:uniqueId val="{00000005-F406-4608-9380-A73E1127B11C}"/>
            </c:ext>
          </c:extLst>
        </c:ser>
        <c:dLbls>
          <c:showLegendKey val="0"/>
          <c:showVal val="1"/>
          <c:showCatName val="0"/>
          <c:showSerName val="0"/>
          <c:showPercent val="0"/>
          <c:showBubbleSize val="0"/>
        </c:dLbls>
        <c:bubbleScale val="100"/>
        <c:showNegBubbles val="0"/>
        <c:axId val="129890114"/>
        <c:axId val="497679836"/>
      </c:bubbleChart>
      <c:valAx>
        <c:axId val="129890114"/>
        <c:scaling>
          <c:orientation val="minMax"/>
        </c:scaling>
        <c:delete val="1"/>
        <c:axPos val="t"/>
        <c:title>
          <c:tx>
            <c:rich>
              <a:bodyPr rot="0" spcFirstLastPara="1" vertOverflow="ellipsis" vert="horz" wrap="square" anchor="ctr" anchorCtr="1"/>
              <a:lstStyle/>
              <a:p>
                <a:pPr>
                  <a:defRPr lang="zh-CN"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en-US" sz="1400"/>
                  <a:t>E</a:t>
                </a:r>
                <a:r>
                  <a:rPr lang="en-US" altLang="zh-CN" sz="1400"/>
                  <a:t>mpirical</a:t>
                </a:r>
                <a:r>
                  <a:rPr lang="en-US" altLang="zh-CN" sz="1400" baseline="0"/>
                  <a:t> applications                                Theoretical studies</a:t>
                </a:r>
                <a:endParaRPr lang="en-US" sz="1400"/>
              </a:p>
            </c:rich>
          </c:tx>
          <c:layout>
            <c:manualLayout>
              <c:xMode val="edge"/>
              <c:yMode val="edge"/>
              <c:x val="0.11695505870727005"/>
              <c:y val="0.79697811260197038"/>
            </c:manualLayout>
          </c:layout>
          <c:overlay val="0"/>
          <c:spPr>
            <a:solidFill>
              <a:schemeClr val="bg1"/>
            </a:solidFill>
            <a:ln>
              <a:noFill/>
            </a:ln>
            <a:effectLst/>
          </c:spPr>
          <c:txPr>
            <a:bodyPr rot="0" spcFirstLastPara="1" vertOverflow="ellipsis" vert="horz" wrap="square" anchor="ctr" anchorCtr="1"/>
            <a:lstStyle/>
            <a:p>
              <a:pPr>
                <a:defRPr lang="zh-CN"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NL"/>
            </a:p>
          </c:txPr>
        </c:title>
        <c:numFmt formatCode="General" sourceLinked="1"/>
        <c:majorTickMark val="none"/>
        <c:minorTickMark val="none"/>
        <c:tickLblPos val="nextTo"/>
        <c:crossAx val="497679836"/>
        <c:crosses val="max"/>
        <c:crossBetween val="midCat"/>
      </c:valAx>
      <c:valAx>
        <c:axId val="497679836"/>
        <c:scaling>
          <c:orientation val="minMax"/>
          <c:max val="7.5"/>
          <c:min val="-1"/>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NL"/>
          </a:p>
        </c:txPr>
        <c:crossAx val="129890114"/>
        <c:crosses val="autoZero"/>
        <c:crossBetween val="midCat"/>
      </c:valAx>
      <c:spPr>
        <a:solidFill>
          <a:schemeClr val="bg1"/>
        </a:solidFill>
        <a:ln w="127000">
          <a:solidFill>
            <a:schemeClr val="bg1"/>
          </a:solidFill>
        </a:ln>
        <a:effectLst>
          <a:softEdge rad="0"/>
        </a:effectLst>
      </c:spPr>
    </c:plotArea>
    <c:plotVisOnly val="1"/>
    <c:dispBlanksAs val="gap"/>
    <c:showDLblsOverMax val="0"/>
  </c:chart>
  <c:spPr>
    <a:solidFill>
      <a:schemeClr val="bg1"/>
    </a:solidFill>
    <a:ln w="9525" cap="flat" cmpd="sng" algn="ctr">
      <a:noFill/>
      <a:round/>
    </a:ln>
    <a:effectLst>
      <a:outerShdw blurRad="50800" dist="38100" dir="5400000" sx="4000" sy="4000" algn="ctr" rotWithShape="0">
        <a:srgbClr val="000000">
          <a:alpha val="43137"/>
        </a:srgbClr>
      </a:outerShdw>
    </a:effectLst>
  </c:spPr>
  <c:txPr>
    <a:bodyPr/>
    <a:lstStyle/>
    <a:p>
      <a:pPr>
        <a:defRPr lang="zh-CN">
          <a:solidFill>
            <a:sysClr val="windowText" lastClr="000000"/>
          </a:solidFill>
          <a:latin typeface="Times New Roman" panose="02020603050405020304" pitchFamily="18" charset="0"/>
          <a:cs typeface="Times New Roman" panose="02020603050405020304" pitchFamily="18" charset="0"/>
        </a:defRPr>
      </a:pPr>
      <a:endParaRPr lang="en-NL"/>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350369218232808"/>
          <c:y val="5.371558947556411E-2"/>
          <c:w val="0.84624312047581995"/>
          <c:h val="0.86525133926945796"/>
        </c:manualLayout>
      </c:layout>
      <c:barChart>
        <c:barDir val="col"/>
        <c:grouping val="clustered"/>
        <c:varyColors val="0"/>
        <c:ser>
          <c:idx val="0"/>
          <c:order val="0"/>
          <c:tx>
            <c:strRef>
              <c:f>Fig.5!$C$18</c:f>
              <c:strCache>
                <c:ptCount val="1"/>
                <c:pt idx="0">
                  <c:v>Water for Energy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endParaRPr lang="en-NL"/>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Fig.5!$D$17:$E$17</c:f>
              <c:strCache>
                <c:ptCount val="2"/>
                <c:pt idx="0">
                  <c:v>Empirical applications</c:v>
                </c:pt>
                <c:pt idx="1">
                  <c:v>Theoretical studies</c:v>
                </c:pt>
              </c:strCache>
            </c:strRef>
          </c:cat>
          <c:val>
            <c:numRef>
              <c:f>Fig.5!$D$18:$E$18</c:f>
              <c:numCache>
                <c:formatCode>General</c:formatCode>
                <c:ptCount val="2"/>
                <c:pt idx="0">
                  <c:v>271</c:v>
                </c:pt>
                <c:pt idx="1">
                  <c:v>240</c:v>
                </c:pt>
              </c:numCache>
            </c:numRef>
          </c:val>
          <c:extLst>
            <c:ext xmlns:c16="http://schemas.microsoft.com/office/drawing/2014/chart" uri="{C3380CC4-5D6E-409C-BE32-E72D297353CC}">
              <c16:uniqueId val="{00000000-F5C1-4AFF-AF16-1A7EB9D011F1}"/>
            </c:ext>
          </c:extLst>
        </c:ser>
        <c:ser>
          <c:idx val="1"/>
          <c:order val="1"/>
          <c:tx>
            <c:strRef>
              <c:f>Fig.5!$C$19</c:f>
              <c:strCache>
                <c:ptCount val="1"/>
                <c:pt idx="0">
                  <c:v>Energy for Water</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endParaRPr lang="en-NL"/>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Fig.5!$D$17:$E$17</c:f>
              <c:strCache>
                <c:ptCount val="2"/>
                <c:pt idx="0">
                  <c:v>Empirical applications</c:v>
                </c:pt>
                <c:pt idx="1">
                  <c:v>Theoretical studies</c:v>
                </c:pt>
              </c:strCache>
            </c:strRef>
          </c:cat>
          <c:val>
            <c:numRef>
              <c:f>Fig.5!$D$19:$E$19</c:f>
              <c:numCache>
                <c:formatCode>General</c:formatCode>
                <c:ptCount val="2"/>
                <c:pt idx="0">
                  <c:v>283</c:v>
                </c:pt>
                <c:pt idx="1">
                  <c:v>237</c:v>
                </c:pt>
              </c:numCache>
            </c:numRef>
          </c:val>
          <c:extLst>
            <c:ext xmlns:c16="http://schemas.microsoft.com/office/drawing/2014/chart" uri="{C3380CC4-5D6E-409C-BE32-E72D297353CC}">
              <c16:uniqueId val="{00000001-F5C1-4AFF-AF16-1A7EB9D011F1}"/>
            </c:ext>
          </c:extLst>
        </c:ser>
        <c:ser>
          <c:idx val="2"/>
          <c:order val="2"/>
          <c:tx>
            <c:strRef>
              <c:f>Fig.5!$C$20</c:f>
              <c:strCache>
                <c:ptCount val="1"/>
                <c:pt idx="0">
                  <c:v>Water for Food</c:v>
                </c:pt>
              </c:strCache>
            </c:strRef>
          </c:tx>
          <c:spPr>
            <a:solidFill>
              <a:schemeClr val="accent4">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endParaRPr lang="en-NL"/>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Fig.5!$D$17:$E$17</c:f>
              <c:strCache>
                <c:ptCount val="2"/>
                <c:pt idx="0">
                  <c:v>Empirical applications</c:v>
                </c:pt>
                <c:pt idx="1">
                  <c:v>Theoretical studies</c:v>
                </c:pt>
              </c:strCache>
            </c:strRef>
          </c:cat>
          <c:val>
            <c:numRef>
              <c:f>Fig.5!$D$20:$E$20</c:f>
              <c:numCache>
                <c:formatCode>General</c:formatCode>
                <c:ptCount val="2"/>
                <c:pt idx="0">
                  <c:v>446</c:v>
                </c:pt>
                <c:pt idx="1">
                  <c:v>276</c:v>
                </c:pt>
              </c:numCache>
            </c:numRef>
          </c:val>
          <c:extLst>
            <c:ext xmlns:c16="http://schemas.microsoft.com/office/drawing/2014/chart" uri="{C3380CC4-5D6E-409C-BE32-E72D297353CC}">
              <c16:uniqueId val="{00000002-F5C1-4AFF-AF16-1A7EB9D011F1}"/>
            </c:ext>
          </c:extLst>
        </c:ser>
        <c:ser>
          <c:idx val="3"/>
          <c:order val="3"/>
          <c:tx>
            <c:strRef>
              <c:f>Fig.5!$C$21</c:f>
              <c:strCache>
                <c:ptCount val="1"/>
                <c:pt idx="0">
                  <c:v>Food for Water</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endParaRPr lang="en-NL"/>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Fig.5!$D$17:$E$17</c:f>
              <c:strCache>
                <c:ptCount val="2"/>
                <c:pt idx="0">
                  <c:v>Empirical applications</c:v>
                </c:pt>
                <c:pt idx="1">
                  <c:v>Theoretical studies</c:v>
                </c:pt>
              </c:strCache>
            </c:strRef>
          </c:cat>
          <c:val>
            <c:numRef>
              <c:f>Fig.5!$D$21:$E$21</c:f>
              <c:numCache>
                <c:formatCode>General</c:formatCode>
                <c:ptCount val="2"/>
                <c:pt idx="0">
                  <c:v>91</c:v>
                </c:pt>
                <c:pt idx="1">
                  <c:v>181</c:v>
                </c:pt>
              </c:numCache>
            </c:numRef>
          </c:val>
          <c:extLst>
            <c:ext xmlns:c16="http://schemas.microsoft.com/office/drawing/2014/chart" uri="{C3380CC4-5D6E-409C-BE32-E72D297353CC}">
              <c16:uniqueId val="{00000003-F5C1-4AFF-AF16-1A7EB9D011F1}"/>
            </c:ext>
          </c:extLst>
        </c:ser>
        <c:ser>
          <c:idx val="4"/>
          <c:order val="4"/>
          <c:tx>
            <c:strRef>
              <c:f>Fig.5!$C$22</c:f>
              <c:strCache>
                <c:ptCount val="1"/>
                <c:pt idx="0">
                  <c:v>Energy for Food</c:v>
                </c:pt>
              </c:strCache>
            </c:strRef>
          </c:tx>
          <c:spPr>
            <a:solidFill>
              <a:schemeClr val="accent2">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endParaRPr lang="en-NL"/>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Fig.5!$D$17:$E$17</c:f>
              <c:strCache>
                <c:ptCount val="2"/>
                <c:pt idx="0">
                  <c:v>Empirical applications</c:v>
                </c:pt>
                <c:pt idx="1">
                  <c:v>Theoretical studies</c:v>
                </c:pt>
              </c:strCache>
            </c:strRef>
          </c:cat>
          <c:val>
            <c:numRef>
              <c:f>Fig.5!$D$22:$E$22</c:f>
              <c:numCache>
                <c:formatCode>General</c:formatCode>
                <c:ptCount val="2"/>
                <c:pt idx="0">
                  <c:v>311</c:v>
                </c:pt>
                <c:pt idx="1">
                  <c:v>235</c:v>
                </c:pt>
              </c:numCache>
            </c:numRef>
          </c:val>
          <c:extLst>
            <c:ext xmlns:c16="http://schemas.microsoft.com/office/drawing/2014/chart" uri="{C3380CC4-5D6E-409C-BE32-E72D297353CC}">
              <c16:uniqueId val="{00000004-F5C1-4AFF-AF16-1A7EB9D011F1}"/>
            </c:ext>
          </c:extLst>
        </c:ser>
        <c:ser>
          <c:idx val="5"/>
          <c:order val="5"/>
          <c:tx>
            <c:strRef>
              <c:f>Fig.5!$C$23</c:f>
              <c:strCache>
                <c:ptCount val="1"/>
                <c:pt idx="0">
                  <c:v>Food for Energy</c:v>
                </c:pt>
              </c:strCache>
            </c:strRef>
          </c:tx>
          <c:spPr>
            <a:solidFill>
              <a:schemeClr val="accent2">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endParaRPr lang="en-NL"/>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Fig.5!$D$17:$E$17</c:f>
              <c:strCache>
                <c:ptCount val="2"/>
                <c:pt idx="0">
                  <c:v>Empirical applications</c:v>
                </c:pt>
                <c:pt idx="1">
                  <c:v>Theoretical studies</c:v>
                </c:pt>
              </c:strCache>
            </c:strRef>
          </c:cat>
          <c:val>
            <c:numRef>
              <c:f>Fig.5!$D$23:$E$23</c:f>
              <c:numCache>
                <c:formatCode>General</c:formatCode>
                <c:ptCount val="2"/>
                <c:pt idx="0">
                  <c:v>182</c:v>
                </c:pt>
                <c:pt idx="1">
                  <c:v>224</c:v>
                </c:pt>
              </c:numCache>
            </c:numRef>
          </c:val>
          <c:extLst>
            <c:ext xmlns:c16="http://schemas.microsoft.com/office/drawing/2014/chart" uri="{C3380CC4-5D6E-409C-BE32-E72D297353CC}">
              <c16:uniqueId val="{00000005-F5C1-4AFF-AF16-1A7EB9D011F1}"/>
            </c:ext>
          </c:extLst>
        </c:ser>
        <c:dLbls>
          <c:showLegendKey val="0"/>
          <c:showVal val="1"/>
          <c:showCatName val="0"/>
          <c:showSerName val="0"/>
          <c:showPercent val="0"/>
          <c:showBubbleSize val="0"/>
        </c:dLbls>
        <c:gapWidth val="219"/>
        <c:axId val="571130144"/>
        <c:axId val="571124736"/>
      </c:barChart>
      <c:catAx>
        <c:axId val="571130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mn-lt"/>
                <a:ea typeface="+mn-ea"/>
                <a:cs typeface="+mn-cs"/>
              </a:defRPr>
            </a:pPr>
            <a:endParaRPr lang="en-NL"/>
          </a:p>
        </c:txPr>
        <c:crossAx val="571124736"/>
        <c:crosses val="autoZero"/>
        <c:auto val="1"/>
        <c:lblAlgn val="ctr"/>
        <c:lblOffset val="100"/>
        <c:noMultiLvlLbl val="0"/>
      </c:catAx>
      <c:valAx>
        <c:axId val="571124736"/>
        <c:scaling>
          <c:orientation val="minMax"/>
        </c:scaling>
        <c:delete val="0"/>
        <c:axPos val="l"/>
        <c:title>
          <c:tx>
            <c:rich>
              <a:bodyPr rot="-5400000" spcFirstLastPara="1" vertOverflow="ellipsis" vert="horz" wrap="square" anchor="ctr" anchorCtr="1"/>
              <a:lstStyle/>
              <a:p>
                <a:pPr>
                  <a:defRPr lang="zh-CN" sz="1000" b="0" i="0" u="none" strike="noStrike" kern="1200" baseline="0">
                    <a:solidFill>
                      <a:sysClr val="windowText" lastClr="000000"/>
                    </a:solidFill>
                    <a:latin typeface="+mn-lt"/>
                    <a:ea typeface="+mn-ea"/>
                    <a:cs typeface="+mn-cs"/>
                  </a:defRPr>
                </a:pPr>
                <a:r>
                  <a:rPr lang="en-US" altLang="zh-CN">
                    <a:solidFill>
                      <a:sysClr val="windowText" lastClr="000000"/>
                    </a:solidFill>
                  </a:rPr>
                  <a:t>Number of studies</a:t>
                </a:r>
                <a:endParaRPr lang="en-US">
                  <a:solidFill>
                    <a:sysClr val="windowText" lastClr="000000"/>
                  </a:solidFill>
                </a:endParaRPr>
              </a:p>
            </c:rich>
          </c:tx>
          <c:layout>
            <c:manualLayout>
              <c:xMode val="edge"/>
              <c:yMode val="edge"/>
              <c:x val="1.70679654447616E-2"/>
              <c:y val="0.321616108179543"/>
            </c:manualLayout>
          </c:layout>
          <c:overlay val="0"/>
          <c:spPr>
            <a:noFill/>
            <a:ln>
              <a:noFill/>
            </a:ln>
            <a:effectLst/>
          </c:spPr>
          <c:txPr>
            <a:bodyPr rot="-5400000" spcFirstLastPara="1" vertOverflow="ellipsis" vert="horz" wrap="square" anchor="ctr" anchorCtr="1"/>
            <a:lstStyle/>
            <a:p>
              <a:pPr>
                <a:defRPr lang="zh-CN" sz="1000" b="0" i="0" u="none" strike="noStrike" kern="1200" baseline="0">
                  <a:solidFill>
                    <a:sysClr val="windowText" lastClr="000000"/>
                  </a:solidFill>
                  <a:latin typeface="+mn-lt"/>
                  <a:ea typeface="+mn-ea"/>
                  <a:cs typeface="+mn-cs"/>
                </a:defRPr>
              </a:pPr>
              <a:endParaRPr lang="en-NL"/>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mn-lt"/>
                <a:ea typeface="+mn-ea"/>
                <a:cs typeface="+mn-cs"/>
              </a:defRPr>
            </a:pPr>
            <a:endParaRPr lang="en-NL"/>
          </a:p>
        </c:txPr>
        <c:crossAx val="571130144"/>
        <c:crosses val="autoZero"/>
        <c:crossBetween val="between"/>
      </c:valAx>
      <c:spPr>
        <a:noFill/>
        <a:ln>
          <a:noFill/>
        </a:ln>
        <a:effectLst/>
      </c:spPr>
    </c:plotArea>
    <c:legend>
      <c:legendPos val="b"/>
      <c:layout>
        <c:manualLayout>
          <c:xMode val="edge"/>
          <c:yMode val="edge"/>
          <c:x val="0.45598966656766898"/>
          <c:y val="4.2659635111110303E-2"/>
          <c:w val="0.49708149509550598"/>
          <c:h val="0.217143406375188"/>
        </c:manualLayout>
      </c:layout>
      <c:overlay val="0"/>
      <c:spPr>
        <a:noFill/>
        <a:ln>
          <a:noFill/>
        </a:ln>
        <a:effectLst/>
      </c:spPr>
      <c:txPr>
        <a:bodyPr rot="0" spcFirstLastPara="1" vertOverflow="ellipsis" vert="horz" wrap="square" anchor="ctr" anchorCtr="1"/>
        <a:lstStyle/>
        <a:p>
          <a:pPr>
            <a:defRPr lang="zh-CN" sz="900" b="0" i="0" u="none" strike="noStrike" kern="1200" baseline="0">
              <a:solidFill>
                <a:sysClr val="windowText" lastClr="000000"/>
              </a:solidFill>
              <a:latin typeface="+mn-lt"/>
              <a:ea typeface="+mn-ea"/>
              <a:cs typeface="+mn-cs"/>
            </a:defRPr>
          </a:pPr>
          <a:endParaRPr lang="en-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en-NL"/>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199810</xdr:colOff>
      <xdr:row>132</xdr:row>
      <xdr:rowOff>144422</xdr:rowOff>
    </xdr:from>
    <xdr:to>
      <xdr:col>5</xdr:col>
      <xdr:colOff>306667</xdr:colOff>
      <xdr:row>150</xdr:row>
      <xdr:rowOff>20917</xdr:rowOff>
    </xdr:to>
    <xdr:graphicFrame macro="">
      <xdr:nvGraphicFramePr>
        <xdr:cNvPr id="5" name="Chart 4">
          <a:extLst>
            <a:ext uri="{FF2B5EF4-FFF2-40B4-BE49-F238E27FC236}">
              <a16:creationId xmlns:a16="http://schemas.microsoft.com/office/drawing/2014/main" id="{C71AE53E-6E26-5513-4AC6-EBDE9E86DE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182880</xdr:colOff>
      <xdr:row>21</xdr:row>
      <xdr:rowOff>131869</xdr:rowOff>
    </xdr:from>
    <xdr:to>
      <xdr:col>15</xdr:col>
      <xdr:colOff>1224642</xdr:colOff>
      <xdr:row>40</xdr:row>
      <xdr:rowOff>120650</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440131</xdr:colOff>
      <xdr:row>2</xdr:row>
      <xdr:rowOff>188873</xdr:rowOff>
    </xdr:from>
    <xdr:to>
      <xdr:col>15</xdr:col>
      <xdr:colOff>15741</xdr:colOff>
      <xdr:row>24</xdr:row>
      <xdr:rowOff>119293</xdr:rowOff>
    </xdr:to>
    <xdr:graphicFrame macro="">
      <xdr:nvGraphicFramePr>
        <xdr:cNvPr id="2" name="图表 4">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415586</xdr:colOff>
      <xdr:row>1</xdr:row>
      <xdr:rowOff>250713</xdr:rowOff>
    </xdr:from>
    <xdr:to>
      <xdr:col>15</xdr:col>
      <xdr:colOff>248690</xdr:colOff>
      <xdr:row>17</xdr:row>
      <xdr:rowOff>136577</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3.weforum.org/docs/WEF_WI_WaterSecurity_WaterFoodEnergyClimateNexus_2011.pdf" TargetMode="External"/><Relationship Id="rId2" Type="http://schemas.openxmlformats.org/officeDocument/2006/relationships/hyperlink" Target="https://www.idaea.csic.es/medspring/sites/default/files/Understanding-the-nexus-Bonn-2011.pdf" TargetMode="External"/><Relationship Id="rId1" Type="http://schemas.openxmlformats.org/officeDocument/2006/relationships/hyperlink" Target="https://www.water-alternatives.org/index.php/alldoc/articles/vol8/v8issue1/273-a8-1-6" TargetMode="External"/><Relationship Id="rId6" Type="http://schemas.openxmlformats.org/officeDocument/2006/relationships/hyperlink" Target="https://www.researchgate.net/publication/273341815_Demystifying_the_energy-water-soil-food_nexus_in_Indian_Agriculture" TargetMode="External"/><Relationship Id="rId5" Type="http://schemas.openxmlformats.org/officeDocument/2006/relationships/hyperlink" Target="https://www.water-alternatives.org/index.php/all-abs/274-a8-1-7/file" TargetMode="External"/><Relationship Id="rId4" Type="http://schemas.openxmlformats.org/officeDocument/2006/relationships/hyperlink" Target="https://www.researchgate.net/publication/332158909_Assessing_the_Sustainability_of_Crop_Production_in_the_Gediz_Basin_Turkey_A_Water_Energy_and_Food_Nexus_Approach"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1214"/>
  <sheetViews>
    <sheetView tabSelected="1" zoomScale="80" zoomScaleNormal="80" workbookViewId="0">
      <pane ySplit="1" topLeftCell="A2" activePane="bottomLeft" state="frozen"/>
      <selection pane="bottomLeft" activeCell="D3" sqref="D3"/>
    </sheetView>
  </sheetViews>
  <sheetFormatPr defaultColWidth="8.81640625" defaultRowHeight="14"/>
  <cols>
    <col min="1" max="1" width="4.90625" style="59" customWidth="1"/>
    <col min="2" max="2" width="15.6328125" style="59" customWidth="1"/>
    <col min="3" max="3" width="95" style="59" customWidth="1"/>
    <col min="4" max="4" width="36.26953125" style="58" customWidth="1"/>
    <col min="5" max="5" width="17.6328125" style="58" customWidth="1"/>
    <col min="6" max="6" width="20" style="58" customWidth="1"/>
    <col min="7" max="7" width="10.54296875" style="59" customWidth="1"/>
    <col min="8" max="8" width="26.6328125" style="60" customWidth="1"/>
    <col min="9" max="9" width="22" style="59" customWidth="1"/>
    <col min="10" max="10" width="13.81640625" style="59" customWidth="1"/>
    <col min="11" max="11" width="11.08984375" style="59" customWidth="1"/>
    <col min="12" max="13" width="9.453125" style="59" customWidth="1"/>
    <col min="14" max="15" width="10.453125" style="59" customWidth="1"/>
    <col min="16" max="17" width="8.54296875" style="59" customWidth="1"/>
    <col min="18" max="18" width="6.36328125" style="59" customWidth="1"/>
    <col min="19" max="19" width="30.08984375" style="59" customWidth="1"/>
    <col min="20" max="20" width="10.6328125" style="59" customWidth="1"/>
    <col min="21" max="21" width="11.81640625" style="59" customWidth="1"/>
    <col min="22" max="22" width="7.81640625" style="59" customWidth="1"/>
    <col min="23" max="23" width="9.81640625" style="59" customWidth="1"/>
    <col min="24" max="24" width="8.90625" style="61" customWidth="1"/>
    <col min="25" max="25" width="21.81640625" style="62" customWidth="1"/>
    <col min="26" max="16384" width="8.81640625" style="1"/>
  </cols>
  <sheetData>
    <row r="1" spans="1:25" s="40" customFormat="1" ht="89.5" customHeight="1">
      <c r="A1" s="63" t="s">
        <v>0</v>
      </c>
      <c r="B1" s="63" t="s">
        <v>1</v>
      </c>
      <c r="C1" s="63" t="s">
        <v>2</v>
      </c>
      <c r="D1" s="63" t="s">
        <v>3</v>
      </c>
      <c r="E1" s="63" t="s">
        <v>4</v>
      </c>
      <c r="F1" s="63" t="s">
        <v>4239</v>
      </c>
      <c r="G1" s="63" t="s">
        <v>4238</v>
      </c>
      <c r="H1" s="65" t="s">
        <v>5</v>
      </c>
      <c r="I1" s="63" t="s">
        <v>6</v>
      </c>
      <c r="J1" s="63" t="s">
        <v>7</v>
      </c>
      <c r="K1" s="63" t="s">
        <v>8</v>
      </c>
      <c r="L1" s="63" t="s">
        <v>9</v>
      </c>
      <c r="M1" s="63" t="s">
        <v>10</v>
      </c>
      <c r="N1" s="63" t="s">
        <v>11</v>
      </c>
      <c r="O1" s="63" t="s">
        <v>12</v>
      </c>
      <c r="P1" s="63" t="s">
        <v>13</v>
      </c>
      <c r="Q1" s="63" t="s">
        <v>14</v>
      </c>
      <c r="R1" s="63" t="s">
        <v>15</v>
      </c>
      <c r="S1" s="63" t="s">
        <v>16</v>
      </c>
      <c r="T1" s="63" t="s">
        <v>17</v>
      </c>
      <c r="U1" s="63" t="s">
        <v>4366</v>
      </c>
      <c r="V1" s="63" t="s">
        <v>18</v>
      </c>
      <c r="W1" s="63" t="s">
        <v>19</v>
      </c>
      <c r="X1" s="63" t="s">
        <v>20</v>
      </c>
      <c r="Y1" s="63" t="s">
        <v>21</v>
      </c>
    </row>
    <row r="2" spans="1:25">
      <c r="A2" s="59">
        <v>1</v>
      </c>
      <c r="B2" s="59" t="s">
        <v>22</v>
      </c>
      <c r="C2" s="59" t="s">
        <v>23</v>
      </c>
      <c r="D2" s="59" t="s">
        <v>4318</v>
      </c>
      <c r="E2" s="59" t="s">
        <v>24</v>
      </c>
      <c r="F2" s="59" t="s">
        <v>25</v>
      </c>
      <c r="G2" s="59">
        <f>IFERROR(IF(FIND("Multiple",F2),1,0),0)</f>
        <v>0</v>
      </c>
      <c r="H2" s="60" t="s">
        <v>26</v>
      </c>
      <c r="I2" s="59" t="s">
        <v>27</v>
      </c>
      <c r="J2" s="59">
        <v>1</v>
      </c>
      <c r="K2" s="59">
        <f t="shared" ref="K2:K21" si="0">SUM(L2:Q2)</f>
        <v>6</v>
      </c>
      <c r="L2" s="59">
        <v>1</v>
      </c>
      <c r="M2" s="59">
        <v>1</v>
      </c>
      <c r="N2" s="59">
        <v>1</v>
      </c>
      <c r="O2" s="59">
        <v>1</v>
      </c>
      <c r="P2" s="59">
        <v>1</v>
      </c>
      <c r="Q2" s="59">
        <v>1</v>
      </c>
      <c r="R2" s="59">
        <v>2021</v>
      </c>
      <c r="S2" s="59" t="s">
        <v>28</v>
      </c>
      <c r="T2" s="59" t="s">
        <v>29</v>
      </c>
      <c r="U2" s="59" t="s">
        <v>30</v>
      </c>
      <c r="V2" s="59">
        <v>1</v>
      </c>
      <c r="W2" s="59">
        <v>1</v>
      </c>
      <c r="X2" s="61">
        <v>1</v>
      </c>
      <c r="Y2" s="64">
        <v>0</v>
      </c>
    </row>
    <row r="3" spans="1:25">
      <c r="A3" s="59">
        <v>2</v>
      </c>
      <c r="B3" s="59" t="s">
        <v>31</v>
      </c>
      <c r="C3" s="59" t="s">
        <v>32</v>
      </c>
      <c r="D3" s="59" t="s">
        <v>33</v>
      </c>
      <c r="E3" s="59" t="s">
        <v>34</v>
      </c>
      <c r="F3" s="59" t="s">
        <v>35</v>
      </c>
      <c r="G3" s="59">
        <f t="shared" ref="G3:G21" si="1">IFERROR(IF(FIND("Multi",F3),1,0),0)</f>
        <v>0</v>
      </c>
      <c r="H3" s="60" t="s">
        <v>36</v>
      </c>
      <c r="I3" s="59" t="s">
        <v>27</v>
      </c>
      <c r="J3" s="59">
        <v>1</v>
      </c>
      <c r="K3" s="59">
        <f t="shared" si="0"/>
        <v>6</v>
      </c>
      <c r="L3" s="59">
        <v>1</v>
      </c>
      <c r="M3" s="59">
        <v>1</v>
      </c>
      <c r="N3" s="59">
        <v>1</v>
      </c>
      <c r="O3" s="59">
        <v>1</v>
      </c>
      <c r="P3" s="59">
        <v>1</v>
      </c>
      <c r="Q3" s="59">
        <v>1</v>
      </c>
      <c r="R3" s="59">
        <v>2022</v>
      </c>
      <c r="S3" s="59" t="s">
        <v>37</v>
      </c>
      <c r="T3" s="59" t="s">
        <v>38</v>
      </c>
      <c r="U3" s="59" t="s">
        <v>30</v>
      </c>
      <c r="V3" s="59">
        <v>1</v>
      </c>
      <c r="W3" s="59">
        <v>1</v>
      </c>
      <c r="X3" s="61">
        <v>1</v>
      </c>
      <c r="Y3" s="64">
        <v>0</v>
      </c>
    </row>
    <row r="4" spans="1:25" s="57" customFormat="1">
      <c r="A4" s="59">
        <v>3</v>
      </c>
      <c r="B4" s="59" t="s">
        <v>39</v>
      </c>
      <c r="C4" s="59" t="s">
        <v>40</v>
      </c>
      <c r="D4" s="59" t="s">
        <v>41</v>
      </c>
      <c r="E4" s="59" t="s">
        <v>42</v>
      </c>
      <c r="F4" s="59" t="s">
        <v>35</v>
      </c>
      <c r="G4" s="59">
        <f t="shared" si="1"/>
        <v>0</v>
      </c>
      <c r="H4" s="60" t="s">
        <v>43</v>
      </c>
      <c r="I4" s="59" t="s">
        <v>27</v>
      </c>
      <c r="J4" s="59">
        <v>1</v>
      </c>
      <c r="K4" s="59">
        <f t="shared" si="0"/>
        <v>6</v>
      </c>
      <c r="L4" s="59">
        <v>1</v>
      </c>
      <c r="M4" s="59">
        <v>1</v>
      </c>
      <c r="N4" s="59">
        <v>1</v>
      </c>
      <c r="O4" s="59">
        <v>1</v>
      </c>
      <c r="P4" s="59">
        <v>1</v>
      </c>
      <c r="Q4" s="59">
        <v>1</v>
      </c>
      <c r="R4" s="59">
        <v>2021</v>
      </c>
      <c r="S4" s="59" t="s">
        <v>44</v>
      </c>
      <c r="T4" s="59" t="s">
        <v>45</v>
      </c>
      <c r="U4" s="59" t="s">
        <v>46</v>
      </c>
      <c r="V4" s="59">
        <v>1</v>
      </c>
      <c r="W4" s="59">
        <v>1</v>
      </c>
      <c r="X4" s="61">
        <v>1</v>
      </c>
      <c r="Y4" s="64">
        <v>0</v>
      </c>
    </row>
    <row r="5" spans="1:25">
      <c r="A5" s="59">
        <v>4</v>
      </c>
      <c r="B5" s="59" t="s">
        <v>47</v>
      </c>
      <c r="C5" s="59" t="s">
        <v>48</v>
      </c>
      <c r="D5" s="59" t="s">
        <v>49</v>
      </c>
      <c r="E5" s="59" t="s">
        <v>50</v>
      </c>
      <c r="F5" s="59" t="s">
        <v>25</v>
      </c>
      <c r="G5" s="59">
        <f t="shared" si="1"/>
        <v>0</v>
      </c>
      <c r="H5" s="60" t="s">
        <v>51</v>
      </c>
      <c r="I5" s="59" t="s">
        <v>27</v>
      </c>
      <c r="J5" s="59">
        <v>1</v>
      </c>
      <c r="K5" s="59">
        <f t="shared" si="0"/>
        <v>6</v>
      </c>
      <c r="L5" s="59">
        <v>1</v>
      </c>
      <c r="M5" s="59">
        <v>1</v>
      </c>
      <c r="N5" s="59">
        <v>1</v>
      </c>
      <c r="O5" s="59">
        <v>1</v>
      </c>
      <c r="P5" s="59">
        <v>1</v>
      </c>
      <c r="Q5" s="59">
        <v>1</v>
      </c>
      <c r="R5" s="59">
        <v>2021</v>
      </c>
      <c r="S5" s="59" t="s">
        <v>52</v>
      </c>
      <c r="T5" s="59" t="s">
        <v>53</v>
      </c>
      <c r="U5" s="59" t="s">
        <v>30</v>
      </c>
      <c r="V5" s="59">
        <v>1</v>
      </c>
      <c r="W5" s="59">
        <v>1</v>
      </c>
      <c r="X5" s="61">
        <v>1</v>
      </c>
      <c r="Y5" s="64">
        <v>0</v>
      </c>
    </row>
    <row r="6" spans="1:25">
      <c r="A6" s="59">
        <v>5</v>
      </c>
      <c r="B6" s="59" t="s">
        <v>54</v>
      </c>
      <c r="C6" s="59" t="s">
        <v>55</v>
      </c>
      <c r="D6" s="59" t="s">
        <v>4287</v>
      </c>
      <c r="E6" s="59" t="s">
        <v>56</v>
      </c>
      <c r="F6" s="59" t="s">
        <v>56</v>
      </c>
      <c r="G6" s="59">
        <f t="shared" si="1"/>
        <v>0</v>
      </c>
      <c r="H6" s="60" t="s">
        <v>57</v>
      </c>
      <c r="I6" s="59" t="s">
        <v>27</v>
      </c>
      <c r="J6" s="59">
        <v>1</v>
      </c>
      <c r="K6" s="59">
        <f t="shared" si="0"/>
        <v>6</v>
      </c>
      <c r="L6" s="59">
        <v>1</v>
      </c>
      <c r="M6" s="59">
        <v>1</v>
      </c>
      <c r="N6" s="59">
        <v>1</v>
      </c>
      <c r="O6" s="59">
        <v>1</v>
      </c>
      <c r="P6" s="59">
        <v>1</v>
      </c>
      <c r="Q6" s="59">
        <v>1</v>
      </c>
      <c r="R6" s="59">
        <v>2021</v>
      </c>
      <c r="S6" s="59" t="s">
        <v>58</v>
      </c>
      <c r="T6" s="59" t="s">
        <v>59</v>
      </c>
      <c r="U6" s="59" t="s">
        <v>30</v>
      </c>
      <c r="V6" s="59">
        <v>1</v>
      </c>
      <c r="W6" s="59">
        <v>1</v>
      </c>
      <c r="X6" s="61">
        <v>1</v>
      </c>
      <c r="Y6" s="64">
        <v>0</v>
      </c>
    </row>
    <row r="7" spans="1:25">
      <c r="A7" s="59">
        <v>6</v>
      </c>
      <c r="B7" s="59" t="s">
        <v>60</v>
      </c>
      <c r="C7" s="59" t="s">
        <v>61</v>
      </c>
      <c r="D7" s="59" t="s">
        <v>4319</v>
      </c>
      <c r="E7" s="59" t="s">
        <v>50</v>
      </c>
      <c r="F7" s="59" t="s">
        <v>25</v>
      </c>
      <c r="G7" s="59">
        <f t="shared" si="1"/>
        <v>0</v>
      </c>
      <c r="H7" s="60" t="s">
        <v>62</v>
      </c>
      <c r="I7" s="59" t="s">
        <v>27</v>
      </c>
      <c r="J7" s="59">
        <v>1</v>
      </c>
      <c r="K7" s="59">
        <f t="shared" si="0"/>
        <v>6</v>
      </c>
      <c r="L7" s="59">
        <v>1</v>
      </c>
      <c r="M7" s="59">
        <v>1</v>
      </c>
      <c r="N7" s="59">
        <v>1</v>
      </c>
      <c r="O7" s="59">
        <v>1</v>
      </c>
      <c r="P7" s="59">
        <v>1</v>
      </c>
      <c r="Q7" s="59">
        <v>1</v>
      </c>
      <c r="R7" s="59">
        <v>2021</v>
      </c>
      <c r="S7" s="59" t="s">
        <v>63</v>
      </c>
      <c r="T7" s="59" t="s">
        <v>64</v>
      </c>
      <c r="U7" s="59" t="s">
        <v>46</v>
      </c>
      <c r="V7" s="59">
        <v>1</v>
      </c>
      <c r="W7" s="59">
        <v>1</v>
      </c>
      <c r="X7" s="61">
        <v>1</v>
      </c>
      <c r="Y7" s="64">
        <v>0</v>
      </c>
    </row>
    <row r="8" spans="1:25">
      <c r="A8" s="59">
        <v>7</v>
      </c>
      <c r="B8" s="59" t="s">
        <v>65</v>
      </c>
      <c r="C8" s="59" t="s">
        <v>66</v>
      </c>
      <c r="D8" s="59" t="s">
        <v>4319</v>
      </c>
      <c r="E8" s="59" t="s">
        <v>50</v>
      </c>
      <c r="F8" s="59" t="s">
        <v>25</v>
      </c>
      <c r="G8" s="59">
        <f t="shared" si="1"/>
        <v>0</v>
      </c>
      <c r="H8" s="60" t="s">
        <v>67</v>
      </c>
      <c r="I8" s="59" t="s">
        <v>27</v>
      </c>
      <c r="J8" s="59">
        <v>1</v>
      </c>
      <c r="K8" s="59">
        <f t="shared" si="0"/>
        <v>6</v>
      </c>
      <c r="L8" s="59">
        <v>1</v>
      </c>
      <c r="M8" s="59">
        <v>1</v>
      </c>
      <c r="N8" s="59">
        <v>1</v>
      </c>
      <c r="O8" s="59">
        <v>1</v>
      </c>
      <c r="P8" s="59">
        <v>1</v>
      </c>
      <c r="Q8" s="59">
        <v>1</v>
      </c>
      <c r="R8" s="59">
        <v>2018</v>
      </c>
      <c r="S8" s="59" t="s">
        <v>68</v>
      </c>
      <c r="T8" s="59" t="s">
        <v>69</v>
      </c>
      <c r="U8" s="59" t="s">
        <v>30</v>
      </c>
      <c r="V8" s="59">
        <v>1</v>
      </c>
      <c r="W8" s="59">
        <v>1</v>
      </c>
      <c r="X8" s="61">
        <v>1</v>
      </c>
      <c r="Y8" s="64">
        <v>0</v>
      </c>
    </row>
    <row r="9" spans="1:25" s="57" customFormat="1">
      <c r="A9" s="59">
        <v>8</v>
      </c>
      <c r="B9" s="59" t="s">
        <v>70</v>
      </c>
      <c r="C9" s="59" t="s">
        <v>71</v>
      </c>
      <c r="D9" s="59" t="s">
        <v>4320</v>
      </c>
      <c r="E9" s="59" t="s">
        <v>72</v>
      </c>
      <c r="F9" s="59" t="s">
        <v>25</v>
      </c>
      <c r="G9" s="59">
        <f t="shared" si="1"/>
        <v>0</v>
      </c>
      <c r="H9" s="60" t="s">
        <v>73</v>
      </c>
      <c r="I9" s="59" t="s">
        <v>27</v>
      </c>
      <c r="J9" s="59">
        <v>1</v>
      </c>
      <c r="K9" s="59">
        <f t="shared" si="0"/>
        <v>6</v>
      </c>
      <c r="L9" s="59">
        <v>1</v>
      </c>
      <c r="M9" s="59">
        <v>1</v>
      </c>
      <c r="N9" s="59">
        <v>1</v>
      </c>
      <c r="O9" s="59">
        <v>1</v>
      </c>
      <c r="P9" s="59">
        <v>1</v>
      </c>
      <c r="Q9" s="59">
        <v>1</v>
      </c>
      <c r="R9" s="59">
        <v>2020</v>
      </c>
      <c r="S9" s="59" t="s">
        <v>74</v>
      </c>
      <c r="T9" s="59" t="s">
        <v>75</v>
      </c>
      <c r="U9" s="59" t="s">
        <v>30</v>
      </c>
      <c r="V9" s="59">
        <v>1</v>
      </c>
      <c r="W9" s="59">
        <v>1</v>
      </c>
      <c r="X9" s="61">
        <v>1</v>
      </c>
      <c r="Y9" s="64">
        <v>0</v>
      </c>
    </row>
    <row r="10" spans="1:25">
      <c r="A10" s="59">
        <v>9</v>
      </c>
      <c r="B10" s="59" t="s">
        <v>76</v>
      </c>
      <c r="C10" s="59" t="s">
        <v>77</v>
      </c>
      <c r="D10" s="59" t="s">
        <v>78</v>
      </c>
      <c r="E10" s="59" t="s">
        <v>56</v>
      </c>
      <c r="F10" s="59" t="s">
        <v>56</v>
      </c>
      <c r="G10" s="59">
        <f t="shared" si="1"/>
        <v>0</v>
      </c>
      <c r="H10" s="60" t="s">
        <v>79</v>
      </c>
      <c r="I10" s="59" t="s">
        <v>27</v>
      </c>
      <c r="J10" s="59">
        <v>1</v>
      </c>
      <c r="K10" s="59">
        <f t="shared" si="0"/>
        <v>6</v>
      </c>
      <c r="L10" s="59">
        <v>1</v>
      </c>
      <c r="M10" s="59">
        <v>1</v>
      </c>
      <c r="N10" s="59">
        <v>1</v>
      </c>
      <c r="O10" s="59">
        <v>1</v>
      </c>
      <c r="P10" s="59">
        <v>1</v>
      </c>
      <c r="Q10" s="59">
        <v>1</v>
      </c>
      <c r="R10" s="59">
        <v>2016</v>
      </c>
      <c r="S10" s="59" t="s">
        <v>80</v>
      </c>
      <c r="T10" s="59" t="s">
        <v>81</v>
      </c>
      <c r="U10" s="59" t="s">
        <v>30</v>
      </c>
      <c r="V10" s="59">
        <v>1</v>
      </c>
      <c r="W10" s="59">
        <v>1</v>
      </c>
      <c r="X10" s="61">
        <v>1</v>
      </c>
      <c r="Y10" s="64">
        <v>0</v>
      </c>
    </row>
    <row r="11" spans="1:25">
      <c r="A11" s="59">
        <v>10</v>
      </c>
      <c r="B11" s="59" t="s">
        <v>82</v>
      </c>
      <c r="C11" s="59" t="s">
        <v>83</v>
      </c>
      <c r="D11" s="59" t="s">
        <v>84</v>
      </c>
      <c r="E11" s="59" t="s">
        <v>24</v>
      </c>
      <c r="F11" s="59" t="s">
        <v>25</v>
      </c>
      <c r="G11" s="59">
        <f t="shared" si="1"/>
        <v>0</v>
      </c>
      <c r="H11" s="60" t="s">
        <v>85</v>
      </c>
      <c r="I11" s="59" t="s">
        <v>27</v>
      </c>
      <c r="J11" s="59">
        <v>1</v>
      </c>
      <c r="K11" s="59">
        <f t="shared" si="0"/>
        <v>6</v>
      </c>
      <c r="L11" s="59">
        <v>1</v>
      </c>
      <c r="M11" s="59">
        <v>1</v>
      </c>
      <c r="N11" s="59">
        <v>1</v>
      </c>
      <c r="O11" s="59">
        <v>1</v>
      </c>
      <c r="P11" s="59">
        <v>1</v>
      </c>
      <c r="Q11" s="59">
        <v>1</v>
      </c>
      <c r="R11" s="59">
        <v>2021</v>
      </c>
      <c r="S11" s="59" t="s">
        <v>86</v>
      </c>
      <c r="T11" s="59" t="s">
        <v>87</v>
      </c>
      <c r="U11" s="59" t="s">
        <v>30</v>
      </c>
      <c r="V11" s="59">
        <v>1</v>
      </c>
      <c r="W11" s="59">
        <v>1</v>
      </c>
      <c r="X11" s="61">
        <v>1</v>
      </c>
      <c r="Y11" s="64">
        <v>0</v>
      </c>
    </row>
    <row r="12" spans="1:25">
      <c r="A12" s="59">
        <v>11</v>
      </c>
      <c r="B12" s="59" t="s">
        <v>88</v>
      </c>
      <c r="C12" s="59" t="s">
        <v>89</v>
      </c>
      <c r="D12" s="59" t="s">
        <v>90</v>
      </c>
      <c r="E12" s="59" t="s">
        <v>91</v>
      </c>
      <c r="F12" s="59" t="s">
        <v>91</v>
      </c>
      <c r="G12" s="59">
        <f t="shared" si="1"/>
        <v>0</v>
      </c>
      <c r="H12" s="60" t="s">
        <v>92</v>
      </c>
      <c r="I12" s="59" t="s">
        <v>27</v>
      </c>
      <c r="J12" s="59">
        <v>1</v>
      </c>
      <c r="K12" s="59">
        <f t="shared" si="0"/>
        <v>6</v>
      </c>
      <c r="L12" s="59">
        <v>1</v>
      </c>
      <c r="M12" s="59">
        <v>1</v>
      </c>
      <c r="N12" s="59">
        <v>1</v>
      </c>
      <c r="O12" s="59">
        <v>1</v>
      </c>
      <c r="P12" s="59">
        <v>1</v>
      </c>
      <c r="Q12" s="59">
        <v>1</v>
      </c>
      <c r="R12" s="59">
        <v>2018</v>
      </c>
      <c r="S12" s="59" t="s">
        <v>93</v>
      </c>
      <c r="T12" s="59" t="s">
        <v>94</v>
      </c>
      <c r="U12" s="59" t="s">
        <v>30</v>
      </c>
      <c r="V12" s="59">
        <v>1</v>
      </c>
      <c r="W12" s="59">
        <v>1</v>
      </c>
      <c r="X12" s="61">
        <v>1</v>
      </c>
      <c r="Y12" s="64">
        <v>0</v>
      </c>
    </row>
    <row r="13" spans="1:25" s="57" customFormat="1">
      <c r="A13" s="59">
        <v>12</v>
      </c>
      <c r="B13" s="59" t="s">
        <v>95</v>
      </c>
      <c r="C13" s="59" t="s">
        <v>96</v>
      </c>
      <c r="D13" s="59" t="s">
        <v>4274</v>
      </c>
      <c r="E13" s="59" t="s">
        <v>24</v>
      </c>
      <c r="F13" s="59" t="s">
        <v>25</v>
      </c>
      <c r="G13" s="59">
        <f t="shared" si="1"/>
        <v>0</v>
      </c>
      <c r="H13" s="60" t="s">
        <v>97</v>
      </c>
      <c r="I13" s="59" t="s">
        <v>27</v>
      </c>
      <c r="J13" s="59">
        <v>1</v>
      </c>
      <c r="K13" s="59">
        <f t="shared" si="0"/>
        <v>6</v>
      </c>
      <c r="L13" s="59">
        <v>1</v>
      </c>
      <c r="M13" s="59">
        <v>1</v>
      </c>
      <c r="N13" s="59">
        <v>1</v>
      </c>
      <c r="O13" s="59">
        <v>1</v>
      </c>
      <c r="P13" s="59">
        <v>1</v>
      </c>
      <c r="Q13" s="59">
        <v>1</v>
      </c>
      <c r="R13" s="59">
        <v>2019</v>
      </c>
      <c r="S13" s="59" t="s">
        <v>93</v>
      </c>
      <c r="T13" s="59" t="s">
        <v>98</v>
      </c>
      <c r="U13" s="59" t="s">
        <v>30</v>
      </c>
      <c r="V13" s="59">
        <v>1</v>
      </c>
      <c r="W13" s="59">
        <v>1</v>
      </c>
      <c r="X13" s="61">
        <v>1</v>
      </c>
      <c r="Y13" s="64">
        <v>0</v>
      </c>
    </row>
    <row r="14" spans="1:25" s="57" customFormat="1">
      <c r="A14" s="59">
        <v>13</v>
      </c>
      <c r="B14" s="59" t="s">
        <v>99</v>
      </c>
      <c r="C14" s="59" t="s">
        <v>100</v>
      </c>
      <c r="D14" s="59" t="s">
        <v>4274</v>
      </c>
      <c r="E14" s="59" t="s">
        <v>24</v>
      </c>
      <c r="F14" s="59" t="s">
        <v>25</v>
      </c>
      <c r="G14" s="59">
        <f t="shared" si="1"/>
        <v>0</v>
      </c>
      <c r="H14" s="60" t="s">
        <v>101</v>
      </c>
      <c r="I14" s="59" t="s">
        <v>27</v>
      </c>
      <c r="J14" s="59">
        <v>1</v>
      </c>
      <c r="K14" s="59">
        <f t="shared" si="0"/>
        <v>6</v>
      </c>
      <c r="L14" s="59">
        <v>1</v>
      </c>
      <c r="M14" s="59">
        <v>1</v>
      </c>
      <c r="N14" s="59">
        <v>1</v>
      </c>
      <c r="O14" s="59">
        <v>1</v>
      </c>
      <c r="P14" s="59">
        <v>1</v>
      </c>
      <c r="Q14" s="59">
        <v>1</v>
      </c>
      <c r="R14" s="59">
        <v>2020</v>
      </c>
      <c r="S14" s="59" t="s">
        <v>93</v>
      </c>
      <c r="T14" s="59" t="s">
        <v>102</v>
      </c>
      <c r="U14" s="59" t="s">
        <v>30</v>
      </c>
      <c r="V14" s="59">
        <v>1</v>
      </c>
      <c r="W14" s="59">
        <v>1</v>
      </c>
      <c r="X14" s="61">
        <v>1</v>
      </c>
      <c r="Y14" s="64">
        <v>0</v>
      </c>
    </row>
    <row r="15" spans="1:25">
      <c r="A15" s="59">
        <v>14</v>
      </c>
      <c r="B15" s="59" t="s">
        <v>103</v>
      </c>
      <c r="C15" s="59" t="s">
        <v>104</v>
      </c>
      <c r="D15" s="59" t="s">
        <v>4263</v>
      </c>
      <c r="E15" s="59" t="s">
        <v>105</v>
      </c>
      <c r="F15" s="59" t="s">
        <v>25</v>
      </c>
      <c r="G15" s="59">
        <f t="shared" si="1"/>
        <v>0</v>
      </c>
      <c r="H15" s="60" t="s">
        <v>106</v>
      </c>
      <c r="I15" s="59" t="s">
        <v>27</v>
      </c>
      <c r="J15" s="59">
        <v>1</v>
      </c>
      <c r="K15" s="59">
        <f t="shared" si="0"/>
        <v>6</v>
      </c>
      <c r="L15" s="59">
        <v>1</v>
      </c>
      <c r="M15" s="59">
        <v>1</v>
      </c>
      <c r="N15" s="59">
        <v>1</v>
      </c>
      <c r="O15" s="59">
        <v>1</v>
      </c>
      <c r="P15" s="59">
        <v>1</v>
      </c>
      <c r="Q15" s="59">
        <v>1</v>
      </c>
      <c r="R15" s="59">
        <v>2022</v>
      </c>
      <c r="S15" s="59" t="s">
        <v>93</v>
      </c>
      <c r="T15" s="59" t="s">
        <v>107</v>
      </c>
      <c r="U15" s="59" t="s">
        <v>30</v>
      </c>
      <c r="V15" s="59">
        <v>1</v>
      </c>
      <c r="W15" s="59">
        <v>1</v>
      </c>
      <c r="X15" s="61">
        <v>1</v>
      </c>
      <c r="Y15" s="64">
        <v>0</v>
      </c>
    </row>
    <row r="16" spans="1:25">
      <c r="A16" s="59">
        <v>15</v>
      </c>
      <c r="B16" s="59" t="s">
        <v>108</v>
      </c>
      <c r="C16" s="59" t="s">
        <v>109</v>
      </c>
      <c r="D16" s="59" t="s">
        <v>110</v>
      </c>
      <c r="E16" s="59" t="s">
        <v>105</v>
      </c>
      <c r="F16" s="59" t="s">
        <v>25</v>
      </c>
      <c r="G16" s="59">
        <f t="shared" si="1"/>
        <v>0</v>
      </c>
      <c r="H16" s="60" t="s">
        <v>111</v>
      </c>
      <c r="I16" s="59" t="s">
        <v>27</v>
      </c>
      <c r="J16" s="59">
        <v>1</v>
      </c>
      <c r="K16" s="59">
        <f t="shared" si="0"/>
        <v>6</v>
      </c>
      <c r="L16" s="59">
        <v>1</v>
      </c>
      <c r="M16" s="59">
        <v>1</v>
      </c>
      <c r="N16" s="59">
        <v>1</v>
      </c>
      <c r="O16" s="59">
        <v>1</v>
      </c>
      <c r="P16" s="59">
        <v>1</v>
      </c>
      <c r="Q16" s="59">
        <v>1</v>
      </c>
      <c r="R16" s="59">
        <v>2020</v>
      </c>
      <c r="S16" s="59" t="s">
        <v>112</v>
      </c>
      <c r="T16" s="59" t="s">
        <v>113</v>
      </c>
      <c r="U16" s="59" t="s">
        <v>30</v>
      </c>
      <c r="V16" s="59">
        <v>1</v>
      </c>
      <c r="W16" s="59">
        <v>1</v>
      </c>
      <c r="X16" s="61">
        <v>1</v>
      </c>
      <c r="Y16" s="64">
        <v>0</v>
      </c>
    </row>
    <row r="17" spans="1:25">
      <c r="A17" s="59">
        <v>16</v>
      </c>
      <c r="B17" s="59" t="s">
        <v>114</v>
      </c>
      <c r="C17" s="59" t="s">
        <v>115</v>
      </c>
      <c r="D17" s="59" t="s">
        <v>116</v>
      </c>
      <c r="E17" s="59" t="s">
        <v>105</v>
      </c>
      <c r="F17" s="59" t="s">
        <v>25</v>
      </c>
      <c r="G17" s="59">
        <f t="shared" si="1"/>
        <v>0</v>
      </c>
      <c r="H17" s="60" t="s">
        <v>117</v>
      </c>
      <c r="I17" s="59" t="s">
        <v>27</v>
      </c>
      <c r="J17" s="59">
        <v>1</v>
      </c>
      <c r="K17" s="59">
        <f t="shared" si="0"/>
        <v>6</v>
      </c>
      <c r="L17" s="59">
        <v>1</v>
      </c>
      <c r="M17" s="59">
        <v>1</v>
      </c>
      <c r="N17" s="59">
        <v>1</v>
      </c>
      <c r="O17" s="59">
        <v>1</v>
      </c>
      <c r="P17" s="59">
        <v>1</v>
      </c>
      <c r="Q17" s="59">
        <v>1</v>
      </c>
      <c r="R17" s="59">
        <v>2021</v>
      </c>
      <c r="S17" s="59" t="s">
        <v>118</v>
      </c>
      <c r="T17" s="59" t="s">
        <v>119</v>
      </c>
      <c r="U17" s="59" t="s">
        <v>30</v>
      </c>
      <c r="V17" s="59">
        <v>1</v>
      </c>
      <c r="W17" s="59">
        <v>1</v>
      </c>
      <c r="X17" s="61">
        <v>1</v>
      </c>
      <c r="Y17" s="64">
        <v>0</v>
      </c>
    </row>
    <row r="18" spans="1:25">
      <c r="A18" s="59">
        <v>17</v>
      </c>
      <c r="B18" s="59" t="s">
        <v>120</v>
      </c>
      <c r="C18" s="59" t="s">
        <v>121</v>
      </c>
      <c r="D18" s="59" t="s">
        <v>122</v>
      </c>
      <c r="E18" s="59" t="s">
        <v>24</v>
      </c>
      <c r="F18" s="59" t="s">
        <v>25</v>
      </c>
      <c r="G18" s="59">
        <f t="shared" si="1"/>
        <v>0</v>
      </c>
      <c r="H18" s="60" t="s">
        <v>123</v>
      </c>
      <c r="I18" s="59" t="s">
        <v>27</v>
      </c>
      <c r="J18" s="59">
        <v>1</v>
      </c>
      <c r="K18" s="59">
        <f t="shared" si="0"/>
        <v>6</v>
      </c>
      <c r="L18" s="59">
        <v>1</v>
      </c>
      <c r="M18" s="59">
        <v>1</v>
      </c>
      <c r="N18" s="59">
        <v>1</v>
      </c>
      <c r="O18" s="59">
        <v>1</v>
      </c>
      <c r="P18" s="59">
        <v>1</v>
      </c>
      <c r="Q18" s="59">
        <v>1</v>
      </c>
      <c r="R18" s="59">
        <v>2019</v>
      </c>
      <c r="S18" s="59" t="s">
        <v>124</v>
      </c>
      <c r="T18" s="59" t="s">
        <v>125</v>
      </c>
      <c r="U18" s="59" t="s">
        <v>30</v>
      </c>
      <c r="V18" s="59">
        <v>1</v>
      </c>
      <c r="W18" s="59">
        <v>1</v>
      </c>
      <c r="X18" s="61">
        <v>1</v>
      </c>
      <c r="Y18" s="64">
        <v>0</v>
      </c>
    </row>
    <row r="19" spans="1:25">
      <c r="A19" s="59">
        <v>18</v>
      </c>
      <c r="B19" s="59" t="s">
        <v>126</v>
      </c>
      <c r="C19" s="59" t="s">
        <v>127</v>
      </c>
      <c r="D19" s="59" t="s">
        <v>128</v>
      </c>
      <c r="E19" s="59" t="s">
        <v>42</v>
      </c>
      <c r="F19" s="59" t="s">
        <v>35</v>
      </c>
      <c r="G19" s="59">
        <f t="shared" si="1"/>
        <v>0</v>
      </c>
      <c r="H19" s="60" t="s">
        <v>129</v>
      </c>
      <c r="I19" s="59" t="s">
        <v>27</v>
      </c>
      <c r="J19" s="59">
        <v>1</v>
      </c>
      <c r="K19" s="59">
        <f t="shared" si="0"/>
        <v>6</v>
      </c>
      <c r="L19" s="59">
        <v>1</v>
      </c>
      <c r="M19" s="59">
        <v>1</v>
      </c>
      <c r="N19" s="59">
        <v>1</v>
      </c>
      <c r="O19" s="59">
        <v>1</v>
      </c>
      <c r="P19" s="59">
        <v>1</v>
      </c>
      <c r="Q19" s="59">
        <v>1</v>
      </c>
      <c r="R19" s="59">
        <v>2022</v>
      </c>
      <c r="S19" s="59" t="s">
        <v>52</v>
      </c>
      <c r="T19" s="59" t="s">
        <v>130</v>
      </c>
      <c r="U19" s="59" t="s">
        <v>30</v>
      </c>
      <c r="V19" s="59">
        <v>1</v>
      </c>
      <c r="W19" s="59">
        <v>1</v>
      </c>
      <c r="X19" s="61">
        <v>1</v>
      </c>
      <c r="Y19" s="64">
        <v>0</v>
      </c>
    </row>
    <row r="20" spans="1:25">
      <c r="A20" s="59">
        <v>19</v>
      </c>
      <c r="B20" s="59" t="s">
        <v>131</v>
      </c>
      <c r="C20" s="59" t="s">
        <v>132</v>
      </c>
      <c r="D20" s="59" t="s">
        <v>133</v>
      </c>
      <c r="E20" s="59" t="s">
        <v>72</v>
      </c>
      <c r="F20" s="59" t="s">
        <v>25</v>
      </c>
      <c r="G20" s="59">
        <f t="shared" si="1"/>
        <v>0</v>
      </c>
      <c r="H20" s="60" t="s">
        <v>134</v>
      </c>
      <c r="I20" s="59" t="s">
        <v>27</v>
      </c>
      <c r="J20" s="59">
        <v>1</v>
      </c>
      <c r="K20" s="59">
        <f t="shared" si="0"/>
        <v>6</v>
      </c>
      <c r="L20" s="59">
        <v>1</v>
      </c>
      <c r="M20" s="59">
        <v>1</v>
      </c>
      <c r="N20" s="59">
        <v>1</v>
      </c>
      <c r="O20" s="59">
        <v>1</v>
      </c>
      <c r="P20" s="59">
        <v>1</v>
      </c>
      <c r="Q20" s="59">
        <v>1</v>
      </c>
      <c r="R20" s="59">
        <v>2017</v>
      </c>
      <c r="S20" s="59" t="s">
        <v>28</v>
      </c>
      <c r="U20" s="61" t="s">
        <v>135</v>
      </c>
      <c r="V20" s="59">
        <v>1</v>
      </c>
      <c r="W20" s="59">
        <v>1</v>
      </c>
      <c r="X20" s="61">
        <v>1</v>
      </c>
      <c r="Y20" s="64">
        <v>0</v>
      </c>
    </row>
    <row r="21" spans="1:25">
      <c r="A21" s="59">
        <v>20</v>
      </c>
      <c r="B21" s="59" t="s">
        <v>136</v>
      </c>
      <c r="C21" s="59" t="s">
        <v>137</v>
      </c>
      <c r="D21" s="59" t="s">
        <v>138</v>
      </c>
      <c r="E21" s="59" t="s">
        <v>42</v>
      </c>
      <c r="F21" s="59" t="s">
        <v>35</v>
      </c>
      <c r="G21" s="59">
        <f t="shared" si="1"/>
        <v>0</v>
      </c>
      <c r="H21" s="66" t="s">
        <v>139</v>
      </c>
      <c r="I21" s="59" t="s">
        <v>27</v>
      </c>
      <c r="J21" s="59">
        <v>1</v>
      </c>
      <c r="K21" s="59">
        <f t="shared" si="0"/>
        <v>6</v>
      </c>
      <c r="L21" s="59">
        <v>1</v>
      </c>
      <c r="M21" s="59">
        <v>1</v>
      </c>
      <c r="N21" s="59">
        <v>1</v>
      </c>
      <c r="O21" s="59">
        <v>1</v>
      </c>
      <c r="P21" s="59">
        <v>1</v>
      </c>
      <c r="Q21" s="59">
        <v>1</v>
      </c>
      <c r="R21" s="59">
        <v>2015</v>
      </c>
      <c r="S21" s="59" t="s">
        <v>140</v>
      </c>
      <c r="T21" s="59" t="s">
        <v>141</v>
      </c>
      <c r="U21" s="59" t="s">
        <v>30</v>
      </c>
      <c r="V21" s="59">
        <v>1</v>
      </c>
      <c r="W21" s="59">
        <v>1</v>
      </c>
      <c r="X21" s="61">
        <v>1</v>
      </c>
      <c r="Y21" s="64">
        <v>0</v>
      </c>
    </row>
    <row r="22" spans="1:25">
      <c r="A22" s="59">
        <v>21</v>
      </c>
      <c r="B22" s="64" t="s">
        <v>142</v>
      </c>
      <c r="C22" s="64" t="s">
        <v>4363</v>
      </c>
      <c r="D22" s="60" t="s">
        <v>4200</v>
      </c>
      <c r="E22" s="60" t="s">
        <v>4201</v>
      </c>
      <c r="F22" s="59" t="s">
        <v>161</v>
      </c>
      <c r="G22" s="59">
        <v>1</v>
      </c>
      <c r="H22" s="64" t="s">
        <v>143</v>
      </c>
      <c r="I22" s="64" t="s">
        <v>27</v>
      </c>
      <c r="J22" s="59">
        <v>1</v>
      </c>
      <c r="K22" s="59">
        <v>6</v>
      </c>
      <c r="L22" s="61">
        <v>1</v>
      </c>
      <c r="M22" s="61">
        <v>1</v>
      </c>
      <c r="N22" s="61">
        <v>1</v>
      </c>
      <c r="O22" s="61">
        <v>1</v>
      </c>
      <c r="P22" s="61">
        <v>1</v>
      </c>
      <c r="Q22" s="61">
        <v>1</v>
      </c>
      <c r="R22" s="64">
        <v>2019</v>
      </c>
      <c r="S22" s="64" t="s">
        <v>144</v>
      </c>
      <c r="T22" s="64" t="s">
        <v>145</v>
      </c>
      <c r="U22" s="64" t="s">
        <v>30</v>
      </c>
      <c r="V22" s="64">
        <v>1</v>
      </c>
      <c r="W22" s="64">
        <v>1</v>
      </c>
      <c r="X22" s="64">
        <v>1</v>
      </c>
      <c r="Y22" s="64">
        <v>1</v>
      </c>
    </row>
    <row r="23" spans="1:25">
      <c r="A23" s="59">
        <v>22</v>
      </c>
      <c r="B23" s="59" t="s">
        <v>146</v>
      </c>
      <c r="C23" s="59" t="s">
        <v>4251</v>
      </c>
      <c r="D23" s="59" t="s">
        <v>4252</v>
      </c>
      <c r="E23" s="59" t="s">
        <v>105</v>
      </c>
      <c r="F23" s="59" t="s">
        <v>25</v>
      </c>
      <c r="G23" s="59">
        <f t="shared" ref="G23:G54" si="2">IFERROR(IF(FIND("Multi",F23),1,0),0)</f>
        <v>0</v>
      </c>
      <c r="H23" s="60" t="s">
        <v>147</v>
      </c>
      <c r="I23" s="59" t="s">
        <v>27</v>
      </c>
      <c r="J23" s="59">
        <v>1</v>
      </c>
      <c r="K23" s="59">
        <f t="shared" ref="K23:K54" si="3">SUM(L23:Q23)</f>
        <v>5</v>
      </c>
      <c r="L23" s="59">
        <v>1</v>
      </c>
      <c r="M23" s="59">
        <v>1</v>
      </c>
      <c r="N23" s="59">
        <v>1</v>
      </c>
      <c r="O23" s="59">
        <v>1</v>
      </c>
      <c r="P23" s="59">
        <v>1</v>
      </c>
      <c r="Q23" s="59">
        <v>0</v>
      </c>
      <c r="R23" s="59">
        <v>2021</v>
      </c>
      <c r="S23" s="59" t="s">
        <v>28</v>
      </c>
      <c r="T23" s="59" t="s">
        <v>148</v>
      </c>
      <c r="U23" s="59" t="s">
        <v>30</v>
      </c>
      <c r="V23" s="59">
        <v>1</v>
      </c>
      <c r="W23" s="59">
        <v>1</v>
      </c>
      <c r="X23" s="61">
        <v>1</v>
      </c>
      <c r="Y23" s="64">
        <v>0</v>
      </c>
    </row>
    <row r="24" spans="1:25">
      <c r="A24" s="59">
        <v>23</v>
      </c>
      <c r="B24" s="59" t="s">
        <v>149</v>
      </c>
      <c r="C24" s="59" t="s">
        <v>150</v>
      </c>
      <c r="D24" s="59" t="s">
        <v>56</v>
      </c>
      <c r="E24" s="59" t="s">
        <v>56</v>
      </c>
      <c r="F24" s="59" t="s">
        <v>56</v>
      </c>
      <c r="G24" s="59">
        <f t="shared" si="2"/>
        <v>0</v>
      </c>
      <c r="H24" s="60" t="s">
        <v>151</v>
      </c>
      <c r="I24" s="59" t="s">
        <v>27</v>
      </c>
      <c r="J24" s="59">
        <v>1</v>
      </c>
      <c r="K24" s="59">
        <f t="shared" si="3"/>
        <v>5</v>
      </c>
      <c r="L24" s="59">
        <v>0</v>
      </c>
      <c r="M24" s="59">
        <v>1</v>
      </c>
      <c r="N24" s="59">
        <v>1</v>
      </c>
      <c r="O24" s="59">
        <v>1</v>
      </c>
      <c r="P24" s="59">
        <v>1</v>
      </c>
      <c r="Q24" s="59">
        <v>1</v>
      </c>
      <c r="R24" s="59">
        <v>2020</v>
      </c>
      <c r="S24" s="59" t="s">
        <v>152</v>
      </c>
      <c r="T24" s="59" t="s">
        <v>153</v>
      </c>
      <c r="U24" s="59" t="s">
        <v>30</v>
      </c>
      <c r="V24" s="59">
        <v>1</v>
      </c>
      <c r="W24" s="59">
        <v>1</v>
      </c>
      <c r="X24" s="61">
        <v>1</v>
      </c>
      <c r="Y24" s="64">
        <v>0</v>
      </c>
    </row>
    <row r="25" spans="1:25">
      <c r="A25" s="59">
        <v>24</v>
      </c>
      <c r="B25" s="59" t="s">
        <v>154</v>
      </c>
      <c r="C25" s="59" t="s">
        <v>155</v>
      </c>
      <c r="D25" s="59" t="s">
        <v>156</v>
      </c>
      <c r="E25" s="59" t="s">
        <v>56</v>
      </c>
      <c r="F25" s="59" t="s">
        <v>56</v>
      </c>
      <c r="G25" s="59">
        <f t="shared" si="2"/>
        <v>0</v>
      </c>
      <c r="H25" s="66" t="s">
        <v>157</v>
      </c>
      <c r="I25" s="59" t="s">
        <v>27</v>
      </c>
      <c r="J25" s="59">
        <v>1</v>
      </c>
      <c r="K25" s="59">
        <f t="shared" si="3"/>
        <v>5</v>
      </c>
      <c r="L25" s="59">
        <v>1</v>
      </c>
      <c r="M25" s="59">
        <v>1</v>
      </c>
      <c r="N25" s="59">
        <v>1</v>
      </c>
      <c r="O25" s="59">
        <v>1</v>
      </c>
      <c r="P25" s="59">
        <v>1</v>
      </c>
      <c r="Q25" s="59">
        <v>0</v>
      </c>
      <c r="R25" s="59">
        <v>2015</v>
      </c>
      <c r="S25" s="59" t="s">
        <v>140</v>
      </c>
      <c r="T25" s="59" t="s">
        <v>158</v>
      </c>
      <c r="U25" s="59" t="s">
        <v>30</v>
      </c>
      <c r="V25" s="59">
        <v>1</v>
      </c>
      <c r="W25" s="59">
        <v>1</v>
      </c>
      <c r="X25" s="61">
        <v>1</v>
      </c>
      <c r="Y25" s="64">
        <v>0</v>
      </c>
    </row>
    <row r="26" spans="1:25">
      <c r="A26" s="59">
        <v>25</v>
      </c>
      <c r="B26" s="59" t="s">
        <v>159</v>
      </c>
      <c r="C26" s="59" t="s">
        <v>160</v>
      </c>
      <c r="D26" s="60" t="s">
        <v>2297</v>
      </c>
      <c r="E26" s="59" t="s">
        <v>161</v>
      </c>
      <c r="F26" s="59" t="s">
        <v>161</v>
      </c>
      <c r="G26" s="59">
        <f t="shared" si="2"/>
        <v>1</v>
      </c>
      <c r="H26" s="60" t="s">
        <v>162</v>
      </c>
      <c r="I26" s="59" t="s">
        <v>27</v>
      </c>
      <c r="J26" s="59">
        <v>1</v>
      </c>
      <c r="K26" s="59">
        <f t="shared" si="3"/>
        <v>5</v>
      </c>
      <c r="L26" s="59">
        <v>1</v>
      </c>
      <c r="M26" s="59">
        <v>1</v>
      </c>
      <c r="N26" s="59">
        <v>1</v>
      </c>
      <c r="O26" s="59">
        <v>1</v>
      </c>
      <c r="P26" s="59">
        <v>1</v>
      </c>
      <c r="Q26" s="59">
        <v>0</v>
      </c>
      <c r="R26" s="59">
        <v>2021</v>
      </c>
      <c r="S26" s="59" t="s">
        <v>28</v>
      </c>
      <c r="T26" s="59" t="s">
        <v>163</v>
      </c>
      <c r="U26" s="59" t="s">
        <v>30</v>
      </c>
      <c r="V26" s="59">
        <v>1</v>
      </c>
      <c r="W26" s="59">
        <v>1</v>
      </c>
      <c r="X26" s="61">
        <v>1</v>
      </c>
      <c r="Y26" s="64">
        <v>0</v>
      </c>
    </row>
    <row r="27" spans="1:25">
      <c r="A27" s="59">
        <v>26</v>
      </c>
      <c r="B27" s="59" t="s">
        <v>164</v>
      </c>
      <c r="C27" s="59" t="s">
        <v>165</v>
      </c>
      <c r="D27" s="59" t="s">
        <v>4321</v>
      </c>
      <c r="E27" s="59" t="s">
        <v>72</v>
      </c>
      <c r="F27" s="59" t="s">
        <v>25</v>
      </c>
      <c r="G27" s="59">
        <f t="shared" si="2"/>
        <v>0</v>
      </c>
      <c r="H27" s="60" t="s">
        <v>166</v>
      </c>
      <c r="I27" s="59" t="s">
        <v>27</v>
      </c>
      <c r="J27" s="59">
        <v>1</v>
      </c>
      <c r="K27" s="59">
        <f t="shared" si="3"/>
        <v>5</v>
      </c>
      <c r="L27" s="59">
        <v>0</v>
      </c>
      <c r="M27" s="59">
        <v>1</v>
      </c>
      <c r="N27" s="59">
        <v>1</v>
      </c>
      <c r="O27" s="59">
        <v>1</v>
      </c>
      <c r="P27" s="59">
        <v>1</v>
      </c>
      <c r="Q27" s="59">
        <v>1</v>
      </c>
      <c r="R27" s="59">
        <v>2020</v>
      </c>
      <c r="S27" s="59" t="s">
        <v>80</v>
      </c>
      <c r="T27" s="59" t="s">
        <v>167</v>
      </c>
      <c r="U27" s="59" t="s">
        <v>30</v>
      </c>
      <c r="V27" s="59">
        <v>1</v>
      </c>
      <c r="W27" s="59">
        <v>1</v>
      </c>
      <c r="X27" s="61">
        <v>1</v>
      </c>
      <c r="Y27" s="64">
        <v>0</v>
      </c>
    </row>
    <row r="28" spans="1:25">
      <c r="A28" s="59">
        <v>27</v>
      </c>
      <c r="B28" s="59" t="s">
        <v>168</v>
      </c>
      <c r="C28" s="59" t="s">
        <v>169</v>
      </c>
      <c r="D28" s="59" t="s">
        <v>170</v>
      </c>
      <c r="E28" s="59" t="s">
        <v>50</v>
      </c>
      <c r="F28" s="59" t="s">
        <v>25</v>
      </c>
      <c r="G28" s="59">
        <f t="shared" si="2"/>
        <v>0</v>
      </c>
      <c r="H28" s="60" t="s">
        <v>171</v>
      </c>
      <c r="I28" s="59" t="s">
        <v>27</v>
      </c>
      <c r="J28" s="59">
        <v>1</v>
      </c>
      <c r="K28" s="59">
        <f t="shared" si="3"/>
        <v>5</v>
      </c>
      <c r="L28" s="59">
        <v>1</v>
      </c>
      <c r="M28" s="59">
        <v>1</v>
      </c>
      <c r="N28" s="59">
        <v>1</v>
      </c>
      <c r="O28" s="59">
        <v>1</v>
      </c>
      <c r="P28" s="59">
        <v>1</v>
      </c>
      <c r="Q28" s="59">
        <v>0</v>
      </c>
      <c r="R28" s="59">
        <v>2022</v>
      </c>
      <c r="S28" s="59" t="s">
        <v>172</v>
      </c>
      <c r="T28" s="59" t="s">
        <v>173</v>
      </c>
      <c r="U28" s="59" t="s">
        <v>30</v>
      </c>
      <c r="V28" s="59">
        <v>1</v>
      </c>
      <c r="W28" s="59">
        <v>1</v>
      </c>
      <c r="X28" s="61">
        <v>1</v>
      </c>
      <c r="Y28" s="64">
        <v>0</v>
      </c>
    </row>
    <row r="29" spans="1:25">
      <c r="A29" s="59">
        <v>28</v>
      </c>
      <c r="B29" s="59" t="s">
        <v>174</v>
      </c>
      <c r="C29" s="59" t="s">
        <v>175</v>
      </c>
      <c r="D29" s="59" t="s">
        <v>176</v>
      </c>
      <c r="E29" s="59" t="s">
        <v>105</v>
      </c>
      <c r="F29" s="59" t="s">
        <v>25</v>
      </c>
      <c r="G29" s="59">
        <f t="shared" si="2"/>
        <v>0</v>
      </c>
      <c r="H29" s="60" t="s">
        <v>177</v>
      </c>
      <c r="I29" s="59" t="s">
        <v>27</v>
      </c>
      <c r="J29" s="59">
        <v>1</v>
      </c>
      <c r="K29" s="59">
        <f t="shared" si="3"/>
        <v>5</v>
      </c>
      <c r="L29" s="59">
        <v>1</v>
      </c>
      <c r="M29" s="59">
        <v>1</v>
      </c>
      <c r="N29" s="59">
        <v>1</v>
      </c>
      <c r="O29" s="59">
        <v>1</v>
      </c>
      <c r="P29" s="59">
        <v>1</v>
      </c>
      <c r="Q29" s="59">
        <v>0</v>
      </c>
      <c r="R29" s="59">
        <v>2020</v>
      </c>
      <c r="S29" s="59" t="s">
        <v>112</v>
      </c>
      <c r="T29" s="59" t="s">
        <v>178</v>
      </c>
      <c r="U29" s="59" t="s">
        <v>30</v>
      </c>
      <c r="V29" s="59">
        <v>1</v>
      </c>
      <c r="W29" s="59">
        <v>1</v>
      </c>
      <c r="X29" s="61">
        <v>1</v>
      </c>
      <c r="Y29" s="64">
        <v>0</v>
      </c>
    </row>
    <row r="30" spans="1:25">
      <c r="A30" s="59">
        <v>29</v>
      </c>
      <c r="B30" s="59" t="s">
        <v>179</v>
      </c>
      <c r="C30" s="59" t="s">
        <v>180</v>
      </c>
      <c r="D30" s="59" t="s">
        <v>181</v>
      </c>
      <c r="E30" s="59" t="s">
        <v>42</v>
      </c>
      <c r="F30" s="59" t="s">
        <v>35</v>
      </c>
      <c r="G30" s="59">
        <f t="shared" si="2"/>
        <v>0</v>
      </c>
      <c r="H30" s="60" t="s">
        <v>182</v>
      </c>
      <c r="I30" s="59" t="s">
        <v>183</v>
      </c>
      <c r="J30" s="59">
        <v>1</v>
      </c>
      <c r="K30" s="59">
        <f t="shared" si="3"/>
        <v>5</v>
      </c>
      <c r="L30" s="59">
        <v>1</v>
      </c>
      <c r="M30" s="59">
        <v>1</v>
      </c>
      <c r="N30" s="59">
        <v>1</v>
      </c>
      <c r="O30" s="59">
        <v>1</v>
      </c>
      <c r="P30" s="59">
        <v>1</v>
      </c>
      <c r="Q30" s="59">
        <v>0</v>
      </c>
      <c r="R30" s="59">
        <v>2020</v>
      </c>
      <c r="S30" s="59" t="s">
        <v>184</v>
      </c>
      <c r="T30" s="59" t="s">
        <v>185</v>
      </c>
      <c r="U30" s="59" t="s">
        <v>30</v>
      </c>
      <c r="V30" s="59">
        <v>1</v>
      </c>
      <c r="W30" s="59">
        <v>1</v>
      </c>
      <c r="X30" s="61">
        <v>1</v>
      </c>
      <c r="Y30" s="64">
        <v>0</v>
      </c>
    </row>
    <row r="31" spans="1:25">
      <c r="A31" s="59">
        <v>30</v>
      </c>
      <c r="B31" s="59" t="s">
        <v>186</v>
      </c>
      <c r="C31" s="59" t="s">
        <v>187</v>
      </c>
      <c r="D31" s="59" t="s">
        <v>91</v>
      </c>
      <c r="E31" s="59" t="s">
        <v>91</v>
      </c>
      <c r="F31" s="59" t="s">
        <v>91</v>
      </c>
      <c r="G31" s="59">
        <f t="shared" si="2"/>
        <v>0</v>
      </c>
      <c r="H31" s="60" t="s">
        <v>188</v>
      </c>
      <c r="I31" s="59" t="s">
        <v>27</v>
      </c>
      <c r="J31" s="59">
        <v>1</v>
      </c>
      <c r="K31" s="59">
        <f t="shared" si="3"/>
        <v>5</v>
      </c>
      <c r="L31" s="59">
        <v>1</v>
      </c>
      <c r="M31" s="59">
        <v>1</v>
      </c>
      <c r="N31" s="59">
        <v>1</v>
      </c>
      <c r="O31" s="59">
        <v>1</v>
      </c>
      <c r="P31" s="59">
        <v>1</v>
      </c>
      <c r="Q31" s="59">
        <v>0</v>
      </c>
      <c r="R31" s="59">
        <v>2016</v>
      </c>
      <c r="S31" s="59" t="s">
        <v>189</v>
      </c>
      <c r="T31" s="59" t="s">
        <v>190</v>
      </c>
      <c r="U31" s="59" t="s">
        <v>30</v>
      </c>
      <c r="V31" s="59">
        <v>1</v>
      </c>
      <c r="W31" s="59">
        <v>1</v>
      </c>
      <c r="X31" s="61">
        <v>1</v>
      </c>
      <c r="Y31" s="64">
        <v>0</v>
      </c>
    </row>
    <row r="32" spans="1:25">
      <c r="A32" s="59">
        <v>31</v>
      </c>
      <c r="B32" s="59" t="s">
        <v>191</v>
      </c>
      <c r="C32" s="59" t="s">
        <v>192</v>
      </c>
      <c r="D32" s="59" t="s">
        <v>193</v>
      </c>
      <c r="E32" s="59" t="s">
        <v>56</v>
      </c>
      <c r="F32" s="59" t="s">
        <v>56</v>
      </c>
      <c r="G32" s="59">
        <f t="shared" si="2"/>
        <v>0</v>
      </c>
      <c r="H32" s="60" t="s">
        <v>194</v>
      </c>
      <c r="I32" s="59" t="s">
        <v>27</v>
      </c>
      <c r="J32" s="59">
        <v>1</v>
      </c>
      <c r="K32" s="59">
        <f t="shared" si="3"/>
        <v>5</v>
      </c>
      <c r="L32" s="59">
        <v>1</v>
      </c>
      <c r="M32" s="59">
        <v>1</v>
      </c>
      <c r="N32" s="59">
        <v>1</v>
      </c>
      <c r="O32" s="59">
        <v>1</v>
      </c>
      <c r="P32" s="59">
        <v>1</v>
      </c>
      <c r="Q32" s="59">
        <v>0</v>
      </c>
      <c r="R32" s="59">
        <v>2019</v>
      </c>
      <c r="S32" s="59" t="s">
        <v>195</v>
      </c>
      <c r="T32" s="59" t="s">
        <v>196</v>
      </c>
      <c r="U32" s="59" t="s">
        <v>46</v>
      </c>
      <c r="V32" s="59">
        <v>1</v>
      </c>
      <c r="W32" s="59">
        <v>1</v>
      </c>
      <c r="X32" s="61">
        <v>1</v>
      </c>
      <c r="Y32" s="64">
        <v>0</v>
      </c>
    </row>
    <row r="33" spans="1:25">
      <c r="A33" s="59">
        <v>32</v>
      </c>
      <c r="B33" s="59" t="s">
        <v>197</v>
      </c>
      <c r="C33" s="59" t="s">
        <v>198</v>
      </c>
      <c r="D33" s="59" t="s">
        <v>193</v>
      </c>
      <c r="E33" s="59" t="s">
        <v>56</v>
      </c>
      <c r="F33" s="59" t="s">
        <v>56</v>
      </c>
      <c r="G33" s="59">
        <f t="shared" si="2"/>
        <v>0</v>
      </c>
      <c r="H33" s="60" t="s">
        <v>199</v>
      </c>
      <c r="I33" s="59" t="s">
        <v>183</v>
      </c>
      <c r="J33" s="59">
        <v>1</v>
      </c>
      <c r="K33" s="59">
        <f t="shared" si="3"/>
        <v>5</v>
      </c>
      <c r="L33" s="59">
        <v>1</v>
      </c>
      <c r="M33" s="59">
        <v>1</v>
      </c>
      <c r="N33" s="59">
        <v>1</v>
      </c>
      <c r="O33" s="59">
        <v>1</v>
      </c>
      <c r="P33" s="59">
        <v>1</v>
      </c>
      <c r="Q33" s="59">
        <v>0</v>
      </c>
      <c r="R33" s="59">
        <v>2019</v>
      </c>
      <c r="S33" s="59" t="s">
        <v>200</v>
      </c>
      <c r="T33" s="59" t="s">
        <v>201</v>
      </c>
      <c r="U33" s="59" t="s">
        <v>30</v>
      </c>
      <c r="V33" s="59">
        <v>1</v>
      </c>
      <c r="W33" s="59">
        <v>1</v>
      </c>
      <c r="X33" s="61">
        <v>1</v>
      </c>
      <c r="Y33" s="64">
        <v>0</v>
      </c>
    </row>
    <row r="34" spans="1:25">
      <c r="A34" s="59">
        <v>33</v>
      </c>
      <c r="B34" s="59" t="s">
        <v>202</v>
      </c>
      <c r="C34" s="59" t="s">
        <v>203</v>
      </c>
      <c r="D34" s="59" t="s">
        <v>204</v>
      </c>
      <c r="E34" s="59" t="s">
        <v>105</v>
      </c>
      <c r="F34" s="59" t="s">
        <v>25</v>
      </c>
      <c r="G34" s="59">
        <f t="shared" si="2"/>
        <v>0</v>
      </c>
      <c r="H34" s="60" t="s">
        <v>205</v>
      </c>
      <c r="I34" s="59" t="s">
        <v>27</v>
      </c>
      <c r="J34" s="59">
        <v>1</v>
      </c>
      <c r="K34" s="59">
        <f t="shared" si="3"/>
        <v>5</v>
      </c>
      <c r="L34" s="59">
        <v>1</v>
      </c>
      <c r="M34" s="59">
        <v>1</v>
      </c>
      <c r="N34" s="59">
        <v>1</v>
      </c>
      <c r="O34" s="59">
        <v>1</v>
      </c>
      <c r="P34" s="59">
        <v>1</v>
      </c>
      <c r="Q34" s="59">
        <v>0</v>
      </c>
      <c r="R34" s="59">
        <v>2014</v>
      </c>
      <c r="S34" s="59" t="s">
        <v>206</v>
      </c>
      <c r="T34" s="59" t="s">
        <v>207</v>
      </c>
      <c r="U34" s="59" t="s">
        <v>30</v>
      </c>
      <c r="V34" s="59">
        <v>1</v>
      </c>
      <c r="W34" s="59">
        <v>1</v>
      </c>
      <c r="X34" s="61">
        <v>1</v>
      </c>
      <c r="Y34" s="64">
        <v>0</v>
      </c>
    </row>
    <row r="35" spans="1:25">
      <c r="A35" s="59">
        <v>34</v>
      </c>
      <c r="B35" s="59" t="s">
        <v>208</v>
      </c>
      <c r="C35" s="59" t="s">
        <v>209</v>
      </c>
      <c r="D35" s="59" t="s">
        <v>210</v>
      </c>
      <c r="E35" s="59" t="s">
        <v>24</v>
      </c>
      <c r="F35" s="59" t="s">
        <v>25</v>
      </c>
      <c r="G35" s="59">
        <f t="shared" si="2"/>
        <v>0</v>
      </c>
      <c r="H35" s="60" t="s">
        <v>211</v>
      </c>
      <c r="I35" s="59" t="s">
        <v>27</v>
      </c>
      <c r="J35" s="59">
        <v>1</v>
      </c>
      <c r="K35" s="59">
        <f t="shared" si="3"/>
        <v>5</v>
      </c>
      <c r="L35" s="59">
        <v>0</v>
      </c>
      <c r="M35" s="59">
        <v>1</v>
      </c>
      <c r="N35" s="59">
        <v>1</v>
      </c>
      <c r="O35" s="59">
        <v>1</v>
      </c>
      <c r="P35" s="59">
        <v>1</v>
      </c>
      <c r="Q35" s="59">
        <v>1</v>
      </c>
      <c r="R35" s="59">
        <v>2018</v>
      </c>
      <c r="S35" s="59" t="s">
        <v>206</v>
      </c>
      <c r="T35" s="59" t="s">
        <v>212</v>
      </c>
      <c r="U35" s="59" t="s">
        <v>30</v>
      </c>
      <c r="V35" s="59">
        <v>1</v>
      </c>
      <c r="W35" s="59">
        <v>1</v>
      </c>
      <c r="X35" s="61">
        <v>1</v>
      </c>
      <c r="Y35" s="64">
        <v>0</v>
      </c>
    </row>
    <row r="36" spans="1:25">
      <c r="A36" s="59">
        <v>35</v>
      </c>
      <c r="B36" s="59" t="s">
        <v>82</v>
      </c>
      <c r="C36" s="59" t="s">
        <v>213</v>
      </c>
      <c r="D36" s="59" t="s">
        <v>214</v>
      </c>
      <c r="E36" s="59" t="s">
        <v>215</v>
      </c>
      <c r="F36" s="59" t="s">
        <v>25</v>
      </c>
      <c r="G36" s="59">
        <f t="shared" si="2"/>
        <v>0</v>
      </c>
      <c r="H36" s="60" t="s">
        <v>216</v>
      </c>
      <c r="I36" s="59" t="s">
        <v>27</v>
      </c>
      <c r="J36" s="59">
        <v>1</v>
      </c>
      <c r="K36" s="59">
        <f t="shared" si="3"/>
        <v>5</v>
      </c>
      <c r="L36" s="59">
        <v>1</v>
      </c>
      <c r="M36" s="59">
        <v>1</v>
      </c>
      <c r="N36" s="59">
        <v>1</v>
      </c>
      <c r="O36" s="59">
        <v>1</v>
      </c>
      <c r="P36" s="59">
        <v>0</v>
      </c>
      <c r="Q36" s="59">
        <v>1</v>
      </c>
      <c r="R36" s="59">
        <v>2022</v>
      </c>
      <c r="S36" s="59" t="s">
        <v>217</v>
      </c>
      <c r="T36" s="59" t="s">
        <v>218</v>
      </c>
      <c r="U36" s="59" t="s">
        <v>30</v>
      </c>
      <c r="V36" s="59">
        <v>1</v>
      </c>
      <c r="W36" s="59">
        <v>1</v>
      </c>
      <c r="X36" s="61">
        <v>1</v>
      </c>
      <c r="Y36" s="64">
        <v>0</v>
      </c>
    </row>
    <row r="37" spans="1:25">
      <c r="A37" s="59">
        <v>36</v>
      </c>
      <c r="B37" s="59" t="s">
        <v>219</v>
      </c>
      <c r="C37" s="59" t="s">
        <v>220</v>
      </c>
      <c r="D37" s="59" t="s">
        <v>221</v>
      </c>
      <c r="E37" s="59" t="s">
        <v>56</v>
      </c>
      <c r="F37" s="59" t="s">
        <v>56</v>
      </c>
      <c r="G37" s="59">
        <f t="shared" si="2"/>
        <v>0</v>
      </c>
      <c r="H37" s="60" t="s">
        <v>222</v>
      </c>
      <c r="I37" s="59" t="s">
        <v>27</v>
      </c>
      <c r="J37" s="59">
        <v>1</v>
      </c>
      <c r="K37" s="59">
        <f t="shared" si="3"/>
        <v>5</v>
      </c>
      <c r="L37" s="59">
        <v>1</v>
      </c>
      <c r="M37" s="59">
        <v>1</v>
      </c>
      <c r="N37" s="59">
        <v>1</v>
      </c>
      <c r="O37" s="59">
        <v>1</v>
      </c>
      <c r="P37" s="59">
        <v>1</v>
      </c>
      <c r="Q37" s="59">
        <v>0</v>
      </c>
      <c r="R37" s="59">
        <v>2020</v>
      </c>
      <c r="S37" s="59" t="s">
        <v>223</v>
      </c>
      <c r="T37" s="59" t="s">
        <v>224</v>
      </c>
      <c r="U37" s="59" t="s">
        <v>30</v>
      </c>
      <c r="V37" s="59">
        <v>1</v>
      </c>
      <c r="W37" s="59">
        <v>1</v>
      </c>
      <c r="X37" s="61">
        <v>1</v>
      </c>
      <c r="Y37" s="64">
        <v>0</v>
      </c>
    </row>
    <row r="38" spans="1:25">
      <c r="A38" s="59">
        <v>37</v>
      </c>
      <c r="B38" s="59" t="s">
        <v>225</v>
      </c>
      <c r="C38" s="59" t="s">
        <v>226</v>
      </c>
      <c r="D38" s="59" t="s">
        <v>227</v>
      </c>
      <c r="E38" s="59" t="s">
        <v>56</v>
      </c>
      <c r="F38" s="59" t="s">
        <v>56</v>
      </c>
      <c r="G38" s="59">
        <f t="shared" si="2"/>
        <v>0</v>
      </c>
      <c r="H38" s="60" t="s">
        <v>228</v>
      </c>
      <c r="I38" s="59" t="s">
        <v>27</v>
      </c>
      <c r="J38" s="59">
        <v>1</v>
      </c>
      <c r="K38" s="59">
        <f t="shared" si="3"/>
        <v>5</v>
      </c>
      <c r="L38" s="59">
        <v>0</v>
      </c>
      <c r="M38" s="59">
        <v>1</v>
      </c>
      <c r="N38" s="59">
        <v>1</v>
      </c>
      <c r="O38" s="59">
        <v>1</v>
      </c>
      <c r="P38" s="59">
        <v>1</v>
      </c>
      <c r="Q38" s="59">
        <v>1</v>
      </c>
      <c r="R38" s="59">
        <v>2017</v>
      </c>
      <c r="S38" s="59" t="s">
        <v>229</v>
      </c>
      <c r="T38" s="59" t="s">
        <v>230</v>
      </c>
      <c r="U38" s="59" t="s">
        <v>30</v>
      </c>
      <c r="V38" s="59">
        <v>1</v>
      </c>
      <c r="W38" s="59">
        <v>1</v>
      </c>
      <c r="X38" s="61">
        <v>1</v>
      </c>
      <c r="Y38" s="64">
        <v>0</v>
      </c>
    </row>
    <row r="39" spans="1:25">
      <c r="A39" s="59">
        <v>38</v>
      </c>
      <c r="B39" s="59" t="s">
        <v>231</v>
      </c>
      <c r="C39" s="59" t="s">
        <v>232</v>
      </c>
      <c r="D39" s="59" t="s">
        <v>4288</v>
      </c>
      <c r="E39" s="59" t="s">
        <v>56</v>
      </c>
      <c r="F39" s="59" t="s">
        <v>56</v>
      </c>
      <c r="G39" s="59">
        <f t="shared" si="2"/>
        <v>0</v>
      </c>
      <c r="H39" s="60" t="s">
        <v>233</v>
      </c>
      <c r="I39" s="59" t="s">
        <v>27</v>
      </c>
      <c r="J39" s="59">
        <v>1</v>
      </c>
      <c r="K39" s="59">
        <f t="shared" si="3"/>
        <v>5</v>
      </c>
      <c r="L39" s="59">
        <v>1</v>
      </c>
      <c r="M39" s="59">
        <v>1</v>
      </c>
      <c r="N39" s="59">
        <v>1</v>
      </c>
      <c r="O39" s="59">
        <v>1</v>
      </c>
      <c r="P39" s="59">
        <v>1</v>
      </c>
      <c r="Q39" s="59">
        <v>0</v>
      </c>
      <c r="R39" s="59">
        <v>2022</v>
      </c>
      <c r="S39" s="59" t="s">
        <v>234</v>
      </c>
      <c r="T39" s="59" t="s">
        <v>235</v>
      </c>
      <c r="U39" s="59" t="s">
        <v>30</v>
      </c>
      <c r="V39" s="59">
        <v>1</v>
      </c>
      <c r="W39" s="59">
        <v>1</v>
      </c>
      <c r="X39" s="61">
        <v>1</v>
      </c>
      <c r="Y39" s="64">
        <v>0</v>
      </c>
    </row>
    <row r="40" spans="1:25">
      <c r="A40" s="59">
        <v>39</v>
      </c>
      <c r="B40" s="59" t="s">
        <v>236</v>
      </c>
      <c r="C40" s="59" t="s">
        <v>237</v>
      </c>
      <c r="D40" s="59" t="s">
        <v>4263</v>
      </c>
      <c r="E40" s="59" t="s">
        <v>105</v>
      </c>
      <c r="F40" s="59" t="s">
        <v>25</v>
      </c>
      <c r="G40" s="59">
        <f t="shared" si="2"/>
        <v>0</v>
      </c>
      <c r="H40" s="60" t="s">
        <v>238</v>
      </c>
      <c r="I40" s="59" t="s">
        <v>27</v>
      </c>
      <c r="J40" s="59">
        <v>1</v>
      </c>
      <c r="K40" s="59">
        <f t="shared" si="3"/>
        <v>5</v>
      </c>
      <c r="L40" s="59">
        <v>1</v>
      </c>
      <c r="M40" s="59">
        <v>1</v>
      </c>
      <c r="N40" s="59">
        <v>1</v>
      </c>
      <c r="O40" s="59">
        <v>1</v>
      </c>
      <c r="P40" s="59">
        <v>0</v>
      </c>
      <c r="Q40" s="59">
        <v>1</v>
      </c>
      <c r="R40" s="59">
        <v>2022</v>
      </c>
      <c r="S40" s="59" t="s">
        <v>234</v>
      </c>
      <c r="T40" s="59" t="s">
        <v>239</v>
      </c>
      <c r="U40" s="59" t="s">
        <v>30</v>
      </c>
      <c r="V40" s="59">
        <v>1</v>
      </c>
      <c r="W40" s="59">
        <v>1</v>
      </c>
      <c r="X40" s="61">
        <v>1</v>
      </c>
      <c r="Y40" s="64">
        <v>0</v>
      </c>
    </row>
    <row r="41" spans="1:25">
      <c r="A41" s="59">
        <v>40</v>
      </c>
      <c r="B41" s="59" t="s">
        <v>240</v>
      </c>
      <c r="C41" s="59" t="s">
        <v>241</v>
      </c>
      <c r="D41" s="59" t="s">
        <v>762</v>
      </c>
      <c r="E41" s="59" t="s">
        <v>4277</v>
      </c>
      <c r="F41" s="59" t="s">
        <v>4277</v>
      </c>
      <c r="G41" s="59">
        <f t="shared" si="2"/>
        <v>1</v>
      </c>
      <c r="H41" s="60" t="s">
        <v>242</v>
      </c>
      <c r="I41" s="59" t="s">
        <v>27</v>
      </c>
      <c r="J41" s="59">
        <v>1</v>
      </c>
      <c r="K41" s="59">
        <f t="shared" si="3"/>
        <v>5</v>
      </c>
      <c r="L41" s="59">
        <v>1</v>
      </c>
      <c r="M41" s="59">
        <v>1</v>
      </c>
      <c r="N41" s="59">
        <v>1</v>
      </c>
      <c r="O41" s="59">
        <v>1</v>
      </c>
      <c r="P41" s="59">
        <v>1</v>
      </c>
      <c r="Q41" s="59">
        <v>0</v>
      </c>
      <c r="R41" s="59">
        <v>2018</v>
      </c>
      <c r="S41" s="59" t="s">
        <v>243</v>
      </c>
      <c r="T41" s="59" t="s">
        <v>244</v>
      </c>
      <c r="U41" s="59" t="s">
        <v>30</v>
      </c>
      <c r="V41" s="59">
        <v>1</v>
      </c>
      <c r="W41" s="59">
        <v>1</v>
      </c>
      <c r="X41" s="61">
        <v>1</v>
      </c>
      <c r="Y41" s="64">
        <v>0</v>
      </c>
    </row>
    <row r="42" spans="1:25">
      <c r="A42" s="59">
        <v>41</v>
      </c>
      <c r="B42" s="59" t="s">
        <v>245</v>
      </c>
      <c r="C42" s="59" t="s">
        <v>246</v>
      </c>
      <c r="D42" s="59" t="s">
        <v>4322</v>
      </c>
      <c r="E42" s="59" t="s">
        <v>24</v>
      </c>
      <c r="F42" s="59" t="s">
        <v>25</v>
      </c>
      <c r="G42" s="59">
        <f t="shared" si="2"/>
        <v>0</v>
      </c>
      <c r="H42" s="60" t="s">
        <v>247</v>
      </c>
      <c r="I42" s="59" t="s">
        <v>27</v>
      </c>
      <c r="J42" s="59">
        <v>1</v>
      </c>
      <c r="K42" s="59">
        <f t="shared" si="3"/>
        <v>5</v>
      </c>
      <c r="L42" s="59">
        <v>1</v>
      </c>
      <c r="M42" s="59">
        <v>1</v>
      </c>
      <c r="N42" s="59">
        <v>1</v>
      </c>
      <c r="O42" s="59">
        <v>1</v>
      </c>
      <c r="P42" s="59">
        <v>1</v>
      </c>
      <c r="Q42" s="59">
        <v>0</v>
      </c>
      <c r="R42" s="59">
        <v>2021</v>
      </c>
      <c r="S42" s="59" t="s">
        <v>248</v>
      </c>
      <c r="T42" s="59" t="s">
        <v>249</v>
      </c>
      <c r="U42" s="59" t="s">
        <v>46</v>
      </c>
      <c r="V42" s="59">
        <v>1</v>
      </c>
      <c r="W42" s="59">
        <v>1</v>
      </c>
      <c r="X42" s="61">
        <v>1</v>
      </c>
      <c r="Y42" s="64">
        <v>0</v>
      </c>
    </row>
    <row r="43" spans="1:25">
      <c r="A43" s="59">
        <v>42</v>
      </c>
      <c r="B43" s="59" t="s">
        <v>250</v>
      </c>
      <c r="C43" s="59" t="s">
        <v>251</v>
      </c>
      <c r="D43" s="59" t="s">
        <v>252</v>
      </c>
      <c r="E43" s="59" t="s">
        <v>105</v>
      </c>
      <c r="F43" s="59" t="s">
        <v>25</v>
      </c>
      <c r="G43" s="59">
        <f t="shared" si="2"/>
        <v>0</v>
      </c>
      <c r="H43" s="60" t="s">
        <v>253</v>
      </c>
      <c r="I43" s="59" t="s">
        <v>27</v>
      </c>
      <c r="J43" s="59">
        <v>1</v>
      </c>
      <c r="K43" s="59">
        <f t="shared" si="3"/>
        <v>5</v>
      </c>
      <c r="L43" s="59">
        <v>1</v>
      </c>
      <c r="M43" s="59">
        <v>1</v>
      </c>
      <c r="N43" s="59">
        <v>1</v>
      </c>
      <c r="O43" s="59">
        <v>1</v>
      </c>
      <c r="P43" s="59">
        <v>1</v>
      </c>
      <c r="Q43" s="59">
        <v>0</v>
      </c>
      <c r="R43" s="59">
        <v>2019</v>
      </c>
      <c r="S43" s="59" t="s">
        <v>254</v>
      </c>
      <c r="T43" s="59" t="s">
        <v>255</v>
      </c>
      <c r="U43" s="59" t="s">
        <v>30</v>
      </c>
      <c r="V43" s="59">
        <v>1</v>
      </c>
      <c r="W43" s="59">
        <v>1</v>
      </c>
      <c r="X43" s="61">
        <v>1</v>
      </c>
      <c r="Y43" s="64">
        <v>0</v>
      </c>
    </row>
    <row r="44" spans="1:25">
      <c r="A44" s="59">
        <v>43</v>
      </c>
      <c r="B44" s="59" t="s">
        <v>256</v>
      </c>
      <c r="C44" s="59" t="s">
        <v>257</v>
      </c>
      <c r="D44" s="59" t="s">
        <v>4289</v>
      </c>
      <c r="E44" s="59" t="s">
        <v>56</v>
      </c>
      <c r="F44" s="59" t="s">
        <v>56</v>
      </c>
      <c r="G44" s="59">
        <f t="shared" si="2"/>
        <v>0</v>
      </c>
      <c r="H44" s="60" t="s">
        <v>258</v>
      </c>
      <c r="I44" s="59" t="s">
        <v>27</v>
      </c>
      <c r="J44" s="59">
        <v>1</v>
      </c>
      <c r="K44" s="59">
        <f t="shared" si="3"/>
        <v>5</v>
      </c>
      <c r="L44" s="59">
        <v>1</v>
      </c>
      <c r="M44" s="59">
        <v>1</v>
      </c>
      <c r="N44" s="59">
        <v>1</v>
      </c>
      <c r="O44" s="59">
        <v>1</v>
      </c>
      <c r="P44" s="59">
        <v>1</v>
      </c>
      <c r="Q44" s="59">
        <v>0</v>
      </c>
      <c r="R44" s="59">
        <v>2021</v>
      </c>
      <c r="S44" s="59" t="s">
        <v>259</v>
      </c>
      <c r="T44" s="59" t="s">
        <v>260</v>
      </c>
      <c r="U44" s="59" t="s">
        <v>30</v>
      </c>
      <c r="V44" s="59">
        <v>1</v>
      </c>
      <c r="W44" s="59">
        <v>1</v>
      </c>
      <c r="X44" s="61">
        <v>1</v>
      </c>
      <c r="Y44" s="64">
        <v>0</v>
      </c>
    </row>
    <row r="45" spans="1:25">
      <c r="A45" s="59">
        <v>44</v>
      </c>
      <c r="B45" s="59" t="s">
        <v>261</v>
      </c>
      <c r="C45" s="59" t="s">
        <v>262</v>
      </c>
      <c r="D45" s="59" t="s">
        <v>4323</v>
      </c>
      <c r="E45" s="59" t="s">
        <v>50</v>
      </c>
      <c r="F45" s="59" t="s">
        <v>25</v>
      </c>
      <c r="G45" s="59">
        <f t="shared" si="2"/>
        <v>0</v>
      </c>
      <c r="H45" s="60" t="s">
        <v>263</v>
      </c>
      <c r="I45" s="59" t="s">
        <v>27</v>
      </c>
      <c r="J45" s="59">
        <v>1</v>
      </c>
      <c r="K45" s="59">
        <f t="shared" si="3"/>
        <v>5</v>
      </c>
      <c r="L45" s="59">
        <v>1</v>
      </c>
      <c r="M45" s="59">
        <v>1</v>
      </c>
      <c r="N45" s="59">
        <v>1</v>
      </c>
      <c r="O45" s="59">
        <v>1</v>
      </c>
      <c r="P45" s="59">
        <v>0</v>
      </c>
      <c r="Q45" s="59">
        <v>1</v>
      </c>
      <c r="R45" s="59">
        <v>2021</v>
      </c>
      <c r="S45" s="59" t="s">
        <v>93</v>
      </c>
      <c r="T45" s="59" t="s">
        <v>264</v>
      </c>
      <c r="U45" s="59" t="s">
        <v>30</v>
      </c>
      <c r="V45" s="59">
        <v>1</v>
      </c>
      <c r="W45" s="59">
        <v>1</v>
      </c>
      <c r="X45" s="61">
        <v>1</v>
      </c>
      <c r="Y45" s="64">
        <v>0</v>
      </c>
    </row>
    <row r="46" spans="1:25">
      <c r="A46" s="59">
        <v>45</v>
      </c>
      <c r="B46" s="59" t="s">
        <v>265</v>
      </c>
      <c r="C46" s="59" t="s">
        <v>266</v>
      </c>
      <c r="D46" s="59" t="s">
        <v>4265</v>
      </c>
      <c r="E46" s="59" t="s">
        <v>105</v>
      </c>
      <c r="F46" s="59" t="s">
        <v>25</v>
      </c>
      <c r="G46" s="59">
        <f t="shared" si="2"/>
        <v>0</v>
      </c>
      <c r="H46" s="60" t="s">
        <v>267</v>
      </c>
      <c r="I46" s="59" t="s">
        <v>27</v>
      </c>
      <c r="J46" s="59">
        <v>1</v>
      </c>
      <c r="K46" s="59">
        <f t="shared" si="3"/>
        <v>5</v>
      </c>
      <c r="L46" s="59">
        <v>1</v>
      </c>
      <c r="M46" s="59">
        <v>1</v>
      </c>
      <c r="N46" s="59">
        <v>1</v>
      </c>
      <c r="O46" s="59">
        <v>1</v>
      </c>
      <c r="P46" s="59">
        <v>1</v>
      </c>
      <c r="Q46" s="59">
        <v>0</v>
      </c>
      <c r="R46" s="59">
        <v>2021</v>
      </c>
      <c r="S46" s="59" t="s">
        <v>93</v>
      </c>
      <c r="T46" s="59" t="s">
        <v>268</v>
      </c>
      <c r="U46" s="59" t="s">
        <v>30</v>
      </c>
      <c r="V46" s="59">
        <v>1</v>
      </c>
      <c r="W46" s="59">
        <v>1</v>
      </c>
      <c r="X46" s="61">
        <v>1</v>
      </c>
      <c r="Y46" s="64">
        <v>0</v>
      </c>
    </row>
    <row r="47" spans="1:25">
      <c r="A47" s="59">
        <v>46</v>
      </c>
      <c r="B47" s="59" t="s">
        <v>269</v>
      </c>
      <c r="C47" s="59" t="s">
        <v>270</v>
      </c>
      <c r="D47" s="59" t="s">
        <v>271</v>
      </c>
      <c r="E47" s="59" t="s">
        <v>72</v>
      </c>
      <c r="F47" s="59" t="s">
        <v>25</v>
      </c>
      <c r="G47" s="59">
        <f t="shared" si="2"/>
        <v>0</v>
      </c>
      <c r="H47" s="60" t="s">
        <v>272</v>
      </c>
      <c r="I47" s="59" t="s">
        <v>27</v>
      </c>
      <c r="J47" s="59">
        <v>1</v>
      </c>
      <c r="K47" s="59">
        <f t="shared" si="3"/>
        <v>5</v>
      </c>
      <c r="L47" s="59">
        <v>1</v>
      </c>
      <c r="M47" s="59">
        <v>1</v>
      </c>
      <c r="N47" s="59">
        <v>1</v>
      </c>
      <c r="O47" s="59">
        <v>1</v>
      </c>
      <c r="P47" s="59">
        <v>1</v>
      </c>
      <c r="Q47" s="59">
        <v>0</v>
      </c>
      <c r="R47" s="59">
        <v>2021</v>
      </c>
      <c r="S47" s="59" t="s">
        <v>93</v>
      </c>
      <c r="T47" s="59" t="s">
        <v>273</v>
      </c>
      <c r="U47" s="59" t="s">
        <v>30</v>
      </c>
      <c r="V47" s="59">
        <v>1</v>
      </c>
      <c r="W47" s="59">
        <v>1</v>
      </c>
      <c r="X47" s="61">
        <v>1</v>
      </c>
      <c r="Y47" s="64">
        <v>0</v>
      </c>
    </row>
    <row r="48" spans="1:25">
      <c r="A48" s="59">
        <v>47</v>
      </c>
      <c r="B48" s="59" t="s">
        <v>274</v>
      </c>
      <c r="C48" s="59" t="s">
        <v>275</v>
      </c>
      <c r="D48" s="59" t="s">
        <v>276</v>
      </c>
      <c r="E48" s="59" t="s">
        <v>24</v>
      </c>
      <c r="F48" s="59" t="s">
        <v>25</v>
      </c>
      <c r="G48" s="59">
        <f t="shared" si="2"/>
        <v>0</v>
      </c>
      <c r="H48" s="60" t="s">
        <v>277</v>
      </c>
      <c r="I48" s="59" t="s">
        <v>27</v>
      </c>
      <c r="J48" s="59">
        <v>1</v>
      </c>
      <c r="K48" s="59">
        <f t="shared" si="3"/>
        <v>5</v>
      </c>
      <c r="L48" s="59">
        <v>1</v>
      </c>
      <c r="M48" s="59">
        <v>1</v>
      </c>
      <c r="N48" s="59">
        <v>1</v>
      </c>
      <c r="O48" s="59">
        <v>1</v>
      </c>
      <c r="P48" s="59">
        <v>1</v>
      </c>
      <c r="Q48" s="59">
        <v>0</v>
      </c>
      <c r="R48" s="59">
        <v>2021</v>
      </c>
      <c r="S48" s="59" t="s">
        <v>93</v>
      </c>
      <c r="T48" s="59" t="s">
        <v>278</v>
      </c>
      <c r="U48" s="59" t="s">
        <v>30</v>
      </c>
      <c r="V48" s="59">
        <v>1</v>
      </c>
      <c r="W48" s="59">
        <v>1</v>
      </c>
      <c r="X48" s="61">
        <v>1</v>
      </c>
      <c r="Y48" s="64">
        <v>0</v>
      </c>
    </row>
    <row r="49" spans="1:25">
      <c r="A49" s="59">
        <v>48</v>
      </c>
      <c r="B49" s="59" t="s">
        <v>279</v>
      </c>
      <c r="C49" s="59" t="s">
        <v>280</v>
      </c>
      <c r="D49" s="59" t="s">
        <v>281</v>
      </c>
      <c r="E49" s="59" t="s">
        <v>24</v>
      </c>
      <c r="F49" s="59" t="s">
        <v>25</v>
      </c>
      <c r="G49" s="59">
        <f t="shared" si="2"/>
        <v>0</v>
      </c>
      <c r="H49" s="60" t="s">
        <v>282</v>
      </c>
      <c r="I49" s="59" t="s">
        <v>27</v>
      </c>
      <c r="J49" s="59">
        <v>1</v>
      </c>
      <c r="K49" s="59">
        <f t="shared" si="3"/>
        <v>5</v>
      </c>
      <c r="L49" s="59">
        <v>1</v>
      </c>
      <c r="M49" s="59">
        <v>1</v>
      </c>
      <c r="N49" s="59">
        <v>1</v>
      </c>
      <c r="O49" s="59">
        <v>1</v>
      </c>
      <c r="P49" s="59">
        <v>1</v>
      </c>
      <c r="Q49" s="59">
        <v>0</v>
      </c>
      <c r="R49" s="59">
        <v>2021</v>
      </c>
      <c r="S49" s="59" t="s">
        <v>93</v>
      </c>
      <c r="T49" s="59" t="s">
        <v>283</v>
      </c>
      <c r="U49" s="59" t="s">
        <v>30</v>
      </c>
      <c r="V49" s="59">
        <v>1</v>
      </c>
      <c r="W49" s="59">
        <v>1</v>
      </c>
      <c r="X49" s="61">
        <v>1</v>
      </c>
      <c r="Y49" s="64">
        <v>0</v>
      </c>
    </row>
    <row r="50" spans="1:25">
      <c r="A50" s="59">
        <v>49</v>
      </c>
      <c r="B50" s="59" t="s">
        <v>284</v>
      </c>
      <c r="C50" s="59" t="s">
        <v>285</v>
      </c>
      <c r="D50" s="59" t="s">
        <v>4290</v>
      </c>
      <c r="E50" s="59" t="s">
        <v>56</v>
      </c>
      <c r="F50" s="59" t="s">
        <v>56</v>
      </c>
      <c r="G50" s="59">
        <f t="shared" si="2"/>
        <v>0</v>
      </c>
      <c r="H50" s="60" t="s">
        <v>286</v>
      </c>
      <c r="I50" s="59" t="s">
        <v>27</v>
      </c>
      <c r="J50" s="59">
        <v>1</v>
      </c>
      <c r="K50" s="59">
        <f t="shared" si="3"/>
        <v>5</v>
      </c>
      <c r="L50" s="59">
        <v>1</v>
      </c>
      <c r="M50" s="59">
        <v>1</v>
      </c>
      <c r="N50" s="59">
        <v>1</v>
      </c>
      <c r="O50" s="59">
        <v>1</v>
      </c>
      <c r="P50" s="59">
        <v>0</v>
      </c>
      <c r="Q50" s="59">
        <v>1</v>
      </c>
      <c r="R50" s="59">
        <v>2021</v>
      </c>
      <c r="S50" s="59" t="s">
        <v>93</v>
      </c>
      <c r="T50" s="59" t="s">
        <v>287</v>
      </c>
      <c r="U50" s="59" t="s">
        <v>30</v>
      </c>
      <c r="V50" s="59">
        <v>1</v>
      </c>
      <c r="W50" s="59">
        <v>1</v>
      </c>
      <c r="X50" s="61">
        <v>1</v>
      </c>
      <c r="Y50" s="64">
        <v>0</v>
      </c>
    </row>
    <row r="51" spans="1:25">
      <c r="A51" s="59">
        <v>50</v>
      </c>
      <c r="B51" s="59" t="s">
        <v>288</v>
      </c>
      <c r="C51" s="59" t="s">
        <v>289</v>
      </c>
      <c r="D51" s="59" t="s">
        <v>4324</v>
      </c>
      <c r="E51" s="59" t="s">
        <v>50</v>
      </c>
      <c r="F51" s="59" t="s">
        <v>25</v>
      </c>
      <c r="G51" s="59">
        <f t="shared" si="2"/>
        <v>0</v>
      </c>
      <c r="H51" s="60" t="s">
        <v>290</v>
      </c>
      <c r="I51" s="59" t="s">
        <v>27</v>
      </c>
      <c r="J51" s="59">
        <v>1</v>
      </c>
      <c r="K51" s="59">
        <f t="shared" si="3"/>
        <v>5</v>
      </c>
      <c r="L51" s="59">
        <v>1</v>
      </c>
      <c r="M51" s="59">
        <v>1</v>
      </c>
      <c r="N51" s="59">
        <v>1</v>
      </c>
      <c r="O51" s="59">
        <v>1</v>
      </c>
      <c r="P51" s="59">
        <v>1</v>
      </c>
      <c r="Q51" s="59">
        <v>0</v>
      </c>
      <c r="R51" s="59">
        <v>2022</v>
      </c>
      <c r="S51" s="59" t="s">
        <v>112</v>
      </c>
      <c r="T51" s="59" t="s">
        <v>291</v>
      </c>
      <c r="U51" s="59" t="s">
        <v>30</v>
      </c>
      <c r="V51" s="59">
        <v>1</v>
      </c>
      <c r="W51" s="59">
        <v>1</v>
      </c>
      <c r="X51" s="61">
        <v>1</v>
      </c>
      <c r="Y51" s="64">
        <v>0</v>
      </c>
    </row>
    <row r="52" spans="1:25">
      <c r="A52" s="59">
        <v>51</v>
      </c>
      <c r="B52" s="59" t="s">
        <v>292</v>
      </c>
      <c r="C52" s="59" t="s">
        <v>293</v>
      </c>
      <c r="D52" s="59" t="s">
        <v>91</v>
      </c>
      <c r="E52" s="59" t="s">
        <v>91</v>
      </c>
      <c r="F52" s="59" t="s">
        <v>91</v>
      </c>
      <c r="G52" s="59">
        <f t="shared" si="2"/>
        <v>0</v>
      </c>
      <c r="H52" s="60" t="s">
        <v>294</v>
      </c>
      <c r="I52" s="59" t="s">
        <v>27</v>
      </c>
      <c r="J52" s="59">
        <v>1</v>
      </c>
      <c r="K52" s="59">
        <f t="shared" si="3"/>
        <v>5</v>
      </c>
      <c r="L52" s="59">
        <v>1</v>
      </c>
      <c r="M52" s="59">
        <v>1</v>
      </c>
      <c r="N52" s="59">
        <v>0</v>
      </c>
      <c r="O52" s="59">
        <v>1</v>
      </c>
      <c r="P52" s="59">
        <v>1</v>
      </c>
      <c r="Q52" s="59">
        <v>1</v>
      </c>
      <c r="R52" s="59">
        <v>2020</v>
      </c>
      <c r="S52" s="59" t="s">
        <v>118</v>
      </c>
      <c r="T52" s="59" t="s">
        <v>295</v>
      </c>
      <c r="U52" s="59" t="s">
        <v>30</v>
      </c>
      <c r="V52" s="59">
        <v>1</v>
      </c>
      <c r="W52" s="59">
        <v>1</v>
      </c>
      <c r="X52" s="61">
        <v>1</v>
      </c>
      <c r="Y52" s="64">
        <v>0</v>
      </c>
    </row>
    <row r="53" spans="1:25">
      <c r="A53" s="59">
        <v>52</v>
      </c>
      <c r="B53" s="59" t="s">
        <v>296</v>
      </c>
      <c r="C53" s="59" t="s">
        <v>297</v>
      </c>
      <c r="D53" s="59" t="s">
        <v>4291</v>
      </c>
      <c r="E53" s="59" t="s">
        <v>56</v>
      </c>
      <c r="F53" s="59" t="s">
        <v>56</v>
      </c>
      <c r="G53" s="59">
        <f t="shared" si="2"/>
        <v>0</v>
      </c>
      <c r="H53" s="60" t="s">
        <v>298</v>
      </c>
      <c r="I53" s="59" t="s">
        <v>27</v>
      </c>
      <c r="J53" s="59">
        <v>1</v>
      </c>
      <c r="K53" s="59">
        <f t="shared" si="3"/>
        <v>5</v>
      </c>
      <c r="L53" s="59">
        <v>1</v>
      </c>
      <c r="M53" s="59">
        <v>1</v>
      </c>
      <c r="N53" s="59">
        <v>1</v>
      </c>
      <c r="O53" s="59">
        <v>1</v>
      </c>
      <c r="P53" s="59">
        <v>1</v>
      </c>
      <c r="Q53" s="59">
        <v>0</v>
      </c>
      <c r="R53" s="59">
        <v>2022</v>
      </c>
      <c r="S53" s="59" t="s">
        <v>299</v>
      </c>
      <c r="T53" s="59" t="s">
        <v>300</v>
      </c>
      <c r="U53" s="59" t="s">
        <v>30</v>
      </c>
      <c r="V53" s="59">
        <v>1</v>
      </c>
      <c r="W53" s="59">
        <v>1</v>
      </c>
      <c r="X53" s="61">
        <v>1</v>
      </c>
      <c r="Y53" s="64">
        <v>0</v>
      </c>
    </row>
    <row r="54" spans="1:25">
      <c r="A54" s="59">
        <v>53</v>
      </c>
      <c r="B54" s="59" t="s">
        <v>301</v>
      </c>
      <c r="C54" s="59" t="s">
        <v>302</v>
      </c>
      <c r="D54" s="59" t="s">
        <v>303</v>
      </c>
      <c r="E54" s="59" t="s">
        <v>56</v>
      </c>
      <c r="F54" s="59" t="s">
        <v>56</v>
      </c>
      <c r="G54" s="59">
        <f t="shared" si="2"/>
        <v>0</v>
      </c>
      <c r="H54" s="60" t="s">
        <v>304</v>
      </c>
      <c r="I54" s="59" t="s">
        <v>27</v>
      </c>
      <c r="J54" s="59">
        <v>1</v>
      </c>
      <c r="K54" s="59">
        <f t="shared" si="3"/>
        <v>5</v>
      </c>
      <c r="L54" s="59">
        <v>0</v>
      </c>
      <c r="M54" s="59">
        <v>1</v>
      </c>
      <c r="N54" s="59">
        <v>1</v>
      </c>
      <c r="O54" s="59">
        <v>1</v>
      </c>
      <c r="P54" s="59">
        <v>1</v>
      </c>
      <c r="Q54" s="59">
        <v>1</v>
      </c>
      <c r="R54" s="59">
        <v>2017</v>
      </c>
      <c r="S54" s="59" t="s">
        <v>305</v>
      </c>
      <c r="T54" s="59" t="s">
        <v>306</v>
      </c>
      <c r="U54" s="59" t="s">
        <v>46</v>
      </c>
      <c r="V54" s="59">
        <v>1</v>
      </c>
      <c r="W54" s="59">
        <v>1</v>
      </c>
      <c r="X54" s="61">
        <v>1</v>
      </c>
      <c r="Y54" s="64">
        <v>0</v>
      </c>
    </row>
    <row r="55" spans="1:25">
      <c r="A55" s="59">
        <v>54</v>
      </c>
      <c r="B55" s="59" t="s">
        <v>307</v>
      </c>
      <c r="C55" s="59" t="s">
        <v>308</v>
      </c>
      <c r="D55" s="59" t="s">
        <v>309</v>
      </c>
      <c r="E55" s="59" t="s">
        <v>24</v>
      </c>
      <c r="F55" s="59" t="s">
        <v>25</v>
      </c>
      <c r="G55" s="59">
        <f t="shared" ref="G55:G86" si="4">IFERROR(IF(FIND("Multi",F55),1,0),0)</f>
        <v>0</v>
      </c>
      <c r="H55" s="60" t="s">
        <v>310</v>
      </c>
      <c r="I55" s="59" t="s">
        <v>27</v>
      </c>
      <c r="J55" s="59">
        <v>1</v>
      </c>
      <c r="K55" s="59">
        <f t="shared" ref="K55:K86" si="5">SUM(L55:Q55)</f>
        <v>5</v>
      </c>
      <c r="L55" s="59">
        <v>1</v>
      </c>
      <c r="M55" s="59">
        <v>1</v>
      </c>
      <c r="N55" s="59">
        <v>1</v>
      </c>
      <c r="O55" s="59">
        <v>1</v>
      </c>
      <c r="P55" s="59">
        <v>1</v>
      </c>
      <c r="Q55" s="59">
        <v>0</v>
      </c>
      <c r="R55" s="59">
        <v>2018</v>
      </c>
      <c r="S55" s="59" t="s">
        <v>311</v>
      </c>
      <c r="T55" s="59" t="s">
        <v>312</v>
      </c>
      <c r="U55" s="59" t="s">
        <v>30</v>
      </c>
      <c r="V55" s="59">
        <v>1</v>
      </c>
      <c r="W55" s="59">
        <v>1</v>
      </c>
      <c r="X55" s="61">
        <v>1</v>
      </c>
      <c r="Y55" s="64">
        <v>0</v>
      </c>
    </row>
    <row r="56" spans="1:25">
      <c r="A56" s="59">
        <v>55</v>
      </c>
      <c r="B56" s="59" t="s">
        <v>313</v>
      </c>
      <c r="C56" s="59" t="s">
        <v>314</v>
      </c>
      <c r="D56" s="59" t="s">
        <v>315</v>
      </c>
      <c r="E56" s="59" t="s">
        <v>42</v>
      </c>
      <c r="F56" s="59" t="s">
        <v>35</v>
      </c>
      <c r="G56" s="59">
        <f t="shared" si="4"/>
        <v>0</v>
      </c>
      <c r="H56" s="60" t="s">
        <v>316</v>
      </c>
      <c r="I56" s="59" t="s">
        <v>27</v>
      </c>
      <c r="J56" s="59">
        <v>1</v>
      </c>
      <c r="K56" s="59">
        <f t="shared" si="5"/>
        <v>5</v>
      </c>
      <c r="L56" s="59">
        <v>1</v>
      </c>
      <c r="M56" s="59">
        <v>1</v>
      </c>
      <c r="N56" s="59">
        <v>1</v>
      </c>
      <c r="O56" s="59">
        <v>1</v>
      </c>
      <c r="P56" s="59">
        <v>1</v>
      </c>
      <c r="Q56" s="59">
        <v>0</v>
      </c>
      <c r="R56" s="59">
        <v>2020</v>
      </c>
      <c r="S56" s="59" t="s">
        <v>317</v>
      </c>
      <c r="T56" s="59" t="s">
        <v>318</v>
      </c>
      <c r="U56" s="59" t="s">
        <v>30</v>
      </c>
      <c r="V56" s="59">
        <v>1</v>
      </c>
      <c r="W56" s="59">
        <v>1</v>
      </c>
      <c r="X56" s="61">
        <v>1</v>
      </c>
      <c r="Y56" s="64">
        <v>0</v>
      </c>
    </row>
    <row r="57" spans="1:25">
      <c r="A57" s="59">
        <v>56</v>
      </c>
      <c r="B57" s="59" t="s">
        <v>319</v>
      </c>
      <c r="C57" s="59" t="s">
        <v>320</v>
      </c>
      <c r="D57" s="59" t="s">
        <v>321</v>
      </c>
      <c r="E57" s="59" t="s">
        <v>42</v>
      </c>
      <c r="F57" s="59" t="s">
        <v>35</v>
      </c>
      <c r="G57" s="59">
        <f t="shared" si="4"/>
        <v>0</v>
      </c>
      <c r="H57" s="60" t="s">
        <v>322</v>
      </c>
      <c r="I57" s="59" t="s">
        <v>27</v>
      </c>
      <c r="J57" s="59">
        <v>1</v>
      </c>
      <c r="K57" s="59">
        <f t="shared" si="5"/>
        <v>5</v>
      </c>
      <c r="L57" s="59">
        <v>1</v>
      </c>
      <c r="M57" s="59">
        <v>1</v>
      </c>
      <c r="N57" s="59">
        <v>1</v>
      </c>
      <c r="O57" s="59">
        <v>1</v>
      </c>
      <c r="P57" s="59">
        <v>1</v>
      </c>
      <c r="Q57" s="59">
        <v>0</v>
      </c>
      <c r="R57" s="59">
        <v>2015</v>
      </c>
      <c r="S57" s="59" t="s">
        <v>323</v>
      </c>
      <c r="T57" s="59" t="s">
        <v>324</v>
      </c>
      <c r="U57" s="59" t="s">
        <v>30</v>
      </c>
      <c r="V57" s="59">
        <v>1</v>
      </c>
      <c r="W57" s="59">
        <v>1</v>
      </c>
      <c r="X57" s="61">
        <v>1</v>
      </c>
      <c r="Y57" s="64">
        <v>0</v>
      </c>
    </row>
    <row r="58" spans="1:25">
      <c r="A58" s="59">
        <v>57</v>
      </c>
      <c r="B58" s="59" t="s">
        <v>325</v>
      </c>
      <c r="C58" s="59" t="s">
        <v>326</v>
      </c>
      <c r="D58" s="59" t="s">
        <v>327</v>
      </c>
      <c r="E58" s="59" t="s">
        <v>34</v>
      </c>
      <c r="F58" s="59" t="s">
        <v>35</v>
      </c>
      <c r="G58" s="59">
        <f t="shared" si="4"/>
        <v>0</v>
      </c>
      <c r="H58" s="60" t="s">
        <v>328</v>
      </c>
      <c r="I58" s="59" t="s">
        <v>27</v>
      </c>
      <c r="J58" s="59">
        <v>1</v>
      </c>
      <c r="K58" s="59">
        <f t="shared" si="5"/>
        <v>5</v>
      </c>
      <c r="L58" s="59">
        <v>1</v>
      </c>
      <c r="M58" s="59">
        <v>1</v>
      </c>
      <c r="N58" s="59">
        <v>1</v>
      </c>
      <c r="O58" s="59">
        <v>1</v>
      </c>
      <c r="P58" s="59">
        <v>1</v>
      </c>
      <c r="Q58" s="59">
        <v>0</v>
      </c>
      <c r="R58" s="59">
        <v>2018</v>
      </c>
      <c r="S58" s="59" t="s">
        <v>323</v>
      </c>
      <c r="T58" s="59" t="s">
        <v>329</v>
      </c>
      <c r="U58" s="59" t="s">
        <v>30</v>
      </c>
      <c r="V58" s="59">
        <v>1</v>
      </c>
      <c r="W58" s="59">
        <v>1</v>
      </c>
      <c r="X58" s="61">
        <v>1</v>
      </c>
      <c r="Y58" s="64">
        <v>0</v>
      </c>
    </row>
    <row r="59" spans="1:25">
      <c r="A59" s="59">
        <v>58</v>
      </c>
      <c r="B59" s="59" t="s">
        <v>330</v>
      </c>
      <c r="C59" s="59" t="s">
        <v>331</v>
      </c>
      <c r="D59" s="59" t="s">
        <v>332</v>
      </c>
      <c r="E59" s="59" t="s">
        <v>105</v>
      </c>
      <c r="F59" s="59" t="s">
        <v>25</v>
      </c>
      <c r="G59" s="59">
        <f t="shared" si="4"/>
        <v>0</v>
      </c>
      <c r="H59" s="60" t="s">
        <v>333</v>
      </c>
      <c r="I59" s="59" t="s">
        <v>27</v>
      </c>
      <c r="J59" s="59">
        <v>1</v>
      </c>
      <c r="K59" s="59">
        <f t="shared" si="5"/>
        <v>5</v>
      </c>
      <c r="L59" s="59">
        <v>1</v>
      </c>
      <c r="M59" s="59">
        <v>1</v>
      </c>
      <c r="N59" s="59">
        <v>1</v>
      </c>
      <c r="O59" s="59">
        <v>1</v>
      </c>
      <c r="P59" s="59">
        <v>1</v>
      </c>
      <c r="Q59" s="59">
        <v>0</v>
      </c>
      <c r="R59" s="59">
        <v>2020</v>
      </c>
      <c r="S59" s="59" t="s">
        <v>334</v>
      </c>
      <c r="T59" s="59" t="s">
        <v>335</v>
      </c>
      <c r="U59" s="59" t="s">
        <v>30</v>
      </c>
      <c r="V59" s="59">
        <v>1</v>
      </c>
      <c r="W59" s="59">
        <v>1</v>
      </c>
      <c r="X59" s="61">
        <v>1</v>
      </c>
      <c r="Y59" s="64">
        <v>0</v>
      </c>
    </row>
    <row r="60" spans="1:25">
      <c r="A60" s="59">
        <v>59</v>
      </c>
      <c r="B60" s="59" t="s">
        <v>336</v>
      </c>
      <c r="C60" s="59" t="s">
        <v>337</v>
      </c>
      <c r="D60" s="59" t="s">
        <v>338</v>
      </c>
      <c r="E60" s="59" t="s">
        <v>50</v>
      </c>
      <c r="F60" s="59" t="s">
        <v>25</v>
      </c>
      <c r="G60" s="59">
        <f t="shared" si="4"/>
        <v>0</v>
      </c>
      <c r="H60" s="60" t="s">
        <v>339</v>
      </c>
      <c r="I60" s="59" t="s">
        <v>27</v>
      </c>
      <c r="J60" s="59">
        <v>1</v>
      </c>
      <c r="K60" s="59">
        <f t="shared" si="5"/>
        <v>5</v>
      </c>
      <c r="L60" s="59">
        <v>1</v>
      </c>
      <c r="M60" s="59">
        <v>1</v>
      </c>
      <c r="N60" s="59">
        <v>0</v>
      </c>
      <c r="O60" s="59">
        <v>1</v>
      </c>
      <c r="P60" s="59">
        <v>1</v>
      </c>
      <c r="Q60" s="59">
        <v>1</v>
      </c>
      <c r="R60" s="59">
        <v>2018</v>
      </c>
      <c r="S60" s="59" t="s">
        <v>340</v>
      </c>
      <c r="T60" s="59" t="s">
        <v>341</v>
      </c>
      <c r="U60" s="59" t="s">
        <v>30</v>
      </c>
      <c r="V60" s="59">
        <v>1</v>
      </c>
      <c r="W60" s="59">
        <v>1</v>
      </c>
      <c r="X60" s="61">
        <v>1</v>
      </c>
      <c r="Y60" s="64">
        <v>0</v>
      </c>
    </row>
    <row r="61" spans="1:25">
      <c r="A61" s="59">
        <v>60</v>
      </c>
      <c r="B61" s="59" t="s">
        <v>342</v>
      </c>
      <c r="C61" s="59" t="s">
        <v>343</v>
      </c>
      <c r="D61" s="59" t="s">
        <v>344</v>
      </c>
      <c r="E61" s="59" t="s">
        <v>42</v>
      </c>
      <c r="F61" s="59" t="s">
        <v>35</v>
      </c>
      <c r="G61" s="59">
        <f t="shared" si="4"/>
        <v>0</v>
      </c>
      <c r="H61" s="60" t="s">
        <v>345</v>
      </c>
      <c r="I61" s="59" t="s">
        <v>27</v>
      </c>
      <c r="J61" s="59">
        <v>1</v>
      </c>
      <c r="K61" s="59">
        <f t="shared" si="5"/>
        <v>5</v>
      </c>
      <c r="L61" s="59">
        <v>1</v>
      </c>
      <c r="M61" s="59">
        <v>1</v>
      </c>
      <c r="N61" s="59">
        <v>1</v>
      </c>
      <c r="O61" s="59">
        <v>1</v>
      </c>
      <c r="P61" s="59">
        <v>1</v>
      </c>
      <c r="Q61" s="59">
        <v>0</v>
      </c>
      <c r="R61" s="59">
        <v>2021</v>
      </c>
      <c r="S61" s="59" t="s">
        <v>346</v>
      </c>
      <c r="T61" s="59" t="s">
        <v>347</v>
      </c>
      <c r="U61" s="59" t="s">
        <v>30</v>
      </c>
      <c r="V61" s="59">
        <v>1</v>
      </c>
      <c r="W61" s="59">
        <v>1</v>
      </c>
      <c r="X61" s="61">
        <v>1</v>
      </c>
      <c r="Y61" s="64">
        <v>0</v>
      </c>
    </row>
    <row r="62" spans="1:25">
      <c r="A62" s="59">
        <v>61</v>
      </c>
      <c r="B62" s="59" t="s">
        <v>348</v>
      </c>
      <c r="C62" s="59" t="s">
        <v>349</v>
      </c>
      <c r="D62" s="59" t="s">
        <v>350</v>
      </c>
      <c r="E62" s="59" t="s">
        <v>105</v>
      </c>
      <c r="F62" s="59" t="s">
        <v>25</v>
      </c>
      <c r="G62" s="59">
        <f t="shared" si="4"/>
        <v>0</v>
      </c>
      <c r="H62" s="60" t="s">
        <v>351</v>
      </c>
      <c r="I62" s="59" t="s">
        <v>27</v>
      </c>
      <c r="J62" s="59">
        <v>1</v>
      </c>
      <c r="K62" s="59">
        <f t="shared" si="5"/>
        <v>5</v>
      </c>
      <c r="L62" s="59">
        <v>1</v>
      </c>
      <c r="M62" s="59">
        <v>1</v>
      </c>
      <c r="N62" s="59">
        <v>1</v>
      </c>
      <c r="O62" s="59">
        <v>1</v>
      </c>
      <c r="P62" s="59">
        <v>0</v>
      </c>
      <c r="Q62" s="59">
        <v>1</v>
      </c>
      <c r="R62" s="59">
        <v>2018</v>
      </c>
      <c r="S62" s="59" t="s">
        <v>52</v>
      </c>
      <c r="T62" s="59" t="s">
        <v>352</v>
      </c>
      <c r="U62" s="59" t="s">
        <v>30</v>
      </c>
      <c r="V62" s="59">
        <v>1</v>
      </c>
      <c r="W62" s="59">
        <v>1</v>
      </c>
      <c r="X62" s="61">
        <v>1</v>
      </c>
      <c r="Y62" s="64">
        <v>0</v>
      </c>
    </row>
    <row r="63" spans="1:25">
      <c r="A63" s="59">
        <v>62</v>
      </c>
      <c r="B63" s="59" t="s">
        <v>353</v>
      </c>
      <c r="C63" s="59" t="s">
        <v>354</v>
      </c>
      <c r="D63" s="59" t="s">
        <v>4304</v>
      </c>
      <c r="E63" s="59" t="s">
        <v>42</v>
      </c>
      <c r="F63" s="59" t="s">
        <v>35</v>
      </c>
      <c r="G63" s="59">
        <f t="shared" si="4"/>
        <v>0</v>
      </c>
      <c r="H63" s="60" t="s">
        <v>355</v>
      </c>
      <c r="I63" s="59" t="s">
        <v>27</v>
      </c>
      <c r="J63" s="59">
        <v>1</v>
      </c>
      <c r="K63" s="59">
        <f t="shared" si="5"/>
        <v>5</v>
      </c>
      <c r="L63" s="59">
        <v>1</v>
      </c>
      <c r="M63" s="59">
        <v>1</v>
      </c>
      <c r="N63" s="59">
        <v>1</v>
      </c>
      <c r="O63" s="59">
        <v>1</v>
      </c>
      <c r="P63" s="59">
        <v>1</v>
      </c>
      <c r="Q63" s="59">
        <v>0</v>
      </c>
      <c r="R63" s="59">
        <v>2021</v>
      </c>
      <c r="S63" s="59" t="s">
        <v>356</v>
      </c>
      <c r="T63" s="59" t="s">
        <v>357</v>
      </c>
      <c r="U63" s="59" t="s">
        <v>46</v>
      </c>
      <c r="V63" s="59">
        <v>1</v>
      </c>
      <c r="W63" s="59">
        <v>1</v>
      </c>
      <c r="X63" s="61">
        <v>1</v>
      </c>
      <c r="Y63" s="64">
        <v>0</v>
      </c>
    </row>
    <row r="64" spans="1:25">
      <c r="A64" s="59">
        <v>63</v>
      </c>
      <c r="B64" s="59" t="s">
        <v>358</v>
      </c>
      <c r="C64" s="59" t="s">
        <v>359</v>
      </c>
      <c r="D64" s="59" t="s">
        <v>360</v>
      </c>
      <c r="E64" s="59" t="s">
        <v>105</v>
      </c>
      <c r="F64" s="59" t="s">
        <v>25</v>
      </c>
      <c r="G64" s="59">
        <f t="shared" si="4"/>
        <v>0</v>
      </c>
      <c r="H64" s="60" t="s">
        <v>361</v>
      </c>
      <c r="I64" s="59" t="s">
        <v>27</v>
      </c>
      <c r="J64" s="59">
        <v>1</v>
      </c>
      <c r="K64" s="59">
        <f t="shared" si="5"/>
        <v>5</v>
      </c>
      <c r="L64" s="59">
        <v>0</v>
      </c>
      <c r="M64" s="59">
        <v>1</v>
      </c>
      <c r="N64" s="59">
        <v>1</v>
      </c>
      <c r="O64" s="59">
        <v>1</v>
      </c>
      <c r="P64" s="59">
        <v>1</v>
      </c>
      <c r="Q64" s="59">
        <v>1</v>
      </c>
      <c r="R64" s="59">
        <v>2022</v>
      </c>
      <c r="S64" s="59" t="s">
        <v>52</v>
      </c>
      <c r="T64" s="59" t="s">
        <v>362</v>
      </c>
      <c r="U64" s="59" t="s">
        <v>30</v>
      </c>
      <c r="V64" s="59">
        <v>1</v>
      </c>
      <c r="W64" s="59">
        <v>1</v>
      </c>
      <c r="X64" s="61">
        <v>1</v>
      </c>
      <c r="Y64" s="64">
        <v>0</v>
      </c>
    </row>
    <row r="65" spans="1:25">
      <c r="A65" s="59">
        <v>64</v>
      </c>
      <c r="B65" s="59" t="s">
        <v>363</v>
      </c>
      <c r="C65" s="59" t="s">
        <v>364</v>
      </c>
      <c r="D65" s="59" t="s">
        <v>365</v>
      </c>
      <c r="E65" s="59" t="s">
        <v>42</v>
      </c>
      <c r="F65" s="59" t="s">
        <v>35</v>
      </c>
      <c r="G65" s="59">
        <f t="shared" si="4"/>
        <v>0</v>
      </c>
      <c r="H65" s="60" t="s">
        <v>366</v>
      </c>
      <c r="I65" s="59" t="s">
        <v>27</v>
      </c>
      <c r="J65" s="59">
        <v>1</v>
      </c>
      <c r="K65" s="59">
        <f t="shared" si="5"/>
        <v>5</v>
      </c>
      <c r="L65" s="59">
        <v>1</v>
      </c>
      <c r="M65" s="59">
        <v>1</v>
      </c>
      <c r="N65" s="59">
        <v>1</v>
      </c>
      <c r="O65" s="59">
        <v>1</v>
      </c>
      <c r="P65" s="59">
        <v>1</v>
      </c>
      <c r="Q65" s="59">
        <v>0</v>
      </c>
      <c r="R65" s="59">
        <v>2021</v>
      </c>
      <c r="S65" s="59" t="s">
        <v>367</v>
      </c>
      <c r="T65" s="59" t="s">
        <v>368</v>
      </c>
      <c r="U65" s="59" t="s">
        <v>30</v>
      </c>
      <c r="V65" s="59">
        <v>1</v>
      </c>
      <c r="W65" s="59">
        <v>1</v>
      </c>
      <c r="X65" s="61">
        <v>1</v>
      </c>
      <c r="Y65" s="64">
        <v>0</v>
      </c>
    </row>
    <row r="66" spans="1:25">
      <c r="A66" s="59">
        <v>65</v>
      </c>
      <c r="B66" s="59" t="s">
        <v>369</v>
      </c>
      <c r="C66" s="59" t="s">
        <v>370</v>
      </c>
      <c r="D66" s="59" t="s">
        <v>4305</v>
      </c>
      <c r="E66" s="59" t="s">
        <v>42</v>
      </c>
      <c r="F66" s="59" t="s">
        <v>35</v>
      </c>
      <c r="G66" s="59">
        <f t="shared" si="4"/>
        <v>0</v>
      </c>
      <c r="H66" s="60" t="s">
        <v>371</v>
      </c>
      <c r="I66" s="59" t="s">
        <v>27</v>
      </c>
      <c r="J66" s="59">
        <v>1</v>
      </c>
      <c r="K66" s="59">
        <f t="shared" si="5"/>
        <v>5</v>
      </c>
      <c r="L66" s="59">
        <v>1</v>
      </c>
      <c r="M66" s="59">
        <v>1</v>
      </c>
      <c r="N66" s="59">
        <v>1</v>
      </c>
      <c r="O66" s="59">
        <v>1</v>
      </c>
      <c r="P66" s="59">
        <v>1</v>
      </c>
      <c r="Q66" s="59">
        <v>0</v>
      </c>
      <c r="R66" s="59">
        <v>2022</v>
      </c>
      <c r="S66" s="59" t="s">
        <v>367</v>
      </c>
      <c r="T66" s="59" t="s">
        <v>372</v>
      </c>
      <c r="U66" s="59" t="s">
        <v>30</v>
      </c>
      <c r="V66" s="59">
        <v>1</v>
      </c>
      <c r="W66" s="59">
        <v>1</v>
      </c>
      <c r="X66" s="61">
        <v>1</v>
      </c>
      <c r="Y66" s="64">
        <v>0</v>
      </c>
    </row>
    <row r="67" spans="1:25">
      <c r="A67" s="59">
        <v>66</v>
      </c>
      <c r="B67" s="59" t="s">
        <v>373</v>
      </c>
      <c r="C67" s="59" t="s">
        <v>374</v>
      </c>
      <c r="D67" s="59" t="s">
        <v>375</v>
      </c>
      <c r="E67" s="59" t="s">
        <v>42</v>
      </c>
      <c r="F67" s="59" t="s">
        <v>35</v>
      </c>
      <c r="G67" s="59">
        <f t="shared" si="4"/>
        <v>0</v>
      </c>
      <c r="H67" s="60" t="s">
        <v>376</v>
      </c>
      <c r="I67" s="59" t="s">
        <v>27</v>
      </c>
      <c r="J67" s="59">
        <v>1</v>
      </c>
      <c r="K67" s="59">
        <f t="shared" si="5"/>
        <v>5</v>
      </c>
      <c r="L67" s="59">
        <v>1</v>
      </c>
      <c r="M67" s="59">
        <v>1</v>
      </c>
      <c r="N67" s="59">
        <v>1</v>
      </c>
      <c r="O67" s="59">
        <v>1</v>
      </c>
      <c r="P67" s="59">
        <v>1</v>
      </c>
      <c r="Q67" s="59">
        <v>0</v>
      </c>
      <c r="R67" s="59">
        <v>2016</v>
      </c>
      <c r="S67" s="59" t="s">
        <v>367</v>
      </c>
      <c r="T67" s="59" t="s">
        <v>377</v>
      </c>
      <c r="U67" s="59" t="s">
        <v>30</v>
      </c>
      <c r="V67" s="59">
        <v>1</v>
      </c>
      <c r="W67" s="59">
        <v>1</v>
      </c>
      <c r="X67" s="61">
        <v>1</v>
      </c>
      <c r="Y67" s="64">
        <v>0</v>
      </c>
    </row>
    <row r="68" spans="1:25">
      <c r="A68" s="59">
        <v>67</v>
      </c>
      <c r="B68" s="59" t="s">
        <v>378</v>
      </c>
      <c r="C68" s="59" t="s">
        <v>379</v>
      </c>
      <c r="D68" s="59" t="s">
        <v>380</v>
      </c>
      <c r="E68" s="59" t="s">
        <v>161</v>
      </c>
      <c r="F68" s="59" t="s">
        <v>161</v>
      </c>
      <c r="G68" s="59">
        <f t="shared" si="4"/>
        <v>1</v>
      </c>
      <c r="H68" s="60" t="s">
        <v>381</v>
      </c>
      <c r="I68" s="59" t="s">
        <v>27</v>
      </c>
      <c r="J68" s="59">
        <v>1</v>
      </c>
      <c r="K68" s="59">
        <f t="shared" si="5"/>
        <v>5</v>
      </c>
      <c r="L68" s="59">
        <v>1</v>
      </c>
      <c r="M68" s="59">
        <v>1</v>
      </c>
      <c r="N68" s="59">
        <v>1</v>
      </c>
      <c r="O68" s="59">
        <v>1</v>
      </c>
      <c r="P68" s="59">
        <v>1</v>
      </c>
      <c r="Q68" s="59">
        <v>0</v>
      </c>
      <c r="R68" s="59">
        <v>2020</v>
      </c>
      <c r="S68" s="59" t="s">
        <v>382</v>
      </c>
      <c r="T68" s="59" t="s">
        <v>383</v>
      </c>
      <c r="U68" s="59" t="s">
        <v>30</v>
      </c>
      <c r="V68" s="59">
        <v>1</v>
      </c>
      <c r="W68" s="59">
        <v>1</v>
      </c>
      <c r="X68" s="61">
        <v>1</v>
      </c>
      <c r="Y68" s="64">
        <v>0</v>
      </c>
    </row>
    <row r="69" spans="1:25">
      <c r="A69" s="59">
        <v>68</v>
      </c>
      <c r="B69" s="59" t="s">
        <v>384</v>
      </c>
      <c r="C69" s="59" t="s">
        <v>385</v>
      </c>
      <c r="D69" s="59" t="s">
        <v>4325</v>
      </c>
      <c r="E69" s="59" t="s">
        <v>24</v>
      </c>
      <c r="F69" s="59" t="s">
        <v>25</v>
      </c>
      <c r="G69" s="59">
        <f t="shared" si="4"/>
        <v>0</v>
      </c>
      <c r="H69" s="60" t="s">
        <v>386</v>
      </c>
      <c r="I69" s="59" t="s">
        <v>27</v>
      </c>
      <c r="J69" s="59">
        <v>1</v>
      </c>
      <c r="K69" s="59">
        <f t="shared" si="5"/>
        <v>5</v>
      </c>
      <c r="L69" s="59">
        <v>1</v>
      </c>
      <c r="M69" s="59">
        <v>1</v>
      </c>
      <c r="N69" s="59">
        <v>1</v>
      </c>
      <c r="O69" s="59">
        <v>1</v>
      </c>
      <c r="P69" s="59">
        <v>1</v>
      </c>
      <c r="Q69" s="59">
        <v>0</v>
      </c>
      <c r="R69" s="59">
        <v>2020</v>
      </c>
      <c r="S69" s="59" t="s">
        <v>28</v>
      </c>
      <c r="T69" s="59" t="s">
        <v>387</v>
      </c>
      <c r="U69" s="61" t="s">
        <v>135</v>
      </c>
      <c r="V69" s="59">
        <v>1</v>
      </c>
      <c r="W69" s="59">
        <v>1</v>
      </c>
      <c r="X69" s="61">
        <v>1</v>
      </c>
      <c r="Y69" s="64">
        <v>0</v>
      </c>
    </row>
    <row r="70" spans="1:25">
      <c r="A70" s="59">
        <v>69</v>
      </c>
      <c r="B70" s="59" t="s">
        <v>388</v>
      </c>
      <c r="C70" s="59" t="s">
        <v>389</v>
      </c>
      <c r="D70" s="59" t="s">
        <v>4292</v>
      </c>
      <c r="E70" s="59" t="s">
        <v>56</v>
      </c>
      <c r="F70" s="59" t="s">
        <v>56</v>
      </c>
      <c r="G70" s="59">
        <f t="shared" si="4"/>
        <v>0</v>
      </c>
      <c r="H70" s="60" t="s">
        <v>390</v>
      </c>
      <c r="I70" s="59" t="s">
        <v>27</v>
      </c>
      <c r="J70" s="59">
        <v>1</v>
      </c>
      <c r="K70" s="59">
        <f t="shared" si="5"/>
        <v>5</v>
      </c>
      <c r="L70" s="59">
        <v>0</v>
      </c>
      <c r="M70" s="59">
        <v>1</v>
      </c>
      <c r="N70" s="59">
        <v>1</v>
      </c>
      <c r="O70" s="59">
        <v>1</v>
      </c>
      <c r="P70" s="59">
        <v>1</v>
      </c>
      <c r="Q70" s="59">
        <v>1</v>
      </c>
      <c r="R70" s="59">
        <v>2020</v>
      </c>
      <c r="S70" s="59" t="s">
        <v>391</v>
      </c>
      <c r="T70" s="59" t="s">
        <v>392</v>
      </c>
      <c r="U70" s="59" t="s">
        <v>30</v>
      </c>
      <c r="V70" s="59">
        <v>1</v>
      </c>
      <c r="W70" s="59">
        <v>1</v>
      </c>
      <c r="X70" s="61">
        <v>1</v>
      </c>
      <c r="Y70" s="64">
        <v>0</v>
      </c>
    </row>
    <row r="71" spans="1:25">
      <c r="A71" s="59">
        <v>70</v>
      </c>
      <c r="B71" s="59" t="s">
        <v>393</v>
      </c>
      <c r="C71" s="59" t="s">
        <v>394</v>
      </c>
      <c r="D71" s="59" t="s">
        <v>78</v>
      </c>
      <c r="E71" s="59" t="s">
        <v>56</v>
      </c>
      <c r="F71" s="59" t="s">
        <v>56</v>
      </c>
      <c r="G71" s="59">
        <f t="shared" si="4"/>
        <v>0</v>
      </c>
      <c r="H71" s="60" t="s">
        <v>395</v>
      </c>
      <c r="I71" s="59" t="s">
        <v>27</v>
      </c>
      <c r="J71" s="59">
        <v>1</v>
      </c>
      <c r="K71" s="59">
        <f t="shared" si="5"/>
        <v>5</v>
      </c>
      <c r="L71" s="59">
        <v>1</v>
      </c>
      <c r="M71" s="59">
        <v>1</v>
      </c>
      <c r="N71" s="59">
        <v>1</v>
      </c>
      <c r="O71" s="59">
        <v>1</v>
      </c>
      <c r="P71" s="59">
        <v>1</v>
      </c>
      <c r="Q71" s="59">
        <v>0</v>
      </c>
      <c r="R71" s="59">
        <v>2017</v>
      </c>
      <c r="S71" s="59" t="s">
        <v>206</v>
      </c>
      <c r="T71" s="59" t="s">
        <v>396</v>
      </c>
      <c r="U71" s="59" t="s">
        <v>30</v>
      </c>
      <c r="V71" s="59">
        <v>1</v>
      </c>
      <c r="W71" s="59">
        <v>1</v>
      </c>
      <c r="X71" s="61">
        <v>1</v>
      </c>
      <c r="Y71" s="64">
        <v>0</v>
      </c>
    </row>
    <row r="72" spans="1:25">
      <c r="A72" s="59">
        <v>71</v>
      </c>
      <c r="B72" s="59" t="s">
        <v>397</v>
      </c>
      <c r="C72" s="59" t="s">
        <v>398</v>
      </c>
      <c r="D72" s="59" t="s">
        <v>116</v>
      </c>
      <c r="E72" s="59" t="s">
        <v>105</v>
      </c>
      <c r="F72" s="59" t="s">
        <v>25</v>
      </c>
      <c r="G72" s="59">
        <f t="shared" si="4"/>
        <v>0</v>
      </c>
      <c r="H72" s="60" t="s">
        <v>399</v>
      </c>
      <c r="I72" s="59" t="s">
        <v>27</v>
      </c>
      <c r="J72" s="59">
        <v>1</v>
      </c>
      <c r="K72" s="59">
        <f t="shared" si="5"/>
        <v>5</v>
      </c>
      <c r="L72" s="59">
        <v>1</v>
      </c>
      <c r="M72" s="59">
        <v>1</v>
      </c>
      <c r="N72" s="59">
        <v>1</v>
      </c>
      <c r="O72" s="59">
        <v>1</v>
      </c>
      <c r="P72" s="59">
        <v>1</v>
      </c>
      <c r="Q72" s="59">
        <v>0</v>
      </c>
      <c r="R72" s="59">
        <v>2017</v>
      </c>
      <c r="S72" s="59" t="s">
        <v>80</v>
      </c>
      <c r="T72" s="59" t="s">
        <v>400</v>
      </c>
      <c r="U72" s="59" t="s">
        <v>30</v>
      </c>
      <c r="V72" s="59">
        <v>1</v>
      </c>
      <c r="W72" s="59">
        <v>1</v>
      </c>
      <c r="X72" s="61">
        <v>1</v>
      </c>
      <c r="Y72" s="64">
        <v>0</v>
      </c>
    </row>
    <row r="73" spans="1:25">
      <c r="A73" s="59">
        <v>72</v>
      </c>
      <c r="B73" s="59" t="s">
        <v>401</v>
      </c>
      <c r="C73" s="59" t="s">
        <v>402</v>
      </c>
      <c r="D73" s="59" t="s">
        <v>4306</v>
      </c>
      <c r="E73" s="59" t="s">
        <v>42</v>
      </c>
      <c r="F73" s="59" t="s">
        <v>35</v>
      </c>
      <c r="G73" s="59">
        <f t="shared" si="4"/>
        <v>0</v>
      </c>
      <c r="H73" s="60" t="s">
        <v>403</v>
      </c>
      <c r="I73" s="59" t="s">
        <v>27</v>
      </c>
      <c r="J73" s="59">
        <v>1</v>
      </c>
      <c r="K73" s="59">
        <f t="shared" si="5"/>
        <v>5</v>
      </c>
      <c r="L73" s="59">
        <v>0</v>
      </c>
      <c r="M73" s="59">
        <v>1</v>
      </c>
      <c r="N73" s="59">
        <v>1</v>
      </c>
      <c r="O73" s="59">
        <v>1</v>
      </c>
      <c r="P73" s="59">
        <v>1</v>
      </c>
      <c r="Q73" s="59">
        <v>1</v>
      </c>
      <c r="R73" s="59">
        <v>2021</v>
      </c>
      <c r="S73" s="59" t="s">
        <v>259</v>
      </c>
      <c r="T73" s="59" t="s">
        <v>404</v>
      </c>
      <c r="U73" s="59" t="s">
        <v>30</v>
      </c>
      <c r="V73" s="59">
        <v>1</v>
      </c>
      <c r="W73" s="59">
        <v>1</v>
      </c>
      <c r="X73" s="61">
        <v>1</v>
      </c>
      <c r="Y73" s="64">
        <v>0</v>
      </c>
    </row>
    <row r="74" spans="1:25">
      <c r="A74" s="59">
        <v>73</v>
      </c>
      <c r="B74" s="59" t="s">
        <v>405</v>
      </c>
      <c r="C74" s="59" t="s">
        <v>406</v>
      </c>
      <c r="D74" s="59" t="s">
        <v>407</v>
      </c>
      <c r="E74" s="59" t="s">
        <v>56</v>
      </c>
      <c r="F74" s="59" t="s">
        <v>56</v>
      </c>
      <c r="G74" s="59">
        <f t="shared" si="4"/>
        <v>0</v>
      </c>
      <c r="H74" s="60" t="s">
        <v>408</v>
      </c>
      <c r="I74" s="59" t="s">
        <v>27</v>
      </c>
      <c r="J74" s="59">
        <v>1</v>
      </c>
      <c r="K74" s="59">
        <f t="shared" si="5"/>
        <v>5</v>
      </c>
      <c r="L74" s="59">
        <v>1</v>
      </c>
      <c r="M74" s="59">
        <v>1</v>
      </c>
      <c r="N74" s="59">
        <v>1</v>
      </c>
      <c r="O74" s="59">
        <v>1</v>
      </c>
      <c r="P74" s="59">
        <v>0</v>
      </c>
      <c r="Q74" s="59">
        <v>1</v>
      </c>
      <c r="R74" s="59">
        <v>2019</v>
      </c>
      <c r="S74" s="59" t="s">
        <v>340</v>
      </c>
      <c r="T74" s="59" t="s">
        <v>409</v>
      </c>
      <c r="U74" s="59" t="s">
        <v>30</v>
      </c>
      <c r="V74" s="59">
        <v>1</v>
      </c>
      <c r="W74" s="59">
        <v>1</v>
      </c>
      <c r="X74" s="61">
        <v>1</v>
      </c>
      <c r="Y74" s="64">
        <v>0</v>
      </c>
    </row>
    <row r="75" spans="1:25">
      <c r="A75" s="59">
        <v>74</v>
      </c>
      <c r="B75" s="59" t="s">
        <v>410</v>
      </c>
      <c r="C75" s="59" t="s">
        <v>411</v>
      </c>
      <c r="D75" s="59" t="s">
        <v>412</v>
      </c>
      <c r="E75" s="59" t="s">
        <v>105</v>
      </c>
      <c r="F75" s="59" t="s">
        <v>25</v>
      </c>
      <c r="G75" s="59">
        <f t="shared" si="4"/>
        <v>0</v>
      </c>
      <c r="H75" s="60" t="s">
        <v>413</v>
      </c>
      <c r="I75" s="59" t="s">
        <v>27</v>
      </c>
      <c r="J75" s="59">
        <v>1</v>
      </c>
      <c r="K75" s="59">
        <f t="shared" si="5"/>
        <v>5</v>
      </c>
      <c r="L75" s="59">
        <v>1</v>
      </c>
      <c r="M75" s="59">
        <v>1</v>
      </c>
      <c r="N75" s="59">
        <v>1</v>
      </c>
      <c r="O75" s="59">
        <v>1</v>
      </c>
      <c r="P75" s="59">
        <v>1</v>
      </c>
      <c r="Q75" s="59">
        <v>0</v>
      </c>
      <c r="R75" s="59">
        <v>2021</v>
      </c>
      <c r="S75" s="59" t="s">
        <v>367</v>
      </c>
      <c r="T75" s="59" t="s">
        <v>414</v>
      </c>
      <c r="U75" s="59" t="s">
        <v>30</v>
      </c>
      <c r="V75" s="59">
        <v>1</v>
      </c>
      <c r="W75" s="59">
        <v>1</v>
      </c>
      <c r="X75" s="61">
        <v>1</v>
      </c>
      <c r="Y75" s="64">
        <v>0</v>
      </c>
    </row>
    <row r="76" spans="1:25">
      <c r="A76" s="59">
        <v>75</v>
      </c>
      <c r="B76" s="59" t="s">
        <v>3348</v>
      </c>
      <c r="C76" s="59" t="s">
        <v>3349</v>
      </c>
      <c r="D76" s="59" t="s">
        <v>116</v>
      </c>
      <c r="E76" s="59" t="s">
        <v>105</v>
      </c>
      <c r="F76" s="59" t="s">
        <v>25</v>
      </c>
      <c r="G76" s="59">
        <f t="shared" si="4"/>
        <v>0</v>
      </c>
      <c r="H76" s="60" t="s">
        <v>3350</v>
      </c>
      <c r="I76" s="59" t="s">
        <v>27</v>
      </c>
      <c r="J76" s="59">
        <v>1</v>
      </c>
      <c r="K76" s="59">
        <f t="shared" si="5"/>
        <v>5</v>
      </c>
      <c r="L76" s="59">
        <v>1</v>
      </c>
      <c r="M76" s="59">
        <v>1</v>
      </c>
      <c r="N76" s="59">
        <v>1</v>
      </c>
      <c r="O76" s="59">
        <v>1</v>
      </c>
      <c r="P76" s="59">
        <v>1</v>
      </c>
      <c r="Q76" s="59">
        <v>0</v>
      </c>
      <c r="R76" s="59">
        <v>2015</v>
      </c>
      <c r="S76" s="59" t="s">
        <v>323</v>
      </c>
      <c r="T76" s="59" t="s">
        <v>3351</v>
      </c>
      <c r="U76" s="59" t="s">
        <v>30</v>
      </c>
      <c r="V76" s="59">
        <v>1</v>
      </c>
      <c r="W76" s="59">
        <v>1</v>
      </c>
      <c r="X76" s="61">
        <v>1</v>
      </c>
      <c r="Y76" s="64">
        <v>0</v>
      </c>
    </row>
    <row r="77" spans="1:25">
      <c r="A77" s="59">
        <v>76</v>
      </c>
      <c r="B77" s="59" t="s">
        <v>415</v>
      </c>
      <c r="C77" s="59" t="s">
        <v>416</v>
      </c>
      <c r="D77" s="59" t="s">
        <v>417</v>
      </c>
      <c r="E77" s="59" t="s">
        <v>161</v>
      </c>
      <c r="F77" s="59" t="s">
        <v>161</v>
      </c>
      <c r="G77" s="59">
        <f t="shared" si="4"/>
        <v>1</v>
      </c>
      <c r="H77" s="60" t="s">
        <v>418</v>
      </c>
      <c r="I77" s="59" t="s">
        <v>27</v>
      </c>
      <c r="J77" s="59">
        <v>1</v>
      </c>
      <c r="K77" s="59">
        <f t="shared" si="5"/>
        <v>4</v>
      </c>
      <c r="L77" s="59">
        <v>1</v>
      </c>
      <c r="M77" s="59">
        <v>1</v>
      </c>
      <c r="N77" s="59">
        <v>1</v>
      </c>
      <c r="O77" s="59">
        <v>1</v>
      </c>
      <c r="P77" s="59">
        <v>0</v>
      </c>
      <c r="Q77" s="59">
        <v>0</v>
      </c>
      <c r="R77" s="59">
        <v>2018</v>
      </c>
      <c r="S77" s="59" t="s">
        <v>367</v>
      </c>
      <c r="T77" s="59" t="s">
        <v>419</v>
      </c>
      <c r="U77" s="59" t="s">
        <v>30</v>
      </c>
      <c r="V77" s="59">
        <v>1</v>
      </c>
      <c r="W77" s="59">
        <v>1</v>
      </c>
      <c r="X77" s="61">
        <v>1</v>
      </c>
      <c r="Y77" s="64">
        <v>0</v>
      </c>
    </row>
    <row r="78" spans="1:25">
      <c r="A78" s="59">
        <v>77</v>
      </c>
      <c r="B78" s="59" t="s">
        <v>420</v>
      </c>
      <c r="C78" s="59" t="s">
        <v>421</v>
      </c>
      <c r="D78" s="59" t="s">
        <v>4271</v>
      </c>
      <c r="E78" s="59" t="s">
        <v>56</v>
      </c>
      <c r="F78" s="59" t="s">
        <v>56</v>
      </c>
      <c r="G78" s="59">
        <f t="shared" si="4"/>
        <v>0</v>
      </c>
      <c r="H78" s="60" t="s">
        <v>422</v>
      </c>
      <c r="I78" s="59" t="s">
        <v>27</v>
      </c>
      <c r="J78" s="59">
        <v>1</v>
      </c>
      <c r="K78" s="59">
        <f t="shared" si="5"/>
        <v>4</v>
      </c>
      <c r="L78" s="61">
        <v>0</v>
      </c>
      <c r="M78" s="61">
        <v>1</v>
      </c>
      <c r="N78" s="61">
        <v>1</v>
      </c>
      <c r="O78" s="61">
        <v>1</v>
      </c>
      <c r="P78" s="61">
        <v>0</v>
      </c>
      <c r="Q78" s="61">
        <v>1</v>
      </c>
      <c r="R78" s="59">
        <v>2020</v>
      </c>
      <c r="S78" s="59" t="s">
        <v>172</v>
      </c>
      <c r="T78" s="59" t="s">
        <v>423</v>
      </c>
      <c r="U78" s="59" t="s">
        <v>30</v>
      </c>
      <c r="V78" s="59">
        <v>1</v>
      </c>
      <c r="W78" s="59">
        <v>1</v>
      </c>
      <c r="X78" s="61">
        <v>1</v>
      </c>
      <c r="Y78" s="64">
        <v>0</v>
      </c>
    </row>
    <row r="79" spans="1:25">
      <c r="A79" s="59">
        <v>78</v>
      </c>
      <c r="B79" s="59" t="s">
        <v>424</v>
      </c>
      <c r="C79" s="59" t="s">
        <v>425</v>
      </c>
      <c r="D79" s="59" t="s">
        <v>426</v>
      </c>
      <c r="E79" s="59" t="s">
        <v>34</v>
      </c>
      <c r="F79" s="59" t="s">
        <v>35</v>
      </c>
      <c r="G79" s="59">
        <f t="shared" si="4"/>
        <v>0</v>
      </c>
      <c r="H79" s="60" t="s">
        <v>427</v>
      </c>
      <c r="I79" s="59" t="s">
        <v>27</v>
      </c>
      <c r="J79" s="59">
        <v>1</v>
      </c>
      <c r="K79" s="59">
        <f t="shared" si="5"/>
        <v>4</v>
      </c>
      <c r="L79" s="59">
        <v>1</v>
      </c>
      <c r="M79" s="59">
        <v>1</v>
      </c>
      <c r="N79" s="59">
        <v>1</v>
      </c>
      <c r="O79" s="59">
        <v>1</v>
      </c>
      <c r="P79" s="59">
        <v>0</v>
      </c>
      <c r="Q79" s="59">
        <v>0</v>
      </c>
      <c r="R79" s="59">
        <v>2021</v>
      </c>
      <c r="S79" s="59" t="s">
        <v>28</v>
      </c>
      <c r="T79" s="59" t="s">
        <v>428</v>
      </c>
      <c r="U79" s="59" t="s">
        <v>30</v>
      </c>
      <c r="V79" s="59">
        <v>1</v>
      </c>
      <c r="W79" s="59">
        <v>1</v>
      </c>
      <c r="X79" s="61">
        <v>1</v>
      </c>
      <c r="Y79" s="64">
        <v>0</v>
      </c>
    </row>
    <row r="80" spans="1:25">
      <c r="A80" s="59">
        <v>79</v>
      </c>
      <c r="B80" s="59" t="s">
        <v>429</v>
      </c>
      <c r="C80" s="59" t="s">
        <v>430</v>
      </c>
      <c r="D80" s="59" t="s">
        <v>4265</v>
      </c>
      <c r="E80" s="61" t="s">
        <v>105</v>
      </c>
      <c r="F80" s="59" t="s">
        <v>25</v>
      </c>
      <c r="G80" s="59">
        <f t="shared" si="4"/>
        <v>0</v>
      </c>
      <c r="H80" s="60" t="s">
        <v>431</v>
      </c>
      <c r="I80" s="59" t="s">
        <v>27</v>
      </c>
      <c r="J80" s="59">
        <v>1</v>
      </c>
      <c r="K80" s="59">
        <f t="shared" si="5"/>
        <v>4</v>
      </c>
      <c r="L80" s="59">
        <v>1</v>
      </c>
      <c r="M80" s="59">
        <v>1</v>
      </c>
      <c r="N80" s="59">
        <v>1</v>
      </c>
      <c r="O80" s="59">
        <v>1</v>
      </c>
      <c r="P80" s="59">
        <v>0</v>
      </c>
      <c r="Q80" s="59">
        <v>0</v>
      </c>
      <c r="R80" s="59">
        <v>2022</v>
      </c>
      <c r="S80" s="59" t="s">
        <v>80</v>
      </c>
      <c r="T80" s="59" t="s">
        <v>432</v>
      </c>
      <c r="U80" s="59" t="s">
        <v>30</v>
      </c>
      <c r="V80" s="59">
        <v>1</v>
      </c>
      <c r="W80" s="59">
        <v>1</v>
      </c>
      <c r="X80" s="61">
        <v>1</v>
      </c>
      <c r="Y80" s="64">
        <v>0</v>
      </c>
    </row>
    <row r="81" spans="1:25">
      <c r="A81" s="59">
        <v>80</v>
      </c>
      <c r="B81" s="59" t="s">
        <v>433</v>
      </c>
      <c r="C81" s="59" t="s">
        <v>434</v>
      </c>
      <c r="D81" s="59" t="s">
        <v>435</v>
      </c>
      <c r="E81" s="59" t="s">
        <v>34</v>
      </c>
      <c r="F81" s="59" t="s">
        <v>35</v>
      </c>
      <c r="G81" s="59">
        <f t="shared" si="4"/>
        <v>0</v>
      </c>
      <c r="H81" s="60" t="s">
        <v>436</v>
      </c>
      <c r="I81" s="59" t="s">
        <v>183</v>
      </c>
      <c r="J81" s="59">
        <v>1</v>
      </c>
      <c r="K81" s="59">
        <f t="shared" si="5"/>
        <v>4</v>
      </c>
      <c r="L81" s="59">
        <v>1</v>
      </c>
      <c r="M81" s="59">
        <v>1</v>
      </c>
      <c r="N81" s="59">
        <v>1</v>
      </c>
      <c r="O81" s="59">
        <v>0</v>
      </c>
      <c r="P81" s="59">
        <v>1</v>
      </c>
      <c r="Q81" s="59">
        <v>0</v>
      </c>
      <c r="R81" s="59">
        <v>2018</v>
      </c>
      <c r="S81" s="59" t="s">
        <v>437</v>
      </c>
      <c r="T81" s="59" t="s">
        <v>438</v>
      </c>
      <c r="U81" s="59" t="s">
        <v>30</v>
      </c>
      <c r="V81" s="59">
        <v>1</v>
      </c>
      <c r="W81" s="59">
        <v>1</v>
      </c>
      <c r="X81" s="61">
        <v>1</v>
      </c>
      <c r="Y81" s="64">
        <v>0</v>
      </c>
    </row>
    <row r="82" spans="1:25">
      <c r="A82" s="59">
        <v>81</v>
      </c>
      <c r="B82" s="59" t="s">
        <v>439</v>
      </c>
      <c r="C82" s="59" t="s">
        <v>440</v>
      </c>
      <c r="D82" s="59" t="s">
        <v>4234</v>
      </c>
      <c r="E82" s="59" t="s">
        <v>105</v>
      </c>
      <c r="F82" s="59" t="s">
        <v>25</v>
      </c>
      <c r="G82" s="59">
        <f t="shared" si="4"/>
        <v>0</v>
      </c>
      <c r="H82" s="60" t="s">
        <v>441</v>
      </c>
      <c r="I82" s="59" t="s">
        <v>27</v>
      </c>
      <c r="J82" s="59">
        <v>1</v>
      </c>
      <c r="K82" s="59">
        <f t="shared" si="5"/>
        <v>4</v>
      </c>
      <c r="L82" s="59">
        <v>1</v>
      </c>
      <c r="M82" s="59">
        <v>1</v>
      </c>
      <c r="N82" s="59">
        <v>1</v>
      </c>
      <c r="O82" s="59">
        <v>1</v>
      </c>
      <c r="P82" s="59">
        <v>0</v>
      </c>
      <c r="Q82" s="59">
        <v>0</v>
      </c>
      <c r="R82" s="59">
        <v>2017</v>
      </c>
      <c r="S82" s="59" t="s">
        <v>442</v>
      </c>
      <c r="T82" s="59" t="s">
        <v>443</v>
      </c>
      <c r="U82" s="59" t="s">
        <v>30</v>
      </c>
      <c r="V82" s="59">
        <v>1</v>
      </c>
      <c r="W82" s="59">
        <v>1</v>
      </c>
      <c r="X82" s="61">
        <v>1</v>
      </c>
      <c r="Y82" s="64">
        <v>0</v>
      </c>
    </row>
    <row r="83" spans="1:25">
      <c r="A83" s="59">
        <v>82</v>
      </c>
      <c r="B83" s="59" t="s">
        <v>444</v>
      </c>
      <c r="C83" s="59" t="s">
        <v>445</v>
      </c>
      <c r="D83" s="59" t="s">
        <v>91</v>
      </c>
      <c r="E83" s="59" t="s">
        <v>91</v>
      </c>
      <c r="F83" s="59" t="s">
        <v>91</v>
      </c>
      <c r="G83" s="59">
        <f t="shared" si="4"/>
        <v>0</v>
      </c>
      <c r="H83" s="60" t="s">
        <v>446</v>
      </c>
      <c r="I83" s="59" t="s">
        <v>183</v>
      </c>
      <c r="J83" s="59">
        <v>1</v>
      </c>
      <c r="K83" s="59">
        <f t="shared" si="5"/>
        <v>4</v>
      </c>
      <c r="L83" s="59">
        <v>1</v>
      </c>
      <c r="M83" s="59">
        <v>1</v>
      </c>
      <c r="N83" s="59">
        <v>1</v>
      </c>
      <c r="O83" s="59">
        <v>1</v>
      </c>
      <c r="P83" s="59">
        <v>0</v>
      </c>
      <c r="Q83" s="59">
        <v>0</v>
      </c>
      <c r="R83" s="59">
        <v>2020</v>
      </c>
      <c r="S83" s="59" t="s">
        <v>184</v>
      </c>
      <c r="T83" s="59" t="s">
        <v>447</v>
      </c>
      <c r="U83" s="59" t="s">
        <v>30</v>
      </c>
      <c r="V83" s="59">
        <v>1</v>
      </c>
      <c r="W83" s="59">
        <v>1</v>
      </c>
      <c r="X83" s="61">
        <v>1</v>
      </c>
      <c r="Y83" s="64">
        <v>0</v>
      </c>
    </row>
    <row r="84" spans="1:25">
      <c r="A84" s="59">
        <v>83</v>
      </c>
      <c r="B84" s="59" t="s">
        <v>448</v>
      </c>
      <c r="C84" s="59" t="s">
        <v>449</v>
      </c>
      <c r="D84" s="59" t="s">
        <v>4293</v>
      </c>
      <c r="E84" s="59" t="s">
        <v>56</v>
      </c>
      <c r="F84" s="59" t="s">
        <v>56</v>
      </c>
      <c r="G84" s="59">
        <f t="shared" si="4"/>
        <v>0</v>
      </c>
      <c r="H84" s="60" t="s">
        <v>450</v>
      </c>
      <c r="I84" s="59" t="s">
        <v>27</v>
      </c>
      <c r="J84" s="59">
        <v>1</v>
      </c>
      <c r="K84" s="59">
        <f t="shared" si="5"/>
        <v>4</v>
      </c>
      <c r="L84" s="59">
        <v>0</v>
      </c>
      <c r="M84" s="59">
        <v>1</v>
      </c>
      <c r="N84" s="59">
        <v>1</v>
      </c>
      <c r="O84" s="59">
        <v>1</v>
      </c>
      <c r="P84" s="59">
        <v>0</v>
      </c>
      <c r="Q84" s="59">
        <v>1</v>
      </c>
      <c r="R84" s="59">
        <v>2021</v>
      </c>
      <c r="S84" s="59" t="s">
        <v>451</v>
      </c>
      <c r="T84" s="59" t="s">
        <v>452</v>
      </c>
      <c r="U84" s="59" t="s">
        <v>30</v>
      </c>
      <c r="V84" s="59">
        <v>1</v>
      </c>
      <c r="W84" s="59">
        <v>1</v>
      </c>
      <c r="X84" s="61">
        <v>1</v>
      </c>
      <c r="Y84" s="64">
        <v>0</v>
      </c>
    </row>
    <row r="85" spans="1:25">
      <c r="A85" s="59">
        <v>84</v>
      </c>
      <c r="B85" s="59" t="s">
        <v>453</v>
      </c>
      <c r="C85" s="59" t="s">
        <v>454</v>
      </c>
      <c r="D85" s="59" t="s">
        <v>455</v>
      </c>
      <c r="E85" s="59" t="s">
        <v>42</v>
      </c>
      <c r="F85" s="59" t="s">
        <v>35</v>
      </c>
      <c r="G85" s="59">
        <f t="shared" si="4"/>
        <v>0</v>
      </c>
      <c r="H85" s="60" t="s">
        <v>456</v>
      </c>
      <c r="I85" s="59" t="s">
        <v>27</v>
      </c>
      <c r="J85" s="59">
        <v>1</v>
      </c>
      <c r="K85" s="59">
        <f t="shared" si="5"/>
        <v>4</v>
      </c>
      <c r="L85" s="59">
        <v>1</v>
      </c>
      <c r="M85" s="59">
        <v>1</v>
      </c>
      <c r="N85" s="59">
        <v>1</v>
      </c>
      <c r="O85" s="59">
        <v>1</v>
      </c>
      <c r="P85" s="59">
        <v>0</v>
      </c>
      <c r="Q85" s="59">
        <v>0</v>
      </c>
      <c r="R85" s="59">
        <v>2021</v>
      </c>
      <c r="S85" s="59" t="s">
        <v>451</v>
      </c>
      <c r="T85" s="59" t="s">
        <v>457</v>
      </c>
      <c r="U85" s="59" t="s">
        <v>30</v>
      </c>
      <c r="V85" s="59">
        <v>1</v>
      </c>
      <c r="W85" s="59">
        <v>1</v>
      </c>
      <c r="X85" s="61">
        <v>1</v>
      </c>
      <c r="Y85" s="64">
        <v>0</v>
      </c>
    </row>
    <row r="86" spans="1:25">
      <c r="A86" s="59">
        <v>85</v>
      </c>
      <c r="B86" s="59" t="s">
        <v>458</v>
      </c>
      <c r="C86" s="59" t="s">
        <v>459</v>
      </c>
      <c r="D86" s="59" t="s">
        <v>4263</v>
      </c>
      <c r="E86" s="59" t="s">
        <v>105</v>
      </c>
      <c r="F86" s="59" t="s">
        <v>25</v>
      </c>
      <c r="G86" s="59">
        <f t="shared" si="4"/>
        <v>0</v>
      </c>
      <c r="H86" s="60" t="s">
        <v>460</v>
      </c>
      <c r="I86" s="59" t="s">
        <v>27</v>
      </c>
      <c r="J86" s="59">
        <v>1</v>
      </c>
      <c r="K86" s="59">
        <f t="shared" si="5"/>
        <v>4</v>
      </c>
      <c r="L86" s="59">
        <v>1</v>
      </c>
      <c r="M86" s="59">
        <v>1</v>
      </c>
      <c r="N86" s="59">
        <v>1</v>
      </c>
      <c r="O86" s="59">
        <v>0</v>
      </c>
      <c r="P86" s="59">
        <v>1</v>
      </c>
      <c r="Q86" s="59">
        <v>0</v>
      </c>
      <c r="R86" s="59">
        <v>2021</v>
      </c>
      <c r="S86" s="59" t="s">
        <v>451</v>
      </c>
      <c r="T86" s="59" t="s">
        <v>461</v>
      </c>
      <c r="U86" s="59" t="s">
        <v>30</v>
      </c>
      <c r="V86" s="59">
        <v>1</v>
      </c>
      <c r="W86" s="59">
        <v>1</v>
      </c>
      <c r="X86" s="61">
        <v>1</v>
      </c>
      <c r="Y86" s="64">
        <v>0</v>
      </c>
    </row>
    <row r="87" spans="1:25">
      <c r="A87" s="59">
        <v>86</v>
      </c>
      <c r="B87" s="59" t="s">
        <v>462</v>
      </c>
      <c r="C87" s="59" t="s">
        <v>463</v>
      </c>
      <c r="D87" s="59" t="s">
        <v>4307</v>
      </c>
      <c r="E87" s="59" t="s">
        <v>42</v>
      </c>
      <c r="F87" s="59" t="s">
        <v>35</v>
      </c>
      <c r="G87" s="59">
        <f t="shared" ref="G87:G118" si="6">IFERROR(IF(FIND("Multi",F87),1,0),0)</f>
        <v>0</v>
      </c>
      <c r="H87" s="60" t="s">
        <v>464</v>
      </c>
      <c r="I87" s="59" t="s">
        <v>27</v>
      </c>
      <c r="J87" s="59">
        <v>1</v>
      </c>
      <c r="K87" s="59">
        <f t="shared" ref="K87:K118" si="7">SUM(L87:Q87)</f>
        <v>4</v>
      </c>
      <c r="L87" s="59">
        <v>1</v>
      </c>
      <c r="M87" s="59">
        <v>1</v>
      </c>
      <c r="N87" s="59">
        <v>1</v>
      </c>
      <c r="O87" s="59">
        <v>1</v>
      </c>
      <c r="P87" s="59">
        <v>0</v>
      </c>
      <c r="Q87" s="59">
        <v>0</v>
      </c>
      <c r="R87" s="59">
        <v>2021</v>
      </c>
      <c r="S87" s="59" t="s">
        <v>465</v>
      </c>
      <c r="T87" s="59" t="s">
        <v>466</v>
      </c>
      <c r="U87" s="59" t="s">
        <v>30</v>
      </c>
      <c r="V87" s="59">
        <v>1</v>
      </c>
      <c r="W87" s="59">
        <v>1</v>
      </c>
      <c r="X87" s="61">
        <v>1</v>
      </c>
      <c r="Y87" s="64">
        <v>0</v>
      </c>
    </row>
    <row r="88" spans="1:25">
      <c r="A88" s="59">
        <v>87</v>
      </c>
      <c r="B88" s="59" t="s">
        <v>467</v>
      </c>
      <c r="C88" s="59" t="s">
        <v>468</v>
      </c>
      <c r="D88" s="59" t="s">
        <v>469</v>
      </c>
      <c r="E88" s="59" t="s">
        <v>105</v>
      </c>
      <c r="F88" s="59" t="s">
        <v>25</v>
      </c>
      <c r="G88" s="59">
        <f t="shared" si="6"/>
        <v>0</v>
      </c>
      <c r="H88" s="60" t="s">
        <v>470</v>
      </c>
      <c r="I88" s="59" t="s">
        <v>27</v>
      </c>
      <c r="J88" s="59">
        <v>1</v>
      </c>
      <c r="K88" s="59">
        <f t="shared" si="7"/>
        <v>4</v>
      </c>
      <c r="L88" s="59">
        <v>1</v>
      </c>
      <c r="M88" s="59">
        <v>1</v>
      </c>
      <c r="N88" s="59">
        <v>0</v>
      </c>
      <c r="O88" s="59">
        <v>1</v>
      </c>
      <c r="P88" s="59">
        <v>0</v>
      </c>
      <c r="Q88" s="59">
        <v>1</v>
      </c>
      <c r="R88" s="59">
        <v>2016</v>
      </c>
      <c r="S88" s="59" t="s">
        <v>471</v>
      </c>
      <c r="T88" s="59" t="s">
        <v>472</v>
      </c>
      <c r="U88" s="59" t="s">
        <v>30</v>
      </c>
      <c r="V88" s="59">
        <v>1</v>
      </c>
      <c r="W88" s="59">
        <v>1</v>
      </c>
      <c r="X88" s="61">
        <v>1</v>
      </c>
      <c r="Y88" s="64">
        <v>0</v>
      </c>
    </row>
    <row r="89" spans="1:25">
      <c r="A89" s="59">
        <v>88</v>
      </c>
      <c r="B89" s="59" t="s">
        <v>397</v>
      </c>
      <c r="C89" s="59" t="s">
        <v>473</v>
      </c>
      <c r="D89" s="59" t="s">
        <v>116</v>
      </c>
      <c r="E89" s="59" t="s">
        <v>105</v>
      </c>
      <c r="F89" s="59" t="s">
        <v>25</v>
      </c>
      <c r="G89" s="59">
        <f t="shared" si="6"/>
        <v>0</v>
      </c>
      <c r="H89" s="60" t="s">
        <v>474</v>
      </c>
      <c r="I89" s="59" t="s">
        <v>183</v>
      </c>
      <c r="J89" s="59">
        <v>1</v>
      </c>
      <c r="K89" s="59">
        <f t="shared" si="7"/>
        <v>4</v>
      </c>
      <c r="L89" s="59">
        <v>1</v>
      </c>
      <c r="M89" s="59">
        <v>1</v>
      </c>
      <c r="N89" s="59">
        <v>1</v>
      </c>
      <c r="O89" s="59">
        <v>1</v>
      </c>
      <c r="P89" s="59">
        <v>0</v>
      </c>
      <c r="Q89" s="59">
        <v>0</v>
      </c>
      <c r="R89" s="59">
        <v>2014</v>
      </c>
      <c r="S89" s="59" t="s">
        <v>200</v>
      </c>
      <c r="T89" s="59" t="s">
        <v>475</v>
      </c>
      <c r="U89" s="59" t="s">
        <v>30</v>
      </c>
      <c r="V89" s="59">
        <v>1</v>
      </c>
      <c r="W89" s="59">
        <v>1</v>
      </c>
      <c r="X89" s="61">
        <v>1</v>
      </c>
      <c r="Y89" s="64">
        <v>0</v>
      </c>
    </row>
    <row r="90" spans="1:25">
      <c r="A90" s="59">
        <v>89</v>
      </c>
      <c r="B90" s="59" t="s">
        <v>476</v>
      </c>
      <c r="C90" s="59" t="s">
        <v>477</v>
      </c>
      <c r="D90" s="59" t="s">
        <v>91</v>
      </c>
      <c r="E90" s="59" t="s">
        <v>91</v>
      </c>
      <c r="F90" s="59" t="s">
        <v>91</v>
      </c>
      <c r="G90" s="59">
        <f t="shared" si="6"/>
        <v>0</v>
      </c>
      <c r="H90" s="60" t="s">
        <v>478</v>
      </c>
      <c r="I90" s="59" t="s">
        <v>27</v>
      </c>
      <c r="J90" s="59">
        <v>1</v>
      </c>
      <c r="K90" s="59">
        <f t="shared" si="7"/>
        <v>4</v>
      </c>
      <c r="L90" s="59">
        <v>1</v>
      </c>
      <c r="M90" s="59">
        <v>1</v>
      </c>
      <c r="N90" s="59">
        <v>1</v>
      </c>
      <c r="O90" s="59">
        <v>1</v>
      </c>
      <c r="P90" s="59">
        <v>0</v>
      </c>
      <c r="Q90" s="59">
        <v>0</v>
      </c>
      <c r="R90" s="59">
        <v>2017</v>
      </c>
      <c r="S90" s="59" t="s">
        <v>479</v>
      </c>
      <c r="T90" s="59" t="s">
        <v>480</v>
      </c>
      <c r="U90" s="59" t="s">
        <v>30</v>
      </c>
      <c r="V90" s="59">
        <v>1</v>
      </c>
      <c r="W90" s="59">
        <v>1</v>
      </c>
      <c r="X90" s="61">
        <v>1</v>
      </c>
      <c r="Y90" s="64">
        <v>0</v>
      </c>
    </row>
    <row r="91" spans="1:25">
      <c r="A91" s="59">
        <v>90</v>
      </c>
      <c r="B91" s="59" t="s">
        <v>481</v>
      </c>
      <c r="C91" s="59" t="s">
        <v>482</v>
      </c>
      <c r="D91" s="59" t="s">
        <v>4293</v>
      </c>
      <c r="E91" s="59" t="s">
        <v>56</v>
      </c>
      <c r="F91" s="59" t="s">
        <v>56</v>
      </c>
      <c r="G91" s="59">
        <f t="shared" si="6"/>
        <v>0</v>
      </c>
      <c r="H91" s="60" t="s">
        <v>483</v>
      </c>
      <c r="I91" s="59" t="s">
        <v>27</v>
      </c>
      <c r="J91" s="59">
        <v>1</v>
      </c>
      <c r="K91" s="59">
        <f t="shared" si="7"/>
        <v>4</v>
      </c>
      <c r="L91" s="59">
        <v>0</v>
      </c>
      <c r="M91" s="59">
        <v>1</v>
      </c>
      <c r="N91" s="59">
        <v>1</v>
      </c>
      <c r="O91" s="59">
        <v>1</v>
      </c>
      <c r="P91" s="59">
        <v>0</v>
      </c>
      <c r="Q91" s="59">
        <v>1</v>
      </c>
      <c r="R91" s="59">
        <v>2019</v>
      </c>
      <c r="S91" s="59" t="s">
        <v>479</v>
      </c>
      <c r="T91" s="59" t="s">
        <v>484</v>
      </c>
      <c r="U91" s="59" t="s">
        <v>30</v>
      </c>
      <c r="V91" s="59">
        <v>1</v>
      </c>
      <c r="W91" s="59">
        <v>1</v>
      </c>
      <c r="X91" s="61">
        <v>1</v>
      </c>
      <c r="Y91" s="64">
        <v>0</v>
      </c>
    </row>
    <row r="92" spans="1:25">
      <c r="A92" s="59">
        <v>91</v>
      </c>
      <c r="B92" s="59" t="s">
        <v>485</v>
      </c>
      <c r="C92" s="59" t="s">
        <v>486</v>
      </c>
      <c r="D92" s="59" t="s">
        <v>4326</v>
      </c>
      <c r="E92" s="59" t="s">
        <v>72</v>
      </c>
      <c r="F92" s="59" t="s">
        <v>25</v>
      </c>
      <c r="G92" s="59">
        <f t="shared" si="6"/>
        <v>0</v>
      </c>
      <c r="H92" s="60" t="s">
        <v>487</v>
      </c>
      <c r="I92" s="59" t="s">
        <v>27</v>
      </c>
      <c r="J92" s="59">
        <v>1</v>
      </c>
      <c r="K92" s="59">
        <f t="shared" si="7"/>
        <v>4</v>
      </c>
      <c r="L92" s="59">
        <v>0</v>
      </c>
      <c r="M92" s="59">
        <v>1</v>
      </c>
      <c r="N92" s="59">
        <v>1</v>
      </c>
      <c r="O92" s="59">
        <v>1</v>
      </c>
      <c r="P92" s="59">
        <v>1</v>
      </c>
      <c r="Q92" s="59">
        <v>0</v>
      </c>
      <c r="R92" s="59">
        <v>2021</v>
      </c>
      <c r="S92" s="59" t="s">
        <v>391</v>
      </c>
      <c r="T92" s="59" t="s">
        <v>488</v>
      </c>
      <c r="U92" s="59" t="s">
        <v>30</v>
      </c>
      <c r="V92" s="59">
        <v>1</v>
      </c>
      <c r="W92" s="59">
        <v>1</v>
      </c>
      <c r="X92" s="61">
        <v>1</v>
      </c>
      <c r="Y92" s="64">
        <v>0</v>
      </c>
    </row>
    <row r="93" spans="1:25">
      <c r="A93" s="59">
        <v>92</v>
      </c>
      <c r="B93" s="59" t="s">
        <v>489</v>
      </c>
      <c r="C93" s="59" t="s">
        <v>490</v>
      </c>
      <c r="D93" s="59" t="s">
        <v>4294</v>
      </c>
      <c r="E93" s="59" t="s">
        <v>56</v>
      </c>
      <c r="F93" s="59" t="s">
        <v>56</v>
      </c>
      <c r="G93" s="59">
        <f t="shared" si="6"/>
        <v>0</v>
      </c>
      <c r="H93" s="60" t="s">
        <v>491</v>
      </c>
      <c r="I93" s="59" t="s">
        <v>27</v>
      </c>
      <c r="J93" s="59">
        <v>1</v>
      </c>
      <c r="K93" s="59">
        <f t="shared" si="7"/>
        <v>4</v>
      </c>
      <c r="L93" s="59">
        <v>0</v>
      </c>
      <c r="M93" s="59">
        <v>1</v>
      </c>
      <c r="N93" s="59">
        <v>1</v>
      </c>
      <c r="O93" s="59">
        <v>1</v>
      </c>
      <c r="P93" s="59">
        <v>1</v>
      </c>
      <c r="Q93" s="59">
        <v>0</v>
      </c>
      <c r="R93" s="59">
        <v>2022</v>
      </c>
      <c r="S93" s="59" t="s">
        <v>391</v>
      </c>
      <c r="T93" s="59" t="s">
        <v>492</v>
      </c>
      <c r="U93" s="59" t="s">
        <v>30</v>
      </c>
      <c r="V93" s="59">
        <v>1</v>
      </c>
      <c r="W93" s="59">
        <v>1</v>
      </c>
      <c r="X93" s="61">
        <v>1</v>
      </c>
      <c r="Y93" s="64">
        <v>0</v>
      </c>
    </row>
    <row r="94" spans="1:25">
      <c r="A94" s="59">
        <v>93</v>
      </c>
      <c r="B94" s="59" t="s">
        <v>493</v>
      </c>
      <c r="C94" s="59" t="s">
        <v>494</v>
      </c>
      <c r="D94" s="59" t="s">
        <v>495</v>
      </c>
      <c r="E94" s="59" t="s">
        <v>56</v>
      </c>
      <c r="F94" s="59" t="s">
        <v>56</v>
      </c>
      <c r="G94" s="59">
        <f t="shared" si="6"/>
        <v>0</v>
      </c>
      <c r="H94" s="60" t="s">
        <v>496</v>
      </c>
      <c r="I94" s="59" t="s">
        <v>27</v>
      </c>
      <c r="J94" s="59">
        <v>1</v>
      </c>
      <c r="K94" s="59">
        <f t="shared" si="7"/>
        <v>4</v>
      </c>
      <c r="L94" s="59">
        <v>1</v>
      </c>
      <c r="M94" s="59">
        <v>1</v>
      </c>
      <c r="N94" s="59">
        <v>1</v>
      </c>
      <c r="O94" s="59">
        <v>1</v>
      </c>
      <c r="P94" s="59">
        <v>0</v>
      </c>
      <c r="Q94" s="59">
        <v>0</v>
      </c>
      <c r="R94" s="59">
        <v>2020</v>
      </c>
      <c r="S94" s="59" t="s">
        <v>58</v>
      </c>
      <c r="T94" s="59" t="s">
        <v>497</v>
      </c>
      <c r="U94" s="59" t="s">
        <v>30</v>
      </c>
      <c r="V94" s="59">
        <v>1</v>
      </c>
      <c r="W94" s="59">
        <v>1</v>
      </c>
      <c r="X94" s="61">
        <v>1</v>
      </c>
      <c r="Y94" s="64">
        <v>0</v>
      </c>
    </row>
    <row r="95" spans="1:25">
      <c r="A95" s="59">
        <v>94</v>
      </c>
      <c r="B95" s="59" t="s">
        <v>498</v>
      </c>
      <c r="C95" s="59" t="s">
        <v>499</v>
      </c>
      <c r="D95" s="59" t="s">
        <v>500</v>
      </c>
      <c r="E95" s="59" t="s">
        <v>42</v>
      </c>
      <c r="F95" s="59" t="s">
        <v>35</v>
      </c>
      <c r="G95" s="59">
        <f t="shared" si="6"/>
        <v>0</v>
      </c>
      <c r="H95" s="60" t="s">
        <v>501</v>
      </c>
      <c r="I95" s="59" t="s">
        <v>27</v>
      </c>
      <c r="J95" s="59">
        <v>1</v>
      </c>
      <c r="K95" s="59">
        <f t="shared" si="7"/>
        <v>4</v>
      </c>
      <c r="L95" s="59">
        <v>0</v>
      </c>
      <c r="M95" s="59">
        <v>1</v>
      </c>
      <c r="N95" s="59">
        <v>1</v>
      </c>
      <c r="O95" s="59">
        <v>1</v>
      </c>
      <c r="P95" s="59">
        <v>0</v>
      </c>
      <c r="Q95" s="59">
        <v>1</v>
      </c>
      <c r="R95" s="59">
        <v>2021</v>
      </c>
      <c r="S95" s="59" t="s">
        <v>58</v>
      </c>
      <c r="T95" s="59" t="s">
        <v>502</v>
      </c>
      <c r="U95" s="59" t="s">
        <v>30</v>
      </c>
      <c r="V95" s="59">
        <v>1</v>
      </c>
      <c r="W95" s="59">
        <v>1</v>
      </c>
      <c r="X95" s="61">
        <v>1</v>
      </c>
      <c r="Y95" s="64">
        <v>0</v>
      </c>
    </row>
    <row r="96" spans="1:25">
      <c r="A96" s="59">
        <v>95</v>
      </c>
      <c r="B96" s="59" t="s">
        <v>503</v>
      </c>
      <c r="C96" s="59" t="s">
        <v>504</v>
      </c>
      <c r="D96" s="59" t="s">
        <v>33</v>
      </c>
      <c r="E96" s="59" t="s">
        <v>34</v>
      </c>
      <c r="F96" s="59" t="s">
        <v>35</v>
      </c>
      <c r="G96" s="59">
        <f t="shared" si="6"/>
        <v>0</v>
      </c>
      <c r="H96" s="60" t="s">
        <v>505</v>
      </c>
      <c r="I96" s="59" t="s">
        <v>27</v>
      </c>
      <c r="J96" s="59">
        <v>1</v>
      </c>
      <c r="K96" s="59">
        <f t="shared" si="7"/>
        <v>4</v>
      </c>
      <c r="L96" s="59">
        <v>1</v>
      </c>
      <c r="M96" s="59">
        <v>1</v>
      </c>
      <c r="N96" s="59">
        <v>1</v>
      </c>
      <c r="O96" s="59">
        <v>1</v>
      </c>
      <c r="P96" s="59">
        <v>0</v>
      </c>
      <c r="Q96" s="59">
        <v>0</v>
      </c>
      <c r="R96" s="59">
        <v>2022</v>
      </c>
      <c r="S96" s="59" t="s">
        <v>58</v>
      </c>
      <c r="T96" s="59" t="s">
        <v>506</v>
      </c>
      <c r="U96" s="59" t="s">
        <v>30</v>
      </c>
      <c r="V96" s="59">
        <v>1</v>
      </c>
      <c r="W96" s="59">
        <v>1</v>
      </c>
      <c r="X96" s="61">
        <v>1</v>
      </c>
      <c r="Y96" s="64">
        <v>0</v>
      </c>
    </row>
    <row r="97" spans="1:25">
      <c r="A97" s="59">
        <v>96</v>
      </c>
      <c r="B97" s="59" t="s">
        <v>507</v>
      </c>
      <c r="C97" s="59" t="s">
        <v>508</v>
      </c>
      <c r="D97" s="59" t="s">
        <v>509</v>
      </c>
      <c r="E97" s="59" t="s">
        <v>42</v>
      </c>
      <c r="F97" s="59" t="s">
        <v>35</v>
      </c>
      <c r="G97" s="59">
        <f t="shared" si="6"/>
        <v>0</v>
      </c>
      <c r="H97" s="60" t="s">
        <v>510</v>
      </c>
      <c r="I97" s="59" t="s">
        <v>27</v>
      </c>
      <c r="J97" s="59">
        <v>1</v>
      </c>
      <c r="K97" s="59">
        <f t="shared" si="7"/>
        <v>4</v>
      </c>
      <c r="L97" s="59">
        <v>1</v>
      </c>
      <c r="M97" s="59">
        <v>1</v>
      </c>
      <c r="N97" s="59">
        <v>1</v>
      </c>
      <c r="O97" s="59">
        <v>1</v>
      </c>
      <c r="P97" s="59">
        <v>0</v>
      </c>
      <c r="Q97" s="59">
        <v>0</v>
      </c>
      <c r="R97" s="59">
        <v>2019</v>
      </c>
      <c r="S97" s="59" t="s">
        <v>206</v>
      </c>
      <c r="T97" s="59" t="s">
        <v>511</v>
      </c>
      <c r="U97" s="59" t="s">
        <v>30</v>
      </c>
      <c r="V97" s="59">
        <v>1</v>
      </c>
      <c r="W97" s="59">
        <v>1</v>
      </c>
      <c r="X97" s="61">
        <v>1</v>
      </c>
      <c r="Y97" s="64">
        <v>0</v>
      </c>
    </row>
    <row r="98" spans="1:25">
      <c r="A98" s="59">
        <v>97</v>
      </c>
      <c r="B98" s="59" t="s">
        <v>512</v>
      </c>
      <c r="C98" s="59" t="s">
        <v>513</v>
      </c>
      <c r="D98" s="59" t="s">
        <v>514</v>
      </c>
      <c r="E98" s="59" t="s">
        <v>56</v>
      </c>
      <c r="F98" s="59" t="s">
        <v>56</v>
      </c>
      <c r="G98" s="59">
        <f t="shared" si="6"/>
        <v>0</v>
      </c>
      <c r="H98" s="60" t="s">
        <v>515</v>
      </c>
      <c r="I98" s="59" t="s">
        <v>27</v>
      </c>
      <c r="J98" s="59">
        <v>1</v>
      </c>
      <c r="K98" s="59">
        <f t="shared" si="7"/>
        <v>4</v>
      </c>
      <c r="L98" s="59">
        <v>1</v>
      </c>
      <c r="M98" s="59">
        <v>1</v>
      </c>
      <c r="N98" s="59">
        <v>0</v>
      </c>
      <c r="O98" s="59">
        <v>1</v>
      </c>
      <c r="P98" s="59">
        <v>1</v>
      </c>
      <c r="Q98" s="59">
        <v>0</v>
      </c>
      <c r="R98" s="59">
        <v>2019</v>
      </c>
      <c r="S98" s="59" t="s">
        <v>206</v>
      </c>
      <c r="T98" s="59" t="s">
        <v>516</v>
      </c>
      <c r="U98" s="59" t="s">
        <v>30</v>
      </c>
      <c r="V98" s="59">
        <v>1</v>
      </c>
      <c r="W98" s="59">
        <v>1</v>
      </c>
      <c r="X98" s="61">
        <v>1</v>
      </c>
      <c r="Y98" s="64">
        <v>0</v>
      </c>
    </row>
    <row r="99" spans="1:25">
      <c r="A99" s="59">
        <v>98</v>
      </c>
      <c r="B99" s="59" t="s">
        <v>517</v>
      </c>
      <c r="C99" s="59" t="s">
        <v>518</v>
      </c>
      <c r="D99" s="59" t="s">
        <v>4295</v>
      </c>
      <c r="E99" s="59" t="s">
        <v>56</v>
      </c>
      <c r="F99" s="59" t="s">
        <v>56</v>
      </c>
      <c r="G99" s="59">
        <f t="shared" si="6"/>
        <v>0</v>
      </c>
      <c r="H99" s="60" t="s">
        <v>519</v>
      </c>
      <c r="I99" s="59" t="s">
        <v>27</v>
      </c>
      <c r="J99" s="59">
        <v>1</v>
      </c>
      <c r="K99" s="59">
        <f t="shared" si="7"/>
        <v>4</v>
      </c>
      <c r="L99" s="59">
        <v>1</v>
      </c>
      <c r="M99" s="59">
        <v>1</v>
      </c>
      <c r="N99" s="59">
        <v>1</v>
      </c>
      <c r="O99" s="59">
        <v>1</v>
      </c>
      <c r="P99" s="59">
        <v>0</v>
      </c>
      <c r="Q99" s="59">
        <v>0</v>
      </c>
      <c r="R99" s="59">
        <v>2020</v>
      </c>
      <c r="S99" s="59" t="s">
        <v>206</v>
      </c>
      <c r="T99" s="59" t="s">
        <v>520</v>
      </c>
      <c r="U99" s="59" t="s">
        <v>30</v>
      </c>
      <c r="V99" s="59">
        <v>1</v>
      </c>
      <c r="W99" s="59">
        <v>1</v>
      </c>
      <c r="X99" s="61">
        <v>1</v>
      </c>
      <c r="Y99" s="64">
        <v>0</v>
      </c>
    </row>
    <row r="100" spans="1:25">
      <c r="A100" s="59">
        <v>99</v>
      </c>
      <c r="B100" s="59" t="s">
        <v>521</v>
      </c>
      <c r="C100" s="59" t="s">
        <v>522</v>
      </c>
      <c r="D100" s="59" t="s">
        <v>4311</v>
      </c>
      <c r="E100" s="59" t="s">
        <v>42</v>
      </c>
      <c r="F100" s="59" t="s">
        <v>35</v>
      </c>
      <c r="G100" s="59">
        <f t="shared" si="6"/>
        <v>0</v>
      </c>
      <c r="H100" s="60" t="s">
        <v>523</v>
      </c>
      <c r="I100" s="59" t="s">
        <v>27</v>
      </c>
      <c r="J100" s="59">
        <v>1</v>
      </c>
      <c r="K100" s="59">
        <f t="shared" si="7"/>
        <v>4</v>
      </c>
      <c r="L100" s="59">
        <v>0</v>
      </c>
      <c r="M100" s="59">
        <v>1</v>
      </c>
      <c r="N100" s="59">
        <v>1</v>
      </c>
      <c r="O100" s="59">
        <v>0</v>
      </c>
      <c r="P100" s="59">
        <v>1</v>
      </c>
      <c r="Q100" s="59">
        <v>1</v>
      </c>
      <c r="R100" s="59">
        <v>2022</v>
      </c>
      <c r="S100" s="59" t="s">
        <v>206</v>
      </c>
      <c r="T100" s="59" t="s">
        <v>524</v>
      </c>
      <c r="U100" s="59" t="s">
        <v>30</v>
      </c>
      <c r="V100" s="59">
        <v>1</v>
      </c>
      <c r="W100" s="59">
        <v>1</v>
      </c>
      <c r="X100" s="61">
        <v>1</v>
      </c>
      <c r="Y100" s="64">
        <v>0</v>
      </c>
    </row>
    <row r="101" spans="1:25">
      <c r="A101" s="59">
        <v>100</v>
      </c>
      <c r="B101" s="59" t="s">
        <v>525</v>
      </c>
      <c r="C101" s="59" t="s">
        <v>526</v>
      </c>
      <c r="D101" s="59" t="s">
        <v>116</v>
      </c>
      <c r="E101" s="59" t="s">
        <v>105</v>
      </c>
      <c r="F101" s="59" t="s">
        <v>25</v>
      </c>
      <c r="G101" s="59">
        <f t="shared" si="6"/>
        <v>0</v>
      </c>
      <c r="H101" s="60" t="s">
        <v>527</v>
      </c>
      <c r="I101" s="59" t="s">
        <v>27</v>
      </c>
      <c r="J101" s="59">
        <v>1</v>
      </c>
      <c r="K101" s="59">
        <f t="shared" si="7"/>
        <v>4</v>
      </c>
      <c r="L101" s="59">
        <v>0</v>
      </c>
      <c r="M101" s="59">
        <v>1</v>
      </c>
      <c r="N101" s="59">
        <v>1</v>
      </c>
      <c r="O101" s="59">
        <v>1</v>
      </c>
      <c r="P101" s="59">
        <v>1</v>
      </c>
      <c r="Q101" s="59">
        <v>0</v>
      </c>
      <c r="R101" s="59">
        <v>2019</v>
      </c>
      <c r="S101" s="59" t="s">
        <v>217</v>
      </c>
      <c r="T101" s="59" t="s">
        <v>528</v>
      </c>
      <c r="U101" s="59" t="s">
        <v>30</v>
      </c>
      <c r="V101" s="59">
        <v>1</v>
      </c>
      <c r="W101" s="59">
        <v>1</v>
      </c>
      <c r="X101" s="61">
        <v>1</v>
      </c>
      <c r="Y101" s="64">
        <v>0</v>
      </c>
    </row>
    <row r="102" spans="1:25">
      <c r="A102" s="59">
        <v>101</v>
      </c>
      <c r="B102" s="59" t="s">
        <v>529</v>
      </c>
      <c r="C102" s="59" t="s">
        <v>530</v>
      </c>
      <c r="D102" s="59" t="s">
        <v>531</v>
      </c>
      <c r="E102" s="59" t="s">
        <v>56</v>
      </c>
      <c r="F102" s="59" t="s">
        <v>56</v>
      </c>
      <c r="G102" s="59">
        <f t="shared" si="6"/>
        <v>0</v>
      </c>
      <c r="H102" s="60" t="s">
        <v>532</v>
      </c>
      <c r="I102" s="59" t="s">
        <v>27</v>
      </c>
      <c r="J102" s="59">
        <v>1</v>
      </c>
      <c r="K102" s="59">
        <f t="shared" si="7"/>
        <v>4</v>
      </c>
      <c r="L102" s="59">
        <v>1</v>
      </c>
      <c r="M102" s="59">
        <v>1</v>
      </c>
      <c r="N102" s="59">
        <v>0</v>
      </c>
      <c r="O102" s="59">
        <v>1</v>
      </c>
      <c r="P102" s="59">
        <v>1</v>
      </c>
      <c r="Q102" s="59">
        <v>0</v>
      </c>
      <c r="R102" s="59">
        <v>2020</v>
      </c>
      <c r="S102" s="59" t="s">
        <v>217</v>
      </c>
      <c r="T102" s="59" t="s">
        <v>533</v>
      </c>
      <c r="U102" s="59" t="s">
        <v>30</v>
      </c>
      <c r="V102" s="59">
        <v>1</v>
      </c>
      <c r="W102" s="59">
        <v>1</v>
      </c>
      <c r="X102" s="61">
        <v>1</v>
      </c>
      <c r="Y102" s="64">
        <v>0</v>
      </c>
    </row>
    <row r="103" spans="1:25">
      <c r="A103" s="59">
        <v>102</v>
      </c>
      <c r="B103" s="59" t="s">
        <v>534</v>
      </c>
      <c r="C103" s="59" t="s">
        <v>535</v>
      </c>
      <c r="D103" s="59" t="s">
        <v>536</v>
      </c>
      <c r="E103" s="59" t="s">
        <v>105</v>
      </c>
      <c r="F103" s="59" t="s">
        <v>25</v>
      </c>
      <c r="G103" s="59">
        <f t="shared" si="6"/>
        <v>0</v>
      </c>
      <c r="H103" s="60" t="s">
        <v>537</v>
      </c>
      <c r="I103" s="59" t="s">
        <v>27</v>
      </c>
      <c r="J103" s="59">
        <v>1</v>
      </c>
      <c r="K103" s="59">
        <f t="shared" si="7"/>
        <v>4</v>
      </c>
      <c r="L103" s="59">
        <v>1</v>
      </c>
      <c r="M103" s="59">
        <v>1</v>
      </c>
      <c r="N103" s="59">
        <v>1</v>
      </c>
      <c r="O103" s="59">
        <v>0</v>
      </c>
      <c r="P103" s="59">
        <v>1</v>
      </c>
      <c r="Q103" s="59">
        <v>0</v>
      </c>
      <c r="R103" s="59">
        <v>2021</v>
      </c>
      <c r="S103" s="59" t="s">
        <v>217</v>
      </c>
      <c r="T103" s="59" t="s">
        <v>538</v>
      </c>
      <c r="U103" s="59" t="s">
        <v>30</v>
      </c>
      <c r="V103" s="59">
        <v>1</v>
      </c>
      <c r="W103" s="59">
        <v>1</v>
      </c>
      <c r="X103" s="61">
        <v>1</v>
      </c>
      <c r="Y103" s="64">
        <v>0</v>
      </c>
    </row>
    <row r="104" spans="1:25">
      <c r="A104" s="59">
        <v>103</v>
      </c>
      <c r="B104" s="59" t="s">
        <v>539</v>
      </c>
      <c r="C104" s="59" t="s">
        <v>540</v>
      </c>
      <c r="D104" s="59" t="s">
        <v>116</v>
      </c>
      <c r="E104" s="59" t="s">
        <v>105</v>
      </c>
      <c r="F104" s="59" t="s">
        <v>25</v>
      </c>
      <c r="G104" s="59">
        <f t="shared" si="6"/>
        <v>0</v>
      </c>
      <c r="H104" s="60" t="s">
        <v>541</v>
      </c>
      <c r="I104" s="59" t="s">
        <v>27</v>
      </c>
      <c r="J104" s="59">
        <v>1</v>
      </c>
      <c r="K104" s="59">
        <f t="shared" si="7"/>
        <v>4</v>
      </c>
      <c r="L104" s="59">
        <v>0</v>
      </c>
      <c r="M104" s="59">
        <v>1</v>
      </c>
      <c r="N104" s="59">
        <v>1</v>
      </c>
      <c r="O104" s="59">
        <v>1</v>
      </c>
      <c r="P104" s="59">
        <v>1</v>
      </c>
      <c r="Q104" s="59">
        <v>0</v>
      </c>
      <c r="R104" s="59">
        <v>2021</v>
      </c>
      <c r="S104" s="59" t="s">
        <v>217</v>
      </c>
      <c r="T104" s="59" t="s">
        <v>542</v>
      </c>
      <c r="U104" s="59" t="s">
        <v>30</v>
      </c>
      <c r="V104" s="59">
        <v>1</v>
      </c>
      <c r="W104" s="59">
        <v>1</v>
      </c>
      <c r="X104" s="61">
        <v>1</v>
      </c>
      <c r="Y104" s="64">
        <v>0</v>
      </c>
    </row>
    <row r="105" spans="1:25">
      <c r="A105" s="59">
        <v>104</v>
      </c>
      <c r="B105" s="59" t="s">
        <v>543</v>
      </c>
      <c r="C105" s="59" t="s">
        <v>544</v>
      </c>
      <c r="D105" s="59" t="s">
        <v>116</v>
      </c>
      <c r="E105" s="59" t="s">
        <v>105</v>
      </c>
      <c r="F105" s="59" t="s">
        <v>25</v>
      </c>
      <c r="G105" s="59">
        <f t="shared" si="6"/>
        <v>0</v>
      </c>
      <c r="H105" s="60" t="s">
        <v>545</v>
      </c>
      <c r="I105" s="59" t="s">
        <v>27</v>
      </c>
      <c r="J105" s="59">
        <v>1</v>
      </c>
      <c r="K105" s="59">
        <f t="shared" si="7"/>
        <v>4</v>
      </c>
      <c r="L105" s="59">
        <v>0</v>
      </c>
      <c r="M105" s="59">
        <v>1</v>
      </c>
      <c r="N105" s="59">
        <v>1</v>
      </c>
      <c r="O105" s="59">
        <v>1</v>
      </c>
      <c r="P105" s="59">
        <v>1</v>
      </c>
      <c r="Q105" s="59">
        <v>0</v>
      </c>
      <c r="R105" s="59">
        <v>2022</v>
      </c>
      <c r="S105" s="59" t="s">
        <v>546</v>
      </c>
      <c r="T105" s="59" t="s">
        <v>547</v>
      </c>
      <c r="U105" s="59" t="s">
        <v>30</v>
      </c>
      <c r="V105" s="59">
        <v>1</v>
      </c>
      <c r="W105" s="59">
        <v>1</v>
      </c>
      <c r="X105" s="61">
        <v>1</v>
      </c>
      <c r="Y105" s="64">
        <v>0</v>
      </c>
    </row>
    <row r="106" spans="1:25">
      <c r="A106" s="59">
        <v>105</v>
      </c>
      <c r="B106" s="59" t="s">
        <v>548</v>
      </c>
      <c r="C106" s="59" t="s">
        <v>549</v>
      </c>
      <c r="D106" s="59" t="s">
        <v>550</v>
      </c>
      <c r="E106" s="59" t="s">
        <v>42</v>
      </c>
      <c r="F106" s="59" t="s">
        <v>35</v>
      </c>
      <c r="G106" s="59">
        <f t="shared" si="6"/>
        <v>0</v>
      </c>
      <c r="H106" s="60" t="s">
        <v>551</v>
      </c>
      <c r="I106" s="59" t="s">
        <v>27</v>
      </c>
      <c r="J106" s="59">
        <v>1</v>
      </c>
      <c r="K106" s="59">
        <f t="shared" si="7"/>
        <v>4</v>
      </c>
      <c r="L106" s="59">
        <v>1</v>
      </c>
      <c r="M106" s="59">
        <v>1</v>
      </c>
      <c r="N106" s="59">
        <v>1</v>
      </c>
      <c r="O106" s="59">
        <v>1</v>
      </c>
      <c r="P106" s="59">
        <v>0</v>
      </c>
      <c r="Q106" s="59">
        <v>0</v>
      </c>
      <c r="R106" s="59">
        <v>2020</v>
      </c>
      <c r="S106" s="59" t="s">
        <v>223</v>
      </c>
      <c r="T106" s="59" t="s">
        <v>552</v>
      </c>
      <c r="U106" s="59" t="s">
        <v>30</v>
      </c>
      <c r="V106" s="59">
        <v>1</v>
      </c>
      <c r="W106" s="59">
        <v>1</v>
      </c>
      <c r="X106" s="61">
        <v>1</v>
      </c>
      <c r="Y106" s="64">
        <v>0</v>
      </c>
    </row>
    <row r="107" spans="1:25">
      <c r="A107" s="59">
        <v>106</v>
      </c>
      <c r="B107" s="59" t="s">
        <v>553</v>
      </c>
      <c r="C107" s="59" t="s">
        <v>554</v>
      </c>
      <c r="D107" s="59" t="s">
        <v>555</v>
      </c>
      <c r="E107" s="59" t="s">
        <v>161</v>
      </c>
      <c r="F107" s="59" t="s">
        <v>161</v>
      </c>
      <c r="G107" s="59">
        <f t="shared" si="6"/>
        <v>1</v>
      </c>
      <c r="H107" s="60" t="s">
        <v>556</v>
      </c>
      <c r="I107" s="59" t="s">
        <v>27</v>
      </c>
      <c r="J107" s="59">
        <v>1</v>
      </c>
      <c r="K107" s="59">
        <f t="shared" si="7"/>
        <v>4</v>
      </c>
      <c r="L107" s="59">
        <v>1</v>
      </c>
      <c r="M107" s="59">
        <v>1</v>
      </c>
      <c r="N107" s="59">
        <v>1</v>
      </c>
      <c r="O107" s="59">
        <v>1</v>
      </c>
      <c r="P107" s="59">
        <v>0</v>
      </c>
      <c r="Q107" s="59">
        <v>0</v>
      </c>
      <c r="R107" s="59">
        <v>2021</v>
      </c>
      <c r="S107" s="59" t="s">
        <v>223</v>
      </c>
      <c r="T107" s="59" t="s">
        <v>557</v>
      </c>
      <c r="U107" s="59" t="s">
        <v>30</v>
      </c>
      <c r="V107" s="59">
        <v>1</v>
      </c>
      <c r="W107" s="59">
        <v>1</v>
      </c>
      <c r="X107" s="61">
        <v>1</v>
      </c>
      <c r="Y107" s="64">
        <v>0</v>
      </c>
    </row>
    <row r="108" spans="1:25">
      <c r="A108" s="59">
        <v>107</v>
      </c>
      <c r="B108" s="59" t="s">
        <v>558</v>
      </c>
      <c r="C108" s="59" t="s">
        <v>559</v>
      </c>
      <c r="D108" s="59" t="s">
        <v>110</v>
      </c>
      <c r="E108" s="59" t="s">
        <v>105</v>
      </c>
      <c r="F108" s="59" t="s">
        <v>25</v>
      </c>
      <c r="G108" s="59">
        <f t="shared" si="6"/>
        <v>0</v>
      </c>
      <c r="H108" s="60" t="s">
        <v>560</v>
      </c>
      <c r="I108" s="59" t="s">
        <v>27</v>
      </c>
      <c r="J108" s="59">
        <v>1</v>
      </c>
      <c r="K108" s="59">
        <f t="shared" si="7"/>
        <v>4</v>
      </c>
      <c r="L108" s="59">
        <v>1</v>
      </c>
      <c r="M108" s="59">
        <v>1</v>
      </c>
      <c r="N108" s="59">
        <v>1</v>
      </c>
      <c r="O108" s="59">
        <v>1</v>
      </c>
      <c r="P108" s="59">
        <v>0</v>
      </c>
      <c r="Q108" s="59">
        <v>0</v>
      </c>
      <c r="R108" s="59">
        <v>2019</v>
      </c>
      <c r="S108" s="59" t="s">
        <v>561</v>
      </c>
      <c r="T108" s="59" t="s">
        <v>562</v>
      </c>
      <c r="U108" s="59" t="s">
        <v>30</v>
      </c>
      <c r="V108" s="59">
        <v>1</v>
      </c>
      <c r="W108" s="59">
        <v>1</v>
      </c>
      <c r="X108" s="61">
        <v>1</v>
      </c>
      <c r="Y108" s="64">
        <v>0</v>
      </c>
    </row>
    <row r="109" spans="1:25">
      <c r="A109" s="59">
        <v>108</v>
      </c>
      <c r="B109" s="59" t="s">
        <v>563</v>
      </c>
      <c r="C109" s="59" t="s">
        <v>564</v>
      </c>
      <c r="D109" s="59" t="s">
        <v>565</v>
      </c>
      <c r="E109" s="59" t="s">
        <v>42</v>
      </c>
      <c r="F109" s="59" t="s">
        <v>35</v>
      </c>
      <c r="G109" s="59">
        <f t="shared" si="6"/>
        <v>0</v>
      </c>
      <c r="H109" s="60" t="s">
        <v>566</v>
      </c>
      <c r="I109" s="59" t="s">
        <v>27</v>
      </c>
      <c r="J109" s="59">
        <v>1</v>
      </c>
      <c r="K109" s="59">
        <f t="shared" si="7"/>
        <v>4</v>
      </c>
      <c r="L109" s="59">
        <v>0</v>
      </c>
      <c r="M109" s="59">
        <v>1</v>
      </c>
      <c r="N109" s="59">
        <v>1</v>
      </c>
      <c r="O109" s="59">
        <v>1</v>
      </c>
      <c r="P109" s="59">
        <v>0</v>
      </c>
      <c r="Q109" s="59">
        <v>1</v>
      </c>
      <c r="R109" s="59">
        <v>2017</v>
      </c>
      <c r="S109" s="59" t="s">
        <v>229</v>
      </c>
      <c r="T109" s="59" t="s">
        <v>567</v>
      </c>
      <c r="U109" s="59" t="s">
        <v>30</v>
      </c>
      <c r="V109" s="59">
        <v>1</v>
      </c>
      <c r="W109" s="59">
        <v>1</v>
      </c>
      <c r="X109" s="61">
        <v>1</v>
      </c>
      <c r="Y109" s="64">
        <v>0</v>
      </c>
    </row>
    <row r="110" spans="1:25">
      <c r="A110" s="59">
        <v>109</v>
      </c>
      <c r="B110" s="59" t="s">
        <v>568</v>
      </c>
      <c r="C110" s="59" t="s">
        <v>569</v>
      </c>
      <c r="D110" s="59" t="s">
        <v>570</v>
      </c>
      <c r="E110" s="59" t="s">
        <v>56</v>
      </c>
      <c r="F110" s="59" t="s">
        <v>56</v>
      </c>
      <c r="G110" s="59">
        <f t="shared" si="6"/>
        <v>0</v>
      </c>
      <c r="H110" s="60" t="s">
        <v>571</v>
      </c>
      <c r="I110" s="59" t="s">
        <v>27</v>
      </c>
      <c r="J110" s="59">
        <v>1</v>
      </c>
      <c r="K110" s="59">
        <f t="shared" si="7"/>
        <v>4</v>
      </c>
      <c r="L110" s="59">
        <v>1</v>
      </c>
      <c r="M110" s="59">
        <v>1</v>
      </c>
      <c r="N110" s="59">
        <v>1</v>
      </c>
      <c r="O110" s="59">
        <v>0</v>
      </c>
      <c r="P110" s="59">
        <v>1</v>
      </c>
      <c r="Q110" s="59">
        <v>0</v>
      </c>
      <c r="R110" s="59">
        <v>2021</v>
      </c>
      <c r="S110" s="59" t="s">
        <v>68</v>
      </c>
      <c r="T110" s="59" t="s">
        <v>572</v>
      </c>
      <c r="U110" s="59" t="s">
        <v>30</v>
      </c>
      <c r="V110" s="59">
        <v>1</v>
      </c>
      <c r="W110" s="59">
        <v>1</v>
      </c>
      <c r="X110" s="61">
        <v>1</v>
      </c>
      <c r="Y110" s="64">
        <v>0</v>
      </c>
    </row>
    <row r="111" spans="1:25">
      <c r="A111" s="59">
        <v>110</v>
      </c>
      <c r="B111" s="59" t="s">
        <v>573</v>
      </c>
      <c r="C111" s="59" t="s">
        <v>574</v>
      </c>
      <c r="D111" s="59" t="s">
        <v>575</v>
      </c>
      <c r="E111" s="59" t="s">
        <v>56</v>
      </c>
      <c r="F111" s="59" t="s">
        <v>56</v>
      </c>
      <c r="G111" s="59">
        <f t="shared" si="6"/>
        <v>0</v>
      </c>
      <c r="H111" s="60" t="s">
        <v>576</v>
      </c>
      <c r="I111" s="59" t="s">
        <v>27</v>
      </c>
      <c r="J111" s="59">
        <v>1</v>
      </c>
      <c r="K111" s="59">
        <f t="shared" si="7"/>
        <v>4</v>
      </c>
      <c r="L111" s="59">
        <v>0</v>
      </c>
      <c r="M111" s="59">
        <v>1</v>
      </c>
      <c r="N111" s="59">
        <v>1</v>
      </c>
      <c r="O111" s="59">
        <v>1</v>
      </c>
      <c r="P111" s="59">
        <v>0</v>
      </c>
      <c r="Q111" s="59">
        <v>1</v>
      </c>
      <c r="R111" s="59">
        <v>2022</v>
      </c>
      <c r="S111" s="59" t="s">
        <v>68</v>
      </c>
      <c r="T111" s="59" t="s">
        <v>577</v>
      </c>
      <c r="U111" s="59" t="s">
        <v>30</v>
      </c>
      <c r="V111" s="59">
        <v>1</v>
      </c>
      <c r="W111" s="59">
        <v>1</v>
      </c>
      <c r="X111" s="61">
        <v>1</v>
      </c>
      <c r="Y111" s="64">
        <v>0</v>
      </c>
    </row>
    <row r="112" spans="1:25">
      <c r="A112" s="59">
        <v>111</v>
      </c>
      <c r="B112" s="59" t="s">
        <v>578</v>
      </c>
      <c r="C112" s="59" t="s">
        <v>579</v>
      </c>
      <c r="D112" s="59" t="s">
        <v>580</v>
      </c>
      <c r="E112" s="59" t="s">
        <v>105</v>
      </c>
      <c r="F112" s="59" t="s">
        <v>25</v>
      </c>
      <c r="G112" s="59">
        <f t="shared" si="6"/>
        <v>0</v>
      </c>
      <c r="H112" s="60" t="s">
        <v>581</v>
      </c>
      <c r="I112" s="59" t="s">
        <v>27</v>
      </c>
      <c r="J112" s="59">
        <v>1</v>
      </c>
      <c r="K112" s="59">
        <f t="shared" si="7"/>
        <v>4</v>
      </c>
      <c r="L112" s="59">
        <v>0</v>
      </c>
      <c r="M112" s="59">
        <v>1</v>
      </c>
      <c r="N112" s="59">
        <v>1</v>
      </c>
      <c r="O112" s="59">
        <v>0</v>
      </c>
      <c r="P112" s="59">
        <v>1</v>
      </c>
      <c r="Q112" s="59">
        <v>1</v>
      </c>
      <c r="R112" s="59">
        <v>2021</v>
      </c>
      <c r="S112" s="59" t="s">
        <v>582</v>
      </c>
      <c r="T112" s="59" t="s">
        <v>583</v>
      </c>
      <c r="U112" s="59" t="s">
        <v>30</v>
      </c>
      <c r="V112" s="59">
        <v>1</v>
      </c>
      <c r="W112" s="59">
        <v>1</v>
      </c>
      <c r="X112" s="61">
        <v>1</v>
      </c>
      <c r="Y112" s="64">
        <v>0</v>
      </c>
    </row>
    <row r="113" spans="1:25">
      <c r="A113" s="59">
        <v>112</v>
      </c>
      <c r="B113" s="59" t="s">
        <v>584</v>
      </c>
      <c r="C113" s="59" t="s">
        <v>585</v>
      </c>
      <c r="D113" s="59" t="s">
        <v>586</v>
      </c>
      <c r="E113" s="59" t="s">
        <v>42</v>
      </c>
      <c r="F113" s="59" t="s">
        <v>35</v>
      </c>
      <c r="G113" s="59">
        <f t="shared" si="6"/>
        <v>0</v>
      </c>
      <c r="H113" s="60" t="s">
        <v>587</v>
      </c>
      <c r="I113" s="59" t="s">
        <v>27</v>
      </c>
      <c r="J113" s="59">
        <v>1</v>
      </c>
      <c r="K113" s="59">
        <f t="shared" si="7"/>
        <v>4</v>
      </c>
      <c r="L113" s="59">
        <v>1</v>
      </c>
      <c r="M113" s="59">
        <v>1</v>
      </c>
      <c r="N113" s="59">
        <v>1</v>
      </c>
      <c r="O113" s="59">
        <v>1</v>
      </c>
      <c r="P113" s="59">
        <v>0</v>
      </c>
      <c r="Q113" s="59">
        <v>0</v>
      </c>
      <c r="R113" s="59">
        <v>2019</v>
      </c>
      <c r="S113" s="59" t="s">
        <v>172</v>
      </c>
      <c r="T113" s="59" t="s">
        <v>588</v>
      </c>
      <c r="U113" s="59" t="s">
        <v>30</v>
      </c>
      <c r="V113" s="59">
        <v>1</v>
      </c>
      <c r="W113" s="59">
        <v>1</v>
      </c>
      <c r="X113" s="61">
        <v>1</v>
      </c>
      <c r="Y113" s="64">
        <v>0</v>
      </c>
    </row>
    <row r="114" spans="1:25">
      <c r="A114" s="59">
        <v>113</v>
      </c>
      <c r="B114" s="59" t="s">
        <v>589</v>
      </c>
      <c r="C114" s="59" t="s">
        <v>590</v>
      </c>
      <c r="D114" s="59" t="s">
        <v>591</v>
      </c>
      <c r="E114" s="59" t="s">
        <v>592</v>
      </c>
      <c r="F114" s="59" t="s">
        <v>56</v>
      </c>
      <c r="G114" s="59">
        <f t="shared" si="6"/>
        <v>0</v>
      </c>
      <c r="H114" s="60" t="s">
        <v>593</v>
      </c>
      <c r="I114" s="59" t="s">
        <v>27</v>
      </c>
      <c r="J114" s="59">
        <v>1</v>
      </c>
      <c r="K114" s="59">
        <f t="shared" si="7"/>
        <v>4</v>
      </c>
      <c r="L114" s="59">
        <v>1</v>
      </c>
      <c r="M114" s="59">
        <v>1</v>
      </c>
      <c r="N114" s="59">
        <v>1</v>
      </c>
      <c r="O114" s="59">
        <v>0</v>
      </c>
      <c r="P114" s="59">
        <v>0</v>
      </c>
      <c r="Q114" s="59">
        <v>1</v>
      </c>
      <c r="R114" s="59">
        <v>2020</v>
      </c>
      <c r="S114" s="59" t="s">
        <v>594</v>
      </c>
      <c r="T114" s="59" t="s">
        <v>595</v>
      </c>
      <c r="U114" s="59" t="s">
        <v>30</v>
      </c>
      <c r="V114" s="59">
        <v>1</v>
      </c>
      <c r="W114" s="59">
        <v>1</v>
      </c>
      <c r="X114" s="61">
        <v>1</v>
      </c>
      <c r="Y114" s="64">
        <v>0</v>
      </c>
    </row>
    <row r="115" spans="1:25">
      <c r="A115" s="59">
        <v>114</v>
      </c>
      <c r="B115" s="59" t="s">
        <v>596</v>
      </c>
      <c r="C115" s="59" t="s">
        <v>597</v>
      </c>
      <c r="D115" s="59" t="s">
        <v>332</v>
      </c>
      <c r="E115" s="59" t="s">
        <v>105</v>
      </c>
      <c r="F115" s="59" t="s">
        <v>25</v>
      </c>
      <c r="G115" s="59">
        <f t="shared" si="6"/>
        <v>0</v>
      </c>
      <c r="H115" s="60" t="s">
        <v>598</v>
      </c>
      <c r="I115" s="59" t="s">
        <v>27</v>
      </c>
      <c r="J115" s="59">
        <v>1</v>
      </c>
      <c r="K115" s="59">
        <f t="shared" si="7"/>
        <v>4</v>
      </c>
      <c r="L115" s="59">
        <v>1</v>
      </c>
      <c r="M115" s="59">
        <v>1</v>
      </c>
      <c r="N115" s="59">
        <v>1</v>
      </c>
      <c r="O115" s="59">
        <v>0</v>
      </c>
      <c r="P115" s="59">
        <v>1</v>
      </c>
      <c r="Q115" s="59">
        <v>0</v>
      </c>
      <c r="R115" s="59">
        <v>2015</v>
      </c>
      <c r="S115" s="59" t="s">
        <v>599</v>
      </c>
      <c r="T115" s="59" t="s">
        <v>600</v>
      </c>
      <c r="U115" s="59" t="s">
        <v>30</v>
      </c>
      <c r="V115" s="59">
        <v>1</v>
      </c>
      <c r="W115" s="59">
        <v>1</v>
      </c>
      <c r="X115" s="61">
        <v>1</v>
      </c>
      <c r="Y115" s="64">
        <v>0</v>
      </c>
    </row>
    <row r="116" spans="1:25">
      <c r="A116" s="59">
        <v>115</v>
      </c>
      <c r="B116" s="59" t="s">
        <v>601</v>
      </c>
      <c r="C116" s="59" t="s">
        <v>602</v>
      </c>
      <c r="D116" s="59" t="s">
        <v>603</v>
      </c>
      <c r="E116" s="59" t="s">
        <v>50</v>
      </c>
      <c r="F116" s="59" t="s">
        <v>25</v>
      </c>
      <c r="G116" s="59">
        <f t="shared" si="6"/>
        <v>0</v>
      </c>
      <c r="H116" s="60" t="s">
        <v>604</v>
      </c>
      <c r="I116" s="59" t="s">
        <v>27</v>
      </c>
      <c r="J116" s="59">
        <v>1</v>
      </c>
      <c r="K116" s="59">
        <f t="shared" si="7"/>
        <v>4</v>
      </c>
      <c r="L116" s="59">
        <v>1</v>
      </c>
      <c r="M116" s="59">
        <v>1</v>
      </c>
      <c r="N116" s="59">
        <v>1</v>
      </c>
      <c r="O116" s="59">
        <v>1</v>
      </c>
      <c r="P116" s="59">
        <v>0</v>
      </c>
      <c r="Q116" s="59">
        <v>0</v>
      </c>
      <c r="R116" s="59">
        <v>2018</v>
      </c>
      <c r="S116" s="59" t="s">
        <v>80</v>
      </c>
      <c r="T116" s="59" t="s">
        <v>605</v>
      </c>
      <c r="U116" s="59" t="s">
        <v>30</v>
      </c>
      <c r="V116" s="59">
        <v>1</v>
      </c>
      <c r="W116" s="59">
        <v>1</v>
      </c>
      <c r="X116" s="61">
        <v>1</v>
      </c>
      <c r="Y116" s="64">
        <v>0</v>
      </c>
    </row>
    <row r="117" spans="1:25">
      <c r="A117" s="59">
        <v>116</v>
      </c>
      <c r="B117" s="59" t="s">
        <v>606</v>
      </c>
      <c r="C117" s="59" t="s">
        <v>607</v>
      </c>
      <c r="D117" s="59" t="s">
        <v>608</v>
      </c>
      <c r="E117" s="59" t="s">
        <v>56</v>
      </c>
      <c r="F117" s="59" t="s">
        <v>56</v>
      </c>
      <c r="G117" s="59">
        <f t="shared" si="6"/>
        <v>0</v>
      </c>
      <c r="H117" s="60" t="s">
        <v>609</v>
      </c>
      <c r="I117" s="59" t="s">
        <v>27</v>
      </c>
      <c r="J117" s="59">
        <v>1</v>
      </c>
      <c r="K117" s="59">
        <f t="shared" si="7"/>
        <v>4</v>
      </c>
      <c r="L117" s="59">
        <v>1</v>
      </c>
      <c r="M117" s="59">
        <v>1</v>
      </c>
      <c r="N117" s="59">
        <v>1</v>
      </c>
      <c r="O117" s="59">
        <v>0</v>
      </c>
      <c r="P117" s="59">
        <v>1</v>
      </c>
      <c r="Q117" s="59">
        <v>0</v>
      </c>
      <c r="R117" s="59">
        <v>2019</v>
      </c>
      <c r="S117" s="59" t="s">
        <v>80</v>
      </c>
      <c r="T117" s="59" t="s">
        <v>610</v>
      </c>
      <c r="U117" s="59" t="s">
        <v>30</v>
      </c>
      <c r="V117" s="59">
        <v>1</v>
      </c>
      <c r="W117" s="59">
        <v>1</v>
      </c>
      <c r="X117" s="61">
        <v>1</v>
      </c>
      <c r="Y117" s="64">
        <v>0</v>
      </c>
    </row>
    <row r="118" spans="1:25">
      <c r="A118" s="59">
        <v>117</v>
      </c>
      <c r="B118" s="59" t="s">
        <v>611</v>
      </c>
      <c r="C118" s="59" t="s">
        <v>612</v>
      </c>
      <c r="D118" s="59" t="s">
        <v>110</v>
      </c>
      <c r="E118" s="59" t="s">
        <v>105</v>
      </c>
      <c r="F118" s="59" t="s">
        <v>25</v>
      </c>
      <c r="G118" s="59">
        <f t="shared" si="6"/>
        <v>0</v>
      </c>
      <c r="H118" s="60" t="s">
        <v>613</v>
      </c>
      <c r="I118" s="59" t="s">
        <v>27</v>
      </c>
      <c r="J118" s="59">
        <v>1</v>
      </c>
      <c r="K118" s="59">
        <f t="shared" si="7"/>
        <v>4</v>
      </c>
      <c r="L118" s="59">
        <v>1</v>
      </c>
      <c r="M118" s="59">
        <v>1</v>
      </c>
      <c r="N118" s="59">
        <v>1</v>
      </c>
      <c r="O118" s="59">
        <v>1</v>
      </c>
      <c r="P118" s="59">
        <v>0</v>
      </c>
      <c r="Q118" s="59">
        <v>0</v>
      </c>
      <c r="R118" s="59">
        <v>2020</v>
      </c>
      <c r="S118" s="59" t="s">
        <v>80</v>
      </c>
      <c r="T118" s="59" t="s">
        <v>614</v>
      </c>
      <c r="U118" s="59" t="s">
        <v>30</v>
      </c>
      <c r="V118" s="59">
        <v>1</v>
      </c>
      <c r="W118" s="59">
        <v>1</v>
      </c>
      <c r="X118" s="61">
        <v>1</v>
      </c>
      <c r="Y118" s="64">
        <v>0</v>
      </c>
    </row>
    <row r="119" spans="1:25">
      <c r="A119" s="59">
        <v>118</v>
      </c>
      <c r="B119" s="59" t="s">
        <v>615</v>
      </c>
      <c r="C119" s="59" t="s">
        <v>616</v>
      </c>
      <c r="D119" s="59" t="s">
        <v>617</v>
      </c>
      <c r="E119" s="59" t="s">
        <v>56</v>
      </c>
      <c r="F119" s="59" t="s">
        <v>56</v>
      </c>
      <c r="G119" s="59">
        <f t="shared" ref="G119:G149" si="8">IFERROR(IF(FIND("Multi",F119),1,0),0)</f>
        <v>0</v>
      </c>
      <c r="H119" s="60" t="s">
        <v>618</v>
      </c>
      <c r="I119" s="59" t="s">
        <v>27</v>
      </c>
      <c r="J119" s="59">
        <v>1</v>
      </c>
      <c r="K119" s="59">
        <f t="shared" ref="K119:K150" si="9">SUM(L119:Q119)</f>
        <v>4</v>
      </c>
      <c r="L119" s="59">
        <v>0</v>
      </c>
      <c r="M119" s="59">
        <v>1</v>
      </c>
      <c r="N119" s="59">
        <v>1</v>
      </c>
      <c r="O119" s="59">
        <v>1</v>
      </c>
      <c r="P119" s="59">
        <v>1</v>
      </c>
      <c r="Q119" s="59">
        <v>0</v>
      </c>
      <c r="R119" s="59">
        <v>2020</v>
      </c>
      <c r="S119" s="59" t="s">
        <v>80</v>
      </c>
      <c r="T119" s="59" t="s">
        <v>619</v>
      </c>
      <c r="U119" s="59" t="s">
        <v>30</v>
      </c>
      <c r="V119" s="59">
        <v>1</v>
      </c>
      <c r="W119" s="59">
        <v>1</v>
      </c>
      <c r="X119" s="61">
        <v>1</v>
      </c>
      <c r="Y119" s="64">
        <v>0</v>
      </c>
    </row>
    <row r="120" spans="1:25">
      <c r="A120" s="59">
        <v>119</v>
      </c>
      <c r="B120" s="59" t="s">
        <v>620</v>
      </c>
      <c r="C120" s="59" t="s">
        <v>621</v>
      </c>
      <c r="D120" s="59" t="s">
        <v>622</v>
      </c>
      <c r="E120" s="59" t="s">
        <v>56</v>
      </c>
      <c r="F120" s="59" t="s">
        <v>56</v>
      </c>
      <c r="G120" s="59">
        <f t="shared" si="8"/>
        <v>0</v>
      </c>
      <c r="H120" s="60" t="s">
        <v>623</v>
      </c>
      <c r="I120" s="59" t="s">
        <v>27</v>
      </c>
      <c r="J120" s="59">
        <v>1</v>
      </c>
      <c r="K120" s="59">
        <f t="shared" si="9"/>
        <v>4</v>
      </c>
      <c r="L120" s="59">
        <v>1</v>
      </c>
      <c r="M120" s="59">
        <v>1</v>
      </c>
      <c r="N120" s="59">
        <v>1</v>
      </c>
      <c r="O120" s="59">
        <v>1</v>
      </c>
      <c r="P120" s="59">
        <v>0</v>
      </c>
      <c r="Q120" s="59">
        <v>0</v>
      </c>
      <c r="R120" s="59">
        <v>2021</v>
      </c>
      <c r="S120" s="59" t="s">
        <v>80</v>
      </c>
      <c r="T120" s="59" t="s">
        <v>624</v>
      </c>
      <c r="U120" s="59" t="s">
        <v>30</v>
      </c>
      <c r="V120" s="59">
        <v>1</v>
      </c>
      <c r="W120" s="59">
        <v>1</v>
      </c>
      <c r="X120" s="61">
        <v>1</v>
      </c>
      <c r="Y120" s="64">
        <v>0</v>
      </c>
    </row>
    <row r="121" spans="1:25">
      <c r="A121" s="59">
        <v>120</v>
      </c>
      <c r="B121" s="59" t="s">
        <v>625</v>
      </c>
      <c r="C121" s="59" t="s">
        <v>626</v>
      </c>
      <c r="D121" s="59" t="s">
        <v>4296</v>
      </c>
      <c r="E121" s="59" t="s">
        <v>56</v>
      </c>
      <c r="F121" s="59" t="s">
        <v>56</v>
      </c>
      <c r="G121" s="59">
        <f t="shared" si="8"/>
        <v>0</v>
      </c>
      <c r="H121" s="60" t="s">
        <v>627</v>
      </c>
      <c r="I121" s="59" t="s">
        <v>27</v>
      </c>
      <c r="J121" s="59">
        <v>1</v>
      </c>
      <c r="K121" s="59">
        <f t="shared" si="9"/>
        <v>4</v>
      </c>
      <c r="L121" s="59">
        <v>0</v>
      </c>
      <c r="M121" s="59">
        <v>0</v>
      </c>
      <c r="N121" s="59">
        <v>1</v>
      </c>
      <c r="O121" s="59">
        <v>1</v>
      </c>
      <c r="P121" s="59">
        <v>1</v>
      </c>
      <c r="Q121" s="59">
        <v>1</v>
      </c>
      <c r="R121" s="59">
        <v>2020</v>
      </c>
      <c r="S121" s="59" t="s">
        <v>80</v>
      </c>
      <c r="T121" s="59" t="s">
        <v>628</v>
      </c>
      <c r="U121" s="59" t="s">
        <v>30</v>
      </c>
      <c r="V121" s="59">
        <v>1</v>
      </c>
      <c r="W121" s="59">
        <v>1</v>
      </c>
      <c r="X121" s="61">
        <v>1</v>
      </c>
      <c r="Y121" s="64">
        <v>0</v>
      </c>
    </row>
    <row r="122" spans="1:25">
      <c r="A122" s="59">
        <v>121</v>
      </c>
      <c r="B122" s="59" t="s">
        <v>629</v>
      </c>
      <c r="C122" s="59" t="s">
        <v>630</v>
      </c>
      <c r="D122" s="59" t="s">
        <v>631</v>
      </c>
      <c r="E122" s="59" t="s">
        <v>24</v>
      </c>
      <c r="F122" s="59" t="s">
        <v>25</v>
      </c>
      <c r="G122" s="59">
        <f t="shared" si="8"/>
        <v>0</v>
      </c>
      <c r="H122" s="60" t="s">
        <v>632</v>
      </c>
      <c r="I122" s="59" t="s">
        <v>27</v>
      </c>
      <c r="J122" s="59">
        <v>1</v>
      </c>
      <c r="K122" s="59">
        <f t="shared" si="9"/>
        <v>4</v>
      </c>
      <c r="L122" s="59">
        <v>0</v>
      </c>
      <c r="M122" s="59">
        <v>1</v>
      </c>
      <c r="N122" s="59">
        <v>1</v>
      </c>
      <c r="O122" s="59">
        <v>1</v>
      </c>
      <c r="P122" s="59">
        <v>1</v>
      </c>
      <c r="Q122" s="59">
        <v>0</v>
      </c>
      <c r="R122" s="59">
        <v>2021</v>
      </c>
      <c r="S122" s="59" t="s">
        <v>80</v>
      </c>
      <c r="T122" s="59" t="s">
        <v>633</v>
      </c>
      <c r="U122" s="59" t="s">
        <v>30</v>
      </c>
      <c r="V122" s="59">
        <v>1</v>
      </c>
      <c r="W122" s="59">
        <v>1</v>
      </c>
      <c r="X122" s="61">
        <v>1</v>
      </c>
      <c r="Y122" s="64">
        <v>0</v>
      </c>
    </row>
    <row r="123" spans="1:25">
      <c r="A123" s="59">
        <v>122</v>
      </c>
      <c r="B123" s="59" t="s">
        <v>634</v>
      </c>
      <c r="C123" s="59" t="s">
        <v>635</v>
      </c>
      <c r="D123" s="59" t="s">
        <v>375</v>
      </c>
      <c r="E123" s="59" t="s">
        <v>42</v>
      </c>
      <c r="F123" s="59" t="s">
        <v>35</v>
      </c>
      <c r="G123" s="59">
        <f t="shared" si="8"/>
        <v>0</v>
      </c>
      <c r="H123" s="60" t="s">
        <v>636</v>
      </c>
      <c r="I123" s="59" t="s">
        <v>27</v>
      </c>
      <c r="J123" s="59">
        <v>1</v>
      </c>
      <c r="K123" s="59">
        <f t="shared" si="9"/>
        <v>4</v>
      </c>
      <c r="L123" s="59">
        <v>1</v>
      </c>
      <c r="M123" s="59">
        <v>1</v>
      </c>
      <c r="N123" s="59">
        <v>1</v>
      </c>
      <c r="O123" s="59">
        <v>1</v>
      </c>
      <c r="P123" s="59">
        <v>0</v>
      </c>
      <c r="Q123" s="59">
        <v>0</v>
      </c>
      <c r="R123" s="59">
        <v>2021</v>
      </c>
      <c r="S123" s="59" t="s">
        <v>80</v>
      </c>
      <c r="T123" s="59" t="s">
        <v>637</v>
      </c>
      <c r="U123" s="59" t="s">
        <v>30</v>
      </c>
      <c r="V123" s="59">
        <v>1</v>
      </c>
      <c r="W123" s="59">
        <v>1</v>
      </c>
      <c r="X123" s="61">
        <v>1</v>
      </c>
      <c r="Y123" s="64">
        <v>0</v>
      </c>
    </row>
    <row r="124" spans="1:25">
      <c r="A124" s="59">
        <v>123</v>
      </c>
      <c r="B124" s="59" t="s">
        <v>638</v>
      </c>
      <c r="C124" s="59" t="s">
        <v>639</v>
      </c>
      <c r="D124" s="59" t="s">
        <v>640</v>
      </c>
      <c r="E124" s="59" t="s">
        <v>56</v>
      </c>
      <c r="F124" s="59" t="s">
        <v>56</v>
      </c>
      <c r="G124" s="59">
        <f t="shared" si="8"/>
        <v>0</v>
      </c>
      <c r="H124" s="60" t="s">
        <v>641</v>
      </c>
      <c r="I124" s="59" t="s">
        <v>27</v>
      </c>
      <c r="J124" s="59">
        <v>1</v>
      </c>
      <c r="K124" s="59">
        <f t="shared" si="9"/>
        <v>4</v>
      </c>
      <c r="L124" s="59">
        <v>0</v>
      </c>
      <c r="M124" s="59">
        <v>1</v>
      </c>
      <c r="N124" s="59">
        <v>1</v>
      </c>
      <c r="O124" s="59">
        <v>0</v>
      </c>
      <c r="P124" s="59">
        <v>1</v>
      </c>
      <c r="Q124" s="59">
        <v>1</v>
      </c>
      <c r="R124" s="59">
        <v>2021</v>
      </c>
      <c r="S124" s="59" t="s">
        <v>80</v>
      </c>
      <c r="T124" s="59" t="s">
        <v>642</v>
      </c>
      <c r="U124" s="59" t="s">
        <v>30</v>
      </c>
      <c r="V124" s="59">
        <v>1</v>
      </c>
      <c r="W124" s="59">
        <v>1</v>
      </c>
      <c r="X124" s="61">
        <v>1</v>
      </c>
      <c r="Y124" s="64">
        <v>0</v>
      </c>
    </row>
    <row r="125" spans="1:25">
      <c r="A125" s="59">
        <v>124</v>
      </c>
      <c r="B125" s="59" t="s">
        <v>643</v>
      </c>
      <c r="C125" s="59" t="s">
        <v>644</v>
      </c>
      <c r="D125" s="59" t="s">
        <v>4327</v>
      </c>
      <c r="E125" s="59" t="s">
        <v>50</v>
      </c>
      <c r="F125" s="59" t="s">
        <v>25</v>
      </c>
      <c r="G125" s="59">
        <f t="shared" si="8"/>
        <v>0</v>
      </c>
      <c r="H125" s="60" t="s">
        <v>645</v>
      </c>
      <c r="I125" s="59" t="s">
        <v>27</v>
      </c>
      <c r="J125" s="59">
        <v>1</v>
      </c>
      <c r="K125" s="59">
        <f t="shared" si="9"/>
        <v>4</v>
      </c>
      <c r="L125" s="59">
        <v>1</v>
      </c>
      <c r="M125" s="59">
        <v>0</v>
      </c>
      <c r="N125" s="59">
        <v>0</v>
      </c>
      <c r="O125" s="59">
        <v>1</v>
      </c>
      <c r="P125" s="59">
        <v>1</v>
      </c>
      <c r="Q125" s="59">
        <v>1</v>
      </c>
      <c r="R125" s="59">
        <v>2021</v>
      </c>
      <c r="S125" s="59" t="s">
        <v>80</v>
      </c>
      <c r="T125" s="59" t="s">
        <v>646</v>
      </c>
      <c r="U125" s="59" t="s">
        <v>30</v>
      </c>
      <c r="V125" s="59">
        <v>1</v>
      </c>
      <c r="W125" s="59">
        <v>1</v>
      </c>
      <c r="X125" s="61">
        <v>1</v>
      </c>
      <c r="Y125" s="64">
        <v>0</v>
      </c>
    </row>
    <row r="126" spans="1:25">
      <c r="A126" s="59">
        <v>125</v>
      </c>
      <c r="B126" s="59" t="s">
        <v>647</v>
      </c>
      <c r="C126" s="59" t="s">
        <v>648</v>
      </c>
      <c r="D126" s="59" t="s">
        <v>4327</v>
      </c>
      <c r="E126" s="59" t="s">
        <v>50</v>
      </c>
      <c r="F126" s="59" t="s">
        <v>25</v>
      </c>
      <c r="G126" s="59">
        <f t="shared" si="8"/>
        <v>0</v>
      </c>
      <c r="H126" s="60" t="s">
        <v>649</v>
      </c>
      <c r="I126" s="59" t="s">
        <v>27</v>
      </c>
      <c r="J126" s="59">
        <v>1</v>
      </c>
      <c r="K126" s="59">
        <f t="shared" si="9"/>
        <v>4</v>
      </c>
      <c r="L126" s="59">
        <v>1</v>
      </c>
      <c r="M126" s="59">
        <v>1</v>
      </c>
      <c r="N126" s="59">
        <v>1</v>
      </c>
      <c r="O126" s="59">
        <v>1</v>
      </c>
      <c r="P126" s="59">
        <v>0</v>
      </c>
      <c r="Q126" s="59">
        <v>0</v>
      </c>
      <c r="R126" s="59">
        <v>2022</v>
      </c>
      <c r="S126" s="59" t="s">
        <v>80</v>
      </c>
      <c r="T126" s="59" t="s">
        <v>650</v>
      </c>
      <c r="U126" s="59" t="s">
        <v>30</v>
      </c>
      <c r="V126" s="59">
        <v>1</v>
      </c>
      <c r="W126" s="59">
        <v>1</v>
      </c>
      <c r="X126" s="61">
        <v>1</v>
      </c>
      <c r="Y126" s="64">
        <v>0</v>
      </c>
    </row>
    <row r="127" spans="1:25">
      <c r="A127" s="59">
        <v>126</v>
      </c>
      <c r="B127" s="59" t="s">
        <v>651</v>
      </c>
      <c r="C127" s="59" t="s">
        <v>652</v>
      </c>
      <c r="D127" s="59" t="s">
        <v>4295</v>
      </c>
      <c r="E127" s="59" t="s">
        <v>56</v>
      </c>
      <c r="F127" s="59" t="s">
        <v>56</v>
      </c>
      <c r="G127" s="59">
        <f t="shared" si="8"/>
        <v>0</v>
      </c>
      <c r="H127" s="60" t="s">
        <v>653</v>
      </c>
      <c r="I127" s="59" t="s">
        <v>27</v>
      </c>
      <c r="J127" s="59">
        <v>1</v>
      </c>
      <c r="K127" s="59">
        <f t="shared" si="9"/>
        <v>4</v>
      </c>
      <c r="L127" s="59">
        <v>0</v>
      </c>
      <c r="M127" s="59">
        <v>1</v>
      </c>
      <c r="N127" s="59">
        <v>1</v>
      </c>
      <c r="O127" s="59">
        <v>1</v>
      </c>
      <c r="P127" s="59">
        <v>1</v>
      </c>
      <c r="Q127" s="59">
        <v>0</v>
      </c>
      <c r="R127" s="59">
        <v>2022</v>
      </c>
      <c r="S127" s="59" t="s">
        <v>80</v>
      </c>
      <c r="T127" s="59" t="s">
        <v>654</v>
      </c>
      <c r="U127" s="59" t="s">
        <v>30</v>
      </c>
      <c r="V127" s="59">
        <v>1</v>
      </c>
      <c r="W127" s="59">
        <v>1</v>
      </c>
      <c r="X127" s="61">
        <v>1</v>
      </c>
      <c r="Y127" s="64">
        <v>0</v>
      </c>
    </row>
    <row r="128" spans="1:25">
      <c r="A128" s="59">
        <v>127</v>
      </c>
      <c r="B128" s="59" t="s">
        <v>655</v>
      </c>
      <c r="C128" s="59" t="s">
        <v>656</v>
      </c>
      <c r="D128" s="59" t="s">
        <v>33</v>
      </c>
      <c r="E128" s="59" t="s">
        <v>34</v>
      </c>
      <c r="F128" s="59" t="s">
        <v>35</v>
      </c>
      <c r="G128" s="59">
        <f t="shared" si="8"/>
        <v>0</v>
      </c>
      <c r="H128" s="60" t="s">
        <v>657</v>
      </c>
      <c r="I128" s="59" t="s">
        <v>27</v>
      </c>
      <c r="J128" s="59">
        <v>1</v>
      </c>
      <c r="K128" s="59">
        <f t="shared" si="9"/>
        <v>4</v>
      </c>
      <c r="L128" s="59">
        <v>1</v>
      </c>
      <c r="M128" s="59">
        <v>1</v>
      </c>
      <c r="N128" s="59">
        <v>1</v>
      </c>
      <c r="O128" s="59">
        <v>0</v>
      </c>
      <c r="P128" s="59">
        <v>0</v>
      </c>
      <c r="Q128" s="59">
        <v>1</v>
      </c>
      <c r="R128" s="59">
        <v>2022</v>
      </c>
      <c r="S128" s="59" t="s">
        <v>658</v>
      </c>
      <c r="T128" s="59" t="s">
        <v>659</v>
      </c>
      <c r="U128" s="59" t="s">
        <v>46</v>
      </c>
      <c r="V128" s="59">
        <v>1</v>
      </c>
      <c r="W128" s="59">
        <v>1</v>
      </c>
      <c r="X128" s="61">
        <v>1</v>
      </c>
      <c r="Y128" s="64">
        <v>0</v>
      </c>
    </row>
    <row r="129" spans="1:25">
      <c r="A129" s="59">
        <v>128</v>
      </c>
      <c r="B129" s="59" t="s">
        <v>660</v>
      </c>
      <c r="C129" s="59" t="s">
        <v>661</v>
      </c>
      <c r="D129" s="59" t="s">
        <v>4328</v>
      </c>
      <c r="E129" s="59" t="s">
        <v>50</v>
      </c>
      <c r="F129" s="59" t="s">
        <v>25</v>
      </c>
      <c r="G129" s="59">
        <f t="shared" si="8"/>
        <v>0</v>
      </c>
      <c r="H129" s="60" t="s">
        <v>662</v>
      </c>
      <c r="I129" s="59" t="s">
        <v>27</v>
      </c>
      <c r="J129" s="59">
        <v>1</v>
      </c>
      <c r="K129" s="59">
        <f t="shared" si="9"/>
        <v>4</v>
      </c>
      <c r="L129" s="59">
        <v>1</v>
      </c>
      <c r="M129" s="59">
        <v>1</v>
      </c>
      <c r="N129" s="59">
        <v>1</v>
      </c>
      <c r="O129" s="59">
        <v>1</v>
      </c>
      <c r="P129" s="59">
        <v>0</v>
      </c>
      <c r="Q129" s="59">
        <v>0</v>
      </c>
      <c r="R129" s="59">
        <v>2021</v>
      </c>
      <c r="S129" s="59" t="s">
        <v>663</v>
      </c>
      <c r="T129" s="59" t="s">
        <v>664</v>
      </c>
      <c r="U129" s="59" t="s">
        <v>30</v>
      </c>
      <c r="V129" s="59">
        <v>1</v>
      </c>
      <c r="W129" s="59">
        <v>1</v>
      </c>
      <c r="X129" s="61">
        <v>1</v>
      </c>
      <c r="Y129" s="64">
        <v>0</v>
      </c>
    </row>
    <row r="130" spans="1:25">
      <c r="A130" s="59">
        <v>129</v>
      </c>
      <c r="B130" s="59" t="s">
        <v>665</v>
      </c>
      <c r="C130" s="59" t="s">
        <v>666</v>
      </c>
      <c r="D130" s="59" t="s">
        <v>667</v>
      </c>
      <c r="E130" s="59" t="s">
        <v>24</v>
      </c>
      <c r="F130" s="59" t="s">
        <v>25</v>
      </c>
      <c r="G130" s="59">
        <f t="shared" si="8"/>
        <v>0</v>
      </c>
      <c r="H130" s="60" t="s">
        <v>668</v>
      </c>
      <c r="I130" s="59" t="s">
        <v>27</v>
      </c>
      <c r="J130" s="59">
        <v>1</v>
      </c>
      <c r="K130" s="59">
        <f t="shared" si="9"/>
        <v>4</v>
      </c>
      <c r="L130" s="59">
        <v>1</v>
      </c>
      <c r="M130" s="59">
        <v>1</v>
      </c>
      <c r="N130" s="59">
        <v>1</v>
      </c>
      <c r="O130" s="59">
        <v>0</v>
      </c>
      <c r="P130" s="59">
        <v>1</v>
      </c>
      <c r="Q130" s="59">
        <v>0</v>
      </c>
      <c r="R130" s="59">
        <v>2022</v>
      </c>
      <c r="S130" s="59" t="s">
        <v>669</v>
      </c>
      <c r="T130" s="59" t="s">
        <v>670</v>
      </c>
      <c r="U130" s="59" t="s">
        <v>30</v>
      </c>
      <c r="V130" s="59">
        <v>1</v>
      </c>
      <c r="W130" s="59">
        <v>1</v>
      </c>
      <c r="X130" s="61">
        <v>1</v>
      </c>
      <c r="Y130" s="64">
        <v>0</v>
      </c>
    </row>
    <row r="131" spans="1:25">
      <c r="A131" s="59">
        <v>130</v>
      </c>
      <c r="B131" s="59" t="s">
        <v>671</v>
      </c>
      <c r="C131" s="59" t="s">
        <v>672</v>
      </c>
      <c r="D131" s="59" t="s">
        <v>673</v>
      </c>
      <c r="E131" s="59" t="s">
        <v>56</v>
      </c>
      <c r="F131" s="59" t="s">
        <v>56</v>
      </c>
      <c r="G131" s="59">
        <f t="shared" si="8"/>
        <v>0</v>
      </c>
      <c r="H131" s="60" t="s">
        <v>674</v>
      </c>
      <c r="I131" s="59" t="s">
        <v>27</v>
      </c>
      <c r="J131" s="59">
        <v>1</v>
      </c>
      <c r="K131" s="59">
        <f t="shared" si="9"/>
        <v>4</v>
      </c>
      <c r="L131" s="59">
        <v>0</v>
      </c>
      <c r="M131" s="59">
        <v>1</v>
      </c>
      <c r="N131" s="59">
        <v>1</v>
      </c>
      <c r="O131" s="59">
        <v>0</v>
      </c>
      <c r="P131" s="59">
        <v>1</v>
      </c>
      <c r="Q131" s="59">
        <v>1</v>
      </c>
      <c r="R131" s="59">
        <v>2018</v>
      </c>
      <c r="S131" s="59" t="s">
        <v>93</v>
      </c>
      <c r="T131" s="59" t="s">
        <v>675</v>
      </c>
      <c r="U131" s="59" t="s">
        <v>30</v>
      </c>
      <c r="V131" s="59">
        <v>1</v>
      </c>
      <c r="W131" s="59">
        <v>1</v>
      </c>
      <c r="X131" s="61">
        <v>1</v>
      </c>
      <c r="Y131" s="64">
        <v>0</v>
      </c>
    </row>
    <row r="132" spans="1:25">
      <c r="A132" s="59">
        <v>131</v>
      </c>
      <c r="B132" s="59" t="s">
        <v>676</v>
      </c>
      <c r="C132" s="59" t="s">
        <v>677</v>
      </c>
      <c r="D132" s="59" t="s">
        <v>678</v>
      </c>
      <c r="E132" s="59" t="s">
        <v>56</v>
      </c>
      <c r="F132" s="59" t="s">
        <v>56</v>
      </c>
      <c r="G132" s="59">
        <f t="shared" si="8"/>
        <v>0</v>
      </c>
      <c r="H132" s="60" t="s">
        <v>679</v>
      </c>
      <c r="I132" s="59" t="s">
        <v>27</v>
      </c>
      <c r="J132" s="59">
        <v>1</v>
      </c>
      <c r="K132" s="59">
        <f t="shared" si="9"/>
        <v>4</v>
      </c>
      <c r="L132" s="59">
        <v>0</v>
      </c>
      <c r="M132" s="59">
        <v>1</v>
      </c>
      <c r="N132" s="59">
        <v>1</v>
      </c>
      <c r="O132" s="59">
        <v>0</v>
      </c>
      <c r="P132" s="59">
        <v>1</v>
      </c>
      <c r="Q132" s="59">
        <v>1</v>
      </c>
      <c r="R132" s="59">
        <v>2018</v>
      </c>
      <c r="S132" s="59" t="s">
        <v>93</v>
      </c>
      <c r="T132" s="59" t="s">
        <v>680</v>
      </c>
      <c r="U132" s="59" t="s">
        <v>30</v>
      </c>
      <c r="V132" s="59">
        <v>1</v>
      </c>
      <c r="W132" s="59">
        <v>1</v>
      </c>
      <c r="X132" s="61">
        <v>1</v>
      </c>
      <c r="Y132" s="64">
        <v>0</v>
      </c>
    </row>
    <row r="133" spans="1:25">
      <c r="A133" s="59">
        <v>132</v>
      </c>
      <c r="B133" s="59" t="s">
        <v>681</v>
      </c>
      <c r="C133" s="59" t="s">
        <v>682</v>
      </c>
      <c r="D133" s="59" t="s">
        <v>4274</v>
      </c>
      <c r="E133" s="59" t="s">
        <v>24</v>
      </c>
      <c r="F133" s="59" t="s">
        <v>25</v>
      </c>
      <c r="G133" s="59">
        <f t="shared" si="8"/>
        <v>0</v>
      </c>
      <c r="H133" s="60" t="s">
        <v>684</v>
      </c>
      <c r="I133" s="59" t="s">
        <v>27</v>
      </c>
      <c r="J133" s="59">
        <v>1</v>
      </c>
      <c r="K133" s="59">
        <f t="shared" si="9"/>
        <v>4</v>
      </c>
      <c r="L133" s="59">
        <v>1</v>
      </c>
      <c r="M133" s="59">
        <v>1</v>
      </c>
      <c r="N133" s="59">
        <v>1</v>
      </c>
      <c r="O133" s="59">
        <v>1</v>
      </c>
      <c r="P133" s="59">
        <v>0</v>
      </c>
      <c r="Q133" s="59">
        <v>0</v>
      </c>
      <c r="R133" s="59">
        <v>2020</v>
      </c>
      <c r="S133" s="59" t="s">
        <v>93</v>
      </c>
      <c r="T133" s="59" t="s">
        <v>685</v>
      </c>
      <c r="U133" s="59" t="s">
        <v>30</v>
      </c>
      <c r="V133" s="59">
        <v>1</v>
      </c>
      <c r="W133" s="59">
        <v>1</v>
      </c>
      <c r="X133" s="61">
        <v>1</v>
      </c>
      <c r="Y133" s="64">
        <v>0</v>
      </c>
    </row>
    <row r="134" spans="1:25">
      <c r="A134" s="59">
        <v>133</v>
      </c>
      <c r="B134" s="59" t="s">
        <v>686</v>
      </c>
      <c r="C134" s="59" t="s">
        <v>687</v>
      </c>
      <c r="D134" s="59" t="s">
        <v>110</v>
      </c>
      <c r="E134" s="59" t="s">
        <v>105</v>
      </c>
      <c r="F134" s="59" t="s">
        <v>25</v>
      </c>
      <c r="G134" s="59">
        <f t="shared" si="8"/>
        <v>0</v>
      </c>
      <c r="H134" s="60" t="s">
        <v>688</v>
      </c>
      <c r="I134" s="59" t="s">
        <v>27</v>
      </c>
      <c r="J134" s="59">
        <v>1</v>
      </c>
      <c r="K134" s="59">
        <f t="shared" si="9"/>
        <v>4</v>
      </c>
      <c r="L134" s="59">
        <v>1</v>
      </c>
      <c r="M134" s="59">
        <v>1</v>
      </c>
      <c r="N134" s="59">
        <v>1</v>
      </c>
      <c r="O134" s="59">
        <v>1</v>
      </c>
      <c r="P134" s="59">
        <v>0</v>
      </c>
      <c r="Q134" s="59">
        <v>0</v>
      </c>
      <c r="R134" s="59">
        <v>2021</v>
      </c>
      <c r="S134" s="59" t="s">
        <v>93</v>
      </c>
      <c r="T134" s="59" t="s">
        <v>689</v>
      </c>
      <c r="U134" s="59" t="s">
        <v>30</v>
      </c>
      <c r="V134" s="59">
        <v>1</v>
      </c>
      <c r="W134" s="59">
        <v>1</v>
      </c>
      <c r="X134" s="61">
        <v>1</v>
      </c>
      <c r="Y134" s="64">
        <v>0</v>
      </c>
    </row>
    <row r="135" spans="1:25">
      <c r="A135" s="59">
        <v>134</v>
      </c>
      <c r="B135" s="59" t="s">
        <v>690</v>
      </c>
      <c r="C135" s="59" t="s">
        <v>691</v>
      </c>
      <c r="D135" s="59" t="s">
        <v>692</v>
      </c>
      <c r="E135" s="59" t="s">
        <v>56</v>
      </c>
      <c r="F135" s="59" t="s">
        <v>56</v>
      </c>
      <c r="G135" s="59">
        <f t="shared" si="8"/>
        <v>0</v>
      </c>
      <c r="H135" s="60" t="s">
        <v>693</v>
      </c>
      <c r="I135" s="59" t="s">
        <v>27</v>
      </c>
      <c r="J135" s="59">
        <v>1</v>
      </c>
      <c r="K135" s="59">
        <f t="shared" si="9"/>
        <v>4</v>
      </c>
      <c r="L135" s="59">
        <v>1</v>
      </c>
      <c r="M135" s="59">
        <v>1</v>
      </c>
      <c r="N135" s="59">
        <v>1</v>
      </c>
      <c r="O135" s="59">
        <v>1</v>
      </c>
      <c r="P135" s="59">
        <v>0</v>
      </c>
      <c r="Q135" s="59">
        <v>0</v>
      </c>
      <c r="R135" s="59">
        <v>2022</v>
      </c>
      <c r="S135" s="59" t="s">
        <v>93</v>
      </c>
      <c r="T135" s="59" t="s">
        <v>694</v>
      </c>
      <c r="U135" s="59" t="s">
        <v>30</v>
      </c>
      <c r="V135" s="59">
        <v>1</v>
      </c>
      <c r="W135" s="59">
        <v>1</v>
      </c>
      <c r="X135" s="61">
        <v>1</v>
      </c>
      <c r="Y135" s="64">
        <v>0</v>
      </c>
    </row>
    <row r="136" spans="1:25">
      <c r="A136" s="59">
        <v>135</v>
      </c>
      <c r="B136" s="59" t="s">
        <v>695</v>
      </c>
      <c r="C136" s="59" t="s">
        <v>696</v>
      </c>
      <c r="D136" s="59" t="s">
        <v>697</v>
      </c>
      <c r="E136" s="59" t="s">
        <v>50</v>
      </c>
      <c r="F136" s="59" t="s">
        <v>25</v>
      </c>
      <c r="G136" s="59">
        <f t="shared" si="8"/>
        <v>0</v>
      </c>
      <c r="H136" s="60" t="s">
        <v>698</v>
      </c>
      <c r="I136" s="59" t="s">
        <v>27</v>
      </c>
      <c r="J136" s="59">
        <v>1</v>
      </c>
      <c r="K136" s="59">
        <f t="shared" si="9"/>
        <v>4</v>
      </c>
      <c r="L136" s="59">
        <v>1</v>
      </c>
      <c r="M136" s="59">
        <v>1</v>
      </c>
      <c r="N136" s="59">
        <v>1</v>
      </c>
      <c r="O136" s="59">
        <v>1</v>
      </c>
      <c r="P136" s="59">
        <v>0</v>
      </c>
      <c r="Q136" s="59">
        <v>0</v>
      </c>
      <c r="R136" s="59">
        <v>2022</v>
      </c>
      <c r="S136" s="59" t="s">
        <v>93</v>
      </c>
      <c r="T136" s="59" t="s">
        <v>699</v>
      </c>
      <c r="U136" s="59" t="s">
        <v>30</v>
      </c>
      <c r="V136" s="59">
        <v>1</v>
      </c>
      <c r="W136" s="59">
        <v>1</v>
      </c>
      <c r="X136" s="61">
        <v>1</v>
      </c>
      <c r="Y136" s="64">
        <v>0</v>
      </c>
    </row>
    <row r="137" spans="1:25">
      <c r="A137" s="59">
        <v>136</v>
      </c>
      <c r="B137" s="59" t="s">
        <v>700</v>
      </c>
      <c r="C137" s="59" t="s">
        <v>701</v>
      </c>
      <c r="D137" s="59" t="s">
        <v>702</v>
      </c>
      <c r="E137" s="59" t="s">
        <v>56</v>
      </c>
      <c r="F137" s="59" t="s">
        <v>56</v>
      </c>
      <c r="G137" s="59">
        <f t="shared" si="8"/>
        <v>0</v>
      </c>
      <c r="H137" s="60" t="s">
        <v>703</v>
      </c>
      <c r="I137" s="59" t="s">
        <v>27</v>
      </c>
      <c r="J137" s="59">
        <v>1</v>
      </c>
      <c r="K137" s="59">
        <f t="shared" si="9"/>
        <v>4</v>
      </c>
      <c r="L137" s="59">
        <v>0</v>
      </c>
      <c r="M137" s="59">
        <v>1</v>
      </c>
      <c r="N137" s="59">
        <v>1</v>
      </c>
      <c r="O137" s="59">
        <v>1</v>
      </c>
      <c r="P137" s="59">
        <v>1</v>
      </c>
      <c r="Q137" s="59">
        <v>0</v>
      </c>
      <c r="R137" s="59">
        <v>2020</v>
      </c>
      <c r="S137" s="59" t="s">
        <v>37</v>
      </c>
      <c r="T137" s="59" t="s">
        <v>704</v>
      </c>
      <c r="U137" s="59" t="s">
        <v>30</v>
      </c>
      <c r="V137" s="59">
        <v>1</v>
      </c>
      <c r="W137" s="59">
        <v>1</v>
      </c>
      <c r="X137" s="61">
        <v>1</v>
      </c>
      <c r="Y137" s="64">
        <v>0</v>
      </c>
    </row>
    <row r="138" spans="1:25">
      <c r="A138" s="59">
        <v>137</v>
      </c>
      <c r="B138" s="59" t="s">
        <v>705</v>
      </c>
      <c r="C138" s="59" t="s">
        <v>706</v>
      </c>
      <c r="D138" s="59" t="s">
        <v>707</v>
      </c>
      <c r="E138" s="59" t="s">
        <v>72</v>
      </c>
      <c r="F138" s="59" t="s">
        <v>25</v>
      </c>
      <c r="G138" s="59">
        <f t="shared" si="8"/>
        <v>0</v>
      </c>
      <c r="H138" s="60" t="s">
        <v>708</v>
      </c>
      <c r="I138" s="59" t="s">
        <v>27</v>
      </c>
      <c r="J138" s="59">
        <v>1</v>
      </c>
      <c r="K138" s="59">
        <f t="shared" si="9"/>
        <v>4</v>
      </c>
      <c r="L138" s="59">
        <v>1</v>
      </c>
      <c r="M138" s="59">
        <v>1</v>
      </c>
      <c r="N138" s="59">
        <v>1</v>
      </c>
      <c r="O138" s="59">
        <v>1</v>
      </c>
      <c r="P138" s="59">
        <v>0</v>
      </c>
      <c r="Q138" s="59">
        <v>0</v>
      </c>
      <c r="R138" s="59">
        <v>2019</v>
      </c>
      <c r="S138" s="59" t="s">
        <v>112</v>
      </c>
      <c r="T138" s="59" t="s">
        <v>709</v>
      </c>
      <c r="U138" s="59" t="s">
        <v>30</v>
      </c>
      <c r="V138" s="59">
        <v>1</v>
      </c>
      <c r="W138" s="59">
        <v>1</v>
      </c>
      <c r="X138" s="61">
        <v>1</v>
      </c>
      <c r="Y138" s="64">
        <v>0</v>
      </c>
    </row>
    <row r="139" spans="1:25">
      <c r="A139" s="59">
        <v>138</v>
      </c>
      <c r="B139" s="59" t="s">
        <v>710</v>
      </c>
      <c r="C139" s="59" t="s">
        <v>711</v>
      </c>
      <c r="D139" s="59" t="s">
        <v>712</v>
      </c>
      <c r="E139" s="59" t="s">
        <v>42</v>
      </c>
      <c r="F139" s="59" t="s">
        <v>35</v>
      </c>
      <c r="G139" s="59">
        <f t="shared" si="8"/>
        <v>0</v>
      </c>
      <c r="H139" s="60" t="s">
        <v>713</v>
      </c>
      <c r="I139" s="59" t="s">
        <v>27</v>
      </c>
      <c r="J139" s="59">
        <v>1</v>
      </c>
      <c r="K139" s="59">
        <f t="shared" si="9"/>
        <v>4</v>
      </c>
      <c r="L139" s="59">
        <v>1</v>
      </c>
      <c r="M139" s="59">
        <v>1</v>
      </c>
      <c r="N139" s="59">
        <v>1</v>
      </c>
      <c r="O139" s="59">
        <v>1</v>
      </c>
      <c r="P139" s="59">
        <v>0</v>
      </c>
      <c r="Q139" s="59">
        <v>0</v>
      </c>
      <c r="R139" s="59">
        <v>2019</v>
      </c>
      <c r="S139" s="59" t="s">
        <v>112</v>
      </c>
      <c r="T139" s="59" t="s">
        <v>714</v>
      </c>
      <c r="U139" s="59" t="s">
        <v>30</v>
      </c>
      <c r="V139" s="59">
        <v>1</v>
      </c>
      <c r="W139" s="59">
        <v>1</v>
      </c>
      <c r="X139" s="61">
        <v>1</v>
      </c>
      <c r="Y139" s="64">
        <v>0</v>
      </c>
    </row>
    <row r="140" spans="1:25">
      <c r="A140" s="59">
        <v>139</v>
      </c>
      <c r="B140" s="59" t="s">
        <v>715</v>
      </c>
      <c r="C140" s="59" t="s">
        <v>716</v>
      </c>
      <c r="D140" s="59" t="s">
        <v>717</v>
      </c>
      <c r="E140" s="59" t="s">
        <v>105</v>
      </c>
      <c r="F140" s="59" t="s">
        <v>25</v>
      </c>
      <c r="G140" s="59">
        <f t="shared" si="8"/>
        <v>0</v>
      </c>
      <c r="H140" s="60" t="s">
        <v>718</v>
      </c>
      <c r="I140" s="59" t="s">
        <v>27</v>
      </c>
      <c r="J140" s="59">
        <v>1</v>
      </c>
      <c r="K140" s="59">
        <f t="shared" si="9"/>
        <v>4</v>
      </c>
      <c r="L140" s="59">
        <v>0</v>
      </c>
      <c r="M140" s="59">
        <v>1</v>
      </c>
      <c r="N140" s="59">
        <v>1</v>
      </c>
      <c r="O140" s="59">
        <v>1</v>
      </c>
      <c r="P140" s="59">
        <v>1</v>
      </c>
      <c r="Q140" s="59">
        <v>0</v>
      </c>
      <c r="R140" s="59">
        <v>2019</v>
      </c>
      <c r="S140" s="59" t="s">
        <v>112</v>
      </c>
      <c r="T140" s="59" t="s">
        <v>719</v>
      </c>
      <c r="U140" s="59" t="s">
        <v>30</v>
      </c>
      <c r="V140" s="59">
        <v>1</v>
      </c>
      <c r="W140" s="59">
        <v>1</v>
      </c>
      <c r="X140" s="61">
        <v>1</v>
      </c>
      <c r="Y140" s="64">
        <v>0</v>
      </c>
    </row>
    <row r="141" spans="1:25">
      <c r="A141" s="59">
        <v>140</v>
      </c>
      <c r="B141" s="59" t="s">
        <v>720</v>
      </c>
      <c r="C141" s="59" t="s">
        <v>721</v>
      </c>
      <c r="D141" s="59" t="s">
        <v>4265</v>
      </c>
      <c r="E141" s="59" t="s">
        <v>105</v>
      </c>
      <c r="F141" s="59" t="s">
        <v>25</v>
      </c>
      <c r="G141" s="59">
        <f t="shared" si="8"/>
        <v>0</v>
      </c>
      <c r="H141" s="60" t="s">
        <v>722</v>
      </c>
      <c r="I141" s="59" t="s">
        <v>27</v>
      </c>
      <c r="J141" s="59">
        <v>1</v>
      </c>
      <c r="K141" s="59">
        <f t="shared" si="9"/>
        <v>4</v>
      </c>
      <c r="L141" s="59">
        <v>1</v>
      </c>
      <c r="M141" s="59">
        <v>1</v>
      </c>
      <c r="N141" s="59">
        <v>1</v>
      </c>
      <c r="O141" s="59">
        <v>1</v>
      </c>
      <c r="P141" s="59">
        <v>0</v>
      </c>
      <c r="Q141" s="59">
        <v>0</v>
      </c>
      <c r="R141" s="59">
        <v>2020</v>
      </c>
      <c r="S141" s="59" t="s">
        <v>112</v>
      </c>
      <c r="T141" s="59" t="s">
        <v>723</v>
      </c>
      <c r="U141" s="59" t="s">
        <v>30</v>
      </c>
      <c r="V141" s="59">
        <v>1</v>
      </c>
      <c r="W141" s="59">
        <v>1</v>
      </c>
      <c r="X141" s="61">
        <v>1</v>
      </c>
      <c r="Y141" s="64">
        <v>0</v>
      </c>
    </row>
    <row r="142" spans="1:25">
      <c r="A142" s="59">
        <v>141</v>
      </c>
      <c r="B142" s="59" t="s">
        <v>724</v>
      </c>
      <c r="C142" s="59" t="s">
        <v>725</v>
      </c>
      <c r="D142" s="59" t="s">
        <v>726</v>
      </c>
      <c r="E142" s="59" t="s">
        <v>56</v>
      </c>
      <c r="F142" s="59" t="s">
        <v>56</v>
      </c>
      <c r="G142" s="59">
        <f t="shared" si="8"/>
        <v>0</v>
      </c>
      <c r="H142" s="60" t="s">
        <v>727</v>
      </c>
      <c r="I142" s="59" t="s">
        <v>27</v>
      </c>
      <c r="J142" s="59">
        <v>1</v>
      </c>
      <c r="K142" s="59">
        <f t="shared" si="9"/>
        <v>4</v>
      </c>
      <c r="L142" s="59">
        <v>1</v>
      </c>
      <c r="M142" s="59">
        <v>1</v>
      </c>
      <c r="N142" s="59">
        <v>0</v>
      </c>
      <c r="O142" s="59">
        <v>1</v>
      </c>
      <c r="P142" s="59">
        <v>0</v>
      </c>
      <c r="Q142" s="59">
        <v>1</v>
      </c>
      <c r="R142" s="59">
        <v>2020</v>
      </c>
      <c r="S142" s="59" t="s">
        <v>112</v>
      </c>
      <c r="T142" s="59" t="s">
        <v>728</v>
      </c>
      <c r="U142" s="59" t="s">
        <v>30</v>
      </c>
      <c r="V142" s="59">
        <v>1</v>
      </c>
      <c r="W142" s="59">
        <v>1</v>
      </c>
      <c r="X142" s="61">
        <v>1</v>
      </c>
      <c r="Y142" s="64">
        <v>0</v>
      </c>
    </row>
    <row r="143" spans="1:25">
      <c r="A143" s="59">
        <v>142</v>
      </c>
      <c r="B143" s="59" t="s">
        <v>729</v>
      </c>
      <c r="C143" s="59" t="s">
        <v>730</v>
      </c>
      <c r="D143" s="59" t="s">
        <v>110</v>
      </c>
      <c r="E143" s="59" t="s">
        <v>105</v>
      </c>
      <c r="F143" s="59" t="s">
        <v>25</v>
      </c>
      <c r="G143" s="59">
        <f t="shared" si="8"/>
        <v>0</v>
      </c>
      <c r="H143" s="60" t="s">
        <v>731</v>
      </c>
      <c r="I143" s="59" t="s">
        <v>27</v>
      </c>
      <c r="J143" s="59">
        <v>1</v>
      </c>
      <c r="K143" s="59">
        <f t="shared" si="9"/>
        <v>4</v>
      </c>
      <c r="L143" s="59">
        <v>1</v>
      </c>
      <c r="M143" s="59">
        <v>1</v>
      </c>
      <c r="N143" s="59">
        <v>1</v>
      </c>
      <c r="O143" s="59">
        <v>0</v>
      </c>
      <c r="P143" s="59">
        <v>1</v>
      </c>
      <c r="Q143" s="59">
        <v>0</v>
      </c>
      <c r="R143" s="59">
        <v>2020</v>
      </c>
      <c r="S143" s="59" t="s">
        <v>112</v>
      </c>
      <c r="T143" s="59" t="s">
        <v>732</v>
      </c>
      <c r="U143" s="59" t="s">
        <v>30</v>
      </c>
      <c r="V143" s="59">
        <v>1</v>
      </c>
      <c r="W143" s="59">
        <v>1</v>
      </c>
      <c r="X143" s="61">
        <v>1</v>
      </c>
      <c r="Y143" s="64">
        <v>0</v>
      </c>
    </row>
    <row r="144" spans="1:25">
      <c r="A144" s="59">
        <v>143</v>
      </c>
      <c r="B144" s="59" t="s">
        <v>733</v>
      </c>
      <c r="C144" s="59" t="s">
        <v>734</v>
      </c>
      <c r="D144" s="59" t="s">
        <v>735</v>
      </c>
      <c r="E144" s="59" t="s">
        <v>105</v>
      </c>
      <c r="F144" s="59" t="s">
        <v>25</v>
      </c>
      <c r="G144" s="59">
        <f t="shared" si="8"/>
        <v>0</v>
      </c>
      <c r="H144" s="60" t="s">
        <v>736</v>
      </c>
      <c r="I144" s="59" t="s">
        <v>27</v>
      </c>
      <c r="J144" s="59">
        <v>1</v>
      </c>
      <c r="K144" s="59">
        <f t="shared" si="9"/>
        <v>4</v>
      </c>
      <c r="L144" s="59">
        <v>1</v>
      </c>
      <c r="M144" s="59">
        <v>1</v>
      </c>
      <c r="N144" s="59">
        <v>1</v>
      </c>
      <c r="O144" s="59">
        <v>0</v>
      </c>
      <c r="P144" s="59">
        <v>1</v>
      </c>
      <c r="Q144" s="59">
        <v>0</v>
      </c>
      <c r="R144" s="59">
        <v>2020</v>
      </c>
      <c r="S144" s="59" t="s">
        <v>112</v>
      </c>
      <c r="T144" s="59" t="s">
        <v>737</v>
      </c>
      <c r="U144" s="59" t="s">
        <v>30</v>
      </c>
      <c r="V144" s="59">
        <v>1</v>
      </c>
      <c r="W144" s="59">
        <v>1</v>
      </c>
      <c r="X144" s="61">
        <v>1</v>
      </c>
      <c r="Y144" s="64">
        <v>0</v>
      </c>
    </row>
    <row r="145" spans="1:25">
      <c r="A145" s="59">
        <v>144</v>
      </c>
      <c r="B145" s="59" t="s">
        <v>738</v>
      </c>
      <c r="C145" s="59" t="s">
        <v>739</v>
      </c>
      <c r="D145" s="59" t="s">
        <v>740</v>
      </c>
      <c r="E145" s="59" t="s">
        <v>105</v>
      </c>
      <c r="F145" s="59" t="s">
        <v>25</v>
      </c>
      <c r="G145" s="59">
        <f t="shared" si="8"/>
        <v>0</v>
      </c>
      <c r="H145" s="60" t="s">
        <v>741</v>
      </c>
      <c r="I145" s="59" t="s">
        <v>27</v>
      </c>
      <c r="J145" s="59">
        <v>1</v>
      </c>
      <c r="K145" s="59">
        <f t="shared" si="9"/>
        <v>4</v>
      </c>
      <c r="L145" s="59">
        <v>1</v>
      </c>
      <c r="M145" s="59">
        <v>0</v>
      </c>
      <c r="N145" s="59">
        <v>1</v>
      </c>
      <c r="O145" s="59">
        <v>0</v>
      </c>
      <c r="P145" s="59">
        <v>1</v>
      </c>
      <c r="Q145" s="59">
        <v>1</v>
      </c>
      <c r="R145" s="59">
        <v>2021</v>
      </c>
      <c r="S145" s="59" t="s">
        <v>112</v>
      </c>
      <c r="T145" s="59" t="s">
        <v>742</v>
      </c>
      <c r="U145" s="59" t="s">
        <v>30</v>
      </c>
      <c r="V145" s="59">
        <v>1</v>
      </c>
      <c r="W145" s="59">
        <v>1</v>
      </c>
      <c r="X145" s="61">
        <v>1</v>
      </c>
      <c r="Y145" s="64">
        <v>0</v>
      </c>
    </row>
    <row r="146" spans="1:25">
      <c r="A146" s="59">
        <v>145</v>
      </c>
      <c r="B146" s="59" t="s">
        <v>743</v>
      </c>
      <c r="C146" s="59" t="s">
        <v>744</v>
      </c>
      <c r="D146" s="59" t="s">
        <v>4329</v>
      </c>
      <c r="E146" s="59" t="s">
        <v>24</v>
      </c>
      <c r="F146" s="59" t="s">
        <v>25</v>
      </c>
      <c r="G146" s="59">
        <f t="shared" si="8"/>
        <v>0</v>
      </c>
      <c r="H146" s="60" t="s">
        <v>745</v>
      </c>
      <c r="I146" s="59" t="s">
        <v>27</v>
      </c>
      <c r="J146" s="59">
        <v>1</v>
      </c>
      <c r="K146" s="59">
        <f t="shared" si="9"/>
        <v>4</v>
      </c>
      <c r="L146" s="59">
        <v>0</v>
      </c>
      <c r="M146" s="59">
        <v>1</v>
      </c>
      <c r="N146" s="59">
        <v>1</v>
      </c>
      <c r="O146" s="59">
        <v>1</v>
      </c>
      <c r="P146" s="59">
        <v>0</v>
      </c>
      <c r="Q146" s="59">
        <v>1</v>
      </c>
      <c r="R146" s="59">
        <v>2022</v>
      </c>
      <c r="S146" s="59" t="s">
        <v>112</v>
      </c>
      <c r="T146" s="59" t="s">
        <v>746</v>
      </c>
      <c r="U146" s="59" t="s">
        <v>30</v>
      </c>
      <c r="V146" s="59">
        <v>1</v>
      </c>
      <c r="W146" s="59">
        <v>1</v>
      </c>
      <c r="X146" s="61">
        <v>1</v>
      </c>
      <c r="Y146" s="64">
        <v>0</v>
      </c>
    </row>
    <row r="147" spans="1:25">
      <c r="A147" s="59">
        <v>146</v>
      </c>
      <c r="B147" s="59" t="s">
        <v>747</v>
      </c>
      <c r="C147" s="59" t="s">
        <v>748</v>
      </c>
      <c r="D147" s="59" t="s">
        <v>4329</v>
      </c>
      <c r="E147" s="59" t="s">
        <v>24</v>
      </c>
      <c r="F147" s="59" t="s">
        <v>25</v>
      </c>
      <c r="G147" s="59">
        <f t="shared" si="8"/>
        <v>0</v>
      </c>
      <c r="H147" s="60" t="s">
        <v>749</v>
      </c>
      <c r="I147" s="59" t="s">
        <v>27</v>
      </c>
      <c r="J147" s="59">
        <v>1</v>
      </c>
      <c r="K147" s="59">
        <f t="shared" si="9"/>
        <v>4</v>
      </c>
      <c r="L147" s="59">
        <v>1</v>
      </c>
      <c r="M147" s="59">
        <v>1</v>
      </c>
      <c r="N147" s="59">
        <v>1</v>
      </c>
      <c r="O147" s="59">
        <v>1</v>
      </c>
      <c r="P147" s="59">
        <v>0</v>
      </c>
      <c r="Q147" s="59">
        <v>0</v>
      </c>
      <c r="R147" s="59">
        <v>2022</v>
      </c>
      <c r="S147" s="59" t="s">
        <v>112</v>
      </c>
      <c r="T147" s="59" t="s">
        <v>750</v>
      </c>
      <c r="U147" s="59" t="s">
        <v>30</v>
      </c>
      <c r="V147" s="59">
        <v>1</v>
      </c>
      <c r="W147" s="59">
        <v>1</v>
      </c>
      <c r="X147" s="61">
        <v>1</v>
      </c>
      <c r="Y147" s="64">
        <v>0</v>
      </c>
    </row>
    <row r="148" spans="1:25">
      <c r="A148" s="59">
        <v>147</v>
      </c>
      <c r="B148" s="59" t="s">
        <v>751</v>
      </c>
      <c r="C148" s="59" t="s">
        <v>752</v>
      </c>
      <c r="D148" s="59" t="s">
        <v>4265</v>
      </c>
      <c r="E148" s="59" t="s">
        <v>105</v>
      </c>
      <c r="F148" s="59" t="s">
        <v>25</v>
      </c>
      <c r="G148" s="59">
        <f t="shared" si="8"/>
        <v>0</v>
      </c>
      <c r="H148" s="60" t="s">
        <v>753</v>
      </c>
      <c r="I148" s="59" t="s">
        <v>27</v>
      </c>
      <c r="J148" s="59">
        <v>1</v>
      </c>
      <c r="K148" s="59">
        <f t="shared" si="9"/>
        <v>4</v>
      </c>
      <c r="L148" s="59">
        <v>1</v>
      </c>
      <c r="M148" s="59">
        <v>1</v>
      </c>
      <c r="N148" s="59">
        <v>1</v>
      </c>
      <c r="O148" s="59">
        <v>1</v>
      </c>
      <c r="P148" s="59">
        <v>0</v>
      </c>
      <c r="Q148" s="59">
        <v>0</v>
      </c>
      <c r="R148" s="59">
        <v>2021</v>
      </c>
      <c r="S148" s="59" t="s">
        <v>118</v>
      </c>
      <c r="T148" s="59" t="s">
        <v>754</v>
      </c>
      <c r="U148" s="59" t="s">
        <v>30</v>
      </c>
      <c r="V148" s="59">
        <v>1</v>
      </c>
      <c r="W148" s="59">
        <v>1</v>
      </c>
      <c r="X148" s="61">
        <v>1</v>
      </c>
      <c r="Y148" s="64">
        <v>0</v>
      </c>
    </row>
    <row r="149" spans="1:25">
      <c r="A149" s="59">
        <v>148</v>
      </c>
      <c r="B149" s="59" t="s">
        <v>755</v>
      </c>
      <c r="C149" s="59" t="s">
        <v>756</v>
      </c>
      <c r="D149" s="59" t="s">
        <v>4297</v>
      </c>
      <c r="E149" s="59" t="s">
        <v>56</v>
      </c>
      <c r="F149" s="59" t="s">
        <v>56</v>
      </c>
      <c r="G149" s="59">
        <f t="shared" si="8"/>
        <v>0</v>
      </c>
      <c r="H149" s="60" t="s">
        <v>757</v>
      </c>
      <c r="I149" s="59" t="s">
        <v>27</v>
      </c>
      <c r="J149" s="59">
        <v>1</v>
      </c>
      <c r="K149" s="59">
        <f t="shared" si="9"/>
        <v>4</v>
      </c>
      <c r="L149" s="59">
        <v>1</v>
      </c>
      <c r="M149" s="59">
        <v>1</v>
      </c>
      <c r="N149" s="59">
        <v>0</v>
      </c>
      <c r="O149" s="59">
        <v>1</v>
      </c>
      <c r="P149" s="59">
        <v>0</v>
      </c>
      <c r="Q149" s="59">
        <v>1</v>
      </c>
      <c r="R149" s="59">
        <v>2019</v>
      </c>
      <c r="S149" s="59" t="s">
        <v>758</v>
      </c>
      <c r="T149" s="59" t="s">
        <v>759</v>
      </c>
      <c r="U149" s="59" t="s">
        <v>30</v>
      </c>
      <c r="V149" s="59">
        <v>1</v>
      </c>
      <c r="W149" s="59">
        <v>1</v>
      </c>
      <c r="X149" s="61">
        <v>1</v>
      </c>
      <c r="Y149" s="64">
        <v>0</v>
      </c>
    </row>
    <row r="150" spans="1:25">
      <c r="A150" s="59">
        <v>149</v>
      </c>
      <c r="B150" s="59" t="s">
        <v>760</v>
      </c>
      <c r="C150" s="59" t="s">
        <v>761</v>
      </c>
      <c r="D150" s="59" t="s">
        <v>762</v>
      </c>
      <c r="E150" s="59" t="s">
        <v>762</v>
      </c>
      <c r="F150" s="59" t="s">
        <v>762</v>
      </c>
      <c r="G150" s="59" t="s">
        <v>762</v>
      </c>
      <c r="H150" s="60" t="s">
        <v>763</v>
      </c>
      <c r="I150" s="59" t="s">
        <v>27</v>
      </c>
      <c r="J150" s="59">
        <v>1</v>
      </c>
      <c r="K150" s="59">
        <f t="shared" si="9"/>
        <v>4</v>
      </c>
      <c r="L150" s="59">
        <v>1</v>
      </c>
      <c r="M150" s="59">
        <v>1</v>
      </c>
      <c r="N150" s="59">
        <v>0</v>
      </c>
      <c r="O150" s="59">
        <v>1</v>
      </c>
      <c r="P150" s="59">
        <v>1</v>
      </c>
      <c r="Q150" s="59">
        <v>0</v>
      </c>
      <c r="R150" s="59">
        <v>2015</v>
      </c>
      <c r="S150" s="59" t="s">
        <v>299</v>
      </c>
      <c r="T150" s="59" t="s">
        <v>764</v>
      </c>
      <c r="U150" s="59" t="s">
        <v>30</v>
      </c>
      <c r="V150" s="59">
        <v>1</v>
      </c>
      <c r="W150" s="59">
        <v>1</v>
      </c>
      <c r="X150" s="61">
        <v>1</v>
      </c>
      <c r="Y150" s="64">
        <v>0</v>
      </c>
    </row>
    <row r="151" spans="1:25">
      <c r="A151" s="59">
        <v>150</v>
      </c>
      <c r="B151" s="59" t="s">
        <v>397</v>
      </c>
      <c r="C151" s="59" t="s">
        <v>765</v>
      </c>
      <c r="D151" s="59" t="s">
        <v>116</v>
      </c>
      <c r="E151" s="59" t="s">
        <v>105</v>
      </c>
      <c r="F151" s="59" t="s">
        <v>25</v>
      </c>
      <c r="G151" s="59">
        <f t="shared" ref="G151:G179" si="10">IFERROR(IF(FIND("Multi",F151),1,0),0)</f>
        <v>0</v>
      </c>
      <c r="H151" s="60" t="s">
        <v>766</v>
      </c>
      <c r="I151" s="59" t="s">
        <v>27</v>
      </c>
      <c r="J151" s="59">
        <v>1</v>
      </c>
      <c r="K151" s="59">
        <f t="shared" ref="K151:K182" si="11">SUM(L151:Q151)</f>
        <v>4</v>
      </c>
      <c r="L151" s="59">
        <v>1</v>
      </c>
      <c r="M151" s="59">
        <v>0</v>
      </c>
      <c r="N151" s="59">
        <v>1</v>
      </c>
      <c r="O151" s="59">
        <v>1</v>
      </c>
      <c r="P151" s="59">
        <v>0</v>
      </c>
      <c r="Q151" s="59">
        <v>1</v>
      </c>
      <c r="R151" s="59">
        <v>2015</v>
      </c>
      <c r="S151" s="59" t="s">
        <v>299</v>
      </c>
      <c r="T151" s="59" t="s">
        <v>767</v>
      </c>
      <c r="U151" s="59" t="s">
        <v>30</v>
      </c>
      <c r="V151" s="59">
        <v>1</v>
      </c>
      <c r="W151" s="59">
        <v>1</v>
      </c>
      <c r="X151" s="61">
        <v>1</v>
      </c>
      <c r="Y151" s="64">
        <v>0</v>
      </c>
    </row>
    <row r="152" spans="1:25">
      <c r="A152" s="59">
        <v>151</v>
      </c>
      <c r="B152" s="59" t="s">
        <v>768</v>
      </c>
      <c r="C152" s="59" t="s">
        <v>769</v>
      </c>
      <c r="D152" s="59" t="s">
        <v>770</v>
      </c>
      <c r="E152" s="59" t="s">
        <v>105</v>
      </c>
      <c r="F152" s="59" t="s">
        <v>25</v>
      </c>
      <c r="G152" s="59">
        <f t="shared" si="10"/>
        <v>0</v>
      </c>
      <c r="H152" s="60" t="s">
        <v>771</v>
      </c>
      <c r="I152" s="59" t="s">
        <v>27</v>
      </c>
      <c r="J152" s="59">
        <v>1</v>
      </c>
      <c r="K152" s="59">
        <f t="shared" si="11"/>
        <v>4</v>
      </c>
      <c r="L152" s="59">
        <v>0</v>
      </c>
      <c r="M152" s="59">
        <v>1</v>
      </c>
      <c r="N152" s="59">
        <v>1</v>
      </c>
      <c r="O152" s="59">
        <v>1</v>
      </c>
      <c r="P152" s="59">
        <v>1</v>
      </c>
      <c r="Q152" s="59">
        <v>0</v>
      </c>
      <c r="R152" s="59">
        <v>2020</v>
      </c>
      <c r="S152" s="59" t="s">
        <v>299</v>
      </c>
      <c r="T152" s="59" t="s">
        <v>772</v>
      </c>
      <c r="U152" s="59" t="s">
        <v>30</v>
      </c>
      <c r="V152" s="59">
        <v>1</v>
      </c>
      <c r="W152" s="59">
        <v>1</v>
      </c>
      <c r="X152" s="61">
        <v>1</v>
      </c>
      <c r="Y152" s="64">
        <v>0</v>
      </c>
    </row>
    <row r="153" spans="1:25">
      <c r="A153" s="59">
        <v>152</v>
      </c>
      <c r="B153" s="59" t="s">
        <v>773</v>
      </c>
      <c r="C153" s="59" t="s">
        <v>774</v>
      </c>
      <c r="D153" s="59" t="s">
        <v>4330</v>
      </c>
      <c r="E153" s="59" t="s">
        <v>50</v>
      </c>
      <c r="F153" s="59" t="s">
        <v>25</v>
      </c>
      <c r="G153" s="59">
        <f t="shared" si="10"/>
        <v>0</v>
      </c>
      <c r="H153" s="60" t="s">
        <v>775</v>
      </c>
      <c r="I153" s="59" t="s">
        <v>27</v>
      </c>
      <c r="J153" s="59">
        <v>1</v>
      </c>
      <c r="K153" s="59">
        <f t="shared" si="11"/>
        <v>4</v>
      </c>
      <c r="L153" s="59">
        <v>1</v>
      </c>
      <c r="M153" s="59">
        <v>1</v>
      </c>
      <c r="N153" s="59">
        <v>1</v>
      </c>
      <c r="O153" s="59">
        <v>1</v>
      </c>
      <c r="P153" s="59">
        <v>0</v>
      </c>
      <c r="Q153" s="59">
        <v>0</v>
      </c>
      <c r="R153" s="59">
        <v>2022</v>
      </c>
      <c r="S153" s="59" t="s">
        <v>299</v>
      </c>
      <c r="T153" s="59" t="s">
        <v>776</v>
      </c>
      <c r="U153" s="59" t="s">
        <v>30</v>
      </c>
      <c r="V153" s="59">
        <v>1</v>
      </c>
      <c r="W153" s="59">
        <v>1</v>
      </c>
      <c r="X153" s="61">
        <v>1</v>
      </c>
      <c r="Y153" s="64">
        <v>0</v>
      </c>
    </row>
    <row r="154" spans="1:25">
      <c r="A154" s="59">
        <v>153</v>
      </c>
      <c r="B154" s="59" t="s">
        <v>777</v>
      </c>
      <c r="C154" s="59" t="s">
        <v>778</v>
      </c>
      <c r="D154" s="59" t="s">
        <v>779</v>
      </c>
      <c r="E154" s="59" t="s">
        <v>780</v>
      </c>
      <c r="F154" s="59" t="s">
        <v>25</v>
      </c>
      <c r="G154" s="59">
        <f t="shared" si="10"/>
        <v>0</v>
      </c>
      <c r="H154" s="60" t="s">
        <v>781</v>
      </c>
      <c r="I154" s="59" t="s">
        <v>27</v>
      </c>
      <c r="J154" s="59">
        <v>1</v>
      </c>
      <c r="K154" s="59">
        <f t="shared" si="11"/>
        <v>4</v>
      </c>
      <c r="L154" s="59">
        <v>1</v>
      </c>
      <c r="M154" s="59">
        <v>1</v>
      </c>
      <c r="N154" s="59">
        <v>1</v>
      </c>
      <c r="O154" s="59">
        <v>0</v>
      </c>
      <c r="P154" s="59">
        <v>1</v>
      </c>
      <c r="Q154" s="59">
        <v>0</v>
      </c>
      <c r="R154" s="59">
        <v>2022</v>
      </c>
      <c r="S154" s="59" t="s">
        <v>299</v>
      </c>
      <c r="T154" s="59" t="s">
        <v>782</v>
      </c>
      <c r="U154" s="59" t="s">
        <v>30</v>
      </c>
      <c r="V154" s="59">
        <v>1</v>
      </c>
      <c r="W154" s="59">
        <v>1</v>
      </c>
      <c r="X154" s="61">
        <v>1</v>
      </c>
      <c r="Y154" s="64">
        <v>0</v>
      </c>
    </row>
    <row r="155" spans="1:25">
      <c r="A155" s="59">
        <v>154</v>
      </c>
      <c r="B155" s="59" t="s">
        <v>783</v>
      </c>
      <c r="C155" s="59" t="s">
        <v>784</v>
      </c>
      <c r="D155" s="59" t="s">
        <v>785</v>
      </c>
      <c r="E155" s="59" t="s">
        <v>50</v>
      </c>
      <c r="F155" s="59" t="s">
        <v>25</v>
      </c>
      <c r="G155" s="59">
        <f t="shared" si="10"/>
        <v>0</v>
      </c>
      <c r="H155" s="60" t="s">
        <v>786</v>
      </c>
      <c r="I155" s="59" t="s">
        <v>27</v>
      </c>
      <c r="J155" s="59">
        <v>1</v>
      </c>
      <c r="K155" s="59">
        <f t="shared" si="11"/>
        <v>4</v>
      </c>
      <c r="L155" s="59">
        <v>0</v>
      </c>
      <c r="M155" s="59">
        <v>1</v>
      </c>
      <c r="N155" s="59">
        <v>1</v>
      </c>
      <c r="O155" s="59">
        <v>1</v>
      </c>
      <c r="P155" s="59">
        <v>1</v>
      </c>
      <c r="Q155" s="59">
        <v>0</v>
      </c>
      <c r="R155" s="59">
        <v>2017</v>
      </c>
      <c r="S155" s="59" t="s">
        <v>787</v>
      </c>
      <c r="T155" s="59" t="s">
        <v>788</v>
      </c>
      <c r="U155" s="59" t="s">
        <v>30</v>
      </c>
      <c r="V155" s="59">
        <v>1</v>
      </c>
      <c r="W155" s="59">
        <v>1</v>
      </c>
      <c r="X155" s="61">
        <v>1</v>
      </c>
      <c r="Y155" s="64">
        <v>0</v>
      </c>
    </row>
    <row r="156" spans="1:25">
      <c r="A156" s="59">
        <v>155</v>
      </c>
      <c r="B156" s="59" t="s">
        <v>789</v>
      </c>
      <c r="C156" s="59" t="s">
        <v>790</v>
      </c>
      <c r="D156" s="59" t="s">
        <v>791</v>
      </c>
      <c r="E156" s="59" t="s">
        <v>42</v>
      </c>
      <c r="F156" s="59" t="s">
        <v>35</v>
      </c>
      <c r="G156" s="59">
        <f t="shared" si="10"/>
        <v>0</v>
      </c>
      <c r="H156" s="60" t="s">
        <v>792</v>
      </c>
      <c r="I156" s="59" t="s">
        <v>27</v>
      </c>
      <c r="J156" s="59">
        <v>1</v>
      </c>
      <c r="K156" s="59">
        <f t="shared" si="11"/>
        <v>4</v>
      </c>
      <c r="L156" s="59">
        <v>0</v>
      </c>
      <c r="M156" s="59">
        <v>1</v>
      </c>
      <c r="N156" s="59">
        <v>1</v>
      </c>
      <c r="O156" s="59">
        <v>1</v>
      </c>
      <c r="P156" s="59">
        <v>0</v>
      </c>
      <c r="Q156" s="59">
        <v>1</v>
      </c>
      <c r="R156" s="59">
        <v>2016</v>
      </c>
      <c r="S156" s="59" t="s">
        <v>124</v>
      </c>
      <c r="T156" s="59" t="s">
        <v>793</v>
      </c>
      <c r="U156" s="59" t="s">
        <v>30</v>
      </c>
      <c r="V156" s="59">
        <v>1</v>
      </c>
      <c r="W156" s="59">
        <v>1</v>
      </c>
      <c r="X156" s="61">
        <v>1</v>
      </c>
      <c r="Y156" s="64">
        <v>0</v>
      </c>
    </row>
    <row r="157" spans="1:25">
      <c r="A157" s="59">
        <v>156</v>
      </c>
      <c r="B157" s="59" t="s">
        <v>794</v>
      </c>
      <c r="C157" s="59" t="s">
        <v>795</v>
      </c>
      <c r="D157" s="59" t="s">
        <v>796</v>
      </c>
      <c r="E157" s="59" t="s">
        <v>50</v>
      </c>
      <c r="F157" s="59" t="s">
        <v>25</v>
      </c>
      <c r="G157" s="59">
        <f t="shared" si="10"/>
        <v>0</v>
      </c>
      <c r="H157" s="60" t="s">
        <v>797</v>
      </c>
      <c r="I157" s="59" t="s">
        <v>27</v>
      </c>
      <c r="J157" s="59">
        <v>1</v>
      </c>
      <c r="K157" s="59">
        <f t="shared" si="11"/>
        <v>4</v>
      </c>
      <c r="L157" s="59">
        <v>0</v>
      </c>
      <c r="M157" s="59">
        <v>1</v>
      </c>
      <c r="N157" s="59">
        <v>1</v>
      </c>
      <c r="O157" s="59">
        <v>1</v>
      </c>
      <c r="P157" s="59">
        <v>1</v>
      </c>
      <c r="Q157" s="59">
        <v>0</v>
      </c>
      <c r="R157" s="59">
        <v>2021</v>
      </c>
      <c r="S157" s="59" t="s">
        <v>311</v>
      </c>
      <c r="T157" s="59" t="s">
        <v>798</v>
      </c>
      <c r="U157" s="59" t="s">
        <v>30</v>
      </c>
      <c r="V157" s="59">
        <v>1</v>
      </c>
      <c r="W157" s="59">
        <v>1</v>
      </c>
      <c r="X157" s="61">
        <v>1</v>
      </c>
      <c r="Y157" s="64">
        <v>0</v>
      </c>
    </row>
    <row r="158" spans="1:25">
      <c r="A158" s="59">
        <v>157</v>
      </c>
      <c r="B158" s="59" t="s">
        <v>799</v>
      </c>
      <c r="C158" s="59" t="s">
        <v>800</v>
      </c>
      <c r="D158" s="59" t="s">
        <v>801</v>
      </c>
      <c r="E158" s="59" t="s">
        <v>56</v>
      </c>
      <c r="F158" s="59" t="s">
        <v>56</v>
      </c>
      <c r="G158" s="59">
        <f t="shared" si="10"/>
        <v>0</v>
      </c>
      <c r="H158" s="60" t="s">
        <v>802</v>
      </c>
      <c r="I158" s="59" t="s">
        <v>27</v>
      </c>
      <c r="J158" s="59">
        <v>1</v>
      </c>
      <c r="K158" s="59">
        <f t="shared" si="11"/>
        <v>4</v>
      </c>
      <c r="L158" s="59">
        <v>0</v>
      </c>
      <c r="M158" s="59">
        <v>1</v>
      </c>
      <c r="N158" s="59">
        <v>1</v>
      </c>
      <c r="O158" s="59">
        <v>1</v>
      </c>
      <c r="P158" s="59">
        <v>1</v>
      </c>
      <c r="Q158" s="59">
        <v>0</v>
      </c>
      <c r="R158" s="59">
        <v>2018</v>
      </c>
      <c r="S158" s="59" t="s">
        <v>311</v>
      </c>
      <c r="T158" s="59" t="s">
        <v>803</v>
      </c>
      <c r="U158" s="59" t="s">
        <v>30</v>
      </c>
      <c r="V158" s="59">
        <v>1</v>
      </c>
      <c r="W158" s="59">
        <v>1</v>
      </c>
      <c r="X158" s="61">
        <v>1</v>
      </c>
      <c r="Y158" s="64">
        <v>0</v>
      </c>
    </row>
    <row r="159" spans="1:25">
      <c r="A159" s="59">
        <v>158</v>
      </c>
      <c r="B159" s="59" t="s">
        <v>804</v>
      </c>
      <c r="C159" s="59" t="s">
        <v>805</v>
      </c>
      <c r="D159" s="59" t="s">
        <v>806</v>
      </c>
      <c r="E159" s="59" t="s">
        <v>72</v>
      </c>
      <c r="F159" s="59" t="s">
        <v>25</v>
      </c>
      <c r="G159" s="59">
        <f t="shared" si="10"/>
        <v>0</v>
      </c>
      <c r="H159" s="60" t="s">
        <v>807</v>
      </c>
      <c r="I159" s="59" t="s">
        <v>27</v>
      </c>
      <c r="J159" s="59">
        <v>1</v>
      </c>
      <c r="K159" s="59">
        <f t="shared" si="11"/>
        <v>4</v>
      </c>
      <c r="L159" s="59">
        <v>1</v>
      </c>
      <c r="M159" s="59">
        <v>1</v>
      </c>
      <c r="N159" s="59">
        <v>0</v>
      </c>
      <c r="O159" s="59">
        <v>1</v>
      </c>
      <c r="P159" s="59">
        <v>1</v>
      </c>
      <c r="Q159" s="59">
        <v>0</v>
      </c>
      <c r="R159" s="59">
        <v>2019</v>
      </c>
      <c r="S159" s="59" t="s">
        <v>808</v>
      </c>
      <c r="T159" s="59" t="s">
        <v>809</v>
      </c>
      <c r="U159" s="59" t="s">
        <v>30</v>
      </c>
      <c r="V159" s="59">
        <v>1</v>
      </c>
      <c r="W159" s="59">
        <v>1</v>
      </c>
      <c r="X159" s="61">
        <v>1</v>
      </c>
      <c r="Y159" s="64">
        <v>0</v>
      </c>
    </row>
    <row r="160" spans="1:25">
      <c r="A160" s="59">
        <v>159</v>
      </c>
      <c r="B160" s="59" t="s">
        <v>810</v>
      </c>
      <c r="C160" s="59" t="s">
        <v>811</v>
      </c>
      <c r="D160" s="59" t="s">
        <v>812</v>
      </c>
      <c r="E160" s="59" t="s">
        <v>105</v>
      </c>
      <c r="F160" s="59" t="s">
        <v>25</v>
      </c>
      <c r="G160" s="59">
        <f t="shared" si="10"/>
        <v>0</v>
      </c>
      <c r="H160" s="60" t="s">
        <v>813</v>
      </c>
      <c r="I160" s="59" t="s">
        <v>27</v>
      </c>
      <c r="J160" s="59">
        <v>1</v>
      </c>
      <c r="K160" s="59">
        <f t="shared" si="11"/>
        <v>4</v>
      </c>
      <c r="L160" s="59">
        <v>1</v>
      </c>
      <c r="M160" s="59">
        <v>1</v>
      </c>
      <c r="N160" s="59">
        <v>1</v>
      </c>
      <c r="O160" s="59">
        <v>1</v>
      </c>
      <c r="P160" s="59">
        <v>0</v>
      </c>
      <c r="Q160" s="59">
        <v>0</v>
      </c>
      <c r="R160" s="59">
        <v>2022</v>
      </c>
      <c r="S160" s="59" t="s">
        <v>814</v>
      </c>
      <c r="T160" s="59" t="s">
        <v>815</v>
      </c>
      <c r="U160" s="59" t="s">
        <v>30</v>
      </c>
      <c r="V160" s="59">
        <v>1</v>
      </c>
      <c r="W160" s="59">
        <v>1</v>
      </c>
      <c r="X160" s="61">
        <v>1</v>
      </c>
      <c r="Y160" s="64">
        <v>0</v>
      </c>
    </row>
    <row r="161" spans="1:25">
      <c r="A161" s="59">
        <v>160</v>
      </c>
      <c r="B161" s="59" t="s">
        <v>816</v>
      </c>
      <c r="C161" s="59" t="s">
        <v>817</v>
      </c>
      <c r="D161" s="59" t="s">
        <v>818</v>
      </c>
      <c r="E161" s="59" t="s">
        <v>91</v>
      </c>
      <c r="F161" s="59" t="s">
        <v>91</v>
      </c>
      <c r="G161" s="59">
        <f t="shared" si="10"/>
        <v>0</v>
      </c>
      <c r="H161" s="60" t="s">
        <v>819</v>
      </c>
      <c r="I161" s="59" t="s">
        <v>27</v>
      </c>
      <c r="J161" s="59">
        <v>1</v>
      </c>
      <c r="K161" s="59">
        <f t="shared" si="11"/>
        <v>4</v>
      </c>
      <c r="L161" s="59">
        <v>1</v>
      </c>
      <c r="M161" s="59">
        <v>1</v>
      </c>
      <c r="N161" s="59">
        <v>1</v>
      </c>
      <c r="O161" s="59">
        <v>0</v>
      </c>
      <c r="P161" s="59">
        <v>1</v>
      </c>
      <c r="Q161" s="59">
        <v>0</v>
      </c>
      <c r="R161" s="59">
        <v>2019</v>
      </c>
      <c r="S161" s="59" t="s">
        <v>44</v>
      </c>
      <c r="T161" s="59" t="s">
        <v>820</v>
      </c>
      <c r="U161" s="59" t="s">
        <v>30</v>
      </c>
      <c r="V161" s="59">
        <v>1</v>
      </c>
      <c r="W161" s="59">
        <v>1</v>
      </c>
      <c r="X161" s="61">
        <v>1</v>
      </c>
      <c r="Y161" s="64">
        <v>0</v>
      </c>
    </row>
    <row r="162" spans="1:25">
      <c r="A162" s="59">
        <v>161</v>
      </c>
      <c r="B162" s="59" t="s">
        <v>821</v>
      </c>
      <c r="C162" s="59" t="s">
        <v>822</v>
      </c>
      <c r="D162" s="59" t="s">
        <v>823</v>
      </c>
      <c r="E162" s="59" t="s">
        <v>42</v>
      </c>
      <c r="F162" s="59" t="s">
        <v>35</v>
      </c>
      <c r="G162" s="59">
        <f t="shared" si="10"/>
        <v>0</v>
      </c>
      <c r="H162" s="60" t="s">
        <v>824</v>
      </c>
      <c r="I162" s="59" t="s">
        <v>27</v>
      </c>
      <c r="J162" s="59">
        <v>1</v>
      </c>
      <c r="K162" s="59">
        <f t="shared" si="11"/>
        <v>4</v>
      </c>
      <c r="L162" s="59">
        <v>1</v>
      </c>
      <c r="M162" s="59">
        <v>1</v>
      </c>
      <c r="N162" s="59">
        <v>1</v>
      </c>
      <c r="O162" s="59">
        <v>1</v>
      </c>
      <c r="P162" s="59">
        <v>0</v>
      </c>
      <c r="Q162" s="59">
        <v>0</v>
      </c>
      <c r="R162" s="59">
        <v>2016</v>
      </c>
      <c r="S162" s="59" t="s">
        <v>825</v>
      </c>
      <c r="T162" s="59" t="s">
        <v>826</v>
      </c>
      <c r="U162" s="59" t="s">
        <v>30</v>
      </c>
      <c r="V162" s="59">
        <v>1</v>
      </c>
      <c r="W162" s="59">
        <v>1</v>
      </c>
      <c r="X162" s="61">
        <v>1</v>
      </c>
      <c r="Y162" s="64">
        <v>0</v>
      </c>
    </row>
    <row r="163" spans="1:25">
      <c r="A163" s="59">
        <v>162</v>
      </c>
      <c r="B163" s="59" t="s">
        <v>827</v>
      </c>
      <c r="C163" s="59" t="s">
        <v>828</v>
      </c>
      <c r="D163" s="59" t="s">
        <v>829</v>
      </c>
      <c r="E163" s="59" t="s">
        <v>50</v>
      </c>
      <c r="F163" s="59" t="s">
        <v>25</v>
      </c>
      <c r="G163" s="59">
        <f t="shared" si="10"/>
        <v>0</v>
      </c>
      <c r="H163" s="60" t="s">
        <v>830</v>
      </c>
      <c r="I163" s="59" t="s">
        <v>27</v>
      </c>
      <c r="J163" s="59">
        <v>1</v>
      </c>
      <c r="K163" s="59">
        <f t="shared" si="11"/>
        <v>4</v>
      </c>
      <c r="L163" s="59">
        <v>1</v>
      </c>
      <c r="M163" s="59">
        <v>1</v>
      </c>
      <c r="N163" s="59">
        <v>1</v>
      </c>
      <c r="O163" s="59">
        <v>1</v>
      </c>
      <c r="P163" s="59">
        <v>0</v>
      </c>
      <c r="Q163" s="59">
        <v>0</v>
      </c>
      <c r="R163" s="59">
        <v>2017</v>
      </c>
      <c r="S163" s="59" t="s">
        <v>28</v>
      </c>
      <c r="T163" s="59" t="s">
        <v>831</v>
      </c>
      <c r="U163" s="59" t="s">
        <v>30</v>
      </c>
      <c r="V163" s="59">
        <v>1</v>
      </c>
      <c r="W163" s="59">
        <v>1</v>
      </c>
      <c r="X163" s="61">
        <v>1</v>
      </c>
      <c r="Y163" s="64">
        <v>0</v>
      </c>
    </row>
    <row r="164" spans="1:25">
      <c r="A164" s="59">
        <v>163</v>
      </c>
      <c r="B164" s="59" t="s">
        <v>832</v>
      </c>
      <c r="C164" s="59" t="s">
        <v>833</v>
      </c>
      <c r="D164" s="59" t="s">
        <v>834</v>
      </c>
      <c r="E164" s="59" t="s">
        <v>56</v>
      </c>
      <c r="F164" s="59" t="s">
        <v>56</v>
      </c>
      <c r="G164" s="59">
        <f t="shared" si="10"/>
        <v>0</v>
      </c>
      <c r="H164" s="60" t="s">
        <v>835</v>
      </c>
      <c r="I164" s="59" t="s">
        <v>27</v>
      </c>
      <c r="J164" s="59">
        <v>1</v>
      </c>
      <c r="K164" s="59">
        <f t="shared" si="11"/>
        <v>4</v>
      </c>
      <c r="L164" s="59">
        <v>1</v>
      </c>
      <c r="M164" s="59">
        <v>1</v>
      </c>
      <c r="N164" s="59">
        <v>1</v>
      </c>
      <c r="O164" s="59">
        <v>1</v>
      </c>
      <c r="P164" s="59">
        <v>0</v>
      </c>
      <c r="Q164" s="59">
        <v>0</v>
      </c>
      <c r="R164" s="59">
        <v>2019</v>
      </c>
      <c r="S164" s="59" t="s">
        <v>836</v>
      </c>
      <c r="T164" s="59" t="s">
        <v>837</v>
      </c>
      <c r="U164" s="59" t="s">
        <v>46</v>
      </c>
      <c r="V164" s="59">
        <v>1</v>
      </c>
      <c r="W164" s="59">
        <v>1</v>
      </c>
      <c r="X164" s="61">
        <v>1</v>
      </c>
      <c r="Y164" s="64">
        <v>0</v>
      </c>
    </row>
    <row r="165" spans="1:25">
      <c r="A165" s="59">
        <v>164</v>
      </c>
      <c r="B165" s="59" t="s">
        <v>838</v>
      </c>
      <c r="C165" s="59" t="s">
        <v>839</v>
      </c>
      <c r="D165" s="59" t="s">
        <v>840</v>
      </c>
      <c r="E165" s="59" t="s">
        <v>161</v>
      </c>
      <c r="F165" s="59" t="s">
        <v>161</v>
      </c>
      <c r="G165" s="59">
        <f t="shared" si="10"/>
        <v>1</v>
      </c>
      <c r="H165" s="60" t="s">
        <v>841</v>
      </c>
      <c r="I165" s="59" t="s">
        <v>27</v>
      </c>
      <c r="J165" s="59">
        <v>1</v>
      </c>
      <c r="K165" s="59">
        <f t="shared" si="11"/>
        <v>4</v>
      </c>
      <c r="L165" s="59">
        <v>1</v>
      </c>
      <c r="M165" s="59">
        <v>1</v>
      </c>
      <c r="N165" s="59">
        <v>1</v>
      </c>
      <c r="O165" s="59">
        <v>1</v>
      </c>
      <c r="P165" s="59">
        <v>0</v>
      </c>
      <c r="Q165" s="59">
        <v>0</v>
      </c>
      <c r="R165" s="59">
        <v>2020</v>
      </c>
      <c r="S165" s="59" t="s">
        <v>28</v>
      </c>
      <c r="T165" s="59" t="s">
        <v>842</v>
      </c>
      <c r="U165" s="59" t="s">
        <v>30</v>
      </c>
      <c r="V165" s="59">
        <v>1</v>
      </c>
      <c r="W165" s="59">
        <v>1</v>
      </c>
      <c r="X165" s="61">
        <v>1</v>
      </c>
      <c r="Y165" s="64">
        <v>0</v>
      </c>
    </row>
    <row r="166" spans="1:25">
      <c r="A166" s="59">
        <v>165</v>
      </c>
      <c r="B166" s="59" t="s">
        <v>843</v>
      </c>
      <c r="C166" s="59" t="s">
        <v>844</v>
      </c>
      <c r="D166" s="59" t="s">
        <v>91</v>
      </c>
      <c r="E166" s="59" t="s">
        <v>845</v>
      </c>
      <c r="F166" s="59" t="s">
        <v>845</v>
      </c>
      <c r="G166" s="59">
        <f t="shared" si="10"/>
        <v>0</v>
      </c>
      <c r="H166" s="60" t="s">
        <v>846</v>
      </c>
      <c r="I166" s="59" t="s">
        <v>27</v>
      </c>
      <c r="J166" s="59">
        <v>1</v>
      </c>
      <c r="K166" s="59">
        <f t="shared" si="11"/>
        <v>4</v>
      </c>
      <c r="L166" s="59">
        <v>1</v>
      </c>
      <c r="M166" s="59">
        <v>1</v>
      </c>
      <c r="N166" s="59">
        <v>0</v>
      </c>
      <c r="O166" s="59">
        <v>1</v>
      </c>
      <c r="P166" s="59">
        <v>0</v>
      </c>
      <c r="Q166" s="59">
        <v>1</v>
      </c>
      <c r="R166" s="59">
        <v>2021</v>
      </c>
      <c r="S166" s="59" t="s">
        <v>28</v>
      </c>
      <c r="T166" s="59" t="s">
        <v>847</v>
      </c>
      <c r="U166" s="59" t="s">
        <v>30</v>
      </c>
      <c r="V166" s="59">
        <v>1</v>
      </c>
      <c r="W166" s="59">
        <v>1</v>
      </c>
      <c r="X166" s="61">
        <v>1</v>
      </c>
      <c r="Y166" s="64">
        <v>0</v>
      </c>
    </row>
    <row r="167" spans="1:25">
      <c r="A167" s="59">
        <v>166</v>
      </c>
      <c r="B167" s="59" t="s">
        <v>848</v>
      </c>
      <c r="C167" s="59" t="s">
        <v>849</v>
      </c>
      <c r="D167" s="59" t="s">
        <v>850</v>
      </c>
      <c r="E167" s="59" t="s">
        <v>56</v>
      </c>
      <c r="F167" s="59" t="s">
        <v>56</v>
      </c>
      <c r="G167" s="59">
        <f t="shared" si="10"/>
        <v>0</v>
      </c>
      <c r="H167" s="60" t="s">
        <v>851</v>
      </c>
      <c r="I167" s="59" t="s">
        <v>27</v>
      </c>
      <c r="J167" s="59">
        <v>1</v>
      </c>
      <c r="K167" s="59">
        <f t="shared" si="11"/>
        <v>4</v>
      </c>
      <c r="L167" s="59">
        <v>1</v>
      </c>
      <c r="M167" s="59">
        <v>1</v>
      </c>
      <c r="N167" s="59">
        <v>1</v>
      </c>
      <c r="O167" s="59">
        <v>1</v>
      </c>
      <c r="P167" s="59">
        <v>0</v>
      </c>
      <c r="Q167" s="59">
        <v>0</v>
      </c>
      <c r="R167" s="59">
        <v>2019</v>
      </c>
      <c r="S167" s="59" t="s">
        <v>852</v>
      </c>
      <c r="T167" s="59" t="s">
        <v>853</v>
      </c>
      <c r="U167" s="59" t="s">
        <v>30</v>
      </c>
      <c r="V167" s="59">
        <v>1</v>
      </c>
      <c r="W167" s="59">
        <v>1</v>
      </c>
      <c r="X167" s="61">
        <v>1</v>
      </c>
      <c r="Y167" s="64">
        <v>0</v>
      </c>
    </row>
    <row r="168" spans="1:25">
      <c r="A168" s="59">
        <v>167</v>
      </c>
      <c r="B168" s="59" t="s">
        <v>854</v>
      </c>
      <c r="C168" s="59" t="s">
        <v>855</v>
      </c>
      <c r="D168" s="59" t="s">
        <v>856</v>
      </c>
      <c r="E168" s="59" t="s">
        <v>50</v>
      </c>
      <c r="F168" s="59" t="s">
        <v>25</v>
      </c>
      <c r="G168" s="59">
        <f t="shared" si="10"/>
        <v>0</v>
      </c>
      <c r="H168" s="60" t="s">
        <v>857</v>
      </c>
      <c r="I168" s="59" t="s">
        <v>27</v>
      </c>
      <c r="J168" s="59">
        <v>1</v>
      </c>
      <c r="K168" s="59">
        <f t="shared" si="11"/>
        <v>4</v>
      </c>
      <c r="L168" s="59">
        <v>1</v>
      </c>
      <c r="M168" s="59">
        <v>0</v>
      </c>
      <c r="N168" s="59">
        <v>1</v>
      </c>
      <c r="O168" s="59">
        <v>1</v>
      </c>
      <c r="P168" s="59">
        <v>1</v>
      </c>
      <c r="Q168" s="59">
        <v>0</v>
      </c>
      <c r="R168" s="59">
        <v>2019</v>
      </c>
      <c r="S168" s="59" t="s">
        <v>858</v>
      </c>
      <c r="T168" s="59" t="s">
        <v>859</v>
      </c>
      <c r="U168" s="59" t="s">
        <v>30</v>
      </c>
      <c r="V168" s="59">
        <v>1</v>
      </c>
      <c r="W168" s="59">
        <v>1</v>
      </c>
      <c r="X168" s="61">
        <v>1</v>
      </c>
      <c r="Y168" s="64">
        <v>0</v>
      </c>
    </row>
    <row r="169" spans="1:25">
      <c r="A169" s="59">
        <v>168</v>
      </c>
      <c r="B169" s="59" t="s">
        <v>860</v>
      </c>
      <c r="C169" s="59" t="s">
        <v>861</v>
      </c>
      <c r="D169" s="59" t="s">
        <v>4327</v>
      </c>
      <c r="E169" s="59" t="s">
        <v>50</v>
      </c>
      <c r="F169" s="59" t="s">
        <v>25</v>
      </c>
      <c r="G169" s="59">
        <f t="shared" si="10"/>
        <v>0</v>
      </c>
      <c r="H169" s="60" t="s">
        <v>862</v>
      </c>
      <c r="I169" s="59" t="s">
        <v>27</v>
      </c>
      <c r="J169" s="59">
        <v>1</v>
      </c>
      <c r="K169" s="59">
        <f t="shared" si="11"/>
        <v>4</v>
      </c>
      <c r="L169" s="59">
        <v>1</v>
      </c>
      <c r="M169" s="59">
        <v>1</v>
      </c>
      <c r="N169" s="59">
        <v>1</v>
      </c>
      <c r="O169" s="59">
        <v>1</v>
      </c>
      <c r="P169" s="59">
        <v>0</v>
      </c>
      <c r="Q169" s="59">
        <v>0</v>
      </c>
      <c r="R169" s="59">
        <v>2022</v>
      </c>
      <c r="S169" s="59" t="s">
        <v>863</v>
      </c>
      <c r="T169" s="59" t="s">
        <v>864</v>
      </c>
      <c r="U169" s="59" t="s">
        <v>30</v>
      </c>
      <c r="V169" s="59">
        <v>1</v>
      </c>
      <c r="W169" s="59">
        <v>1</v>
      </c>
      <c r="X169" s="61">
        <v>1</v>
      </c>
      <c r="Y169" s="64">
        <v>0</v>
      </c>
    </row>
    <row r="170" spans="1:25">
      <c r="A170" s="59">
        <v>169</v>
      </c>
      <c r="B170" s="59" t="s">
        <v>865</v>
      </c>
      <c r="C170" s="59" t="s">
        <v>866</v>
      </c>
      <c r="D170" s="59" t="s">
        <v>867</v>
      </c>
      <c r="E170" s="59" t="s">
        <v>72</v>
      </c>
      <c r="F170" s="59" t="s">
        <v>25</v>
      </c>
      <c r="G170" s="59">
        <f t="shared" si="10"/>
        <v>0</v>
      </c>
      <c r="H170" s="60" t="s">
        <v>868</v>
      </c>
      <c r="I170" s="59" t="s">
        <v>27</v>
      </c>
      <c r="J170" s="59">
        <v>1</v>
      </c>
      <c r="K170" s="59">
        <f t="shared" si="11"/>
        <v>4</v>
      </c>
      <c r="L170" s="59">
        <v>1</v>
      </c>
      <c r="M170" s="59">
        <v>1</v>
      </c>
      <c r="N170" s="59">
        <v>1</v>
      </c>
      <c r="O170" s="59">
        <v>1</v>
      </c>
      <c r="P170" s="59">
        <v>0</v>
      </c>
      <c r="Q170" s="59">
        <v>0</v>
      </c>
      <c r="R170" s="59">
        <v>2022</v>
      </c>
      <c r="S170" s="59" t="s">
        <v>869</v>
      </c>
      <c r="T170" s="59" t="s">
        <v>870</v>
      </c>
      <c r="U170" s="59" t="s">
        <v>30</v>
      </c>
      <c r="V170" s="59">
        <v>1</v>
      </c>
      <c r="W170" s="59">
        <v>1</v>
      </c>
      <c r="X170" s="61">
        <v>1</v>
      </c>
      <c r="Y170" s="64">
        <v>0</v>
      </c>
    </row>
    <row r="171" spans="1:25">
      <c r="A171" s="59">
        <v>170</v>
      </c>
      <c r="B171" s="59" t="s">
        <v>871</v>
      </c>
      <c r="C171" s="59" t="s">
        <v>872</v>
      </c>
      <c r="D171" s="59" t="s">
        <v>873</v>
      </c>
      <c r="E171" s="59" t="s">
        <v>24</v>
      </c>
      <c r="F171" s="59" t="s">
        <v>25</v>
      </c>
      <c r="G171" s="59">
        <f t="shared" si="10"/>
        <v>0</v>
      </c>
      <c r="H171" s="60" t="s">
        <v>874</v>
      </c>
      <c r="I171" s="59" t="s">
        <v>27</v>
      </c>
      <c r="J171" s="59">
        <v>1</v>
      </c>
      <c r="K171" s="59">
        <f t="shared" si="11"/>
        <v>4</v>
      </c>
      <c r="L171" s="59">
        <v>0</v>
      </c>
      <c r="M171" s="59">
        <v>1</v>
      </c>
      <c r="N171" s="59">
        <v>1</v>
      </c>
      <c r="O171" s="59">
        <v>1</v>
      </c>
      <c r="P171" s="59">
        <v>1</v>
      </c>
      <c r="Q171" s="59">
        <v>0</v>
      </c>
      <c r="R171" s="59">
        <v>2021</v>
      </c>
      <c r="S171" s="59" t="s">
        <v>875</v>
      </c>
      <c r="T171" s="59" t="s">
        <v>876</v>
      </c>
      <c r="U171" s="59" t="s">
        <v>30</v>
      </c>
      <c r="V171" s="59">
        <v>1</v>
      </c>
      <c r="W171" s="59">
        <v>1</v>
      </c>
      <c r="X171" s="61">
        <v>1</v>
      </c>
      <c r="Y171" s="64">
        <v>0</v>
      </c>
    </row>
    <row r="172" spans="1:25">
      <c r="A172" s="59">
        <v>171</v>
      </c>
      <c r="B172" s="59" t="s">
        <v>877</v>
      </c>
      <c r="C172" s="59" t="s">
        <v>878</v>
      </c>
      <c r="D172" s="59" t="s">
        <v>4283</v>
      </c>
      <c r="E172" s="59" t="s">
        <v>161</v>
      </c>
      <c r="F172" s="59" t="s">
        <v>161</v>
      </c>
      <c r="G172" s="59">
        <f t="shared" si="10"/>
        <v>1</v>
      </c>
      <c r="H172" s="60" t="s">
        <v>879</v>
      </c>
      <c r="I172" s="59" t="s">
        <v>27</v>
      </c>
      <c r="J172" s="59">
        <v>1</v>
      </c>
      <c r="K172" s="59">
        <f t="shared" si="11"/>
        <v>4</v>
      </c>
      <c r="L172" s="59">
        <v>1</v>
      </c>
      <c r="M172" s="59">
        <v>1</v>
      </c>
      <c r="N172" s="59">
        <v>1</v>
      </c>
      <c r="O172" s="59">
        <v>0</v>
      </c>
      <c r="P172" s="59">
        <v>1</v>
      </c>
      <c r="Q172" s="59">
        <v>0</v>
      </c>
      <c r="R172" s="59">
        <v>2018</v>
      </c>
      <c r="S172" s="59" t="s">
        <v>52</v>
      </c>
      <c r="T172" s="59" t="s">
        <v>880</v>
      </c>
      <c r="U172" s="59" t="s">
        <v>30</v>
      </c>
      <c r="V172" s="59">
        <v>1</v>
      </c>
      <c r="W172" s="59">
        <v>1</v>
      </c>
      <c r="X172" s="61">
        <v>1</v>
      </c>
      <c r="Y172" s="64">
        <v>0</v>
      </c>
    </row>
    <row r="173" spans="1:25">
      <c r="A173" s="59">
        <v>172</v>
      </c>
      <c r="B173" s="59" t="s">
        <v>881</v>
      </c>
      <c r="C173" s="59" t="s">
        <v>882</v>
      </c>
      <c r="D173" s="59" t="s">
        <v>770</v>
      </c>
      <c r="E173" s="59" t="s">
        <v>105</v>
      </c>
      <c r="F173" s="59" t="s">
        <v>25</v>
      </c>
      <c r="G173" s="59">
        <f t="shared" si="10"/>
        <v>0</v>
      </c>
      <c r="H173" s="60" t="s">
        <v>883</v>
      </c>
      <c r="I173" s="59" t="s">
        <v>27</v>
      </c>
      <c r="J173" s="59">
        <v>1</v>
      </c>
      <c r="K173" s="59">
        <f t="shared" si="11"/>
        <v>4</v>
      </c>
      <c r="L173" s="59">
        <v>1</v>
      </c>
      <c r="M173" s="59">
        <v>1</v>
      </c>
      <c r="N173" s="59">
        <v>1</v>
      </c>
      <c r="O173" s="59">
        <v>1</v>
      </c>
      <c r="P173" s="59">
        <v>0</v>
      </c>
      <c r="Q173" s="59">
        <v>0</v>
      </c>
      <c r="R173" s="59">
        <v>2019</v>
      </c>
      <c r="S173" s="59" t="s">
        <v>52</v>
      </c>
      <c r="T173" s="59" t="s">
        <v>884</v>
      </c>
      <c r="U173" s="59" t="s">
        <v>30</v>
      </c>
      <c r="V173" s="59">
        <v>1</v>
      </c>
      <c r="W173" s="59">
        <v>1</v>
      </c>
      <c r="X173" s="61">
        <v>1</v>
      </c>
      <c r="Y173" s="64">
        <v>0</v>
      </c>
    </row>
    <row r="174" spans="1:25">
      <c r="A174" s="59">
        <v>173</v>
      </c>
      <c r="B174" s="59" t="s">
        <v>885</v>
      </c>
      <c r="C174" s="59" t="s">
        <v>886</v>
      </c>
      <c r="D174" s="59" t="s">
        <v>4331</v>
      </c>
      <c r="E174" s="59" t="s">
        <v>72</v>
      </c>
      <c r="F174" s="59" t="s">
        <v>25</v>
      </c>
      <c r="G174" s="59">
        <f t="shared" si="10"/>
        <v>0</v>
      </c>
      <c r="H174" s="60" t="s">
        <v>887</v>
      </c>
      <c r="I174" s="59" t="s">
        <v>27</v>
      </c>
      <c r="J174" s="59">
        <v>1</v>
      </c>
      <c r="K174" s="59">
        <f t="shared" si="11"/>
        <v>4</v>
      </c>
      <c r="L174" s="59">
        <v>0</v>
      </c>
      <c r="M174" s="59">
        <v>1</v>
      </c>
      <c r="N174" s="59">
        <v>1</v>
      </c>
      <c r="O174" s="59">
        <v>1</v>
      </c>
      <c r="P174" s="59">
        <v>0</v>
      </c>
      <c r="Q174" s="59">
        <v>1</v>
      </c>
      <c r="R174" s="59">
        <v>2022</v>
      </c>
      <c r="S174" s="59" t="s">
        <v>52</v>
      </c>
      <c r="T174" s="59" t="s">
        <v>888</v>
      </c>
      <c r="U174" s="59" t="s">
        <v>30</v>
      </c>
      <c r="V174" s="59">
        <v>1</v>
      </c>
      <c r="W174" s="59">
        <v>1</v>
      </c>
      <c r="X174" s="61">
        <v>1</v>
      </c>
      <c r="Y174" s="64">
        <v>0</v>
      </c>
    </row>
    <row r="175" spans="1:25">
      <c r="A175" s="59">
        <v>174</v>
      </c>
      <c r="B175" s="59" t="s">
        <v>889</v>
      </c>
      <c r="C175" s="59" t="s">
        <v>890</v>
      </c>
      <c r="D175" s="59" t="s">
        <v>891</v>
      </c>
      <c r="E175" s="59" t="s">
        <v>105</v>
      </c>
      <c r="F175" s="59" t="s">
        <v>25</v>
      </c>
      <c r="G175" s="59">
        <f t="shared" si="10"/>
        <v>0</v>
      </c>
      <c r="H175" s="60" t="s">
        <v>892</v>
      </c>
      <c r="I175" s="59" t="s">
        <v>27</v>
      </c>
      <c r="J175" s="59">
        <v>1</v>
      </c>
      <c r="K175" s="59">
        <f t="shared" si="11"/>
        <v>4</v>
      </c>
      <c r="L175" s="59">
        <v>0</v>
      </c>
      <c r="M175" s="59">
        <v>0</v>
      </c>
      <c r="N175" s="59">
        <v>1</v>
      </c>
      <c r="O175" s="59">
        <v>1</v>
      </c>
      <c r="P175" s="59">
        <v>1</v>
      </c>
      <c r="Q175" s="59">
        <v>1</v>
      </c>
      <c r="R175" s="59">
        <v>2022</v>
      </c>
      <c r="S175" s="59" t="s">
        <v>52</v>
      </c>
      <c r="T175" s="59" t="s">
        <v>893</v>
      </c>
      <c r="U175" s="59" t="s">
        <v>30</v>
      </c>
      <c r="V175" s="59">
        <v>1</v>
      </c>
      <c r="W175" s="59">
        <v>1</v>
      </c>
      <c r="X175" s="61">
        <v>1</v>
      </c>
      <c r="Y175" s="64">
        <v>0</v>
      </c>
    </row>
    <row r="176" spans="1:25">
      <c r="A176" s="59">
        <v>175</v>
      </c>
      <c r="B176" s="59" t="s">
        <v>894</v>
      </c>
      <c r="C176" s="59" t="s">
        <v>895</v>
      </c>
      <c r="D176" s="59" t="s">
        <v>896</v>
      </c>
      <c r="E176" s="59" t="s">
        <v>72</v>
      </c>
      <c r="F176" s="59" t="s">
        <v>25</v>
      </c>
      <c r="G176" s="59">
        <f t="shared" si="10"/>
        <v>0</v>
      </c>
      <c r="H176" s="60" t="s">
        <v>897</v>
      </c>
      <c r="I176" s="59" t="s">
        <v>27</v>
      </c>
      <c r="J176" s="59">
        <v>1</v>
      </c>
      <c r="K176" s="59">
        <f t="shared" si="11"/>
        <v>4</v>
      </c>
      <c r="L176" s="59">
        <v>1</v>
      </c>
      <c r="M176" s="59">
        <v>1</v>
      </c>
      <c r="N176" s="59">
        <v>1</v>
      </c>
      <c r="O176" s="59">
        <v>0</v>
      </c>
      <c r="P176" s="59">
        <v>1</v>
      </c>
      <c r="Q176" s="59">
        <v>0</v>
      </c>
      <c r="R176" s="59">
        <v>2017</v>
      </c>
      <c r="S176" s="59" t="s">
        <v>52</v>
      </c>
      <c r="T176" s="59" t="s">
        <v>898</v>
      </c>
      <c r="U176" s="59" t="s">
        <v>30</v>
      </c>
      <c r="V176" s="59">
        <v>1</v>
      </c>
      <c r="W176" s="59">
        <v>1</v>
      </c>
      <c r="X176" s="61">
        <v>1</v>
      </c>
      <c r="Y176" s="64">
        <v>0</v>
      </c>
    </row>
    <row r="177" spans="1:25">
      <c r="A177" s="59">
        <v>176</v>
      </c>
      <c r="B177" s="59" t="s">
        <v>899</v>
      </c>
      <c r="C177" s="59" t="s">
        <v>900</v>
      </c>
      <c r="D177" s="59" t="s">
        <v>901</v>
      </c>
      <c r="E177" s="59" t="s">
        <v>105</v>
      </c>
      <c r="F177" s="59" t="s">
        <v>25</v>
      </c>
      <c r="G177" s="59">
        <f t="shared" si="10"/>
        <v>0</v>
      </c>
      <c r="H177" s="60" t="s">
        <v>902</v>
      </c>
      <c r="I177" s="59" t="s">
        <v>27</v>
      </c>
      <c r="J177" s="59">
        <v>1</v>
      </c>
      <c r="K177" s="59">
        <f t="shared" si="11"/>
        <v>4</v>
      </c>
      <c r="L177" s="59">
        <v>1</v>
      </c>
      <c r="M177" s="59">
        <v>1</v>
      </c>
      <c r="N177" s="59">
        <v>0</v>
      </c>
      <c r="O177" s="59">
        <v>0</v>
      </c>
      <c r="P177" s="59">
        <v>1</v>
      </c>
      <c r="Q177" s="59">
        <v>1</v>
      </c>
      <c r="R177" s="59">
        <v>2017</v>
      </c>
      <c r="S177" s="59" t="s">
        <v>52</v>
      </c>
      <c r="T177" s="59" t="s">
        <v>903</v>
      </c>
      <c r="U177" s="59" t="s">
        <v>30</v>
      </c>
      <c r="V177" s="59">
        <v>1</v>
      </c>
      <c r="W177" s="59">
        <v>1</v>
      </c>
      <c r="X177" s="61">
        <v>1</v>
      </c>
      <c r="Y177" s="64">
        <v>0</v>
      </c>
    </row>
    <row r="178" spans="1:25">
      <c r="A178" s="59">
        <v>177</v>
      </c>
      <c r="B178" s="59" t="s">
        <v>904</v>
      </c>
      <c r="C178" s="59" t="s">
        <v>905</v>
      </c>
      <c r="D178" s="59" t="s">
        <v>906</v>
      </c>
      <c r="E178" s="59" t="s">
        <v>56</v>
      </c>
      <c r="F178" s="59" t="s">
        <v>56</v>
      </c>
      <c r="G178" s="59">
        <f t="shared" si="10"/>
        <v>0</v>
      </c>
      <c r="H178" s="60" t="s">
        <v>907</v>
      </c>
      <c r="I178" s="59" t="s">
        <v>27</v>
      </c>
      <c r="J178" s="59">
        <v>1</v>
      </c>
      <c r="K178" s="59">
        <f t="shared" si="11"/>
        <v>4</v>
      </c>
      <c r="L178" s="59">
        <v>0</v>
      </c>
      <c r="M178" s="59">
        <v>1</v>
      </c>
      <c r="N178" s="59">
        <v>1</v>
      </c>
      <c r="O178" s="59">
        <v>0</v>
      </c>
      <c r="P178" s="59">
        <v>1</v>
      </c>
      <c r="Q178" s="59">
        <v>1</v>
      </c>
      <c r="R178" s="59">
        <v>2019</v>
      </c>
      <c r="S178" s="59" t="s">
        <v>367</v>
      </c>
      <c r="T178" s="59" t="s">
        <v>908</v>
      </c>
      <c r="U178" s="59" t="s">
        <v>30</v>
      </c>
      <c r="V178" s="59">
        <v>1</v>
      </c>
      <c r="W178" s="59">
        <v>1</v>
      </c>
      <c r="X178" s="61">
        <v>1</v>
      </c>
      <c r="Y178" s="64">
        <v>0</v>
      </c>
    </row>
    <row r="179" spans="1:25">
      <c r="A179" s="59">
        <v>178</v>
      </c>
      <c r="B179" s="59" t="s">
        <v>909</v>
      </c>
      <c r="C179" s="59" t="s">
        <v>910</v>
      </c>
      <c r="D179" s="59" t="s">
        <v>4361</v>
      </c>
      <c r="E179" s="59" t="s">
        <v>50</v>
      </c>
      <c r="F179" s="59" t="s">
        <v>25</v>
      </c>
      <c r="G179" s="59">
        <f t="shared" si="10"/>
        <v>0</v>
      </c>
      <c r="H179" s="60" t="s">
        <v>911</v>
      </c>
      <c r="I179" s="59" t="s">
        <v>27</v>
      </c>
      <c r="J179" s="59">
        <v>1</v>
      </c>
      <c r="K179" s="59">
        <f t="shared" si="11"/>
        <v>4</v>
      </c>
      <c r="L179" s="59">
        <v>1</v>
      </c>
      <c r="M179" s="59">
        <v>1</v>
      </c>
      <c r="N179" s="59">
        <v>1</v>
      </c>
      <c r="O179" s="59">
        <v>1</v>
      </c>
      <c r="P179" s="59">
        <v>0</v>
      </c>
      <c r="Q179" s="59">
        <v>0</v>
      </c>
      <c r="R179" s="59">
        <v>2019</v>
      </c>
      <c r="S179" s="59" t="s">
        <v>367</v>
      </c>
      <c r="T179" s="59" t="s">
        <v>912</v>
      </c>
      <c r="U179" s="59" t="s">
        <v>30</v>
      </c>
      <c r="V179" s="59">
        <v>1</v>
      </c>
      <c r="W179" s="59">
        <v>1</v>
      </c>
      <c r="X179" s="61">
        <v>1</v>
      </c>
      <c r="Y179" s="64">
        <v>0</v>
      </c>
    </row>
    <row r="180" spans="1:25">
      <c r="A180" s="59">
        <v>179</v>
      </c>
      <c r="B180" s="59" t="s">
        <v>913</v>
      </c>
      <c r="C180" s="59" t="s">
        <v>914</v>
      </c>
      <c r="D180" s="59" t="s">
        <v>762</v>
      </c>
      <c r="E180" s="59" t="s">
        <v>762</v>
      </c>
      <c r="F180" s="59" t="s">
        <v>762</v>
      </c>
      <c r="G180" s="59" t="s">
        <v>762</v>
      </c>
      <c r="H180" s="60" t="s">
        <v>915</v>
      </c>
      <c r="I180" s="59" t="s">
        <v>27</v>
      </c>
      <c r="J180" s="59">
        <v>1</v>
      </c>
      <c r="K180" s="59">
        <f t="shared" si="11"/>
        <v>4</v>
      </c>
      <c r="L180" s="59">
        <v>1</v>
      </c>
      <c r="M180" s="59">
        <v>1</v>
      </c>
      <c r="N180" s="59">
        <v>1</v>
      </c>
      <c r="O180" s="59">
        <v>1</v>
      </c>
      <c r="P180" s="59">
        <v>0</v>
      </c>
      <c r="Q180" s="59">
        <v>0</v>
      </c>
      <c r="R180" s="59">
        <v>2021</v>
      </c>
      <c r="S180" s="59" t="s">
        <v>367</v>
      </c>
      <c r="T180" s="59" t="s">
        <v>916</v>
      </c>
      <c r="U180" s="59" t="s">
        <v>30</v>
      </c>
      <c r="V180" s="59">
        <v>1</v>
      </c>
      <c r="W180" s="59">
        <v>1</v>
      </c>
      <c r="X180" s="61">
        <v>1</v>
      </c>
      <c r="Y180" s="64">
        <v>0</v>
      </c>
    </row>
    <row r="181" spans="1:25">
      <c r="A181" s="59">
        <v>180</v>
      </c>
      <c r="B181" s="59" t="s">
        <v>917</v>
      </c>
      <c r="C181" s="59" t="s">
        <v>918</v>
      </c>
      <c r="D181" s="59" t="s">
        <v>919</v>
      </c>
      <c r="E181" s="59" t="s">
        <v>56</v>
      </c>
      <c r="F181" s="59" t="s">
        <v>56</v>
      </c>
      <c r="G181" s="59">
        <f t="shared" ref="G181:G188" si="12">IFERROR(IF(FIND("Multi",F181),1,0),0)</f>
        <v>0</v>
      </c>
      <c r="H181" s="60" t="s">
        <v>920</v>
      </c>
      <c r="I181" s="59" t="s">
        <v>27</v>
      </c>
      <c r="J181" s="59">
        <v>1</v>
      </c>
      <c r="K181" s="59">
        <f t="shared" si="11"/>
        <v>4</v>
      </c>
      <c r="L181" s="59">
        <v>0</v>
      </c>
      <c r="M181" s="59">
        <v>1</v>
      </c>
      <c r="N181" s="59">
        <v>1</v>
      </c>
      <c r="O181" s="59">
        <v>1</v>
      </c>
      <c r="P181" s="59">
        <v>0</v>
      </c>
      <c r="Q181" s="59">
        <v>1</v>
      </c>
      <c r="R181" s="59">
        <v>2021</v>
      </c>
      <c r="S181" s="59" t="s">
        <v>367</v>
      </c>
      <c r="T181" s="59" t="s">
        <v>921</v>
      </c>
      <c r="U181" s="59" t="s">
        <v>30</v>
      </c>
      <c r="V181" s="59">
        <v>1</v>
      </c>
      <c r="W181" s="59">
        <v>1</v>
      </c>
      <c r="X181" s="61">
        <v>1</v>
      </c>
      <c r="Y181" s="64">
        <v>0</v>
      </c>
    </row>
    <row r="182" spans="1:25">
      <c r="A182" s="59">
        <v>181</v>
      </c>
      <c r="B182" s="59" t="s">
        <v>922</v>
      </c>
      <c r="C182" s="59" t="s">
        <v>923</v>
      </c>
      <c r="D182" s="59" t="s">
        <v>4263</v>
      </c>
      <c r="E182" s="59" t="s">
        <v>105</v>
      </c>
      <c r="F182" s="59" t="s">
        <v>25</v>
      </c>
      <c r="G182" s="59">
        <f t="shared" si="12"/>
        <v>0</v>
      </c>
      <c r="H182" s="60" t="s">
        <v>924</v>
      </c>
      <c r="I182" s="59" t="s">
        <v>27</v>
      </c>
      <c r="J182" s="59">
        <v>1</v>
      </c>
      <c r="K182" s="59">
        <f t="shared" si="11"/>
        <v>4</v>
      </c>
      <c r="L182" s="59">
        <v>1</v>
      </c>
      <c r="M182" s="59">
        <v>1</v>
      </c>
      <c r="N182" s="59">
        <v>1</v>
      </c>
      <c r="O182" s="59">
        <v>0</v>
      </c>
      <c r="P182" s="59">
        <v>1</v>
      </c>
      <c r="Q182" s="59">
        <v>0</v>
      </c>
      <c r="R182" s="59">
        <v>2021</v>
      </c>
      <c r="S182" s="59" t="s">
        <v>925</v>
      </c>
      <c r="T182" s="59" t="s">
        <v>926</v>
      </c>
      <c r="U182" s="59" t="s">
        <v>46</v>
      </c>
      <c r="V182" s="59">
        <v>1</v>
      </c>
      <c r="W182" s="59">
        <v>1</v>
      </c>
      <c r="X182" s="61">
        <v>1</v>
      </c>
      <c r="Y182" s="64">
        <v>0</v>
      </c>
    </row>
    <row r="183" spans="1:25">
      <c r="A183" s="59">
        <v>182</v>
      </c>
      <c r="B183" s="59" t="s">
        <v>927</v>
      </c>
      <c r="C183" s="59" t="s">
        <v>928</v>
      </c>
      <c r="D183" s="59" t="s">
        <v>929</v>
      </c>
      <c r="E183" s="59" t="s">
        <v>24</v>
      </c>
      <c r="F183" s="59" t="s">
        <v>25</v>
      </c>
      <c r="G183" s="59">
        <f t="shared" si="12"/>
        <v>0</v>
      </c>
      <c r="H183" s="60" t="s">
        <v>930</v>
      </c>
      <c r="I183" s="59" t="s">
        <v>27</v>
      </c>
      <c r="J183" s="59">
        <v>1</v>
      </c>
      <c r="K183" s="59">
        <f t="shared" ref="K183:K188" si="13">SUM(L183:Q183)</f>
        <v>4</v>
      </c>
      <c r="L183" s="59">
        <v>1</v>
      </c>
      <c r="M183" s="59">
        <v>1</v>
      </c>
      <c r="N183" s="59">
        <v>1</v>
      </c>
      <c r="O183" s="59">
        <v>1</v>
      </c>
      <c r="P183" s="59">
        <v>0</v>
      </c>
      <c r="Q183" s="59">
        <v>0</v>
      </c>
      <c r="R183" s="59">
        <v>2020</v>
      </c>
      <c r="S183" s="59" t="s">
        <v>931</v>
      </c>
      <c r="T183" s="59" t="s">
        <v>932</v>
      </c>
      <c r="U183" s="59" t="s">
        <v>30</v>
      </c>
      <c r="V183" s="59">
        <v>1</v>
      </c>
      <c r="W183" s="59">
        <v>1</v>
      </c>
      <c r="X183" s="61">
        <v>1</v>
      </c>
      <c r="Y183" s="64">
        <v>0</v>
      </c>
    </row>
    <row r="184" spans="1:25">
      <c r="A184" s="59">
        <v>183</v>
      </c>
      <c r="B184" s="59" t="s">
        <v>933</v>
      </c>
      <c r="C184" s="59" t="s">
        <v>934</v>
      </c>
      <c r="D184" s="59" t="s">
        <v>4332</v>
      </c>
      <c r="E184" s="59" t="s">
        <v>72</v>
      </c>
      <c r="F184" s="59" t="s">
        <v>25</v>
      </c>
      <c r="G184" s="59">
        <f t="shared" si="12"/>
        <v>0</v>
      </c>
      <c r="H184" s="60" t="s">
        <v>935</v>
      </c>
      <c r="I184" s="59" t="s">
        <v>27</v>
      </c>
      <c r="J184" s="59">
        <v>1</v>
      </c>
      <c r="K184" s="59">
        <f t="shared" si="13"/>
        <v>4</v>
      </c>
      <c r="L184" s="59">
        <v>0</v>
      </c>
      <c r="M184" s="59">
        <v>1</v>
      </c>
      <c r="N184" s="59">
        <v>1</v>
      </c>
      <c r="O184" s="59">
        <v>1</v>
      </c>
      <c r="P184" s="59">
        <v>0</v>
      </c>
      <c r="Q184" s="59">
        <v>1</v>
      </c>
      <c r="R184" s="59">
        <v>2020</v>
      </c>
      <c r="S184" s="59" t="s">
        <v>936</v>
      </c>
      <c r="T184" s="59" t="s">
        <v>937</v>
      </c>
      <c r="U184" s="61" t="s">
        <v>135</v>
      </c>
      <c r="V184" s="59">
        <v>1</v>
      </c>
      <c r="W184" s="59">
        <v>1</v>
      </c>
      <c r="X184" s="61">
        <v>1</v>
      </c>
      <c r="Y184" s="64">
        <v>0</v>
      </c>
    </row>
    <row r="185" spans="1:25">
      <c r="A185" s="59">
        <v>184</v>
      </c>
      <c r="B185" s="59" t="s">
        <v>938</v>
      </c>
      <c r="C185" s="59" t="s">
        <v>939</v>
      </c>
      <c r="D185" s="59" t="s">
        <v>940</v>
      </c>
      <c r="E185" s="59" t="s">
        <v>24</v>
      </c>
      <c r="F185" s="59" t="s">
        <v>25</v>
      </c>
      <c r="G185" s="59">
        <f t="shared" si="12"/>
        <v>0</v>
      </c>
      <c r="H185" s="60" t="s">
        <v>941</v>
      </c>
      <c r="I185" s="59" t="s">
        <v>27</v>
      </c>
      <c r="J185" s="59">
        <v>1</v>
      </c>
      <c r="K185" s="59">
        <f t="shared" si="13"/>
        <v>4</v>
      </c>
      <c r="L185" s="59">
        <v>0</v>
      </c>
      <c r="M185" s="59">
        <v>1</v>
      </c>
      <c r="N185" s="59">
        <v>1</v>
      </c>
      <c r="O185" s="59">
        <v>1</v>
      </c>
      <c r="P185" s="59">
        <v>0</v>
      </c>
      <c r="Q185" s="59">
        <v>1</v>
      </c>
      <c r="R185" s="59">
        <v>2021</v>
      </c>
      <c r="S185" s="59" t="s">
        <v>37</v>
      </c>
      <c r="T185" s="59" t="s">
        <v>942</v>
      </c>
      <c r="U185" s="59" t="s">
        <v>30</v>
      </c>
      <c r="V185" s="59">
        <v>1</v>
      </c>
      <c r="W185" s="59">
        <v>1</v>
      </c>
      <c r="X185" s="61">
        <v>1</v>
      </c>
      <c r="Y185" s="64">
        <v>0</v>
      </c>
    </row>
    <row r="186" spans="1:25">
      <c r="A186" s="59">
        <v>185</v>
      </c>
      <c r="B186" s="59" t="s">
        <v>943</v>
      </c>
      <c r="C186" s="59" t="s">
        <v>944</v>
      </c>
      <c r="D186" s="59" t="s">
        <v>4263</v>
      </c>
      <c r="E186" s="59" t="s">
        <v>105</v>
      </c>
      <c r="F186" s="59" t="s">
        <v>25</v>
      </c>
      <c r="G186" s="59">
        <f t="shared" si="12"/>
        <v>0</v>
      </c>
      <c r="H186" s="60" t="s">
        <v>945</v>
      </c>
      <c r="I186" s="59" t="s">
        <v>27</v>
      </c>
      <c r="J186" s="59">
        <v>1</v>
      </c>
      <c r="K186" s="59">
        <f t="shared" si="13"/>
        <v>4</v>
      </c>
      <c r="L186" s="59">
        <v>1</v>
      </c>
      <c r="M186" s="59">
        <v>1</v>
      </c>
      <c r="N186" s="59">
        <v>1</v>
      </c>
      <c r="O186" s="59">
        <v>1</v>
      </c>
      <c r="P186" s="59">
        <v>0</v>
      </c>
      <c r="Q186" s="59">
        <v>0</v>
      </c>
      <c r="R186" s="59">
        <v>2020</v>
      </c>
      <c r="S186" s="59" t="s">
        <v>124</v>
      </c>
      <c r="T186" s="59" t="s">
        <v>946</v>
      </c>
      <c r="U186" s="59" t="s">
        <v>30</v>
      </c>
      <c r="V186" s="59">
        <v>1</v>
      </c>
      <c r="W186" s="59">
        <v>1</v>
      </c>
      <c r="X186" s="61">
        <v>1</v>
      </c>
      <c r="Y186" s="64">
        <v>0</v>
      </c>
    </row>
    <row r="187" spans="1:25">
      <c r="A187" s="59">
        <v>186</v>
      </c>
      <c r="B187" s="59" t="s">
        <v>947</v>
      </c>
      <c r="C187" s="59" t="s">
        <v>948</v>
      </c>
      <c r="D187" s="59" t="s">
        <v>949</v>
      </c>
      <c r="E187" s="59" t="s">
        <v>56</v>
      </c>
      <c r="F187" s="59" t="s">
        <v>56</v>
      </c>
      <c r="G187" s="59">
        <f t="shared" si="12"/>
        <v>0</v>
      </c>
      <c r="H187" s="60" t="s">
        <v>950</v>
      </c>
      <c r="I187" s="59" t="s">
        <v>27</v>
      </c>
      <c r="J187" s="59">
        <v>1</v>
      </c>
      <c r="K187" s="59">
        <f t="shared" si="13"/>
        <v>4</v>
      </c>
      <c r="L187" s="59">
        <v>1</v>
      </c>
      <c r="M187" s="59">
        <v>1</v>
      </c>
      <c r="N187" s="59">
        <v>1</v>
      </c>
      <c r="O187" s="59">
        <v>1</v>
      </c>
      <c r="P187" s="59">
        <v>0</v>
      </c>
      <c r="Q187" s="59">
        <v>0</v>
      </c>
      <c r="R187" s="59">
        <v>2018</v>
      </c>
      <c r="S187" s="59" t="s">
        <v>367</v>
      </c>
      <c r="T187" s="59" t="s">
        <v>951</v>
      </c>
      <c r="U187" s="59" t="s">
        <v>30</v>
      </c>
      <c r="V187" s="59">
        <v>1</v>
      </c>
      <c r="W187" s="59">
        <v>1</v>
      </c>
      <c r="X187" s="61">
        <v>1</v>
      </c>
      <c r="Y187" s="64">
        <v>0</v>
      </c>
    </row>
    <row r="188" spans="1:25">
      <c r="A188" s="59">
        <v>187</v>
      </c>
      <c r="B188" s="59" t="s">
        <v>952</v>
      </c>
      <c r="C188" s="59" t="s">
        <v>953</v>
      </c>
      <c r="D188" s="59" t="s">
        <v>954</v>
      </c>
      <c r="E188" s="59" t="s">
        <v>105</v>
      </c>
      <c r="F188" s="59" t="s">
        <v>25</v>
      </c>
      <c r="G188" s="59">
        <f t="shared" si="12"/>
        <v>0</v>
      </c>
      <c r="H188" s="60" t="s">
        <v>955</v>
      </c>
      <c r="I188" s="59" t="s">
        <v>27</v>
      </c>
      <c r="J188" s="59">
        <v>1</v>
      </c>
      <c r="K188" s="59">
        <f t="shared" si="13"/>
        <v>4</v>
      </c>
      <c r="L188" s="59">
        <v>1</v>
      </c>
      <c r="M188" s="59">
        <v>1</v>
      </c>
      <c r="N188" s="59">
        <v>1</v>
      </c>
      <c r="O188" s="59">
        <v>1</v>
      </c>
      <c r="P188" s="59">
        <v>0</v>
      </c>
      <c r="Q188" s="59">
        <v>0</v>
      </c>
      <c r="R188" s="59">
        <v>2019</v>
      </c>
      <c r="S188" s="59" t="s">
        <v>367</v>
      </c>
      <c r="T188" s="59" t="s">
        <v>956</v>
      </c>
      <c r="U188" s="59" t="s">
        <v>30</v>
      </c>
      <c r="V188" s="59">
        <v>1</v>
      </c>
      <c r="W188" s="59">
        <v>1</v>
      </c>
      <c r="X188" s="61">
        <v>1</v>
      </c>
      <c r="Y188" s="64">
        <v>0</v>
      </c>
    </row>
    <row r="189" spans="1:25">
      <c r="A189" s="59">
        <v>188</v>
      </c>
      <c r="B189" s="64" t="s">
        <v>957</v>
      </c>
      <c r="C189" s="64" t="s">
        <v>958</v>
      </c>
      <c r="D189" s="59" t="s">
        <v>959</v>
      </c>
      <c r="E189" s="60" t="s">
        <v>4206</v>
      </c>
      <c r="F189" s="60" t="s">
        <v>4203</v>
      </c>
      <c r="G189" s="59">
        <v>0</v>
      </c>
      <c r="H189" s="64" t="s">
        <v>960</v>
      </c>
      <c r="I189" s="64" t="s">
        <v>961</v>
      </c>
      <c r="J189" s="59">
        <v>1</v>
      </c>
      <c r="K189" s="59">
        <v>4</v>
      </c>
      <c r="L189" s="64">
        <v>0</v>
      </c>
      <c r="M189" s="64">
        <v>1</v>
      </c>
      <c r="N189" s="64">
        <v>1</v>
      </c>
      <c r="O189" s="64">
        <v>1</v>
      </c>
      <c r="P189" s="64">
        <v>0</v>
      </c>
      <c r="Q189" s="64">
        <v>1</v>
      </c>
      <c r="R189" s="64">
        <v>2018</v>
      </c>
      <c r="S189" s="64" t="s">
        <v>200</v>
      </c>
      <c r="T189" s="64" t="s">
        <v>962</v>
      </c>
      <c r="U189" s="64" t="s">
        <v>30</v>
      </c>
      <c r="V189" s="64">
        <v>1</v>
      </c>
      <c r="W189" s="64">
        <v>1</v>
      </c>
      <c r="X189" s="64">
        <v>1</v>
      </c>
      <c r="Y189" s="64">
        <v>1</v>
      </c>
    </row>
    <row r="190" spans="1:25">
      <c r="A190" s="59">
        <v>189</v>
      </c>
      <c r="B190" s="64" t="s">
        <v>963</v>
      </c>
      <c r="C190" s="64" t="s">
        <v>4244</v>
      </c>
      <c r="D190" s="60" t="s">
        <v>4207</v>
      </c>
      <c r="E190" s="59" t="s">
        <v>42</v>
      </c>
      <c r="F190" s="60" t="s">
        <v>4208</v>
      </c>
      <c r="G190" s="60">
        <v>0</v>
      </c>
      <c r="H190" s="64" t="s">
        <v>964</v>
      </c>
      <c r="I190" s="64" t="s">
        <v>27</v>
      </c>
      <c r="J190" s="59">
        <v>1</v>
      </c>
      <c r="K190" s="59">
        <v>4</v>
      </c>
      <c r="L190" s="61">
        <v>0</v>
      </c>
      <c r="M190" s="61">
        <v>0</v>
      </c>
      <c r="N190" s="64">
        <v>1</v>
      </c>
      <c r="O190" s="64">
        <v>1</v>
      </c>
      <c r="P190" s="61">
        <v>1</v>
      </c>
      <c r="Q190" s="61">
        <v>1</v>
      </c>
      <c r="R190" s="64">
        <v>2021</v>
      </c>
      <c r="S190" s="64" t="s">
        <v>965</v>
      </c>
      <c r="T190" s="64" t="s">
        <v>966</v>
      </c>
      <c r="U190" s="64" t="s">
        <v>30</v>
      </c>
      <c r="V190" s="64">
        <v>1</v>
      </c>
      <c r="W190" s="64">
        <v>1</v>
      </c>
      <c r="X190" s="64">
        <v>1</v>
      </c>
      <c r="Y190" s="64">
        <v>1</v>
      </c>
    </row>
    <row r="191" spans="1:25">
      <c r="A191" s="59">
        <v>190</v>
      </c>
      <c r="B191" s="64" t="s">
        <v>967</v>
      </c>
      <c r="C191" s="64" t="s">
        <v>968</v>
      </c>
      <c r="D191" s="60" t="s">
        <v>969</v>
      </c>
      <c r="E191" s="60" t="s">
        <v>4205</v>
      </c>
      <c r="F191" s="60" t="s">
        <v>4203</v>
      </c>
      <c r="G191" s="60">
        <v>0</v>
      </c>
      <c r="H191" s="64" t="s">
        <v>970</v>
      </c>
      <c r="I191" s="64" t="s">
        <v>27</v>
      </c>
      <c r="J191" s="59">
        <v>1</v>
      </c>
      <c r="K191" s="59">
        <v>4</v>
      </c>
      <c r="L191" s="64">
        <v>1</v>
      </c>
      <c r="M191" s="64">
        <v>1</v>
      </c>
      <c r="N191" s="64">
        <v>1</v>
      </c>
      <c r="O191" s="64">
        <v>0</v>
      </c>
      <c r="P191" s="64">
        <v>1</v>
      </c>
      <c r="Q191" s="64">
        <v>0</v>
      </c>
      <c r="R191" s="64">
        <v>2021</v>
      </c>
      <c r="S191" s="64" t="s">
        <v>80</v>
      </c>
      <c r="T191" s="64" t="s">
        <v>971</v>
      </c>
      <c r="U191" s="64" t="s">
        <v>30</v>
      </c>
      <c r="V191" s="64">
        <v>1</v>
      </c>
      <c r="W191" s="64">
        <v>1</v>
      </c>
      <c r="X191" s="64">
        <v>1</v>
      </c>
      <c r="Y191" s="64">
        <v>1</v>
      </c>
    </row>
    <row r="192" spans="1:25">
      <c r="A192" s="59">
        <v>191</v>
      </c>
      <c r="B192" s="64" t="s">
        <v>972</v>
      </c>
      <c r="C192" s="64" t="s">
        <v>973</v>
      </c>
      <c r="D192" s="60" t="s">
        <v>4209</v>
      </c>
      <c r="E192" s="60" t="s">
        <v>4210</v>
      </c>
      <c r="F192" s="60" t="s">
        <v>4203</v>
      </c>
      <c r="G192" s="60">
        <v>0</v>
      </c>
      <c r="H192" s="64" t="s">
        <v>974</v>
      </c>
      <c r="I192" s="64" t="s">
        <v>27</v>
      </c>
      <c r="J192" s="59">
        <v>1</v>
      </c>
      <c r="K192" s="59">
        <v>4</v>
      </c>
      <c r="L192" s="61">
        <v>0</v>
      </c>
      <c r="M192" s="61">
        <v>1</v>
      </c>
      <c r="N192" s="61">
        <v>1</v>
      </c>
      <c r="O192" s="61">
        <v>1</v>
      </c>
      <c r="P192" s="61">
        <v>1</v>
      </c>
      <c r="Q192" s="61">
        <v>0</v>
      </c>
      <c r="R192" s="64">
        <v>2020</v>
      </c>
      <c r="S192" s="64" t="s">
        <v>975</v>
      </c>
      <c r="T192" s="64" t="s">
        <v>976</v>
      </c>
      <c r="U192" s="64" t="s">
        <v>46</v>
      </c>
      <c r="V192" s="64">
        <v>1</v>
      </c>
      <c r="W192" s="64">
        <v>1</v>
      </c>
      <c r="X192" s="64">
        <v>1</v>
      </c>
      <c r="Y192" s="64">
        <v>1</v>
      </c>
    </row>
    <row r="193" spans="1:25">
      <c r="A193" s="59">
        <v>192</v>
      </c>
      <c r="B193" s="64" t="s">
        <v>977</v>
      </c>
      <c r="C193" s="64" t="s">
        <v>4364</v>
      </c>
      <c r="D193" s="60" t="s">
        <v>4240</v>
      </c>
      <c r="E193" s="60" t="s">
        <v>4241</v>
      </c>
      <c r="F193" s="60" t="s">
        <v>4203</v>
      </c>
      <c r="G193" s="60">
        <v>0</v>
      </c>
      <c r="H193" s="64" t="s">
        <v>978</v>
      </c>
      <c r="I193" s="64" t="s">
        <v>27</v>
      </c>
      <c r="J193" s="59">
        <v>1</v>
      </c>
      <c r="K193" s="59">
        <v>4</v>
      </c>
      <c r="L193" s="64">
        <v>0</v>
      </c>
      <c r="M193" s="64">
        <v>1</v>
      </c>
      <c r="N193" s="61">
        <v>1</v>
      </c>
      <c r="O193" s="61">
        <v>1</v>
      </c>
      <c r="P193" s="64">
        <v>1</v>
      </c>
      <c r="Q193" s="64">
        <v>0</v>
      </c>
      <c r="R193" s="64">
        <v>2019</v>
      </c>
      <c r="S193" s="64" t="s">
        <v>44</v>
      </c>
      <c r="T193" s="64" t="s">
        <v>979</v>
      </c>
      <c r="U193" s="64" t="s">
        <v>30</v>
      </c>
      <c r="V193" s="64">
        <v>1</v>
      </c>
      <c r="W193" s="64">
        <v>1</v>
      </c>
      <c r="X193" s="64">
        <v>1</v>
      </c>
      <c r="Y193" s="64">
        <v>1</v>
      </c>
    </row>
    <row r="194" spans="1:25">
      <c r="A194" s="59">
        <v>193</v>
      </c>
      <c r="B194" s="59" t="s">
        <v>980</v>
      </c>
      <c r="C194" s="59" t="s">
        <v>981</v>
      </c>
      <c r="D194" s="59" t="s">
        <v>982</v>
      </c>
      <c r="E194" s="60" t="s">
        <v>4242</v>
      </c>
      <c r="F194" s="59" t="s">
        <v>25</v>
      </c>
      <c r="G194" s="59">
        <f t="shared" ref="G194:G202" si="14">IFERROR(IF(FIND("Multi",F194),1,0),0)</f>
        <v>0</v>
      </c>
      <c r="H194" s="60" t="s">
        <v>983</v>
      </c>
      <c r="I194" s="59" t="s">
        <v>27</v>
      </c>
      <c r="J194" s="59">
        <v>1</v>
      </c>
      <c r="K194" s="59">
        <f t="shared" ref="K194:K225" si="15">SUM(L194:Q194)</f>
        <v>3</v>
      </c>
      <c r="L194" s="59">
        <v>0</v>
      </c>
      <c r="M194" s="59">
        <v>1</v>
      </c>
      <c r="N194" s="59">
        <v>1</v>
      </c>
      <c r="O194" s="59">
        <v>1</v>
      </c>
      <c r="P194" s="59">
        <v>0</v>
      </c>
      <c r="Q194" s="59">
        <v>0</v>
      </c>
      <c r="R194" s="59">
        <v>2020</v>
      </c>
      <c r="S194" s="59" t="s">
        <v>223</v>
      </c>
      <c r="T194" s="59" t="s">
        <v>984</v>
      </c>
      <c r="U194" s="59" t="s">
        <v>30</v>
      </c>
      <c r="V194" s="59">
        <v>1</v>
      </c>
      <c r="W194" s="59">
        <v>1</v>
      </c>
      <c r="X194" s="61">
        <v>1</v>
      </c>
      <c r="Y194" s="64">
        <v>0</v>
      </c>
    </row>
    <row r="195" spans="1:25">
      <c r="A195" s="59">
        <v>194</v>
      </c>
      <c r="B195" s="59" t="s">
        <v>985</v>
      </c>
      <c r="C195" s="59" t="s">
        <v>986</v>
      </c>
      <c r="D195" s="59" t="s">
        <v>987</v>
      </c>
      <c r="E195" s="60" t="s">
        <v>4242</v>
      </c>
      <c r="F195" s="59" t="s">
        <v>25</v>
      </c>
      <c r="G195" s="59">
        <f t="shared" si="14"/>
        <v>0</v>
      </c>
      <c r="H195" s="60" t="s">
        <v>988</v>
      </c>
      <c r="I195" s="59" t="s">
        <v>989</v>
      </c>
      <c r="J195" s="59">
        <v>1</v>
      </c>
      <c r="K195" s="59">
        <f t="shared" si="15"/>
        <v>3</v>
      </c>
      <c r="L195" s="59">
        <v>1</v>
      </c>
      <c r="M195" s="59">
        <v>1</v>
      </c>
      <c r="N195" s="59">
        <v>0</v>
      </c>
      <c r="O195" s="59">
        <v>0</v>
      </c>
      <c r="P195" s="59">
        <v>1</v>
      </c>
      <c r="Q195" s="59">
        <v>0</v>
      </c>
      <c r="R195" s="59">
        <v>2014</v>
      </c>
      <c r="S195" s="59" t="s">
        <v>990</v>
      </c>
      <c r="T195" s="59" t="s">
        <v>991</v>
      </c>
      <c r="U195" s="59" t="s">
        <v>30</v>
      </c>
      <c r="V195" s="59">
        <v>1</v>
      </c>
      <c r="W195" s="59">
        <v>1</v>
      </c>
      <c r="X195" s="61">
        <v>1</v>
      </c>
      <c r="Y195" s="64">
        <v>0</v>
      </c>
    </row>
    <row r="196" spans="1:25">
      <c r="A196" s="59">
        <v>195</v>
      </c>
      <c r="B196" s="59" t="s">
        <v>992</v>
      </c>
      <c r="C196" s="59" t="s">
        <v>4267</v>
      </c>
      <c r="D196" s="59" t="s">
        <v>4268</v>
      </c>
      <c r="E196" s="60" t="s">
        <v>4243</v>
      </c>
      <c r="F196" s="59" t="s">
        <v>35</v>
      </c>
      <c r="G196" s="59">
        <f t="shared" si="14"/>
        <v>0</v>
      </c>
      <c r="H196" s="60" t="s">
        <v>993</v>
      </c>
      <c r="I196" s="59" t="s">
        <v>27</v>
      </c>
      <c r="J196" s="59">
        <v>1</v>
      </c>
      <c r="K196" s="59">
        <f t="shared" si="15"/>
        <v>3</v>
      </c>
      <c r="L196" s="59">
        <v>1</v>
      </c>
      <c r="M196" s="59">
        <v>1</v>
      </c>
      <c r="N196" s="59">
        <v>0</v>
      </c>
      <c r="O196" s="59">
        <v>1</v>
      </c>
      <c r="P196" s="59">
        <v>0</v>
      </c>
      <c r="Q196" s="59">
        <v>0</v>
      </c>
      <c r="R196" s="59">
        <v>2018</v>
      </c>
      <c r="S196" s="59" t="s">
        <v>442</v>
      </c>
      <c r="T196" s="59" t="s">
        <v>994</v>
      </c>
      <c r="U196" s="59" t="s">
        <v>46</v>
      </c>
      <c r="V196" s="59">
        <v>1</v>
      </c>
      <c r="W196" s="59">
        <v>1</v>
      </c>
      <c r="X196" s="61">
        <v>1</v>
      </c>
      <c r="Y196" s="64">
        <v>0</v>
      </c>
    </row>
    <row r="197" spans="1:25">
      <c r="A197" s="59">
        <v>196</v>
      </c>
      <c r="B197" s="59" t="s">
        <v>995</v>
      </c>
      <c r="C197" s="59" t="s">
        <v>996</v>
      </c>
      <c r="D197" s="59" t="s">
        <v>4282</v>
      </c>
      <c r="E197" s="60" t="s">
        <v>4201</v>
      </c>
      <c r="F197" s="59" t="s">
        <v>161</v>
      </c>
      <c r="G197" s="59">
        <f t="shared" si="14"/>
        <v>1</v>
      </c>
      <c r="H197" s="60" t="s">
        <v>997</v>
      </c>
      <c r="I197" s="59" t="s">
        <v>27</v>
      </c>
      <c r="J197" s="59">
        <v>1</v>
      </c>
      <c r="K197" s="59">
        <f t="shared" si="15"/>
        <v>3</v>
      </c>
      <c r="L197" s="59">
        <v>0</v>
      </c>
      <c r="M197" s="59">
        <v>1</v>
      </c>
      <c r="N197" s="59">
        <v>1</v>
      </c>
      <c r="O197" s="59">
        <v>1</v>
      </c>
      <c r="P197" s="59">
        <v>0</v>
      </c>
      <c r="Q197" s="59">
        <v>0</v>
      </c>
      <c r="R197" s="59">
        <v>2017</v>
      </c>
      <c r="S197" s="59" t="s">
        <v>28</v>
      </c>
      <c r="T197" s="59" t="s">
        <v>998</v>
      </c>
      <c r="U197" s="59" t="s">
        <v>30</v>
      </c>
      <c r="V197" s="59">
        <v>1</v>
      </c>
      <c r="W197" s="59">
        <v>1</v>
      </c>
      <c r="X197" s="61">
        <v>1</v>
      </c>
      <c r="Y197" s="64">
        <v>0</v>
      </c>
    </row>
    <row r="198" spans="1:25">
      <c r="A198" s="59">
        <v>197</v>
      </c>
      <c r="B198" s="59" t="s">
        <v>999</v>
      </c>
      <c r="C198" s="59" t="s">
        <v>1000</v>
      </c>
      <c r="D198" s="59" t="s">
        <v>1001</v>
      </c>
      <c r="E198" s="60" t="s">
        <v>4201</v>
      </c>
      <c r="F198" s="59" t="s">
        <v>161</v>
      </c>
      <c r="G198" s="59">
        <f t="shared" si="14"/>
        <v>1</v>
      </c>
      <c r="H198" s="60" t="s">
        <v>1002</v>
      </c>
      <c r="I198" s="59" t="s">
        <v>27</v>
      </c>
      <c r="J198" s="59">
        <v>1</v>
      </c>
      <c r="K198" s="59">
        <f t="shared" si="15"/>
        <v>3</v>
      </c>
      <c r="L198" s="59">
        <v>1</v>
      </c>
      <c r="M198" s="59">
        <v>1</v>
      </c>
      <c r="N198" s="59">
        <v>0</v>
      </c>
      <c r="O198" s="59">
        <v>1</v>
      </c>
      <c r="P198" s="59">
        <v>0</v>
      </c>
      <c r="Q198" s="59">
        <v>0</v>
      </c>
      <c r="R198" s="59">
        <v>2022</v>
      </c>
      <c r="S198" s="59" t="s">
        <v>334</v>
      </c>
      <c r="T198" s="59" t="s">
        <v>1003</v>
      </c>
      <c r="U198" s="59" t="s">
        <v>30</v>
      </c>
      <c r="V198" s="59">
        <v>1</v>
      </c>
      <c r="W198" s="59">
        <v>1</v>
      </c>
      <c r="X198" s="61">
        <v>1</v>
      </c>
      <c r="Y198" s="64">
        <v>0</v>
      </c>
    </row>
    <row r="199" spans="1:25">
      <c r="A199" s="59">
        <v>198</v>
      </c>
      <c r="B199" s="59" t="s">
        <v>1004</v>
      </c>
      <c r="C199" s="59" t="s">
        <v>1005</v>
      </c>
      <c r="D199" s="59" t="s">
        <v>1006</v>
      </c>
      <c r="E199" s="60" t="s">
        <v>4203</v>
      </c>
      <c r="F199" s="59" t="s">
        <v>56</v>
      </c>
      <c r="G199" s="59">
        <f t="shared" si="14"/>
        <v>0</v>
      </c>
      <c r="H199" s="60" t="s">
        <v>1007</v>
      </c>
      <c r="I199" s="59" t="s">
        <v>27</v>
      </c>
      <c r="J199" s="59">
        <v>1</v>
      </c>
      <c r="K199" s="59">
        <f t="shared" si="15"/>
        <v>3</v>
      </c>
      <c r="L199" s="59">
        <v>0</v>
      </c>
      <c r="M199" s="59">
        <v>1</v>
      </c>
      <c r="N199" s="59">
        <v>1</v>
      </c>
      <c r="O199" s="59">
        <v>1</v>
      </c>
      <c r="P199" s="59">
        <v>0</v>
      </c>
      <c r="Q199" s="59">
        <v>0</v>
      </c>
      <c r="R199" s="59">
        <v>2020</v>
      </c>
      <c r="S199" s="59" t="s">
        <v>1008</v>
      </c>
      <c r="T199" s="59" t="s">
        <v>1009</v>
      </c>
      <c r="U199" s="59" t="s">
        <v>30</v>
      </c>
      <c r="V199" s="59">
        <v>1</v>
      </c>
      <c r="W199" s="59">
        <v>1</v>
      </c>
      <c r="X199" s="61">
        <v>1</v>
      </c>
      <c r="Y199" s="64">
        <v>0</v>
      </c>
    </row>
    <row r="200" spans="1:25">
      <c r="A200" s="59">
        <v>199</v>
      </c>
      <c r="B200" s="59" t="s">
        <v>1010</v>
      </c>
      <c r="C200" s="59" t="s">
        <v>1011</v>
      </c>
      <c r="D200" s="59" t="s">
        <v>1012</v>
      </c>
      <c r="E200" s="59" t="s">
        <v>56</v>
      </c>
      <c r="F200" s="59" t="s">
        <v>56</v>
      </c>
      <c r="G200" s="59">
        <f t="shared" si="14"/>
        <v>0</v>
      </c>
      <c r="H200" s="60" t="s">
        <v>1013</v>
      </c>
      <c r="I200" s="59" t="s">
        <v>27</v>
      </c>
      <c r="J200" s="59">
        <v>1</v>
      </c>
      <c r="K200" s="59">
        <f t="shared" si="15"/>
        <v>3</v>
      </c>
      <c r="L200" s="59">
        <v>1</v>
      </c>
      <c r="M200" s="59">
        <v>1</v>
      </c>
      <c r="N200" s="59">
        <v>1</v>
      </c>
      <c r="O200" s="59">
        <v>0</v>
      </c>
      <c r="P200" s="59">
        <v>0</v>
      </c>
      <c r="Q200" s="59">
        <v>0</v>
      </c>
      <c r="R200" s="59">
        <v>2020</v>
      </c>
      <c r="S200" s="59" t="s">
        <v>52</v>
      </c>
      <c r="T200" s="59" t="s">
        <v>1014</v>
      </c>
      <c r="U200" s="59" t="s">
        <v>30</v>
      </c>
      <c r="V200" s="59">
        <v>1</v>
      </c>
      <c r="W200" s="59">
        <v>1</v>
      </c>
      <c r="X200" s="61">
        <v>1</v>
      </c>
      <c r="Y200" s="64">
        <v>0</v>
      </c>
    </row>
    <row r="201" spans="1:25">
      <c r="A201" s="59">
        <v>200</v>
      </c>
      <c r="B201" s="59" t="s">
        <v>1015</v>
      </c>
      <c r="C201" s="59" t="s">
        <v>1016</v>
      </c>
      <c r="D201" s="59" t="s">
        <v>375</v>
      </c>
      <c r="E201" s="59" t="s">
        <v>42</v>
      </c>
      <c r="F201" s="59" t="s">
        <v>35</v>
      </c>
      <c r="G201" s="59">
        <f t="shared" si="14"/>
        <v>0</v>
      </c>
      <c r="H201" s="60" t="s">
        <v>1017</v>
      </c>
      <c r="I201" s="59" t="s">
        <v>27</v>
      </c>
      <c r="J201" s="59">
        <v>1</v>
      </c>
      <c r="K201" s="59">
        <f t="shared" si="15"/>
        <v>3</v>
      </c>
      <c r="L201" s="59">
        <v>1</v>
      </c>
      <c r="M201" s="59">
        <v>1</v>
      </c>
      <c r="N201" s="59">
        <v>0</v>
      </c>
      <c r="O201" s="59">
        <v>1</v>
      </c>
      <c r="P201" s="59">
        <v>0</v>
      </c>
      <c r="Q201" s="59">
        <v>0</v>
      </c>
      <c r="R201" s="59">
        <v>2021</v>
      </c>
      <c r="S201" s="59" t="s">
        <v>80</v>
      </c>
      <c r="T201" s="59" t="s">
        <v>1018</v>
      </c>
      <c r="U201" s="59" t="s">
        <v>30</v>
      </c>
      <c r="V201" s="59">
        <v>1</v>
      </c>
      <c r="W201" s="59">
        <v>1</v>
      </c>
      <c r="X201" s="61">
        <v>1</v>
      </c>
      <c r="Y201" s="64">
        <v>0</v>
      </c>
    </row>
    <row r="202" spans="1:25">
      <c r="A202" s="59">
        <v>201</v>
      </c>
      <c r="B202" s="59" t="s">
        <v>1019</v>
      </c>
      <c r="C202" s="59" t="s">
        <v>1020</v>
      </c>
      <c r="D202" s="59" t="s">
        <v>4259</v>
      </c>
      <c r="E202" s="59" t="s">
        <v>105</v>
      </c>
      <c r="F202" s="59" t="s">
        <v>25</v>
      </c>
      <c r="G202" s="59">
        <f t="shared" si="14"/>
        <v>0</v>
      </c>
      <c r="H202" s="60" t="s">
        <v>1021</v>
      </c>
      <c r="I202" s="59" t="s">
        <v>27</v>
      </c>
      <c r="J202" s="59">
        <v>1</v>
      </c>
      <c r="K202" s="59">
        <f t="shared" si="15"/>
        <v>3</v>
      </c>
      <c r="L202" s="59">
        <v>0</v>
      </c>
      <c r="M202" s="59">
        <v>0</v>
      </c>
      <c r="N202" s="59">
        <v>1</v>
      </c>
      <c r="O202" s="59">
        <v>1</v>
      </c>
      <c r="P202" s="59">
        <v>1</v>
      </c>
      <c r="Q202" s="59">
        <v>0</v>
      </c>
      <c r="R202" s="59">
        <v>2018</v>
      </c>
      <c r="S202" s="59" t="s">
        <v>1022</v>
      </c>
      <c r="T202" s="59" t="s">
        <v>1023</v>
      </c>
      <c r="U202" s="59" t="s">
        <v>30</v>
      </c>
      <c r="V202" s="59">
        <v>1</v>
      </c>
      <c r="W202" s="59">
        <v>1</v>
      </c>
      <c r="X202" s="61">
        <v>1</v>
      </c>
      <c r="Y202" s="64">
        <v>0</v>
      </c>
    </row>
    <row r="203" spans="1:25">
      <c r="A203" s="59">
        <v>202</v>
      </c>
      <c r="B203" s="59" t="s">
        <v>1024</v>
      </c>
      <c r="C203" s="59" t="s">
        <v>1025</v>
      </c>
      <c r="D203" s="59" t="s">
        <v>762</v>
      </c>
      <c r="E203" s="59" t="s">
        <v>762</v>
      </c>
      <c r="F203" s="59" t="s">
        <v>762</v>
      </c>
      <c r="G203" s="59" t="s">
        <v>762</v>
      </c>
      <c r="H203" s="60" t="s">
        <v>1026</v>
      </c>
      <c r="I203" s="59" t="s">
        <v>27</v>
      </c>
      <c r="J203" s="59">
        <v>1</v>
      </c>
      <c r="K203" s="59">
        <f t="shared" si="15"/>
        <v>3</v>
      </c>
      <c r="L203" s="59">
        <v>1</v>
      </c>
      <c r="M203" s="59">
        <v>1</v>
      </c>
      <c r="N203" s="59">
        <v>0</v>
      </c>
      <c r="O203" s="59">
        <v>0</v>
      </c>
      <c r="P203" s="59">
        <v>1</v>
      </c>
      <c r="Q203" s="59">
        <v>0</v>
      </c>
      <c r="R203" s="59">
        <v>2018</v>
      </c>
      <c r="S203" s="59" t="s">
        <v>340</v>
      </c>
      <c r="T203" s="59" t="s">
        <v>1027</v>
      </c>
      <c r="U203" s="59" t="s">
        <v>30</v>
      </c>
      <c r="V203" s="59">
        <v>1</v>
      </c>
      <c r="W203" s="59">
        <v>1</v>
      </c>
      <c r="X203" s="61">
        <v>1</v>
      </c>
      <c r="Y203" s="64">
        <v>0</v>
      </c>
    </row>
    <row r="204" spans="1:25">
      <c r="A204" s="59">
        <v>203</v>
      </c>
      <c r="B204" s="59" t="s">
        <v>1028</v>
      </c>
      <c r="C204" s="59" t="s">
        <v>1029</v>
      </c>
      <c r="D204" s="59" t="s">
        <v>1030</v>
      </c>
      <c r="E204" s="59" t="s">
        <v>72</v>
      </c>
      <c r="F204" s="59" t="s">
        <v>25</v>
      </c>
      <c r="G204" s="59">
        <f t="shared" ref="G204:G227" si="16">IFERROR(IF(FIND("Multi",F204),1,0),0)</f>
        <v>0</v>
      </c>
      <c r="H204" s="60" t="s">
        <v>1031</v>
      </c>
      <c r="I204" s="59" t="s">
        <v>183</v>
      </c>
      <c r="J204" s="59">
        <v>1</v>
      </c>
      <c r="K204" s="59">
        <f t="shared" si="15"/>
        <v>3</v>
      </c>
      <c r="L204" s="59">
        <v>0</v>
      </c>
      <c r="M204" s="59">
        <v>1</v>
      </c>
      <c r="N204" s="59">
        <v>0</v>
      </c>
      <c r="O204" s="59">
        <v>1</v>
      </c>
      <c r="P204" s="59">
        <v>1</v>
      </c>
      <c r="Q204" s="59">
        <v>0</v>
      </c>
      <c r="R204" s="59">
        <v>2022</v>
      </c>
      <c r="S204" s="59" t="s">
        <v>1032</v>
      </c>
      <c r="T204" s="59" t="s">
        <v>1033</v>
      </c>
      <c r="U204" s="59" t="s">
        <v>30</v>
      </c>
      <c r="V204" s="59">
        <v>1</v>
      </c>
      <c r="W204" s="59">
        <v>1</v>
      </c>
      <c r="X204" s="61">
        <v>1</v>
      </c>
      <c r="Y204" s="64">
        <v>0</v>
      </c>
    </row>
    <row r="205" spans="1:25">
      <c r="A205" s="59">
        <v>204</v>
      </c>
      <c r="B205" s="59" t="s">
        <v>1034</v>
      </c>
      <c r="C205" s="59" t="s">
        <v>1035</v>
      </c>
      <c r="D205" s="59" t="s">
        <v>1036</v>
      </c>
      <c r="E205" s="59" t="s">
        <v>42</v>
      </c>
      <c r="F205" s="59" t="s">
        <v>35</v>
      </c>
      <c r="G205" s="59">
        <f t="shared" si="16"/>
        <v>0</v>
      </c>
      <c r="H205" s="67" t="s">
        <v>1037</v>
      </c>
      <c r="I205" s="59" t="s">
        <v>27</v>
      </c>
      <c r="J205" s="59">
        <v>1</v>
      </c>
      <c r="K205" s="59">
        <f t="shared" si="15"/>
        <v>3</v>
      </c>
      <c r="L205" s="59">
        <v>0</v>
      </c>
      <c r="M205" s="59">
        <v>1</v>
      </c>
      <c r="N205" s="59">
        <v>1</v>
      </c>
      <c r="O205" s="59">
        <v>1</v>
      </c>
      <c r="P205" s="59">
        <v>0</v>
      </c>
      <c r="Q205" s="59">
        <v>0</v>
      </c>
      <c r="R205" s="59">
        <v>2019</v>
      </c>
      <c r="S205" s="59" t="s">
        <v>1038</v>
      </c>
      <c r="T205" s="59" t="s">
        <v>1039</v>
      </c>
      <c r="U205" s="59" t="s">
        <v>46</v>
      </c>
      <c r="V205" s="59">
        <v>1</v>
      </c>
      <c r="W205" s="59">
        <v>1</v>
      </c>
      <c r="X205" s="61">
        <v>1</v>
      </c>
      <c r="Y205" s="64">
        <v>0</v>
      </c>
    </row>
    <row r="206" spans="1:25">
      <c r="A206" s="59">
        <v>205</v>
      </c>
      <c r="B206" s="59" t="s">
        <v>1040</v>
      </c>
      <c r="C206" s="59" t="s">
        <v>1041</v>
      </c>
      <c r="D206" s="59" t="s">
        <v>1042</v>
      </c>
      <c r="E206" s="59" t="s">
        <v>105</v>
      </c>
      <c r="F206" s="59" t="s">
        <v>25</v>
      </c>
      <c r="G206" s="59">
        <f t="shared" si="16"/>
        <v>0</v>
      </c>
      <c r="H206" s="60" t="s">
        <v>1043</v>
      </c>
      <c r="I206" s="59" t="s">
        <v>27</v>
      </c>
      <c r="J206" s="59">
        <v>1</v>
      </c>
      <c r="K206" s="59">
        <f t="shared" si="15"/>
        <v>3</v>
      </c>
      <c r="L206" s="59">
        <v>0</v>
      </c>
      <c r="M206" s="59">
        <v>1</v>
      </c>
      <c r="N206" s="59">
        <v>1</v>
      </c>
      <c r="O206" s="59">
        <v>1</v>
      </c>
      <c r="P206" s="59">
        <v>0</v>
      </c>
      <c r="Q206" s="59">
        <v>0</v>
      </c>
      <c r="R206" s="59">
        <v>2017</v>
      </c>
      <c r="S206" s="59" t="s">
        <v>1044</v>
      </c>
      <c r="T206" s="59" t="s">
        <v>1045</v>
      </c>
      <c r="U206" s="59" t="s">
        <v>30</v>
      </c>
      <c r="V206" s="59">
        <v>1</v>
      </c>
      <c r="W206" s="59">
        <v>1</v>
      </c>
      <c r="X206" s="61">
        <v>1</v>
      </c>
      <c r="Y206" s="64">
        <v>0</v>
      </c>
    </row>
    <row r="207" spans="1:25">
      <c r="A207" s="59">
        <v>206</v>
      </c>
      <c r="B207" s="59" t="s">
        <v>1046</v>
      </c>
      <c r="C207" s="59" t="s">
        <v>1047</v>
      </c>
      <c r="D207" s="59" t="s">
        <v>1042</v>
      </c>
      <c r="E207" s="59" t="s">
        <v>105</v>
      </c>
      <c r="F207" s="59" t="s">
        <v>25</v>
      </c>
      <c r="G207" s="59">
        <f t="shared" si="16"/>
        <v>0</v>
      </c>
      <c r="H207" s="60" t="s">
        <v>1048</v>
      </c>
      <c r="I207" s="59" t="s">
        <v>183</v>
      </c>
      <c r="J207" s="59">
        <v>1</v>
      </c>
      <c r="K207" s="59">
        <f t="shared" si="15"/>
        <v>3</v>
      </c>
      <c r="L207" s="59">
        <v>1</v>
      </c>
      <c r="M207" s="59">
        <v>1</v>
      </c>
      <c r="N207" s="59">
        <v>0</v>
      </c>
      <c r="O207" s="59">
        <v>1</v>
      </c>
      <c r="P207" s="59">
        <v>0</v>
      </c>
      <c r="Q207" s="59">
        <v>0</v>
      </c>
      <c r="R207" s="59">
        <v>2020</v>
      </c>
      <c r="S207" s="59" t="s">
        <v>1049</v>
      </c>
      <c r="T207" s="59" t="s">
        <v>1050</v>
      </c>
      <c r="U207" s="59" t="s">
        <v>30</v>
      </c>
      <c r="V207" s="59">
        <v>1</v>
      </c>
      <c r="W207" s="59">
        <v>1</v>
      </c>
      <c r="X207" s="61">
        <v>1</v>
      </c>
      <c r="Y207" s="64">
        <v>0</v>
      </c>
    </row>
    <row r="208" spans="1:25">
      <c r="A208" s="59">
        <v>207</v>
      </c>
      <c r="B208" s="59" t="s">
        <v>1051</v>
      </c>
      <c r="C208" s="59" t="s">
        <v>1052</v>
      </c>
      <c r="D208" s="59" t="s">
        <v>1053</v>
      </c>
      <c r="E208" s="59" t="s">
        <v>56</v>
      </c>
      <c r="F208" s="59" t="s">
        <v>56</v>
      </c>
      <c r="G208" s="59">
        <f t="shared" si="16"/>
        <v>0</v>
      </c>
      <c r="H208" s="60" t="s">
        <v>1054</v>
      </c>
      <c r="I208" s="59" t="s">
        <v>27</v>
      </c>
      <c r="J208" s="59">
        <v>1</v>
      </c>
      <c r="K208" s="59">
        <f t="shared" si="15"/>
        <v>3</v>
      </c>
      <c r="L208" s="59">
        <v>0</v>
      </c>
      <c r="M208" s="59">
        <v>1</v>
      </c>
      <c r="N208" s="59">
        <v>1</v>
      </c>
      <c r="O208" s="59">
        <v>1</v>
      </c>
      <c r="P208" s="59">
        <v>0</v>
      </c>
      <c r="Q208" s="59">
        <v>0</v>
      </c>
      <c r="R208" s="59">
        <v>2022</v>
      </c>
      <c r="S208" s="59" t="s">
        <v>451</v>
      </c>
      <c r="T208" s="59" t="s">
        <v>1055</v>
      </c>
      <c r="U208" s="59" t="s">
        <v>30</v>
      </c>
      <c r="V208" s="59">
        <v>1</v>
      </c>
      <c r="W208" s="59">
        <v>1</v>
      </c>
      <c r="X208" s="61">
        <v>1</v>
      </c>
      <c r="Y208" s="64">
        <v>0</v>
      </c>
    </row>
    <row r="209" spans="1:25">
      <c r="A209" s="59">
        <v>208</v>
      </c>
      <c r="B209" s="59" t="s">
        <v>1056</v>
      </c>
      <c r="C209" s="59" t="s">
        <v>1057</v>
      </c>
      <c r="D209" s="59" t="s">
        <v>1058</v>
      </c>
      <c r="E209" s="59" t="s">
        <v>42</v>
      </c>
      <c r="F209" s="59" t="s">
        <v>35</v>
      </c>
      <c r="G209" s="59">
        <f t="shared" si="16"/>
        <v>0</v>
      </c>
      <c r="H209" s="60" t="s">
        <v>1059</v>
      </c>
      <c r="I209" s="59" t="s">
        <v>27</v>
      </c>
      <c r="J209" s="59">
        <v>1</v>
      </c>
      <c r="K209" s="59">
        <f t="shared" si="15"/>
        <v>3</v>
      </c>
      <c r="L209" s="59">
        <v>1</v>
      </c>
      <c r="M209" s="59">
        <v>1</v>
      </c>
      <c r="N209" s="59">
        <v>1</v>
      </c>
      <c r="O209" s="59">
        <v>0</v>
      </c>
      <c r="P209" s="59">
        <v>0</v>
      </c>
      <c r="Q209" s="59">
        <v>0</v>
      </c>
      <c r="R209" s="59">
        <v>2021</v>
      </c>
      <c r="S209" s="59" t="s">
        <v>1060</v>
      </c>
      <c r="T209" s="59" t="s">
        <v>1061</v>
      </c>
      <c r="U209" s="59" t="s">
        <v>30</v>
      </c>
      <c r="V209" s="59">
        <v>1</v>
      </c>
      <c r="W209" s="59">
        <v>1</v>
      </c>
      <c r="X209" s="61">
        <v>1</v>
      </c>
      <c r="Y209" s="64">
        <v>0</v>
      </c>
    </row>
    <row r="210" spans="1:25">
      <c r="A210" s="59">
        <v>209</v>
      </c>
      <c r="B210" s="59" t="s">
        <v>1062</v>
      </c>
      <c r="C210" s="59" t="s">
        <v>1063</v>
      </c>
      <c r="D210" s="59" t="s">
        <v>1064</v>
      </c>
      <c r="E210" s="59" t="s">
        <v>42</v>
      </c>
      <c r="F210" s="59" t="s">
        <v>35</v>
      </c>
      <c r="G210" s="59">
        <f t="shared" si="16"/>
        <v>0</v>
      </c>
      <c r="H210" s="60" t="s">
        <v>1065</v>
      </c>
      <c r="I210" s="59" t="s">
        <v>27</v>
      </c>
      <c r="J210" s="59">
        <v>1</v>
      </c>
      <c r="K210" s="59">
        <f t="shared" si="15"/>
        <v>3</v>
      </c>
      <c r="L210" s="59">
        <v>0</v>
      </c>
      <c r="M210" s="59">
        <v>1</v>
      </c>
      <c r="N210" s="59">
        <v>1</v>
      </c>
      <c r="O210" s="59">
        <v>1</v>
      </c>
      <c r="P210" s="59">
        <v>0</v>
      </c>
      <c r="Q210" s="59">
        <v>0</v>
      </c>
      <c r="R210" s="59">
        <v>2021</v>
      </c>
      <c r="S210" s="59" t="s">
        <v>1066</v>
      </c>
      <c r="T210" s="59" t="s">
        <v>1067</v>
      </c>
      <c r="U210" s="59" t="s">
        <v>30</v>
      </c>
      <c r="V210" s="59">
        <v>1</v>
      </c>
      <c r="W210" s="59">
        <v>1</v>
      </c>
      <c r="X210" s="61">
        <v>1</v>
      </c>
      <c r="Y210" s="64">
        <v>0</v>
      </c>
    </row>
    <row r="211" spans="1:25">
      <c r="A211" s="59">
        <v>210</v>
      </c>
      <c r="B211" s="59" t="s">
        <v>1068</v>
      </c>
      <c r="C211" s="59" t="s">
        <v>1069</v>
      </c>
      <c r="D211" s="59" t="s">
        <v>4312</v>
      </c>
      <c r="E211" s="59" t="s">
        <v>42</v>
      </c>
      <c r="F211" s="59" t="s">
        <v>35</v>
      </c>
      <c r="G211" s="59">
        <f t="shared" si="16"/>
        <v>0</v>
      </c>
      <c r="H211" s="60" t="s">
        <v>1070</v>
      </c>
      <c r="I211" s="59" t="s">
        <v>27</v>
      </c>
      <c r="J211" s="59">
        <v>1</v>
      </c>
      <c r="K211" s="59">
        <f t="shared" si="15"/>
        <v>3</v>
      </c>
      <c r="L211" s="59">
        <v>1</v>
      </c>
      <c r="M211" s="59">
        <v>1</v>
      </c>
      <c r="N211" s="59">
        <v>0</v>
      </c>
      <c r="O211" s="59">
        <v>1</v>
      </c>
      <c r="P211" s="59">
        <v>0</v>
      </c>
      <c r="Q211" s="59">
        <v>0</v>
      </c>
      <c r="R211" s="59">
        <v>2022</v>
      </c>
      <c r="S211" s="59" t="s">
        <v>1066</v>
      </c>
      <c r="T211" s="59" t="s">
        <v>1071</v>
      </c>
      <c r="U211" s="59" t="s">
        <v>30</v>
      </c>
      <c r="V211" s="59">
        <v>1</v>
      </c>
      <c r="W211" s="59">
        <v>1</v>
      </c>
      <c r="X211" s="61">
        <v>1</v>
      </c>
      <c r="Y211" s="64">
        <v>0</v>
      </c>
    </row>
    <row r="212" spans="1:25">
      <c r="A212" s="59">
        <v>211</v>
      </c>
      <c r="B212" s="59" t="s">
        <v>1072</v>
      </c>
      <c r="C212" s="59" t="s">
        <v>1073</v>
      </c>
      <c r="D212" s="59" t="s">
        <v>110</v>
      </c>
      <c r="E212" s="59" t="s">
        <v>105</v>
      </c>
      <c r="F212" s="59" t="s">
        <v>25</v>
      </c>
      <c r="G212" s="59">
        <f t="shared" si="16"/>
        <v>0</v>
      </c>
      <c r="H212" s="60" t="s">
        <v>1074</v>
      </c>
      <c r="I212" s="59" t="s">
        <v>27</v>
      </c>
      <c r="J212" s="59">
        <v>1</v>
      </c>
      <c r="K212" s="59">
        <f t="shared" si="15"/>
        <v>3</v>
      </c>
      <c r="L212" s="59">
        <v>1</v>
      </c>
      <c r="M212" s="59">
        <v>1</v>
      </c>
      <c r="N212" s="59">
        <v>1</v>
      </c>
      <c r="O212" s="59">
        <v>0</v>
      </c>
      <c r="P212" s="59">
        <v>0</v>
      </c>
      <c r="Q212" s="59">
        <v>0</v>
      </c>
      <c r="R212" s="59">
        <v>2021</v>
      </c>
      <c r="S212" s="59" t="s">
        <v>1075</v>
      </c>
      <c r="T212" s="59" t="s">
        <v>1076</v>
      </c>
      <c r="U212" s="59" t="s">
        <v>30</v>
      </c>
      <c r="V212" s="59">
        <v>1</v>
      </c>
      <c r="W212" s="59">
        <v>1</v>
      </c>
      <c r="X212" s="61">
        <v>1</v>
      </c>
      <c r="Y212" s="64">
        <v>0</v>
      </c>
    </row>
    <row r="213" spans="1:25">
      <c r="A213" s="59">
        <v>212</v>
      </c>
      <c r="B213" s="59" t="s">
        <v>1077</v>
      </c>
      <c r="C213" s="59" t="s">
        <v>1078</v>
      </c>
      <c r="D213" s="59" t="s">
        <v>1042</v>
      </c>
      <c r="E213" s="59" t="s">
        <v>105</v>
      </c>
      <c r="F213" s="59" t="s">
        <v>25</v>
      </c>
      <c r="G213" s="59">
        <f t="shared" si="16"/>
        <v>0</v>
      </c>
      <c r="H213" s="60" t="s">
        <v>1079</v>
      </c>
      <c r="I213" s="59" t="s">
        <v>27</v>
      </c>
      <c r="J213" s="59">
        <v>1</v>
      </c>
      <c r="K213" s="59">
        <f t="shared" si="15"/>
        <v>3</v>
      </c>
      <c r="L213" s="59">
        <v>0</v>
      </c>
      <c r="M213" s="59">
        <v>1</v>
      </c>
      <c r="N213" s="59">
        <v>1</v>
      </c>
      <c r="O213" s="59">
        <v>1</v>
      </c>
      <c r="P213" s="59">
        <v>0</v>
      </c>
      <c r="Q213" s="59">
        <v>0</v>
      </c>
      <c r="R213" s="59">
        <v>2017</v>
      </c>
      <c r="S213" s="59" t="s">
        <v>1080</v>
      </c>
      <c r="T213" s="59" t="s">
        <v>1081</v>
      </c>
      <c r="U213" s="59" t="s">
        <v>46</v>
      </c>
      <c r="V213" s="59">
        <v>1</v>
      </c>
      <c r="W213" s="59">
        <v>1</v>
      </c>
      <c r="X213" s="61">
        <v>1</v>
      </c>
      <c r="Y213" s="64">
        <v>0</v>
      </c>
    </row>
    <row r="214" spans="1:25">
      <c r="A214" s="59">
        <v>213</v>
      </c>
      <c r="B214" s="59" t="s">
        <v>1082</v>
      </c>
      <c r="C214" s="59" t="s">
        <v>1083</v>
      </c>
      <c r="D214" s="59" t="s">
        <v>1084</v>
      </c>
      <c r="E214" s="59" t="s">
        <v>24</v>
      </c>
      <c r="F214" s="59" t="s">
        <v>25</v>
      </c>
      <c r="G214" s="59">
        <f t="shared" si="16"/>
        <v>0</v>
      </c>
      <c r="H214" s="60" t="s">
        <v>1085</v>
      </c>
      <c r="I214" s="59" t="s">
        <v>27</v>
      </c>
      <c r="J214" s="59">
        <v>1</v>
      </c>
      <c r="K214" s="59">
        <f t="shared" si="15"/>
        <v>3</v>
      </c>
      <c r="L214" s="59">
        <v>0</v>
      </c>
      <c r="M214" s="59">
        <v>1</v>
      </c>
      <c r="N214" s="59">
        <v>1</v>
      </c>
      <c r="O214" s="59">
        <v>1</v>
      </c>
      <c r="P214" s="59">
        <v>0</v>
      </c>
      <c r="Q214" s="59">
        <v>0</v>
      </c>
      <c r="R214" s="59">
        <v>2022</v>
      </c>
      <c r="S214" s="59" t="s">
        <v>1080</v>
      </c>
      <c r="T214" s="59" t="s">
        <v>1086</v>
      </c>
      <c r="U214" s="59" t="s">
        <v>30</v>
      </c>
      <c r="V214" s="59">
        <v>1</v>
      </c>
      <c r="W214" s="59">
        <v>1</v>
      </c>
      <c r="X214" s="61">
        <v>1</v>
      </c>
      <c r="Y214" s="64">
        <v>0</v>
      </c>
    </row>
    <row r="215" spans="1:25">
      <c r="A215" s="59">
        <v>214</v>
      </c>
      <c r="B215" s="59" t="s">
        <v>1087</v>
      </c>
      <c r="C215" s="59" t="s">
        <v>1088</v>
      </c>
      <c r="D215" s="59" t="s">
        <v>4298</v>
      </c>
      <c r="E215" s="59" t="s">
        <v>56</v>
      </c>
      <c r="F215" s="59" t="s">
        <v>56</v>
      </c>
      <c r="G215" s="59">
        <f t="shared" si="16"/>
        <v>0</v>
      </c>
      <c r="H215" s="60" t="s">
        <v>1089</v>
      </c>
      <c r="I215" s="59" t="s">
        <v>183</v>
      </c>
      <c r="J215" s="59">
        <v>1</v>
      </c>
      <c r="K215" s="59">
        <f t="shared" si="15"/>
        <v>3</v>
      </c>
      <c r="L215" s="59">
        <v>0</v>
      </c>
      <c r="M215" s="59">
        <v>1</v>
      </c>
      <c r="N215" s="59">
        <v>1</v>
      </c>
      <c r="O215" s="59">
        <v>0</v>
      </c>
      <c r="P215" s="59">
        <v>1</v>
      </c>
      <c r="Q215" s="59">
        <v>0</v>
      </c>
      <c r="R215" s="59">
        <v>2018</v>
      </c>
      <c r="S215" s="59" t="s">
        <v>200</v>
      </c>
      <c r="T215" s="59" t="s">
        <v>1090</v>
      </c>
      <c r="U215" s="59" t="s">
        <v>30</v>
      </c>
      <c r="V215" s="59">
        <v>1</v>
      </c>
      <c r="W215" s="59">
        <v>1</v>
      </c>
      <c r="X215" s="61">
        <v>1</v>
      </c>
      <c r="Y215" s="64">
        <v>0</v>
      </c>
    </row>
    <row r="216" spans="1:25">
      <c r="A216" s="59">
        <v>215</v>
      </c>
      <c r="B216" s="59" t="s">
        <v>1091</v>
      </c>
      <c r="C216" s="59" t="s">
        <v>1092</v>
      </c>
      <c r="D216" s="59" t="s">
        <v>1093</v>
      </c>
      <c r="E216" s="59" t="s">
        <v>56</v>
      </c>
      <c r="F216" s="59" t="s">
        <v>56</v>
      </c>
      <c r="G216" s="59">
        <f t="shared" si="16"/>
        <v>0</v>
      </c>
      <c r="H216" s="60" t="s">
        <v>1094</v>
      </c>
      <c r="I216" s="59" t="s">
        <v>27</v>
      </c>
      <c r="J216" s="59">
        <v>1</v>
      </c>
      <c r="K216" s="59">
        <f t="shared" si="15"/>
        <v>3</v>
      </c>
      <c r="L216" s="59">
        <v>0</v>
      </c>
      <c r="M216" s="59">
        <v>1</v>
      </c>
      <c r="N216" s="59">
        <v>1</v>
      </c>
      <c r="O216" s="59">
        <v>1</v>
      </c>
      <c r="P216" s="59">
        <v>0</v>
      </c>
      <c r="Q216" s="59">
        <v>0</v>
      </c>
      <c r="R216" s="59">
        <v>2020</v>
      </c>
      <c r="S216" s="59" t="s">
        <v>58</v>
      </c>
      <c r="T216" s="59" t="s">
        <v>1095</v>
      </c>
      <c r="U216" s="59" t="s">
        <v>30</v>
      </c>
      <c r="V216" s="59">
        <v>1</v>
      </c>
      <c r="W216" s="59">
        <v>1</v>
      </c>
      <c r="X216" s="61">
        <v>1</v>
      </c>
      <c r="Y216" s="64">
        <v>0</v>
      </c>
    </row>
    <row r="217" spans="1:25">
      <c r="A217" s="59">
        <v>216</v>
      </c>
      <c r="B217" s="59" t="s">
        <v>1096</v>
      </c>
      <c r="C217" s="59" t="s">
        <v>1097</v>
      </c>
      <c r="D217" s="59" t="s">
        <v>1098</v>
      </c>
      <c r="E217" s="59" t="s">
        <v>215</v>
      </c>
      <c r="F217" s="59" t="s">
        <v>25</v>
      </c>
      <c r="G217" s="59">
        <f t="shared" si="16"/>
        <v>0</v>
      </c>
      <c r="H217" s="60" t="s">
        <v>1099</v>
      </c>
      <c r="I217" s="59" t="s">
        <v>27</v>
      </c>
      <c r="J217" s="59">
        <v>1</v>
      </c>
      <c r="K217" s="59">
        <f t="shared" si="15"/>
        <v>3</v>
      </c>
      <c r="L217" s="59">
        <v>0</v>
      </c>
      <c r="M217" s="59">
        <v>1</v>
      </c>
      <c r="N217" s="59">
        <v>0</v>
      </c>
      <c r="O217" s="59">
        <v>1</v>
      </c>
      <c r="P217" s="59">
        <v>0</v>
      </c>
      <c r="Q217" s="59">
        <v>1</v>
      </c>
      <c r="R217" s="59">
        <v>2021</v>
      </c>
      <c r="S217" s="59" t="s">
        <v>1100</v>
      </c>
      <c r="T217" s="59" t="s">
        <v>1101</v>
      </c>
      <c r="U217" s="59" t="s">
        <v>46</v>
      </c>
      <c r="V217" s="59">
        <v>1</v>
      </c>
      <c r="W217" s="59">
        <v>1</v>
      </c>
      <c r="X217" s="61">
        <v>1</v>
      </c>
      <c r="Y217" s="64">
        <v>0</v>
      </c>
    </row>
    <row r="218" spans="1:25">
      <c r="A218" s="59">
        <v>217</v>
      </c>
      <c r="B218" s="59" t="s">
        <v>1102</v>
      </c>
      <c r="C218" s="59" t="s">
        <v>1103</v>
      </c>
      <c r="D218" s="59" t="s">
        <v>4263</v>
      </c>
      <c r="E218" s="59" t="s">
        <v>105</v>
      </c>
      <c r="F218" s="59" t="s">
        <v>25</v>
      </c>
      <c r="G218" s="59">
        <f t="shared" si="16"/>
        <v>0</v>
      </c>
      <c r="H218" s="60" t="s">
        <v>1104</v>
      </c>
      <c r="I218" s="59" t="s">
        <v>27</v>
      </c>
      <c r="J218" s="59">
        <v>1</v>
      </c>
      <c r="K218" s="59">
        <f t="shared" si="15"/>
        <v>3</v>
      </c>
      <c r="L218" s="59">
        <v>1</v>
      </c>
      <c r="M218" s="59">
        <v>1</v>
      </c>
      <c r="N218" s="59">
        <v>0</v>
      </c>
      <c r="O218" s="59">
        <v>0</v>
      </c>
      <c r="P218" s="59">
        <v>0</v>
      </c>
      <c r="Q218" s="59">
        <v>1</v>
      </c>
      <c r="R218" s="59">
        <v>2021</v>
      </c>
      <c r="S218" s="59" t="s">
        <v>58</v>
      </c>
      <c r="T218" s="59" t="s">
        <v>1105</v>
      </c>
      <c r="U218" s="59" t="s">
        <v>30</v>
      </c>
      <c r="V218" s="59">
        <v>1</v>
      </c>
      <c r="W218" s="59">
        <v>1</v>
      </c>
      <c r="X218" s="61">
        <v>1</v>
      </c>
      <c r="Y218" s="64">
        <v>0</v>
      </c>
    </row>
    <row r="219" spans="1:25">
      <c r="A219" s="59">
        <v>218</v>
      </c>
      <c r="B219" s="59" t="s">
        <v>1106</v>
      </c>
      <c r="C219" s="59" t="s">
        <v>1107</v>
      </c>
      <c r="D219" s="59" t="s">
        <v>4308</v>
      </c>
      <c r="E219" s="59" t="s">
        <v>42</v>
      </c>
      <c r="F219" s="59" t="s">
        <v>35</v>
      </c>
      <c r="G219" s="59">
        <f t="shared" si="16"/>
        <v>0</v>
      </c>
      <c r="H219" s="60" t="s">
        <v>1108</v>
      </c>
      <c r="I219" s="59" t="s">
        <v>27</v>
      </c>
      <c r="J219" s="59">
        <v>1</v>
      </c>
      <c r="K219" s="59">
        <f t="shared" si="15"/>
        <v>3</v>
      </c>
      <c r="L219" s="59">
        <v>1</v>
      </c>
      <c r="M219" s="59">
        <v>1</v>
      </c>
      <c r="N219" s="59">
        <v>1</v>
      </c>
      <c r="O219" s="59">
        <v>0</v>
      </c>
      <c r="P219" s="59">
        <v>0</v>
      </c>
      <c r="Q219" s="59">
        <v>0</v>
      </c>
      <c r="R219" s="59">
        <v>2022</v>
      </c>
      <c r="S219" s="59" t="s">
        <v>1100</v>
      </c>
      <c r="T219" s="59" t="s">
        <v>1109</v>
      </c>
      <c r="U219" s="59" t="s">
        <v>46</v>
      </c>
      <c r="V219" s="59">
        <v>1</v>
      </c>
      <c r="W219" s="59">
        <v>1</v>
      </c>
      <c r="X219" s="61">
        <v>1</v>
      </c>
      <c r="Y219" s="64">
        <v>0</v>
      </c>
    </row>
    <row r="220" spans="1:25">
      <c r="A220" s="59">
        <v>219</v>
      </c>
      <c r="B220" s="59" t="s">
        <v>1110</v>
      </c>
      <c r="C220" s="59" t="s">
        <v>1111</v>
      </c>
      <c r="D220" s="59" t="s">
        <v>4333</v>
      </c>
      <c r="E220" s="59" t="s">
        <v>72</v>
      </c>
      <c r="F220" s="59" t="s">
        <v>25</v>
      </c>
      <c r="G220" s="59">
        <f t="shared" si="16"/>
        <v>0</v>
      </c>
      <c r="H220" s="60" t="s">
        <v>1112</v>
      </c>
      <c r="I220" s="59" t="s">
        <v>27</v>
      </c>
      <c r="J220" s="59">
        <v>1</v>
      </c>
      <c r="K220" s="59">
        <f t="shared" si="15"/>
        <v>3</v>
      </c>
      <c r="L220" s="59">
        <v>0</v>
      </c>
      <c r="M220" s="59">
        <v>1</v>
      </c>
      <c r="N220" s="59">
        <v>1</v>
      </c>
      <c r="O220" s="59">
        <v>1</v>
      </c>
      <c r="P220" s="59">
        <v>0</v>
      </c>
      <c r="Q220" s="59">
        <v>0</v>
      </c>
      <c r="R220" s="59">
        <v>2022</v>
      </c>
      <c r="S220" s="59" t="s">
        <v>58</v>
      </c>
      <c r="T220" s="59" t="s">
        <v>1113</v>
      </c>
      <c r="U220" s="59" t="s">
        <v>30</v>
      </c>
      <c r="V220" s="59">
        <v>1</v>
      </c>
      <c r="W220" s="59">
        <v>1</v>
      </c>
      <c r="X220" s="61">
        <v>1</v>
      </c>
      <c r="Y220" s="64">
        <v>0</v>
      </c>
    </row>
    <row r="221" spans="1:25">
      <c r="A221" s="59">
        <v>220</v>
      </c>
      <c r="B221" s="59" t="s">
        <v>1114</v>
      </c>
      <c r="C221" s="59" t="s">
        <v>1115</v>
      </c>
      <c r="D221" s="59" t="s">
        <v>1116</v>
      </c>
      <c r="E221" s="59" t="s">
        <v>34</v>
      </c>
      <c r="F221" s="59" t="s">
        <v>35</v>
      </c>
      <c r="G221" s="59">
        <f t="shared" si="16"/>
        <v>0</v>
      </c>
      <c r="H221" s="60" t="s">
        <v>1117</v>
      </c>
      <c r="I221" s="59" t="s">
        <v>27</v>
      </c>
      <c r="J221" s="59">
        <v>1</v>
      </c>
      <c r="K221" s="59">
        <f t="shared" si="15"/>
        <v>3</v>
      </c>
      <c r="L221" s="59">
        <v>1</v>
      </c>
      <c r="M221" s="59">
        <v>1</v>
      </c>
      <c r="N221" s="59">
        <v>1</v>
      </c>
      <c r="O221" s="59">
        <v>0</v>
      </c>
      <c r="P221" s="59">
        <v>0</v>
      </c>
      <c r="Q221" s="59">
        <v>0</v>
      </c>
      <c r="R221" s="59">
        <v>2018</v>
      </c>
      <c r="S221" s="59" t="s">
        <v>206</v>
      </c>
      <c r="T221" s="59" t="s">
        <v>1118</v>
      </c>
      <c r="U221" s="59" t="s">
        <v>30</v>
      </c>
      <c r="V221" s="59">
        <v>1</v>
      </c>
      <c r="W221" s="59">
        <v>1</v>
      </c>
      <c r="X221" s="61">
        <v>1</v>
      </c>
      <c r="Y221" s="64">
        <v>0</v>
      </c>
    </row>
    <row r="222" spans="1:25">
      <c r="A222" s="59">
        <v>221</v>
      </c>
      <c r="B222" s="59" t="s">
        <v>1119</v>
      </c>
      <c r="C222" s="59" t="s">
        <v>1120</v>
      </c>
      <c r="D222" s="59" t="s">
        <v>1121</v>
      </c>
      <c r="E222" s="59" t="s">
        <v>72</v>
      </c>
      <c r="F222" s="59" t="s">
        <v>25</v>
      </c>
      <c r="G222" s="59">
        <f t="shared" si="16"/>
        <v>0</v>
      </c>
      <c r="H222" s="60" t="s">
        <v>1122</v>
      </c>
      <c r="I222" s="59" t="s">
        <v>27</v>
      </c>
      <c r="J222" s="59">
        <v>1</v>
      </c>
      <c r="K222" s="59">
        <f t="shared" si="15"/>
        <v>3</v>
      </c>
      <c r="L222" s="59">
        <v>0</v>
      </c>
      <c r="M222" s="59">
        <v>0</v>
      </c>
      <c r="N222" s="59">
        <v>1</v>
      </c>
      <c r="O222" s="59">
        <v>0</v>
      </c>
      <c r="P222" s="59">
        <v>1</v>
      </c>
      <c r="Q222" s="59">
        <v>1</v>
      </c>
      <c r="R222" s="59">
        <v>2018</v>
      </c>
      <c r="S222" s="59" t="s">
        <v>206</v>
      </c>
      <c r="T222" s="59" t="s">
        <v>1123</v>
      </c>
      <c r="U222" s="59" t="s">
        <v>30</v>
      </c>
      <c r="V222" s="59">
        <v>1</v>
      </c>
      <c r="W222" s="59">
        <v>1</v>
      </c>
      <c r="X222" s="61">
        <v>1</v>
      </c>
      <c r="Y222" s="64">
        <v>0</v>
      </c>
    </row>
    <row r="223" spans="1:25">
      <c r="A223" s="59">
        <v>222</v>
      </c>
      <c r="B223" s="59" t="s">
        <v>1124</v>
      </c>
      <c r="C223" s="59" t="s">
        <v>1125</v>
      </c>
      <c r="D223" s="59" t="s">
        <v>1126</v>
      </c>
      <c r="E223" s="59" t="s">
        <v>56</v>
      </c>
      <c r="F223" s="59" t="s">
        <v>56</v>
      </c>
      <c r="G223" s="59">
        <f t="shared" si="16"/>
        <v>0</v>
      </c>
      <c r="H223" s="60" t="s">
        <v>1127</v>
      </c>
      <c r="I223" s="59" t="s">
        <v>27</v>
      </c>
      <c r="J223" s="59">
        <v>1</v>
      </c>
      <c r="K223" s="59">
        <f t="shared" si="15"/>
        <v>3</v>
      </c>
      <c r="L223" s="59">
        <v>1</v>
      </c>
      <c r="M223" s="59">
        <v>1</v>
      </c>
      <c r="N223" s="59">
        <v>0</v>
      </c>
      <c r="O223" s="59">
        <v>0</v>
      </c>
      <c r="P223" s="59">
        <v>1</v>
      </c>
      <c r="Q223" s="59">
        <v>0</v>
      </c>
      <c r="R223" s="59">
        <v>2019</v>
      </c>
      <c r="S223" s="59" t="s">
        <v>206</v>
      </c>
      <c r="T223" s="59" t="s">
        <v>1128</v>
      </c>
      <c r="U223" s="59" t="s">
        <v>30</v>
      </c>
      <c r="V223" s="59">
        <v>1</v>
      </c>
      <c r="W223" s="59">
        <v>1</v>
      </c>
      <c r="X223" s="61">
        <v>1</v>
      </c>
      <c r="Y223" s="64">
        <v>0</v>
      </c>
    </row>
    <row r="224" spans="1:25">
      <c r="A224" s="59">
        <v>223</v>
      </c>
      <c r="B224" s="59" t="s">
        <v>1129</v>
      </c>
      <c r="C224" s="59" t="s">
        <v>1130</v>
      </c>
      <c r="D224" s="59" t="s">
        <v>1131</v>
      </c>
      <c r="E224" s="59" t="s">
        <v>72</v>
      </c>
      <c r="F224" s="59" t="s">
        <v>25</v>
      </c>
      <c r="G224" s="59">
        <f t="shared" si="16"/>
        <v>0</v>
      </c>
      <c r="H224" s="60" t="s">
        <v>1132</v>
      </c>
      <c r="I224" s="59" t="s">
        <v>27</v>
      </c>
      <c r="J224" s="59">
        <v>1</v>
      </c>
      <c r="K224" s="59">
        <f t="shared" si="15"/>
        <v>3</v>
      </c>
      <c r="L224" s="59">
        <v>1</v>
      </c>
      <c r="M224" s="59">
        <v>1</v>
      </c>
      <c r="N224" s="59">
        <v>0</v>
      </c>
      <c r="O224" s="59">
        <v>1</v>
      </c>
      <c r="P224" s="59">
        <v>0</v>
      </c>
      <c r="Q224" s="59">
        <v>0</v>
      </c>
      <c r="R224" s="59">
        <v>2021</v>
      </c>
      <c r="S224" s="59" t="s">
        <v>1133</v>
      </c>
      <c r="T224" s="59" t="s">
        <v>1134</v>
      </c>
      <c r="U224" s="59" t="s">
        <v>30</v>
      </c>
      <c r="V224" s="59">
        <v>1</v>
      </c>
      <c r="W224" s="59">
        <v>1</v>
      </c>
      <c r="X224" s="61">
        <v>1</v>
      </c>
      <c r="Y224" s="64">
        <v>0</v>
      </c>
    </row>
    <row r="225" spans="1:25">
      <c r="A225" s="59">
        <v>224</v>
      </c>
      <c r="B225" s="59" t="s">
        <v>1135</v>
      </c>
      <c r="C225" s="59" t="s">
        <v>1136</v>
      </c>
      <c r="D225" s="59" t="s">
        <v>1137</v>
      </c>
      <c r="E225" s="59" t="s">
        <v>72</v>
      </c>
      <c r="F225" s="59" t="s">
        <v>25</v>
      </c>
      <c r="G225" s="59">
        <f t="shared" si="16"/>
        <v>0</v>
      </c>
      <c r="H225" s="60" t="s">
        <v>1138</v>
      </c>
      <c r="I225" s="59" t="s">
        <v>27</v>
      </c>
      <c r="J225" s="59">
        <v>1</v>
      </c>
      <c r="K225" s="59">
        <f t="shared" si="15"/>
        <v>3</v>
      </c>
      <c r="L225" s="59">
        <v>1</v>
      </c>
      <c r="M225" s="59">
        <v>1</v>
      </c>
      <c r="N225" s="59">
        <v>0</v>
      </c>
      <c r="O225" s="59">
        <v>1</v>
      </c>
      <c r="P225" s="59">
        <v>0</v>
      </c>
      <c r="Q225" s="59">
        <v>0</v>
      </c>
      <c r="R225" s="59">
        <v>2022</v>
      </c>
      <c r="S225" s="59" t="s">
        <v>1133</v>
      </c>
      <c r="T225" s="59" t="s">
        <v>1139</v>
      </c>
      <c r="U225" s="59" t="s">
        <v>30</v>
      </c>
      <c r="V225" s="59">
        <v>1</v>
      </c>
      <c r="W225" s="59">
        <v>1</v>
      </c>
      <c r="X225" s="61">
        <v>1</v>
      </c>
      <c r="Y225" s="64">
        <v>0</v>
      </c>
    </row>
    <row r="226" spans="1:25">
      <c r="A226" s="59">
        <v>225</v>
      </c>
      <c r="B226" s="59" t="s">
        <v>1140</v>
      </c>
      <c r="C226" s="59" t="s">
        <v>1141</v>
      </c>
      <c r="D226" s="59" t="s">
        <v>856</v>
      </c>
      <c r="E226" s="59" t="s">
        <v>50</v>
      </c>
      <c r="F226" s="59" t="s">
        <v>25</v>
      </c>
      <c r="G226" s="59">
        <f t="shared" si="16"/>
        <v>0</v>
      </c>
      <c r="H226" s="60" t="s">
        <v>1142</v>
      </c>
      <c r="I226" s="59" t="s">
        <v>27</v>
      </c>
      <c r="J226" s="59">
        <v>1</v>
      </c>
      <c r="K226" s="59">
        <f t="shared" ref="K226:K257" si="17">SUM(L226:Q226)</f>
        <v>3</v>
      </c>
      <c r="L226" s="59">
        <v>1</v>
      </c>
      <c r="M226" s="59">
        <v>1</v>
      </c>
      <c r="N226" s="59">
        <v>0</v>
      </c>
      <c r="O226" s="59">
        <v>1</v>
      </c>
      <c r="P226" s="59">
        <v>0</v>
      </c>
      <c r="Q226" s="59">
        <v>0</v>
      </c>
      <c r="R226" s="59">
        <v>2019</v>
      </c>
      <c r="S226" s="59" t="s">
        <v>1143</v>
      </c>
      <c r="T226" s="59" t="s">
        <v>1144</v>
      </c>
      <c r="U226" s="59" t="s">
        <v>30</v>
      </c>
      <c r="V226" s="59">
        <v>1</v>
      </c>
      <c r="W226" s="59">
        <v>1</v>
      </c>
      <c r="X226" s="61">
        <v>1</v>
      </c>
      <c r="Y226" s="64">
        <v>0</v>
      </c>
    </row>
    <row r="227" spans="1:25">
      <c r="A227" s="59">
        <v>226</v>
      </c>
      <c r="B227" s="59" t="s">
        <v>1145</v>
      </c>
      <c r="C227" s="59" t="s">
        <v>1146</v>
      </c>
      <c r="D227" s="59" t="s">
        <v>116</v>
      </c>
      <c r="E227" s="59" t="s">
        <v>105</v>
      </c>
      <c r="F227" s="59" t="s">
        <v>25</v>
      </c>
      <c r="G227" s="59">
        <f t="shared" si="16"/>
        <v>0</v>
      </c>
      <c r="H227" s="60" t="s">
        <v>1147</v>
      </c>
      <c r="I227" s="59" t="s">
        <v>27</v>
      </c>
      <c r="J227" s="59">
        <v>1</v>
      </c>
      <c r="K227" s="59">
        <f t="shared" si="17"/>
        <v>3</v>
      </c>
      <c r="L227" s="59">
        <v>0</v>
      </c>
      <c r="M227" s="59">
        <v>1</v>
      </c>
      <c r="N227" s="59">
        <v>0</v>
      </c>
      <c r="O227" s="59">
        <v>1</v>
      </c>
      <c r="P227" s="59">
        <v>0</v>
      </c>
      <c r="Q227" s="59">
        <v>1</v>
      </c>
      <c r="R227" s="59">
        <v>2020</v>
      </c>
      <c r="S227" s="59" t="s">
        <v>217</v>
      </c>
      <c r="T227" s="59" t="s">
        <v>1148</v>
      </c>
      <c r="U227" s="59" t="s">
        <v>30</v>
      </c>
      <c r="V227" s="59">
        <v>1</v>
      </c>
      <c r="W227" s="59">
        <v>1</v>
      </c>
      <c r="X227" s="61">
        <v>1</v>
      </c>
      <c r="Y227" s="64">
        <v>0</v>
      </c>
    </row>
    <row r="228" spans="1:25">
      <c r="A228" s="59">
        <v>227</v>
      </c>
      <c r="B228" s="59" t="s">
        <v>1149</v>
      </c>
      <c r="C228" s="59" t="s">
        <v>1150</v>
      </c>
      <c r="D228" s="59" t="s">
        <v>762</v>
      </c>
      <c r="E228" s="59" t="s">
        <v>762</v>
      </c>
      <c r="F228" s="59" t="s">
        <v>762</v>
      </c>
      <c r="G228" s="59" t="s">
        <v>762</v>
      </c>
      <c r="H228" s="60" t="s">
        <v>1151</v>
      </c>
      <c r="I228" s="59" t="s">
        <v>27</v>
      </c>
      <c r="J228" s="59">
        <v>1</v>
      </c>
      <c r="K228" s="59">
        <f t="shared" si="17"/>
        <v>3</v>
      </c>
      <c r="L228" s="59">
        <v>1</v>
      </c>
      <c r="M228" s="59">
        <v>1</v>
      </c>
      <c r="N228" s="59">
        <v>1</v>
      </c>
      <c r="O228" s="59">
        <v>0</v>
      </c>
      <c r="P228" s="59">
        <v>0</v>
      </c>
      <c r="Q228" s="59">
        <v>0</v>
      </c>
      <c r="R228" s="59">
        <v>2018</v>
      </c>
      <c r="S228" s="59" t="s">
        <v>1152</v>
      </c>
      <c r="T228" s="59" t="s">
        <v>1153</v>
      </c>
      <c r="U228" s="59" t="s">
        <v>30</v>
      </c>
      <c r="V228" s="59">
        <v>1</v>
      </c>
      <c r="W228" s="59">
        <v>1</v>
      </c>
      <c r="X228" s="61">
        <v>1</v>
      </c>
      <c r="Y228" s="64">
        <v>0</v>
      </c>
    </row>
    <row r="229" spans="1:25">
      <c r="A229" s="59">
        <v>228</v>
      </c>
      <c r="B229" s="59" t="s">
        <v>1154</v>
      </c>
      <c r="C229" s="59" t="s">
        <v>1155</v>
      </c>
      <c r="D229" s="59" t="s">
        <v>4334</v>
      </c>
      <c r="E229" s="59" t="s">
        <v>24</v>
      </c>
      <c r="F229" s="59" t="s">
        <v>25</v>
      </c>
      <c r="G229" s="59">
        <f>IFERROR(IF(FIND("Multi",F229),1,0),0)</f>
        <v>0</v>
      </c>
      <c r="H229" s="60" t="s">
        <v>1156</v>
      </c>
      <c r="I229" s="59" t="s">
        <v>27</v>
      </c>
      <c r="J229" s="59">
        <v>1</v>
      </c>
      <c r="K229" s="59">
        <f t="shared" si="17"/>
        <v>3</v>
      </c>
      <c r="L229" s="59">
        <v>0</v>
      </c>
      <c r="M229" s="59">
        <v>1</v>
      </c>
      <c r="N229" s="59">
        <v>1</v>
      </c>
      <c r="O229" s="59">
        <v>1</v>
      </c>
      <c r="P229" s="59">
        <v>0</v>
      </c>
      <c r="Q229" s="59">
        <v>0</v>
      </c>
      <c r="R229" s="59">
        <v>2021</v>
      </c>
      <c r="S229" s="59" t="s">
        <v>223</v>
      </c>
      <c r="T229" s="59" t="s">
        <v>1157</v>
      </c>
      <c r="U229" s="59" t="s">
        <v>30</v>
      </c>
      <c r="V229" s="59">
        <v>1</v>
      </c>
      <c r="W229" s="59">
        <v>1</v>
      </c>
      <c r="X229" s="61">
        <v>1</v>
      </c>
      <c r="Y229" s="64">
        <v>0</v>
      </c>
    </row>
    <row r="230" spans="1:25">
      <c r="A230" s="59">
        <v>229</v>
      </c>
      <c r="B230" s="59" t="s">
        <v>1158</v>
      </c>
      <c r="C230" s="59" t="s">
        <v>1159</v>
      </c>
      <c r="D230" s="59" t="s">
        <v>4327</v>
      </c>
      <c r="E230" s="59" t="s">
        <v>50</v>
      </c>
      <c r="F230" s="59" t="s">
        <v>25</v>
      </c>
      <c r="G230" s="59">
        <f>IFERROR(IF(FIND("Multi",F230),1,0),0)</f>
        <v>0</v>
      </c>
      <c r="H230" s="60" t="s">
        <v>1160</v>
      </c>
      <c r="I230" s="59" t="s">
        <v>27</v>
      </c>
      <c r="J230" s="59">
        <v>1</v>
      </c>
      <c r="K230" s="59">
        <f t="shared" si="17"/>
        <v>3</v>
      </c>
      <c r="L230" s="59">
        <v>1</v>
      </c>
      <c r="M230" s="59">
        <v>1</v>
      </c>
      <c r="N230" s="59">
        <v>1</v>
      </c>
      <c r="O230" s="59">
        <v>0</v>
      </c>
      <c r="P230" s="59">
        <v>0</v>
      </c>
      <c r="Q230" s="59">
        <v>0</v>
      </c>
      <c r="R230" s="59">
        <v>2019</v>
      </c>
      <c r="S230" s="59" t="s">
        <v>561</v>
      </c>
      <c r="T230" s="59" t="s">
        <v>1161</v>
      </c>
      <c r="U230" s="59" t="s">
        <v>30</v>
      </c>
      <c r="V230" s="59">
        <v>1</v>
      </c>
      <c r="W230" s="59">
        <v>1</v>
      </c>
      <c r="X230" s="61">
        <v>1</v>
      </c>
      <c r="Y230" s="64">
        <v>0</v>
      </c>
    </row>
    <row r="231" spans="1:25">
      <c r="A231" s="59">
        <v>230</v>
      </c>
      <c r="B231" s="59" t="s">
        <v>1162</v>
      </c>
      <c r="C231" s="59" t="s">
        <v>1163</v>
      </c>
      <c r="D231" s="59" t="s">
        <v>762</v>
      </c>
      <c r="E231" s="59" t="s">
        <v>762</v>
      </c>
      <c r="F231" s="59" t="s">
        <v>762</v>
      </c>
      <c r="G231" s="59" t="s">
        <v>762</v>
      </c>
      <c r="H231" s="60" t="s">
        <v>1164</v>
      </c>
      <c r="I231" s="59" t="s">
        <v>27</v>
      </c>
      <c r="J231" s="59">
        <v>1</v>
      </c>
      <c r="K231" s="59">
        <f t="shared" si="17"/>
        <v>3</v>
      </c>
      <c r="L231" s="59">
        <v>0</v>
      </c>
      <c r="M231" s="59">
        <v>1</v>
      </c>
      <c r="N231" s="59">
        <v>1</v>
      </c>
      <c r="O231" s="59">
        <v>1</v>
      </c>
      <c r="P231" s="59">
        <v>0</v>
      </c>
      <c r="Q231" s="59">
        <v>0</v>
      </c>
      <c r="R231" s="59">
        <v>2021</v>
      </c>
      <c r="S231" s="59" t="s">
        <v>1165</v>
      </c>
      <c r="T231" s="59" t="s">
        <v>1166</v>
      </c>
      <c r="U231" s="59" t="s">
        <v>30</v>
      </c>
      <c r="V231" s="59">
        <v>1</v>
      </c>
      <c r="W231" s="59">
        <v>1</v>
      </c>
      <c r="X231" s="61">
        <v>1</v>
      </c>
      <c r="Y231" s="64">
        <v>0</v>
      </c>
    </row>
    <row r="232" spans="1:25">
      <c r="A232" s="59">
        <v>231</v>
      </c>
      <c r="B232" s="59" t="s">
        <v>1167</v>
      </c>
      <c r="C232" s="59" t="s">
        <v>1168</v>
      </c>
      <c r="D232" s="59" t="s">
        <v>1169</v>
      </c>
      <c r="E232" s="59" t="s">
        <v>34</v>
      </c>
      <c r="F232" s="59" t="s">
        <v>35</v>
      </c>
      <c r="G232" s="59">
        <f t="shared" ref="G232:G263" si="18">IFERROR(IF(FIND("Multi",F232),1,0),0)</f>
        <v>0</v>
      </c>
      <c r="H232" s="60" t="s">
        <v>1170</v>
      </c>
      <c r="I232" s="59" t="s">
        <v>27</v>
      </c>
      <c r="J232" s="59">
        <v>1</v>
      </c>
      <c r="K232" s="59">
        <f t="shared" si="17"/>
        <v>3</v>
      </c>
      <c r="L232" s="59">
        <v>1</v>
      </c>
      <c r="M232" s="59">
        <v>1</v>
      </c>
      <c r="N232" s="59">
        <v>0</v>
      </c>
      <c r="O232" s="59">
        <v>0</v>
      </c>
      <c r="P232" s="59">
        <v>1</v>
      </c>
      <c r="Q232" s="59">
        <v>0</v>
      </c>
      <c r="R232" s="59">
        <v>2017</v>
      </c>
      <c r="S232" s="59" t="s">
        <v>229</v>
      </c>
      <c r="T232" s="59" t="s">
        <v>1171</v>
      </c>
      <c r="U232" s="59" t="s">
        <v>30</v>
      </c>
      <c r="V232" s="59">
        <v>1</v>
      </c>
      <c r="W232" s="59">
        <v>1</v>
      </c>
      <c r="X232" s="61">
        <v>1</v>
      </c>
      <c r="Y232" s="64">
        <v>0</v>
      </c>
    </row>
    <row r="233" spans="1:25">
      <c r="A233" s="59">
        <v>232</v>
      </c>
      <c r="B233" s="59" t="s">
        <v>1172</v>
      </c>
      <c r="C233" s="59" t="s">
        <v>1173</v>
      </c>
      <c r="D233" s="59" t="s">
        <v>1174</v>
      </c>
      <c r="E233" s="59" t="s">
        <v>24</v>
      </c>
      <c r="F233" s="59" t="s">
        <v>25</v>
      </c>
      <c r="G233" s="59">
        <f t="shared" si="18"/>
        <v>0</v>
      </c>
      <c r="H233" s="60" t="s">
        <v>1175</v>
      </c>
      <c r="I233" s="59" t="s">
        <v>27</v>
      </c>
      <c r="J233" s="59">
        <v>1</v>
      </c>
      <c r="K233" s="59">
        <f t="shared" si="17"/>
        <v>3</v>
      </c>
      <c r="L233" s="59">
        <v>0</v>
      </c>
      <c r="M233" s="59">
        <v>1</v>
      </c>
      <c r="N233" s="59">
        <v>1</v>
      </c>
      <c r="O233" s="59">
        <v>1</v>
      </c>
      <c r="P233" s="59">
        <v>0</v>
      </c>
      <c r="Q233" s="59">
        <v>0</v>
      </c>
      <c r="R233" s="59">
        <v>2014</v>
      </c>
      <c r="S233" s="59" t="s">
        <v>68</v>
      </c>
      <c r="T233" s="59" t="s">
        <v>1176</v>
      </c>
      <c r="U233" s="59" t="s">
        <v>30</v>
      </c>
      <c r="V233" s="59">
        <v>1</v>
      </c>
      <c r="W233" s="59">
        <v>1</v>
      </c>
      <c r="X233" s="61">
        <v>1</v>
      </c>
      <c r="Y233" s="64">
        <v>0</v>
      </c>
    </row>
    <row r="234" spans="1:25">
      <c r="A234" s="59">
        <v>233</v>
      </c>
      <c r="B234" s="59" t="s">
        <v>1177</v>
      </c>
      <c r="C234" s="59" t="s">
        <v>1178</v>
      </c>
      <c r="D234" s="59" t="s">
        <v>110</v>
      </c>
      <c r="E234" s="59" t="s">
        <v>105</v>
      </c>
      <c r="F234" s="59" t="s">
        <v>25</v>
      </c>
      <c r="G234" s="59">
        <f t="shared" si="18"/>
        <v>0</v>
      </c>
      <c r="H234" s="60" t="s">
        <v>1179</v>
      </c>
      <c r="I234" s="59" t="s">
        <v>27</v>
      </c>
      <c r="J234" s="59">
        <v>1</v>
      </c>
      <c r="K234" s="59">
        <f t="shared" si="17"/>
        <v>3</v>
      </c>
      <c r="L234" s="59">
        <v>1</v>
      </c>
      <c r="M234" s="59">
        <v>1</v>
      </c>
      <c r="N234" s="59">
        <v>1</v>
      </c>
      <c r="O234" s="59">
        <v>0</v>
      </c>
      <c r="P234" s="59">
        <v>0</v>
      </c>
      <c r="Q234" s="59">
        <v>0</v>
      </c>
      <c r="R234" s="59">
        <v>2019</v>
      </c>
      <c r="S234" s="59" t="s">
        <v>68</v>
      </c>
      <c r="T234" s="59" t="s">
        <v>1180</v>
      </c>
      <c r="U234" s="59" t="s">
        <v>30</v>
      </c>
      <c r="V234" s="59">
        <v>1</v>
      </c>
      <c r="W234" s="59">
        <v>1</v>
      </c>
      <c r="X234" s="61">
        <v>1</v>
      </c>
      <c r="Y234" s="64">
        <v>0</v>
      </c>
    </row>
    <row r="235" spans="1:25">
      <c r="A235" s="59">
        <v>234</v>
      </c>
      <c r="B235" s="59" t="s">
        <v>1181</v>
      </c>
      <c r="C235" s="59" t="s">
        <v>1182</v>
      </c>
      <c r="D235" s="59" t="s">
        <v>1183</v>
      </c>
      <c r="E235" s="59" t="s">
        <v>105</v>
      </c>
      <c r="F235" s="59" t="s">
        <v>25</v>
      </c>
      <c r="G235" s="59">
        <f t="shared" si="18"/>
        <v>0</v>
      </c>
      <c r="H235" s="60" t="s">
        <v>1184</v>
      </c>
      <c r="I235" s="59" t="s">
        <v>27</v>
      </c>
      <c r="J235" s="59">
        <v>1</v>
      </c>
      <c r="K235" s="59">
        <f t="shared" si="17"/>
        <v>3</v>
      </c>
      <c r="L235" s="59">
        <v>0</v>
      </c>
      <c r="M235" s="59">
        <v>1</v>
      </c>
      <c r="N235" s="59">
        <v>1</v>
      </c>
      <c r="O235" s="59">
        <v>1</v>
      </c>
      <c r="P235" s="59">
        <v>0</v>
      </c>
      <c r="Q235" s="59">
        <v>0</v>
      </c>
      <c r="R235" s="59">
        <v>2022</v>
      </c>
      <c r="S235" s="59" t="s">
        <v>582</v>
      </c>
      <c r="T235" s="59" t="s">
        <v>1185</v>
      </c>
      <c r="U235" s="59" t="s">
        <v>30</v>
      </c>
      <c r="V235" s="59">
        <v>1</v>
      </c>
      <c r="W235" s="59">
        <v>1</v>
      </c>
      <c r="X235" s="61">
        <v>1</v>
      </c>
      <c r="Y235" s="64">
        <v>0</v>
      </c>
    </row>
    <row r="236" spans="1:25">
      <c r="A236" s="59">
        <v>235</v>
      </c>
      <c r="B236" s="59" t="s">
        <v>1186</v>
      </c>
      <c r="C236" s="59" t="s">
        <v>1187</v>
      </c>
      <c r="D236" s="59" t="s">
        <v>4260</v>
      </c>
      <c r="E236" s="59" t="s">
        <v>105</v>
      </c>
      <c r="F236" s="59" t="s">
        <v>25</v>
      </c>
      <c r="G236" s="59">
        <f t="shared" si="18"/>
        <v>0</v>
      </c>
      <c r="H236" s="60" t="s">
        <v>1188</v>
      </c>
      <c r="I236" s="59" t="s">
        <v>27</v>
      </c>
      <c r="J236" s="59">
        <v>1</v>
      </c>
      <c r="K236" s="59">
        <f t="shared" si="17"/>
        <v>3</v>
      </c>
      <c r="L236" s="59">
        <v>0</v>
      </c>
      <c r="M236" s="59">
        <v>1</v>
      </c>
      <c r="N236" s="59">
        <v>1</v>
      </c>
      <c r="O236" s="59">
        <v>0</v>
      </c>
      <c r="P236" s="59">
        <v>0</v>
      </c>
      <c r="Q236" s="59">
        <v>1</v>
      </c>
      <c r="R236" s="59">
        <v>2018</v>
      </c>
      <c r="S236" s="59" t="s">
        <v>172</v>
      </c>
      <c r="T236" s="59" t="s">
        <v>1189</v>
      </c>
      <c r="U236" s="59" t="s">
        <v>30</v>
      </c>
      <c r="V236" s="59">
        <v>1</v>
      </c>
      <c r="W236" s="59">
        <v>1</v>
      </c>
      <c r="X236" s="61">
        <v>1</v>
      </c>
      <c r="Y236" s="64">
        <v>0</v>
      </c>
    </row>
    <row r="237" spans="1:25">
      <c r="A237" s="59">
        <v>236</v>
      </c>
      <c r="B237" s="59" t="s">
        <v>1190</v>
      </c>
      <c r="C237" s="59" t="s">
        <v>1191</v>
      </c>
      <c r="D237" s="59" t="s">
        <v>1192</v>
      </c>
      <c r="E237" s="59" t="s">
        <v>56</v>
      </c>
      <c r="F237" s="59" t="s">
        <v>56</v>
      </c>
      <c r="G237" s="59">
        <f t="shared" si="18"/>
        <v>0</v>
      </c>
      <c r="H237" s="60" t="s">
        <v>1193</v>
      </c>
      <c r="I237" s="59" t="s">
        <v>27</v>
      </c>
      <c r="J237" s="59">
        <v>1</v>
      </c>
      <c r="K237" s="59">
        <f t="shared" si="17"/>
        <v>3</v>
      </c>
      <c r="L237" s="59">
        <v>0</v>
      </c>
      <c r="M237" s="59">
        <v>1</v>
      </c>
      <c r="N237" s="59">
        <v>0</v>
      </c>
      <c r="O237" s="59">
        <v>1</v>
      </c>
      <c r="P237" s="59">
        <v>0</v>
      </c>
      <c r="Q237" s="59">
        <v>1</v>
      </c>
      <c r="R237" s="59">
        <v>2020</v>
      </c>
      <c r="S237" s="59" t="s">
        <v>172</v>
      </c>
      <c r="T237" s="59" t="s">
        <v>1194</v>
      </c>
      <c r="U237" s="59" t="s">
        <v>30</v>
      </c>
      <c r="V237" s="59">
        <v>1</v>
      </c>
      <c r="W237" s="59">
        <v>1</v>
      </c>
      <c r="X237" s="61">
        <v>1</v>
      </c>
      <c r="Y237" s="64">
        <v>0</v>
      </c>
    </row>
    <row r="238" spans="1:25">
      <c r="A238" s="59">
        <v>237</v>
      </c>
      <c r="B238" s="59" t="s">
        <v>1195</v>
      </c>
      <c r="C238" s="59" t="s">
        <v>1196</v>
      </c>
      <c r="D238" s="59" t="s">
        <v>4263</v>
      </c>
      <c r="E238" s="59" t="s">
        <v>105</v>
      </c>
      <c r="F238" s="59" t="s">
        <v>25</v>
      </c>
      <c r="G238" s="59">
        <f t="shared" si="18"/>
        <v>0</v>
      </c>
      <c r="H238" s="60" t="s">
        <v>1197</v>
      </c>
      <c r="I238" s="59" t="s">
        <v>27</v>
      </c>
      <c r="J238" s="59">
        <v>1</v>
      </c>
      <c r="K238" s="59">
        <f t="shared" si="17"/>
        <v>3</v>
      </c>
      <c r="L238" s="59">
        <v>0</v>
      </c>
      <c r="M238" s="59">
        <v>0</v>
      </c>
      <c r="N238" s="59">
        <v>1</v>
      </c>
      <c r="O238" s="59">
        <v>1</v>
      </c>
      <c r="P238" s="59">
        <v>1</v>
      </c>
      <c r="Q238" s="59">
        <v>0</v>
      </c>
      <c r="R238" s="59">
        <v>2022</v>
      </c>
      <c r="S238" s="59" t="s">
        <v>172</v>
      </c>
      <c r="T238" s="59" t="s">
        <v>1198</v>
      </c>
      <c r="U238" s="59" t="s">
        <v>30</v>
      </c>
      <c r="V238" s="59">
        <v>1</v>
      </c>
      <c r="W238" s="59">
        <v>1</v>
      </c>
      <c r="X238" s="61">
        <v>1</v>
      </c>
      <c r="Y238" s="64">
        <v>0</v>
      </c>
    </row>
    <row r="239" spans="1:25">
      <c r="A239" s="59">
        <v>238</v>
      </c>
      <c r="B239" s="59" t="s">
        <v>1199</v>
      </c>
      <c r="C239" s="59" t="s">
        <v>1200</v>
      </c>
      <c r="D239" s="59" t="s">
        <v>823</v>
      </c>
      <c r="E239" s="59" t="s">
        <v>42</v>
      </c>
      <c r="F239" s="59" t="s">
        <v>35</v>
      </c>
      <c r="G239" s="59">
        <f t="shared" si="18"/>
        <v>0</v>
      </c>
      <c r="H239" s="60" t="s">
        <v>1201</v>
      </c>
      <c r="I239" s="59" t="s">
        <v>27</v>
      </c>
      <c r="J239" s="59">
        <v>1</v>
      </c>
      <c r="K239" s="59">
        <f t="shared" si="17"/>
        <v>3</v>
      </c>
      <c r="L239" s="59">
        <v>1</v>
      </c>
      <c r="M239" s="59">
        <v>1</v>
      </c>
      <c r="N239" s="59">
        <v>0</v>
      </c>
      <c r="O239" s="59">
        <v>1</v>
      </c>
      <c r="P239" s="59">
        <v>0</v>
      </c>
      <c r="Q239" s="59">
        <v>0</v>
      </c>
      <c r="R239" s="59">
        <v>2022</v>
      </c>
      <c r="S239" s="59" t="s">
        <v>172</v>
      </c>
      <c r="T239" s="59" t="s">
        <v>1202</v>
      </c>
      <c r="U239" s="59" t="s">
        <v>30</v>
      </c>
      <c r="V239" s="59">
        <v>1</v>
      </c>
      <c r="W239" s="59">
        <v>1</v>
      </c>
      <c r="X239" s="61">
        <v>1</v>
      </c>
      <c r="Y239" s="64">
        <v>0</v>
      </c>
    </row>
    <row r="240" spans="1:25">
      <c r="A240" s="59">
        <v>239</v>
      </c>
      <c r="B240" s="59" t="s">
        <v>601</v>
      </c>
      <c r="C240" s="59" t="s">
        <v>1203</v>
      </c>
      <c r="D240" s="59" t="s">
        <v>1204</v>
      </c>
      <c r="E240" s="59" t="s">
        <v>56</v>
      </c>
      <c r="F240" s="59" t="s">
        <v>56</v>
      </c>
      <c r="G240" s="59">
        <f t="shared" si="18"/>
        <v>0</v>
      </c>
      <c r="H240" s="60" t="s">
        <v>1205</v>
      </c>
      <c r="I240" s="59" t="s">
        <v>27</v>
      </c>
      <c r="J240" s="59">
        <v>1</v>
      </c>
      <c r="K240" s="59">
        <f t="shared" si="17"/>
        <v>3</v>
      </c>
      <c r="L240" s="59">
        <v>0</v>
      </c>
      <c r="M240" s="59">
        <v>1</v>
      </c>
      <c r="N240" s="59">
        <v>1</v>
      </c>
      <c r="O240" s="59">
        <v>1</v>
      </c>
      <c r="P240" s="59">
        <v>0</v>
      </c>
      <c r="Q240" s="59">
        <v>0</v>
      </c>
      <c r="R240" s="59">
        <v>2017</v>
      </c>
      <c r="S240" s="59" t="s">
        <v>965</v>
      </c>
      <c r="T240" s="59" t="s">
        <v>1206</v>
      </c>
      <c r="U240" s="59" t="s">
        <v>30</v>
      </c>
      <c r="V240" s="59">
        <v>1</v>
      </c>
      <c r="W240" s="59">
        <v>1</v>
      </c>
      <c r="X240" s="61">
        <v>1</v>
      </c>
      <c r="Y240" s="64">
        <v>0</v>
      </c>
    </row>
    <row r="241" spans="1:25">
      <c r="A241" s="59">
        <v>240</v>
      </c>
      <c r="B241" s="59" t="s">
        <v>1207</v>
      </c>
      <c r="C241" s="59" t="s">
        <v>1208</v>
      </c>
      <c r="D241" s="59" t="s">
        <v>1209</v>
      </c>
      <c r="E241" s="59" t="s">
        <v>24</v>
      </c>
      <c r="F241" s="59" t="s">
        <v>25</v>
      </c>
      <c r="G241" s="59">
        <f t="shared" si="18"/>
        <v>0</v>
      </c>
      <c r="H241" s="60" t="s">
        <v>1210</v>
      </c>
      <c r="I241" s="59" t="s">
        <v>27</v>
      </c>
      <c r="J241" s="59">
        <v>1</v>
      </c>
      <c r="K241" s="59">
        <f t="shared" si="17"/>
        <v>3</v>
      </c>
      <c r="L241" s="59">
        <v>0</v>
      </c>
      <c r="M241" s="59">
        <v>1</v>
      </c>
      <c r="N241" s="59">
        <v>1</v>
      </c>
      <c r="O241" s="59">
        <v>0</v>
      </c>
      <c r="P241" s="59">
        <v>1</v>
      </c>
      <c r="Q241" s="59">
        <v>0</v>
      </c>
      <c r="R241" s="59">
        <v>2018</v>
      </c>
      <c r="S241" s="59" t="s">
        <v>965</v>
      </c>
      <c r="T241" s="59" t="s">
        <v>1211</v>
      </c>
      <c r="U241" s="59" t="s">
        <v>30</v>
      </c>
      <c r="V241" s="59">
        <v>1</v>
      </c>
      <c r="W241" s="59">
        <v>1</v>
      </c>
      <c r="X241" s="61">
        <v>1</v>
      </c>
      <c r="Y241" s="64">
        <v>0</v>
      </c>
    </row>
    <row r="242" spans="1:25">
      <c r="A242" s="59">
        <v>241</v>
      </c>
      <c r="B242" s="59" t="s">
        <v>1212</v>
      </c>
      <c r="C242" s="59" t="s">
        <v>1213</v>
      </c>
      <c r="D242" s="59" t="s">
        <v>1214</v>
      </c>
      <c r="E242" s="59" t="s">
        <v>56</v>
      </c>
      <c r="F242" s="59" t="s">
        <v>56</v>
      </c>
      <c r="G242" s="59">
        <f t="shared" si="18"/>
        <v>0</v>
      </c>
      <c r="H242" s="60" t="s">
        <v>1215</v>
      </c>
      <c r="I242" s="59" t="s">
        <v>27</v>
      </c>
      <c r="J242" s="59">
        <v>1</v>
      </c>
      <c r="K242" s="59">
        <f t="shared" si="17"/>
        <v>3</v>
      </c>
      <c r="L242" s="59">
        <v>1</v>
      </c>
      <c r="M242" s="59">
        <v>0</v>
      </c>
      <c r="N242" s="59">
        <v>1</v>
      </c>
      <c r="O242" s="59">
        <v>0</v>
      </c>
      <c r="P242" s="59">
        <v>0</v>
      </c>
      <c r="Q242" s="59">
        <v>1</v>
      </c>
      <c r="R242" s="59">
        <v>2020</v>
      </c>
      <c r="S242" s="59" t="s">
        <v>594</v>
      </c>
      <c r="T242" s="59" t="s">
        <v>1216</v>
      </c>
      <c r="U242" s="59" t="s">
        <v>30</v>
      </c>
      <c r="V242" s="59">
        <v>1</v>
      </c>
      <c r="W242" s="59">
        <v>1</v>
      </c>
      <c r="X242" s="61">
        <v>1</v>
      </c>
      <c r="Y242" s="64">
        <v>0</v>
      </c>
    </row>
    <row r="243" spans="1:25">
      <c r="A243" s="59">
        <v>242</v>
      </c>
      <c r="B243" s="59" t="s">
        <v>1217</v>
      </c>
      <c r="C243" s="59" t="s">
        <v>1218</v>
      </c>
      <c r="D243" s="59" t="s">
        <v>4261</v>
      </c>
      <c r="E243" s="59" t="s">
        <v>105</v>
      </c>
      <c r="F243" s="59" t="s">
        <v>25</v>
      </c>
      <c r="G243" s="59">
        <f t="shared" si="18"/>
        <v>0</v>
      </c>
      <c r="H243" s="60" t="s">
        <v>1219</v>
      </c>
      <c r="I243" s="59" t="s">
        <v>27</v>
      </c>
      <c r="J243" s="59">
        <v>1</v>
      </c>
      <c r="K243" s="59">
        <f t="shared" si="17"/>
        <v>3</v>
      </c>
      <c r="L243" s="59">
        <v>1</v>
      </c>
      <c r="M243" s="59">
        <v>0</v>
      </c>
      <c r="N243" s="59">
        <v>0</v>
      </c>
      <c r="O243" s="59">
        <v>1</v>
      </c>
      <c r="P243" s="59">
        <v>1</v>
      </c>
      <c r="Q243" s="59">
        <v>0</v>
      </c>
      <c r="R243" s="59">
        <v>2015</v>
      </c>
      <c r="S243" s="59" t="s">
        <v>243</v>
      </c>
      <c r="T243" s="59" t="s">
        <v>1220</v>
      </c>
      <c r="U243" s="59" t="s">
        <v>30</v>
      </c>
      <c r="V243" s="59">
        <v>1</v>
      </c>
      <c r="W243" s="59">
        <v>1</v>
      </c>
      <c r="X243" s="61">
        <v>1</v>
      </c>
      <c r="Y243" s="64">
        <v>0</v>
      </c>
    </row>
    <row r="244" spans="1:25">
      <c r="A244" s="59">
        <v>243</v>
      </c>
      <c r="B244" s="59" t="s">
        <v>1221</v>
      </c>
      <c r="C244" s="59" t="s">
        <v>1222</v>
      </c>
      <c r="D244" s="59" t="s">
        <v>1223</v>
      </c>
      <c r="E244" s="59" t="s">
        <v>42</v>
      </c>
      <c r="F244" s="59" t="s">
        <v>35</v>
      </c>
      <c r="G244" s="59">
        <f t="shared" si="18"/>
        <v>0</v>
      </c>
      <c r="H244" s="60" t="s">
        <v>1224</v>
      </c>
      <c r="I244" s="59" t="s">
        <v>27</v>
      </c>
      <c r="J244" s="59">
        <v>1</v>
      </c>
      <c r="K244" s="59">
        <f t="shared" si="17"/>
        <v>3</v>
      </c>
      <c r="L244" s="59">
        <v>1</v>
      </c>
      <c r="M244" s="59">
        <v>1</v>
      </c>
      <c r="N244" s="59">
        <v>0</v>
      </c>
      <c r="O244" s="59">
        <v>1</v>
      </c>
      <c r="P244" s="59">
        <v>0</v>
      </c>
      <c r="Q244" s="59">
        <v>0</v>
      </c>
      <c r="R244" s="59">
        <v>2016</v>
      </c>
      <c r="S244" s="59" t="s">
        <v>243</v>
      </c>
      <c r="T244" s="59" t="s">
        <v>1225</v>
      </c>
      <c r="U244" s="59" t="s">
        <v>30</v>
      </c>
      <c r="V244" s="59">
        <v>1</v>
      </c>
      <c r="W244" s="59">
        <v>1</v>
      </c>
      <c r="X244" s="61">
        <v>1</v>
      </c>
      <c r="Y244" s="64">
        <v>0</v>
      </c>
    </row>
    <row r="245" spans="1:25">
      <c r="A245" s="59">
        <v>244</v>
      </c>
      <c r="B245" s="59" t="s">
        <v>1226</v>
      </c>
      <c r="C245" s="59" t="s">
        <v>1227</v>
      </c>
      <c r="D245" s="59" t="s">
        <v>1228</v>
      </c>
      <c r="E245" s="59" t="s">
        <v>91</v>
      </c>
      <c r="F245" s="59" t="s">
        <v>91</v>
      </c>
      <c r="G245" s="59">
        <f t="shared" si="18"/>
        <v>0</v>
      </c>
      <c r="H245" s="60" t="s">
        <v>1229</v>
      </c>
      <c r="I245" s="59" t="s">
        <v>27</v>
      </c>
      <c r="J245" s="59">
        <v>1</v>
      </c>
      <c r="K245" s="59">
        <f t="shared" si="17"/>
        <v>3</v>
      </c>
      <c r="L245" s="59">
        <v>1</v>
      </c>
      <c r="M245" s="59">
        <v>1</v>
      </c>
      <c r="N245" s="59">
        <v>0</v>
      </c>
      <c r="O245" s="59">
        <v>0</v>
      </c>
      <c r="P245" s="59">
        <v>1</v>
      </c>
      <c r="Q245" s="59">
        <v>0</v>
      </c>
      <c r="R245" s="59">
        <v>2016</v>
      </c>
      <c r="S245" s="59" t="s">
        <v>243</v>
      </c>
      <c r="T245" s="59" t="s">
        <v>1230</v>
      </c>
      <c r="U245" s="59" t="s">
        <v>30</v>
      </c>
      <c r="V245" s="59">
        <v>1</v>
      </c>
      <c r="W245" s="59">
        <v>1</v>
      </c>
      <c r="X245" s="61">
        <v>1</v>
      </c>
      <c r="Y245" s="64">
        <v>0</v>
      </c>
    </row>
    <row r="246" spans="1:25">
      <c r="A246" s="59">
        <v>245</v>
      </c>
      <c r="B246" s="59" t="s">
        <v>1231</v>
      </c>
      <c r="C246" s="59" t="s">
        <v>1232</v>
      </c>
      <c r="D246" s="59" t="s">
        <v>469</v>
      </c>
      <c r="E246" s="59" t="s">
        <v>105</v>
      </c>
      <c r="F246" s="59" t="s">
        <v>25</v>
      </c>
      <c r="G246" s="59">
        <f t="shared" si="18"/>
        <v>0</v>
      </c>
      <c r="H246" s="60" t="s">
        <v>1233</v>
      </c>
      <c r="I246" s="59" t="s">
        <v>27</v>
      </c>
      <c r="J246" s="59">
        <v>1</v>
      </c>
      <c r="K246" s="59">
        <f t="shared" si="17"/>
        <v>3</v>
      </c>
      <c r="L246" s="59">
        <v>0</v>
      </c>
      <c r="M246" s="59">
        <v>1</v>
      </c>
      <c r="N246" s="59">
        <v>1</v>
      </c>
      <c r="O246" s="59">
        <v>1</v>
      </c>
      <c r="P246" s="59">
        <v>0</v>
      </c>
      <c r="Q246" s="59">
        <v>0</v>
      </c>
      <c r="R246" s="59">
        <v>2021</v>
      </c>
      <c r="S246" s="59" t="s">
        <v>1234</v>
      </c>
      <c r="T246" s="59" t="s">
        <v>1235</v>
      </c>
      <c r="U246" s="59" t="s">
        <v>30</v>
      </c>
      <c r="V246" s="59">
        <v>1</v>
      </c>
      <c r="W246" s="59">
        <v>1</v>
      </c>
      <c r="X246" s="61">
        <v>1</v>
      </c>
      <c r="Y246" s="64">
        <v>0</v>
      </c>
    </row>
    <row r="247" spans="1:25">
      <c r="A247" s="59">
        <v>246</v>
      </c>
      <c r="B247" s="59" t="s">
        <v>1236</v>
      </c>
      <c r="C247" s="59" t="s">
        <v>1237</v>
      </c>
      <c r="D247" s="59" t="s">
        <v>1238</v>
      </c>
      <c r="E247" s="59" t="s">
        <v>50</v>
      </c>
      <c r="F247" s="59" t="s">
        <v>25</v>
      </c>
      <c r="G247" s="59">
        <f t="shared" si="18"/>
        <v>0</v>
      </c>
      <c r="H247" s="60" t="s">
        <v>1239</v>
      </c>
      <c r="I247" s="59" t="s">
        <v>27</v>
      </c>
      <c r="J247" s="59">
        <v>1</v>
      </c>
      <c r="K247" s="59">
        <f t="shared" si="17"/>
        <v>3</v>
      </c>
      <c r="L247" s="59">
        <v>0</v>
      </c>
      <c r="M247" s="59">
        <v>1</v>
      </c>
      <c r="N247" s="59">
        <v>1</v>
      </c>
      <c r="O247" s="59">
        <v>0</v>
      </c>
      <c r="P247" s="59">
        <v>1</v>
      </c>
      <c r="Q247" s="59">
        <v>0</v>
      </c>
      <c r="R247" s="59">
        <v>2015</v>
      </c>
      <c r="S247" s="59" t="s">
        <v>80</v>
      </c>
      <c r="T247" s="59" t="s">
        <v>1240</v>
      </c>
      <c r="U247" s="59" t="s">
        <v>30</v>
      </c>
      <c r="V247" s="59">
        <v>1</v>
      </c>
      <c r="W247" s="59">
        <v>1</v>
      </c>
      <c r="X247" s="61">
        <v>1</v>
      </c>
      <c r="Y247" s="64">
        <v>0</v>
      </c>
    </row>
    <row r="248" spans="1:25">
      <c r="A248" s="59">
        <v>247</v>
      </c>
      <c r="B248" s="59" t="s">
        <v>1241</v>
      </c>
      <c r="C248" s="59" t="s">
        <v>1242</v>
      </c>
      <c r="D248" s="59" t="s">
        <v>770</v>
      </c>
      <c r="E248" s="59" t="s">
        <v>105</v>
      </c>
      <c r="F248" s="59" t="s">
        <v>25</v>
      </c>
      <c r="G248" s="59">
        <f t="shared" si="18"/>
        <v>0</v>
      </c>
      <c r="H248" s="60" t="s">
        <v>1243</v>
      </c>
      <c r="I248" s="59" t="s">
        <v>27</v>
      </c>
      <c r="J248" s="59">
        <v>1</v>
      </c>
      <c r="K248" s="59">
        <f t="shared" si="17"/>
        <v>3</v>
      </c>
      <c r="L248" s="59">
        <v>0</v>
      </c>
      <c r="M248" s="59">
        <v>1</v>
      </c>
      <c r="N248" s="59">
        <v>1</v>
      </c>
      <c r="O248" s="59">
        <v>0</v>
      </c>
      <c r="P248" s="59">
        <v>1</v>
      </c>
      <c r="Q248" s="59">
        <v>0</v>
      </c>
      <c r="R248" s="59">
        <v>2018</v>
      </c>
      <c r="S248" s="59" t="s">
        <v>80</v>
      </c>
      <c r="T248" s="59" t="s">
        <v>1244</v>
      </c>
      <c r="U248" s="59" t="s">
        <v>30</v>
      </c>
      <c r="V248" s="59">
        <v>1</v>
      </c>
      <c r="W248" s="59">
        <v>1</v>
      </c>
      <c r="X248" s="61">
        <v>1</v>
      </c>
      <c r="Y248" s="64">
        <v>0</v>
      </c>
    </row>
    <row r="249" spans="1:25">
      <c r="A249" s="59">
        <v>248</v>
      </c>
      <c r="B249" s="59" t="s">
        <v>1245</v>
      </c>
      <c r="C249" s="59" t="s">
        <v>1246</v>
      </c>
      <c r="D249" s="59" t="s">
        <v>350</v>
      </c>
      <c r="E249" s="59" t="s">
        <v>105</v>
      </c>
      <c r="F249" s="59" t="s">
        <v>25</v>
      </c>
      <c r="G249" s="59">
        <f t="shared" si="18"/>
        <v>0</v>
      </c>
      <c r="H249" s="60" t="s">
        <v>1247</v>
      </c>
      <c r="I249" s="59" t="s">
        <v>27</v>
      </c>
      <c r="J249" s="59">
        <v>1</v>
      </c>
      <c r="K249" s="59">
        <f t="shared" si="17"/>
        <v>3</v>
      </c>
      <c r="L249" s="59">
        <v>0</v>
      </c>
      <c r="M249" s="59">
        <v>1</v>
      </c>
      <c r="N249" s="59">
        <v>1</v>
      </c>
      <c r="O249" s="59">
        <v>1</v>
      </c>
      <c r="P249" s="59">
        <v>0</v>
      </c>
      <c r="Q249" s="59">
        <v>0</v>
      </c>
      <c r="R249" s="59">
        <v>2018</v>
      </c>
      <c r="S249" s="59" t="s">
        <v>80</v>
      </c>
      <c r="T249" s="59" t="s">
        <v>1248</v>
      </c>
      <c r="U249" s="59" t="s">
        <v>30</v>
      </c>
      <c r="V249" s="59">
        <v>1</v>
      </c>
      <c r="W249" s="59">
        <v>1</v>
      </c>
      <c r="X249" s="61">
        <v>1</v>
      </c>
      <c r="Y249" s="64">
        <v>0</v>
      </c>
    </row>
    <row r="250" spans="1:25">
      <c r="A250" s="59">
        <v>249</v>
      </c>
      <c r="B250" s="59" t="s">
        <v>1249</v>
      </c>
      <c r="C250" s="59" t="s">
        <v>1250</v>
      </c>
      <c r="D250" s="59" t="s">
        <v>1251</v>
      </c>
      <c r="E250" s="59" t="s">
        <v>56</v>
      </c>
      <c r="F250" s="59" t="s">
        <v>56</v>
      </c>
      <c r="G250" s="59">
        <f t="shared" si="18"/>
        <v>0</v>
      </c>
      <c r="H250" s="60" t="s">
        <v>1252</v>
      </c>
      <c r="I250" s="59" t="s">
        <v>27</v>
      </c>
      <c r="J250" s="59">
        <v>1</v>
      </c>
      <c r="K250" s="59">
        <f t="shared" si="17"/>
        <v>3</v>
      </c>
      <c r="L250" s="59">
        <v>0</v>
      </c>
      <c r="M250" s="59">
        <v>1</v>
      </c>
      <c r="N250" s="59">
        <v>1</v>
      </c>
      <c r="O250" s="59">
        <v>1</v>
      </c>
      <c r="P250" s="59">
        <v>0</v>
      </c>
      <c r="Q250" s="59">
        <v>0</v>
      </c>
      <c r="R250" s="59">
        <v>2019</v>
      </c>
      <c r="S250" s="59" t="s">
        <v>80</v>
      </c>
      <c r="T250" s="59" t="s">
        <v>1253</v>
      </c>
      <c r="U250" s="59" t="s">
        <v>30</v>
      </c>
      <c r="V250" s="59">
        <v>1</v>
      </c>
      <c r="W250" s="59">
        <v>1</v>
      </c>
      <c r="X250" s="61">
        <v>1</v>
      </c>
      <c r="Y250" s="64">
        <v>0</v>
      </c>
    </row>
    <row r="251" spans="1:25">
      <c r="A251" s="59">
        <v>250</v>
      </c>
      <c r="B251" s="59" t="s">
        <v>1254</v>
      </c>
      <c r="C251" s="59" t="s">
        <v>1255</v>
      </c>
      <c r="D251" s="59" t="s">
        <v>4335</v>
      </c>
      <c r="E251" s="59" t="s">
        <v>72</v>
      </c>
      <c r="F251" s="59" t="s">
        <v>25</v>
      </c>
      <c r="G251" s="59">
        <f t="shared" si="18"/>
        <v>0</v>
      </c>
      <c r="H251" s="60" t="s">
        <v>1256</v>
      </c>
      <c r="I251" s="59" t="s">
        <v>27</v>
      </c>
      <c r="J251" s="59">
        <v>1</v>
      </c>
      <c r="K251" s="59">
        <f t="shared" si="17"/>
        <v>3</v>
      </c>
      <c r="L251" s="59">
        <v>0</v>
      </c>
      <c r="M251" s="59">
        <v>1</v>
      </c>
      <c r="N251" s="59">
        <v>1</v>
      </c>
      <c r="O251" s="59">
        <v>0</v>
      </c>
      <c r="P251" s="59">
        <v>1</v>
      </c>
      <c r="Q251" s="59">
        <v>0</v>
      </c>
      <c r="R251" s="59">
        <v>2020</v>
      </c>
      <c r="S251" s="59" t="s">
        <v>80</v>
      </c>
      <c r="T251" s="59" t="s">
        <v>1257</v>
      </c>
      <c r="U251" s="59" t="s">
        <v>30</v>
      </c>
      <c r="V251" s="59">
        <v>1</v>
      </c>
      <c r="W251" s="59">
        <v>1</v>
      </c>
      <c r="X251" s="61">
        <v>1</v>
      </c>
      <c r="Y251" s="64">
        <v>0</v>
      </c>
    </row>
    <row r="252" spans="1:25">
      <c r="A252" s="59">
        <v>251</v>
      </c>
      <c r="B252" s="59" t="s">
        <v>1258</v>
      </c>
      <c r="C252" s="59" t="s">
        <v>1259</v>
      </c>
      <c r="D252" s="59" t="s">
        <v>4300</v>
      </c>
      <c r="E252" s="59" t="s">
        <v>56</v>
      </c>
      <c r="F252" s="59" t="s">
        <v>56</v>
      </c>
      <c r="G252" s="59">
        <f t="shared" si="18"/>
        <v>0</v>
      </c>
      <c r="H252" s="60" t="s">
        <v>1260</v>
      </c>
      <c r="I252" s="59" t="s">
        <v>27</v>
      </c>
      <c r="J252" s="59">
        <v>1</v>
      </c>
      <c r="K252" s="59">
        <f t="shared" si="17"/>
        <v>3</v>
      </c>
      <c r="L252" s="59">
        <v>0</v>
      </c>
      <c r="M252" s="59">
        <v>1</v>
      </c>
      <c r="N252" s="59">
        <v>1</v>
      </c>
      <c r="O252" s="59">
        <v>1</v>
      </c>
      <c r="P252" s="59">
        <v>0</v>
      </c>
      <c r="Q252" s="59">
        <v>0</v>
      </c>
      <c r="R252" s="59">
        <v>2020</v>
      </c>
      <c r="S252" s="59" t="s">
        <v>248</v>
      </c>
      <c r="T252" s="59" t="s">
        <v>1261</v>
      </c>
      <c r="U252" s="59" t="s">
        <v>46</v>
      </c>
      <c r="V252" s="59">
        <v>1</v>
      </c>
      <c r="W252" s="59">
        <v>1</v>
      </c>
      <c r="X252" s="61">
        <v>1</v>
      </c>
      <c r="Y252" s="64">
        <v>0</v>
      </c>
    </row>
    <row r="253" spans="1:25">
      <c r="A253" s="59">
        <v>252</v>
      </c>
      <c r="B253" s="59" t="s">
        <v>1262</v>
      </c>
      <c r="C253" s="59" t="s">
        <v>1263</v>
      </c>
      <c r="D253" s="59" t="s">
        <v>1264</v>
      </c>
      <c r="E253" s="59" t="s">
        <v>105</v>
      </c>
      <c r="F253" s="59" t="s">
        <v>25</v>
      </c>
      <c r="G253" s="59">
        <f t="shared" si="18"/>
        <v>0</v>
      </c>
      <c r="H253" s="60" t="s">
        <v>1265</v>
      </c>
      <c r="I253" s="59" t="s">
        <v>27</v>
      </c>
      <c r="J253" s="59">
        <v>1</v>
      </c>
      <c r="K253" s="59">
        <f t="shared" si="17"/>
        <v>3</v>
      </c>
      <c r="L253" s="59">
        <v>0</v>
      </c>
      <c r="M253" s="59">
        <v>1</v>
      </c>
      <c r="N253" s="59">
        <v>1</v>
      </c>
      <c r="O253" s="59">
        <v>1</v>
      </c>
      <c r="P253" s="59">
        <v>0</v>
      </c>
      <c r="Q253" s="59">
        <v>0</v>
      </c>
      <c r="R253" s="59">
        <v>2020</v>
      </c>
      <c r="S253" s="59" t="s">
        <v>80</v>
      </c>
      <c r="T253" s="59" t="s">
        <v>1266</v>
      </c>
      <c r="U253" s="59" t="s">
        <v>30</v>
      </c>
      <c r="V253" s="59">
        <v>1</v>
      </c>
      <c r="W253" s="59">
        <v>1</v>
      </c>
      <c r="X253" s="61">
        <v>1</v>
      </c>
      <c r="Y253" s="64">
        <v>0</v>
      </c>
    </row>
    <row r="254" spans="1:25">
      <c r="A254" s="59">
        <v>253</v>
      </c>
      <c r="B254" s="59" t="s">
        <v>1267</v>
      </c>
      <c r="C254" s="59" t="s">
        <v>1268</v>
      </c>
      <c r="D254" s="59" t="s">
        <v>4336</v>
      </c>
      <c r="E254" s="59" t="s">
        <v>72</v>
      </c>
      <c r="F254" s="59" t="s">
        <v>25</v>
      </c>
      <c r="G254" s="59">
        <f t="shared" si="18"/>
        <v>0</v>
      </c>
      <c r="H254" s="60" t="s">
        <v>1269</v>
      </c>
      <c r="I254" s="59" t="s">
        <v>27</v>
      </c>
      <c r="J254" s="59">
        <v>1</v>
      </c>
      <c r="K254" s="59">
        <f t="shared" si="17"/>
        <v>3</v>
      </c>
      <c r="L254" s="59">
        <v>0</v>
      </c>
      <c r="M254" s="59">
        <v>1</v>
      </c>
      <c r="N254" s="59">
        <v>1</v>
      </c>
      <c r="O254" s="59">
        <v>1</v>
      </c>
      <c r="P254" s="59">
        <v>0</v>
      </c>
      <c r="Q254" s="59">
        <v>0</v>
      </c>
      <c r="R254" s="59">
        <v>2020</v>
      </c>
      <c r="S254" s="59" t="s">
        <v>80</v>
      </c>
      <c r="T254" s="59" t="s">
        <v>1270</v>
      </c>
      <c r="U254" s="59" t="s">
        <v>30</v>
      </c>
      <c r="V254" s="59">
        <v>1</v>
      </c>
      <c r="W254" s="59">
        <v>1</v>
      </c>
      <c r="X254" s="61">
        <v>1</v>
      </c>
      <c r="Y254" s="64">
        <v>0</v>
      </c>
    </row>
    <row r="255" spans="1:25">
      <c r="A255" s="59">
        <v>254</v>
      </c>
      <c r="B255" s="59" t="s">
        <v>1271</v>
      </c>
      <c r="C255" s="59" t="s">
        <v>1272</v>
      </c>
      <c r="D255" s="59" t="s">
        <v>110</v>
      </c>
      <c r="E255" s="59" t="s">
        <v>105</v>
      </c>
      <c r="F255" s="59" t="s">
        <v>25</v>
      </c>
      <c r="G255" s="59">
        <f t="shared" si="18"/>
        <v>0</v>
      </c>
      <c r="H255" s="60" t="s">
        <v>1273</v>
      </c>
      <c r="I255" s="59" t="s">
        <v>27</v>
      </c>
      <c r="J255" s="59">
        <v>1</v>
      </c>
      <c r="K255" s="59">
        <f t="shared" si="17"/>
        <v>3</v>
      </c>
      <c r="L255" s="59">
        <v>0</v>
      </c>
      <c r="M255" s="59">
        <v>1</v>
      </c>
      <c r="N255" s="59">
        <v>1</v>
      </c>
      <c r="O255" s="59">
        <v>0</v>
      </c>
      <c r="P255" s="59">
        <v>0</v>
      </c>
      <c r="Q255" s="59">
        <v>1</v>
      </c>
      <c r="R255" s="59">
        <v>2020</v>
      </c>
      <c r="S255" s="59" t="s">
        <v>80</v>
      </c>
      <c r="T255" s="59" t="s">
        <v>1274</v>
      </c>
      <c r="U255" s="59" t="s">
        <v>30</v>
      </c>
      <c r="V255" s="59">
        <v>1</v>
      </c>
      <c r="W255" s="59">
        <v>1</v>
      </c>
      <c r="X255" s="61">
        <v>1</v>
      </c>
      <c r="Y255" s="64">
        <v>0</v>
      </c>
    </row>
    <row r="256" spans="1:25">
      <c r="A256" s="59">
        <v>255</v>
      </c>
      <c r="B256" s="59" t="s">
        <v>1275</v>
      </c>
      <c r="C256" s="59" t="s">
        <v>1276</v>
      </c>
      <c r="D256" s="59" t="s">
        <v>4284</v>
      </c>
      <c r="E256" s="59" t="s">
        <v>161</v>
      </c>
      <c r="F256" s="59" t="s">
        <v>161</v>
      </c>
      <c r="G256" s="59">
        <f t="shared" si="18"/>
        <v>1</v>
      </c>
      <c r="H256" s="60" t="s">
        <v>1277</v>
      </c>
      <c r="I256" s="59" t="s">
        <v>27</v>
      </c>
      <c r="J256" s="59">
        <v>1</v>
      </c>
      <c r="K256" s="59">
        <f t="shared" si="17"/>
        <v>3</v>
      </c>
      <c r="L256" s="59">
        <v>0</v>
      </c>
      <c r="M256" s="59">
        <v>1</v>
      </c>
      <c r="N256" s="59">
        <v>1</v>
      </c>
      <c r="O256" s="59">
        <v>1</v>
      </c>
      <c r="P256" s="59">
        <v>0</v>
      </c>
      <c r="Q256" s="59">
        <v>0</v>
      </c>
      <c r="R256" s="59">
        <v>2021</v>
      </c>
      <c r="S256" s="59" t="s">
        <v>80</v>
      </c>
      <c r="T256" s="59" t="s">
        <v>1278</v>
      </c>
      <c r="U256" s="59" t="s">
        <v>30</v>
      </c>
      <c r="V256" s="59">
        <v>1</v>
      </c>
      <c r="W256" s="59">
        <v>1</v>
      </c>
      <c r="X256" s="61">
        <v>1</v>
      </c>
      <c r="Y256" s="64">
        <v>0</v>
      </c>
    </row>
    <row r="257" spans="1:25">
      <c r="A257" s="59">
        <v>256</v>
      </c>
      <c r="B257" s="59" t="s">
        <v>1279</v>
      </c>
      <c r="C257" s="59" t="s">
        <v>1280</v>
      </c>
      <c r="D257" s="59" t="s">
        <v>4313</v>
      </c>
      <c r="E257" s="59" t="s">
        <v>42</v>
      </c>
      <c r="F257" s="59" t="s">
        <v>35</v>
      </c>
      <c r="G257" s="59">
        <f t="shared" si="18"/>
        <v>0</v>
      </c>
      <c r="H257" s="60" t="s">
        <v>1281</v>
      </c>
      <c r="I257" s="59" t="s">
        <v>27</v>
      </c>
      <c r="J257" s="59">
        <v>1</v>
      </c>
      <c r="K257" s="59">
        <f t="shared" si="17"/>
        <v>3</v>
      </c>
      <c r="L257" s="59">
        <v>0</v>
      </c>
      <c r="M257" s="59">
        <v>1</v>
      </c>
      <c r="N257" s="59">
        <v>1</v>
      </c>
      <c r="O257" s="59">
        <v>1</v>
      </c>
      <c r="P257" s="59">
        <v>0</v>
      </c>
      <c r="Q257" s="59">
        <v>0</v>
      </c>
      <c r="R257" s="59">
        <v>2021</v>
      </c>
      <c r="S257" s="59" t="s">
        <v>80</v>
      </c>
      <c r="T257" s="59" t="s">
        <v>1282</v>
      </c>
      <c r="U257" s="59" t="s">
        <v>30</v>
      </c>
      <c r="V257" s="59">
        <v>1</v>
      </c>
      <c r="W257" s="59">
        <v>1</v>
      </c>
      <c r="X257" s="61">
        <v>1</v>
      </c>
      <c r="Y257" s="64">
        <v>0</v>
      </c>
    </row>
    <row r="258" spans="1:25">
      <c r="A258" s="59">
        <v>257</v>
      </c>
      <c r="B258" s="59" t="s">
        <v>1283</v>
      </c>
      <c r="C258" s="59" t="s">
        <v>1284</v>
      </c>
      <c r="D258" s="59" t="s">
        <v>4336</v>
      </c>
      <c r="E258" s="59" t="s">
        <v>72</v>
      </c>
      <c r="F258" s="59" t="s">
        <v>25</v>
      </c>
      <c r="G258" s="59">
        <f t="shared" si="18"/>
        <v>0</v>
      </c>
      <c r="H258" s="60" t="s">
        <v>1285</v>
      </c>
      <c r="I258" s="59" t="s">
        <v>27</v>
      </c>
      <c r="J258" s="59">
        <v>1</v>
      </c>
      <c r="K258" s="59">
        <f t="shared" ref="K258:K289" si="19">SUM(L258:Q258)</f>
        <v>3</v>
      </c>
      <c r="L258" s="59">
        <v>0</v>
      </c>
      <c r="M258" s="59">
        <v>1</v>
      </c>
      <c r="N258" s="59">
        <v>1</v>
      </c>
      <c r="O258" s="59">
        <v>0</v>
      </c>
      <c r="P258" s="59">
        <v>1</v>
      </c>
      <c r="Q258" s="59">
        <v>0</v>
      </c>
      <c r="R258" s="59">
        <v>2022</v>
      </c>
      <c r="S258" s="59" t="s">
        <v>80</v>
      </c>
      <c r="T258" s="59" t="s">
        <v>1286</v>
      </c>
      <c r="U258" s="59" t="s">
        <v>30</v>
      </c>
      <c r="V258" s="59">
        <v>1</v>
      </c>
      <c r="W258" s="59">
        <v>1</v>
      </c>
      <c r="X258" s="61">
        <v>1</v>
      </c>
      <c r="Y258" s="64">
        <v>0</v>
      </c>
    </row>
    <row r="259" spans="1:25">
      <c r="A259" s="59">
        <v>258</v>
      </c>
      <c r="B259" s="59" t="s">
        <v>1287</v>
      </c>
      <c r="C259" s="59" t="s">
        <v>1288</v>
      </c>
      <c r="D259" s="59" t="s">
        <v>1289</v>
      </c>
      <c r="E259" s="59" t="s">
        <v>50</v>
      </c>
      <c r="F259" s="59" t="s">
        <v>25</v>
      </c>
      <c r="G259" s="59">
        <f t="shared" si="18"/>
        <v>0</v>
      </c>
      <c r="H259" s="60" t="s">
        <v>1290</v>
      </c>
      <c r="I259" s="59" t="s">
        <v>27</v>
      </c>
      <c r="J259" s="59">
        <v>1</v>
      </c>
      <c r="K259" s="59">
        <f t="shared" si="19"/>
        <v>3</v>
      </c>
      <c r="L259" s="59">
        <v>0</v>
      </c>
      <c r="M259" s="59">
        <v>0</v>
      </c>
      <c r="N259" s="59">
        <v>1</v>
      </c>
      <c r="O259" s="59">
        <v>1</v>
      </c>
      <c r="P259" s="59">
        <v>1</v>
      </c>
      <c r="Q259" s="59">
        <v>0</v>
      </c>
      <c r="R259" s="59">
        <v>2014</v>
      </c>
      <c r="S259" s="59" t="s">
        <v>663</v>
      </c>
      <c r="T259" s="59" t="s">
        <v>1291</v>
      </c>
      <c r="U259" s="59" t="s">
        <v>30</v>
      </c>
      <c r="V259" s="59">
        <v>1</v>
      </c>
      <c r="W259" s="59">
        <v>1</v>
      </c>
      <c r="X259" s="61">
        <v>1</v>
      </c>
      <c r="Y259" s="64">
        <v>0</v>
      </c>
    </row>
    <row r="260" spans="1:25">
      <c r="A260" s="59">
        <v>259</v>
      </c>
      <c r="B260" s="59" t="s">
        <v>1292</v>
      </c>
      <c r="C260" s="59" t="s">
        <v>1293</v>
      </c>
      <c r="D260" s="59" t="s">
        <v>1294</v>
      </c>
      <c r="E260" s="59" t="s">
        <v>42</v>
      </c>
      <c r="F260" s="59" t="s">
        <v>35</v>
      </c>
      <c r="G260" s="59">
        <f t="shared" si="18"/>
        <v>0</v>
      </c>
      <c r="H260" s="60" t="s">
        <v>1295</v>
      </c>
      <c r="I260" s="59" t="s">
        <v>27</v>
      </c>
      <c r="J260" s="59">
        <v>1</v>
      </c>
      <c r="K260" s="59">
        <f t="shared" si="19"/>
        <v>3</v>
      </c>
      <c r="L260" s="59">
        <v>1</v>
      </c>
      <c r="M260" s="59">
        <v>1</v>
      </c>
      <c r="N260" s="59">
        <v>0</v>
      </c>
      <c r="O260" s="59">
        <v>1</v>
      </c>
      <c r="P260" s="59">
        <v>0</v>
      </c>
      <c r="Q260" s="59">
        <v>0</v>
      </c>
      <c r="R260" s="59">
        <v>2020</v>
      </c>
      <c r="S260" s="59" t="s">
        <v>254</v>
      </c>
      <c r="T260" s="59" t="s">
        <v>1296</v>
      </c>
      <c r="U260" s="59" t="s">
        <v>30</v>
      </c>
      <c r="V260" s="59">
        <v>1</v>
      </c>
      <c r="W260" s="59">
        <v>1</v>
      </c>
      <c r="X260" s="61">
        <v>1</v>
      </c>
      <c r="Y260" s="64">
        <v>0</v>
      </c>
    </row>
    <row r="261" spans="1:25">
      <c r="A261" s="59">
        <v>260</v>
      </c>
      <c r="B261" s="59" t="s">
        <v>1297</v>
      </c>
      <c r="C261" s="59" t="s">
        <v>1298</v>
      </c>
      <c r="D261" s="59" t="s">
        <v>1299</v>
      </c>
      <c r="E261" s="59" t="s">
        <v>42</v>
      </c>
      <c r="F261" s="59" t="s">
        <v>35</v>
      </c>
      <c r="G261" s="59">
        <f t="shared" si="18"/>
        <v>0</v>
      </c>
      <c r="H261" s="60" t="s">
        <v>1300</v>
      </c>
      <c r="I261" s="59" t="s">
        <v>27</v>
      </c>
      <c r="J261" s="59">
        <v>1</v>
      </c>
      <c r="K261" s="59">
        <f t="shared" si="19"/>
        <v>3</v>
      </c>
      <c r="L261" s="59">
        <v>1</v>
      </c>
      <c r="M261" s="59">
        <v>1</v>
      </c>
      <c r="N261" s="59">
        <v>1</v>
      </c>
      <c r="O261" s="59">
        <v>0</v>
      </c>
      <c r="P261" s="59">
        <v>0</v>
      </c>
      <c r="Q261" s="59">
        <v>0</v>
      </c>
      <c r="R261" s="59">
        <v>2016</v>
      </c>
      <c r="S261" s="59" t="s">
        <v>259</v>
      </c>
      <c r="T261" s="59" t="s">
        <v>1301</v>
      </c>
      <c r="U261" s="59" t="s">
        <v>30</v>
      </c>
      <c r="V261" s="59">
        <v>1</v>
      </c>
      <c r="W261" s="59">
        <v>1</v>
      </c>
      <c r="X261" s="61">
        <v>1</v>
      </c>
      <c r="Y261" s="64">
        <v>0</v>
      </c>
    </row>
    <row r="262" spans="1:25">
      <c r="A262" s="59">
        <v>261</v>
      </c>
      <c r="B262" s="59" t="s">
        <v>1302</v>
      </c>
      <c r="C262" s="59" t="s">
        <v>1303</v>
      </c>
      <c r="D262" s="59" t="s">
        <v>1304</v>
      </c>
      <c r="E262" s="59" t="s">
        <v>42</v>
      </c>
      <c r="F262" s="59" t="s">
        <v>35</v>
      </c>
      <c r="G262" s="59">
        <f t="shared" si="18"/>
        <v>0</v>
      </c>
      <c r="H262" s="60" t="s">
        <v>1305</v>
      </c>
      <c r="I262" s="59" t="s">
        <v>27</v>
      </c>
      <c r="J262" s="59">
        <v>1</v>
      </c>
      <c r="K262" s="59">
        <f t="shared" si="19"/>
        <v>3</v>
      </c>
      <c r="L262" s="59">
        <v>1</v>
      </c>
      <c r="M262" s="59">
        <v>1</v>
      </c>
      <c r="N262" s="59">
        <v>0</v>
      </c>
      <c r="O262" s="59">
        <v>0</v>
      </c>
      <c r="P262" s="59">
        <v>0</v>
      </c>
      <c r="Q262" s="59">
        <v>1</v>
      </c>
      <c r="R262" s="59">
        <v>2019</v>
      </c>
      <c r="S262" s="59" t="s">
        <v>259</v>
      </c>
      <c r="T262" s="59" t="s">
        <v>1306</v>
      </c>
      <c r="U262" s="59" t="s">
        <v>30</v>
      </c>
      <c r="V262" s="59">
        <v>1</v>
      </c>
      <c r="W262" s="59">
        <v>1</v>
      </c>
      <c r="X262" s="61">
        <v>1</v>
      </c>
      <c r="Y262" s="64">
        <v>0</v>
      </c>
    </row>
    <row r="263" spans="1:25">
      <c r="A263" s="59">
        <v>262</v>
      </c>
      <c r="B263" s="59" t="s">
        <v>1307</v>
      </c>
      <c r="C263" s="59" t="s">
        <v>1308</v>
      </c>
      <c r="D263" s="59" t="s">
        <v>4299</v>
      </c>
      <c r="E263" s="59" t="s">
        <v>56</v>
      </c>
      <c r="F263" s="59" t="s">
        <v>56</v>
      </c>
      <c r="G263" s="59">
        <f t="shared" si="18"/>
        <v>0</v>
      </c>
      <c r="H263" s="60" t="s">
        <v>1309</v>
      </c>
      <c r="I263" s="59" t="s">
        <v>27</v>
      </c>
      <c r="J263" s="59">
        <v>1</v>
      </c>
      <c r="K263" s="59">
        <f t="shared" si="19"/>
        <v>3</v>
      </c>
      <c r="L263" s="59">
        <v>0</v>
      </c>
      <c r="M263" s="59">
        <v>1</v>
      </c>
      <c r="N263" s="59">
        <v>1</v>
      </c>
      <c r="O263" s="59">
        <v>1</v>
      </c>
      <c r="P263" s="59">
        <v>0</v>
      </c>
      <c r="Q263" s="59">
        <v>0</v>
      </c>
      <c r="R263" s="59">
        <v>2022</v>
      </c>
      <c r="S263" s="59" t="s">
        <v>1310</v>
      </c>
      <c r="T263" s="59" t="s">
        <v>1311</v>
      </c>
      <c r="U263" s="59" t="s">
        <v>46</v>
      </c>
      <c r="V263" s="59">
        <v>1</v>
      </c>
      <c r="W263" s="59">
        <v>1</v>
      </c>
      <c r="X263" s="61">
        <v>1</v>
      </c>
      <c r="Y263" s="64">
        <v>0</v>
      </c>
    </row>
    <row r="264" spans="1:25">
      <c r="A264" s="59">
        <v>263</v>
      </c>
      <c r="B264" s="59" t="s">
        <v>1312</v>
      </c>
      <c r="C264" s="59" t="s">
        <v>1313</v>
      </c>
      <c r="D264" s="59" t="s">
        <v>4265</v>
      </c>
      <c r="E264" s="59" t="s">
        <v>105</v>
      </c>
      <c r="F264" s="59" t="s">
        <v>25</v>
      </c>
      <c r="G264" s="59">
        <f t="shared" ref="G264:G295" si="20">IFERROR(IF(FIND("Multi",F264),1,0),0)</f>
        <v>0</v>
      </c>
      <c r="H264" s="60" t="s">
        <v>1314</v>
      </c>
      <c r="I264" s="59" t="s">
        <v>27</v>
      </c>
      <c r="J264" s="59">
        <v>1</v>
      </c>
      <c r="K264" s="59">
        <f t="shared" si="19"/>
        <v>3</v>
      </c>
      <c r="L264" s="59">
        <v>0</v>
      </c>
      <c r="M264" s="59">
        <v>1</v>
      </c>
      <c r="N264" s="59">
        <v>1</v>
      </c>
      <c r="O264" s="59">
        <v>1</v>
      </c>
      <c r="P264" s="59">
        <v>0</v>
      </c>
      <c r="Q264" s="59">
        <v>0</v>
      </c>
      <c r="R264" s="59">
        <v>2018</v>
      </c>
      <c r="S264" s="59" t="s">
        <v>1315</v>
      </c>
      <c r="T264" s="59" t="s">
        <v>1316</v>
      </c>
      <c r="U264" s="59" t="s">
        <v>30</v>
      </c>
      <c r="V264" s="59">
        <v>1</v>
      </c>
      <c r="W264" s="59">
        <v>1</v>
      </c>
      <c r="X264" s="61">
        <v>1</v>
      </c>
      <c r="Y264" s="64">
        <v>0</v>
      </c>
    </row>
    <row r="265" spans="1:25">
      <c r="A265" s="59">
        <v>264</v>
      </c>
      <c r="B265" s="59" t="s">
        <v>1317</v>
      </c>
      <c r="C265" s="59" t="s">
        <v>1318</v>
      </c>
      <c r="D265" s="59" t="s">
        <v>1319</v>
      </c>
      <c r="E265" s="59" t="s">
        <v>24</v>
      </c>
      <c r="F265" s="59" t="s">
        <v>25</v>
      </c>
      <c r="G265" s="59">
        <f t="shared" si="20"/>
        <v>0</v>
      </c>
      <c r="H265" s="60" t="s">
        <v>1320</v>
      </c>
      <c r="I265" s="59" t="s">
        <v>27</v>
      </c>
      <c r="J265" s="59">
        <v>1</v>
      </c>
      <c r="K265" s="59">
        <f t="shared" si="19"/>
        <v>3</v>
      </c>
      <c r="L265" s="59">
        <v>0</v>
      </c>
      <c r="M265" s="59">
        <v>1</v>
      </c>
      <c r="N265" s="59">
        <v>0</v>
      </c>
      <c r="O265" s="59">
        <v>0</v>
      </c>
      <c r="P265" s="59">
        <v>1</v>
      </c>
      <c r="Q265" s="59">
        <v>1</v>
      </c>
      <c r="R265" s="59">
        <v>2021</v>
      </c>
      <c r="S265" s="59" t="s">
        <v>1315</v>
      </c>
      <c r="T265" s="59" t="s">
        <v>1321</v>
      </c>
      <c r="U265" s="59" t="s">
        <v>30</v>
      </c>
      <c r="V265" s="59">
        <v>1</v>
      </c>
      <c r="W265" s="59">
        <v>1</v>
      </c>
      <c r="X265" s="61">
        <v>1</v>
      </c>
      <c r="Y265" s="64">
        <v>0</v>
      </c>
    </row>
    <row r="266" spans="1:25">
      <c r="A266" s="59">
        <v>265</v>
      </c>
      <c r="B266" s="59" t="s">
        <v>1322</v>
      </c>
      <c r="C266" s="59" t="s">
        <v>1323</v>
      </c>
      <c r="D266" s="59" t="s">
        <v>1324</v>
      </c>
      <c r="E266" s="59" t="s">
        <v>42</v>
      </c>
      <c r="F266" s="59" t="s">
        <v>35</v>
      </c>
      <c r="G266" s="59">
        <f t="shared" si="20"/>
        <v>0</v>
      </c>
      <c r="H266" s="60" t="s">
        <v>1325</v>
      </c>
      <c r="I266" s="59" t="s">
        <v>27</v>
      </c>
      <c r="J266" s="59">
        <v>1</v>
      </c>
      <c r="K266" s="59">
        <f t="shared" si="19"/>
        <v>3</v>
      </c>
      <c r="L266" s="59">
        <v>0</v>
      </c>
      <c r="M266" s="59">
        <v>1</v>
      </c>
      <c r="N266" s="59">
        <v>1</v>
      </c>
      <c r="O266" s="59">
        <v>1</v>
      </c>
      <c r="P266" s="59">
        <v>0</v>
      </c>
      <c r="Q266" s="59">
        <v>0</v>
      </c>
      <c r="R266" s="59">
        <v>2021</v>
      </c>
      <c r="S266" s="59" t="s">
        <v>1315</v>
      </c>
      <c r="T266" s="59" t="s">
        <v>1326</v>
      </c>
      <c r="U266" s="59" t="s">
        <v>30</v>
      </c>
      <c r="V266" s="59">
        <v>1</v>
      </c>
      <c r="W266" s="59">
        <v>1</v>
      </c>
      <c r="X266" s="61">
        <v>1</v>
      </c>
      <c r="Y266" s="64">
        <v>0</v>
      </c>
    </row>
    <row r="267" spans="1:25">
      <c r="A267" s="59">
        <v>266</v>
      </c>
      <c r="B267" s="59" t="s">
        <v>1327</v>
      </c>
      <c r="C267" s="59" t="s">
        <v>1328</v>
      </c>
      <c r="D267" s="59" t="s">
        <v>4337</v>
      </c>
      <c r="E267" s="59" t="s">
        <v>72</v>
      </c>
      <c r="F267" s="59" t="s">
        <v>25</v>
      </c>
      <c r="G267" s="59">
        <f t="shared" si="20"/>
        <v>0</v>
      </c>
      <c r="H267" s="60" t="s">
        <v>1329</v>
      </c>
      <c r="I267" s="59" t="s">
        <v>27</v>
      </c>
      <c r="J267" s="59">
        <v>1</v>
      </c>
      <c r="K267" s="59">
        <f t="shared" si="19"/>
        <v>3</v>
      </c>
      <c r="L267" s="59">
        <v>0</v>
      </c>
      <c r="M267" s="59">
        <v>1</v>
      </c>
      <c r="N267" s="59">
        <v>1</v>
      </c>
      <c r="O267" s="59">
        <v>1</v>
      </c>
      <c r="P267" s="59">
        <v>0</v>
      </c>
      <c r="Q267" s="59">
        <v>0</v>
      </c>
      <c r="R267" s="59">
        <v>2020</v>
      </c>
      <c r="S267" s="59" t="s">
        <v>93</v>
      </c>
      <c r="T267" s="59" t="s">
        <v>1330</v>
      </c>
      <c r="U267" s="59" t="s">
        <v>30</v>
      </c>
      <c r="V267" s="59">
        <v>1</v>
      </c>
      <c r="W267" s="59">
        <v>1</v>
      </c>
      <c r="X267" s="61">
        <v>1</v>
      </c>
      <c r="Y267" s="64">
        <v>0</v>
      </c>
    </row>
    <row r="268" spans="1:25">
      <c r="A268" s="59">
        <v>267</v>
      </c>
      <c r="B268" s="59" t="s">
        <v>1331</v>
      </c>
      <c r="C268" s="59" t="s">
        <v>1332</v>
      </c>
      <c r="D268" s="59" t="s">
        <v>1333</v>
      </c>
      <c r="E268" s="59" t="s">
        <v>24</v>
      </c>
      <c r="F268" s="59" t="s">
        <v>25</v>
      </c>
      <c r="G268" s="59">
        <f t="shared" si="20"/>
        <v>0</v>
      </c>
      <c r="H268" s="60" t="s">
        <v>1334</v>
      </c>
      <c r="I268" s="59" t="s">
        <v>27</v>
      </c>
      <c r="J268" s="59">
        <v>1</v>
      </c>
      <c r="K268" s="59">
        <f t="shared" si="19"/>
        <v>3</v>
      </c>
      <c r="L268" s="59">
        <v>1</v>
      </c>
      <c r="M268" s="59">
        <v>1</v>
      </c>
      <c r="N268" s="59">
        <v>0</v>
      </c>
      <c r="O268" s="59">
        <v>0</v>
      </c>
      <c r="P268" s="59">
        <v>1</v>
      </c>
      <c r="Q268" s="59">
        <v>0</v>
      </c>
      <c r="R268" s="59">
        <v>2021</v>
      </c>
      <c r="S268" s="59" t="s">
        <v>37</v>
      </c>
      <c r="T268" s="59" t="s">
        <v>1335</v>
      </c>
      <c r="U268" s="59" t="s">
        <v>30</v>
      </c>
      <c r="V268" s="59">
        <v>1</v>
      </c>
      <c r="W268" s="59">
        <v>1</v>
      </c>
      <c r="X268" s="61">
        <v>1</v>
      </c>
      <c r="Y268" s="64">
        <v>0</v>
      </c>
    </row>
    <row r="269" spans="1:25">
      <c r="A269" s="59">
        <v>268</v>
      </c>
      <c r="B269" s="59" t="s">
        <v>1336</v>
      </c>
      <c r="C269" s="59" t="s">
        <v>1337</v>
      </c>
      <c r="D269" s="59" t="s">
        <v>33</v>
      </c>
      <c r="E269" s="59" t="s">
        <v>34</v>
      </c>
      <c r="F269" s="59" t="s">
        <v>35</v>
      </c>
      <c r="G269" s="59">
        <f t="shared" si="20"/>
        <v>0</v>
      </c>
      <c r="H269" s="60" t="s">
        <v>1338</v>
      </c>
      <c r="I269" s="59" t="s">
        <v>27</v>
      </c>
      <c r="J269" s="59">
        <v>1</v>
      </c>
      <c r="K269" s="59">
        <f t="shared" si="19"/>
        <v>3</v>
      </c>
      <c r="L269" s="59">
        <v>1</v>
      </c>
      <c r="M269" s="59">
        <v>1</v>
      </c>
      <c r="N269" s="59">
        <v>0</v>
      </c>
      <c r="O269" s="59">
        <v>1</v>
      </c>
      <c r="P269" s="59">
        <v>0</v>
      </c>
      <c r="Q269" s="59">
        <v>0</v>
      </c>
      <c r="R269" s="59">
        <v>2021</v>
      </c>
      <c r="S269" s="59" t="s">
        <v>37</v>
      </c>
      <c r="T269" s="59" t="s">
        <v>1339</v>
      </c>
      <c r="U269" s="59" t="s">
        <v>30</v>
      </c>
      <c r="V269" s="59">
        <v>1</v>
      </c>
      <c r="W269" s="59">
        <v>1</v>
      </c>
      <c r="X269" s="61">
        <v>1</v>
      </c>
      <c r="Y269" s="64">
        <v>0</v>
      </c>
    </row>
    <row r="270" spans="1:25">
      <c r="A270" s="59">
        <v>269</v>
      </c>
      <c r="B270" s="59" t="s">
        <v>1340</v>
      </c>
      <c r="C270" s="59" t="s">
        <v>1341</v>
      </c>
      <c r="D270" s="59" t="s">
        <v>1342</v>
      </c>
      <c r="E270" s="59" t="s">
        <v>24</v>
      </c>
      <c r="F270" s="59" t="s">
        <v>25</v>
      </c>
      <c r="G270" s="59">
        <f t="shared" si="20"/>
        <v>0</v>
      </c>
      <c r="H270" s="60" t="s">
        <v>1343</v>
      </c>
      <c r="I270" s="59" t="s">
        <v>27</v>
      </c>
      <c r="J270" s="59">
        <v>1</v>
      </c>
      <c r="K270" s="59">
        <f t="shared" si="19"/>
        <v>3</v>
      </c>
      <c r="L270" s="59">
        <v>0</v>
      </c>
      <c r="M270" s="59">
        <v>1</v>
      </c>
      <c r="N270" s="59">
        <v>1</v>
      </c>
      <c r="O270" s="59">
        <v>1</v>
      </c>
      <c r="P270" s="59">
        <v>0</v>
      </c>
      <c r="Q270" s="59">
        <v>0</v>
      </c>
      <c r="R270" s="59">
        <v>2019</v>
      </c>
      <c r="S270" s="59" t="s">
        <v>112</v>
      </c>
      <c r="T270" s="59" t="s">
        <v>1344</v>
      </c>
      <c r="U270" s="59" t="s">
        <v>30</v>
      </c>
      <c r="V270" s="59">
        <v>1</v>
      </c>
      <c r="W270" s="59">
        <v>1</v>
      </c>
      <c r="X270" s="61">
        <v>1</v>
      </c>
      <c r="Y270" s="64">
        <v>0</v>
      </c>
    </row>
    <row r="271" spans="1:25">
      <c r="A271" s="59">
        <v>270</v>
      </c>
      <c r="B271" s="59" t="s">
        <v>1345</v>
      </c>
      <c r="C271" s="59" t="s">
        <v>1346</v>
      </c>
      <c r="D271" s="59" t="s">
        <v>1347</v>
      </c>
      <c r="E271" s="59" t="s">
        <v>50</v>
      </c>
      <c r="F271" s="59" t="s">
        <v>25</v>
      </c>
      <c r="G271" s="59">
        <f t="shared" si="20"/>
        <v>0</v>
      </c>
      <c r="H271" s="60" t="s">
        <v>1348</v>
      </c>
      <c r="I271" s="59" t="s">
        <v>27</v>
      </c>
      <c r="J271" s="59">
        <v>1</v>
      </c>
      <c r="K271" s="59">
        <f t="shared" si="19"/>
        <v>3</v>
      </c>
      <c r="L271" s="59">
        <v>1</v>
      </c>
      <c r="M271" s="59">
        <v>1</v>
      </c>
      <c r="N271" s="59">
        <v>0</v>
      </c>
      <c r="O271" s="59">
        <v>1</v>
      </c>
      <c r="P271" s="59">
        <v>0</v>
      </c>
      <c r="Q271" s="59">
        <v>0</v>
      </c>
      <c r="R271" s="59">
        <v>2020</v>
      </c>
      <c r="S271" s="59" t="s">
        <v>112</v>
      </c>
      <c r="T271" s="59" t="s">
        <v>1349</v>
      </c>
      <c r="U271" s="59" t="s">
        <v>30</v>
      </c>
      <c r="V271" s="59">
        <v>1</v>
      </c>
      <c r="W271" s="59">
        <v>1</v>
      </c>
      <c r="X271" s="61">
        <v>1</v>
      </c>
      <c r="Y271" s="64">
        <v>0</v>
      </c>
    </row>
    <row r="272" spans="1:25">
      <c r="A272" s="59">
        <v>271</v>
      </c>
      <c r="B272" s="59" t="s">
        <v>1350</v>
      </c>
      <c r="C272" s="59" t="s">
        <v>1351</v>
      </c>
      <c r="D272" s="59" t="s">
        <v>1352</v>
      </c>
      <c r="E272" s="59" t="s">
        <v>42</v>
      </c>
      <c r="F272" s="59" t="s">
        <v>35</v>
      </c>
      <c r="G272" s="59">
        <f t="shared" si="20"/>
        <v>0</v>
      </c>
      <c r="H272" s="60" t="s">
        <v>1353</v>
      </c>
      <c r="I272" s="59" t="s">
        <v>27</v>
      </c>
      <c r="J272" s="59">
        <v>1</v>
      </c>
      <c r="K272" s="59">
        <f t="shared" si="19"/>
        <v>3</v>
      </c>
      <c r="L272" s="59">
        <v>0</v>
      </c>
      <c r="M272" s="59">
        <v>1</v>
      </c>
      <c r="N272" s="59">
        <v>1</v>
      </c>
      <c r="O272" s="59">
        <v>1</v>
      </c>
      <c r="P272" s="59">
        <v>0</v>
      </c>
      <c r="Q272" s="59">
        <v>0</v>
      </c>
      <c r="R272" s="59">
        <v>2020</v>
      </c>
      <c r="S272" s="59" t="s">
        <v>112</v>
      </c>
      <c r="T272" s="59" t="s">
        <v>1354</v>
      </c>
      <c r="U272" s="59" t="s">
        <v>30</v>
      </c>
      <c r="V272" s="59">
        <v>1</v>
      </c>
      <c r="W272" s="59">
        <v>1</v>
      </c>
      <c r="X272" s="61">
        <v>1</v>
      </c>
      <c r="Y272" s="64">
        <v>0</v>
      </c>
    </row>
    <row r="273" spans="1:25">
      <c r="A273" s="59">
        <v>272</v>
      </c>
      <c r="B273" s="59" t="s">
        <v>777</v>
      </c>
      <c r="C273" s="59" t="s">
        <v>1355</v>
      </c>
      <c r="D273" s="59" t="s">
        <v>1356</v>
      </c>
      <c r="E273" s="59" t="s">
        <v>105</v>
      </c>
      <c r="F273" s="59" t="s">
        <v>25</v>
      </c>
      <c r="G273" s="59">
        <f t="shared" si="20"/>
        <v>0</v>
      </c>
      <c r="H273" s="60" t="s">
        <v>1357</v>
      </c>
      <c r="I273" s="59" t="s">
        <v>27</v>
      </c>
      <c r="J273" s="59">
        <v>1</v>
      </c>
      <c r="K273" s="59">
        <f t="shared" si="19"/>
        <v>3</v>
      </c>
      <c r="L273" s="59">
        <v>0</v>
      </c>
      <c r="M273" s="59">
        <v>1</v>
      </c>
      <c r="N273" s="59">
        <v>1</v>
      </c>
      <c r="O273" s="59">
        <v>1</v>
      </c>
      <c r="P273" s="59">
        <v>0</v>
      </c>
      <c r="Q273" s="59">
        <v>0</v>
      </c>
      <c r="R273" s="59">
        <v>2021</v>
      </c>
      <c r="S273" s="59" t="s">
        <v>1358</v>
      </c>
      <c r="T273" s="59" t="s">
        <v>1359</v>
      </c>
      <c r="U273" s="59" t="s">
        <v>30</v>
      </c>
      <c r="V273" s="59">
        <v>1</v>
      </c>
      <c r="W273" s="59">
        <v>1</v>
      </c>
      <c r="X273" s="61">
        <v>1</v>
      </c>
      <c r="Y273" s="64">
        <v>0</v>
      </c>
    </row>
    <row r="274" spans="1:25">
      <c r="A274" s="59">
        <v>273</v>
      </c>
      <c r="B274" s="59" t="s">
        <v>1360</v>
      </c>
      <c r="C274" s="59" t="s">
        <v>1361</v>
      </c>
      <c r="D274" s="59" t="s">
        <v>891</v>
      </c>
      <c r="E274" s="59" t="s">
        <v>105</v>
      </c>
      <c r="F274" s="59" t="s">
        <v>25</v>
      </c>
      <c r="G274" s="59">
        <f t="shared" si="20"/>
        <v>0</v>
      </c>
      <c r="H274" s="60" t="s">
        <v>1362</v>
      </c>
      <c r="I274" s="59" t="s">
        <v>27</v>
      </c>
      <c r="J274" s="59">
        <v>1</v>
      </c>
      <c r="K274" s="59">
        <f t="shared" si="19"/>
        <v>3</v>
      </c>
      <c r="L274" s="59">
        <v>0</v>
      </c>
      <c r="M274" s="59">
        <v>1</v>
      </c>
      <c r="N274" s="59">
        <v>1</v>
      </c>
      <c r="O274" s="59">
        <v>1</v>
      </c>
      <c r="P274" s="59">
        <v>0</v>
      </c>
      <c r="Q274" s="59">
        <v>0</v>
      </c>
      <c r="R274" s="59">
        <v>2015</v>
      </c>
      <c r="S274" s="59" t="s">
        <v>299</v>
      </c>
      <c r="T274" s="59" t="s">
        <v>1363</v>
      </c>
      <c r="U274" s="59" t="s">
        <v>30</v>
      </c>
      <c r="V274" s="59">
        <v>1</v>
      </c>
      <c r="W274" s="59">
        <v>1</v>
      </c>
      <c r="X274" s="61">
        <v>1</v>
      </c>
      <c r="Y274" s="64">
        <v>0</v>
      </c>
    </row>
    <row r="275" spans="1:25">
      <c r="A275" s="59">
        <v>274</v>
      </c>
      <c r="B275" s="59" t="s">
        <v>596</v>
      </c>
      <c r="C275" s="59" t="s">
        <v>1364</v>
      </c>
      <c r="D275" s="59" t="s">
        <v>332</v>
      </c>
      <c r="E275" s="59" t="s">
        <v>105</v>
      </c>
      <c r="F275" s="59" t="s">
        <v>25</v>
      </c>
      <c r="G275" s="59">
        <f t="shared" si="20"/>
        <v>0</v>
      </c>
      <c r="H275" s="60" t="s">
        <v>1365</v>
      </c>
      <c r="I275" s="59" t="s">
        <v>27</v>
      </c>
      <c r="J275" s="59">
        <v>1</v>
      </c>
      <c r="K275" s="59">
        <f t="shared" si="19"/>
        <v>3</v>
      </c>
      <c r="L275" s="59">
        <v>1</v>
      </c>
      <c r="M275" s="59">
        <v>1</v>
      </c>
      <c r="N275" s="59">
        <v>1</v>
      </c>
      <c r="O275" s="59">
        <v>0</v>
      </c>
      <c r="P275" s="59">
        <v>0</v>
      </c>
      <c r="Q275" s="59">
        <v>0</v>
      </c>
      <c r="R275" s="59">
        <v>2015</v>
      </c>
      <c r="S275" s="59" t="s">
        <v>299</v>
      </c>
      <c r="T275" s="59" t="s">
        <v>1366</v>
      </c>
      <c r="U275" s="59" t="s">
        <v>30</v>
      </c>
      <c r="V275" s="59">
        <v>1</v>
      </c>
      <c r="W275" s="59">
        <v>1</v>
      </c>
      <c r="X275" s="61">
        <v>1</v>
      </c>
      <c r="Y275" s="64">
        <v>0</v>
      </c>
    </row>
    <row r="276" spans="1:25">
      <c r="A276" s="59">
        <v>275</v>
      </c>
      <c r="B276" s="59" t="s">
        <v>1367</v>
      </c>
      <c r="C276" s="59" t="s">
        <v>1368</v>
      </c>
      <c r="D276" s="59" t="s">
        <v>1369</v>
      </c>
      <c r="E276" s="59" t="s">
        <v>24</v>
      </c>
      <c r="F276" s="59" t="s">
        <v>25</v>
      </c>
      <c r="G276" s="59">
        <f t="shared" si="20"/>
        <v>0</v>
      </c>
      <c r="H276" s="60" t="s">
        <v>1370</v>
      </c>
      <c r="I276" s="59" t="s">
        <v>27</v>
      </c>
      <c r="J276" s="59">
        <v>1</v>
      </c>
      <c r="K276" s="59">
        <f t="shared" si="19"/>
        <v>3</v>
      </c>
      <c r="L276" s="59">
        <v>0</v>
      </c>
      <c r="M276" s="59">
        <v>1</v>
      </c>
      <c r="N276" s="59">
        <v>1</v>
      </c>
      <c r="O276" s="59">
        <v>1</v>
      </c>
      <c r="P276" s="59">
        <v>0</v>
      </c>
      <c r="Q276" s="59">
        <v>0</v>
      </c>
      <c r="R276" s="59">
        <v>2021</v>
      </c>
      <c r="S276" s="59" t="s">
        <v>299</v>
      </c>
      <c r="T276" s="59" t="s">
        <v>1371</v>
      </c>
      <c r="U276" s="59" t="s">
        <v>30</v>
      </c>
      <c r="V276" s="59">
        <v>1</v>
      </c>
      <c r="W276" s="59">
        <v>1</v>
      </c>
      <c r="X276" s="61">
        <v>1</v>
      </c>
      <c r="Y276" s="64">
        <v>0</v>
      </c>
    </row>
    <row r="277" spans="1:25">
      <c r="A277" s="59">
        <v>276</v>
      </c>
      <c r="B277" s="59" t="s">
        <v>1372</v>
      </c>
      <c r="C277" s="59" t="s">
        <v>1373</v>
      </c>
      <c r="D277" s="59" t="s">
        <v>1374</v>
      </c>
      <c r="E277" s="59" t="s">
        <v>1375</v>
      </c>
      <c r="F277" s="59" t="s">
        <v>56</v>
      </c>
      <c r="G277" s="59">
        <f t="shared" si="20"/>
        <v>0</v>
      </c>
      <c r="H277" s="60" t="s">
        <v>1376</v>
      </c>
      <c r="I277" s="59" t="s">
        <v>27</v>
      </c>
      <c r="J277" s="59">
        <v>1</v>
      </c>
      <c r="K277" s="59">
        <f t="shared" si="19"/>
        <v>3</v>
      </c>
      <c r="L277" s="59">
        <v>0</v>
      </c>
      <c r="M277" s="59">
        <v>1</v>
      </c>
      <c r="N277" s="59">
        <v>1</v>
      </c>
      <c r="O277" s="59">
        <v>1</v>
      </c>
      <c r="P277" s="59">
        <v>0</v>
      </c>
      <c r="Q277" s="59">
        <v>0</v>
      </c>
      <c r="R277" s="59">
        <v>2021</v>
      </c>
      <c r="S277" s="59" t="s">
        <v>299</v>
      </c>
      <c r="T277" s="59" t="s">
        <v>1377</v>
      </c>
      <c r="U277" s="59" t="s">
        <v>30</v>
      </c>
      <c r="V277" s="59">
        <v>1</v>
      </c>
      <c r="W277" s="59">
        <v>1</v>
      </c>
      <c r="X277" s="61">
        <v>1</v>
      </c>
      <c r="Y277" s="64">
        <v>0</v>
      </c>
    </row>
    <row r="278" spans="1:25">
      <c r="A278" s="59">
        <v>277</v>
      </c>
      <c r="B278" s="59" t="s">
        <v>1378</v>
      </c>
      <c r="C278" s="59" t="s">
        <v>1379</v>
      </c>
      <c r="D278" s="59" t="s">
        <v>1380</v>
      </c>
      <c r="E278" s="59" t="s">
        <v>105</v>
      </c>
      <c r="F278" s="59" t="s">
        <v>25</v>
      </c>
      <c r="G278" s="59">
        <f t="shared" si="20"/>
        <v>0</v>
      </c>
      <c r="H278" s="60" t="s">
        <v>1381</v>
      </c>
      <c r="I278" s="59" t="s">
        <v>27</v>
      </c>
      <c r="J278" s="59">
        <v>1</v>
      </c>
      <c r="K278" s="59">
        <f t="shared" si="19"/>
        <v>3</v>
      </c>
      <c r="L278" s="59">
        <v>0</v>
      </c>
      <c r="M278" s="59">
        <v>1</v>
      </c>
      <c r="N278" s="59">
        <v>1</v>
      </c>
      <c r="O278" s="59">
        <v>0</v>
      </c>
      <c r="P278" s="59">
        <v>1</v>
      </c>
      <c r="Q278" s="59">
        <v>0</v>
      </c>
      <c r="R278" s="59">
        <v>2021</v>
      </c>
      <c r="S278" s="59" t="s">
        <v>299</v>
      </c>
      <c r="T278" s="59" t="s">
        <v>1382</v>
      </c>
      <c r="U278" s="59" t="s">
        <v>30</v>
      </c>
      <c r="V278" s="59">
        <v>1</v>
      </c>
      <c r="W278" s="59">
        <v>1</v>
      </c>
      <c r="X278" s="61">
        <v>1</v>
      </c>
      <c r="Y278" s="64">
        <v>0</v>
      </c>
    </row>
    <row r="279" spans="1:25">
      <c r="A279" s="59">
        <v>278</v>
      </c>
      <c r="B279" s="59" t="s">
        <v>1383</v>
      </c>
      <c r="C279" s="59" t="s">
        <v>1384</v>
      </c>
      <c r="D279" s="59" t="s">
        <v>1385</v>
      </c>
      <c r="E279" s="59" t="s">
        <v>56</v>
      </c>
      <c r="F279" s="59" t="s">
        <v>56</v>
      </c>
      <c r="G279" s="59">
        <f t="shared" si="20"/>
        <v>0</v>
      </c>
      <c r="H279" s="60" t="s">
        <v>1386</v>
      </c>
      <c r="I279" s="59" t="s">
        <v>27</v>
      </c>
      <c r="J279" s="59">
        <v>1</v>
      </c>
      <c r="K279" s="59">
        <f t="shared" si="19"/>
        <v>3</v>
      </c>
      <c r="L279" s="59">
        <v>0</v>
      </c>
      <c r="M279" s="59">
        <v>1</v>
      </c>
      <c r="N279" s="59">
        <v>1</v>
      </c>
      <c r="O279" s="59">
        <v>1</v>
      </c>
      <c r="P279" s="59">
        <v>0</v>
      </c>
      <c r="Q279" s="59">
        <v>0</v>
      </c>
      <c r="R279" s="59">
        <v>2021</v>
      </c>
      <c r="S279" s="59" t="s">
        <v>1387</v>
      </c>
      <c r="T279" s="59" t="s">
        <v>1388</v>
      </c>
      <c r="U279" s="59" t="s">
        <v>30</v>
      </c>
      <c r="V279" s="59">
        <v>1</v>
      </c>
      <c r="W279" s="59">
        <v>1</v>
      </c>
      <c r="X279" s="61">
        <v>1</v>
      </c>
      <c r="Y279" s="64">
        <v>0</v>
      </c>
    </row>
    <row r="280" spans="1:25">
      <c r="A280" s="59">
        <v>279</v>
      </c>
      <c r="B280" s="59" t="s">
        <v>1389</v>
      </c>
      <c r="C280" s="59" t="s">
        <v>1390</v>
      </c>
      <c r="D280" s="59" t="s">
        <v>1391</v>
      </c>
      <c r="E280" s="59" t="s">
        <v>56</v>
      </c>
      <c r="F280" s="59" t="s">
        <v>56</v>
      </c>
      <c r="G280" s="59">
        <f t="shared" si="20"/>
        <v>0</v>
      </c>
      <c r="H280" s="60" t="s">
        <v>1392</v>
      </c>
      <c r="I280" s="59" t="s">
        <v>27</v>
      </c>
      <c r="J280" s="59">
        <v>1</v>
      </c>
      <c r="K280" s="59">
        <f t="shared" si="19"/>
        <v>3</v>
      </c>
      <c r="L280" s="59">
        <v>0</v>
      </c>
      <c r="M280" s="59">
        <v>1</v>
      </c>
      <c r="N280" s="59">
        <v>1</v>
      </c>
      <c r="O280" s="59">
        <v>0</v>
      </c>
      <c r="P280" s="59">
        <v>1</v>
      </c>
      <c r="Q280" s="59">
        <v>0</v>
      </c>
      <c r="R280" s="59">
        <v>2018</v>
      </c>
      <c r="S280" s="59" t="s">
        <v>152</v>
      </c>
      <c r="T280" s="59" t="s">
        <v>1393</v>
      </c>
      <c r="U280" s="59" t="s">
        <v>30</v>
      </c>
      <c r="V280" s="59">
        <v>1</v>
      </c>
      <c r="W280" s="59">
        <v>1</v>
      </c>
      <c r="X280" s="61">
        <v>1</v>
      </c>
      <c r="Y280" s="64">
        <v>0</v>
      </c>
    </row>
    <row r="281" spans="1:25">
      <c r="A281" s="59">
        <v>280</v>
      </c>
      <c r="B281" s="59" t="s">
        <v>1394</v>
      </c>
      <c r="C281" s="59" t="s">
        <v>1395</v>
      </c>
      <c r="D281" s="59" t="s">
        <v>891</v>
      </c>
      <c r="E281" s="59" t="s">
        <v>105</v>
      </c>
      <c r="F281" s="59" t="s">
        <v>25</v>
      </c>
      <c r="G281" s="59">
        <f t="shared" si="20"/>
        <v>0</v>
      </c>
      <c r="H281" s="60" t="s">
        <v>1396</v>
      </c>
      <c r="I281" s="59" t="s">
        <v>27</v>
      </c>
      <c r="J281" s="59">
        <v>1</v>
      </c>
      <c r="K281" s="59">
        <f t="shared" si="19"/>
        <v>3</v>
      </c>
      <c r="L281" s="59">
        <v>1</v>
      </c>
      <c r="M281" s="59">
        <v>1</v>
      </c>
      <c r="N281" s="59">
        <v>0</v>
      </c>
      <c r="O281" s="59">
        <v>1</v>
      </c>
      <c r="P281" s="59">
        <v>0</v>
      </c>
      <c r="Q281" s="59">
        <v>0</v>
      </c>
      <c r="R281" s="59">
        <v>2022</v>
      </c>
      <c r="S281" s="59" t="s">
        <v>1397</v>
      </c>
      <c r="T281" s="59" t="s">
        <v>1398</v>
      </c>
      <c r="U281" s="59" t="s">
        <v>30</v>
      </c>
      <c r="V281" s="59">
        <v>1</v>
      </c>
      <c r="W281" s="59">
        <v>1</v>
      </c>
      <c r="X281" s="61">
        <v>1</v>
      </c>
      <c r="Y281" s="64">
        <v>0</v>
      </c>
    </row>
    <row r="282" spans="1:25">
      <c r="A282" s="59">
        <v>281</v>
      </c>
      <c r="B282" s="59" t="s">
        <v>1399</v>
      </c>
      <c r="C282" s="59" t="s">
        <v>1400</v>
      </c>
      <c r="D282" s="59" t="s">
        <v>1401</v>
      </c>
      <c r="E282" s="59" t="s">
        <v>215</v>
      </c>
      <c r="F282" s="59" t="s">
        <v>25</v>
      </c>
      <c r="G282" s="59">
        <f t="shared" si="20"/>
        <v>0</v>
      </c>
      <c r="H282" s="60" t="s">
        <v>1402</v>
      </c>
      <c r="I282" s="59" t="s">
        <v>27</v>
      </c>
      <c r="J282" s="59">
        <v>1</v>
      </c>
      <c r="K282" s="59">
        <f t="shared" si="19"/>
        <v>3</v>
      </c>
      <c r="L282" s="59">
        <v>1</v>
      </c>
      <c r="M282" s="59">
        <v>1</v>
      </c>
      <c r="N282" s="59">
        <v>1</v>
      </c>
      <c r="O282" s="59">
        <v>0</v>
      </c>
      <c r="P282" s="59">
        <v>0</v>
      </c>
      <c r="Q282" s="59">
        <v>0</v>
      </c>
      <c r="R282" s="59">
        <v>2020</v>
      </c>
      <c r="S282" s="59" t="s">
        <v>311</v>
      </c>
      <c r="T282" s="59" t="s">
        <v>1403</v>
      </c>
      <c r="U282" s="59" t="s">
        <v>30</v>
      </c>
      <c r="V282" s="59">
        <v>1</v>
      </c>
      <c r="W282" s="59">
        <v>1</v>
      </c>
      <c r="X282" s="61">
        <v>1</v>
      </c>
      <c r="Y282" s="64">
        <v>0</v>
      </c>
    </row>
    <row r="283" spans="1:25">
      <c r="A283" s="59">
        <v>282</v>
      </c>
      <c r="B283" s="59" t="s">
        <v>1404</v>
      </c>
      <c r="C283" s="59" t="s">
        <v>1405</v>
      </c>
      <c r="D283" s="59" t="s">
        <v>1406</v>
      </c>
      <c r="E283" s="59" t="s">
        <v>56</v>
      </c>
      <c r="F283" s="59" t="s">
        <v>56</v>
      </c>
      <c r="G283" s="59">
        <f t="shared" si="20"/>
        <v>0</v>
      </c>
      <c r="H283" s="60" t="s">
        <v>1407</v>
      </c>
      <c r="I283" s="59" t="s">
        <v>27</v>
      </c>
      <c r="J283" s="59">
        <v>1</v>
      </c>
      <c r="K283" s="59">
        <f t="shared" si="19"/>
        <v>3</v>
      </c>
      <c r="L283" s="59">
        <v>0</v>
      </c>
      <c r="M283" s="59">
        <v>1</v>
      </c>
      <c r="N283" s="59">
        <v>0</v>
      </c>
      <c r="O283" s="59">
        <v>1</v>
      </c>
      <c r="P283" s="59">
        <v>1</v>
      </c>
      <c r="Q283" s="59">
        <v>0</v>
      </c>
      <c r="R283" s="59">
        <v>2019</v>
      </c>
      <c r="S283" s="59" t="s">
        <v>311</v>
      </c>
      <c r="T283" s="59" t="s">
        <v>1408</v>
      </c>
      <c r="U283" s="59" t="s">
        <v>30</v>
      </c>
      <c r="V283" s="59">
        <v>1</v>
      </c>
      <c r="W283" s="59">
        <v>1</v>
      </c>
      <c r="X283" s="61">
        <v>1</v>
      </c>
      <c r="Y283" s="64">
        <v>0</v>
      </c>
    </row>
    <row r="284" spans="1:25">
      <c r="A284" s="59">
        <v>283</v>
      </c>
      <c r="B284" s="59" t="s">
        <v>1409</v>
      </c>
      <c r="C284" s="59" t="s">
        <v>1410</v>
      </c>
      <c r="D284" s="59" t="s">
        <v>1411</v>
      </c>
      <c r="E284" s="59" t="s">
        <v>42</v>
      </c>
      <c r="F284" s="59" t="s">
        <v>35</v>
      </c>
      <c r="G284" s="59">
        <f t="shared" si="20"/>
        <v>0</v>
      </c>
      <c r="H284" s="60" t="s">
        <v>1412</v>
      </c>
      <c r="I284" s="59" t="s">
        <v>27</v>
      </c>
      <c r="J284" s="59">
        <v>1</v>
      </c>
      <c r="K284" s="59">
        <f t="shared" si="19"/>
        <v>3</v>
      </c>
      <c r="L284" s="59">
        <v>1</v>
      </c>
      <c r="M284" s="59">
        <v>1</v>
      </c>
      <c r="N284" s="59">
        <v>0</v>
      </c>
      <c r="O284" s="59">
        <v>1</v>
      </c>
      <c r="P284" s="59">
        <v>0</v>
      </c>
      <c r="Q284" s="59">
        <v>0</v>
      </c>
      <c r="R284" s="59">
        <v>2018</v>
      </c>
      <c r="S284" s="59" t="s">
        <v>317</v>
      </c>
      <c r="T284" s="59" t="s">
        <v>1413</v>
      </c>
      <c r="U284" s="59" t="s">
        <v>30</v>
      </c>
      <c r="V284" s="59">
        <v>1</v>
      </c>
      <c r="W284" s="59">
        <v>1</v>
      </c>
      <c r="X284" s="61">
        <v>1</v>
      </c>
      <c r="Y284" s="64">
        <v>0</v>
      </c>
    </row>
    <row r="285" spans="1:25">
      <c r="A285" s="59">
        <v>284</v>
      </c>
      <c r="B285" s="59" t="s">
        <v>1414</v>
      </c>
      <c r="C285" s="59" t="s">
        <v>1415</v>
      </c>
      <c r="D285" s="59" t="s">
        <v>1416</v>
      </c>
      <c r="E285" s="59" t="s">
        <v>105</v>
      </c>
      <c r="F285" s="59" t="s">
        <v>25</v>
      </c>
      <c r="G285" s="59">
        <f t="shared" si="20"/>
        <v>0</v>
      </c>
      <c r="H285" s="60" t="s">
        <v>1417</v>
      </c>
      <c r="I285" s="59" t="s">
        <v>27</v>
      </c>
      <c r="J285" s="59">
        <v>1</v>
      </c>
      <c r="K285" s="59">
        <f t="shared" si="19"/>
        <v>3</v>
      </c>
      <c r="L285" s="59">
        <v>1</v>
      </c>
      <c r="M285" s="59">
        <v>1</v>
      </c>
      <c r="N285" s="59">
        <v>0</v>
      </c>
      <c r="O285" s="59">
        <v>0</v>
      </c>
      <c r="P285" s="59">
        <v>1</v>
      </c>
      <c r="Q285" s="59">
        <v>0</v>
      </c>
      <c r="R285" s="59">
        <v>2021</v>
      </c>
      <c r="S285" s="59" t="s">
        <v>317</v>
      </c>
      <c r="T285" s="59" t="s">
        <v>1418</v>
      </c>
      <c r="U285" s="59" t="s">
        <v>30</v>
      </c>
      <c r="V285" s="59">
        <v>1</v>
      </c>
      <c r="W285" s="59">
        <v>1</v>
      </c>
      <c r="X285" s="61">
        <v>1</v>
      </c>
      <c r="Y285" s="64">
        <v>0</v>
      </c>
    </row>
    <row r="286" spans="1:25">
      <c r="A286" s="59">
        <v>285</v>
      </c>
      <c r="B286" s="59" t="s">
        <v>1419</v>
      </c>
      <c r="C286" s="59" t="s">
        <v>1420</v>
      </c>
      <c r="D286" s="59" t="s">
        <v>1421</v>
      </c>
      <c r="E286" s="59" t="s">
        <v>24</v>
      </c>
      <c r="F286" s="59" t="s">
        <v>25</v>
      </c>
      <c r="G286" s="59">
        <f t="shared" si="20"/>
        <v>0</v>
      </c>
      <c r="H286" s="60" t="s">
        <v>1422</v>
      </c>
      <c r="I286" s="59" t="s">
        <v>27</v>
      </c>
      <c r="J286" s="59">
        <v>1</v>
      </c>
      <c r="K286" s="59">
        <f t="shared" si="19"/>
        <v>3</v>
      </c>
      <c r="L286" s="59">
        <v>0</v>
      </c>
      <c r="M286" s="59">
        <v>1</v>
      </c>
      <c r="N286" s="59">
        <v>1</v>
      </c>
      <c r="O286" s="59">
        <v>1</v>
      </c>
      <c r="P286" s="59">
        <v>0</v>
      </c>
      <c r="Q286" s="59">
        <v>0</v>
      </c>
      <c r="R286" s="59">
        <v>2015</v>
      </c>
      <c r="S286" s="59" t="s">
        <v>1423</v>
      </c>
      <c r="T286" s="59" t="s">
        <v>1424</v>
      </c>
      <c r="U286" s="59" t="s">
        <v>30</v>
      </c>
      <c r="V286" s="59">
        <v>1</v>
      </c>
      <c r="W286" s="59">
        <v>1</v>
      </c>
      <c r="X286" s="61">
        <v>1</v>
      </c>
      <c r="Y286" s="64">
        <v>0</v>
      </c>
    </row>
    <row r="287" spans="1:25">
      <c r="A287" s="59">
        <v>286</v>
      </c>
      <c r="B287" s="59" t="s">
        <v>832</v>
      </c>
      <c r="C287" s="59" t="s">
        <v>1425</v>
      </c>
      <c r="D287" s="59" t="s">
        <v>834</v>
      </c>
      <c r="E287" s="59" t="s">
        <v>56</v>
      </c>
      <c r="F287" s="59" t="s">
        <v>56</v>
      </c>
      <c r="G287" s="59">
        <f t="shared" si="20"/>
        <v>0</v>
      </c>
      <c r="H287" s="60" t="s">
        <v>1426</v>
      </c>
      <c r="I287" s="59" t="s">
        <v>27</v>
      </c>
      <c r="J287" s="59">
        <v>1</v>
      </c>
      <c r="K287" s="59">
        <f t="shared" si="19"/>
        <v>3</v>
      </c>
      <c r="L287" s="59">
        <v>0</v>
      </c>
      <c r="M287" s="59">
        <v>1</v>
      </c>
      <c r="N287" s="59">
        <v>1</v>
      </c>
      <c r="O287" s="59">
        <v>1</v>
      </c>
      <c r="P287" s="59">
        <v>0</v>
      </c>
      <c r="Q287" s="59">
        <v>0</v>
      </c>
      <c r="R287" s="59">
        <v>2020</v>
      </c>
      <c r="S287" s="59" t="s">
        <v>836</v>
      </c>
      <c r="T287" s="59" t="s">
        <v>1427</v>
      </c>
      <c r="U287" s="59" t="s">
        <v>46</v>
      </c>
      <c r="V287" s="59">
        <v>1</v>
      </c>
      <c r="W287" s="59">
        <v>1</v>
      </c>
      <c r="X287" s="61">
        <v>1</v>
      </c>
      <c r="Y287" s="64">
        <v>0</v>
      </c>
    </row>
    <row r="288" spans="1:25">
      <c r="A288" s="59">
        <v>287</v>
      </c>
      <c r="B288" s="59" t="s">
        <v>1428</v>
      </c>
      <c r="C288" s="59" t="s">
        <v>1429</v>
      </c>
      <c r="D288" s="59" t="s">
        <v>1430</v>
      </c>
      <c r="E288" s="59" t="s">
        <v>105</v>
      </c>
      <c r="F288" s="59" t="s">
        <v>25</v>
      </c>
      <c r="G288" s="59">
        <f t="shared" si="20"/>
        <v>0</v>
      </c>
      <c r="H288" s="60" t="s">
        <v>1431</v>
      </c>
      <c r="I288" s="59" t="s">
        <v>27</v>
      </c>
      <c r="J288" s="59">
        <v>1</v>
      </c>
      <c r="K288" s="59">
        <f t="shared" si="19"/>
        <v>3</v>
      </c>
      <c r="L288" s="59">
        <v>0</v>
      </c>
      <c r="M288" s="59">
        <v>1</v>
      </c>
      <c r="N288" s="59">
        <v>1</v>
      </c>
      <c r="O288" s="59">
        <v>1</v>
      </c>
      <c r="P288" s="59">
        <v>0</v>
      </c>
      <c r="Q288" s="59">
        <v>0</v>
      </c>
      <c r="R288" s="59">
        <v>2019</v>
      </c>
      <c r="S288" s="59" t="s">
        <v>852</v>
      </c>
      <c r="T288" s="59" t="s">
        <v>1432</v>
      </c>
      <c r="U288" s="59" t="s">
        <v>30</v>
      </c>
      <c r="V288" s="59">
        <v>1</v>
      </c>
      <c r="W288" s="59">
        <v>1</v>
      </c>
      <c r="X288" s="61">
        <v>1</v>
      </c>
      <c r="Y288" s="64">
        <v>0</v>
      </c>
    </row>
    <row r="289" spans="1:25">
      <c r="A289" s="59">
        <v>288</v>
      </c>
      <c r="B289" s="59" t="s">
        <v>1433</v>
      </c>
      <c r="C289" s="59" t="s">
        <v>1434</v>
      </c>
      <c r="D289" s="59" t="s">
        <v>91</v>
      </c>
      <c r="E289" s="59" t="s">
        <v>91</v>
      </c>
      <c r="F289" s="59" t="s">
        <v>91</v>
      </c>
      <c r="G289" s="59">
        <f t="shared" si="20"/>
        <v>0</v>
      </c>
      <c r="H289" s="60" t="s">
        <v>1435</v>
      </c>
      <c r="I289" s="59" t="s">
        <v>27</v>
      </c>
      <c r="J289" s="59">
        <v>1</v>
      </c>
      <c r="K289" s="59">
        <f t="shared" si="19"/>
        <v>3</v>
      </c>
      <c r="L289" s="59">
        <v>0</v>
      </c>
      <c r="M289" s="59">
        <v>1</v>
      </c>
      <c r="N289" s="59">
        <v>0</v>
      </c>
      <c r="O289" s="59">
        <v>0</v>
      </c>
      <c r="P289" s="59">
        <v>1</v>
      </c>
      <c r="Q289" s="59">
        <v>1</v>
      </c>
      <c r="R289" s="59">
        <v>2016</v>
      </c>
      <c r="S289" s="59" t="s">
        <v>1436</v>
      </c>
      <c r="T289" s="59" t="s">
        <v>1437</v>
      </c>
      <c r="U289" s="59" t="s">
        <v>30</v>
      </c>
      <c r="V289" s="59">
        <v>1</v>
      </c>
      <c r="W289" s="59">
        <v>1</v>
      </c>
      <c r="X289" s="61">
        <v>1</v>
      </c>
      <c r="Y289" s="64">
        <v>0</v>
      </c>
    </row>
    <row r="290" spans="1:25">
      <c r="A290" s="59">
        <v>289</v>
      </c>
      <c r="B290" s="59" t="s">
        <v>1438</v>
      </c>
      <c r="C290" s="59" t="s">
        <v>1439</v>
      </c>
      <c r="D290" s="59" t="s">
        <v>1440</v>
      </c>
      <c r="E290" s="59" t="s">
        <v>34</v>
      </c>
      <c r="F290" s="59" t="s">
        <v>35</v>
      </c>
      <c r="G290" s="59">
        <f t="shared" si="20"/>
        <v>0</v>
      </c>
      <c r="H290" s="60" t="s">
        <v>1441</v>
      </c>
      <c r="I290" s="59" t="s">
        <v>27</v>
      </c>
      <c r="J290" s="59">
        <v>1</v>
      </c>
      <c r="K290" s="59">
        <f t="shared" ref="K290:K317" si="21">SUM(L290:Q290)</f>
        <v>3</v>
      </c>
      <c r="L290" s="59">
        <v>1</v>
      </c>
      <c r="M290" s="59">
        <v>1</v>
      </c>
      <c r="N290" s="59">
        <v>0</v>
      </c>
      <c r="O290" s="59">
        <v>0</v>
      </c>
      <c r="P290" s="59">
        <v>1</v>
      </c>
      <c r="Q290" s="59">
        <v>0</v>
      </c>
      <c r="R290" s="59">
        <v>2019</v>
      </c>
      <c r="S290" s="59" t="s">
        <v>1442</v>
      </c>
      <c r="T290" s="59" t="s">
        <v>1443</v>
      </c>
      <c r="U290" s="59" t="s">
        <v>30</v>
      </c>
      <c r="V290" s="59">
        <v>1</v>
      </c>
      <c r="W290" s="59">
        <v>1</v>
      </c>
      <c r="X290" s="61">
        <v>1</v>
      </c>
      <c r="Y290" s="64">
        <v>0</v>
      </c>
    </row>
    <row r="291" spans="1:25">
      <c r="A291" s="59">
        <v>290</v>
      </c>
      <c r="B291" s="59" t="s">
        <v>1444</v>
      </c>
      <c r="C291" s="59" t="s">
        <v>1445</v>
      </c>
      <c r="D291" s="59" t="s">
        <v>4314</v>
      </c>
      <c r="E291" s="59" t="s">
        <v>42</v>
      </c>
      <c r="F291" s="59" t="s">
        <v>35</v>
      </c>
      <c r="G291" s="59">
        <f t="shared" si="20"/>
        <v>0</v>
      </c>
      <c r="H291" s="60" t="s">
        <v>1446</v>
      </c>
      <c r="I291" s="59" t="s">
        <v>27</v>
      </c>
      <c r="J291" s="59">
        <v>1</v>
      </c>
      <c r="K291" s="59">
        <f t="shared" si="21"/>
        <v>3</v>
      </c>
      <c r="L291" s="59">
        <v>0</v>
      </c>
      <c r="M291" s="59">
        <v>1</v>
      </c>
      <c r="N291" s="59">
        <v>1</v>
      </c>
      <c r="O291" s="59">
        <v>0</v>
      </c>
      <c r="P291" s="59">
        <v>0</v>
      </c>
      <c r="Q291" s="59">
        <v>1</v>
      </c>
      <c r="R291" s="59">
        <v>2019</v>
      </c>
      <c r="S291" s="59" t="s">
        <v>1447</v>
      </c>
      <c r="T291" s="59" t="s">
        <v>1448</v>
      </c>
      <c r="U291" s="59" t="s">
        <v>30</v>
      </c>
      <c r="V291" s="59">
        <v>1</v>
      </c>
      <c r="W291" s="59">
        <v>1</v>
      </c>
      <c r="X291" s="61">
        <v>1</v>
      </c>
      <c r="Y291" s="64">
        <v>0</v>
      </c>
    </row>
    <row r="292" spans="1:25">
      <c r="A292" s="59">
        <v>291</v>
      </c>
      <c r="B292" s="59" t="s">
        <v>1449</v>
      </c>
      <c r="C292" s="59" t="s">
        <v>1450</v>
      </c>
      <c r="D292" s="59" t="s">
        <v>110</v>
      </c>
      <c r="E292" s="59" t="s">
        <v>24</v>
      </c>
      <c r="F292" s="59" t="s">
        <v>25</v>
      </c>
      <c r="G292" s="59">
        <f t="shared" si="20"/>
        <v>0</v>
      </c>
      <c r="H292" s="60" t="s">
        <v>1451</v>
      </c>
      <c r="I292" s="59" t="s">
        <v>27</v>
      </c>
      <c r="J292" s="59">
        <v>1</v>
      </c>
      <c r="K292" s="59">
        <f t="shared" si="21"/>
        <v>3</v>
      </c>
      <c r="L292" s="59">
        <v>1</v>
      </c>
      <c r="M292" s="59">
        <v>1</v>
      </c>
      <c r="N292" s="59">
        <v>0</v>
      </c>
      <c r="O292" s="59">
        <v>0</v>
      </c>
      <c r="P292" s="59">
        <v>1</v>
      </c>
      <c r="Q292" s="59">
        <v>0</v>
      </c>
      <c r="R292" s="59">
        <v>2019</v>
      </c>
      <c r="S292" s="59" t="s">
        <v>1452</v>
      </c>
      <c r="T292" s="59" t="s">
        <v>1453</v>
      </c>
      <c r="U292" s="59" t="s">
        <v>30</v>
      </c>
      <c r="V292" s="59">
        <v>1</v>
      </c>
      <c r="W292" s="59">
        <v>1</v>
      </c>
      <c r="X292" s="61">
        <v>1</v>
      </c>
      <c r="Y292" s="64">
        <v>0</v>
      </c>
    </row>
    <row r="293" spans="1:25">
      <c r="A293" s="59">
        <v>292</v>
      </c>
      <c r="B293" s="59" t="s">
        <v>1454</v>
      </c>
      <c r="C293" s="59" t="s">
        <v>1455</v>
      </c>
      <c r="D293" s="59" t="s">
        <v>1456</v>
      </c>
      <c r="E293" s="59" t="s">
        <v>42</v>
      </c>
      <c r="F293" s="59" t="s">
        <v>35</v>
      </c>
      <c r="G293" s="59">
        <f t="shared" si="20"/>
        <v>0</v>
      </c>
      <c r="H293" s="60" t="s">
        <v>1457</v>
      </c>
      <c r="I293" s="59" t="s">
        <v>27</v>
      </c>
      <c r="J293" s="59">
        <v>1</v>
      </c>
      <c r="K293" s="59">
        <f t="shared" si="21"/>
        <v>3</v>
      </c>
      <c r="L293" s="59">
        <v>1</v>
      </c>
      <c r="M293" s="59">
        <v>1</v>
      </c>
      <c r="N293" s="59">
        <v>0</v>
      </c>
      <c r="O293" s="59">
        <v>0</v>
      </c>
      <c r="P293" s="59">
        <v>0</v>
      </c>
      <c r="Q293" s="59">
        <v>1</v>
      </c>
      <c r="R293" s="59">
        <v>2019</v>
      </c>
      <c r="S293" s="59" t="s">
        <v>340</v>
      </c>
      <c r="T293" s="59" t="s">
        <v>1458</v>
      </c>
      <c r="U293" s="59" t="s">
        <v>30</v>
      </c>
      <c r="V293" s="59">
        <v>1</v>
      </c>
      <c r="W293" s="59">
        <v>1</v>
      </c>
      <c r="X293" s="61">
        <v>1</v>
      </c>
      <c r="Y293" s="64">
        <v>0</v>
      </c>
    </row>
    <row r="294" spans="1:25">
      <c r="A294" s="59">
        <v>293</v>
      </c>
      <c r="B294" s="59" t="s">
        <v>1459</v>
      </c>
      <c r="C294" s="59" t="s">
        <v>1460</v>
      </c>
      <c r="D294" s="59" t="s">
        <v>4338</v>
      </c>
      <c r="E294" s="59" t="s">
        <v>72</v>
      </c>
      <c r="F294" s="59" t="s">
        <v>25</v>
      </c>
      <c r="G294" s="59">
        <f t="shared" si="20"/>
        <v>0</v>
      </c>
      <c r="H294" s="60" t="s">
        <v>1461</v>
      </c>
      <c r="I294" s="59" t="s">
        <v>27</v>
      </c>
      <c r="J294" s="59">
        <v>1</v>
      </c>
      <c r="K294" s="59">
        <f t="shared" si="21"/>
        <v>3</v>
      </c>
      <c r="L294" s="59">
        <v>1</v>
      </c>
      <c r="M294" s="59">
        <v>1</v>
      </c>
      <c r="N294" s="59">
        <v>1</v>
      </c>
      <c r="O294" s="59">
        <v>0</v>
      </c>
      <c r="P294" s="59">
        <v>0</v>
      </c>
      <c r="Q294" s="59">
        <v>0</v>
      </c>
      <c r="R294" s="59">
        <v>2022</v>
      </c>
      <c r="S294" s="59" t="s">
        <v>340</v>
      </c>
      <c r="T294" s="59" t="s">
        <v>1462</v>
      </c>
      <c r="U294" s="59" t="s">
        <v>30</v>
      </c>
      <c r="V294" s="59">
        <v>1</v>
      </c>
      <c r="W294" s="59">
        <v>1</v>
      </c>
      <c r="X294" s="61">
        <v>1</v>
      </c>
      <c r="Y294" s="64">
        <v>0</v>
      </c>
    </row>
    <row r="295" spans="1:25">
      <c r="A295" s="59">
        <v>294</v>
      </c>
      <c r="B295" s="59" t="s">
        <v>1463</v>
      </c>
      <c r="C295" s="59" t="s">
        <v>1464</v>
      </c>
      <c r="D295" s="59" t="s">
        <v>1465</v>
      </c>
      <c r="E295" s="59" t="s">
        <v>105</v>
      </c>
      <c r="F295" s="59" t="s">
        <v>25</v>
      </c>
      <c r="G295" s="59">
        <f t="shared" si="20"/>
        <v>0</v>
      </c>
      <c r="H295" s="60" t="s">
        <v>1466</v>
      </c>
      <c r="I295" s="59" t="s">
        <v>27</v>
      </c>
      <c r="J295" s="59">
        <v>1</v>
      </c>
      <c r="K295" s="59">
        <f t="shared" si="21"/>
        <v>3</v>
      </c>
      <c r="L295" s="59">
        <v>1</v>
      </c>
      <c r="M295" s="59">
        <v>0</v>
      </c>
      <c r="N295" s="59">
        <v>0</v>
      </c>
      <c r="O295" s="59">
        <v>1</v>
      </c>
      <c r="P295" s="59">
        <v>0</v>
      </c>
      <c r="Q295" s="59">
        <v>1</v>
      </c>
      <c r="R295" s="59">
        <v>2021</v>
      </c>
      <c r="S295" s="59" t="s">
        <v>346</v>
      </c>
      <c r="T295" s="59" t="s">
        <v>1467</v>
      </c>
      <c r="U295" s="59" t="s">
        <v>30</v>
      </c>
      <c r="V295" s="59">
        <v>1</v>
      </c>
      <c r="W295" s="59">
        <v>1</v>
      </c>
      <c r="X295" s="61">
        <v>1</v>
      </c>
      <c r="Y295" s="64">
        <v>0</v>
      </c>
    </row>
    <row r="296" spans="1:25">
      <c r="A296" s="59">
        <v>295</v>
      </c>
      <c r="B296" s="59" t="s">
        <v>1468</v>
      </c>
      <c r="C296" s="59" t="s">
        <v>1469</v>
      </c>
      <c r="D296" s="59" t="s">
        <v>1430</v>
      </c>
      <c r="E296" s="59" t="s">
        <v>105</v>
      </c>
      <c r="F296" s="59" t="s">
        <v>25</v>
      </c>
      <c r="G296" s="59">
        <f t="shared" ref="G296:G317" si="22">IFERROR(IF(FIND("Multi",F296),1,0),0)</f>
        <v>0</v>
      </c>
      <c r="H296" s="60" t="s">
        <v>1470</v>
      </c>
      <c r="I296" s="59" t="s">
        <v>27</v>
      </c>
      <c r="J296" s="59">
        <v>1</v>
      </c>
      <c r="K296" s="59">
        <f t="shared" si="21"/>
        <v>3</v>
      </c>
      <c r="L296" s="59">
        <v>0</v>
      </c>
      <c r="M296" s="59">
        <v>1</v>
      </c>
      <c r="N296" s="59">
        <v>1</v>
      </c>
      <c r="O296" s="59">
        <v>0</v>
      </c>
      <c r="P296" s="59">
        <v>1</v>
      </c>
      <c r="Q296" s="59">
        <v>0</v>
      </c>
      <c r="R296" s="59">
        <v>2020</v>
      </c>
      <c r="S296" s="59" t="s">
        <v>1471</v>
      </c>
      <c r="T296" s="59" t="s">
        <v>1472</v>
      </c>
      <c r="U296" s="59" t="s">
        <v>30</v>
      </c>
      <c r="V296" s="59">
        <v>1</v>
      </c>
      <c r="W296" s="59">
        <v>1</v>
      </c>
      <c r="X296" s="61">
        <v>1</v>
      </c>
      <c r="Y296" s="64">
        <v>0</v>
      </c>
    </row>
    <row r="297" spans="1:25">
      <c r="A297" s="59">
        <v>296</v>
      </c>
      <c r="B297" s="59" t="s">
        <v>1473</v>
      </c>
      <c r="C297" s="59" t="s">
        <v>1474</v>
      </c>
      <c r="D297" s="59" t="s">
        <v>1475</v>
      </c>
      <c r="E297" s="59" t="s">
        <v>24</v>
      </c>
      <c r="F297" s="59" t="s">
        <v>25</v>
      </c>
      <c r="G297" s="59">
        <f t="shared" si="22"/>
        <v>0</v>
      </c>
      <c r="H297" s="60" t="s">
        <v>1476</v>
      </c>
      <c r="I297" s="59" t="s">
        <v>27</v>
      </c>
      <c r="J297" s="59">
        <v>1</v>
      </c>
      <c r="K297" s="59">
        <f t="shared" si="21"/>
        <v>3</v>
      </c>
      <c r="L297" s="59">
        <v>0</v>
      </c>
      <c r="M297" s="59">
        <v>1</v>
      </c>
      <c r="N297" s="59">
        <v>1</v>
      </c>
      <c r="O297" s="59">
        <v>0</v>
      </c>
      <c r="P297" s="59">
        <v>1</v>
      </c>
      <c r="Q297" s="59">
        <v>0</v>
      </c>
      <c r="R297" s="59">
        <v>2022</v>
      </c>
      <c r="S297" s="59" t="s">
        <v>1471</v>
      </c>
      <c r="T297" s="59" t="s">
        <v>1477</v>
      </c>
      <c r="U297" s="59" t="s">
        <v>30</v>
      </c>
      <c r="V297" s="59">
        <v>1</v>
      </c>
      <c r="W297" s="59">
        <v>1</v>
      </c>
      <c r="X297" s="61">
        <v>1</v>
      </c>
      <c r="Y297" s="64">
        <v>0</v>
      </c>
    </row>
    <row r="298" spans="1:25">
      <c r="A298" s="59">
        <v>297</v>
      </c>
      <c r="B298" s="59" t="s">
        <v>1478</v>
      </c>
      <c r="C298" s="59" t="s">
        <v>1479</v>
      </c>
      <c r="D298" s="59" t="s">
        <v>1480</v>
      </c>
      <c r="E298" s="59" t="s">
        <v>105</v>
      </c>
      <c r="F298" s="59" t="s">
        <v>25</v>
      </c>
      <c r="G298" s="59">
        <f t="shared" si="22"/>
        <v>0</v>
      </c>
      <c r="H298" s="60" t="s">
        <v>1481</v>
      </c>
      <c r="I298" s="59" t="s">
        <v>27</v>
      </c>
      <c r="J298" s="59">
        <v>1</v>
      </c>
      <c r="K298" s="59">
        <f t="shared" si="21"/>
        <v>3</v>
      </c>
      <c r="L298" s="59">
        <v>1</v>
      </c>
      <c r="M298" s="59">
        <v>0</v>
      </c>
      <c r="N298" s="59">
        <v>0</v>
      </c>
      <c r="O298" s="59">
        <v>1</v>
      </c>
      <c r="P298" s="59">
        <v>1</v>
      </c>
      <c r="Q298" s="59">
        <v>0</v>
      </c>
      <c r="R298" s="59">
        <v>2019</v>
      </c>
      <c r="S298" s="59" t="s">
        <v>1022</v>
      </c>
      <c r="T298" s="59" t="s">
        <v>1482</v>
      </c>
      <c r="U298" s="59" t="s">
        <v>30</v>
      </c>
      <c r="V298" s="59">
        <v>1</v>
      </c>
      <c r="W298" s="59">
        <v>1</v>
      </c>
      <c r="X298" s="61">
        <v>1</v>
      </c>
      <c r="Y298" s="64">
        <v>0</v>
      </c>
    </row>
    <row r="299" spans="1:25">
      <c r="A299" s="59">
        <v>298</v>
      </c>
      <c r="B299" s="59" t="s">
        <v>1483</v>
      </c>
      <c r="C299" s="59" t="s">
        <v>1484</v>
      </c>
      <c r="D299" s="59" t="s">
        <v>1485</v>
      </c>
      <c r="E299" s="59" t="s">
        <v>56</v>
      </c>
      <c r="F299" s="59" t="s">
        <v>56</v>
      </c>
      <c r="G299" s="59">
        <f t="shared" si="22"/>
        <v>0</v>
      </c>
      <c r="H299" s="60" t="s">
        <v>1486</v>
      </c>
      <c r="I299" s="59" t="s">
        <v>27</v>
      </c>
      <c r="J299" s="59">
        <v>1</v>
      </c>
      <c r="K299" s="59">
        <f t="shared" si="21"/>
        <v>3</v>
      </c>
      <c r="L299" s="59">
        <v>0</v>
      </c>
      <c r="M299" s="59">
        <v>1</v>
      </c>
      <c r="N299" s="59">
        <v>1</v>
      </c>
      <c r="O299" s="59">
        <v>0</v>
      </c>
      <c r="P299" s="59">
        <v>0</v>
      </c>
      <c r="Q299" s="59">
        <v>1</v>
      </c>
      <c r="R299" s="59">
        <v>2022</v>
      </c>
      <c r="S299" s="59" t="s">
        <v>1487</v>
      </c>
      <c r="T299" s="59" t="s">
        <v>1488</v>
      </c>
      <c r="U299" s="59" t="s">
        <v>30</v>
      </c>
      <c r="V299" s="59">
        <v>1</v>
      </c>
      <c r="W299" s="59">
        <v>1</v>
      </c>
      <c r="X299" s="61">
        <v>1</v>
      </c>
      <c r="Y299" s="64">
        <v>0</v>
      </c>
    </row>
    <row r="300" spans="1:25">
      <c r="A300" s="59">
        <v>299</v>
      </c>
      <c r="B300" s="59" t="s">
        <v>1489</v>
      </c>
      <c r="C300" s="59" t="s">
        <v>1490</v>
      </c>
      <c r="D300" s="59" t="s">
        <v>1491</v>
      </c>
      <c r="E300" s="59" t="s">
        <v>50</v>
      </c>
      <c r="F300" s="59" t="s">
        <v>25</v>
      </c>
      <c r="G300" s="59">
        <f t="shared" si="22"/>
        <v>0</v>
      </c>
      <c r="H300" s="60" t="s">
        <v>1492</v>
      </c>
      <c r="I300" s="59" t="s">
        <v>27</v>
      </c>
      <c r="J300" s="59">
        <v>1</v>
      </c>
      <c r="K300" s="59">
        <f t="shared" si="21"/>
        <v>3</v>
      </c>
      <c r="L300" s="59">
        <v>1</v>
      </c>
      <c r="M300" s="59">
        <v>1</v>
      </c>
      <c r="N300" s="59">
        <v>0</v>
      </c>
      <c r="O300" s="59">
        <v>0</v>
      </c>
      <c r="P300" s="59">
        <v>1</v>
      </c>
      <c r="Q300" s="59">
        <v>0</v>
      </c>
      <c r="R300" s="59">
        <v>2019</v>
      </c>
      <c r="S300" s="59" t="s">
        <v>1493</v>
      </c>
      <c r="T300" s="59" t="s">
        <v>1494</v>
      </c>
      <c r="U300" s="59" t="s">
        <v>30</v>
      </c>
      <c r="V300" s="59">
        <v>1</v>
      </c>
      <c r="W300" s="59">
        <v>1</v>
      </c>
      <c r="X300" s="61">
        <v>1</v>
      </c>
      <c r="Y300" s="64">
        <v>0</v>
      </c>
    </row>
    <row r="301" spans="1:25">
      <c r="A301" s="59">
        <v>300</v>
      </c>
      <c r="B301" s="59" t="s">
        <v>1495</v>
      </c>
      <c r="C301" s="59" t="s">
        <v>1496</v>
      </c>
      <c r="D301" s="59" t="s">
        <v>4263</v>
      </c>
      <c r="E301" s="59" t="s">
        <v>105</v>
      </c>
      <c r="F301" s="59" t="s">
        <v>25</v>
      </c>
      <c r="G301" s="59">
        <f t="shared" si="22"/>
        <v>0</v>
      </c>
      <c r="H301" s="60" t="s">
        <v>1497</v>
      </c>
      <c r="I301" s="59" t="s">
        <v>27</v>
      </c>
      <c r="J301" s="59">
        <v>1</v>
      </c>
      <c r="K301" s="59">
        <f t="shared" si="21"/>
        <v>3</v>
      </c>
      <c r="L301" s="59">
        <v>0</v>
      </c>
      <c r="M301" s="59">
        <v>1</v>
      </c>
      <c r="N301" s="59">
        <v>1</v>
      </c>
      <c r="O301" s="59">
        <v>1</v>
      </c>
      <c r="P301" s="59">
        <v>0</v>
      </c>
      <c r="Q301" s="59">
        <v>0</v>
      </c>
      <c r="R301" s="59">
        <v>2019</v>
      </c>
      <c r="S301" s="59" t="s">
        <v>1493</v>
      </c>
      <c r="T301" s="59" t="s">
        <v>1498</v>
      </c>
      <c r="U301" s="59" t="s">
        <v>30</v>
      </c>
      <c r="V301" s="59">
        <v>1</v>
      </c>
      <c r="W301" s="59">
        <v>1</v>
      </c>
      <c r="X301" s="61">
        <v>1</v>
      </c>
      <c r="Y301" s="64">
        <v>0</v>
      </c>
    </row>
    <row r="302" spans="1:25">
      <c r="A302" s="59">
        <v>301</v>
      </c>
      <c r="B302" s="59" t="s">
        <v>1499</v>
      </c>
      <c r="C302" s="59" t="s">
        <v>1500</v>
      </c>
      <c r="D302" s="59" t="s">
        <v>785</v>
      </c>
      <c r="E302" s="59" t="s">
        <v>56</v>
      </c>
      <c r="F302" s="59" t="s">
        <v>56</v>
      </c>
      <c r="G302" s="59">
        <f t="shared" si="22"/>
        <v>0</v>
      </c>
      <c r="H302" s="60" t="s">
        <v>1501</v>
      </c>
      <c r="I302" s="59" t="s">
        <v>27</v>
      </c>
      <c r="J302" s="59">
        <v>1</v>
      </c>
      <c r="K302" s="59">
        <f t="shared" si="21"/>
        <v>3</v>
      </c>
      <c r="L302" s="59">
        <v>1</v>
      </c>
      <c r="M302" s="59">
        <v>1</v>
      </c>
      <c r="N302" s="59">
        <v>0</v>
      </c>
      <c r="O302" s="59">
        <v>0</v>
      </c>
      <c r="P302" s="59">
        <v>1</v>
      </c>
      <c r="Q302" s="59">
        <v>0</v>
      </c>
      <c r="R302" s="59">
        <v>2022</v>
      </c>
      <c r="S302" s="59" t="s">
        <v>1502</v>
      </c>
      <c r="T302" s="59" t="s">
        <v>1503</v>
      </c>
      <c r="U302" s="59" t="s">
        <v>30</v>
      </c>
      <c r="V302" s="59">
        <v>1</v>
      </c>
      <c r="W302" s="59">
        <v>1</v>
      </c>
      <c r="X302" s="61">
        <v>1</v>
      </c>
      <c r="Y302" s="64">
        <v>0</v>
      </c>
    </row>
    <row r="303" spans="1:25">
      <c r="A303" s="59">
        <v>302</v>
      </c>
      <c r="B303" s="59" t="s">
        <v>1504</v>
      </c>
      <c r="C303" s="59" t="s">
        <v>1505</v>
      </c>
      <c r="D303" s="59" t="s">
        <v>1506</v>
      </c>
      <c r="E303" s="59" t="s">
        <v>24</v>
      </c>
      <c r="F303" s="59" t="s">
        <v>25</v>
      </c>
      <c r="G303" s="59">
        <f t="shared" si="22"/>
        <v>0</v>
      </c>
      <c r="H303" s="60" t="s">
        <v>1507</v>
      </c>
      <c r="I303" s="59" t="s">
        <v>27</v>
      </c>
      <c r="J303" s="59">
        <v>1</v>
      </c>
      <c r="K303" s="59">
        <f t="shared" si="21"/>
        <v>3</v>
      </c>
      <c r="L303" s="59">
        <v>1</v>
      </c>
      <c r="M303" s="59">
        <v>1</v>
      </c>
      <c r="N303" s="59">
        <v>1</v>
      </c>
      <c r="O303" s="59">
        <v>0</v>
      </c>
      <c r="P303" s="59">
        <v>0</v>
      </c>
      <c r="Q303" s="59">
        <v>0</v>
      </c>
      <c r="R303" s="59">
        <v>2019</v>
      </c>
      <c r="S303" s="59" t="s">
        <v>52</v>
      </c>
      <c r="T303" s="59" t="s">
        <v>1508</v>
      </c>
      <c r="U303" s="59" t="s">
        <v>30</v>
      </c>
      <c r="V303" s="59">
        <v>1</v>
      </c>
      <c r="W303" s="59">
        <v>1</v>
      </c>
      <c r="X303" s="61">
        <v>1</v>
      </c>
      <c r="Y303" s="64">
        <v>0</v>
      </c>
    </row>
    <row r="304" spans="1:25">
      <c r="A304" s="59">
        <v>303</v>
      </c>
      <c r="B304" s="59" t="s">
        <v>1509</v>
      </c>
      <c r="C304" s="59" t="s">
        <v>1510</v>
      </c>
      <c r="D304" s="59" t="s">
        <v>4301</v>
      </c>
      <c r="E304" s="59" t="s">
        <v>56</v>
      </c>
      <c r="F304" s="59" t="s">
        <v>56</v>
      </c>
      <c r="G304" s="59">
        <f t="shared" si="22"/>
        <v>0</v>
      </c>
      <c r="H304" s="60" t="s">
        <v>1511</v>
      </c>
      <c r="I304" s="59" t="s">
        <v>27</v>
      </c>
      <c r="J304" s="59">
        <v>1</v>
      </c>
      <c r="K304" s="59">
        <f t="shared" si="21"/>
        <v>3</v>
      </c>
      <c r="L304" s="59">
        <v>0</v>
      </c>
      <c r="M304" s="59">
        <v>1</v>
      </c>
      <c r="N304" s="59">
        <v>1</v>
      </c>
      <c r="O304" s="59">
        <v>1</v>
      </c>
      <c r="P304" s="59">
        <v>0</v>
      </c>
      <c r="Q304" s="59">
        <v>0</v>
      </c>
      <c r="R304" s="59">
        <v>2019</v>
      </c>
      <c r="S304" s="59" t="s">
        <v>52</v>
      </c>
      <c r="T304" s="59" t="s">
        <v>1512</v>
      </c>
      <c r="U304" s="59" t="s">
        <v>30</v>
      </c>
      <c r="V304" s="59">
        <v>1</v>
      </c>
      <c r="W304" s="59">
        <v>1</v>
      </c>
      <c r="X304" s="61">
        <v>1</v>
      </c>
      <c r="Y304" s="64">
        <v>0</v>
      </c>
    </row>
    <row r="305" spans="1:25">
      <c r="A305" s="59">
        <v>304</v>
      </c>
      <c r="B305" s="59" t="s">
        <v>1513</v>
      </c>
      <c r="C305" s="59" t="s">
        <v>1514</v>
      </c>
      <c r="D305" s="59" t="s">
        <v>1515</v>
      </c>
      <c r="E305" s="59" t="s">
        <v>50</v>
      </c>
      <c r="F305" s="59" t="s">
        <v>25</v>
      </c>
      <c r="G305" s="59">
        <f t="shared" si="22"/>
        <v>0</v>
      </c>
      <c r="H305" s="60" t="s">
        <v>1516</v>
      </c>
      <c r="I305" s="59" t="s">
        <v>27</v>
      </c>
      <c r="J305" s="59">
        <v>1</v>
      </c>
      <c r="K305" s="59">
        <f t="shared" si="21"/>
        <v>3</v>
      </c>
      <c r="L305" s="59">
        <v>0</v>
      </c>
      <c r="M305" s="59">
        <v>1</v>
      </c>
      <c r="N305" s="59">
        <v>1</v>
      </c>
      <c r="O305" s="59">
        <v>1</v>
      </c>
      <c r="P305" s="59">
        <v>0</v>
      </c>
      <c r="Q305" s="59">
        <v>0</v>
      </c>
      <c r="R305" s="59">
        <v>2021</v>
      </c>
      <c r="S305" s="59" t="s">
        <v>356</v>
      </c>
      <c r="T305" s="59" t="s">
        <v>1517</v>
      </c>
      <c r="U305" s="59" t="s">
        <v>46</v>
      </c>
      <c r="V305" s="59">
        <v>1</v>
      </c>
      <c r="W305" s="59">
        <v>1</v>
      </c>
      <c r="X305" s="61">
        <v>1</v>
      </c>
      <c r="Y305" s="64">
        <v>0</v>
      </c>
    </row>
    <row r="306" spans="1:25">
      <c r="A306" s="59">
        <v>305</v>
      </c>
      <c r="B306" s="59" t="s">
        <v>1518</v>
      </c>
      <c r="C306" s="59" t="s">
        <v>1519</v>
      </c>
      <c r="D306" s="59" t="s">
        <v>1520</v>
      </c>
      <c r="E306" s="59" t="s">
        <v>56</v>
      </c>
      <c r="F306" s="59" t="s">
        <v>56</v>
      </c>
      <c r="G306" s="59">
        <f t="shared" si="22"/>
        <v>0</v>
      </c>
      <c r="H306" s="60" t="s">
        <v>1521</v>
      </c>
      <c r="I306" s="59" t="s">
        <v>27</v>
      </c>
      <c r="J306" s="59">
        <v>1</v>
      </c>
      <c r="K306" s="59">
        <f t="shared" si="21"/>
        <v>3</v>
      </c>
      <c r="L306" s="59">
        <v>1</v>
      </c>
      <c r="M306" s="59">
        <v>0</v>
      </c>
      <c r="N306" s="59">
        <v>1</v>
      </c>
      <c r="O306" s="59">
        <v>1</v>
      </c>
      <c r="P306" s="59">
        <v>0</v>
      </c>
      <c r="Q306" s="59">
        <v>0</v>
      </c>
      <c r="R306" s="59">
        <v>2021</v>
      </c>
      <c r="S306" s="59" t="s">
        <v>52</v>
      </c>
      <c r="T306" s="59" t="s">
        <v>1522</v>
      </c>
      <c r="U306" s="59" t="s">
        <v>30</v>
      </c>
      <c r="V306" s="59">
        <v>1</v>
      </c>
      <c r="W306" s="59">
        <v>1</v>
      </c>
      <c r="X306" s="61">
        <v>1</v>
      </c>
      <c r="Y306" s="64">
        <v>0</v>
      </c>
    </row>
    <row r="307" spans="1:25">
      <c r="A307" s="59">
        <v>306</v>
      </c>
      <c r="B307" s="59" t="s">
        <v>1523</v>
      </c>
      <c r="C307" s="59" t="s">
        <v>1524</v>
      </c>
      <c r="D307" s="59" t="s">
        <v>1525</v>
      </c>
      <c r="E307" s="59" t="s">
        <v>42</v>
      </c>
      <c r="F307" s="59" t="s">
        <v>35</v>
      </c>
      <c r="G307" s="59">
        <f t="shared" si="22"/>
        <v>0</v>
      </c>
      <c r="H307" s="60" t="s">
        <v>1526</v>
      </c>
      <c r="I307" s="59" t="s">
        <v>27</v>
      </c>
      <c r="J307" s="59">
        <v>1</v>
      </c>
      <c r="K307" s="59">
        <f t="shared" si="21"/>
        <v>3</v>
      </c>
      <c r="L307" s="59">
        <v>0</v>
      </c>
      <c r="M307" s="59">
        <v>1</v>
      </c>
      <c r="N307" s="59">
        <v>0</v>
      </c>
      <c r="O307" s="59">
        <v>1</v>
      </c>
      <c r="P307" s="59">
        <v>1</v>
      </c>
      <c r="Q307" s="59">
        <v>0</v>
      </c>
      <c r="R307" s="59">
        <v>2021</v>
      </c>
      <c r="S307" s="59" t="s">
        <v>52</v>
      </c>
      <c r="T307" s="59" t="s">
        <v>1527</v>
      </c>
      <c r="U307" s="59" t="s">
        <v>30</v>
      </c>
      <c r="V307" s="59">
        <v>1</v>
      </c>
      <c r="W307" s="59">
        <v>1</v>
      </c>
      <c r="X307" s="61">
        <v>1</v>
      </c>
      <c r="Y307" s="64">
        <v>0</v>
      </c>
    </row>
    <row r="308" spans="1:25">
      <c r="A308" s="59">
        <v>307</v>
      </c>
      <c r="B308" s="59" t="s">
        <v>1528</v>
      </c>
      <c r="C308" s="59" t="s">
        <v>1529</v>
      </c>
      <c r="D308" s="59" t="s">
        <v>1530</v>
      </c>
      <c r="E308" s="59" t="s">
        <v>215</v>
      </c>
      <c r="F308" s="59" t="s">
        <v>25</v>
      </c>
      <c r="G308" s="59">
        <f t="shared" si="22"/>
        <v>0</v>
      </c>
      <c r="H308" s="60" t="s">
        <v>1531</v>
      </c>
      <c r="I308" s="59" t="s">
        <v>27</v>
      </c>
      <c r="J308" s="59">
        <v>1</v>
      </c>
      <c r="K308" s="59">
        <f t="shared" si="21"/>
        <v>3</v>
      </c>
      <c r="L308" s="59">
        <v>0</v>
      </c>
      <c r="M308" s="59">
        <v>1</v>
      </c>
      <c r="N308" s="59">
        <v>1</v>
      </c>
      <c r="O308" s="59">
        <v>0</v>
      </c>
      <c r="P308" s="59">
        <v>1</v>
      </c>
      <c r="Q308" s="59">
        <v>0</v>
      </c>
      <c r="R308" s="59">
        <v>2022</v>
      </c>
      <c r="S308" s="59" t="s">
        <v>356</v>
      </c>
      <c r="T308" s="59" t="s">
        <v>1532</v>
      </c>
      <c r="U308" s="59" t="s">
        <v>46</v>
      </c>
      <c r="V308" s="59">
        <v>1</v>
      </c>
      <c r="W308" s="59">
        <v>1</v>
      </c>
      <c r="X308" s="61">
        <v>1</v>
      </c>
      <c r="Y308" s="64">
        <v>0</v>
      </c>
    </row>
    <row r="309" spans="1:25">
      <c r="A309" s="59">
        <v>308</v>
      </c>
      <c r="B309" s="59" t="s">
        <v>1533</v>
      </c>
      <c r="C309" s="59" t="s">
        <v>1534</v>
      </c>
      <c r="D309" s="59" t="s">
        <v>1535</v>
      </c>
      <c r="E309" s="59" t="s">
        <v>50</v>
      </c>
      <c r="F309" s="59" t="s">
        <v>25</v>
      </c>
      <c r="G309" s="59">
        <f t="shared" si="22"/>
        <v>0</v>
      </c>
      <c r="H309" s="60" t="s">
        <v>1536</v>
      </c>
      <c r="I309" s="59" t="s">
        <v>27</v>
      </c>
      <c r="J309" s="59">
        <v>1</v>
      </c>
      <c r="K309" s="59">
        <f t="shared" si="21"/>
        <v>3</v>
      </c>
      <c r="L309" s="59">
        <v>1</v>
      </c>
      <c r="M309" s="59">
        <v>1</v>
      </c>
      <c r="N309" s="59">
        <v>1</v>
      </c>
      <c r="O309" s="59">
        <v>0</v>
      </c>
      <c r="P309" s="59">
        <v>0</v>
      </c>
      <c r="Q309" s="59">
        <v>0</v>
      </c>
      <c r="R309" s="59">
        <v>2022</v>
      </c>
      <c r="S309" s="59" t="s">
        <v>52</v>
      </c>
      <c r="T309" s="59" t="s">
        <v>1537</v>
      </c>
      <c r="U309" s="59" t="s">
        <v>30</v>
      </c>
      <c r="V309" s="59">
        <v>1</v>
      </c>
      <c r="W309" s="59">
        <v>1</v>
      </c>
      <c r="X309" s="61">
        <v>1</v>
      </c>
      <c r="Y309" s="64">
        <v>0</v>
      </c>
    </row>
    <row r="310" spans="1:25">
      <c r="A310" s="59">
        <v>309</v>
      </c>
      <c r="B310" s="59" t="s">
        <v>1538</v>
      </c>
      <c r="C310" s="59" t="s">
        <v>1539</v>
      </c>
      <c r="D310" s="59" t="s">
        <v>4305</v>
      </c>
      <c r="E310" s="59" t="s">
        <v>42</v>
      </c>
      <c r="F310" s="59" t="s">
        <v>35</v>
      </c>
      <c r="G310" s="59">
        <f t="shared" si="22"/>
        <v>0</v>
      </c>
      <c r="H310" s="60" t="s">
        <v>1540</v>
      </c>
      <c r="I310" s="59" t="s">
        <v>27</v>
      </c>
      <c r="J310" s="59">
        <v>1</v>
      </c>
      <c r="K310" s="59">
        <f t="shared" si="21"/>
        <v>3</v>
      </c>
      <c r="L310" s="59">
        <v>1</v>
      </c>
      <c r="M310" s="59">
        <v>1</v>
      </c>
      <c r="N310" s="59">
        <v>1</v>
      </c>
      <c r="O310" s="59">
        <v>0</v>
      </c>
      <c r="P310" s="59">
        <v>0</v>
      </c>
      <c r="Q310" s="59">
        <v>0</v>
      </c>
      <c r="R310" s="59">
        <v>2022</v>
      </c>
      <c r="S310" s="59" t="s">
        <v>367</v>
      </c>
      <c r="T310" s="59" t="s">
        <v>1541</v>
      </c>
      <c r="U310" s="59" t="s">
        <v>30</v>
      </c>
      <c r="V310" s="59">
        <v>1</v>
      </c>
      <c r="W310" s="59">
        <v>1</v>
      </c>
      <c r="X310" s="61">
        <v>1</v>
      </c>
      <c r="Y310" s="64">
        <v>0</v>
      </c>
    </row>
    <row r="311" spans="1:25">
      <c r="A311" s="59">
        <v>310</v>
      </c>
      <c r="B311" s="59" t="s">
        <v>1542</v>
      </c>
      <c r="C311" s="59" t="s">
        <v>1543</v>
      </c>
      <c r="D311" s="59" t="s">
        <v>4339</v>
      </c>
      <c r="E311" s="59" t="s">
        <v>50</v>
      </c>
      <c r="F311" s="59" t="s">
        <v>25</v>
      </c>
      <c r="G311" s="59">
        <f t="shared" si="22"/>
        <v>0</v>
      </c>
      <c r="H311" s="60" t="s">
        <v>1544</v>
      </c>
      <c r="I311" s="59" t="s">
        <v>27</v>
      </c>
      <c r="J311" s="59">
        <v>1</v>
      </c>
      <c r="K311" s="59">
        <f t="shared" si="21"/>
        <v>3</v>
      </c>
      <c r="L311" s="59">
        <v>1</v>
      </c>
      <c r="M311" s="59">
        <v>1</v>
      </c>
      <c r="N311" s="59">
        <v>1</v>
      </c>
      <c r="O311" s="59">
        <v>0</v>
      </c>
      <c r="P311" s="59">
        <v>0</v>
      </c>
      <c r="Q311" s="59">
        <v>0</v>
      </c>
      <c r="R311" s="59">
        <v>2022</v>
      </c>
      <c r="S311" s="59" t="s">
        <v>925</v>
      </c>
      <c r="T311" s="59" t="s">
        <v>1545</v>
      </c>
      <c r="U311" s="59" t="s">
        <v>46</v>
      </c>
      <c r="V311" s="59">
        <v>1</v>
      </c>
      <c r="W311" s="59">
        <v>1</v>
      </c>
      <c r="X311" s="61">
        <v>1</v>
      </c>
      <c r="Y311" s="64">
        <v>0</v>
      </c>
    </row>
    <row r="312" spans="1:25">
      <c r="A312" s="59">
        <v>311</v>
      </c>
      <c r="B312" s="59" t="s">
        <v>1546</v>
      </c>
      <c r="C312" s="59" t="s">
        <v>1547</v>
      </c>
      <c r="D312" s="59" t="s">
        <v>4315</v>
      </c>
      <c r="E312" s="59" t="s">
        <v>42</v>
      </c>
      <c r="F312" s="59" t="s">
        <v>35</v>
      </c>
      <c r="G312" s="59">
        <f t="shared" si="22"/>
        <v>0</v>
      </c>
      <c r="H312" s="60" t="s">
        <v>1548</v>
      </c>
      <c r="I312" s="59" t="s">
        <v>27</v>
      </c>
      <c r="J312" s="59">
        <v>1</v>
      </c>
      <c r="K312" s="59">
        <f t="shared" si="21"/>
        <v>3</v>
      </c>
      <c r="L312" s="59">
        <v>0</v>
      </c>
      <c r="M312" s="59">
        <v>1</v>
      </c>
      <c r="N312" s="59">
        <v>1</v>
      </c>
      <c r="O312" s="59">
        <v>1</v>
      </c>
      <c r="P312" s="59">
        <v>0</v>
      </c>
      <c r="Q312" s="59">
        <v>0</v>
      </c>
      <c r="R312" s="59">
        <v>2022</v>
      </c>
      <c r="S312" s="59" t="s">
        <v>931</v>
      </c>
      <c r="T312" s="59" t="s">
        <v>1549</v>
      </c>
      <c r="U312" s="59" t="s">
        <v>30</v>
      </c>
      <c r="V312" s="59">
        <v>1</v>
      </c>
      <c r="W312" s="59">
        <v>1</v>
      </c>
      <c r="X312" s="61">
        <v>1</v>
      </c>
      <c r="Y312" s="64">
        <v>0</v>
      </c>
    </row>
    <row r="313" spans="1:25">
      <c r="A313" s="59">
        <v>312</v>
      </c>
      <c r="B313" s="59" t="s">
        <v>1550</v>
      </c>
      <c r="C313" s="59" t="s">
        <v>1551</v>
      </c>
      <c r="D313" s="59" t="s">
        <v>1552</v>
      </c>
      <c r="E313" s="59" t="s">
        <v>56</v>
      </c>
      <c r="F313" s="59" t="s">
        <v>56</v>
      </c>
      <c r="G313" s="59">
        <f t="shared" si="22"/>
        <v>0</v>
      </c>
      <c r="H313" s="60" t="s">
        <v>1553</v>
      </c>
      <c r="I313" s="59" t="s">
        <v>27</v>
      </c>
      <c r="J313" s="59">
        <v>1</v>
      </c>
      <c r="K313" s="59">
        <f t="shared" si="21"/>
        <v>3</v>
      </c>
      <c r="L313" s="59">
        <v>1</v>
      </c>
      <c r="M313" s="59">
        <v>1</v>
      </c>
      <c r="N313" s="59">
        <v>1</v>
      </c>
      <c r="O313" s="59">
        <v>0</v>
      </c>
      <c r="P313" s="59">
        <v>0</v>
      </c>
      <c r="Q313" s="59">
        <v>0</v>
      </c>
      <c r="R313" s="59">
        <v>2021</v>
      </c>
      <c r="S313" s="59" t="s">
        <v>44</v>
      </c>
      <c r="T313" s="59" t="s">
        <v>1554</v>
      </c>
      <c r="U313" s="61" t="s">
        <v>135</v>
      </c>
      <c r="V313" s="59">
        <v>1</v>
      </c>
      <c r="W313" s="59">
        <v>1</v>
      </c>
      <c r="X313" s="61">
        <v>1</v>
      </c>
      <c r="Y313" s="64">
        <v>0</v>
      </c>
    </row>
    <row r="314" spans="1:25">
      <c r="A314" s="59">
        <v>313</v>
      </c>
      <c r="B314" s="59" t="s">
        <v>1555</v>
      </c>
      <c r="C314" s="59" t="s">
        <v>1556</v>
      </c>
      <c r="D314" s="59" t="s">
        <v>901</v>
      </c>
      <c r="E314" s="59" t="s">
        <v>105</v>
      </c>
      <c r="F314" s="59" t="s">
        <v>25</v>
      </c>
      <c r="G314" s="59">
        <f t="shared" si="22"/>
        <v>0</v>
      </c>
      <c r="H314" s="60" t="s">
        <v>1557</v>
      </c>
      <c r="I314" s="59" t="s">
        <v>27</v>
      </c>
      <c r="J314" s="59">
        <v>1</v>
      </c>
      <c r="K314" s="59">
        <f t="shared" si="21"/>
        <v>3</v>
      </c>
      <c r="L314" s="59">
        <v>1</v>
      </c>
      <c r="M314" s="59">
        <v>1</v>
      </c>
      <c r="N314" s="59">
        <v>0</v>
      </c>
      <c r="O314" s="59">
        <v>0</v>
      </c>
      <c r="P314" s="59">
        <v>1</v>
      </c>
      <c r="Q314" s="59">
        <v>0</v>
      </c>
      <c r="R314" s="59">
        <v>2019</v>
      </c>
      <c r="S314" s="59" t="s">
        <v>1558</v>
      </c>
      <c r="T314" s="59" t="s">
        <v>1559</v>
      </c>
      <c r="U314" s="61" t="s">
        <v>135</v>
      </c>
      <c r="V314" s="59">
        <v>1</v>
      </c>
      <c r="W314" s="59">
        <v>1</v>
      </c>
      <c r="X314" s="61">
        <v>1</v>
      </c>
      <c r="Y314" s="64">
        <v>0</v>
      </c>
    </row>
    <row r="315" spans="1:25">
      <c r="A315" s="59">
        <v>314</v>
      </c>
      <c r="B315" s="59" t="s">
        <v>1241</v>
      </c>
      <c r="C315" s="59" t="s">
        <v>1560</v>
      </c>
      <c r="D315" s="59" t="s">
        <v>770</v>
      </c>
      <c r="E315" s="59" t="s">
        <v>105</v>
      </c>
      <c r="F315" s="59" t="s">
        <v>25</v>
      </c>
      <c r="G315" s="59">
        <f t="shared" si="22"/>
        <v>0</v>
      </c>
      <c r="H315" s="60" t="s">
        <v>1561</v>
      </c>
      <c r="I315" s="59" t="s">
        <v>183</v>
      </c>
      <c r="J315" s="59">
        <v>1</v>
      </c>
      <c r="K315" s="59">
        <f t="shared" si="21"/>
        <v>3</v>
      </c>
      <c r="L315" s="59">
        <v>1</v>
      </c>
      <c r="M315" s="59">
        <v>1</v>
      </c>
      <c r="N315" s="59">
        <v>0</v>
      </c>
      <c r="O315" s="59">
        <v>0</v>
      </c>
      <c r="P315" s="59">
        <v>1</v>
      </c>
      <c r="Q315" s="59">
        <v>0</v>
      </c>
      <c r="R315" s="59">
        <v>2018</v>
      </c>
      <c r="S315" s="59" t="s">
        <v>1562</v>
      </c>
      <c r="T315" s="59" t="s">
        <v>1563</v>
      </c>
      <c r="U315" s="59" t="s">
        <v>30</v>
      </c>
      <c r="V315" s="59">
        <v>1</v>
      </c>
      <c r="W315" s="59">
        <v>1</v>
      </c>
      <c r="X315" s="61">
        <v>1</v>
      </c>
      <c r="Y315" s="64">
        <v>0</v>
      </c>
    </row>
    <row r="316" spans="1:25">
      <c r="A316" s="59">
        <v>315</v>
      </c>
      <c r="B316" s="59" t="s">
        <v>1564</v>
      </c>
      <c r="C316" s="59" t="s">
        <v>1565</v>
      </c>
      <c r="D316" s="59" t="s">
        <v>1566</v>
      </c>
      <c r="E316" s="59" t="s">
        <v>34</v>
      </c>
      <c r="F316" s="59" t="s">
        <v>35</v>
      </c>
      <c r="G316" s="59">
        <f t="shared" si="22"/>
        <v>0</v>
      </c>
      <c r="H316" s="60" t="s">
        <v>1567</v>
      </c>
      <c r="I316" s="59" t="s">
        <v>27</v>
      </c>
      <c r="J316" s="59">
        <v>1</v>
      </c>
      <c r="K316" s="59">
        <f t="shared" si="21"/>
        <v>3</v>
      </c>
      <c r="L316" s="59">
        <v>0</v>
      </c>
      <c r="M316" s="61">
        <v>1</v>
      </c>
      <c r="N316" s="61">
        <v>1</v>
      </c>
      <c r="O316" s="61">
        <v>0</v>
      </c>
      <c r="P316" s="61">
        <v>1</v>
      </c>
      <c r="Q316" s="61">
        <v>0</v>
      </c>
      <c r="R316" s="59">
        <v>2018</v>
      </c>
      <c r="S316" s="59" t="s">
        <v>223</v>
      </c>
      <c r="T316" s="59" t="s">
        <v>1568</v>
      </c>
      <c r="U316" s="59" t="s">
        <v>30</v>
      </c>
      <c r="V316" s="59">
        <v>1</v>
      </c>
      <c r="W316" s="59">
        <v>1</v>
      </c>
      <c r="X316" s="61">
        <v>1</v>
      </c>
      <c r="Y316" s="64">
        <v>0</v>
      </c>
    </row>
    <row r="317" spans="1:25">
      <c r="A317" s="59">
        <v>316</v>
      </c>
      <c r="B317" s="59" t="s">
        <v>1569</v>
      </c>
      <c r="C317" s="59" t="s">
        <v>1570</v>
      </c>
      <c r="D317" s="59" t="s">
        <v>1571</v>
      </c>
      <c r="E317" s="59" t="s">
        <v>56</v>
      </c>
      <c r="F317" s="59" t="s">
        <v>56</v>
      </c>
      <c r="G317" s="59">
        <f t="shared" si="22"/>
        <v>0</v>
      </c>
      <c r="H317" s="60" t="s">
        <v>1572</v>
      </c>
      <c r="I317" s="59" t="s">
        <v>27</v>
      </c>
      <c r="J317" s="59">
        <v>1</v>
      </c>
      <c r="K317" s="59">
        <f t="shared" si="21"/>
        <v>3</v>
      </c>
      <c r="L317" s="59">
        <v>1</v>
      </c>
      <c r="M317" s="59">
        <v>1</v>
      </c>
      <c r="N317" s="59">
        <v>0</v>
      </c>
      <c r="O317" s="59">
        <v>1</v>
      </c>
      <c r="P317" s="59">
        <f>-Q311</f>
        <v>0</v>
      </c>
      <c r="Q317" s="59">
        <v>0</v>
      </c>
      <c r="R317" s="59">
        <v>2021</v>
      </c>
      <c r="S317" s="59" t="s">
        <v>1573</v>
      </c>
      <c r="T317" s="59" t="s">
        <v>1574</v>
      </c>
      <c r="U317" s="59" t="s">
        <v>46</v>
      </c>
      <c r="V317" s="59">
        <v>1</v>
      </c>
      <c r="W317" s="59">
        <v>1</v>
      </c>
      <c r="X317" s="61">
        <v>1</v>
      </c>
      <c r="Y317" s="64">
        <v>0</v>
      </c>
    </row>
    <row r="318" spans="1:25">
      <c r="A318" s="59">
        <v>317</v>
      </c>
      <c r="B318" s="64" t="s">
        <v>1575</v>
      </c>
      <c r="C318" s="64" t="s">
        <v>1576</v>
      </c>
      <c r="D318" s="60" t="s">
        <v>4204</v>
      </c>
      <c r="E318" s="60" t="s">
        <v>4211</v>
      </c>
      <c r="F318" s="60" t="s">
        <v>4203</v>
      </c>
      <c r="G318" s="60">
        <v>0</v>
      </c>
      <c r="H318" s="64" t="s">
        <v>1577</v>
      </c>
      <c r="I318" s="64" t="s">
        <v>961</v>
      </c>
      <c r="J318" s="59">
        <v>1</v>
      </c>
      <c r="K318" s="59">
        <v>3</v>
      </c>
      <c r="L318" s="64">
        <v>1</v>
      </c>
      <c r="M318" s="64">
        <v>0</v>
      </c>
      <c r="N318" s="64">
        <v>1</v>
      </c>
      <c r="O318" s="64">
        <v>0</v>
      </c>
      <c r="P318" s="64">
        <v>1</v>
      </c>
      <c r="Q318" s="64">
        <v>0</v>
      </c>
      <c r="R318" s="64">
        <v>2019</v>
      </c>
      <c r="S318" s="64" t="s">
        <v>200</v>
      </c>
      <c r="T318" s="64" t="s">
        <v>1578</v>
      </c>
      <c r="U318" s="64" t="s">
        <v>30</v>
      </c>
      <c r="V318" s="64">
        <v>1</v>
      </c>
      <c r="W318" s="64">
        <v>1</v>
      </c>
      <c r="X318" s="64">
        <v>1</v>
      </c>
      <c r="Y318" s="64">
        <v>1</v>
      </c>
    </row>
    <row r="319" spans="1:25">
      <c r="A319" s="59">
        <v>318</v>
      </c>
      <c r="B319" s="64" t="s">
        <v>1579</v>
      </c>
      <c r="C319" s="64" t="s">
        <v>1580</v>
      </c>
      <c r="D319" s="60" t="s">
        <v>4213</v>
      </c>
      <c r="E319" s="60" t="s">
        <v>4212</v>
      </c>
      <c r="F319" s="60" t="s">
        <v>4203</v>
      </c>
      <c r="G319" s="60">
        <v>0</v>
      </c>
      <c r="H319" s="64" t="s">
        <v>1581</v>
      </c>
      <c r="I319" s="64" t="s">
        <v>27</v>
      </c>
      <c r="J319" s="59">
        <v>1</v>
      </c>
      <c r="K319" s="59">
        <v>3</v>
      </c>
      <c r="L319" s="64">
        <v>1</v>
      </c>
      <c r="M319" s="64">
        <v>1</v>
      </c>
      <c r="N319" s="64">
        <v>0</v>
      </c>
      <c r="O319" s="64">
        <v>0</v>
      </c>
      <c r="P319" s="64">
        <v>1</v>
      </c>
      <c r="Q319" s="64">
        <v>0</v>
      </c>
      <c r="R319" s="64">
        <v>2021</v>
      </c>
      <c r="S319" s="64" t="s">
        <v>1582</v>
      </c>
      <c r="T319" s="64" t="s">
        <v>1583</v>
      </c>
      <c r="U319" s="64" t="s">
        <v>46</v>
      </c>
      <c r="V319" s="64">
        <v>1</v>
      </c>
      <c r="W319" s="64">
        <v>1</v>
      </c>
      <c r="X319" s="64">
        <v>1</v>
      </c>
      <c r="Y319" s="64">
        <v>1</v>
      </c>
    </row>
    <row r="320" spans="1:25">
      <c r="A320" s="59">
        <v>319</v>
      </c>
      <c r="B320" s="64" t="s">
        <v>1584</v>
      </c>
      <c r="C320" s="64" t="s">
        <v>1585</v>
      </c>
      <c r="D320" s="60" t="s">
        <v>4214</v>
      </c>
      <c r="E320" s="60" t="s">
        <v>4215</v>
      </c>
      <c r="F320" s="60" t="s">
        <v>4202</v>
      </c>
      <c r="G320" s="60">
        <v>0</v>
      </c>
      <c r="H320" s="64" t="s">
        <v>1586</v>
      </c>
      <c r="I320" s="64" t="s">
        <v>27</v>
      </c>
      <c r="J320" s="59">
        <v>1</v>
      </c>
      <c r="K320" s="59">
        <v>3</v>
      </c>
      <c r="L320" s="64">
        <v>1</v>
      </c>
      <c r="M320" s="64">
        <v>1</v>
      </c>
      <c r="N320" s="64">
        <v>0</v>
      </c>
      <c r="O320" s="64">
        <v>1</v>
      </c>
      <c r="P320" s="64">
        <v>0</v>
      </c>
      <c r="Q320" s="64">
        <v>0</v>
      </c>
      <c r="R320" s="64">
        <v>2021</v>
      </c>
      <c r="S320" s="64" t="s">
        <v>1587</v>
      </c>
      <c r="T320" s="64" t="s">
        <v>1588</v>
      </c>
      <c r="U320" s="64" t="s">
        <v>46</v>
      </c>
      <c r="V320" s="64">
        <v>1</v>
      </c>
      <c r="W320" s="64">
        <v>1</v>
      </c>
      <c r="X320" s="64">
        <v>1</v>
      </c>
      <c r="Y320" s="64">
        <v>1</v>
      </c>
    </row>
    <row r="321" spans="1:25">
      <c r="A321" s="59">
        <v>320</v>
      </c>
      <c r="B321" s="64" t="s">
        <v>1589</v>
      </c>
      <c r="C321" s="64" t="s">
        <v>1590</v>
      </c>
      <c r="D321" s="59" t="s">
        <v>683</v>
      </c>
      <c r="E321" s="59" t="s">
        <v>24</v>
      </c>
      <c r="F321" s="60" t="s">
        <v>4202</v>
      </c>
      <c r="G321" s="60">
        <v>0</v>
      </c>
      <c r="H321" s="64" t="s">
        <v>1591</v>
      </c>
      <c r="I321" s="64" t="s">
        <v>27</v>
      </c>
      <c r="J321" s="59">
        <v>1</v>
      </c>
      <c r="K321" s="59">
        <v>3</v>
      </c>
      <c r="L321" s="64">
        <v>0</v>
      </c>
      <c r="M321" s="64">
        <v>1</v>
      </c>
      <c r="N321" s="64">
        <v>0</v>
      </c>
      <c r="O321" s="64">
        <v>0</v>
      </c>
      <c r="P321" s="64">
        <v>1</v>
      </c>
      <c r="Q321" s="64">
        <v>1</v>
      </c>
      <c r="R321" s="64">
        <v>2018</v>
      </c>
      <c r="S321" s="64" t="s">
        <v>582</v>
      </c>
      <c r="T321" s="64" t="s">
        <v>1592</v>
      </c>
      <c r="U321" s="64" t="s">
        <v>30</v>
      </c>
      <c r="V321" s="64">
        <v>1</v>
      </c>
      <c r="W321" s="64">
        <v>1</v>
      </c>
      <c r="X321" s="64">
        <v>1</v>
      </c>
      <c r="Y321" s="64">
        <v>1</v>
      </c>
    </row>
    <row r="322" spans="1:25">
      <c r="A322" s="59">
        <v>321</v>
      </c>
      <c r="B322" s="64" t="s">
        <v>1593</v>
      </c>
      <c r="C322" s="64" t="s">
        <v>1594</v>
      </c>
      <c r="D322" s="60" t="s">
        <v>1595</v>
      </c>
      <c r="E322" s="60" t="s">
        <v>4216</v>
      </c>
      <c r="F322" s="60" t="s">
        <v>4203</v>
      </c>
      <c r="G322" s="60">
        <v>0</v>
      </c>
      <c r="H322" s="64" t="s">
        <v>1596</v>
      </c>
      <c r="I322" s="64" t="s">
        <v>27</v>
      </c>
      <c r="J322" s="59">
        <v>1</v>
      </c>
      <c r="K322" s="59">
        <v>3</v>
      </c>
      <c r="L322" s="64">
        <v>0</v>
      </c>
      <c r="M322" s="64">
        <v>1</v>
      </c>
      <c r="N322" s="64">
        <v>1</v>
      </c>
      <c r="O322" s="64">
        <v>1</v>
      </c>
      <c r="P322" s="64">
        <v>0</v>
      </c>
      <c r="Q322" s="64">
        <v>0</v>
      </c>
      <c r="R322" s="64">
        <v>2018</v>
      </c>
      <c r="S322" s="64" t="s">
        <v>248</v>
      </c>
      <c r="T322" s="64" t="s">
        <v>1597</v>
      </c>
      <c r="U322" s="64" t="s">
        <v>46</v>
      </c>
      <c r="V322" s="64">
        <v>1</v>
      </c>
      <c r="W322" s="64">
        <v>1</v>
      </c>
      <c r="X322" s="64">
        <v>1</v>
      </c>
      <c r="Y322" s="64">
        <v>1</v>
      </c>
    </row>
    <row r="323" spans="1:25">
      <c r="A323" s="59">
        <v>322</v>
      </c>
      <c r="B323" s="64" t="s">
        <v>1598</v>
      </c>
      <c r="C323" s="64" t="s">
        <v>4219</v>
      </c>
      <c r="D323" s="60" t="s">
        <v>4217</v>
      </c>
      <c r="E323" s="60" t="s">
        <v>4218</v>
      </c>
      <c r="F323" s="60" t="s">
        <v>4203</v>
      </c>
      <c r="G323" s="60">
        <v>0</v>
      </c>
      <c r="H323" s="64" t="s">
        <v>1599</v>
      </c>
      <c r="I323" s="64" t="s">
        <v>27</v>
      </c>
      <c r="J323" s="59">
        <v>1</v>
      </c>
      <c r="K323" s="59">
        <v>3</v>
      </c>
      <c r="L323" s="61">
        <v>0</v>
      </c>
      <c r="M323" s="61">
        <v>1</v>
      </c>
      <c r="N323" s="61">
        <v>1</v>
      </c>
      <c r="O323" s="61">
        <v>1</v>
      </c>
      <c r="P323" s="61">
        <v>0</v>
      </c>
      <c r="Q323" s="61">
        <v>0</v>
      </c>
      <c r="R323" s="64">
        <v>2018</v>
      </c>
      <c r="S323" s="64" t="s">
        <v>1600</v>
      </c>
      <c r="T323" s="64" t="s">
        <v>1601</v>
      </c>
      <c r="U323" s="64" t="s">
        <v>46</v>
      </c>
      <c r="V323" s="64">
        <v>1</v>
      </c>
      <c r="W323" s="64">
        <v>1</v>
      </c>
      <c r="X323" s="64">
        <v>1</v>
      </c>
      <c r="Y323" s="64">
        <v>1</v>
      </c>
    </row>
    <row r="324" spans="1:25">
      <c r="A324" s="59">
        <v>323</v>
      </c>
      <c r="B324" s="64" t="s">
        <v>1602</v>
      </c>
      <c r="C324" s="64" t="s">
        <v>1603</v>
      </c>
      <c r="D324" s="59" t="s">
        <v>762</v>
      </c>
      <c r="E324" s="59" t="s">
        <v>762</v>
      </c>
      <c r="F324" s="59" t="s">
        <v>762</v>
      </c>
      <c r="G324" s="59" t="s">
        <v>762</v>
      </c>
      <c r="H324" s="64" t="s">
        <v>1604</v>
      </c>
      <c r="I324" s="64" t="s">
        <v>27</v>
      </c>
      <c r="J324" s="59">
        <v>1</v>
      </c>
      <c r="K324" s="59">
        <v>3</v>
      </c>
      <c r="L324" s="61">
        <v>0</v>
      </c>
      <c r="M324" s="61">
        <v>1</v>
      </c>
      <c r="N324" s="61">
        <v>1</v>
      </c>
      <c r="O324" s="61">
        <v>1</v>
      </c>
      <c r="P324" s="61">
        <v>0</v>
      </c>
      <c r="Q324" s="61">
        <v>0</v>
      </c>
      <c r="R324" s="64">
        <v>2020</v>
      </c>
      <c r="S324" s="64" t="s">
        <v>93</v>
      </c>
      <c r="T324" s="64" t="s">
        <v>1605</v>
      </c>
      <c r="U324" s="64" t="s">
        <v>30</v>
      </c>
      <c r="V324" s="64">
        <v>1</v>
      </c>
      <c r="W324" s="64">
        <v>1</v>
      </c>
      <c r="X324" s="64">
        <v>1</v>
      </c>
      <c r="Y324" s="64">
        <v>1</v>
      </c>
    </row>
    <row r="325" spans="1:25">
      <c r="A325" s="59">
        <v>324</v>
      </c>
      <c r="B325" s="64" t="s">
        <v>1606</v>
      </c>
      <c r="C325" s="64" t="s">
        <v>1607</v>
      </c>
      <c r="D325" s="60" t="s">
        <v>4220</v>
      </c>
      <c r="E325" s="60" t="s">
        <v>4206</v>
      </c>
      <c r="F325" s="60" t="s">
        <v>4203</v>
      </c>
      <c r="G325" s="60">
        <v>0</v>
      </c>
      <c r="H325" s="64" t="s">
        <v>1608</v>
      </c>
      <c r="I325" s="64" t="s">
        <v>27</v>
      </c>
      <c r="J325" s="59">
        <v>1</v>
      </c>
      <c r="K325" s="59">
        <v>3</v>
      </c>
      <c r="L325" s="64">
        <v>0</v>
      </c>
      <c r="M325" s="64">
        <v>1</v>
      </c>
      <c r="N325" s="64">
        <v>1</v>
      </c>
      <c r="O325" s="64">
        <v>1</v>
      </c>
      <c r="P325" s="64">
        <v>0</v>
      </c>
      <c r="Q325" s="64">
        <v>0</v>
      </c>
      <c r="R325" s="64">
        <v>2018</v>
      </c>
      <c r="S325" s="64" t="s">
        <v>1609</v>
      </c>
      <c r="T325" s="64" t="s">
        <v>1610</v>
      </c>
      <c r="U325" s="64" t="s">
        <v>30</v>
      </c>
      <c r="V325" s="64">
        <v>1</v>
      </c>
      <c r="W325" s="64">
        <v>1</v>
      </c>
      <c r="X325" s="64">
        <v>1</v>
      </c>
      <c r="Y325" s="64">
        <v>1</v>
      </c>
    </row>
    <row r="326" spans="1:25">
      <c r="A326" s="59">
        <v>325</v>
      </c>
      <c r="B326" s="64" t="s">
        <v>1611</v>
      </c>
      <c r="C326" s="64" t="s">
        <v>1612</v>
      </c>
      <c r="D326" s="60" t="s">
        <v>1613</v>
      </c>
      <c r="E326" s="59" t="s">
        <v>50</v>
      </c>
      <c r="F326" s="60" t="s">
        <v>4202</v>
      </c>
      <c r="G326" s="60">
        <v>0</v>
      </c>
      <c r="H326" s="64" t="s">
        <v>1614</v>
      </c>
      <c r="I326" s="64" t="s">
        <v>27</v>
      </c>
      <c r="J326" s="59">
        <v>1</v>
      </c>
      <c r="K326" s="59">
        <v>3</v>
      </c>
      <c r="L326" s="64">
        <v>1</v>
      </c>
      <c r="M326" s="64">
        <v>0</v>
      </c>
      <c r="N326" s="64">
        <v>0</v>
      </c>
      <c r="O326" s="64">
        <v>1</v>
      </c>
      <c r="P326" s="64">
        <v>1</v>
      </c>
      <c r="Q326" s="64">
        <v>0</v>
      </c>
      <c r="R326" s="64">
        <v>2021</v>
      </c>
      <c r="S326" s="64" t="s">
        <v>1615</v>
      </c>
      <c r="T326" s="64" t="s">
        <v>1616</v>
      </c>
      <c r="U326" s="64" t="s">
        <v>30</v>
      </c>
      <c r="V326" s="64">
        <v>1</v>
      </c>
      <c r="W326" s="64">
        <v>1</v>
      </c>
      <c r="X326" s="64">
        <v>1</v>
      </c>
      <c r="Y326" s="64">
        <v>1</v>
      </c>
    </row>
    <row r="327" spans="1:25">
      <c r="A327" s="59">
        <v>326</v>
      </c>
      <c r="B327" s="59" t="s">
        <v>1617</v>
      </c>
      <c r="C327" s="59" t="s">
        <v>1618</v>
      </c>
      <c r="D327" s="59" t="s">
        <v>1619</v>
      </c>
      <c r="E327" s="59" t="s">
        <v>105</v>
      </c>
      <c r="F327" s="59" t="s">
        <v>25</v>
      </c>
      <c r="G327" s="59">
        <f t="shared" ref="G327:G358" si="23">IFERROR(IF(FIND("Multi",F327),1,0),0)</f>
        <v>0</v>
      </c>
      <c r="H327" s="60" t="s">
        <v>1620</v>
      </c>
      <c r="I327" s="59" t="s">
        <v>27</v>
      </c>
      <c r="J327" s="59">
        <v>1</v>
      </c>
      <c r="K327" s="59">
        <f t="shared" ref="K327:K358" si="24">SUM(L327:Q327)</f>
        <v>2</v>
      </c>
      <c r="L327" s="59">
        <v>0</v>
      </c>
      <c r="M327" s="59">
        <v>1</v>
      </c>
      <c r="N327" s="59">
        <v>0</v>
      </c>
      <c r="O327" s="59">
        <v>1</v>
      </c>
      <c r="P327" s="59">
        <v>0</v>
      </c>
      <c r="Q327" s="59">
        <v>0</v>
      </c>
      <c r="R327" s="59">
        <v>2015</v>
      </c>
      <c r="S327" s="59" t="s">
        <v>1621</v>
      </c>
      <c r="T327" s="59" t="s">
        <v>1622</v>
      </c>
      <c r="U327" s="59" t="s">
        <v>30</v>
      </c>
      <c r="V327" s="59">
        <v>1</v>
      </c>
      <c r="W327" s="59">
        <v>1</v>
      </c>
      <c r="X327" s="61">
        <v>1</v>
      </c>
      <c r="Y327" s="64">
        <v>0</v>
      </c>
    </row>
    <row r="328" spans="1:25">
      <c r="A328" s="59">
        <v>327</v>
      </c>
      <c r="B328" s="59" t="s">
        <v>1623</v>
      </c>
      <c r="C328" s="59" t="s">
        <v>1624</v>
      </c>
      <c r="D328" s="59" t="s">
        <v>1625</v>
      </c>
      <c r="E328" s="59" t="s">
        <v>56</v>
      </c>
      <c r="F328" s="59" t="s">
        <v>56</v>
      </c>
      <c r="G328" s="59">
        <f t="shared" si="23"/>
        <v>0</v>
      </c>
      <c r="H328" s="60" t="s">
        <v>1626</v>
      </c>
      <c r="I328" s="59" t="s">
        <v>27</v>
      </c>
      <c r="J328" s="59">
        <v>1</v>
      </c>
      <c r="K328" s="59">
        <f t="shared" si="24"/>
        <v>2</v>
      </c>
      <c r="L328" s="59">
        <v>0</v>
      </c>
      <c r="M328" s="59">
        <v>1</v>
      </c>
      <c r="N328" s="59">
        <v>1</v>
      </c>
      <c r="O328" s="59">
        <v>0</v>
      </c>
      <c r="P328" s="59">
        <v>0</v>
      </c>
      <c r="Q328" s="59">
        <v>0</v>
      </c>
      <c r="R328" s="59">
        <v>2019</v>
      </c>
      <c r="S328" s="59" t="s">
        <v>299</v>
      </c>
      <c r="T328" s="59" t="s">
        <v>1627</v>
      </c>
      <c r="U328" s="59" t="s">
        <v>30</v>
      </c>
      <c r="V328" s="59">
        <v>1</v>
      </c>
      <c r="W328" s="59">
        <v>1</v>
      </c>
      <c r="X328" s="61">
        <v>1</v>
      </c>
      <c r="Y328" s="64">
        <v>0</v>
      </c>
    </row>
    <row r="329" spans="1:25">
      <c r="A329" s="59">
        <v>328</v>
      </c>
      <c r="B329" s="59" t="s">
        <v>1628</v>
      </c>
      <c r="C329" s="59" t="s">
        <v>1629</v>
      </c>
      <c r="D329" s="59" t="s">
        <v>1630</v>
      </c>
      <c r="E329" s="59" t="s">
        <v>56</v>
      </c>
      <c r="F329" s="59" t="s">
        <v>56</v>
      </c>
      <c r="G329" s="59">
        <f t="shared" si="23"/>
        <v>0</v>
      </c>
      <c r="H329" s="60" t="s">
        <v>1631</v>
      </c>
      <c r="I329" s="59" t="s">
        <v>27</v>
      </c>
      <c r="J329" s="59">
        <v>1</v>
      </c>
      <c r="K329" s="59">
        <f t="shared" si="24"/>
        <v>2</v>
      </c>
      <c r="L329" s="59">
        <v>1</v>
      </c>
      <c r="M329" s="59">
        <v>1</v>
      </c>
      <c r="N329" s="59">
        <v>0</v>
      </c>
      <c r="O329" s="59">
        <v>0</v>
      </c>
      <c r="P329" s="59">
        <v>0</v>
      </c>
      <c r="Q329" s="59">
        <v>0</v>
      </c>
      <c r="R329" s="59">
        <v>2020</v>
      </c>
      <c r="S329" s="59" t="s">
        <v>1632</v>
      </c>
      <c r="T329" s="59" t="s">
        <v>1633</v>
      </c>
      <c r="U329" s="59" t="s">
        <v>30</v>
      </c>
      <c r="V329" s="59">
        <v>1</v>
      </c>
      <c r="W329" s="59">
        <v>1</v>
      </c>
      <c r="X329" s="61">
        <v>1</v>
      </c>
      <c r="Y329" s="64">
        <v>0</v>
      </c>
    </row>
    <row r="330" spans="1:25">
      <c r="A330" s="59">
        <v>329</v>
      </c>
      <c r="B330" s="59" t="s">
        <v>1634</v>
      </c>
      <c r="C330" s="59" t="s">
        <v>1635</v>
      </c>
      <c r="D330" s="59" t="s">
        <v>4340</v>
      </c>
      <c r="E330" s="59" t="s">
        <v>50</v>
      </c>
      <c r="F330" s="59" t="s">
        <v>25</v>
      </c>
      <c r="G330" s="59">
        <f t="shared" si="23"/>
        <v>0</v>
      </c>
      <c r="H330" s="60" t="s">
        <v>1636</v>
      </c>
      <c r="I330" s="59" t="s">
        <v>27</v>
      </c>
      <c r="J330" s="59">
        <v>1</v>
      </c>
      <c r="K330" s="59">
        <f t="shared" si="24"/>
        <v>2</v>
      </c>
      <c r="L330" s="59">
        <v>0</v>
      </c>
      <c r="M330" s="59">
        <v>1</v>
      </c>
      <c r="N330" s="59">
        <v>0</v>
      </c>
      <c r="O330" s="59">
        <v>1</v>
      </c>
      <c r="P330" s="59">
        <v>0</v>
      </c>
      <c r="Q330" s="59">
        <v>0</v>
      </c>
      <c r="R330" s="59">
        <v>2013</v>
      </c>
      <c r="S330" s="59" t="s">
        <v>1637</v>
      </c>
      <c r="T330" s="59" t="s">
        <v>1638</v>
      </c>
      <c r="U330" s="59" t="s">
        <v>30</v>
      </c>
      <c r="V330" s="59">
        <v>1</v>
      </c>
      <c r="W330" s="59">
        <v>1</v>
      </c>
      <c r="X330" s="61">
        <v>1</v>
      </c>
      <c r="Y330" s="64">
        <v>0</v>
      </c>
    </row>
    <row r="331" spans="1:25">
      <c r="A331" s="59">
        <v>330</v>
      </c>
      <c r="B331" s="59" t="s">
        <v>1639</v>
      </c>
      <c r="C331" s="59" t="s">
        <v>1640</v>
      </c>
      <c r="D331" s="59" t="s">
        <v>1641</v>
      </c>
      <c r="E331" s="59" t="s">
        <v>105</v>
      </c>
      <c r="F331" s="59" t="s">
        <v>25</v>
      </c>
      <c r="G331" s="59">
        <f t="shared" si="23"/>
        <v>0</v>
      </c>
      <c r="H331" s="60" t="s">
        <v>1642</v>
      </c>
      <c r="I331" s="59" t="s">
        <v>27</v>
      </c>
      <c r="J331" s="59">
        <v>1</v>
      </c>
      <c r="K331" s="59">
        <f t="shared" si="24"/>
        <v>2</v>
      </c>
      <c r="L331" s="59">
        <v>0</v>
      </c>
      <c r="M331" s="59">
        <v>1</v>
      </c>
      <c r="N331" s="59">
        <v>0</v>
      </c>
      <c r="O331" s="59">
        <v>1</v>
      </c>
      <c r="P331" s="59">
        <v>0</v>
      </c>
      <c r="Q331" s="59">
        <v>0</v>
      </c>
      <c r="R331" s="59">
        <v>2019</v>
      </c>
      <c r="S331" s="59" t="s">
        <v>124</v>
      </c>
      <c r="T331" s="59" t="s">
        <v>1643</v>
      </c>
      <c r="U331" s="59" t="s">
        <v>30</v>
      </c>
      <c r="V331" s="59">
        <v>1</v>
      </c>
      <c r="W331" s="59">
        <v>1</v>
      </c>
      <c r="X331" s="61">
        <v>1</v>
      </c>
      <c r="Y331" s="64">
        <v>0</v>
      </c>
    </row>
    <row r="332" spans="1:25">
      <c r="A332" s="59">
        <v>331</v>
      </c>
      <c r="B332" s="59" t="s">
        <v>1644</v>
      </c>
      <c r="C332" s="59" t="s">
        <v>1645</v>
      </c>
      <c r="D332" s="59" t="s">
        <v>1646</v>
      </c>
      <c r="E332" s="59" t="s">
        <v>161</v>
      </c>
      <c r="F332" s="59" t="s">
        <v>161</v>
      </c>
      <c r="G332" s="59">
        <f t="shared" si="23"/>
        <v>1</v>
      </c>
      <c r="H332" s="60" t="s">
        <v>1647</v>
      </c>
      <c r="I332" s="59" t="s">
        <v>27</v>
      </c>
      <c r="J332" s="59">
        <v>1</v>
      </c>
      <c r="K332" s="59">
        <f t="shared" si="24"/>
        <v>2</v>
      </c>
      <c r="L332" s="59">
        <v>0</v>
      </c>
      <c r="M332" s="59">
        <v>1</v>
      </c>
      <c r="N332" s="59">
        <v>1</v>
      </c>
      <c r="O332" s="59">
        <v>0</v>
      </c>
      <c r="P332" s="59">
        <v>0</v>
      </c>
      <c r="Q332" s="59">
        <v>0</v>
      </c>
      <c r="R332" s="59">
        <v>2015</v>
      </c>
      <c r="S332" s="59" t="s">
        <v>1648</v>
      </c>
      <c r="T332" s="59" t="s">
        <v>1649</v>
      </c>
      <c r="U332" s="59" t="s">
        <v>30</v>
      </c>
      <c r="V332" s="59">
        <v>1</v>
      </c>
      <c r="W332" s="59">
        <v>1</v>
      </c>
      <c r="X332" s="61">
        <v>1</v>
      </c>
      <c r="Y332" s="64">
        <v>0</v>
      </c>
    </row>
    <row r="333" spans="1:25">
      <c r="A333" s="59">
        <v>332</v>
      </c>
      <c r="B333" s="59" t="s">
        <v>1650</v>
      </c>
      <c r="C333" s="59" t="s">
        <v>1651</v>
      </c>
      <c r="D333" s="59" t="s">
        <v>4305</v>
      </c>
      <c r="E333" s="59" t="s">
        <v>42</v>
      </c>
      <c r="F333" s="59" t="s">
        <v>35</v>
      </c>
      <c r="G333" s="59">
        <f t="shared" si="23"/>
        <v>0</v>
      </c>
      <c r="H333" s="60" t="s">
        <v>1652</v>
      </c>
      <c r="I333" s="59" t="s">
        <v>27</v>
      </c>
      <c r="J333" s="59">
        <v>1</v>
      </c>
      <c r="K333" s="59">
        <f t="shared" si="24"/>
        <v>2</v>
      </c>
      <c r="L333" s="59">
        <v>1</v>
      </c>
      <c r="M333" s="59">
        <v>1</v>
      </c>
      <c r="N333" s="59">
        <v>0</v>
      </c>
      <c r="O333" s="59">
        <v>0</v>
      </c>
      <c r="P333" s="59">
        <v>0</v>
      </c>
      <c r="Q333" s="59">
        <v>0</v>
      </c>
      <c r="R333" s="59">
        <v>2017</v>
      </c>
      <c r="S333" s="59" t="s">
        <v>1621</v>
      </c>
      <c r="T333" s="59" t="s">
        <v>1653</v>
      </c>
      <c r="U333" s="59" t="s">
        <v>30</v>
      </c>
      <c r="V333" s="59">
        <v>1</v>
      </c>
      <c r="W333" s="59">
        <v>1</v>
      </c>
      <c r="X333" s="61">
        <v>1</v>
      </c>
      <c r="Y333" s="64">
        <v>0</v>
      </c>
    </row>
    <row r="334" spans="1:25">
      <c r="A334" s="59">
        <v>333</v>
      </c>
      <c r="B334" s="59" t="s">
        <v>1654</v>
      </c>
      <c r="C334" s="59" t="s">
        <v>1655</v>
      </c>
      <c r="D334" s="59" t="s">
        <v>1656</v>
      </c>
      <c r="E334" s="59" t="s">
        <v>105</v>
      </c>
      <c r="F334" s="59" t="s">
        <v>25</v>
      </c>
      <c r="G334" s="59">
        <f t="shared" si="23"/>
        <v>0</v>
      </c>
      <c r="H334" s="60" t="s">
        <v>1657</v>
      </c>
      <c r="I334" s="59" t="s">
        <v>27</v>
      </c>
      <c r="J334" s="59">
        <v>1</v>
      </c>
      <c r="K334" s="59">
        <f t="shared" si="24"/>
        <v>2</v>
      </c>
      <c r="L334" s="59">
        <v>1</v>
      </c>
      <c r="M334" s="59">
        <v>1</v>
      </c>
      <c r="N334" s="59">
        <v>0</v>
      </c>
      <c r="O334" s="59">
        <v>0</v>
      </c>
      <c r="P334" s="59">
        <v>0</v>
      </c>
      <c r="Q334" s="59">
        <v>0</v>
      </c>
      <c r="R334" s="59">
        <v>2016</v>
      </c>
      <c r="S334" s="59" t="s">
        <v>28</v>
      </c>
      <c r="T334" s="59" t="s">
        <v>1658</v>
      </c>
      <c r="U334" s="59" t="s">
        <v>30</v>
      </c>
      <c r="V334" s="59">
        <v>1</v>
      </c>
      <c r="W334" s="59">
        <v>1</v>
      </c>
      <c r="X334" s="61">
        <v>1</v>
      </c>
      <c r="Y334" s="64">
        <v>0</v>
      </c>
    </row>
    <row r="335" spans="1:25">
      <c r="A335" s="59">
        <v>334</v>
      </c>
      <c r="B335" s="59" t="s">
        <v>1659</v>
      </c>
      <c r="C335" s="59" t="s">
        <v>1660</v>
      </c>
      <c r="D335" s="59" t="s">
        <v>1661</v>
      </c>
      <c r="E335" s="59" t="s">
        <v>161</v>
      </c>
      <c r="F335" s="59" t="s">
        <v>161</v>
      </c>
      <c r="G335" s="59">
        <f t="shared" si="23"/>
        <v>1</v>
      </c>
      <c r="H335" s="60" t="s">
        <v>1662</v>
      </c>
      <c r="I335" s="59" t="s">
        <v>27</v>
      </c>
      <c r="J335" s="59">
        <v>1</v>
      </c>
      <c r="K335" s="59">
        <f t="shared" si="24"/>
        <v>2</v>
      </c>
      <c r="L335" s="59">
        <v>1</v>
      </c>
      <c r="M335" s="59">
        <v>1</v>
      </c>
      <c r="N335" s="59">
        <v>0</v>
      </c>
      <c r="O335" s="59">
        <v>0</v>
      </c>
      <c r="P335" s="59">
        <v>0</v>
      </c>
      <c r="Q335" s="59">
        <v>0</v>
      </c>
      <c r="R335" s="59">
        <v>2021</v>
      </c>
      <c r="S335" s="59" t="s">
        <v>28</v>
      </c>
      <c r="T335" s="59" t="s">
        <v>1663</v>
      </c>
      <c r="U335" s="59" t="s">
        <v>30</v>
      </c>
      <c r="V335" s="59">
        <v>1</v>
      </c>
      <c r="W335" s="59">
        <v>1</v>
      </c>
      <c r="X335" s="61">
        <v>1</v>
      </c>
      <c r="Y335" s="64">
        <v>0</v>
      </c>
    </row>
    <row r="336" spans="1:25">
      <c r="A336" s="59">
        <v>335</v>
      </c>
      <c r="B336" s="59" t="s">
        <v>1664</v>
      </c>
      <c r="C336" s="59" t="s">
        <v>1665</v>
      </c>
      <c r="D336" s="59" t="s">
        <v>1666</v>
      </c>
      <c r="E336" s="59" t="s">
        <v>42</v>
      </c>
      <c r="F336" s="59" t="s">
        <v>35</v>
      </c>
      <c r="G336" s="59">
        <f t="shared" si="23"/>
        <v>0</v>
      </c>
      <c r="H336" s="60" t="s">
        <v>1667</v>
      </c>
      <c r="I336" s="59" t="s">
        <v>27</v>
      </c>
      <c r="J336" s="59">
        <v>1</v>
      </c>
      <c r="K336" s="59">
        <f t="shared" si="24"/>
        <v>2</v>
      </c>
      <c r="L336" s="59">
        <v>1</v>
      </c>
      <c r="M336" s="59">
        <v>1</v>
      </c>
      <c r="N336" s="59">
        <v>0</v>
      </c>
      <c r="O336" s="59">
        <v>0</v>
      </c>
      <c r="P336" s="59">
        <v>0</v>
      </c>
      <c r="Q336" s="59">
        <v>0</v>
      </c>
      <c r="R336" s="59">
        <v>2022</v>
      </c>
      <c r="S336" s="59" t="s">
        <v>1668</v>
      </c>
      <c r="T336" s="59" t="s">
        <v>1669</v>
      </c>
      <c r="U336" s="59" t="s">
        <v>30</v>
      </c>
      <c r="V336" s="59">
        <v>1</v>
      </c>
      <c r="W336" s="59">
        <v>1</v>
      </c>
      <c r="X336" s="61">
        <v>1</v>
      </c>
      <c r="Y336" s="64">
        <v>0</v>
      </c>
    </row>
    <row r="337" spans="1:25">
      <c r="A337" s="59">
        <v>336</v>
      </c>
      <c r="B337" s="59" t="s">
        <v>1670</v>
      </c>
      <c r="C337" s="59" t="s">
        <v>1671</v>
      </c>
      <c r="D337" s="59" t="s">
        <v>1672</v>
      </c>
      <c r="E337" s="59" t="s">
        <v>56</v>
      </c>
      <c r="F337" s="59" t="s">
        <v>56</v>
      </c>
      <c r="G337" s="59">
        <f t="shared" si="23"/>
        <v>0</v>
      </c>
      <c r="H337" s="60" t="s">
        <v>1673</v>
      </c>
      <c r="I337" s="59" t="s">
        <v>27</v>
      </c>
      <c r="J337" s="59">
        <v>1</v>
      </c>
      <c r="K337" s="59">
        <f t="shared" si="24"/>
        <v>2</v>
      </c>
      <c r="L337" s="59">
        <v>0</v>
      </c>
      <c r="M337" s="59">
        <v>1</v>
      </c>
      <c r="N337" s="59">
        <v>1</v>
      </c>
      <c r="O337" s="59">
        <v>0</v>
      </c>
      <c r="P337" s="59">
        <v>0</v>
      </c>
      <c r="Q337" s="59">
        <v>0</v>
      </c>
      <c r="R337" s="59">
        <v>2022</v>
      </c>
      <c r="S337" s="59" t="s">
        <v>1674</v>
      </c>
      <c r="T337" s="59" t="s">
        <v>1675</v>
      </c>
      <c r="U337" s="59" t="s">
        <v>30</v>
      </c>
      <c r="V337" s="59">
        <v>1</v>
      </c>
      <c r="W337" s="59">
        <v>1</v>
      </c>
      <c r="X337" s="61">
        <v>1</v>
      </c>
      <c r="Y337" s="64">
        <v>0</v>
      </c>
    </row>
    <row r="338" spans="1:25">
      <c r="A338" s="59">
        <v>337</v>
      </c>
      <c r="B338" s="59" t="s">
        <v>1676</v>
      </c>
      <c r="C338" s="59" t="s">
        <v>1677</v>
      </c>
      <c r="D338" s="59" t="s">
        <v>1678</v>
      </c>
      <c r="E338" s="59" t="s">
        <v>91</v>
      </c>
      <c r="F338" s="59" t="s">
        <v>91</v>
      </c>
      <c r="G338" s="59">
        <f t="shared" si="23"/>
        <v>0</v>
      </c>
      <c r="H338" s="60" t="s">
        <v>1679</v>
      </c>
      <c r="I338" s="59" t="s">
        <v>27</v>
      </c>
      <c r="J338" s="59">
        <v>1</v>
      </c>
      <c r="K338" s="59">
        <f t="shared" si="24"/>
        <v>2</v>
      </c>
      <c r="L338" s="59">
        <v>1</v>
      </c>
      <c r="M338" s="59">
        <v>1</v>
      </c>
      <c r="N338" s="59">
        <v>0</v>
      </c>
      <c r="O338" s="59">
        <v>0</v>
      </c>
      <c r="P338" s="59">
        <v>0</v>
      </c>
      <c r="Q338" s="59">
        <v>0</v>
      </c>
      <c r="R338" s="59">
        <v>2022</v>
      </c>
      <c r="S338" s="59" t="s">
        <v>1442</v>
      </c>
      <c r="T338" s="59" t="s">
        <v>1680</v>
      </c>
      <c r="U338" s="59" t="s">
        <v>30</v>
      </c>
      <c r="V338" s="59">
        <v>1</v>
      </c>
      <c r="W338" s="59">
        <v>1</v>
      </c>
      <c r="X338" s="61">
        <v>1</v>
      </c>
      <c r="Y338" s="64">
        <v>0</v>
      </c>
    </row>
    <row r="339" spans="1:25">
      <c r="A339" s="59">
        <v>338</v>
      </c>
      <c r="B339" s="59" t="s">
        <v>1681</v>
      </c>
      <c r="C339" s="59" t="s">
        <v>1682</v>
      </c>
      <c r="D339" s="59" t="s">
        <v>1683</v>
      </c>
      <c r="E339" s="59" t="s">
        <v>50</v>
      </c>
      <c r="F339" s="59" t="s">
        <v>25</v>
      </c>
      <c r="G339" s="59">
        <f t="shared" si="23"/>
        <v>0</v>
      </c>
      <c r="H339" s="60" t="s">
        <v>1684</v>
      </c>
      <c r="I339" s="59" t="s">
        <v>27</v>
      </c>
      <c r="J339" s="59">
        <v>1</v>
      </c>
      <c r="K339" s="59">
        <f t="shared" si="24"/>
        <v>2</v>
      </c>
      <c r="L339" s="59">
        <v>0</v>
      </c>
      <c r="M339" s="59">
        <v>1</v>
      </c>
      <c r="N339" s="59">
        <v>0</v>
      </c>
      <c r="O339" s="59">
        <v>1</v>
      </c>
      <c r="P339" s="59">
        <v>0</v>
      </c>
      <c r="Q339" s="59">
        <v>0</v>
      </c>
      <c r="R339" s="59">
        <v>2022</v>
      </c>
      <c r="S339" s="59" t="s">
        <v>869</v>
      </c>
      <c r="T339" s="59" t="s">
        <v>1685</v>
      </c>
      <c r="U339" s="59" t="s">
        <v>30</v>
      </c>
      <c r="V339" s="59">
        <v>1</v>
      </c>
      <c r="W339" s="59">
        <v>1</v>
      </c>
      <c r="X339" s="61">
        <v>1</v>
      </c>
      <c r="Y339" s="64">
        <v>0</v>
      </c>
    </row>
    <row r="340" spans="1:25">
      <c r="A340" s="59">
        <v>339</v>
      </c>
      <c r="B340" s="59" t="s">
        <v>1686</v>
      </c>
      <c r="C340" s="59" t="s">
        <v>1687</v>
      </c>
      <c r="D340" s="59" t="s">
        <v>1688</v>
      </c>
      <c r="E340" s="59" t="s">
        <v>42</v>
      </c>
      <c r="F340" s="59" t="s">
        <v>35</v>
      </c>
      <c r="G340" s="59">
        <f t="shared" si="23"/>
        <v>0</v>
      </c>
      <c r="H340" s="60" t="s">
        <v>1689</v>
      </c>
      <c r="I340" s="59" t="s">
        <v>27</v>
      </c>
      <c r="J340" s="59">
        <v>1</v>
      </c>
      <c r="K340" s="59">
        <f t="shared" si="24"/>
        <v>2</v>
      </c>
      <c r="L340" s="59">
        <v>1</v>
      </c>
      <c r="M340" s="59">
        <v>1</v>
      </c>
      <c r="N340" s="59">
        <v>0</v>
      </c>
      <c r="O340" s="59">
        <v>0</v>
      </c>
      <c r="P340" s="59">
        <v>0</v>
      </c>
      <c r="Q340" s="59">
        <v>0</v>
      </c>
      <c r="R340" s="59">
        <v>2018</v>
      </c>
      <c r="S340" s="59" t="s">
        <v>1690</v>
      </c>
      <c r="T340" s="59" t="s">
        <v>1691</v>
      </c>
      <c r="U340" s="59" t="s">
        <v>30</v>
      </c>
      <c r="V340" s="59">
        <v>1</v>
      </c>
      <c r="W340" s="59">
        <v>1</v>
      </c>
      <c r="X340" s="61">
        <v>1</v>
      </c>
      <c r="Y340" s="64">
        <v>0</v>
      </c>
    </row>
    <row r="341" spans="1:25">
      <c r="A341" s="59">
        <v>340</v>
      </c>
      <c r="B341" s="59" t="s">
        <v>1692</v>
      </c>
      <c r="C341" s="59" t="s">
        <v>1693</v>
      </c>
      <c r="D341" s="59" t="s">
        <v>4285</v>
      </c>
      <c r="E341" s="59" t="s">
        <v>161</v>
      </c>
      <c r="F341" s="59" t="s">
        <v>161</v>
      </c>
      <c r="G341" s="59">
        <f t="shared" si="23"/>
        <v>1</v>
      </c>
      <c r="H341" s="60" t="s">
        <v>1694</v>
      </c>
      <c r="I341" s="59" t="s">
        <v>27</v>
      </c>
      <c r="J341" s="59">
        <v>1</v>
      </c>
      <c r="K341" s="59">
        <f t="shared" si="24"/>
        <v>2</v>
      </c>
      <c r="L341" s="59">
        <v>0</v>
      </c>
      <c r="M341" s="59">
        <v>1</v>
      </c>
      <c r="N341" s="59">
        <v>1</v>
      </c>
      <c r="O341" s="59">
        <v>0</v>
      </c>
      <c r="P341" s="59">
        <v>0</v>
      </c>
      <c r="Q341" s="59">
        <v>0</v>
      </c>
      <c r="R341" s="59">
        <v>2021</v>
      </c>
      <c r="S341" s="59" t="s">
        <v>1695</v>
      </c>
      <c r="T341" s="59" t="s">
        <v>1696</v>
      </c>
      <c r="U341" s="59" t="s">
        <v>30</v>
      </c>
      <c r="V341" s="59">
        <v>1</v>
      </c>
      <c r="W341" s="59">
        <v>1</v>
      </c>
      <c r="X341" s="61">
        <v>1</v>
      </c>
      <c r="Y341" s="64">
        <v>0</v>
      </c>
    </row>
    <row r="342" spans="1:25">
      <c r="A342" s="59">
        <v>341</v>
      </c>
      <c r="B342" s="59" t="s">
        <v>1697</v>
      </c>
      <c r="C342" s="59" t="s">
        <v>1698</v>
      </c>
      <c r="D342" s="59" t="s">
        <v>1699</v>
      </c>
      <c r="E342" s="59" t="s">
        <v>50</v>
      </c>
      <c r="F342" s="59" t="s">
        <v>25</v>
      </c>
      <c r="G342" s="59">
        <f t="shared" si="23"/>
        <v>0</v>
      </c>
      <c r="H342" s="60" t="s">
        <v>1700</v>
      </c>
      <c r="I342" s="59" t="s">
        <v>27</v>
      </c>
      <c r="J342" s="59">
        <v>1</v>
      </c>
      <c r="K342" s="59">
        <f t="shared" si="24"/>
        <v>2</v>
      </c>
      <c r="L342" s="59">
        <v>0</v>
      </c>
      <c r="M342" s="59">
        <v>1</v>
      </c>
      <c r="N342" s="59">
        <v>0</v>
      </c>
      <c r="O342" s="59">
        <v>1</v>
      </c>
      <c r="P342" s="59">
        <v>0</v>
      </c>
      <c r="Q342" s="59">
        <v>0</v>
      </c>
      <c r="R342" s="59">
        <v>2019</v>
      </c>
      <c r="S342" s="59" t="s">
        <v>340</v>
      </c>
      <c r="T342" s="59" t="s">
        <v>1701</v>
      </c>
      <c r="U342" s="59" t="s">
        <v>30</v>
      </c>
      <c r="V342" s="59">
        <v>1</v>
      </c>
      <c r="W342" s="59">
        <v>1</v>
      </c>
      <c r="X342" s="61">
        <v>1</v>
      </c>
      <c r="Y342" s="64">
        <v>0</v>
      </c>
    </row>
    <row r="343" spans="1:25">
      <c r="A343" s="59">
        <v>342</v>
      </c>
      <c r="B343" s="59" t="s">
        <v>1702</v>
      </c>
      <c r="C343" s="59" t="s">
        <v>1703</v>
      </c>
      <c r="D343" s="59" t="s">
        <v>4307</v>
      </c>
      <c r="E343" s="59" t="s">
        <v>42</v>
      </c>
      <c r="F343" s="59" t="s">
        <v>35</v>
      </c>
      <c r="G343" s="59">
        <f t="shared" si="23"/>
        <v>0</v>
      </c>
      <c r="H343" s="60" t="s">
        <v>1704</v>
      </c>
      <c r="I343" s="59" t="s">
        <v>27</v>
      </c>
      <c r="J343" s="59">
        <v>1</v>
      </c>
      <c r="K343" s="59">
        <f t="shared" si="24"/>
        <v>2</v>
      </c>
      <c r="L343" s="59">
        <v>0</v>
      </c>
      <c r="M343" s="59">
        <v>1</v>
      </c>
      <c r="N343" s="59">
        <v>1</v>
      </c>
      <c r="O343" s="59">
        <v>0</v>
      </c>
      <c r="P343" s="59">
        <v>0</v>
      </c>
      <c r="Q343" s="59">
        <v>0</v>
      </c>
      <c r="R343" s="59">
        <v>2021</v>
      </c>
      <c r="S343" s="59" t="s">
        <v>1705</v>
      </c>
      <c r="T343" s="59" t="s">
        <v>1706</v>
      </c>
      <c r="U343" s="59" t="s">
        <v>46</v>
      </c>
      <c r="V343" s="59">
        <v>1</v>
      </c>
      <c r="W343" s="59">
        <v>1</v>
      </c>
      <c r="X343" s="61">
        <v>1</v>
      </c>
      <c r="Y343" s="64">
        <v>0</v>
      </c>
    </row>
    <row r="344" spans="1:25">
      <c r="A344" s="59">
        <v>343</v>
      </c>
      <c r="B344" s="59" t="s">
        <v>1707</v>
      </c>
      <c r="C344" s="59" t="s">
        <v>1708</v>
      </c>
      <c r="D344" s="59" t="s">
        <v>1709</v>
      </c>
      <c r="E344" s="59" t="s">
        <v>34</v>
      </c>
      <c r="F344" s="59" t="s">
        <v>35</v>
      </c>
      <c r="G344" s="59">
        <f t="shared" si="23"/>
        <v>0</v>
      </c>
      <c r="H344" s="60" t="s">
        <v>1710</v>
      </c>
      <c r="I344" s="59" t="s">
        <v>27</v>
      </c>
      <c r="J344" s="59">
        <v>1</v>
      </c>
      <c r="K344" s="59">
        <f t="shared" si="24"/>
        <v>2</v>
      </c>
      <c r="L344" s="59">
        <v>1</v>
      </c>
      <c r="M344" s="59">
        <v>1</v>
      </c>
      <c r="N344" s="59">
        <v>0</v>
      </c>
      <c r="O344" s="59">
        <v>0</v>
      </c>
      <c r="P344" s="59">
        <v>0</v>
      </c>
      <c r="Q344" s="59">
        <v>0</v>
      </c>
      <c r="R344" s="59">
        <v>2021</v>
      </c>
      <c r="S344" s="59" t="s">
        <v>1022</v>
      </c>
      <c r="T344" s="59" t="s">
        <v>1711</v>
      </c>
      <c r="U344" s="59" t="s">
        <v>30</v>
      </c>
      <c r="V344" s="59">
        <v>1</v>
      </c>
      <c r="W344" s="59">
        <v>1</v>
      </c>
      <c r="X344" s="61">
        <v>1</v>
      </c>
      <c r="Y344" s="64">
        <v>0</v>
      </c>
    </row>
    <row r="345" spans="1:25">
      <c r="A345" s="59">
        <v>344</v>
      </c>
      <c r="B345" s="59" t="s">
        <v>1712</v>
      </c>
      <c r="C345" s="59" t="s">
        <v>1713</v>
      </c>
      <c r="D345" s="59" t="s">
        <v>1714</v>
      </c>
      <c r="E345" s="59" t="s">
        <v>42</v>
      </c>
      <c r="F345" s="59" t="s">
        <v>35</v>
      </c>
      <c r="G345" s="59">
        <f t="shared" si="23"/>
        <v>0</v>
      </c>
      <c r="H345" s="60" t="s">
        <v>1715</v>
      </c>
      <c r="I345" s="59" t="s">
        <v>27</v>
      </c>
      <c r="J345" s="59">
        <v>1</v>
      </c>
      <c r="K345" s="59">
        <f t="shared" si="24"/>
        <v>2</v>
      </c>
      <c r="L345" s="59">
        <v>1</v>
      </c>
      <c r="M345" s="59">
        <v>1</v>
      </c>
      <c r="N345" s="59">
        <v>0</v>
      </c>
      <c r="O345" s="59">
        <v>0</v>
      </c>
      <c r="P345" s="59">
        <v>0</v>
      </c>
      <c r="Q345" s="59">
        <v>0</v>
      </c>
      <c r="R345" s="59">
        <v>2021</v>
      </c>
      <c r="S345" s="59" t="s">
        <v>1716</v>
      </c>
      <c r="T345" s="59" t="s">
        <v>1717</v>
      </c>
      <c r="U345" s="59" t="s">
        <v>46</v>
      </c>
      <c r="V345" s="59">
        <v>1</v>
      </c>
      <c r="W345" s="59">
        <v>1</v>
      </c>
      <c r="X345" s="61">
        <v>1</v>
      </c>
      <c r="Y345" s="64">
        <v>0</v>
      </c>
    </row>
    <row r="346" spans="1:25">
      <c r="A346" s="59">
        <v>345</v>
      </c>
      <c r="B346" s="59" t="s">
        <v>1718</v>
      </c>
      <c r="C346" s="59" t="s">
        <v>1719</v>
      </c>
      <c r="D346" s="59" t="s">
        <v>1720</v>
      </c>
      <c r="E346" s="59" t="s">
        <v>34</v>
      </c>
      <c r="F346" s="59" t="s">
        <v>35</v>
      </c>
      <c r="G346" s="59">
        <f t="shared" si="23"/>
        <v>0</v>
      </c>
      <c r="H346" s="60" t="s">
        <v>1721</v>
      </c>
      <c r="I346" s="59" t="s">
        <v>27</v>
      </c>
      <c r="J346" s="59">
        <v>1</v>
      </c>
      <c r="K346" s="59">
        <f t="shared" si="24"/>
        <v>2</v>
      </c>
      <c r="L346" s="59">
        <v>0</v>
      </c>
      <c r="M346" s="59">
        <v>1</v>
      </c>
      <c r="N346" s="59">
        <v>0</v>
      </c>
      <c r="O346" s="59">
        <v>1</v>
      </c>
      <c r="P346" s="59">
        <v>0</v>
      </c>
      <c r="Q346" s="59">
        <v>0</v>
      </c>
      <c r="R346" s="59">
        <v>2014</v>
      </c>
      <c r="S346" s="59" t="s">
        <v>28</v>
      </c>
      <c r="T346" s="59" t="s">
        <v>1722</v>
      </c>
      <c r="U346" s="59" t="s">
        <v>30</v>
      </c>
      <c r="V346" s="59">
        <v>1</v>
      </c>
      <c r="W346" s="59">
        <v>1</v>
      </c>
      <c r="X346" s="61">
        <v>1</v>
      </c>
      <c r="Y346" s="64">
        <v>0</v>
      </c>
    </row>
    <row r="347" spans="1:25">
      <c r="A347" s="59">
        <v>346</v>
      </c>
      <c r="B347" s="59" t="s">
        <v>1723</v>
      </c>
      <c r="C347" s="59" t="s">
        <v>1724</v>
      </c>
      <c r="D347" s="59" t="s">
        <v>1725</v>
      </c>
      <c r="E347" s="59" t="s">
        <v>42</v>
      </c>
      <c r="F347" s="59" t="s">
        <v>35</v>
      </c>
      <c r="G347" s="59">
        <f t="shared" si="23"/>
        <v>0</v>
      </c>
      <c r="H347" s="60" t="s">
        <v>1726</v>
      </c>
      <c r="I347" s="59" t="s">
        <v>27</v>
      </c>
      <c r="J347" s="59">
        <v>1</v>
      </c>
      <c r="K347" s="59">
        <f t="shared" si="24"/>
        <v>2</v>
      </c>
      <c r="L347" s="59">
        <v>1</v>
      </c>
      <c r="M347" s="59">
        <v>1</v>
      </c>
      <c r="N347" s="59">
        <v>0</v>
      </c>
      <c r="O347" s="59">
        <v>0</v>
      </c>
      <c r="P347" s="59">
        <v>0</v>
      </c>
      <c r="Q347" s="59">
        <v>0</v>
      </c>
      <c r="R347" s="59">
        <v>2021</v>
      </c>
      <c r="S347" s="59" t="s">
        <v>346</v>
      </c>
      <c r="T347" s="59" t="s">
        <v>1727</v>
      </c>
      <c r="U347" s="59" t="s">
        <v>30</v>
      </c>
      <c r="V347" s="59">
        <v>1</v>
      </c>
      <c r="W347" s="59">
        <v>1</v>
      </c>
      <c r="X347" s="61">
        <v>1</v>
      </c>
      <c r="Y347" s="64">
        <v>0</v>
      </c>
    </row>
    <row r="348" spans="1:25">
      <c r="A348" s="59">
        <v>347</v>
      </c>
      <c r="B348" s="59" t="s">
        <v>1728</v>
      </c>
      <c r="C348" s="59" t="s">
        <v>1729</v>
      </c>
      <c r="D348" s="59" t="s">
        <v>1730</v>
      </c>
      <c r="E348" s="59" t="s">
        <v>56</v>
      </c>
      <c r="F348" s="59" t="s">
        <v>56</v>
      </c>
      <c r="G348" s="59">
        <f t="shared" si="23"/>
        <v>0</v>
      </c>
      <c r="H348" s="60" t="s">
        <v>1731</v>
      </c>
      <c r="I348" s="59" t="s">
        <v>27</v>
      </c>
      <c r="J348" s="59">
        <v>1</v>
      </c>
      <c r="K348" s="59">
        <f t="shared" si="24"/>
        <v>2</v>
      </c>
      <c r="L348" s="59">
        <v>0</v>
      </c>
      <c r="M348" s="59">
        <v>1</v>
      </c>
      <c r="N348" s="59">
        <v>0</v>
      </c>
      <c r="O348" s="59">
        <v>1</v>
      </c>
      <c r="P348" s="59">
        <v>0</v>
      </c>
      <c r="Q348" s="59">
        <v>0</v>
      </c>
      <c r="R348" s="59">
        <v>2021</v>
      </c>
      <c r="S348" s="59" t="s">
        <v>52</v>
      </c>
      <c r="T348" s="59" t="s">
        <v>1732</v>
      </c>
      <c r="U348" s="59" t="s">
        <v>30</v>
      </c>
      <c r="V348" s="59">
        <v>1</v>
      </c>
      <c r="W348" s="59">
        <v>1</v>
      </c>
      <c r="X348" s="61">
        <v>1</v>
      </c>
      <c r="Y348" s="64">
        <v>0</v>
      </c>
    </row>
    <row r="349" spans="1:25">
      <c r="A349" s="59">
        <v>348</v>
      </c>
      <c r="B349" s="59" t="s">
        <v>1733</v>
      </c>
      <c r="C349" s="59" t="s">
        <v>1734</v>
      </c>
      <c r="D349" s="59" t="s">
        <v>1735</v>
      </c>
      <c r="E349" s="59" t="s">
        <v>24</v>
      </c>
      <c r="F349" s="59" t="s">
        <v>25</v>
      </c>
      <c r="G349" s="59">
        <f t="shared" si="23"/>
        <v>0</v>
      </c>
      <c r="H349" s="60" t="s">
        <v>1736</v>
      </c>
      <c r="I349" s="59" t="s">
        <v>27</v>
      </c>
      <c r="J349" s="59">
        <v>1</v>
      </c>
      <c r="K349" s="59">
        <f t="shared" si="24"/>
        <v>2</v>
      </c>
      <c r="L349" s="59">
        <v>0</v>
      </c>
      <c r="M349" s="59">
        <v>1</v>
      </c>
      <c r="N349" s="59">
        <v>1</v>
      </c>
      <c r="O349" s="59">
        <v>0</v>
      </c>
      <c r="P349" s="59">
        <v>0</v>
      </c>
      <c r="Q349" s="59">
        <v>0</v>
      </c>
      <c r="R349" s="59">
        <v>2022</v>
      </c>
      <c r="S349" s="59" t="s">
        <v>52</v>
      </c>
      <c r="T349" s="59" t="s">
        <v>1737</v>
      </c>
      <c r="U349" s="59" t="s">
        <v>30</v>
      </c>
      <c r="V349" s="59">
        <v>1</v>
      </c>
      <c r="W349" s="59">
        <v>1</v>
      </c>
      <c r="X349" s="61">
        <v>1</v>
      </c>
      <c r="Y349" s="64">
        <v>0</v>
      </c>
    </row>
    <row r="350" spans="1:25">
      <c r="A350" s="59">
        <v>349</v>
      </c>
      <c r="B350" s="59" t="s">
        <v>1738</v>
      </c>
      <c r="C350" s="59" t="s">
        <v>1739</v>
      </c>
      <c r="D350" s="59" t="s">
        <v>1740</v>
      </c>
      <c r="E350" s="59" t="s">
        <v>161</v>
      </c>
      <c r="F350" s="59" t="s">
        <v>161</v>
      </c>
      <c r="G350" s="59">
        <f t="shared" si="23"/>
        <v>1</v>
      </c>
      <c r="H350" s="60" t="s">
        <v>1741</v>
      </c>
      <c r="I350" s="59" t="s">
        <v>27</v>
      </c>
      <c r="J350" s="59">
        <v>1</v>
      </c>
      <c r="K350" s="59">
        <f t="shared" si="24"/>
        <v>2</v>
      </c>
      <c r="L350" s="59">
        <v>1</v>
      </c>
      <c r="M350" s="59">
        <v>1</v>
      </c>
      <c r="N350" s="59">
        <v>0</v>
      </c>
      <c r="O350" s="59">
        <v>0</v>
      </c>
      <c r="P350" s="59">
        <v>0</v>
      </c>
      <c r="Q350" s="59">
        <v>0</v>
      </c>
      <c r="R350" s="59">
        <v>2022</v>
      </c>
      <c r="S350" s="59" t="s">
        <v>1742</v>
      </c>
      <c r="T350" s="59" t="s">
        <v>1743</v>
      </c>
      <c r="U350" s="59" t="s">
        <v>30</v>
      </c>
      <c r="V350" s="59">
        <v>1</v>
      </c>
      <c r="W350" s="59">
        <v>1</v>
      </c>
      <c r="X350" s="61">
        <v>1</v>
      </c>
      <c r="Y350" s="64">
        <v>0</v>
      </c>
    </row>
    <row r="351" spans="1:25">
      <c r="A351" s="59">
        <v>350</v>
      </c>
      <c r="B351" s="59" t="s">
        <v>1744</v>
      </c>
      <c r="C351" s="59" t="s">
        <v>1745</v>
      </c>
      <c r="D351" s="59" t="s">
        <v>1746</v>
      </c>
      <c r="E351" s="59" t="s">
        <v>72</v>
      </c>
      <c r="F351" s="59" t="s">
        <v>25</v>
      </c>
      <c r="G351" s="59">
        <f t="shared" si="23"/>
        <v>0</v>
      </c>
      <c r="H351" s="59" t="s">
        <v>1747</v>
      </c>
      <c r="I351" s="59" t="s">
        <v>27</v>
      </c>
      <c r="J351" s="59">
        <v>1</v>
      </c>
      <c r="K351" s="59">
        <f t="shared" si="24"/>
        <v>2</v>
      </c>
      <c r="L351" s="59">
        <v>1</v>
      </c>
      <c r="M351" s="59">
        <v>0</v>
      </c>
      <c r="N351" s="59">
        <v>0</v>
      </c>
      <c r="O351" s="59">
        <v>0</v>
      </c>
      <c r="P351" s="59">
        <v>1</v>
      </c>
      <c r="Q351" s="59">
        <v>0</v>
      </c>
      <c r="R351" s="59">
        <v>2018</v>
      </c>
      <c r="S351" s="59" t="s">
        <v>124</v>
      </c>
      <c r="T351" s="59" t="s">
        <v>1748</v>
      </c>
      <c r="U351" s="59" t="s">
        <v>30</v>
      </c>
      <c r="V351" s="59">
        <v>1</v>
      </c>
      <c r="W351" s="59">
        <v>1</v>
      </c>
      <c r="X351" s="61">
        <v>1</v>
      </c>
      <c r="Y351" s="64">
        <v>0</v>
      </c>
    </row>
    <row r="352" spans="1:25">
      <c r="A352" s="59">
        <v>351</v>
      </c>
      <c r="B352" s="59" t="s">
        <v>1749</v>
      </c>
      <c r="C352" s="59" t="s">
        <v>1750</v>
      </c>
      <c r="D352" s="59" t="s">
        <v>1751</v>
      </c>
      <c r="E352" s="59" t="s">
        <v>50</v>
      </c>
      <c r="F352" s="59" t="s">
        <v>25</v>
      </c>
      <c r="G352" s="59">
        <f t="shared" si="23"/>
        <v>0</v>
      </c>
      <c r="H352" s="60" t="s">
        <v>1752</v>
      </c>
      <c r="I352" s="59" t="s">
        <v>27</v>
      </c>
      <c r="J352" s="59">
        <v>1</v>
      </c>
      <c r="K352" s="59">
        <f t="shared" si="24"/>
        <v>2</v>
      </c>
      <c r="L352" s="59">
        <v>0</v>
      </c>
      <c r="M352" s="59">
        <v>1</v>
      </c>
      <c r="N352" s="59">
        <v>1</v>
      </c>
      <c r="O352" s="59">
        <v>0</v>
      </c>
      <c r="P352" s="59">
        <v>0</v>
      </c>
      <c r="Q352" s="59">
        <v>0</v>
      </c>
      <c r="R352" s="59">
        <v>2021</v>
      </c>
      <c r="S352" s="59" t="s">
        <v>52</v>
      </c>
      <c r="T352" s="59" t="s">
        <v>1753</v>
      </c>
      <c r="U352" s="59" t="s">
        <v>30</v>
      </c>
      <c r="V352" s="59">
        <v>1</v>
      </c>
      <c r="W352" s="59">
        <v>1</v>
      </c>
      <c r="X352" s="61">
        <v>1</v>
      </c>
      <c r="Y352" s="64">
        <v>0</v>
      </c>
    </row>
    <row r="353" spans="1:25">
      <c r="A353" s="59">
        <v>352</v>
      </c>
      <c r="B353" s="59" t="s">
        <v>1754</v>
      </c>
      <c r="C353" s="59" t="s">
        <v>1755</v>
      </c>
      <c r="D353" s="59" t="s">
        <v>1756</v>
      </c>
      <c r="E353" s="59" t="s">
        <v>42</v>
      </c>
      <c r="F353" s="59" t="s">
        <v>35</v>
      </c>
      <c r="G353" s="59">
        <f t="shared" si="23"/>
        <v>0</v>
      </c>
      <c r="H353" s="60" t="s">
        <v>1757</v>
      </c>
      <c r="I353" s="59" t="s">
        <v>27</v>
      </c>
      <c r="J353" s="59">
        <v>1</v>
      </c>
      <c r="K353" s="59">
        <f t="shared" si="24"/>
        <v>2</v>
      </c>
      <c r="L353" s="59">
        <v>1</v>
      </c>
      <c r="M353" s="59">
        <v>1</v>
      </c>
      <c r="N353" s="59">
        <v>0</v>
      </c>
      <c r="O353" s="59">
        <v>0</v>
      </c>
      <c r="P353" s="59">
        <v>0</v>
      </c>
      <c r="Q353" s="59">
        <v>0</v>
      </c>
      <c r="R353" s="59">
        <v>2022</v>
      </c>
      <c r="S353" s="59" t="s">
        <v>346</v>
      </c>
      <c r="T353" s="59" t="s">
        <v>1758</v>
      </c>
      <c r="U353" s="59" t="s">
        <v>30</v>
      </c>
      <c r="V353" s="59">
        <v>1</v>
      </c>
      <c r="W353" s="59">
        <v>1</v>
      </c>
      <c r="X353" s="61">
        <v>1</v>
      </c>
      <c r="Y353" s="64">
        <v>0</v>
      </c>
    </row>
    <row r="354" spans="1:25">
      <c r="A354" s="59">
        <v>353</v>
      </c>
      <c r="B354" s="59" t="s">
        <v>1759</v>
      </c>
      <c r="C354" s="59" t="s">
        <v>1760</v>
      </c>
      <c r="D354" s="59" t="s">
        <v>1761</v>
      </c>
      <c r="E354" s="59" t="s">
        <v>72</v>
      </c>
      <c r="F354" s="59" t="s">
        <v>25</v>
      </c>
      <c r="G354" s="59">
        <f t="shared" si="23"/>
        <v>0</v>
      </c>
      <c r="H354" s="60" t="s">
        <v>1762</v>
      </c>
      <c r="I354" s="59" t="s">
        <v>27</v>
      </c>
      <c r="J354" s="59">
        <v>1</v>
      </c>
      <c r="K354" s="59">
        <f t="shared" si="24"/>
        <v>2</v>
      </c>
      <c r="L354" s="59">
        <v>0</v>
      </c>
      <c r="M354" s="59">
        <v>1</v>
      </c>
      <c r="N354" s="59">
        <v>1</v>
      </c>
      <c r="O354" s="59">
        <v>0</v>
      </c>
      <c r="P354" s="59">
        <v>0</v>
      </c>
      <c r="Q354" s="59">
        <v>0</v>
      </c>
      <c r="R354" s="59">
        <v>2022</v>
      </c>
      <c r="S354" s="59" t="s">
        <v>93</v>
      </c>
      <c r="T354" s="59" t="s">
        <v>1763</v>
      </c>
      <c r="U354" s="59" t="s">
        <v>30</v>
      </c>
      <c r="V354" s="59">
        <v>1</v>
      </c>
      <c r="W354" s="59">
        <v>1</v>
      </c>
      <c r="X354" s="61">
        <v>1</v>
      </c>
      <c r="Y354" s="64">
        <v>0</v>
      </c>
    </row>
    <row r="355" spans="1:25">
      <c r="A355" s="59">
        <v>354</v>
      </c>
      <c r="B355" s="59" t="s">
        <v>1764</v>
      </c>
      <c r="C355" s="59" t="s">
        <v>1765</v>
      </c>
      <c r="D355" s="59" t="s">
        <v>1766</v>
      </c>
      <c r="E355" s="69" t="s">
        <v>56</v>
      </c>
      <c r="F355" s="69" t="s">
        <v>56</v>
      </c>
      <c r="G355" s="59">
        <f t="shared" si="23"/>
        <v>0</v>
      </c>
      <c r="H355" s="60" t="s">
        <v>1767</v>
      </c>
      <c r="I355" s="59" t="s">
        <v>183</v>
      </c>
      <c r="J355" s="59">
        <v>1</v>
      </c>
      <c r="K355" s="59">
        <f t="shared" si="24"/>
        <v>2</v>
      </c>
      <c r="L355" s="59">
        <v>0</v>
      </c>
      <c r="M355" s="59">
        <v>1</v>
      </c>
      <c r="N355" s="59">
        <v>0</v>
      </c>
      <c r="O355" s="59">
        <v>1</v>
      </c>
      <c r="P355" s="59">
        <v>0</v>
      </c>
      <c r="Q355" s="59">
        <v>0</v>
      </c>
      <c r="R355" s="59">
        <v>2017</v>
      </c>
      <c r="S355" s="59" t="s">
        <v>1768</v>
      </c>
      <c r="T355" s="59" t="s">
        <v>1769</v>
      </c>
      <c r="U355" s="59" t="s">
        <v>30</v>
      </c>
      <c r="V355" s="59">
        <v>1</v>
      </c>
      <c r="W355" s="59">
        <v>1</v>
      </c>
      <c r="X355" s="61">
        <v>1</v>
      </c>
      <c r="Y355" s="64">
        <v>0</v>
      </c>
    </row>
    <row r="356" spans="1:25">
      <c r="A356" s="59">
        <v>355</v>
      </c>
      <c r="B356" s="59" t="s">
        <v>1770</v>
      </c>
      <c r="C356" s="59" t="s">
        <v>1771</v>
      </c>
      <c r="D356" s="59" t="s">
        <v>891</v>
      </c>
      <c r="E356" s="59" t="s">
        <v>105</v>
      </c>
      <c r="F356" s="59" t="s">
        <v>25</v>
      </c>
      <c r="G356" s="59">
        <f t="shared" si="23"/>
        <v>0</v>
      </c>
      <c r="H356" s="60" t="s">
        <v>1772</v>
      </c>
      <c r="I356" s="59" t="s">
        <v>183</v>
      </c>
      <c r="J356" s="59">
        <v>1</v>
      </c>
      <c r="K356" s="59">
        <f t="shared" si="24"/>
        <v>2</v>
      </c>
      <c r="L356" s="59">
        <v>0</v>
      </c>
      <c r="M356" s="59">
        <v>1</v>
      </c>
      <c r="N356" s="59">
        <v>1</v>
      </c>
      <c r="O356" s="59">
        <v>0</v>
      </c>
      <c r="P356" s="59">
        <v>0</v>
      </c>
      <c r="Q356" s="59">
        <v>0</v>
      </c>
      <c r="R356" s="59">
        <v>2020</v>
      </c>
      <c r="S356" s="59" t="s">
        <v>184</v>
      </c>
      <c r="T356" s="59" t="s">
        <v>1773</v>
      </c>
      <c r="U356" s="59" t="s">
        <v>30</v>
      </c>
      <c r="V356" s="59">
        <v>1</v>
      </c>
      <c r="W356" s="59">
        <v>1</v>
      </c>
      <c r="X356" s="61">
        <v>1</v>
      </c>
      <c r="Y356" s="64">
        <v>0</v>
      </c>
    </row>
    <row r="357" spans="1:25">
      <c r="A357" s="59">
        <v>356</v>
      </c>
      <c r="B357" s="59" t="s">
        <v>1774</v>
      </c>
      <c r="C357" s="59" t="s">
        <v>1775</v>
      </c>
      <c r="D357" s="59" t="s">
        <v>1776</v>
      </c>
      <c r="E357" s="59" t="s">
        <v>56</v>
      </c>
      <c r="F357" s="59" t="s">
        <v>56</v>
      </c>
      <c r="G357" s="59">
        <f t="shared" si="23"/>
        <v>0</v>
      </c>
      <c r="H357" s="60" t="s">
        <v>1777</v>
      </c>
      <c r="I357" s="59" t="s">
        <v>183</v>
      </c>
      <c r="J357" s="59">
        <v>1</v>
      </c>
      <c r="K357" s="59">
        <f t="shared" si="24"/>
        <v>2</v>
      </c>
      <c r="L357" s="59">
        <v>0</v>
      </c>
      <c r="M357" s="59">
        <v>1</v>
      </c>
      <c r="N357" s="59">
        <v>0</v>
      </c>
      <c r="O357" s="59">
        <v>0</v>
      </c>
      <c r="P357" s="59">
        <v>1</v>
      </c>
      <c r="Q357" s="59">
        <v>0</v>
      </c>
      <c r="R357" s="59">
        <v>2020</v>
      </c>
      <c r="S357" s="59" t="s">
        <v>184</v>
      </c>
      <c r="T357" s="59" t="s">
        <v>1778</v>
      </c>
      <c r="U357" s="59" t="s">
        <v>30</v>
      </c>
      <c r="V357" s="59">
        <v>1</v>
      </c>
      <c r="W357" s="59">
        <v>1</v>
      </c>
      <c r="X357" s="61">
        <v>1</v>
      </c>
      <c r="Y357" s="64">
        <v>0</v>
      </c>
    </row>
    <row r="358" spans="1:25">
      <c r="A358" s="59">
        <v>357</v>
      </c>
      <c r="B358" s="59" t="s">
        <v>1779</v>
      </c>
      <c r="C358" s="59" t="s">
        <v>1780</v>
      </c>
      <c r="D358" s="59" t="s">
        <v>4318</v>
      </c>
      <c r="E358" s="59" t="s">
        <v>24</v>
      </c>
      <c r="F358" s="59" t="s">
        <v>25</v>
      </c>
      <c r="G358" s="59">
        <f t="shared" si="23"/>
        <v>0</v>
      </c>
      <c r="H358" s="60" t="s">
        <v>1781</v>
      </c>
      <c r="I358" s="59" t="s">
        <v>27</v>
      </c>
      <c r="J358" s="59">
        <v>1</v>
      </c>
      <c r="K358" s="59">
        <f t="shared" si="24"/>
        <v>2</v>
      </c>
      <c r="L358" s="59">
        <v>0</v>
      </c>
      <c r="M358" s="59">
        <v>1</v>
      </c>
      <c r="N358" s="59">
        <v>1</v>
      </c>
      <c r="O358" s="59">
        <v>0</v>
      </c>
      <c r="P358" s="59">
        <v>0</v>
      </c>
      <c r="Q358" s="59">
        <v>0</v>
      </c>
      <c r="R358" s="59">
        <v>2022</v>
      </c>
      <c r="S358" s="59" t="s">
        <v>451</v>
      </c>
      <c r="T358" s="59" t="s">
        <v>1782</v>
      </c>
      <c r="U358" s="59" t="s">
        <v>46</v>
      </c>
      <c r="V358" s="59">
        <v>1</v>
      </c>
      <c r="W358" s="59">
        <v>1</v>
      </c>
      <c r="X358" s="61">
        <v>1</v>
      </c>
      <c r="Y358" s="64">
        <v>0</v>
      </c>
    </row>
    <row r="359" spans="1:25">
      <c r="A359" s="59">
        <v>358</v>
      </c>
      <c r="B359" s="59" t="s">
        <v>1783</v>
      </c>
      <c r="C359" s="59" t="s">
        <v>1784</v>
      </c>
      <c r="D359" s="59" t="s">
        <v>1785</v>
      </c>
      <c r="E359" s="59" t="s">
        <v>50</v>
      </c>
      <c r="F359" s="59" t="s">
        <v>25</v>
      </c>
      <c r="G359" s="59">
        <f t="shared" ref="G359:G378" si="25">IFERROR(IF(FIND("Multi",F359),1,0),0)</f>
        <v>0</v>
      </c>
      <c r="H359" s="60" t="s">
        <v>1786</v>
      </c>
      <c r="I359" s="59" t="s">
        <v>27</v>
      </c>
      <c r="J359" s="59">
        <v>1</v>
      </c>
      <c r="K359" s="59">
        <f t="shared" ref="K359:K390" si="26">SUM(L359:Q359)</f>
        <v>2</v>
      </c>
      <c r="L359" s="59">
        <v>1</v>
      </c>
      <c r="M359" s="59">
        <v>1</v>
      </c>
      <c r="N359" s="59">
        <v>0</v>
      </c>
      <c r="O359" s="59">
        <v>0</v>
      </c>
      <c r="P359" s="59">
        <v>0</v>
      </c>
      <c r="Q359" s="59">
        <v>0</v>
      </c>
      <c r="R359" s="59">
        <v>2022</v>
      </c>
      <c r="S359" s="59" t="s">
        <v>1060</v>
      </c>
      <c r="T359" s="59" t="s">
        <v>1787</v>
      </c>
      <c r="U359" s="59" t="s">
        <v>30</v>
      </c>
      <c r="V359" s="59">
        <v>1</v>
      </c>
      <c r="W359" s="59">
        <v>1</v>
      </c>
      <c r="X359" s="61">
        <v>1</v>
      </c>
      <c r="Y359" s="64">
        <v>0</v>
      </c>
    </row>
    <row r="360" spans="1:25">
      <c r="A360" s="59">
        <v>359</v>
      </c>
      <c r="B360" s="59" t="s">
        <v>1788</v>
      </c>
      <c r="C360" s="59" t="s">
        <v>1789</v>
      </c>
      <c r="D360" s="59" t="s">
        <v>1790</v>
      </c>
      <c r="E360" s="59" t="s">
        <v>56</v>
      </c>
      <c r="F360" s="59" t="s">
        <v>56</v>
      </c>
      <c r="G360" s="59">
        <f t="shared" si="25"/>
        <v>0</v>
      </c>
      <c r="H360" s="60" t="s">
        <v>1791</v>
      </c>
      <c r="I360" s="59" t="s">
        <v>27</v>
      </c>
      <c r="J360" s="59">
        <v>1</v>
      </c>
      <c r="K360" s="59">
        <f t="shared" si="26"/>
        <v>2</v>
      </c>
      <c r="L360" s="59">
        <v>1</v>
      </c>
      <c r="M360" s="59">
        <v>1</v>
      </c>
      <c r="N360" s="59">
        <v>0</v>
      </c>
      <c r="O360" s="59">
        <v>0</v>
      </c>
      <c r="P360" s="59">
        <v>0</v>
      </c>
      <c r="Q360" s="59">
        <v>0</v>
      </c>
      <c r="R360" s="59">
        <v>2022</v>
      </c>
      <c r="S360" s="59" t="s">
        <v>1792</v>
      </c>
      <c r="T360" s="59" t="s">
        <v>1793</v>
      </c>
      <c r="U360" s="59" t="s">
        <v>30</v>
      </c>
      <c r="V360" s="59">
        <v>1</v>
      </c>
      <c r="W360" s="59">
        <v>1</v>
      </c>
      <c r="X360" s="61">
        <v>1</v>
      </c>
      <c r="Y360" s="64">
        <v>0</v>
      </c>
    </row>
    <row r="361" spans="1:25">
      <c r="A361" s="59">
        <v>360</v>
      </c>
      <c r="B361" s="59" t="s">
        <v>1794</v>
      </c>
      <c r="C361" s="59" t="s">
        <v>1795</v>
      </c>
      <c r="D361" s="59" t="s">
        <v>1796</v>
      </c>
      <c r="E361" s="59" t="s">
        <v>50</v>
      </c>
      <c r="F361" s="59" t="s">
        <v>25</v>
      </c>
      <c r="G361" s="59">
        <f t="shared" si="25"/>
        <v>0</v>
      </c>
      <c r="H361" s="60" t="s">
        <v>1797</v>
      </c>
      <c r="I361" s="59" t="s">
        <v>27</v>
      </c>
      <c r="J361" s="59">
        <v>1</v>
      </c>
      <c r="K361" s="59">
        <f t="shared" si="26"/>
        <v>2</v>
      </c>
      <c r="L361" s="59">
        <v>0</v>
      </c>
      <c r="M361" s="59">
        <v>0</v>
      </c>
      <c r="N361" s="59">
        <v>1</v>
      </c>
      <c r="O361" s="59">
        <v>1</v>
      </c>
      <c r="P361" s="59">
        <v>0</v>
      </c>
      <c r="Q361" s="59">
        <v>0</v>
      </c>
      <c r="R361" s="59">
        <v>2012</v>
      </c>
      <c r="S361" s="59" t="s">
        <v>1798</v>
      </c>
      <c r="T361" s="59" t="s">
        <v>1799</v>
      </c>
      <c r="U361" s="59" t="s">
        <v>30</v>
      </c>
      <c r="V361" s="59">
        <v>1</v>
      </c>
      <c r="W361" s="59">
        <v>1</v>
      </c>
      <c r="X361" s="61">
        <v>1</v>
      </c>
      <c r="Y361" s="64">
        <v>0</v>
      </c>
    </row>
    <row r="362" spans="1:25">
      <c r="A362" s="59">
        <v>361</v>
      </c>
      <c r="B362" s="59" t="s">
        <v>1800</v>
      </c>
      <c r="C362" s="59" t="s">
        <v>1801</v>
      </c>
      <c r="D362" s="59" t="s">
        <v>1802</v>
      </c>
      <c r="E362" s="59" t="s">
        <v>34</v>
      </c>
      <c r="F362" s="59" t="s">
        <v>35</v>
      </c>
      <c r="G362" s="59">
        <f t="shared" si="25"/>
        <v>0</v>
      </c>
      <c r="H362" s="60" t="s">
        <v>1803</v>
      </c>
      <c r="I362" s="59" t="s">
        <v>27</v>
      </c>
      <c r="J362" s="59">
        <v>1</v>
      </c>
      <c r="K362" s="59">
        <f t="shared" si="26"/>
        <v>2</v>
      </c>
      <c r="L362" s="59">
        <v>0</v>
      </c>
      <c r="M362" s="59">
        <v>1</v>
      </c>
      <c r="N362" s="59">
        <v>0</v>
      </c>
      <c r="O362" s="59">
        <v>1</v>
      </c>
      <c r="P362" s="59">
        <v>0</v>
      </c>
      <c r="Q362" s="59">
        <v>0</v>
      </c>
      <c r="R362" s="59">
        <v>2014</v>
      </c>
      <c r="S362" s="59" t="s">
        <v>189</v>
      </c>
      <c r="T362" s="59" t="s">
        <v>1804</v>
      </c>
      <c r="U362" s="59" t="s">
        <v>30</v>
      </c>
      <c r="V362" s="59">
        <v>1</v>
      </c>
      <c r="W362" s="59">
        <v>1</v>
      </c>
      <c r="X362" s="61">
        <v>1</v>
      </c>
      <c r="Y362" s="64">
        <v>0</v>
      </c>
    </row>
    <row r="363" spans="1:25">
      <c r="A363" s="59">
        <v>362</v>
      </c>
      <c r="B363" s="59" t="s">
        <v>525</v>
      </c>
      <c r="C363" s="59" t="s">
        <v>1805</v>
      </c>
      <c r="D363" s="59" t="s">
        <v>116</v>
      </c>
      <c r="E363" s="59" t="s">
        <v>105</v>
      </c>
      <c r="F363" s="59" t="s">
        <v>25</v>
      </c>
      <c r="G363" s="59">
        <f t="shared" si="25"/>
        <v>0</v>
      </c>
      <c r="H363" s="60" t="s">
        <v>1806</v>
      </c>
      <c r="I363" s="59" t="s">
        <v>183</v>
      </c>
      <c r="J363" s="59">
        <v>1</v>
      </c>
      <c r="K363" s="59">
        <f t="shared" si="26"/>
        <v>2</v>
      </c>
      <c r="L363" s="59">
        <v>0</v>
      </c>
      <c r="M363" s="59">
        <v>0</v>
      </c>
      <c r="N363" s="59">
        <v>0</v>
      </c>
      <c r="O363" s="59">
        <v>1</v>
      </c>
      <c r="P363" s="59">
        <v>1</v>
      </c>
      <c r="Q363" s="59">
        <v>0</v>
      </c>
      <c r="R363" s="59">
        <v>2018</v>
      </c>
      <c r="S363" s="59" t="s">
        <v>200</v>
      </c>
      <c r="T363" s="59" t="s">
        <v>1807</v>
      </c>
      <c r="U363" s="59" t="s">
        <v>30</v>
      </c>
      <c r="V363" s="59">
        <v>1</v>
      </c>
      <c r="W363" s="59">
        <v>1</v>
      </c>
      <c r="X363" s="61">
        <v>1</v>
      </c>
      <c r="Y363" s="64">
        <v>0</v>
      </c>
    </row>
    <row r="364" spans="1:25">
      <c r="A364" s="59">
        <v>363</v>
      </c>
      <c r="B364" s="59" t="s">
        <v>1808</v>
      </c>
      <c r="C364" s="59" t="s">
        <v>1809</v>
      </c>
      <c r="D364" s="59" t="s">
        <v>1810</v>
      </c>
      <c r="E364" s="59" t="s">
        <v>34</v>
      </c>
      <c r="F364" s="59" t="s">
        <v>35</v>
      </c>
      <c r="G364" s="59">
        <f t="shared" si="25"/>
        <v>0</v>
      </c>
      <c r="H364" s="60" t="s">
        <v>1811</v>
      </c>
      <c r="I364" s="59" t="s">
        <v>27</v>
      </c>
      <c r="J364" s="59">
        <v>1</v>
      </c>
      <c r="K364" s="59">
        <f t="shared" si="26"/>
        <v>2</v>
      </c>
      <c r="L364" s="59">
        <v>0</v>
      </c>
      <c r="M364" s="59">
        <v>1</v>
      </c>
      <c r="N364" s="59">
        <v>0</v>
      </c>
      <c r="O364" s="59">
        <v>0</v>
      </c>
      <c r="P364" s="59">
        <v>1</v>
      </c>
      <c r="Q364" s="59">
        <v>0</v>
      </c>
      <c r="R364" s="59">
        <v>2017</v>
      </c>
      <c r="S364" s="59" t="s">
        <v>479</v>
      </c>
      <c r="T364" s="59" t="s">
        <v>1812</v>
      </c>
      <c r="U364" s="59" t="s">
        <v>30</v>
      </c>
      <c r="V364" s="59">
        <v>1</v>
      </c>
      <c r="W364" s="59">
        <v>1</v>
      </c>
      <c r="X364" s="61">
        <v>1</v>
      </c>
      <c r="Y364" s="64">
        <v>0</v>
      </c>
    </row>
    <row r="365" spans="1:25">
      <c r="A365" s="59">
        <v>364</v>
      </c>
      <c r="B365" s="59" t="s">
        <v>1813</v>
      </c>
      <c r="C365" s="59" t="s">
        <v>1814</v>
      </c>
      <c r="D365" s="59" t="s">
        <v>1815</v>
      </c>
      <c r="E365" s="59" t="s">
        <v>72</v>
      </c>
      <c r="F365" s="59" t="s">
        <v>25</v>
      </c>
      <c r="G365" s="59">
        <f t="shared" si="25"/>
        <v>0</v>
      </c>
      <c r="H365" s="60" t="s">
        <v>1816</v>
      </c>
      <c r="I365" s="59" t="s">
        <v>27</v>
      </c>
      <c r="J365" s="59">
        <v>1</v>
      </c>
      <c r="K365" s="59">
        <f t="shared" si="26"/>
        <v>2</v>
      </c>
      <c r="L365" s="59">
        <v>0</v>
      </c>
      <c r="M365" s="59">
        <v>1</v>
      </c>
      <c r="N365" s="59">
        <v>0</v>
      </c>
      <c r="O365" s="59">
        <v>1</v>
      </c>
      <c r="P365" s="59">
        <v>0</v>
      </c>
      <c r="Q365" s="59">
        <v>0</v>
      </c>
      <c r="R365" s="59">
        <v>2017</v>
      </c>
      <c r="S365" s="59" t="s">
        <v>479</v>
      </c>
      <c r="T365" s="59" t="s">
        <v>1817</v>
      </c>
      <c r="U365" s="59" t="s">
        <v>30</v>
      </c>
      <c r="V365" s="59">
        <v>1</v>
      </c>
      <c r="W365" s="59">
        <v>1</v>
      </c>
      <c r="X365" s="61">
        <v>1</v>
      </c>
      <c r="Y365" s="64">
        <v>0</v>
      </c>
    </row>
    <row r="366" spans="1:25">
      <c r="A366" s="59">
        <v>365</v>
      </c>
      <c r="B366" s="59" t="s">
        <v>1818</v>
      </c>
      <c r="C366" s="59" t="s">
        <v>1819</v>
      </c>
      <c r="D366" s="59" t="s">
        <v>91</v>
      </c>
      <c r="E366" s="59" t="s">
        <v>91</v>
      </c>
      <c r="F366" s="59" t="s">
        <v>91</v>
      </c>
      <c r="G366" s="59">
        <f t="shared" si="25"/>
        <v>0</v>
      </c>
      <c r="H366" s="60" t="s">
        <v>1820</v>
      </c>
      <c r="I366" s="59" t="s">
        <v>27</v>
      </c>
      <c r="J366" s="59">
        <v>1</v>
      </c>
      <c r="K366" s="59">
        <f t="shared" si="26"/>
        <v>2</v>
      </c>
      <c r="L366" s="59">
        <v>1</v>
      </c>
      <c r="M366" s="59">
        <v>0</v>
      </c>
      <c r="N366" s="59">
        <v>0</v>
      </c>
      <c r="O366" s="59">
        <v>0</v>
      </c>
      <c r="P366" s="59">
        <v>1</v>
      </c>
      <c r="Q366" s="59">
        <v>0</v>
      </c>
      <c r="R366" s="59">
        <v>2018</v>
      </c>
      <c r="S366" s="59" t="s">
        <v>479</v>
      </c>
      <c r="T366" s="59" t="s">
        <v>1821</v>
      </c>
      <c r="U366" s="59" t="s">
        <v>30</v>
      </c>
      <c r="V366" s="59">
        <v>1</v>
      </c>
      <c r="W366" s="59">
        <v>1</v>
      </c>
      <c r="X366" s="61">
        <v>1</v>
      </c>
      <c r="Y366" s="64">
        <v>0</v>
      </c>
    </row>
    <row r="367" spans="1:25">
      <c r="A367" s="59">
        <v>366</v>
      </c>
      <c r="B367" s="59" t="s">
        <v>1822</v>
      </c>
      <c r="C367" s="59" t="s">
        <v>1823</v>
      </c>
      <c r="D367" s="59" t="s">
        <v>1824</v>
      </c>
      <c r="E367" s="59" t="s">
        <v>50</v>
      </c>
      <c r="F367" s="59" t="s">
        <v>25</v>
      </c>
      <c r="G367" s="59">
        <f t="shared" si="25"/>
        <v>0</v>
      </c>
      <c r="H367" s="60" t="s">
        <v>1825</v>
      </c>
      <c r="I367" s="59" t="s">
        <v>27</v>
      </c>
      <c r="J367" s="59">
        <v>1</v>
      </c>
      <c r="K367" s="59">
        <f t="shared" si="26"/>
        <v>2</v>
      </c>
      <c r="L367" s="59">
        <v>1</v>
      </c>
      <c r="M367" s="59">
        <v>1</v>
      </c>
      <c r="N367" s="59">
        <v>0</v>
      </c>
      <c r="O367" s="59">
        <v>0</v>
      </c>
      <c r="P367" s="59">
        <v>0</v>
      </c>
      <c r="Q367" s="59">
        <v>0</v>
      </c>
      <c r="R367" s="59">
        <v>2019</v>
      </c>
      <c r="S367" s="59" t="s">
        <v>479</v>
      </c>
      <c r="T367" s="59" t="s">
        <v>1826</v>
      </c>
      <c r="U367" s="59" t="s">
        <v>30</v>
      </c>
      <c r="V367" s="59">
        <v>1</v>
      </c>
      <c r="W367" s="59">
        <v>1</v>
      </c>
      <c r="X367" s="61">
        <v>1</v>
      </c>
      <c r="Y367" s="64">
        <v>0</v>
      </c>
    </row>
    <row r="368" spans="1:25">
      <c r="A368" s="59">
        <v>367</v>
      </c>
      <c r="B368" s="59" t="s">
        <v>1827</v>
      </c>
      <c r="C368" s="59" t="s">
        <v>1828</v>
      </c>
      <c r="D368" s="59" t="s">
        <v>4257</v>
      </c>
      <c r="E368" s="59" t="s">
        <v>105</v>
      </c>
      <c r="F368" s="59" t="s">
        <v>25</v>
      </c>
      <c r="G368" s="59">
        <f t="shared" si="25"/>
        <v>0</v>
      </c>
      <c r="H368" s="60" t="s">
        <v>1830</v>
      </c>
      <c r="I368" s="59" t="s">
        <v>27</v>
      </c>
      <c r="J368" s="59">
        <v>1</v>
      </c>
      <c r="K368" s="59">
        <f t="shared" si="26"/>
        <v>2</v>
      </c>
      <c r="L368" s="59">
        <v>0</v>
      </c>
      <c r="M368" s="59">
        <v>1</v>
      </c>
      <c r="N368" s="59">
        <v>0</v>
      </c>
      <c r="O368" s="59">
        <v>0</v>
      </c>
      <c r="P368" s="59">
        <v>0</v>
      </c>
      <c r="Q368" s="59">
        <v>1</v>
      </c>
      <c r="R368" s="59">
        <v>2021</v>
      </c>
      <c r="S368" s="59" t="s">
        <v>391</v>
      </c>
      <c r="T368" s="59" t="s">
        <v>1831</v>
      </c>
      <c r="U368" s="59" t="s">
        <v>46</v>
      </c>
      <c r="V368" s="59">
        <v>1</v>
      </c>
      <c r="W368" s="59">
        <v>1</v>
      </c>
      <c r="X368" s="61">
        <v>1</v>
      </c>
      <c r="Y368" s="64">
        <v>0</v>
      </c>
    </row>
    <row r="369" spans="1:25">
      <c r="A369" s="59">
        <v>368</v>
      </c>
      <c r="B369" s="59" t="s">
        <v>1832</v>
      </c>
      <c r="C369" s="59" t="s">
        <v>1833</v>
      </c>
      <c r="D369" s="59" t="s">
        <v>4360</v>
      </c>
      <c r="E369" s="59" t="s">
        <v>50</v>
      </c>
      <c r="F369" s="59" t="s">
        <v>25</v>
      </c>
      <c r="G369" s="59">
        <f t="shared" si="25"/>
        <v>0</v>
      </c>
      <c r="H369" s="60" t="s">
        <v>1834</v>
      </c>
      <c r="I369" s="59" t="s">
        <v>27</v>
      </c>
      <c r="J369" s="59">
        <v>1</v>
      </c>
      <c r="K369" s="59">
        <f t="shared" si="26"/>
        <v>2</v>
      </c>
      <c r="L369" s="59">
        <v>0</v>
      </c>
      <c r="M369" s="59">
        <v>1</v>
      </c>
      <c r="N369" s="59">
        <v>0</v>
      </c>
      <c r="O369" s="59">
        <v>1</v>
      </c>
      <c r="P369" s="59">
        <v>0</v>
      </c>
      <c r="Q369" s="59">
        <v>0</v>
      </c>
      <c r="R369" s="59">
        <v>2022</v>
      </c>
      <c r="S369" s="59" t="s">
        <v>58</v>
      </c>
      <c r="T369" s="59" t="s">
        <v>1835</v>
      </c>
      <c r="U369" s="59" t="s">
        <v>30</v>
      </c>
      <c r="V369" s="59">
        <v>1</v>
      </c>
      <c r="W369" s="59">
        <v>1</v>
      </c>
      <c r="X369" s="61">
        <v>1</v>
      </c>
      <c r="Y369" s="64">
        <v>0</v>
      </c>
    </row>
    <row r="370" spans="1:25">
      <c r="A370" s="59">
        <v>369</v>
      </c>
      <c r="B370" s="59" t="s">
        <v>1836</v>
      </c>
      <c r="C370" s="59" t="s">
        <v>1837</v>
      </c>
      <c r="D370" s="59" t="s">
        <v>4341</v>
      </c>
      <c r="E370" s="59" t="s">
        <v>50</v>
      </c>
      <c r="F370" s="59" t="s">
        <v>25</v>
      </c>
      <c r="G370" s="59">
        <f t="shared" si="25"/>
        <v>0</v>
      </c>
      <c r="H370" s="60" t="s">
        <v>1838</v>
      </c>
      <c r="I370" s="59" t="s">
        <v>27</v>
      </c>
      <c r="J370" s="59">
        <v>1</v>
      </c>
      <c r="K370" s="59">
        <f t="shared" si="26"/>
        <v>2</v>
      </c>
      <c r="L370" s="59">
        <v>0</v>
      </c>
      <c r="M370" s="59">
        <v>1</v>
      </c>
      <c r="N370" s="59">
        <v>1</v>
      </c>
      <c r="O370" s="59">
        <v>0</v>
      </c>
      <c r="P370" s="59">
        <v>0</v>
      </c>
      <c r="Q370" s="59">
        <v>0</v>
      </c>
      <c r="R370" s="59">
        <v>2022</v>
      </c>
      <c r="S370" s="59" t="s">
        <v>58</v>
      </c>
      <c r="T370" s="59" t="s">
        <v>1839</v>
      </c>
      <c r="U370" s="59" t="s">
        <v>30</v>
      </c>
      <c r="V370" s="59">
        <v>1</v>
      </c>
      <c r="W370" s="59">
        <v>1</v>
      </c>
      <c r="X370" s="61">
        <v>1</v>
      </c>
      <c r="Y370" s="64">
        <v>0</v>
      </c>
    </row>
    <row r="371" spans="1:25">
      <c r="A371" s="59">
        <v>370</v>
      </c>
      <c r="B371" s="59" t="s">
        <v>1840</v>
      </c>
      <c r="C371" s="59" t="s">
        <v>1841</v>
      </c>
      <c r="D371" s="59" t="s">
        <v>1842</v>
      </c>
      <c r="E371" s="59" t="s">
        <v>42</v>
      </c>
      <c r="F371" s="59" t="s">
        <v>35</v>
      </c>
      <c r="G371" s="59">
        <f t="shared" si="25"/>
        <v>0</v>
      </c>
      <c r="H371" s="60" t="s">
        <v>1843</v>
      </c>
      <c r="I371" s="59" t="s">
        <v>27</v>
      </c>
      <c r="J371" s="59">
        <v>1</v>
      </c>
      <c r="K371" s="59">
        <f t="shared" si="26"/>
        <v>2</v>
      </c>
      <c r="L371" s="59">
        <v>1</v>
      </c>
      <c r="M371" s="59">
        <v>1</v>
      </c>
      <c r="N371" s="59">
        <v>0</v>
      </c>
      <c r="O371" s="59">
        <v>0</v>
      </c>
      <c r="P371" s="59">
        <v>0</v>
      </c>
      <c r="Q371" s="59">
        <v>0</v>
      </c>
      <c r="R371" s="59">
        <v>2022</v>
      </c>
      <c r="S371" s="59" t="s">
        <v>58</v>
      </c>
      <c r="T371" s="59" t="s">
        <v>1844</v>
      </c>
      <c r="U371" s="59" t="s">
        <v>30</v>
      </c>
      <c r="V371" s="59">
        <v>1</v>
      </c>
      <c r="W371" s="59">
        <v>1</v>
      </c>
      <c r="X371" s="61">
        <v>1</v>
      </c>
      <c r="Y371" s="64">
        <v>0</v>
      </c>
    </row>
    <row r="372" spans="1:25">
      <c r="A372" s="59">
        <v>371</v>
      </c>
      <c r="B372" s="59" t="s">
        <v>1845</v>
      </c>
      <c r="C372" s="59" t="s">
        <v>1846</v>
      </c>
      <c r="D372" s="59" t="s">
        <v>1847</v>
      </c>
      <c r="E372" s="59" t="s">
        <v>42</v>
      </c>
      <c r="F372" s="59" t="s">
        <v>35</v>
      </c>
      <c r="G372" s="59">
        <f t="shared" si="25"/>
        <v>0</v>
      </c>
      <c r="H372" s="60" t="s">
        <v>1848</v>
      </c>
      <c r="I372" s="59" t="s">
        <v>27</v>
      </c>
      <c r="J372" s="59">
        <v>1</v>
      </c>
      <c r="K372" s="59">
        <f t="shared" si="26"/>
        <v>2</v>
      </c>
      <c r="L372" s="59">
        <v>0</v>
      </c>
      <c r="M372" s="59">
        <v>1</v>
      </c>
      <c r="N372" s="59">
        <v>1</v>
      </c>
      <c r="O372" s="59">
        <v>0</v>
      </c>
      <c r="P372" s="59">
        <v>0</v>
      </c>
      <c r="Q372" s="59">
        <v>0</v>
      </c>
      <c r="R372" s="59">
        <v>2022</v>
      </c>
      <c r="S372" s="59" t="s">
        <v>58</v>
      </c>
      <c r="T372" s="59" t="s">
        <v>1849</v>
      </c>
      <c r="U372" s="59" t="s">
        <v>30</v>
      </c>
      <c r="V372" s="59">
        <v>1</v>
      </c>
      <c r="W372" s="59">
        <v>1</v>
      </c>
      <c r="X372" s="61">
        <v>1</v>
      </c>
      <c r="Y372" s="64">
        <v>0</v>
      </c>
    </row>
    <row r="373" spans="1:25">
      <c r="A373" s="59">
        <v>372</v>
      </c>
      <c r="B373" s="59" t="s">
        <v>1850</v>
      </c>
      <c r="C373" s="59" t="s">
        <v>1851</v>
      </c>
      <c r="D373" s="59" t="s">
        <v>4310</v>
      </c>
      <c r="E373" s="59" t="s">
        <v>42</v>
      </c>
      <c r="F373" s="59" t="s">
        <v>35</v>
      </c>
      <c r="G373" s="59">
        <f t="shared" si="25"/>
        <v>0</v>
      </c>
      <c r="H373" s="60" t="s">
        <v>1852</v>
      </c>
      <c r="I373" s="59" t="s">
        <v>27</v>
      </c>
      <c r="J373" s="59">
        <v>1</v>
      </c>
      <c r="K373" s="59">
        <f t="shared" si="26"/>
        <v>2</v>
      </c>
      <c r="L373" s="59">
        <v>1</v>
      </c>
      <c r="M373" s="59">
        <v>1</v>
      </c>
      <c r="N373" s="59">
        <v>0</v>
      </c>
      <c r="O373" s="59">
        <v>0</v>
      </c>
      <c r="P373" s="59">
        <v>0</v>
      </c>
      <c r="Q373" s="59">
        <v>0</v>
      </c>
      <c r="R373" s="59">
        <v>2019</v>
      </c>
      <c r="S373" s="59" t="s">
        <v>206</v>
      </c>
      <c r="T373" s="59" t="s">
        <v>1853</v>
      </c>
      <c r="U373" s="59" t="s">
        <v>30</v>
      </c>
      <c r="V373" s="59">
        <v>1</v>
      </c>
      <c r="W373" s="59">
        <v>1</v>
      </c>
      <c r="X373" s="61">
        <v>1</v>
      </c>
      <c r="Y373" s="64">
        <v>0</v>
      </c>
    </row>
    <row r="374" spans="1:25">
      <c r="A374" s="59">
        <v>373</v>
      </c>
      <c r="B374" s="59" t="s">
        <v>1854</v>
      </c>
      <c r="C374" s="59" t="s">
        <v>1855</v>
      </c>
      <c r="D374" s="59" t="s">
        <v>1856</v>
      </c>
      <c r="E374" s="59" t="s">
        <v>56</v>
      </c>
      <c r="F374" s="59" t="s">
        <v>56</v>
      </c>
      <c r="G374" s="59">
        <f t="shared" si="25"/>
        <v>0</v>
      </c>
      <c r="H374" s="60" t="s">
        <v>1857</v>
      </c>
      <c r="I374" s="59" t="s">
        <v>27</v>
      </c>
      <c r="J374" s="59">
        <v>1</v>
      </c>
      <c r="K374" s="59">
        <f t="shared" si="26"/>
        <v>2</v>
      </c>
      <c r="L374" s="59">
        <v>0</v>
      </c>
      <c r="M374" s="59">
        <v>1</v>
      </c>
      <c r="N374" s="59">
        <v>1</v>
      </c>
      <c r="O374" s="59">
        <v>0</v>
      </c>
      <c r="P374" s="59">
        <v>0</v>
      </c>
      <c r="Q374" s="59">
        <v>0</v>
      </c>
      <c r="R374" s="59">
        <v>2022</v>
      </c>
      <c r="S374" s="59" t="s">
        <v>206</v>
      </c>
      <c r="T374" s="59" t="s">
        <v>1858</v>
      </c>
      <c r="U374" s="59" t="s">
        <v>30</v>
      </c>
      <c r="V374" s="59">
        <v>1</v>
      </c>
      <c r="W374" s="59">
        <v>1</v>
      </c>
      <c r="X374" s="61">
        <v>1</v>
      </c>
      <c r="Y374" s="64">
        <v>0</v>
      </c>
    </row>
    <row r="375" spans="1:25">
      <c r="A375" s="59">
        <v>374</v>
      </c>
      <c r="B375" s="59" t="s">
        <v>1859</v>
      </c>
      <c r="C375" s="59" t="s">
        <v>1860</v>
      </c>
      <c r="D375" s="59" t="s">
        <v>4342</v>
      </c>
      <c r="E375" s="59" t="s">
        <v>72</v>
      </c>
      <c r="F375" s="59" t="s">
        <v>25</v>
      </c>
      <c r="G375" s="59">
        <f t="shared" si="25"/>
        <v>0</v>
      </c>
      <c r="H375" s="60" t="s">
        <v>1861</v>
      </c>
      <c r="I375" s="59" t="s">
        <v>27</v>
      </c>
      <c r="J375" s="59">
        <v>1</v>
      </c>
      <c r="K375" s="59">
        <f t="shared" si="26"/>
        <v>2</v>
      </c>
      <c r="L375" s="59">
        <v>1</v>
      </c>
      <c r="M375" s="59">
        <v>1</v>
      </c>
      <c r="N375" s="59">
        <v>0</v>
      </c>
      <c r="O375" s="59">
        <v>0</v>
      </c>
      <c r="P375" s="59">
        <v>0</v>
      </c>
      <c r="Q375" s="59">
        <v>0</v>
      </c>
      <c r="R375" s="59">
        <v>2022</v>
      </c>
      <c r="S375" s="59" t="s">
        <v>1862</v>
      </c>
      <c r="T375" s="59" t="s">
        <v>1863</v>
      </c>
      <c r="U375" s="59" t="s">
        <v>30</v>
      </c>
      <c r="V375" s="59">
        <v>1</v>
      </c>
      <c r="W375" s="59">
        <v>1</v>
      </c>
      <c r="X375" s="61">
        <v>1</v>
      </c>
      <c r="Y375" s="64">
        <v>0</v>
      </c>
    </row>
    <row r="376" spans="1:25">
      <c r="A376" s="59">
        <v>375</v>
      </c>
      <c r="B376" s="59" t="s">
        <v>1864</v>
      </c>
      <c r="C376" s="59" t="s">
        <v>1865</v>
      </c>
      <c r="D376" s="59" t="s">
        <v>1430</v>
      </c>
      <c r="E376" s="59" t="s">
        <v>105</v>
      </c>
      <c r="F376" s="59" t="s">
        <v>25</v>
      </c>
      <c r="G376" s="59">
        <f t="shared" si="25"/>
        <v>0</v>
      </c>
      <c r="H376" s="60" t="s">
        <v>1866</v>
      </c>
      <c r="I376" s="59" t="s">
        <v>27</v>
      </c>
      <c r="J376" s="59">
        <v>1</v>
      </c>
      <c r="K376" s="59">
        <f t="shared" si="26"/>
        <v>2</v>
      </c>
      <c r="L376" s="59">
        <v>0</v>
      </c>
      <c r="M376" s="59">
        <v>1</v>
      </c>
      <c r="N376" s="59">
        <v>1</v>
      </c>
      <c r="O376" s="59">
        <v>0</v>
      </c>
      <c r="P376" s="59">
        <v>0</v>
      </c>
      <c r="Q376" s="59">
        <v>0</v>
      </c>
      <c r="R376" s="59">
        <v>2021</v>
      </c>
      <c r="S376" s="59" t="s">
        <v>1867</v>
      </c>
      <c r="T376" s="59" t="s">
        <v>1868</v>
      </c>
      <c r="U376" s="59" t="s">
        <v>30</v>
      </c>
      <c r="V376" s="59">
        <v>1</v>
      </c>
      <c r="W376" s="59">
        <v>1</v>
      </c>
      <c r="X376" s="61">
        <v>1</v>
      </c>
      <c r="Y376" s="64">
        <v>0</v>
      </c>
    </row>
    <row r="377" spans="1:25">
      <c r="A377" s="59">
        <v>376</v>
      </c>
      <c r="B377" s="59" t="s">
        <v>1869</v>
      </c>
      <c r="C377" s="59" t="s">
        <v>1870</v>
      </c>
      <c r="D377" s="59" t="s">
        <v>1871</v>
      </c>
      <c r="E377" s="59" t="s">
        <v>42</v>
      </c>
      <c r="F377" s="59" t="s">
        <v>35</v>
      </c>
      <c r="G377" s="59">
        <f t="shared" si="25"/>
        <v>0</v>
      </c>
      <c r="H377" s="60" t="s">
        <v>1872</v>
      </c>
      <c r="I377" s="59" t="s">
        <v>27</v>
      </c>
      <c r="J377" s="59">
        <v>1</v>
      </c>
      <c r="K377" s="59">
        <f t="shared" si="26"/>
        <v>2</v>
      </c>
      <c r="L377" s="59">
        <v>1</v>
      </c>
      <c r="M377" s="59">
        <v>1</v>
      </c>
      <c r="N377" s="59">
        <v>0</v>
      </c>
      <c r="O377" s="59">
        <v>0</v>
      </c>
      <c r="P377" s="59">
        <v>0</v>
      </c>
      <c r="Q377" s="59">
        <v>0</v>
      </c>
      <c r="R377" s="59">
        <v>2018</v>
      </c>
      <c r="S377" s="59" t="s">
        <v>1873</v>
      </c>
      <c r="T377" s="59" t="s">
        <v>1874</v>
      </c>
      <c r="U377" s="59" t="s">
        <v>30</v>
      </c>
      <c r="V377" s="59">
        <v>1</v>
      </c>
      <c r="W377" s="59">
        <v>1</v>
      </c>
      <c r="X377" s="61">
        <v>1</v>
      </c>
      <c r="Y377" s="64">
        <v>0</v>
      </c>
    </row>
    <row r="378" spans="1:25">
      <c r="A378" s="59">
        <v>377</v>
      </c>
      <c r="B378" s="59" t="s">
        <v>1875</v>
      </c>
      <c r="C378" s="59" t="s">
        <v>1876</v>
      </c>
      <c r="D378" s="59" t="s">
        <v>1877</v>
      </c>
      <c r="E378" s="59" t="s">
        <v>56</v>
      </c>
      <c r="F378" s="59" t="s">
        <v>56</v>
      </c>
      <c r="G378" s="59">
        <f t="shared" si="25"/>
        <v>0</v>
      </c>
      <c r="H378" s="60" t="s">
        <v>1878</v>
      </c>
      <c r="I378" s="59" t="s">
        <v>27</v>
      </c>
      <c r="J378" s="59">
        <v>1</v>
      </c>
      <c r="K378" s="59">
        <f t="shared" si="26"/>
        <v>2</v>
      </c>
      <c r="L378" s="59">
        <v>0</v>
      </c>
      <c r="M378" s="59">
        <v>1</v>
      </c>
      <c r="N378" s="59">
        <v>0</v>
      </c>
      <c r="O378" s="59">
        <v>1</v>
      </c>
      <c r="P378" s="59">
        <v>0</v>
      </c>
      <c r="Q378" s="59">
        <v>0</v>
      </c>
      <c r="R378" s="59">
        <v>2022</v>
      </c>
      <c r="S378" s="59" t="s">
        <v>234</v>
      </c>
      <c r="T378" s="59" t="s">
        <v>1879</v>
      </c>
      <c r="U378" s="59" t="s">
        <v>30</v>
      </c>
      <c r="V378" s="59">
        <v>1</v>
      </c>
      <c r="W378" s="59">
        <v>1</v>
      </c>
      <c r="X378" s="61">
        <v>1</v>
      </c>
      <c r="Y378" s="64">
        <v>0</v>
      </c>
    </row>
    <row r="379" spans="1:25">
      <c r="A379" s="59">
        <v>378</v>
      </c>
      <c r="B379" s="59" t="s">
        <v>1880</v>
      </c>
      <c r="C379" s="59" t="s">
        <v>1881</v>
      </c>
      <c r="D379" s="59" t="s">
        <v>762</v>
      </c>
      <c r="E379" s="59" t="s">
        <v>762</v>
      </c>
      <c r="F379" s="59" t="s">
        <v>762</v>
      </c>
      <c r="G379" s="59" t="s">
        <v>762</v>
      </c>
      <c r="H379" s="60" t="s">
        <v>1882</v>
      </c>
      <c r="I379" s="59" t="s">
        <v>27</v>
      </c>
      <c r="J379" s="59">
        <v>1</v>
      </c>
      <c r="K379" s="59">
        <f t="shared" si="26"/>
        <v>2</v>
      </c>
      <c r="L379" s="59">
        <v>0</v>
      </c>
      <c r="M379" s="59">
        <v>1</v>
      </c>
      <c r="N379" s="59">
        <v>0</v>
      </c>
      <c r="O379" s="59">
        <v>0</v>
      </c>
      <c r="P379" s="59">
        <v>1</v>
      </c>
      <c r="Q379" s="59">
        <v>0</v>
      </c>
      <c r="R379" s="59">
        <v>2022</v>
      </c>
      <c r="S379" s="59" t="s">
        <v>234</v>
      </c>
      <c r="T379" s="59" t="s">
        <v>1883</v>
      </c>
      <c r="U379" s="59" t="s">
        <v>30</v>
      </c>
      <c r="V379" s="59">
        <v>1</v>
      </c>
      <c r="W379" s="59">
        <v>1</v>
      </c>
      <c r="X379" s="61">
        <v>1</v>
      </c>
      <c r="Y379" s="64">
        <v>0</v>
      </c>
    </row>
    <row r="380" spans="1:25">
      <c r="A380" s="59">
        <v>379</v>
      </c>
      <c r="B380" s="59" t="s">
        <v>1884</v>
      </c>
      <c r="C380" s="59" t="s">
        <v>1885</v>
      </c>
      <c r="D380" s="59" t="s">
        <v>1886</v>
      </c>
      <c r="E380" s="59" t="s">
        <v>24</v>
      </c>
      <c r="F380" s="59" t="s">
        <v>25</v>
      </c>
      <c r="G380" s="59">
        <f t="shared" ref="G380:G411" si="27">IFERROR(IF(FIND("Multi",F380),1,0),0)</f>
        <v>0</v>
      </c>
      <c r="H380" s="60" t="s">
        <v>1887</v>
      </c>
      <c r="I380" s="59" t="s">
        <v>27</v>
      </c>
      <c r="J380" s="59">
        <v>1</v>
      </c>
      <c r="K380" s="59">
        <f t="shared" si="26"/>
        <v>2</v>
      </c>
      <c r="L380" s="59">
        <v>1</v>
      </c>
      <c r="M380" s="59">
        <v>0</v>
      </c>
      <c r="N380" s="59">
        <v>0</v>
      </c>
      <c r="O380" s="59">
        <v>0</v>
      </c>
      <c r="P380" s="59">
        <v>1</v>
      </c>
      <c r="Q380" s="59">
        <v>0</v>
      </c>
      <c r="R380" s="59">
        <v>2018</v>
      </c>
      <c r="S380" s="59" t="s">
        <v>582</v>
      </c>
      <c r="T380" s="59" t="s">
        <v>1888</v>
      </c>
      <c r="U380" s="59" t="s">
        <v>30</v>
      </c>
      <c r="V380" s="59">
        <v>1</v>
      </c>
      <c r="W380" s="59">
        <v>1</v>
      </c>
      <c r="X380" s="61">
        <v>1</v>
      </c>
      <c r="Y380" s="64">
        <v>0</v>
      </c>
    </row>
    <row r="381" spans="1:25">
      <c r="A381" s="59">
        <v>380</v>
      </c>
      <c r="B381" s="59" t="s">
        <v>1889</v>
      </c>
      <c r="C381" s="59" t="s">
        <v>1890</v>
      </c>
      <c r="D381" s="59" t="s">
        <v>1891</v>
      </c>
      <c r="E381" s="59" t="s">
        <v>42</v>
      </c>
      <c r="F381" s="59" t="s">
        <v>35</v>
      </c>
      <c r="G381" s="59">
        <f t="shared" si="27"/>
        <v>0</v>
      </c>
      <c r="H381" s="60" t="s">
        <v>1892</v>
      </c>
      <c r="I381" s="59" t="s">
        <v>27</v>
      </c>
      <c r="J381" s="59">
        <v>1</v>
      </c>
      <c r="K381" s="59">
        <f t="shared" si="26"/>
        <v>2</v>
      </c>
      <c r="L381" s="59">
        <v>1</v>
      </c>
      <c r="M381" s="59">
        <v>1</v>
      </c>
      <c r="N381" s="59">
        <v>0</v>
      </c>
      <c r="O381" s="59">
        <v>0</v>
      </c>
      <c r="P381" s="59">
        <v>0</v>
      </c>
      <c r="Q381" s="59">
        <v>0</v>
      </c>
      <c r="R381" s="59">
        <v>2016</v>
      </c>
      <c r="S381" s="59" t="s">
        <v>172</v>
      </c>
      <c r="T381" s="59" t="s">
        <v>1893</v>
      </c>
      <c r="U381" s="59" t="s">
        <v>30</v>
      </c>
      <c r="V381" s="59">
        <v>1</v>
      </c>
      <c r="W381" s="59">
        <v>1</v>
      </c>
      <c r="X381" s="61">
        <v>1</v>
      </c>
      <c r="Y381" s="64">
        <v>0</v>
      </c>
    </row>
    <row r="382" spans="1:25">
      <c r="A382" s="59">
        <v>381</v>
      </c>
      <c r="B382" s="59" t="s">
        <v>1894</v>
      </c>
      <c r="C382" s="59" t="s">
        <v>1895</v>
      </c>
      <c r="D382" s="59" t="s">
        <v>1896</v>
      </c>
      <c r="E382" s="59" t="s">
        <v>50</v>
      </c>
      <c r="F382" s="59" t="s">
        <v>25</v>
      </c>
      <c r="G382" s="59">
        <f t="shared" si="27"/>
        <v>0</v>
      </c>
      <c r="H382" s="60" t="s">
        <v>1897</v>
      </c>
      <c r="I382" s="59" t="s">
        <v>27</v>
      </c>
      <c r="J382" s="59">
        <v>1</v>
      </c>
      <c r="K382" s="59">
        <f t="shared" si="26"/>
        <v>2</v>
      </c>
      <c r="L382" s="59">
        <v>0</v>
      </c>
      <c r="M382" s="59">
        <v>1</v>
      </c>
      <c r="N382" s="59">
        <v>0</v>
      </c>
      <c r="O382" s="59">
        <v>1</v>
      </c>
      <c r="P382" s="59">
        <v>0</v>
      </c>
      <c r="Q382" s="59">
        <v>0</v>
      </c>
      <c r="R382" s="59">
        <v>2020</v>
      </c>
      <c r="S382" s="59" t="s">
        <v>1898</v>
      </c>
      <c r="T382" s="59" t="s">
        <v>1899</v>
      </c>
      <c r="U382" s="59" t="s">
        <v>46</v>
      </c>
      <c r="V382" s="59">
        <v>1</v>
      </c>
      <c r="W382" s="59">
        <v>1</v>
      </c>
      <c r="X382" s="61">
        <v>1</v>
      </c>
      <c r="Y382" s="64">
        <v>0</v>
      </c>
    </row>
    <row r="383" spans="1:25">
      <c r="A383" s="59">
        <v>382</v>
      </c>
      <c r="B383" s="59" t="s">
        <v>1900</v>
      </c>
      <c r="C383" s="59" t="s">
        <v>1901</v>
      </c>
      <c r="D383" s="59" t="s">
        <v>1902</v>
      </c>
      <c r="E383" s="59" t="s">
        <v>50</v>
      </c>
      <c r="F383" s="59" t="s">
        <v>25</v>
      </c>
      <c r="G383" s="59">
        <f t="shared" si="27"/>
        <v>0</v>
      </c>
      <c r="H383" s="60" t="s">
        <v>1903</v>
      </c>
      <c r="I383" s="59" t="s">
        <v>27</v>
      </c>
      <c r="J383" s="59">
        <v>1</v>
      </c>
      <c r="K383" s="59">
        <f t="shared" si="26"/>
        <v>2</v>
      </c>
      <c r="L383" s="59">
        <v>0</v>
      </c>
      <c r="M383" s="59">
        <v>1</v>
      </c>
      <c r="N383" s="59">
        <v>1</v>
      </c>
      <c r="O383" s="59">
        <v>0</v>
      </c>
      <c r="P383" s="59">
        <v>0</v>
      </c>
      <c r="Q383" s="59">
        <v>0</v>
      </c>
      <c r="R383" s="59">
        <v>2019</v>
      </c>
      <c r="S383" s="59" t="s">
        <v>594</v>
      </c>
      <c r="T383" s="59" t="s">
        <v>1904</v>
      </c>
      <c r="U383" s="59" t="s">
        <v>30</v>
      </c>
      <c r="V383" s="59">
        <v>1</v>
      </c>
      <c r="W383" s="59">
        <v>1</v>
      </c>
      <c r="X383" s="61">
        <v>1</v>
      </c>
      <c r="Y383" s="64">
        <v>0</v>
      </c>
    </row>
    <row r="384" spans="1:25">
      <c r="A384" s="59">
        <v>383</v>
      </c>
      <c r="B384" s="59" t="s">
        <v>1905</v>
      </c>
      <c r="C384" s="59" t="s">
        <v>1906</v>
      </c>
      <c r="D384" s="59" t="s">
        <v>1907</v>
      </c>
      <c r="E384" s="59" t="s">
        <v>56</v>
      </c>
      <c r="F384" s="59" t="s">
        <v>56</v>
      </c>
      <c r="G384" s="59">
        <f t="shared" si="27"/>
        <v>0</v>
      </c>
      <c r="H384" s="60" t="s">
        <v>1908</v>
      </c>
      <c r="I384" s="59" t="s">
        <v>27</v>
      </c>
      <c r="J384" s="59">
        <v>1</v>
      </c>
      <c r="K384" s="59">
        <f t="shared" si="26"/>
        <v>2</v>
      </c>
      <c r="L384" s="59">
        <v>0</v>
      </c>
      <c r="M384" s="59">
        <v>0</v>
      </c>
      <c r="N384" s="59">
        <v>0</v>
      </c>
      <c r="O384" s="59">
        <v>0</v>
      </c>
      <c r="P384" s="59">
        <v>1</v>
      </c>
      <c r="Q384" s="59">
        <v>1</v>
      </c>
      <c r="R384" s="59">
        <v>2019</v>
      </c>
      <c r="S384" s="59" t="s">
        <v>594</v>
      </c>
      <c r="T384" s="59" t="s">
        <v>1909</v>
      </c>
      <c r="U384" s="59" t="s">
        <v>30</v>
      </c>
      <c r="V384" s="59">
        <v>1</v>
      </c>
      <c r="W384" s="59">
        <v>1</v>
      </c>
      <c r="X384" s="61">
        <v>1</v>
      </c>
      <c r="Y384" s="64">
        <v>0</v>
      </c>
    </row>
    <row r="385" spans="1:25">
      <c r="A385" s="59">
        <v>384</v>
      </c>
      <c r="B385" s="59" t="s">
        <v>1910</v>
      </c>
      <c r="C385" s="59" t="s">
        <v>1911</v>
      </c>
      <c r="D385" s="59" t="s">
        <v>1912</v>
      </c>
      <c r="E385" s="59" t="s">
        <v>105</v>
      </c>
      <c r="F385" s="59" t="s">
        <v>25</v>
      </c>
      <c r="G385" s="59">
        <f t="shared" si="27"/>
        <v>0</v>
      </c>
      <c r="H385" s="60" t="s">
        <v>1913</v>
      </c>
      <c r="I385" s="59" t="s">
        <v>27</v>
      </c>
      <c r="J385" s="59">
        <v>1</v>
      </c>
      <c r="K385" s="59">
        <f t="shared" si="26"/>
        <v>2</v>
      </c>
      <c r="L385" s="59">
        <v>0</v>
      </c>
      <c r="M385" s="59">
        <v>1</v>
      </c>
      <c r="N385" s="59">
        <v>0</v>
      </c>
      <c r="O385" s="59">
        <v>0</v>
      </c>
      <c r="P385" s="59">
        <v>1</v>
      </c>
      <c r="Q385" s="59">
        <v>0</v>
      </c>
      <c r="R385" s="59">
        <v>2018</v>
      </c>
      <c r="S385" s="59" t="s">
        <v>80</v>
      </c>
      <c r="T385" s="59" t="s">
        <v>1914</v>
      </c>
      <c r="U385" s="59" t="s">
        <v>30</v>
      </c>
      <c r="V385" s="59">
        <v>1</v>
      </c>
      <c r="W385" s="59">
        <v>1</v>
      </c>
      <c r="X385" s="61">
        <v>1</v>
      </c>
      <c r="Y385" s="64">
        <v>0</v>
      </c>
    </row>
    <row r="386" spans="1:25">
      <c r="A386" s="59">
        <v>385</v>
      </c>
      <c r="B386" s="59" t="s">
        <v>1915</v>
      </c>
      <c r="C386" s="59" t="s">
        <v>1916</v>
      </c>
      <c r="D386" s="59" t="s">
        <v>1917</v>
      </c>
      <c r="E386" s="59" t="s">
        <v>56</v>
      </c>
      <c r="F386" s="59" t="s">
        <v>56</v>
      </c>
      <c r="G386" s="59">
        <f t="shared" si="27"/>
        <v>0</v>
      </c>
      <c r="H386" s="60" t="s">
        <v>1918</v>
      </c>
      <c r="I386" s="59" t="s">
        <v>27</v>
      </c>
      <c r="J386" s="59">
        <v>1</v>
      </c>
      <c r="K386" s="59">
        <f t="shared" si="26"/>
        <v>2</v>
      </c>
      <c r="L386" s="59">
        <v>1</v>
      </c>
      <c r="M386" s="59">
        <v>1</v>
      </c>
      <c r="N386" s="59">
        <v>0</v>
      </c>
      <c r="O386" s="59">
        <v>0</v>
      </c>
      <c r="P386" s="59">
        <v>0</v>
      </c>
      <c r="Q386" s="59">
        <v>0</v>
      </c>
      <c r="R386" s="59">
        <v>2019</v>
      </c>
      <c r="S386" s="59" t="s">
        <v>80</v>
      </c>
      <c r="T386" s="59" t="s">
        <v>1919</v>
      </c>
      <c r="U386" s="59" t="s">
        <v>30</v>
      </c>
      <c r="V386" s="59">
        <v>1</v>
      </c>
      <c r="W386" s="59">
        <v>1</v>
      </c>
      <c r="X386" s="61">
        <v>1</v>
      </c>
      <c r="Y386" s="64">
        <v>0</v>
      </c>
    </row>
    <row r="387" spans="1:25">
      <c r="A387" s="59">
        <v>386</v>
      </c>
      <c r="B387" s="59" t="s">
        <v>1920</v>
      </c>
      <c r="C387" s="59" t="s">
        <v>1921</v>
      </c>
      <c r="D387" s="59" t="s">
        <v>4266</v>
      </c>
      <c r="E387" s="59" t="s">
        <v>105</v>
      </c>
      <c r="F387" s="59" t="s">
        <v>25</v>
      </c>
      <c r="G387" s="59">
        <f t="shared" si="27"/>
        <v>0</v>
      </c>
      <c r="H387" s="60" t="s">
        <v>1922</v>
      </c>
      <c r="I387" s="59" t="s">
        <v>27</v>
      </c>
      <c r="J387" s="59">
        <v>1</v>
      </c>
      <c r="K387" s="59">
        <f t="shared" si="26"/>
        <v>2</v>
      </c>
      <c r="L387" s="59">
        <v>0</v>
      </c>
      <c r="M387" s="59">
        <v>1</v>
      </c>
      <c r="N387" s="59">
        <v>0</v>
      </c>
      <c r="O387" s="59">
        <v>0</v>
      </c>
      <c r="P387" s="59">
        <v>1</v>
      </c>
      <c r="Q387" s="59">
        <v>0</v>
      </c>
      <c r="R387" s="59">
        <v>2019</v>
      </c>
      <c r="S387" s="59" t="s">
        <v>80</v>
      </c>
      <c r="T387" s="59" t="s">
        <v>1923</v>
      </c>
      <c r="U387" s="59" t="s">
        <v>30</v>
      </c>
      <c r="V387" s="59">
        <v>1</v>
      </c>
      <c r="W387" s="59">
        <v>1</v>
      </c>
      <c r="X387" s="61">
        <v>1</v>
      </c>
      <c r="Y387" s="64">
        <v>0</v>
      </c>
    </row>
    <row r="388" spans="1:25">
      <c r="A388" s="59">
        <v>387</v>
      </c>
      <c r="B388" s="59" t="s">
        <v>1924</v>
      </c>
      <c r="C388" s="59" t="s">
        <v>1925</v>
      </c>
      <c r="D388" s="59" t="s">
        <v>4265</v>
      </c>
      <c r="E388" s="59" t="s">
        <v>105</v>
      </c>
      <c r="F388" s="59" t="s">
        <v>25</v>
      </c>
      <c r="G388" s="59">
        <f t="shared" si="27"/>
        <v>0</v>
      </c>
      <c r="H388" s="60" t="s">
        <v>1926</v>
      </c>
      <c r="I388" s="59" t="s">
        <v>27</v>
      </c>
      <c r="J388" s="59">
        <v>1</v>
      </c>
      <c r="K388" s="59">
        <f t="shared" si="26"/>
        <v>2</v>
      </c>
      <c r="L388" s="59">
        <v>1</v>
      </c>
      <c r="M388" s="59">
        <v>1</v>
      </c>
      <c r="N388" s="59">
        <v>0</v>
      </c>
      <c r="O388" s="59">
        <v>0</v>
      </c>
      <c r="P388" s="59">
        <v>0</v>
      </c>
      <c r="Q388" s="59">
        <v>0</v>
      </c>
      <c r="R388" s="59">
        <v>2019</v>
      </c>
      <c r="S388" s="59" t="s">
        <v>80</v>
      </c>
      <c r="T388" s="59" t="s">
        <v>1927</v>
      </c>
      <c r="U388" s="59" t="s">
        <v>30</v>
      </c>
      <c r="V388" s="59">
        <v>1</v>
      </c>
      <c r="W388" s="59">
        <v>1</v>
      </c>
      <c r="X388" s="61">
        <v>1</v>
      </c>
      <c r="Y388" s="64">
        <v>0</v>
      </c>
    </row>
    <row r="389" spans="1:25">
      <c r="A389" s="59">
        <v>388</v>
      </c>
      <c r="B389" s="59" t="s">
        <v>1928</v>
      </c>
      <c r="C389" s="59" t="s">
        <v>1929</v>
      </c>
      <c r="D389" s="59" t="s">
        <v>4263</v>
      </c>
      <c r="E389" s="59" t="s">
        <v>105</v>
      </c>
      <c r="F389" s="59" t="s">
        <v>25</v>
      </c>
      <c r="G389" s="59">
        <f t="shared" si="27"/>
        <v>0</v>
      </c>
      <c r="H389" s="60" t="s">
        <v>1930</v>
      </c>
      <c r="I389" s="59" t="s">
        <v>27</v>
      </c>
      <c r="J389" s="59">
        <v>1</v>
      </c>
      <c r="K389" s="59">
        <f t="shared" si="26"/>
        <v>2</v>
      </c>
      <c r="L389" s="59">
        <v>1</v>
      </c>
      <c r="M389" s="59">
        <v>1</v>
      </c>
      <c r="N389" s="59">
        <v>0</v>
      </c>
      <c r="O389" s="59">
        <v>0</v>
      </c>
      <c r="P389" s="59">
        <v>0</v>
      </c>
      <c r="Q389" s="59">
        <v>0</v>
      </c>
      <c r="R389" s="59">
        <v>2020</v>
      </c>
      <c r="S389" s="59" t="s">
        <v>80</v>
      </c>
      <c r="T389" s="59" t="s">
        <v>1931</v>
      </c>
      <c r="U389" s="59" t="s">
        <v>30</v>
      </c>
      <c r="V389" s="59">
        <v>1</v>
      </c>
      <c r="W389" s="59">
        <v>1</v>
      </c>
      <c r="X389" s="61">
        <v>1</v>
      </c>
      <c r="Y389" s="64">
        <v>0</v>
      </c>
    </row>
    <row r="390" spans="1:25">
      <c r="A390" s="59">
        <v>389</v>
      </c>
      <c r="B390" s="59" t="s">
        <v>1932</v>
      </c>
      <c r="C390" s="59" t="s">
        <v>1933</v>
      </c>
      <c r="D390" s="59" t="s">
        <v>717</v>
      </c>
      <c r="E390" s="59" t="s">
        <v>105</v>
      </c>
      <c r="F390" s="59" t="s">
        <v>25</v>
      </c>
      <c r="G390" s="59">
        <f t="shared" si="27"/>
        <v>0</v>
      </c>
      <c r="H390" s="60" t="s">
        <v>1934</v>
      </c>
      <c r="I390" s="59" t="s">
        <v>27</v>
      </c>
      <c r="J390" s="59">
        <v>1</v>
      </c>
      <c r="K390" s="59">
        <f t="shared" si="26"/>
        <v>2</v>
      </c>
      <c r="L390" s="59">
        <v>0</v>
      </c>
      <c r="M390" s="59">
        <v>0</v>
      </c>
      <c r="N390" s="59">
        <v>1</v>
      </c>
      <c r="O390" s="59">
        <v>1</v>
      </c>
      <c r="P390" s="59">
        <v>0</v>
      </c>
      <c r="Q390" s="59">
        <v>0</v>
      </c>
      <c r="R390" s="59">
        <v>2020</v>
      </c>
      <c r="S390" s="59" t="s">
        <v>248</v>
      </c>
      <c r="T390" s="59" t="s">
        <v>1935</v>
      </c>
      <c r="U390" s="59" t="s">
        <v>46</v>
      </c>
      <c r="V390" s="59">
        <v>1</v>
      </c>
      <c r="W390" s="59">
        <v>1</v>
      </c>
      <c r="X390" s="61">
        <v>1</v>
      </c>
      <c r="Y390" s="64">
        <v>0</v>
      </c>
    </row>
    <row r="391" spans="1:25">
      <c r="A391" s="59">
        <v>390</v>
      </c>
      <c r="B391" s="59" t="s">
        <v>1936</v>
      </c>
      <c r="C391" s="59" t="s">
        <v>1937</v>
      </c>
      <c r="D391" s="59" t="s">
        <v>4264</v>
      </c>
      <c r="E391" s="59" t="s">
        <v>105</v>
      </c>
      <c r="F391" s="59" t="s">
        <v>25</v>
      </c>
      <c r="G391" s="59">
        <f t="shared" si="27"/>
        <v>0</v>
      </c>
      <c r="H391" s="60" t="s">
        <v>1938</v>
      </c>
      <c r="I391" s="59" t="s">
        <v>27</v>
      </c>
      <c r="J391" s="59">
        <v>1</v>
      </c>
      <c r="K391" s="59">
        <f t="shared" ref="K391:K422" si="28">SUM(L391:Q391)</f>
        <v>2</v>
      </c>
      <c r="L391" s="59">
        <v>1</v>
      </c>
      <c r="M391" s="59">
        <v>1</v>
      </c>
      <c r="N391" s="59">
        <v>0</v>
      </c>
      <c r="O391" s="59">
        <v>0</v>
      </c>
      <c r="P391" s="59">
        <v>0</v>
      </c>
      <c r="Q391" s="59">
        <v>0</v>
      </c>
      <c r="R391" s="59">
        <v>2020</v>
      </c>
      <c r="S391" s="59" t="s">
        <v>80</v>
      </c>
      <c r="T391" s="59" t="s">
        <v>1939</v>
      </c>
      <c r="U391" s="59" t="s">
        <v>30</v>
      </c>
      <c r="V391" s="59">
        <v>1</v>
      </c>
      <c r="W391" s="59">
        <v>1</v>
      </c>
      <c r="X391" s="61">
        <v>1</v>
      </c>
      <c r="Y391" s="64">
        <v>0</v>
      </c>
    </row>
    <row r="392" spans="1:25">
      <c r="A392" s="59">
        <v>391</v>
      </c>
      <c r="B392" s="59" t="s">
        <v>1940</v>
      </c>
      <c r="C392" s="59" t="s">
        <v>1941</v>
      </c>
      <c r="D392" s="59" t="s">
        <v>4261</v>
      </c>
      <c r="E392" s="59" t="s">
        <v>105</v>
      </c>
      <c r="F392" s="59" t="s">
        <v>25</v>
      </c>
      <c r="G392" s="59">
        <f t="shared" si="27"/>
        <v>0</v>
      </c>
      <c r="H392" s="60" t="s">
        <v>1942</v>
      </c>
      <c r="I392" s="59" t="s">
        <v>27</v>
      </c>
      <c r="J392" s="59">
        <v>1</v>
      </c>
      <c r="K392" s="59">
        <f t="shared" si="28"/>
        <v>2</v>
      </c>
      <c r="L392" s="59">
        <v>1</v>
      </c>
      <c r="M392" s="59">
        <v>0</v>
      </c>
      <c r="N392" s="59">
        <v>0</v>
      </c>
      <c r="O392" s="59">
        <v>0</v>
      </c>
      <c r="P392" s="59">
        <v>1</v>
      </c>
      <c r="Q392" s="59">
        <v>0</v>
      </c>
      <c r="R392" s="59">
        <v>2020</v>
      </c>
      <c r="S392" s="59" t="s">
        <v>80</v>
      </c>
      <c r="T392" s="59" t="s">
        <v>1943</v>
      </c>
      <c r="U392" s="59" t="s">
        <v>30</v>
      </c>
      <c r="V392" s="59">
        <v>1</v>
      </c>
      <c r="W392" s="59">
        <v>1</v>
      </c>
      <c r="X392" s="61">
        <v>1</v>
      </c>
      <c r="Y392" s="64">
        <v>0</v>
      </c>
    </row>
    <row r="393" spans="1:25">
      <c r="A393" s="59">
        <v>392</v>
      </c>
      <c r="B393" s="59" t="s">
        <v>1944</v>
      </c>
      <c r="C393" s="59" t="s">
        <v>1945</v>
      </c>
      <c r="D393" s="59" t="s">
        <v>1946</v>
      </c>
      <c r="E393" s="59" t="s">
        <v>56</v>
      </c>
      <c r="F393" s="59" t="s">
        <v>56</v>
      </c>
      <c r="G393" s="59">
        <f t="shared" si="27"/>
        <v>0</v>
      </c>
      <c r="H393" s="60" t="s">
        <v>1947</v>
      </c>
      <c r="I393" s="59" t="s">
        <v>27</v>
      </c>
      <c r="J393" s="59">
        <v>1</v>
      </c>
      <c r="K393" s="59">
        <f t="shared" si="28"/>
        <v>2</v>
      </c>
      <c r="L393" s="59">
        <v>1</v>
      </c>
      <c r="M393" s="59">
        <v>0</v>
      </c>
      <c r="N393" s="59">
        <v>0</v>
      </c>
      <c r="O393" s="59">
        <v>0</v>
      </c>
      <c r="P393" s="59">
        <v>1</v>
      </c>
      <c r="Q393" s="59">
        <v>0</v>
      </c>
      <c r="R393" s="59">
        <v>2020</v>
      </c>
      <c r="S393" s="59" t="s">
        <v>80</v>
      </c>
      <c r="T393" s="59" t="s">
        <v>1948</v>
      </c>
      <c r="U393" s="59" t="s">
        <v>30</v>
      </c>
      <c r="V393" s="59">
        <v>1</v>
      </c>
      <c r="W393" s="59">
        <v>1</v>
      </c>
      <c r="X393" s="61">
        <v>1</v>
      </c>
      <c r="Y393" s="64">
        <v>0</v>
      </c>
    </row>
    <row r="394" spans="1:25">
      <c r="A394" s="59">
        <v>393</v>
      </c>
      <c r="B394" s="59" t="s">
        <v>1949</v>
      </c>
      <c r="C394" s="59" t="s">
        <v>1950</v>
      </c>
      <c r="D394" s="59" t="s">
        <v>4343</v>
      </c>
      <c r="E394" s="59" t="s">
        <v>72</v>
      </c>
      <c r="F394" s="59" t="s">
        <v>25</v>
      </c>
      <c r="G394" s="59">
        <f t="shared" si="27"/>
        <v>0</v>
      </c>
      <c r="H394" s="60" t="s">
        <v>1951</v>
      </c>
      <c r="I394" s="59" t="s">
        <v>27</v>
      </c>
      <c r="J394" s="59">
        <v>1</v>
      </c>
      <c r="K394" s="59">
        <f t="shared" si="28"/>
        <v>2</v>
      </c>
      <c r="L394" s="59">
        <v>1</v>
      </c>
      <c r="M394" s="59">
        <v>1</v>
      </c>
      <c r="N394" s="59">
        <v>0</v>
      </c>
      <c r="O394" s="59">
        <v>0</v>
      </c>
      <c r="P394" s="59">
        <v>0</v>
      </c>
      <c r="Q394" s="59">
        <v>0</v>
      </c>
      <c r="R394" s="59">
        <v>2021</v>
      </c>
      <c r="S394" s="59" t="s">
        <v>80</v>
      </c>
      <c r="T394" s="59" t="s">
        <v>1952</v>
      </c>
      <c r="U394" s="59" t="s">
        <v>30</v>
      </c>
      <c r="V394" s="59">
        <v>1</v>
      </c>
      <c r="W394" s="59">
        <v>1</v>
      </c>
      <c r="X394" s="61">
        <v>1</v>
      </c>
      <c r="Y394" s="64">
        <v>0</v>
      </c>
    </row>
    <row r="395" spans="1:25">
      <c r="A395" s="59">
        <v>394</v>
      </c>
      <c r="B395" s="59" t="s">
        <v>1953</v>
      </c>
      <c r="C395" s="59" t="s">
        <v>1954</v>
      </c>
      <c r="D395" s="59" t="s">
        <v>845</v>
      </c>
      <c r="E395" s="59" t="s">
        <v>845</v>
      </c>
      <c r="F395" s="59" t="s">
        <v>845</v>
      </c>
      <c r="G395" s="59">
        <f t="shared" si="27"/>
        <v>0</v>
      </c>
      <c r="H395" s="60" t="s">
        <v>1955</v>
      </c>
      <c r="I395" s="59" t="s">
        <v>27</v>
      </c>
      <c r="J395" s="59">
        <v>1</v>
      </c>
      <c r="K395" s="59">
        <f t="shared" si="28"/>
        <v>2</v>
      </c>
      <c r="L395" s="59">
        <v>0</v>
      </c>
      <c r="M395" s="59">
        <v>1</v>
      </c>
      <c r="N395" s="59">
        <v>1</v>
      </c>
      <c r="O395" s="59">
        <v>0</v>
      </c>
      <c r="P395" s="59">
        <v>0</v>
      </c>
      <c r="Q395" s="59">
        <v>0</v>
      </c>
      <c r="R395" s="59">
        <v>2021</v>
      </c>
      <c r="S395" s="59" t="s">
        <v>80</v>
      </c>
      <c r="T395" s="59" t="s">
        <v>1956</v>
      </c>
      <c r="U395" s="59" t="s">
        <v>30</v>
      </c>
      <c r="V395" s="59">
        <v>1</v>
      </c>
      <c r="W395" s="59">
        <v>1</v>
      </c>
      <c r="X395" s="61">
        <v>1</v>
      </c>
      <c r="Y395" s="64">
        <v>0</v>
      </c>
    </row>
    <row r="396" spans="1:25">
      <c r="A396" s="59">
        <v>395</v>
      </c>
      <c r="B396" s="59" t="s">
        <v>1957</v>
      </c>
      <c r="C396" s="59" t="s">
        <v>1958</v>
      </c>
      <c r="D396" s="59" t="s">
        <v>4344</v>
      </c>
      <c r="E396" s="59" t="s">
        <v>50</v>
      </c>
      <c r="F396" s="59" t="s">
        <v>25</v>
      </c>
      <c r="G396" s="59">
        <f t="shared" si="27"/>
        <v>0</v>
      </c>
      <c r="H396" s="60" t="s">
        <v>1959</v>
      </c>
      <c r="I396" s="59" t="s">
        <v>27</v>
      </c>
      <c r="J396" s="59">
        <v>1</v>
      </c>
      <c r="K396" s="59">
        <f t="shared" si="28"/>
        <v>2</v>
      </c>
      <c r="L396" s="59">
        <v>0</v>
      </c>
      <c r="M396" s="59">
        <v>1</v>
      </c>
      <c r="N396" s="59">
        <v>1</v>
      </c>
      <c r="O396" s="59">
        <v>0</v>
      </c>
      <c r="P396" s="59">
        <v>0</v>
      </c>
      <c r="Q396" s="59">
        <v>0</v>
      </c>
      <c r="R396" s="59">
        <v>2022</v>
      </c>
      <c r="S396" s="59" t="s">
        <v>80</v>
      </c>
      <c r="T396" s="59" t="s">
        <v>1960</v>
      </c>
      <c r="U396" s="59" t="s">
        <v>30</v>
      </c>
      <c r="V396" s="59">
        <v>1</v>
      </c>
      <c r="W396" s="59">
        <v>1</v>
      </c>
      <c r="X396" s="61">
        <v>1</v>
      </c>
      <c r="Y396" s="64">
        <v>0</v>
      </c>
    </row>
    <row r="397" spans="1:25">
      <c r="A397" s="59">
        <v>396</v>
      </c>
      <c r="B397" s="59" t="s">
        <v>1961</v>
      </c>
      <c r="C397" s="59" t="s">
        <v>1962</v>
      </c>
      <c r="D397" s="59" t="s">
        <v>4316</v>
      </c>
      <c r="E397" s="59" t="s">
        <v>42</v>
      </c>
      <c r="F397" s="59" t="s">
        <v>35</v>
      </c>
      <c r="G397" s="59">
        <f t="shared" si="27"/>
        <v>0</v>
      </c>
      <c r="H397" s="60" t="s">
        <v>1963</v>
      </c>
      <c r="I397" s="59" t="s">
        <v>27</v>
      </c>
      <c r="J397" s="59">
        <v>1</v>
      </c>
      <c r="K397" s="59">
        <f t="shared" si="28"/>
        <v>2</v>
      </c>
      <c r="L397" s="59">
        <v>0</v>
      </c>
      <c r="M397" s="59">
        <v>1</v>
      </c>
      <c r="N397" s="59">
        <v>1</v>
      </c>
      <c r="O397" s="59">
        <v>0</v>
      </c>
      <c r="P397" s="59">
        <v>0</v>
      </c>
      <c r="Q397" s="59">
        <v>0</v>
      </c>
      <c r="R397" s="59">
        <v>2022</v>
      </c>
      <c r="S397" s="59" t="s">
        <v>80</v>
      </c>
      <c r="T397" s="59" t="s">
        <v>1964</v>
      </c>
      <c r="U397" s="59" t="s">
        <v>30</v>
      </c>
      <c r="V397" s="59">
        <v>1</v>
      </c>
      <c r="W397" s="59">
        <v>1</v>
      </c>
      <c r="X397" s="61">
        <v>1</v>
      </c>
      <c r="Y397" s="64">
        <v>0</v>
      </c>
    </row>
    <row r="398" spans="1:25">
      <c r="A398" s="59">
        <v>397</v>
      </c>
      <c r="B398" s="59" t="s">
        <v>1965</v>
      </c>
      <c r="C398" s="59" t="s">
        <v>1966</v>
      </c>
      <c r="D398" s="59" t="s">
        <v>4345</v>
      </c>
      <c r="E398" s="59" t="s">
        <v>72</v>
      </c>
      <c r="F398" s="59" t="s">
        <v>25</v>
      </c>
      <c r="G398" s="59">
        <f t="shared" si="27"/>
        <v>0</v>
      </c>
      <c r="H398" s="60" t="s">
        <v>1967</v>
      </c>
      <c r="I398" s="59" t="s">
        <v>27</v>
      </c>
      <c r="J398" s="59">
        <v>1</v>
      </c>
      <c r="K398" s="59">
        <f t="shared" si="28"/>
        <v>2</v>
      </c>
      <c r="L398" s="59">
        <v>0</v>
      </c>
      <c r="M398" s="59">
        <v>1</v>
      </c>
      <c r="N398" s="59">
        <v>1</v>
      </c>
      <c r="O398" s="59">
        <v>0</v>
      </c>
      <c r="P398" s="59">
        <v>0</v>
      </c>
      <c r="Q398" s="59">
        <v>0</v>
      </c>
      <c r="R398" s="59">
        <v>2022</v>
      </c>
      <c r="S398" s="59" t="s">
        <v>1968</v>
      </c>
      <c r="T398" s="59" t="s">
        <v>1969</v>
      </c>
      <c r="U398" s="59" t="s">
        <v>30</v>
      </c>
      <c r="V398" s="59">
        <v>1</v>
      </c>
      <c r="W398" s="59">
        <v>1</v>
      </c>
      <c r="X398" s="61">
        <v>1</v>
      </c>
      <c r="Y398" s="64">
        <v>0</v>
      </c>
    </row>
    <row r="399" spans="1:25">
      <c r="A399" s="59">
        <v>398</v>
      </c>
      <c r="B399" s="59" t="s">
        <v>1970</v>
      </c>
      <c r="C399" s="59" t="s">
        <v>1971</v>
      </c>
      <c r="D399" s="59" t="s">
        <v>1972</v>
      </c>
      <c r="E399" s="59" t="s">
        <v>56</v>
      </c>
      <c r="F399" s="59" t="s">
        <v>56</v>
      </c>
      <c r="G399" s="59">
        <f t="shared" si="27"/>
        <v>0</v>
      </c>
      <c r="H399" s="60" t="s">
        <v>1973</v>
      </c>
      <c r="I399" s="59" t="s">
        <v>27</v>
      </c>
      <c r="J399" s="59">
        <v>1</v>
      </c>
      <c r="K399" s="59">
        <f t="shared" si="28"/>
        <v>2</v>
      </c>
      <c r="L399" s="59">
        <v>0</v>
      </c>
      <c r="M399" s="59">
        <v>0</v>
      </c>
      <c r="N399" s="59">
        <v>1</v>
      </c>
      <c r="O399" s="59">
        <v>1</v>
      </c>
      <c r="P399" s="59">
        <v>0</v>
      </c>
      <c r="Q399" s="59">
        <v>0</v>
      </c>
      <c r="R399" s="59">
        <v>2018</v>
      </c>
      <c r="S399" s="59" t="s">
        <v>663</v>
      </c>
      <c r="T399" s="59" t="s">
        <v>1974</v>
      </c>
      <c r="U399" s="59" t="s">
        <v>30</v>
      </c>
      <c r="V399" s="59">
        <v>1</v>
      </c>
      <c r="W399" s="59">
        <v>1</v>
      </c>
      <c r="X399" s="61">
        <v>1</v>
      </c>
      <c r="Y399" s="64">
        <v>0</v>
      </c>
    </row>
    <row r="400" spans="1:25">
      <c r="A400" s="59">
        <v>399</v>
      </c>
      <c r="B400" s="59" t="s">
        <v>1975</v>
      </c>
      <c r="C400" s="59" t="s">
        <v>1976</v>
      </c>
      <c r="D400" s="59" t="s">
        <v>1977</v>
      </c>
      <c r="E400" s="59" t="s">
        <v>56</v>
      </c>
      <c r="F400" s="59" t="s">
        <v>56</v>
      </c>
      <c r="G400" s="59">
        <f t="shared" si="27"/>
        <v>0</v>
      </c>
      <c r="H400" s="60" t="s">
        <v>1978</v>
      </c>
      <c r="I400" s="59" t="s">
        <v>27</v>
      </c>
      <c r="J400" s="59">
        <v>1</v>
      </c>
      <c r="K400" s="59">
        <f t="shared" si="28"/>
        <v>2</v>
      </c>
      <c r="L400" s="59">
        <v>0</v>
      </c>
      <c r="M400" s="59">
        <v>1</v>
      </c>
      <c r="N400" s="59">
        <v>0</v>
      </c>
      <c r="O400" s="59">
        <v>1</v>
      </c>
      <c r="P400" s="59">
        <v>0</v>
      </c>
      <c r="Q400" s="59">
        <v>0</v>
      </c>
      <c r="R400" s="59">
        <v>2021</v>
      </c>
      <c r="S400" s="59" t="s">
        <v>663</v>
      </c>
      <c r="T400" s="59" t="s">
        <v>1979</v>
      </c>
      <c r="U400" s="59" t="s">
        <v>30</v>
      </c>
      <c r="V400" s="59">
        <v>1</v>
      </c>
      <c r="W400" s="59">
        <v>1</v>
      </c>
      <c r="X400" s="61">
        <v>1</v>
      </c>
      <c r="Y400" s="64">
        <v>0</v>
      </c>
    </row>
    <row r="401" spans="1:25">
      <c r="A401" s="59">
        <v>400</v>
      </c>
      <c r="B401" s="59" t="s">
        <v>1980</v>
      </c>
      <c r="C401" s="59" t="s">
        <v>1981</v>
      </c>
      <c r="D401" s="59" t="s">
        <v>1982</v>
      </c>
      <c r="E401" s="59" t="s">
        <v>42</v>
      </c>
      <c r="F401" s="59" t="s">
        <v>35</v>
      </c>
      <c r="G401" s="59">
        <f t="shared" si="27"/>
        <v>0</v>
      </c>
      <c r="H401" s="60" t="s">
        <v>1983</v>
      </c>
      <c r="I401" s="59" t="s">
        <v>27</v>
      </c>
      <c r="J401" s="59">
        <v>1</v>
      </c>
      <c r="K401" s="59">
        <f t="shared" si="28"/>
        <v>2</v>
      </c>
      <c r="L401" s="59">
        <v>1</v>
      </c>
      <c r="M401" s="59">
        <v>1</v>
      </c>
      <c r="N401" s="59">
        <v>0</v>
      </c>
      <c r="O401" s="59">
        <v>0</v>
      </c>
      <c r="P401" s="59">
        <v>0</v>
      </c>
      <c r="Q401" s="59">
        <v>0</v>
      </c>
      <c r="R401" s="59">
        <v>2020</v>
      </c>
      <c r="S401" s="59" t="s">
        <v>259</v>
      </c>
      <c r="T401" s="59" t="s">
        <v>1984</v>
      </c>
      <c r="U401" s="59" t="s">
        <v>30</v>
      </c>
      <c r="V401" s="59">
        <v>1</v>
      </c>
      <c r="W401" s="59">
        <v>1</v>
      </c>
      <c r="X401" s="61">
        <v>1</v>
      </c>
      <c r="Y401" s="64">
        <v>0</v>
      </c>
    </row>
    <row r="402" spans="1:25">
      <c r="A402" s="59">
        <v>401</v>
      </c>
      <c r="B402" s="59" t="s">
        <v>1985</v>
      </c>
      <c r="C402" s="59" t="s">
        <v>1986</v>
      </c>
      <c r="D402" s="59" t="s">
        <v>1987</v>
      </c>
      <c r="E402" s="59" t="s">
        <v>42</v>
      </c>
      <c r="F402" s="59" t="s">
        <v>35</v>
      </c>
      <c r="G402" s="59">
        <f t="shared" si="27"/>
        <v>0</v>
      </c>
      <c r="H402" s="60" t="s">
        <v>1988</v>
      </c>
      <c r="I402" s="59" t="s">
        <v>27</v>
      </c>
      <c r="J402" s="59">
        <v>1</v>
      </c>
      <c r="K402" s="59">
        <f t="shared" si="28"/>
        <v>2</v>
      </c>
      <c r="L402" s="59">
        <v>1</v>
      </c>
      <c r="M402" s="59">
        <v>1</v>
      </c>
      <c r="N402" s="59">
        <v>0</v>
      </c>
      <c r="O402" s="59">
        <v>0</v>
      </c>
      <c r="P402" s="59">
        <v>0</v>
      </c>
      <c r="Q402" s="59">
        <v>0</v>
      </c>
      <c r="R402" s="59">
        <v>2022</v>
      </c>
      <c r="S402" s="59" t="s">
        <v>1310</v>
      </c>
      <c r="T402" s="59" t="s">
        <v>1989</v>
      </c>
      <c r="U402" s="59" t="s">
        <v>46</v>
      </c>
      <c r="V402" s="59">
        <v>1</v>
      </c>
      <c r="W402" s="59">
        <v>1</v>
      </c>
      <c r="X402" s="61">
        <v>1</v>
      </c>
      <c r="Y402" s="64">
        <v>0</v>
      </c>
    </row>
    <row r="403" spans="1:25">
      <c r="A403" s="59">
        <v>402</v>
      </c>
      <c r="B403" s="59" t="s">
        <v>1990</v>
      </c>
      <c r="C403" s="59" t="s">
        <v>1991</v>
      </c>
      <c r="D403" s="59" t="s">
        <v>1992</v>
      </c>
      <c r="E403" s="59" t="s">
        <v>72</v>
      </c>
      <c r="F403" s="59" t="s">
        <v>25</v>
      </c>
      <c r="G403" s="59">
        <f t="shared" si="27"/>
        <v>0</v>
      </c>
      <c r="H403" s="60" t="s">
        <v>1993</v>
      </c>
      <c r="I403" s="59" t="s">
        <v>27</v>
      </c>
      <c r="J403" s="59">
        <v>1</v>
      </c>
      <c r="K403" s="59">
        <f t="shared" si="28"/>
        <v>2</v>
      </c>
      <c r="L403" s="59">
        <v>0</v>
      </c>
      <c r="M403" s="59">
        <v>1</v>
      </c>
      <c r="N403" s="59">
        <v>1</v>
      </c>
      <c r="O403" s="59">
        <v>0</v>
      </c>
      <c r="P403" s="59">
        <v>0</v>
      </c>
      <c r="Q403" s="59">
        <v>0</v>
      </c>
      <c r="R403" s="59">
        <v>2019</v>
      </c>
      <c r="S403" s="59" t="s">
        <v>1994</v>
      </c>
      <c r="T403" s="59" t="s">
        <v>1995</v>
      </c>
      <c r="U403" s="59" t="s">
        <v>46</v>
      </c>
      <c r="V403" s="59">
        <v>1</v>
      </c>
      <c r="W403" s="59">
        <v>1</v>
      </c>
      <c r="X403" s="61">
        <v>1</v>
      </c>
      <c r="Y403" s="64">
        <v>0</v>
      </c>
    </row>
    <row r="404" spans="1:25">
      <c r="A404" s="59">
        <v>403</v>
      </c>
      <c r="B404" s="59" t="s">
        <v>1996</v>
      </c>
      <c r="C404" s="59" t="s">
        <v>1997</v>
      </c>
      <c r="D404" s="59" t="s">
        <v>4302</v>
      </c>
      <c r="E404" s="59" t="s">
        <v>56</v>
      </c>
      <c r="F404" s="59" t="s">
        <v>56</v>
      </c>
      <c r="G404" s="59">
        <f t="shared" si="27"/>
        <v>0</v>
      </c>
      <c r="H404" s="60" t="s">
        <v>1998</v>
      </c>
      <c r="I404" s="59" t="s">
        <v>27</v>
      </c>
      <c r="J404" s="59">
        <v>1</v>
      </c>
      <c r="K404" s="59">
        <f t="shared" si="28"/>
        <v>2</v>
      </c>
      <c r="L404" s="59">
        <v>1</v>
      </c>
      <c r="M404" s="59">
        <v>0</v>
      </c>
      <c r="N404" s="59">
        <v>0</v>
      </c>
      <c r="O404" s="59">
        <v>0</v>
      </c>
      <c r="P404" s="59">
        <v>1</v>
      </c>
      <c r="Q404" s="59">
        <v>0</v>
      </c>
      <c r="R404" s="59">
        <v>2022</v>
      </c>
      <c r="S404" s="59" t="s">
        <v>669</v>
      </c>
      <c r="T404" s="59" t="s">
        <v>1999</v>
      </c>
      <c r="U404" s="59" t="s">
        <v>30</v>
      </c>
      <c r="V404" s="59">
        <v>1</v>
      </c>
      <c r="W404" s="59">
        <v>1</v>
      </c>
      <c r="X404" s="61">
        <v>1</v>
      </c>
      <c r="Y404" s="64">
        <v>0</v>
      </c>
    </row>
    <row r="405" spans="1:25">
      <c r="A405" s="59">
        <v>404</v>
      </c>
      <c r="B405" s="59" t="s">
        <v>2000</v>
      </c>
      <c r="C405" s="59" t="s">
        <v>2001</v>
      </c>
      <c r="D405" s="59" t="s">
        <v>2002</v>
      </c>
      <c r="E405" s="59" t="s">
        <v>42</v>
      </c>
      <c r="F405" s="59" t="s">
        <v>35</v>
      </c>
      <c r="G405" s="59">
        <f t="shared" si="27"/>
        <v>0</v>
      </c>
      <c r="H405" s="60" t="s">
        <v>2003</v>
      </c>
      <c r="I405" s="59" t="s">
        <v>27</v>
      </c>
      <c r="J405" s="59">
        <v>1</v>
      </c>
      <c r="K405" s="59">
        <f t="shared" si="28"/>
        <v>2</v>
      </c>
      <c r="L405" s="59">
        <v>1</v>
      </c>
      <c r="M405" s="59">
        <v>1</v>
      </c>
      <c r="N405" s="59">
        <v>0</v>
      </c>
      <c r="O405" s="59">
        <v>0</v>
      </c>
      <c r="P405" s="59">
        <v>0</v>
      </c>
      <c r="Q405" s="59">
        <v>0</v>
      </c>
      <c r="R405" s="59">
        <v>2021</v>
      </c>
      <c r="S405" s="59" t="s">
        <v>93</v>
      </c>
      <c r="T405" s="59" t="s">
        <v>2004</v>
      </c>
      <c r="U405" s="59" t="s">
        <v>30</v>
      </c>
      <c r="V405" s="59">
        <v>1</v>
      </c>
      <c r="W405" s="59">
        <v>1</v>
      </c>
      <c r="X405" s="61">
        <v>1</v>
      </c>
      <c r="Y405" s="64">
        <v>0</v>
      </c>
    </row>
    <row r="406" spans="1:25">
      <c r="A406" s="59">
        <v>405</v>
      </c>
      <c r="B406" s="59" t="s">
        <v>2005</v>
      </c>
      <c r="C406" s="59" t="s">
        <v>2006</v>
      </c>
      <c r="D406" s="59" t="s">
        <v>2007</v>
      </c>
      <c r="E406" s="59" t="s">
        <v>42</v>
      </c>
      <c r="F406" s="59" t="s">
        <v>35</v>
      </c>
      <c r="G406" s="59">
        <f t="shared" si="27"/>
        <v>0</v>
      </c>
      <c r="H406" s="60" t="s">
        <v>2008</v>
      </c>
      <c r="I406" s="59" t="s">
        <v>27</v>
      </c>
      <c r="J406" s="59">
        <v>1</v>
      </c>
      <c r="K406" s="59">
        <f t="shared" si="28"/>
        <v>2</v>
      </c>
      <c r="L406" s="59">
        <v>1</v>
      </c>
      <c r="M406" s="59">
        <v>1</v>
      </c>
      <c r="N406" s="59">
        <v>0</v>
      </c>
      <c r="O406" s="59">
        <v>0</v>
      </c>
      <c r="P406" s="59">
        <v>0</v>
      </c>
      <c r="Q406" s="59">
        <v>0</v>
      </c>
      <c r="R406" s="59">
        <v>2021</v>
      </c>
      <c r="S406" s="59" t="s">
        <v>93</v>
      </c>
      <c r="T406" s="59" t="s">
        <v>2009</v>
      </c>
      <c r="U406" s="59" t="s">
        <v>30</v>
      </c>
      <c r="V406" s="59">
        <v>1</v>
      </c>
      <c r="W406" s="59">
        <v>1</v>
      </c>
      <c r="X406" s="61">
        <v>1</v>
      </c>
      <c r="Y406" s="64">
        <v>0</v>
      </c>
    </row>
    <row r="407" spans="1:25">
      <c r="A407" s="59">
        <v>406</v>
      </c>
      <c r="B407" s="59" t="s">
        <v>2010</v>
      </c>
      <c r="C407" s="59" t="s">
        <v>2011</v>
      </c>
      <c r="D407" s="59" t="s">
        <v>2012</v>
      </c>
      <c r="E407" s="59" t="s">
        <v>34</v>
      </c>
      <c r="F407" s="59" t="s">
        <v>35</v>
      </c>
      <c r="G407" s="59">
        <f t="shared" si="27"/>
        <v>0</v>
      </c>
      <c r="H407" s="60" t="s">
        <v>2013</v>
      </c>
      <c r="I407" s="59" t="s">
        <v>27</v>
      </c>
      <c r="J407" s="59">
        <v>1</v>
      </c>
      <c r="K407" s="59">
        <f t="shared" si="28"/>
        <v>2</v>
      </c>
      <c r="L407" s="59">
        <v>0</v>
      </c>
      <c r="M407" s="59">
        <v>1</v>
      </c>
      <c r="N407" s="59">
        <v>0</v>
      </c>
      <c r="O407" s="59">
        <v>0</v>
      </c>
      <c r="P407" s="59">
        <v>1</v>
      </c>
      <c r="Q407" s="59">
        <v>0</v>
      </c>
      <c r="R407" s="59">
        <v>2021</v>
      </c>
      <c r="S407" s="59" t="s">
        <v>93</v>
      </c>
      <c r="T407" s="59" t="s">
        <v>2014</v>
      </c>
      <c r="U407" s="59" t="s">
        <v>30</v>
      </c>
      <c r="V407" s="59">
        <v>1</v>
      </c>
      <c r="W407" s="59">
        <v>1</v>
      </c>
      <c r="X407" s="61">
        <v>1</v>
      </c>
      <c r="Y407" s="64">
        <v>0</v>
      </c>
    </row>
    <row r="408" spans="1:25">
      <c r="A408" s="59">
        <v>407</v>
      </c>
      <c r="B408" s="59" t="s">
        <v>2015</v>
      </c>
      <c r="C408" s="59" t="s">
        <v>2016</v>
      </c>
      <c r="D408" s="59" t="s">
        <v>1785</v>
      </c>
      <c r="E408" s="59" t="s">
        <v>50</v>
      </c>
      <c r="F408" s="59" t="s">
        <v>25</v>
      </c>
      <c r="G408" s="59">
        <f t="shared" si="27"/>
        <v>0</v>
      </c>
      <c r="H408" s="60" t="s">
        <v>2017</v>
      </c>
      <c r="I408" s="59" t="s">
        <v>27</v>
      </c>
      <c r="J408" s="59">
        <v>1</v>
      </c>
      <c r="K408" s="59">
        <f t="shared" si="28"/>
        <v>2</v>
      </c>
      <c r="L408" s="59">
        <v>1</v>
      </c>
      <c r="M408" s="59">
        <v>1</v>
      </c>
      <c r="N408" s="59">
        <v>0</v>
      </c>
      <c r="O408" s="59">
        <v>0</v>
      </c>
      <c r="P408" s="59">
        <v>0</v>
      </c>
      <c r="Q408" s="59">
        <v>0</v>
      </c>
      <c r="R408" s="59">
        <v>2021</v>
      </c>
      <c r="S408" s="59" t="s">
        <v>93</v>
      </c>
      <c r="T408" s="59" t="s">
        <v>2018</v>
      </c>
      <c r="U408" s="59" t="s">
        <v>30</v>
      </c>
      <c r="V408" s="59">
        <v>1</v>
      </c>
      <c r="W408" s="59">
        <v>1</v>
      </c>
      <c r="X408" s="61">
        <v>1</v>
      </c>
      <c r="Y408" s="64">
        <v>0</v>
      </c>
    </row>
    <row r="409" spans="1:25">
      <c r="A409" s="59">
        <v>408</v>
      </c>
      <c r="B409" s="59" t="s">
        <v>2019</v>
      </c>
      <c r="C409" s="59" t="s">
        <v>2020</v>
      </c>
      <c r="D409" s="59" t="s">
        <v>4346</v>
      </c>
      <c r="E409" s="59" t="s">
        <v>72</v>
      </c>
      <c r="F409" s="59" t="s">
        <v>25</v>
      </c>
      <c r="G409" s="59">
        <f t="shared" si="27"/>
        <v>0</v>
      </c>
      <c r="H409" s="60" t="s">
        <v>2021</v>
      </c>
      <c r="I409" s="59" t="s">
        <v>27</v>
      </c>
      <c r="J409" s="59">
        <v>1</v>
      </c>
      <c r="K409" s="59">
        <f t="shared" si="28"/>
        <v>2</v>
      </c>
      <c r="L409" s="59">
        <v>0</v>
      </c>
      <c r="M409" s="59">
        <v>1</v>
      </c>
      <c r="N409" s="59">
        <v>1</v>
      </c>
      <c r="O409" s="59">
        <v>0</v>
      </c>
      <c r="P409" s="59">
        <v>0</v>
      </c>
      <c r="Q409" s="59">
        <v>0</v>
      </c>
      <c r="R409" s="59">
        <v>2021</v>
      </c>
      <c r="S409" s="59" t="s">
        <v>93</v>
      </c>
      <c r="T409" s="59" t="s">
        <v>2022</v>
      </c>
      <c r="U409" s="59" t="s">
        <v>30</v>
      </c>
      <c r="V409" s="59">
        <v>1</v>
      </c>
      <c r="W409" s="59">
        <v>1</v>
      </c>
      <c r="X409" s="61">
        <v>1</v>
      </c>
      <c r="Y409" s="64">
        <v>0</v>
      </c>
    </row>
    <row r="410" spans="1:25">
      <c r="A410" s="59">
        <v>409</v>
      </c>
      <c r="B410" s="59" t="s">
        <v>2023</v>
      </c>
      <c r="C410" s="59" t="s">
        <v>2024</v>
      </c>
      <c r="D410" s="59" t="s">
        <v>845</v>
      </c>
      <c r="E410" s="59" t="s">
        <v>845</v>
      </c>
      <c r="F410" s="59" t="s">
        <v>845</v>
      </c>
      <c r="G410" s="59">
        <f t="shared" si="27"/>
        <v>0</v>
      </c>
      <c r="H410" s="60" t="s">
        <v>2025</v>
      </c>
      <c r="I410" s="59" t="s">
        <v>27</v>
      </c>
      <c r="J410" s="59">
        <v>1</v>
      </c>
      <c r="K410" s="59">
        <f t="shared" si="28"/>
        <v>2</v>
      </c>
      <c r="L410" s="59">
        <v>0</v>
      </c>
      <c r="M410" s="59">
        <v>1</v>
      </c>
      <c r="N410" s="59">
        <v>1</v>
      </c>
      <c r="O410" s="59">
        <v>0</v>
      </c>
      <c r="P410" s="59">
        <v>0</v>
      </c>
      <c r="Q410" s="59">
        <v>0</v>
      </c>
      <c r="R410" s="59">
        <v>2022</v>
      </c>
      <c r="S410" s="59" t="s">
        <v>93</v>
      </c>
      <c r="T410" s="59" t="s">
        <v>2026</v>
      </c>
      <c r="U410" s="59" t="s">
        <v>30</v>
      </c>
      <c r="V410" s="59">
        <v>1</v>
      </c>
      <c r="W410" s="59">
        <v>1</v>
      </c>
      <c r="X410" s="61">
        <v>1</v>
      </c>
      <c r="Y410" s="64">
        <v>0</v>
      </c>
    </row>
    <row r="411" spans="1:25">
      <c r="A411" s="59">
        <v>410</v>
      </c>
      <c r="B411" s="59" t="s">
        <v>2027</v>
      </c>
      <c r="C411" s="59" t="s">
        <v>2028</v>
      </c>
      <c r="D411" s="59" t="s">
        <v>4347</v>
      </c>
      <c r="E411" s="59" t="s">
        <v>24</v>
      </c>
      <c r="F411" s="59" t="s">
        <v>25</v>
      </c>
      <c r="G411" s="59">
        <f t="shared" si="27"/>
        <v>0</v>
      </c>
      <c r="H411" s="60" t="s">
        <v>2029</v>
      </c>
      <c r="I411" s="59" t="s">
        <v>27</v>
      </c>
      <c r="J411" s="59">
        <v>1</v>
      </c>
      <c r="K411" s="59">
        <f t="shared" si="28"/>
        <v>2</v>
      </c>
      <c r="L411" s="59">
        <v>1</v>
      </c>
      <c r="M411" s="59">
        <v>1</v>
      </c>
      <c r="N411" s="59">
        <v>0</v>
      </c>
      <c r="O411" s="59">
        <v>0</v>
      </c>
      <c r="P411" s="59">
        <v>0</v>
      </c>
      <c r="Q411" s="59">
        <v>0</v>
      </c>
      <c r="R411" s="59">
        <v>2021</v>
      </c>
      <c r="S411" s="59" t="s">
        <v>37</v>
      </c>
      <c r="T411" s="59" t="s">
        <v>2030</v>
      </c>
      <c r="U411" s="59" t="s">
        <v>30</v>
      </c>
      <c r="V411" s="59">
        <v>1</v>
      </c>
      <c r="W411" s="59">
        <v>1</v>
      </c>
      <c r="X411" s="61">
        <v>1</v>
      </c>
      <c r="Y411" s="64">
        <v>0</v>
      </c>
    </row>
    <row r="412" spans="1:25">
      <c r="A412" s="59">
        <v>411</v>
      </c>
      <c r="B412" s="59" t="s">
        <v>2031</v>
      </c>
      <c r="C412" s="59" t="s">
        <v>2032</v>
      </c>
      <c r="D412" s="59" t="s">
        <v>2033</v>
      </c>
      <c r="E412" s="59" t="s">
        <v>56</v>
      </c>
      <c r="F412" s="59" t="s">
        <v>56</v>
      </c>
      <c r="G412" s="59">
        <f t="shared" ref="G412:G430" si="29">IFERROR(IF(FIND("Multi",F412),1,0),0)</f>
        <v>0</v>
      </c>
      <c r="H412" s="60" t="s">
        <v>2034</v>
      </c>
      <c r="I412" s="59" t="s">
        <v>27</v>
      </c>
      <c r="J412" s="59">
        <v>1</v>
      </c>
      <c r="K412" s="59">
        <f t="shared" si="28"/>
        <v>2</v>
      </c>
      <c r="L412" s="59">
        <v>0</v>
      </c>
      <c r="M412" s="59">
        <v>1</v>
      </c>
      <c r="N412" s="59">
        <v>0</v>
      </c>
      <c r="O412" s="59">
        <v>1</v>
      </c>
      <c r="P412" s="59">
        <v>0</v>
      </c>
      <c r="Q412" s="59">
        <v>0</v>
      </c>
      <c r="R412" s="59">
        <v>2022</v>
      </c>
      <c r="S412" s="59" t="s">
        <v>37</v>
      </c>
      <c r="T412" s="59" t="s">
        <v>2035</v>
      </c>
      <c r="U412" s="59" t="s">
        <v>30</v>
      </c>
      <c r="V412" s="59">
        <v>1</v>
      </c>
      <c r="W412" s="59">
        <v>1</v>
      </c>
      <c r="X412" s="61">
        <v>1</v>
      </c>
      <c r="Y412" s="64">
        <v>0</v>
      </c>
    </row>
    <row r="413" spans="1:25">
      <c r="A413" s="59">
        <v>412</v>
      </c>
      <c r="B413" s="59" t="s">
        <v>2036</v>
      </c>
      <c r="C413" s="59" t="s">
        <v>2037</v>
      </c>
      <c r="D413" s="59" t="s">
        <v>2038</v>
      </c>
      <c r="E413" s="59" t="s">
        <v>42</v>
      </c>
      <c r="F413" s="59" t="s">
        <v>35</v>
      </c>
      <c r="G413" s="59">
        <f t="shared" si="29"/>
        <v>0</v>
      </c>
      <c r="H413" s="60" t="s">
        <v>2039</v>
      </c>
      <c r="I413" s="59" t="s">
        <v>27</v>
      </c>
      <c r="J413" s="59">
        <v>1</v>
      </c>
      <c r="K413" s="59">
        <f t="shared" si="28"/>
        <v>2</v>
      </c>
      <c r="L413" s="59">
        <v>1</v>
      </c>
      <c r="M413" s="59">
        <v>1</v>
      </c>
      <c r="N413" s="59">
        <v>0</v>
      </c>
      <c r="O413" s="59">
        <v>0</v>
      </c>
      <c r="P413" s="59">
        <v>0</v>
      </c>
      <c r="Q413" s="59">
        <v>0</v>
      </c>
      <c r="R413" s="59">
        <v>2018</v>
      </c>
      <c r="S413" s="59" t="s">
        <v>112</v>
      </c>
      <c r="T413" s="59" t="s">
        <v>2040</v>
      </c>
      <c r="U413" s="59" t="s">
        <v>30</v>
      </c>
      <c r="V413" s="59">
        <v>1</v>
      </c>
      <c r="W413" s="59">
        <v>1</v>
      </c>
      <c r="X413" s="61">
        <v>1</v>
      </c>
      <c r="Y413" s="64">
        <v>0</v>
      </c>
    </row>
    <row r="414" spans="1:25">
      <c r="A414" s="59">
        <v>413</v>
      </c>
      <c r="B414" s="59" t="s">
        <v>2041</v>
      </c>
      <c r="C414" s="59" t="s">
        <v>2042</v>
      </c>
      <c r="D414" s="59" t="s">
        <v>2043</v>
      </c>
      <c r="E414" s="59" t="s">
        <v>42</v>
      </c>
      <c r="F414" s="59" t="s">
        <v>35</v>
      </c>
      <c r="G414" s="59">
        <f t="shared" si="29"/>
        <v>0</v>
      </c>
      <c r="H414" s="60" t="s">
        <v>2044</v>
      </c>
      <c r="I414" s="59" t="s">
        <v>27</v>
      </c>
      <c r="J414" s="59">
        <v>1</v>
      </c>
      <c r="K414" s="59">
        <f t="shared" si="28"/>
        <v>2</v>
      </c>
      <c r="L414" s="59">
        <v>1</v>
      </c>
      <c r="M414" s="59">
        <v>1</v>
      </c>
      <c r="N414" s="59">
        <v>0</v>
      </c>
      <c r="O414" s="59">
        <v>0</v>
      </c>
      <c r="P414" s="59">
        <v>0</v>
      </c>
      <c r="Q414" s="59">
        <v>0</v>
      </c>
      <c r="R414" s="59">
        <v>2019</v>
      </c>
      <c r="S414" s="59" t="s">
        <v>112</v>
      </c>
      <c r="T414" s="59" t="s">
        <v>2045</v>
      </c>
      <c r="U414" s="59" t="s">
        <v>30</v>
      </c>
      <c r="V414" s="59">
        <v>1</v>
      </c>
      <c r="W414" s="59">
        <v>1</v>
      </c>
      <c r="X414" s="61">
        <v>1</v>
      </c>
      <c r="Y414" s="64">
        <v>0</v>
      </c>
    </row>
    <row r="415" spans="1:25">
      <c r="A415" s="59">
        <v>414</v>
      </c>
      <c r="B415" s="59" t="s">
        <v>2046</v>
      </c>
      <c r="C415" s="59" t="s">
        <v>2047</v>
      </c>
      <c r="D415" s="59" t="s">
        <v>4309</v>
      </c>
      <c r="E415" s="59" t="s">
        <v>42</v>
      </c>
      <c r="F415" s="59" t="s">
        <v>35</v>
      </c>
      <c r="G415" s="59">
        <f t="shared" si="29"/>
        <v>0</v>
      </c>
      <c r="H415" s="60" t="s">
        <v>2048</v>
      </c>
      <c r="I415" s="59" t="s">
        <v>27</v>
      </c>
      <c r="J415" s="59">
        <v>1</v>
      </c>
      <c r="K415" s="59">
        <f t="shared" si="28"/>
        <v>2</v>
      </c>
      <c r="L415" s="59">
        <v>1</v>
      </c>
      <c r="M415" s="59">
        <v>1</v>
      </c>
      <c r="N415" s="59">
        <v>0</v>
      </c>
      <c r="O415" s="59">
        <v>0</v>
      </c>
      <c r="P415" s="59">
        <v>0</v>
      </c>
      <c r="Q415" s="59">
        <v>0</v>
      </c>
      <c r="R415" s="59">
        <v>2019</v>
      </c>
      <c r="S415" s="59" t="s">
        <v>112</v>
      </c>
      <c r="T415" s="59" t="s">
        <v>2049</v>
      </c>
      <c r="U415" s="59" t="s">
        <v>30</v>
      </c>
      <c r="V415" s="59">
        <v>1</v>
      </c>
      <c r="W415" s="59">
        <v>1</v>
      </c>
      <c r="X415" s="61">
        <v>1</v>
      </c>
      <c r="Y415" s="64">
        <v>0</v>
      </c>
    </row>
    <row r="416" spans="1:25">
      <c r="A416" s="59">
        <v>415</v>
      </c>
      <c r="B416" s="59" t="s">
        <v>2050</v>
      </c>
      <c r="C416" s="59" t="s">
        <v>2051</v>
      </c>
      <c r="D416" s="59" t="s">
        <v>4257</v>
      </c>
      <c r="E416" s="59" t="s">
        <v>105</v>
      </c>
      <c r="F416" s="59" t="s">
        <v>25</v>
      </c>
      <c r="G416" s="59">
        <f t="shared" si="29"/>
        <v>0</v>
      </c>
      <c r="H416" s="60" t="s">
        <v>2052</v>
      </c>
      <c r="I416" s="59" t="s">
        <v>27</v>
      </c>
      <c r="J416" s="59">
        <v>1</v>
      </c>
      <c r="K416" s="59">
        <f t="shared" si="28"/>
        <v>2</v>
      </c>
      <c r="L416" s="59">
        <v>1</v>
      </c>
      <c r="M416" s="59">
        <v>1</v>
      </c>
      <c r="N416" s="59">
        <v>0</v>
      </c>
      <c r="O416" s="59">
        <v>0</v>
      </c>
      <c r="P416" s="59">
        <v>0</v>
      </c>
      <c r="Q416" s="59">
        <v>0</v>
      </c>
      <c r="R416" s="59">
        <v>2020</v>
      </c>
      <c r="S416" s="59" t="s">
        <v>112</v>
      </c>
      <c r="T416" s="59" t="s">
        <v>2053</v>
      </c>
      <c r="U416" s="59" t="s">
        <v>30</v>
      </c>
      <c r="V416" s="59">
        <v>1</v>
      </c>
      <c r="W416" s="59">
        <v>1</v>
      </c>
      <c r="X416" s="61">
        <v>1</v>
      </c>
      <c r="Y416" s="64">
        <v>0</v>
      </c>
    </row>
    <row r="417" spans="1:25">
      <c r="A417" s="59">
        <v>416</v>
      </c>
      <c r="B417" s="59" t="s">
        <v>2054</v>
      </c>
      <c r="C417" s="59" t="s">
        <v>2055</v>
      </c>
      <c r="D417" s="59" t="s">
        <v>2056</v>
      </c>
      <c r="E417" s="59" t="s">
        <v>56</v>
      </c>
      <c r="F417" s="59" t="s">
        <v>56</v>
      </c>
      <c r="G417" s="59">
        <f t="shared" si="29"/>
        <v>0</v>
      </c>
      <c r="H417" s="60" t="s">
        <v>2057</v>
      </c>
      <c r="I417" s="59" t="s">
        <v>27</v>
      </c>
      <c r="J417" s="59">
        <v>1</v>
      </c>
      <c r="K417" s="59">
        <f t="shared" si="28"/>
        <v>2</v>
      </c>
      <c r="L417" s="59">
        <v>0</v>
      </c>
      <c r="M417" s="59">
        <v>1</v>
      </c>
      <c r="N417" s="59">
        <v>1</v>
      </c>
      <c r="O417" s="59">
        <v>0</v>
      </c>
      <c r="P417" s="59">
        <v>0</v>
      </c>
      <c r="Q417" s="59">
        <v>0</v>
      </c>
      <c r="R417" s="59">
        <v>2020</v>
      </c>
      <c r="S417" s="59" t="s">
        <v>112</v>
      </c>
      <c r="T417" s="59" t="s">
        <v>2058</v>
      </c>
      <c r="U417" s="59" t="s">
        <v>30</v>
      </c>
      <c r="V417" s="59">
        <v>1</v>
      </c>
      <c r="W417" s="59">
        <v>1</v>
      </c>
      <c r="X417" s="61">
        <v>1</v>
      </c>
      <c r="Y417" s="64">
        <v>0</v>
      </c>
    </row>
    <row r="418" spans="1:25">
      <c r="A418" s="59">
        <v>417</v>
      </c>
      <c r="B418" s="59" t="s">
        <v>2059</v>
      </c>
      <c r="C418" s="59" t="s">
        <v>2060</v>
      </c>
      <c r="D418" s="59" t="s">
        <v>2061</v>
      </c>
      <c r="E418" s="59" t="s">
        <v>42</v>
      </c>
      <c r="F418" s="59" t="s">
        <v>35</v>
      </c>
      <c r="G418" s="59">
        <f t="shared" si="29"/>
        <v>0</v>
      </c>
      <c r="H418" s="60" t="s">
        <v>2062</v>
      </c>
      <c r="I418" s="59" t="s">
        <v>27</v>
      </c>
      <c r="J418" s="59">
        <v>1</v>
      </c>
      <c r="K418" s="59">
        <f t="shared" si="28"/>
        <v>2</v>
      </c>
      <c r="L418" s="59">
        <v>1</v>
      </c>
      <c r="M418" s="59">
        <v>1</v>
      </c>
      <c r="N418" s="59">
        <v>0</v>
      </c>
      <c r="O418" s="59">
        <v>0</v>
      </c>
      <c r="P418" s="59">
        <v>0</v>
      </c>
      <c r="Q418" s="59">
        <v>0</v>
      </c>
      <c r="R418" s="59">
        <v>2020</v>
      </c>
      <c r="S418" s="59" t="s">
        <v>112</v>
      </c>
      <c r="T418" s="59" t="s">
        <v>2063</v>
      </c>
      <c r="U418" s="59" t="s">
        <v>30</v>
      </c>
      <c r="V418" s="59">
        <v>1</v>
      </c>
      <c r="W418" s="59">
        <v>1</v>
      </c>
      <c r="X418" s="61">
        <v>1</v>
      </c>
      <c r="Y418" s="64">
        <v>0</v>
      </c>
    </row>
    <row r="419" spans="1:25">
      <c r="A419" s="59">
        <v>418</v>
      </c>
      <c r="B419" s="59" t="s">
        <v>2064</v>
      </c>
      <c r="C419" s="59" t="s">
        <v>2065</v>
      </c>
      <c r="D419" s="59" t="s">
        <v>2066</v>
      </c>
      <c r="E419" s="59" t="s">
        <v>50</v>
      </c>
      <c r="F419" s="59" t="s">
        <v>25</v>
      </c>
      <c r="G419" s="59">
        <f t="shared" si="29"/>
        <v>0</v>
      </c>
      <c r="H419" s="60" t="s">
        <v>2067</v>
      </c>
      <c r="I419" s="59" t="s">
        <v>27</v>
      </c>
      <c r="J419" s="59">
        <v>1</v>
      </c>
      <c r="K419" s="59">
        <f t="shared" si="28"/>
        <v>2</v>
      </c>
      <c r="L419" s="59">
        <v>0</v>
      </c>
      <c r="M419" s="59">
        <v>0</v>
      </c>
      <c r="N419" s="59">
        <v>0</v>
      </c>
      <c r="O419" s="59">
        <v>0</v>
      </c>
      <c r="P419" s="59">
        <v>1</v>
      </c>
      <c r="Q419" s="59">
        <v>1</v>
      </c>
      <c r="R419" s="59">
        <v>2021</v>
      </c>
      <c r="S419" s="59" t="s">
        <v>112</v>
      </c>
      <c r="T419" s="59" t="s">
        <v>2068</v>
      </c>
      <c r="U419" s="59" t="s">
        <v>30</v>
      </c>
      <c r="V419" s="59">
        <v>1</v>
      </c>
      <c r="W419" s="59">
        <v>1</v>
      </c>
      <c r="X419" s="61">
        <v>1</v>
      </c>
      <c r="Y419" s="64">
        <v>0</v>
      </c>
    </row>
    <row r="420" spans="1:25">
      <c r="A420" s="59">
        <v>419</v>
      </c>
      <c r="B420" s="59" t="s">
        <v>2069</v>
      </c>
      <c r="C420" s="59" t="s">
        <v>2070</v>
      </c>
      <c r="D420" s="59" t="s">
        <v>2071</v>
      </c>
      <c r="E420" s="59" t="s">
        <v>42</v>
      </c>
      <c r="F420" s="59" t="s">
        <v>35</v>
      </c>
      <c r="G420" s="59">
        <f t="shared" si="29"/>
        <v>0</v>
      </c>
      <c r="H420" s="60" t="s">
        <v>2072</v>
      </c>
      <c r="I420" s="59" t="s">
        <v>27</v>
      </c>
      <c r="J420" s="59">
        <v>1</v>
      </c>
      <c r="K420" s="59">
        <f t="shared" si="28"/>
        <v>2</v>
      </c>
      <c r="L420" s="59">
        <v>1</v>
      </c>
      <c r="M420" s="59">
        <v>1</v>
      </c>
      <c r="N420" s="59">
        <v>0</v>
      </c>
      <c r="O420" s="59">
        <v>0</v>
      </c>
      <c r="P420" s="59">
        <v>0</v>
      </c>
      <c r="Q420" s="59">
        <v>0</v>
      </c>
      <c r="R420" s="59">
        <v>2021</v>
      </c>
      <c r="S420" s="59" t="s">
        <v>112</v>
      </c>
      <c r="T420" s="59" t="s">
        <v>2073</v>
      </c>
      <c r="U420" s="59" t="s">
        <v>30</v>
      </c>
      <c r="V420" s="59">
        <v>1</v>
      </c>
      <c r="W420" s="59">
        <v>1</v>
      </c>
      <c r="X420" s="61">
        <v>1</v>
      </c>
      <c r="Y420" s="64">
        <v>0</v>
      </c>
    </row>
    <row r="421" spans="1:25">
      <c r="A421" s="59">
        <v>420</v>
      </c>
      <c r="B421" s="59" t="s">
        <v>2074</v>
      </c>
      <c r="C421" s="59" t="s">
        <v>2075</v>
      </c>
      <c r="D421" s="59" t="s">
        <v>2076</v>
      </c>
      <c r="E421" s="59" t="s">
        <v>105</v>
      </c>
      <c r="F421" s="59" t="s">
        <v>25</v>
      </c>
      <c r="G421" s="59">
        <f t="shared" si="29"/>
        <v>0</v>
      </c>
      <c r="H421" s="60" t="s">
        <v>2077</v>
      </c>
      <c r="I421" s="59" t="s">
        <v>27</v>
      </c>
      <c r="J421" s="59">
        <v>1</v>
      </c>
      <c r="K421" s="59">
        <f t="shared" si="28"/>
        <v>2</v>
      </c>
      <c r="L421" s="59">
        <v>1</v>
      </c>
      <c r="M421" s="59">
        <v>1</v>
      </c>
      <c r="N421" s="59">
        <v>0</v>
      </c>
      <c r="O421" s="59">
        <v>0</v>
      </c>
      <c r="P421" s="59">
        <v>0</v>
      </c>
      <c r="Q421" s="59">
        <v>0</v>
      </c>
      <c r="R421" s="59">
        <v>2022</v>
      </c>
      <c r="S421" s="59" t="s">
        <v>112</v>
      </c>
      <c r="T421" s="59" t="s">
        <v>2078</v>
      </c>
      <c r="U421" s="59" t="s">
        <v>30</v>
      </c>
      <c r="V421" s="59">
        <v>1</v>
      </c>
      <c r="W421" s="59">
        <v>1</v>
      </c>
      <c r="X421" s="61">
        <v>1</v>
      </c>
      <c r="Y421" s="64">
        <v>0</v>
      </c>
    </row>
    <row r="422" spans="1:25">
      <c r="A422" s="59">
        <v>421</v>
      </c>
      <c r="B422" s="59" t="s">
        <v>2079</v>
      </c>
      <c r="C422" s="59" t="s">
        <v>2080</v>
      </c>
      <c r="D422" s="59" t="s">
        <v>2081</v>
      </c>
      <c r="E422" s="59" t="s">
        <v>50</v>
      </c>
      <c r="F422" s="59" t="s">
        <v>25</v>
      </c>
      <c r="G422" s="59">
        <f t="shared" si="29"/>
        <v>0</v>
      </c>
      <c r="H422" s="60" t="s">
        <v>2082</v>
      </c>
      <c r="I422" s="59" t="s">
        <v>27</v>
      </c>
      <c r="J422" s="59">
        <v>1</v>
      </c>
      <c r="K422" s="59">
        <f t="shared" si="28"/>
        <v>2</v>
      </c>
      <c r="L422" s="59">
        <v>1</v>
      </c>
      <c r="M422" s="59">
        <v>1</v>
      </c>
      <c r="N422" s="59">
        <v>0</v>
      </c>
      <c r="O422" s="59">
        <v>0</v>
      </c>
      <c r="P422" s="59">
        <v>0</v>
      </c>
      <c r="Q422" s="59">
        <v>0</v>
      </c>
      <c r="R422" s="59">
        <v>2019</v>
      </c>
      <c r="S422" s="59" t="s">
        <v>118</v>
      </c>
      <c r="T422" s="59" t="s">
        <v>2083</v>
      </c>
      <c r="U422" s="59" t="s">
        <v>30</v>
      </c>
      <c r="V422" s="59">
        <v>1</v>
      </c>
      <c r="W422" s="59">
        <v>1</v>
      </c>
      <c r="X422" s="61">
        <v>1</v>
      </c>
      <c r="Y422" s="64">
        <v>0</v>
      </c>
    </row>
    <row r="423" spans="1:25">
      <c r="A423" s="59">
        <v>422</v>
      </c>
      <c r="B423" s="59" t="s">
        <v>2084</v>
      </c>
      <c r="C423" s="59" t="s">
        <v>2085</v>
      </c>
      <c r="D423" s="59" t="s">
        <v>2086</v>
      </c>
      <c r="E423" s="59" t="s">
        <v>56</v>
      </c>
      <c r="F423" s="59" t="s">
        <v>56</v>
      </c>
      <c r="G423" s="59">
        <f t="shared" si="29"/>
        <v>0</v>
      </c>
      <c r="H423" s="60" t="s">
        <v>2087</v>
      </c>
      <c r="I423" s="59" t="s">
        <v>27</v>
      </c>
      <c r="J423" s="59">
        <v>1</v>
      </c>
      <c r="K423" s="59">
        <f t="shared" ref="K423:K454" si="30">SUM(L423:Q423)</f>
        <v>2</v>
      </c>
      <c r="L423" s="59">
        <v>0</v>
      </c>
      <c r="M423" s="59">
        <v>1</v>
      </c>
      <c r="N423" s="59">
        <v>1</v>
      </c>
      <c r="O423" s="59">
        <v>0</v>
      </c>
      <c r="P423" s="59">
        <v>0</v>
      </c>
      <c r="Q423" s="59">
        <v>0</v>
      </c>
      <c r="R423" s="59">
        <v>2020</v>
      </c>
      <c r="S423" s="59" t="s">
        <v>2088</v>
      </c>
      <c r="T423" s="59" t="s">
        <v>2089</v>
      </c>
      <c r="U423" s="59" t="s">
        <v>46</v>
      </c>
      <c r="V423" s="59">
        <v>1</v>
      </c>
      <c r="W423" s="59">
        <v>1</v>
      </c>
      <c r="X423" s="61">
        <v>1</v>
      </c>
      <c r="Y423" s="64">
        <v>0</v>
      </c>
    </row>
    <row r="424" spans="1:25">
      <c r="A424" s="59">
        <v>423</v>
      </c>
      <c r="B424" s="59" t="s">
        <v>2090</v>
      </c>
      <c r="C424" s="59" t="s">
        <v>2091</v>
      </c>
      <c r="D424" s="59" t="s">
        <v>2092</v>
      </c>
      <c r="E424" s="59" t="s">
        <v>50</v>
      </c>
      <c r="F424" s="59" t="s">
        <v>25</v>
      </c>
      <c r="G424" s="59">
        <f t="shared" si="29"/>
        <v>0</v>
      </c>
      <c r="H424" s="60" t="s">
        <v>2093</v>
      </c>
      <c r="I424" s="59" t="s">
        <v>27</v>
      </c>
      <c r="J424" s="59">
        <v>1</v>
      </c>
      <c r="K424" s="59">
        <f t="shared" si="30"/>
        <v>2</v>
      </c>
      <c r="L424" s="59">
        <v>0</v>
      </c>
      <c r="M424" s="59">
        <v>1</v>
      </c>
      <c r="N424" s="59">
        <v>1</v>
      </c>
      <c r="O424" s="59">
        <v>0</v>
      </c>
      <c r="P424" s="59">
        <v>0</v>
      </c>
      <c r="Q424" s="59">
        <v>0</v>
      </c>
      <c r="R424" s="59">
        <v>2021</v>
      </c>
      <c r="S424" s="59" t="s">
        <v>118</v>
      </c>
      <c r="T424" s="59" t="s">
        <v>2094</v>
      </c>
      <c r="U424" s="59" t="s">
        <v>30</v>
      </c>
      <c r="V424" s="59">
        <v>1</v>
      </c>
      <c r="W424" s="59">
        <v>1</v>
      </c>
      <c r="X424" s="61">
        <v>1</v>
      </c>
      <c r="Y424" s="64">
        <v>0</v>
      </c>
    </row>
    <row r="425" spans="1:25">
      <c r="A425" s="59">
        <v>424</v>
      </c>
      <c r="B425" s="59" t="s">
        <v>2095</v>
      </c>
      <c r="C425" s="59" t="s">
        <v>2096</v>
      </c>
      <c r="D425" s="59" t="s">
        <v>2097</v>
      </c>
      <c r="E425" s="59" t="s">
        <v>56</v>
      </c>
      <c r="F425" s="59" t="s">
        <v>56</v>
      </c>
      <c r="G425" s="59">
        <f t="shared" si="29"/>
        <v>0</v>
      </c>
      <c r="H425" s="60" t="s">
        <v>2098</v>
      </c>
      <c r="I425" s="59" t="s">
        <v>27</v>
      </c>
      <c r="J425" s="59">
        <v>1</v>
      </c>
      <c r="K425" s="59">
        <f t="shared" si="30"/>
        <v>2</v>
      </c>
      <c r="L425" s="59">
        <v>0</v>
      </c>
      <c r="M425" s="59">
        <v>1</v>
      </c>
      <c r="N425" s="59">
        <v>0</v>
      </c>
      <c r="O425" s="59">
        <v>1</v>
      </c>
      <c r="P425" s="59">
        <v>0</v>
      </c>
      <c r="Q425" s="59">
        <v>0</v>
      </c>
      <c r="R425" s="59">
        <v>2022</v>
      </c>
      <c r="S425" s="59" t="s">
        <v>1358</v>
      </c>
      <c r="T425" s="59" t="s">
        <v>2099</v>
      </c>
      <c r="U425" s="59" t="s">
        <v>30</v>
      </c>
      <c r="V425" s="59">
        <v>1</v>
      </c>
      <c r="W425" s="59">
        <v>1</v>
      </c>
      <c r="X425" s="61">
        <v>1</v>
      </c>
      <c r="Y425" s="64">
        <v>0</v>
      </c>
    </row>
    <row r="426" spans="1:25">
      <c r="A426" s="59">
        <v>425</v>
      </c>
      <c r="B426" s="59" t="s">
        <v>2100</v>
      </c>
      <c r="C426" s="59" t="s">
        <v>2101</v>
      </c>
      <c r="D426" s="59" t="s">
        <v>2102</v>
      </c>
      <c r="E426" s="59" t="s">
        <v>56</v>
      </c>
      <c r="F426" s="59" t="s">
        <v>56</v>
      </c>
      <c r="G426" s="59">
        <f t="shared" si="29"/>
        <v>0</v>
      </c>
      <c r="H426" s="60" t="s">
        <v>2103</v>
      </c>
      <c r="I426" s="59" t="s">
        <v>27</v>
      </c>
      <c r="J426" s="59">
        <v>1</v>
      </c>
      <c r="K426" s="59">
        <f t="shared" si="30"/>
        <v>2</v>
      </c>
      <c r="L426" s="59">
        <v>0</v>
      </c>
      <c r="M426" s="59">
        <v>1</v>
      </c>
      <c r="N426" s="59">
        <v>1</v>
      </c>
      <c r="O426" s="59">
        <v>0</v>
      </c>
      <c r="P426" s="59">
        <v>0</v>
      </c>
      <c r="Q426" s="59">
        <v>0</v>
      </c>
      <c r="R426" s="59">
        <v>2015</v>
      </c>
      <c r="S426" s="59" t="s">
        <v>299</v>
      </c>
      <c r="T426" s="59" t="s">
        <v>2104</v>
      </c>
      <c r="U426" s="59" t="s">
        <v>30</v>
      </c>
      <c r="V426" s="59">
        <v>1</v>
      </c>
      <c r="W426" s="59">
        <v>1</v>
      </c>
      <c r="X426" s="61">
        <v>1</v>
      </c>
      <c r="Y426" s="64">
        <v>0</v>
      </c>
    </row>
    <row r="427" spans="1:25">
      <c r="A427" s="59">
        <v>426</v>
      </c>
      <c r="B427" s="59" t="s">
        <v>2105</v>
      </c>
      <c r="C427" s="59" t="s">
        <v>2106</v>
      </c>
      <c r="D427" s="59" t="s">
        <v>2107</v>
      </c>
      <c r="E427" s="59" t="s">
        <v>56</v>
      </c>
      <c r="F427" s="59" t="s">
        <v>56</v>
      </c>
      <c r="G427" s="59">
        <f t="shared" si="29"/>
        <v>0</v>
      </c>
      <c r="H427" s="60" t="s">
        <v>2108</v>
      </c>
      <c r="I427" s="59" t="s">
        <v>27</v>
      </c>
      <c r="J427" s="59">
        <v>1</v>
      </c>
      <c r="K427" s="59">
        <f t="shared" si="30"/>
        <v>2</v>
      </c>
      <c r="L427" s="59">
        <v>0</v>
      </c>
      <c r="M427" s="59">
        <v>1</v>
      </c>
      <c r="N427" s="59">
        <v>1</v>
      </c>
      <c r="O427" s="59">
        <v>0</v>
      </c>
      <c r="P427" s="59">
        <v>0</v>
      </c>
      <c r="Q427" s="59">
        <v>0</v>
      </c>
      <c r="R427" s="59">
        <v>2018</v>
      </c>
      <c r="S427" s="59" t="s">
        <v>299</v>
      </c>
      <c r="T427" s="59" t="s">
        <v>2109</v>
      </c>
      <c r="U427" s="59" t="s">
        <v>30</v>
      </c>
      <c r="V427" s="59">
        <v>1</v>
      </c>
      <c r="W427" s="59">
        <v>1</v>
      </c>
      <c r="X427" s="61">
        <v>1</v>
      </c>
      <c r="Y427" s="64">
        <v>0</v>
      </c>
    </row>
    <row r="428" spans="1:25">
      <c r="A428" s="59">
        <v>427</v>
      </c>
      <c r="B428" s="59" t="s">
        <v>2110</v>
      </c>
      <c r="C428" s="59" t="s">
        <v>2111</v>
      </c>
      <c r="D428" s="59" t="s">
        <v>1356</v>
      </c>
      <c r="E428" s="59" t="s">
        <v>105</v>
      </c>
      <c r="F428" s="59" t="s">
        <v>25</v>
      </c>
      <c r="G428" s="59">
        <f t="shared" si="29"/>
        <v>0</v>
      </c>
      <c r="H428" s="60" t="s">
        <v>2112</v>
      </c>
      <c r="I428" s="59" t="s">
        <v>27</v>
      </c>
      <c r="J428" s="59">
        <v>1</v>
      </c>
      <c r="K428" s="59">
        <f t="shared" si="30"/>
        <v>2</v>
      </c>
      <c r="L428" s="59">
        <v>0</v>
      </c>
      <c r="M428" s="59">
        <v>1</v>
      </c>
      <c r="N428" s="59">
        <v>0</v>
      </c>
      <c r="O428" s="59">
        <v>1</v>
      </c>
      <c r="P428" s="59">
        <v>0</v>
      </c>
      <c r="Q428" s="59">
        <v>0</v>
      </c>
      <c r="R428" s="59">
        <v>2018</v>
      </c>
      <c r="S428" s="59" t="s">
        <v>2113</v>
      </c>
      <c r="T428" s="59" t="s">
        <v>2114</v>
      </c>
      <c r="U428" s="59" t="s">
        <v>30</v>
      </c>
      <c r="V428" s="59">
        <v>1</v>
      </c>
      <c r="W428" s="59">
        <v>1</v>
      </c>
      <c r="X428" s="61">
        <v>1</v>
      </c>
      <c r="Y428" s="64">
        <v>0</v>
      </c>
    </row>
    <row r="429" spans="1:25">
      <c r="A429" s="59">
        <v>428</v>
      </c>
      <c r="B429" s="59" t="s">
        <v>2115</v>
      </c>
      <c r="C429" s="59" t="s">
        <v>2116</v>
      </c>
      <c r="D429" s="59" t="s">
        <v>2117</v>
      </c>
      <c r="E429" s="59" t="s">
        <v>50</v>
      </c>
      <c r="F429" s="59" t="s">
        <v>25</v>
      </c>
      <c r="G429" s="59">
        <f t="shared" si="29"/>
        <v>0</v>
      </c>
      <c r="H429" s="60" t="s">
        <v>2118</v>
      </c>
      <c r="I429" s="59" t="s">
        <v>27</v>
      </c>
      <c r="J429" s="59">
        <v>1</v>
      </c>
      <c r="K429" s="59">
        <f t="shared" si="30"/>
        <v>2</v>
      </c>
      <c r="L429" s="59">
        <v>0</v>
      </c>
      <c r="M429" s="59">
        <v>1</v>
      </c>
      <c r="N429" s="59">
        <v>0</v>
      </c>
      <c r="O429" s="59">
        <v>1</v>
      </c>
      <c r="P429" s="59">
        <v>0</v>
      </c>
      <c r="Q429" s="59">
        <v>0</v>
      </c>
      <c r="R429" s="59">
        <v>2022</v>
      </c>
      <c r="S429" s="59" t="s">
        <v>1447</v>
      </c>
      <c r="T429" s="59" t="s">
        <v>2119</v>
      </c>
      <c r="U429" s="59" t="s">
        <v>30</v>
      </c>
      <c r="V429" s="59">
        <v>1</v>
      </c>
      <c r="W429" s="59">
        <v>1</v>
      </c>
      <c r="X429" s="61">
        <v>1</v>
      </c>
      <c r="Y429" s="64">
        <v>0</v>
      </c>
    </row>
    <row r="430" spans="1:25">
      <c r="A430" s="59">
        <v>429</v>
      </c>
      <c r="B430" s="59" t="s">
        <v>2120</v>
      </c>
      <c r="C430" s="59" t="s">
        <v>2121</v>
      </c>
      <c r="D430" s="59" t="s">
        <v>2122</v>
      </c>
      <c r="E430" s="59" t="s">
        <v>72</v>
      </c>
      <c r="F430" s="59" t="s">
        <v>25</v>
      </c>
      <c r="G430" s="59">
        <f t="shared" si="29"/>
        <v>0</v>
      </c>
      <c r="H430" s="60" t="s">
        <v>2123</v>
      </c>
      <c r="I430" s="59" t="s">
        <v>27</v>
      </c>
      <c r="J430" s="59">
        <v>1</v>
      </c>
      <c r="K430" s="59">
        <f t="shared" si="30"/>
        <v>2</v>
      </c>
      <c r="L430" s="59">
        <v>0</v>
      </c>
      <c r="M430" s="59">
        <v>0</v>
      </c>
      <c r="N430" s="59">
        <v>1</v>
      </c>
      <c r="O430" s="59">
        <v>0</v>
      </c>
      <c r="P430" s="59">
        <v>0</v>
      </c>
      <c r="Q430" s="59">
        <v>1</v>
      </c>
      <c r="R430" s="59">
        <v>2018</v>
      </c>
      <c r="S430" s="59" t="s">
        <v>2124</v>
      </c>
      <c r="T430" s="59" t="s">
        <v>2125</v>
      </c>
      <c r="U430" s="59" t="s">
        <v>30</v>
      </c>
      <c r="V430" s="59">
        <v>1</v>
      </c>
      <c r="W430" s="59">
        <v>1</v>
      </c>
      <c r="X430" s="61">
        <v>1</v>
      </c>
      <c r="Y430" s="64">
        <v>0</v>
      </c>
    </row>
    <row r="431" spans="1:25">
      <c r="A431" s="59">
        <v>430</v>
      </c>
      <c r="B431" s="59" t="s">
        <v>2126</v>
      </c>
      <c r="C431" s="59" t="s">
        <v>2127</v>
      </c>
      <c r="D431" s="59" t="s">
        <v>762</v>
      </c>
      <c r="E431" s="59" t="s">
        <v>762</v>
      </c>
      <c r="F431" s="59" t="s">
        <v>762</v>
      </c>
      <c r="G431" s="59" t="s">
        <v>762</v>
      </c>
      <c r="H431" s="60" t="s">
        <v>2128</v>
      </c>
      <c r="I431" s="59" t="s">
        <v>27</v>
      </c>
      <c r="J431" s="59">
        <v>1</v>
      </c>
      <c r="K431" s="59">
        <f t="shared" si="30"/>
        <v>2</v>
      </c>
      <c r="L431" s="59">
        <v>1</v>
      </c>
      <c r="M431" s="59">
        <v>0</v>
      </c>
      <c r="N431" s="59">
        <v>0</v>
      </c>
      <c r="O431" s="59">
        <v>0</v>
      </c>
      <c r="P431" s="59">
        <v>1</v>
      </c>
      <c r="Q431" s="59">
        <v>0</v>
      </c>
      <c r="R431" s="59">
        <v>2021</v>
      </c>
      <c r="S431" s="59" t="s">
        <v>2124</v>
      </c>
      <c r="T431" s="59" t="s">
        <v>2129</v>
      </c>
      <c r="U431" s="59" t="s">
        <v>30</v>
      </c>
      <c r="V431" s="59">
        <v>1</v>
      </c>
      <c r="W431" s="59">
        <v>1</v>
      </c>
      <c r="X431" s="61">
        <v>1</v>
      </c>
      <c r="Y431" s="64">
        <v>0</v>
      </c>
    </row>
    <row r="432" spans="1:25">
      <c r="A432" s="59">
        <v>431</v>
      </c>
      <c r="B432" s="59" t="s">
        <v>2130</v>
      </c>
      <c r="C432" s="59" t="s">
        <v>2131</v>
      </c>
      <c r="D432" s="59" t="s">
        <v>110</v>
      </c>
      <c r="E432" s="59" t="s">
        <v>105</v>
      </c>
      <c r="F432" s="59" t="s">
        <v>25</v>
      </c>
      <c r="G432" s="59">
        <f t="shared" ref="G432:G454" si="31">IFERROR(IF(FIND("Multi",F432),1,0),0)</f>
        <v>0</v>
      </c>
      <c r="H432" s="60" t="s">
        <v>2132</v>
      </c>
      <c r="I432" s="59" t="s">
        <v>27</v>
      </c>
      <c r="J432" s="59">
        <v>1</v>
      </c>
      <c r="K432" s="59">
        <f t="shared" si="30"/>
        <v>2</v>
      </c>
      <c r="L432" s="59">
        <v>0</v>
      </c>
      <c r="M432" s="59">
        <v>1</v>
      </c>
      <c r="N432" s="59">
        <v>1</v>
      </c>
      <c r="O432" s="59">
        <v>0</v>
      </c>
      <c r="P432" s="59">
        <v>0</v>
      </c>
      <c r="Q432" s="59">
        <v>0</v>
      </c>
      <c r="R432" s="59">
        <v>2019</v>
      </c>
      <c r="S432" s="59" t="s">
        <v>2133</v>
      </c>
      <c r="T432" s="59" t="s">
        <v>2134</v>
      </c>
      <c r="U432" s="59" t="s">
        <v>46</v>
      </c>
      <c r="V432" s="59">
        <v>1</v>
      </c>
      <c r="W432" s="59">
        <v>1</v>
      </c>
      <c r="X432" s="61">
        <v>1</v>
      </c>
      <c r="Y432" s="64">
        <v>0</v>
      </c>
    </row>
    <row r="433" spans="1:25">
      <c r="A433" s="59">
        <v>432</v>
      </c>
      <c r="B433" s="59" t="s">
        <v>2135</v>
      </c>
      <c r="C433" s="59" t="s">
        <v>2136</v>
      </c>
      <c r="D433" s="59" t="s">
        <v>2137</v>
      </c>
      <c r="E433" s="59" t="s">
        <v>50</v>
      </c>
      <c r="F433" s="59" t="s">
        <v>25</v>
      </c>
      <c r="G433" s="59">
        <f t="shared" si="31"/>
        <v>0</v>
      </c>
      <c r="H433" s="60" t="s">
        <v>2138</v>
      </c>
      <c r="I433" s="59" t="s">
        <v>27</v>
      </c>
      <c r="J433" s="59">
        <v>1</v>
      </c>
      <c r="K433" s="59">
        <f t="shared" si="30"/>
        <v>2</v>
      </c>
      <c r="L433" s="59">
        <v>1</v>
      </c>
      <c r="M433" s="59">
        <v>1</v>
      </c>
      <c r="N433" s="59">
        <v>0</v>
      </c>
      <c r="O433" s="59">
        <v>0</v>
      </c>
      <c r="P433" s="59">
        <v>0</v>
      </c>
      <c r="Q433" s="59">
        <v>0</v>
      </c>
      <c r="R433" s="59">
        <v>2020</v>
      </c>
      <c r="S433" s="59" t="s">
        <v>1493</v>
      </c>
      <c r="T433" s="59" t="s">
        <v>2139</v>
      </c>
      <c r="U433" s="59" t="s">
        <v>30</v>
      </c>
      <c r="V433" s="59">
        <v>1</v>
      </c>
      <c r="W433" s="59">
        <v>1</v>
      </c>
      <c r="X433" s="61">
        <v>1</v>
      </c>
      <c r="Y433" s="64">
        <v>0</v>
      </c>
    </row>
    <row r="434" spans="1:25">
      <c r="A434" s="59">
        <v>433</v>
      </c>
      <c r="B434" s="59" t="s">
        <v>2140</v>
      </c>
      <c r="C434" s="59" t="s">
        <v>2141</v>
      </c>
      <c r="D434" s="59" t="s">
        <v>4318</v>
      </c>
      <c r="E434" s="59" t="s">
        <v>24</v>
      </c>
      <c r="F434" s="59" t="s">
        <v>25</v>
      </c>
      <c r="G434" s="59">
        <f t="shared" si="31"/>
        <v>0</v>
      </c>
      <c r="H434" s="60" t="s">
        <v>2142</v>
      </c>
      <c r="I434" s="59" t="s">
        <v>27</v>
      </c>
      <c r="J434" s="59">
        <v>1</v>
      </c>
      <c r="K434" s="59">
        <f t="shared" si="30"/>
        <v>2</v>
      </c>
      <c r="L434" s="59">
        <v>0</v>
      </c>
      <c r="M434" s="59">
        <v>1</v>
      </c>
      <c r="N434" s="59">
        <v>1</v>
      </c>
      <c r="O434" s="59">
        <v>0</v>
      </c>
      <c r="P434" s="59">
        <v>0</v>
      </c>
      <c r="Q434" s="59">
        <v>0</v>
      </c>
      <c r="R434" s="59">
        <v>2022</v>
      </c>
      <c r="S434" s="59" t="s">
        <v>1493</v>
      </c>
      <c r="T434" s="59" t="s">
        <v>2143</v>
      </c>
      <c r="U434" s="59" t="s">
        <v>30</v>
      </c>
      <c r="V434" s="59">
        <v>1</v>
      </c>
      <c r="W434" s="59">
        <v>1</v>
      </c>
      <c r="X434" s="61">
        <v>1</v>
      </c>
      <c r="Y434" s="64">
        <v>0</v>
      </c>
    </row>
    <row r="435" spans="1:25">
      <c r="A435" s="59">
        <v>434</v>
      </c>
      <c r="B435" s="59" t="s">
        <v>1949</v>
      </c>
      <c r="C435" s="59" t="s">
        <v>2144</v>
      </c>
      <c r="D435" s="59" t="s">
        <v>4348</v>
      </c>
      <c r="E435" s="59" t="s">
        <v>72</v>
      </c>
      <c r="F435" s="59" t="s">
        <v>25</v>
      </c>
      <c r="G435" s="59">
        <f t="shared" si="31"/>
        <v>0</v>
      </c>
      <c r="H435" s="60" t="s">
        <v>2145</v>
      </c>
      <c r="I435" s="59" t="s">
        <v>27</v>
      </c>
      <c r="J435" s="59">
        <v>1</v>
      </c>
      <c r="K435" s="59">
        <f t="shared" si="30"/>
        <v>2</v>
      </c>
      <c r="L435" s="59">
        <v>1</v>
      </c>
      <c r="M435" s="59">
        <v>1</v>
      </c>
      <c r="N435" s="59">
        <v>0</v>
      </c>
      <c r="O435" s="59">
        <v>0</v>
      </c>
      <c r="P435" s="59">
        <v>0</v>
      </c>
      <c r="Q435" s="59">
        <v>0</v>
      </c>
      <c r="R435" s="59">
        <v>2018</v>
      </c>
      <c r="S435" s="59" t="s">
        <v>52</v>
      </c>
      <c r="T435" s="59" t="s">
        <v>2146</v>
      </c>
      <c r="U435" s="59" t="s">
        <v>30</v>
      </c>
      <c r="V435" s="59">
        <v>1</v>
      </c>
      <c r="W435" s="59">
        <v>1</v>
      </c>
      <c r="X435" s="61">
        <v>1</v>
      </c>
      <c r="Y435" s="64">
        <v>0</v>
      </c>
    </row>
    <row r="436" spans="1:25">
      <c r="A436" s="59">
        <v>435</v>
      </c>
      <c r="B436" s="59" t="s">
        <v>2147</v>
      </c>
      <c r="C436" s="59" t="s">
        <v>2148</v>
      </c>
      <c r="D436" s="59" t="s">
        <v>4349</v>
      </c>
      <c r="E436" s="59" t="s">
        <v>72</v>
      </c>
      <c r="F436" s="59" t="s">
        <v>25</v>
      </c>
      <c r="G436" s="59">
        <f t="shared" si="31"/>
        <v>0</v>
      </c>
      <c r="H436" s="60" t="s">
        <v>2149</v>
      </c>
      <c r="I436" s="59" t="s">
        <v>27</v>
      </c>
      <c r="J436" s="59">
        <v>1</v>
      </c>
      <c r="K436" s="59">
        <f t="shared" si="30"/>
        <v>2</v>
      </c>
      <c r="L436" s="59">
        <v>0</v>
      </c>
      <c r="M436" s="59">
        <v>1</v>
      </c>
      <c r="N436" s="59">
        <v>0</v>
      </c>
      <c r="O436" s="59">
        <v>0</v>
      </c>
      <c r="P436" s="59">
        <v>1</v>
      </c>
      <c r="Q436" s="59">
        <v>0</v>
      </c>
      <c r="R436" s="59">
        <v>2018</v>
      </c>
      <c r="S436" s="59" t="s">
        <v>52</v>
      </c>
      <c r="T436" s="59" t="s">
        <v>2150</v>
      </c>
      <c r="U436" s="59" t="s">
        <v>30</v>
      </c>
      <c r="V436" s="59">
        <v>1</v>
      </c>
      <c r="W436" s="59">
        <v>1</v>
      </c>
      <c r="X436" s="61">
        <v>1</v>
      </c>
      <c r="Y436" s="64">
        <v>0</v>
      </c>
    </row>
    <row r="437" spans="1:25">
      <c r="A437" s="59">
        <v>436</v>
      </c>
      <c r="B437" s="59" t="s">
        <v>2151</v>
      </c>
      <c r="C437" s="59" t="s">
        <v>2152</v>
      </c>
      <c r="D437" s="59" t="s">
        <v>2153</v>
      </c>
      <c r="E437" s="59" t="s">
        <v>42</v>
      </c>
      <c r="F437" s="59" t="s">
        <v>35</v>
      </c>
      <c r="G437" s="59">
        <f t="shared" si="31"/>
        <v>0</v>
      </c>
      <c r="H437" s="60" t="s">
        <v>2154</v>
      </c>
      <c r="I437" s="59" t="s">
        <v>27</v>
      </c>
      <c r="J437" s="59">
        <v>1</v>
      </c>
      <c r="K437" s="59">
        <f t="shared" si="30"/>
        <v>2</v>
      </c>
      <c r="L437" s="59">
        <v>1</v>
      </c>
      <c r="M437" s="59">
        <v>1</v>
      </c>
      <c r="N437" s="59">
        <v>0</v>
      </c>
      <c r="O437" s="59">
        <v>0</v>
      </c>
      <c r="P437" s="59">
        <v>0</v>
      </c>
      <c r="Q437" s="59">
        <v>0</v>
      </c>
      <c r="R437" s="59">
        <v>2019</v>
      </c>
      <c r="S437" s="59" t="s">
        <v>52</v>
      </c>
      <c r="T437" s="59" t="s">
        <v>2155</v>
      </c>
      <c r="U437" s="59" t="s">
        <v>30</v>
      </c>
      <c r="V437" s="59">
        <v>1</v>
      </c>
      <c r="W437" s="59">
        <v>1</v>
      </c>
      <c r="X437" s="61">
        <v>1</v>
      </c>
      <c r="Y437" s="64">
        <v>0</v>
      </c>
    </row>
    <row r="438" spans="1:25">
      <c r="A438" s="59">
        <v>437</v>
      </c>
      <c r="B438" s="59" t="s">
        <v>2156</v>
      </c>
      <c r="C438" s="59" t="s">
        <v>2157</v>
      </c>
      <c r="D438" s="59" t="s">
        <v>4350</v>
      </c>
      <c r="E438" s="59" t="s">
        <v>50</v>
      </c>
      <c r="F438" s="59" t="s">
        <v>25</v>
      </c>
      <c r="G438" s="59">
        <f t="shared" si="31"/>
        <v>0</v>
      </c>
      <c r="H438" s="60" t="s">
        <v>2158</v>
      </c>
      <c r="I438" s="59" t="s">
        <v>27</v>
      </c>
      <c r="J438" s="59">
        <v>1</v>
      </c>
      <c r="K438" s="59">
        <f t="shared" si="30"/>
        <v>2</v>
      </c>
      <c r="L438" s="59">
        <v>0</v>
      </c>
      <c r="M438" s="59">
        <v>1</v>
      </c>
      <c r="N438" s="59">
        <v>1</v>
      </c>
      <c r="O438" s="59">
        <v>0</v>
      </c>
      <c r="P438" s="59">
        <v>0</v>
      </c>
      <c r="Q438" s="59">
        <v>0</v>
      </c>
      <c r="R438" s="59">
        <v>2021</v>
      </c>
      <c r="S438" s="59" t="s">
        <v>52</v>
      </c>
      <c r="T438" s="59" t="s">
        <v>2159</v>
      </c>
      <c r="U438" s="59" t="s">
        <v>30</v>
      </c>
      <c r="V438" s="59">
        <v>1</v>
      </c>
      <c r="W438" s="59">
        <v>1</v>
      </c>
      <c r="X438" s="61">
        <v>1</v>
      </c>
      <c r="Y438" s="64">
        <v>0</v>
      </c>
    </row>
    <row r="439" spans="1:25">
      <c r="A439" s="59">
        <v>438</v>
      </c>
      <c r="B439" s="59" t="s">
        <v>2160</v>
      </c>
      <c r="C439" s="59" t="s">
        <v>2161</v>
      </c>
      <c r="D439" s="59" t="s">
        <v>2162</v>
      </c>
      <c r="E439" s="59" t="s">
        <v>34</v>
      </c>
      <c r="F439" s="59" t="s">
        <v>35</v>
      </c>
      <c r="G439" s="59">
        <f t="shared" si="31"/>
        <v>0</v>
      </c>
      <c r="H439" s="60" t="s">
        <v>2163</v>
      </c>
      <c r="I439" s="59" t="s">
        <v>27</v>
      </c>
      <c r="J439" s="59">
        <v>1</v>
      </c>
      <c r="K439" s="59">
        <f t="shared" si="30"/>
        <v>2</v>
      </c>
      <c r="L439" s="59">
        <v>1</v>
      </c>
      <c r="M439" s="59">
        <v>1</v>
      </c>
      <c r="N439" s="59">
        <v>0</v>
      </c>
      <c r="O439" s="59">
        <v>0</v>
      </c>
      <c r="P439" s="59">
        <v>0</v>
      </c>
      <c r="Q439" s="59">
        <v>0</v>
      </c>
      <c r="R439" s="59">
        <v>2021</v>
      </c>
      <c r="S439" s="59" t="s">
        <v>52</v>
      </c>
      <c r="T439" s="59" t="s">
        <v>2164</v>
      </c>
      <c r="U439" s="59" t="s">
        <v>30</v>
      </c>
      <c r="V439" s="59">
        <v>1</v>
      </c>
      <c r="W439" s="59">
        <v>1</v>
      </c>
      <c r="X439" s="61">
        <v>1</v>
      </c>
      <c r="Y439" s="64">
        <v>0</v>
      </c>
    </row>
    <row r="440" spans="1:25">
      <c r="A440" s="59">
        <v>439</v>
      </c>
      <c r="B440" s="59" t="s">
        <v>2165</v>
      </c>
      <c r="C440" s="59" t="s">
        <v>2166</v>
      </c>
      <c r="D440" s="59" t="s">
        <v>2167</v>
      </c>
      <c r="E440" s="59" t="s">
        <v>56</v>
      </c>
      <c r="F440" s="59" t="s">
        <v>56</v>
      </c>
      <c r="G440" s="59">
        <f t="shared" si="31"/>
        <v>0</v>
      </c>
      <c r="H440" s="60" t="s">
        <v>2168</v>
      </c>
      <c r="I440" s="59" t="s">
        <v>27</v>
      </c>
      <c r="J440" s="59">
        <v>1</v>
      </c>
      <c r="K440" s="59">
        <f t="shared" si="30"/>
        <v>2</v>
      </c>
      <c r="L440" s="59">
        <v>0</v>
      </c>
      <c r="M440" s="59">
        <v>1</v>
      </c>
      <c r="N440" s="59">
        <v>0</v>
      </c>
      <c r="O440" s="59">
        <v>1</v>
      </c>
      <c r="P440" s="59">
        <v>0</v>
      </c>
      <c r="Q440" s="59">
        <v>0</v>
      </c>
      <c r="R440" s="59">
        <v>2021</v>
      </c>
      <c r="S440" s="59" t="s">
        <v>52</v>
      </c>
      <c r="T440" s="59" t="s">
        <v>2169</v>
      </c>
      <c r="U440" s="59" t="s">
        <v>30</v>
      </c>
      <c r="V440" s="59">
        <v>1</v>
      </c>
      <c r="W440" s="59">
        <v>1</v>
      </c>
      <c r="X440" s="61">
        <v>1</v>
      </c>
      <c r="Y440" s="64">
        <v>0</v>
      </c>
    </row>
    <row r="441" spans="1:25">
      <c r="A441" s="59">
        <v>440</v>
      </c>
      <c r="B441" s="59" t="s">
        <v>2170</v>
      </c>
      <c r="C441" s="59" t="s">
        <v>2171</v>
      </c>
      <c r="D441" s="59" t="s">
        <v>2172</v>
      </c>
      <c r="E441" s="59" t="s">
        <v>50</v>
      </c>
      <c r="F441" s="59" t="s">
        <v>25</v>
      </c>
      <c r="G441" s="59">
        <f t="shared" si="31"/>
        <v>0</v>
      </c>
      <c r="H441" s="60" t="s">
        <v>2173</v>
      </c>
      <c r="I441" s="59" t="s">
        <v>27</v>
      </c>
      <c r="J441" s="59">
        <v>1</v>
      </c>
      <c r="K441" s="59">
        <f t="shared" si="30"/>
        <v>2</v>
      </c>
      <c r="L441" s="59">
        <v>0</v>
      </c>
      <c r="M441" s="59">
        <v>1</v>
      </c>
      <c r="N441" s="59">
        <v>1</v>
      </c>
      <c r="O441" s="59">
        <v>0</v>
      </c>
      <c r="P441" s="59">
        <v>0</v>
      </c>
      <c r="Q441" s="59">
        <v>0</v>
      </c>
      <c r="R441" s="59">
        <v>2022</v>
      </c>
      <c r="S441" s="59" t="s">
        <v>52</v>
      </c>
      <c r="T441" s="59" t="s">
        <v>2174</v>
      </c>
      <c r="U441" s="59" t="s">
        <v>30</v>
      </c>
      <c r="V441" s="59">
        <v>1</v>
      </c>
      <c r="W441" s="59">
        <v>1</v>
      </c>
      <c r="X441" s="61">
        <v>1</v>
      </c>
      <c r="Y441" s="64">
        <v>0</v>
      </c>
    </row>
    <row r="442" spans="1:25">
      <c r="A442" s="59">
        <v>441</v>
      </c>
      <c r="B442" s="59" t="s">
        <v>2175</v>
      </c>
      <c r="C442" s="59" t="s">
        <v>2176</v>
      </c>
      <c r="D442" s="59" t="s">
        <v>332</v>
      </c>
      <c r="E442" s="59" t="s">
        <v>105</v>
      </c>
      <c r="F442" s="59" t="s">
        <v>25</v>
      </c>
      <c r="G442" s="59">
        <f t="shared" si="31"/>
        <v>0</v>
      </c>
      <c r="H442" s="60" t="s">
        <v>2177</v>
      </c>
      <c r="I442" s="59" t="s">
        <v>27</v>
      </c>
      <c r="J442" s="59">
        <v>1</v>
      </c>
      <c r="K442" s="59">
        <f t="shared" si="30"/>
        <v>2</v>
      </c>
      <c r="L442" s="59">
        <v>0</v>
      </c>
      <c r="M442" s="59">
        <v>1</v>
      </c>
      <c r="N442" s="59">
        <v>0</v>
      </c>
      <c r="O442" s="59">
        <v>1</v>
      </c>
      <c r="P442" s="59">
        <v>0</v>
      </c>
      <c r="Q442" s="59">
        <v>0</v>
      </c>
      <c r="R442" s="59">
        <v>2019</v>
      </c>
      <c r="S442" s="59" t="s">
        <v>925</v>
      </c>
      <c r="T442" s="59" t="s">
        <v>2178</v>
      </c>
      <c r="U442" s="59" t="s">
        <v>46</v>
      </c>
      <c r="V442" s="59">
        <v>1</v>
      </c>
      <c r="W442" s="59">
        <v>1</v>
      </c>
      <c r="X442" s="61">
        <v>1</v>
      </c>
      <c r="Y442" s="64">
        <v>0</v>
      </c>
    </row>
    <row r="443" spans="1:25">
      <c r="A443" s="59">
        <v>442</v>
      </c>
      <c r="B443" s="59" t="s">
        <v>2179</v>
      </c>
      <c r="C443" s="59" t="s">
        <v>2180</v>
      </c>
      <c r="D443" s="59" t="s">
        <v>4335</v>
      </c>
      <c r="E443" s="59" t="s">
        <v>72</v>
      </c>
      <c r="F443" s="59" t="s">
        <v>25</v>
      </c>
      <c r="G443" s="59">
        <f t="shared" si="31"/>
        <v>0</v>
      </c>
      <c r="H443" s="60" t="s">
        <v>2181</v>
      </c>
      <c r="I443" s="59" t="s">
        <v>27</v>
      </c>
      <c r="J443" s="59">
        <v>1</v>
      </c>
      <c r="K443" s="59">
        <f t="shared" si="30"/>
        <v>2</v>
      </c>
      <c r="L443" s="59">
        <v>1</v>
      </c>
      <c r="M443" s="59">
        <v>1</v>
      </c>
      <c r="N443" s="59">
        <v>0</v>
      </c>
      <c r="O443" s="59">
        <v>0</v>
      </c>
      <c r="P443" s="59">
        <v>0</v>
      </c>
      <c r="Q443" s="59">
        <v>0</v>
      </c>
      <c r="R443" s="59">
        <v>2020</v>
      </c>
      <c r="S443" s="59" t="s">
        <v>367</v>
      </c>
      <c r="T443" s="59" t="s">
        <v>2182</v>
      </c>
      <c r="U443" s="59" t="s">
        <v>30</v>
      </c>
      <c r="V443" s="59">
        <v>1</v>
      </c>
      <c r="W443" s="59">
        <v>1</v>
      </c>
      <c r="X443" s="61">
        <v>1</v>
      </c>
      <c r="Y443" s="64">
        <v>0</v>
      </c>
    </row>
    <row r="444" spans="1:25">
      <c r="A444" s="59">
        <v>443</v>
      </c>
      <c r="B444" s="59" t="s">
        <v>2183</v>
      </c>
      <c r="C444" s="59" t="s">
        <v>2184</v>
      </c>
      <c r="D444" s="59" t="s">
        <v>2185</v>
      </c>
      <c r="E444" s="59" t="s">
        <v>56</v>
      </c>
      <c r="F444" s="59" t="s">
        <v>56</v>
      </c>
      <c r="G444" s="59">
        <f t="shared" si="31"/>
        <v>0</v>
      </c>
      <c r="H444" s="60" t="s">
        <v>2186</v>
      </c>
      <c r="I444" s="59" t="s">
        <v>27</v>
      </c>
      <c r="J444" s="59">
        <v>1</v>
      </c>
      <c r="K444" s="59">
        <f t="shared" si="30"/>
        <v>2</v>
      </c>
      <c r="L444" s="59">
        <v>0</v>
      </c>
      <c r="M444" s="59">
        <v>0</v>
      </c>
      <c r="N444" s="59">
        <v>0</v>
      </c>
      <c r="O444" s="59">
        <v>1</v>
      </c>
      <c r="P444" s="59">
        <v>0</v>
      </c>
      <c r="Q444" s="59">
        <v>1</v>
      </c>
      <c r="R444" s="59">
        <v>2021</v>
      </c>
      <c r="S444" s="59" t="s">
        <v>367</v>
      </c>
      <c r="T444" s="59" t="s">
        <v>2187</v>
      </c>
      <c r="U444" s="59" t="s">
        <v>30</v>
      </c>
      <c r="V444" s="59">
        <v>1</v>
      </c>
      <c r="W444" s="59">
        <v>1</v>
      </c>
      <c r="X444" s="61">
        <v>1</v>
      </c>
      <c r="Y444" s="64">
        <v>0</v>
      </c>
    </row>
    <row r="445" spans="1:25">
      <c r="A445" s="59">
        <v>444</v>
      </c>
      <c r="B445" s="59" t="s">
        <v>2188</v>
      </c>
      <c r="C445" s="59" t="s">
        <v>2189</v>
      </c>
      <c r="D445" s="59" t="s">
        <v>4307</v>
      </c>
      <c r="E445" s="59" t="s">
        <v>42</v>
      </c>
      <c r="F445" s="59" t="s">
        <v>35</v>
      </c>
      <c r="G445" s="59">
        <f t="shared" si="31"/>
        <v>0</v>
      </c>
      <c r="H445" s="60" t="s">
        <v>2190</v>
      </c>
      <c r="I445" s="59" t="s">
        <v>27</v>
      </c>
      <c r="J445" s="59">
        <v>1</v>
      </c>
      <c r="K445" s="59">
        <f t="shared" si="30"/>
        <v>2</v>
      </c>
      <c r="L445" s="59">
        <v>0</v>
      </c>
      <c r="M445" s="59">
        <v>0</v>
      </c>
      <c r="N445" s="59">
        <v>1</v>
      </c>
      <c r="O445" s="59">
        <v>0</v>
      </c>
      <c r="P445" s="59">
        <v>0</v>
      </c>
      <c r="Q445" s="59">
        <v>1</v>
      </c>
      <c r="R445" s="59">
        <v>2021</v>
      </c>
      <c r="S445" s="59" t="s">
        <v>367</v>
      </c>
      <c r="T445" s="59" t="s">
        <v>2191</v>
      </c>
      <c r="U445" s="59" t="s">
        <v>30</v>
      </c>
      <c r="V445" s="59">
        <v>1</v>
      </c>
      <c r="W445" s="59">
        <v>1</v>
      </c>
      <c r="X445" s="61">
        <v>1</v>
      </c>
      <c r="Y445" s="64">
        <v>0</v>
      </c>
    </row>
    <row r="446" spans="1:25">
      <c r="A446" s="59">
        <v>445</v>
      </c>
      <c r="B446" s="59" t="s">
        <v>2192</v>
      </c>
      <c r="C446" s="59" t="s">
        <v>2193</v>
      </c>
      <c r="D446" s="59" t="s">
        <v>2194</v>
      </c>
      <c r="E446" s="59" t="s">
        <v>42</v>
      </c>
      <c r="F446" s="59" t="s">
        <v>35</v>
      </c>
      <c r="G446" s="59">
        <f t="shared" si="31"/>
        <v>0</v>
      </c>
      <c r="H446" s="60" t="s">
        <v>2195</v>
      </c>
      <c r="I446" s="59" t="s">
        <v>27</v>
      </c>
      <c r="J446" s="59">
        <v>1</v>
      </c>
      <c r="K446" s="59">
        <f t="shared" si="30"/>
        <v>2</v>
      </c>
      <c r="L446" s="59">
        <v>1</v>
      </c>
      <c r="M446" s="59">
        <v>1</v>
      </c>
      <c r="N446" s="59">
        <v>0</v>
      </c>
      <c r="O446" s="59">
        <v>0</v>
      </c>
      <c r="P446" s="59">
        <v>0</v>
      </c>
      <c r="Q446" s="59">
        <v>0</v>
      </c>
      <c r="R446" s="59">
        <v>2021</v>
      </c>
      <c r="S446" s="59" t="s">
        <v>367</v>
      </c>
      <c r="T446" s="59" t="s">
        <v>2196</v>
      </c>
      <c r="U446" s="59" t="s">
        <v>30</v>
      </c>
      <c r="V446" s="59">
        <v>1</v>
      </c>
      <c r="W446" s="59">
        <v>1</v>
      </c>
      <c r="X446" s="61">
        <v>1</v>
      </c>
      <c r="Y446" s="64">
        <v>0</v>
      </c>
    </row>
    <row r="447" spans="1:25">
      <c r="A447" s="59">
        <v>446</v>
      </c>
      <c r="B447" s="59" t="s">
        <v>2197</v>
      </c>
      <c r="C447" s="59" t="s">
        <v>2198</v>
      </c>
      <c r="D447" s="59" t="s">
        <v>4351</v>
      </c>
      <c r="E447" s="59" t="s">
        <v>24</v>
      </c>
      <c r="F447" s="59" t="s">
        <v>25</v>
      </c>
      <c r="G447" s="59">
        <f t="shared" si="31"/>
        <v>0</v>
      </c>
      <c r="H447" s="60" t="s">
        <v>2199</v>
      </c>
      <c r="I447" s="59" t="s">
        <v>27</v>
      </c>
      <c r="J447" s="59">
        <v>1</v>
      </c>
      <c r="K447" s="59">
        <f t="shared" si="30"/>
        <v>2</v>
      </c>
      <c r="L447" s="59">
        <v>1</v>
      </c>
      <c r="M447" s="59">
        <v>1</v>
      </c>
      <c r="N447" s="59">
        <v>0</v>
      </c>
      <c r="O447" s="59">
        <v>0</v>
      </c>
      <c r="P447" s="59">
        <v>0</v>
      </c>
      <c r="Q447" s="59">
        <v>0</v>
      </c>
      <c r="R447" s="59">
        <v>2021</v>
      </c>
      <c r="S447" s="59" t="s">
        <v>925</v>
      </c>
      <c r="T447" s="59" t="s">
        <v>2200</v>
      </c>
      <c r="U447" s="59" t="s">
        <v>46</v>
      </c>
      <c r="V447" s="59">
        <v>1</v>
      </c>
      <c r="W447" s="59">
        <v>1</v>
      </c>
      <c r="X447" s="61">
        <v>1</v>
      </c>
      <c r="Y447" s="64">
        <v>0</v>
      </c>
    </row>
    <row r="448" spans="1:25">
      <c r="A448" s="59">
        <v>447</v>
      </c>
      <c r="B448" s="59" t="s">
        <v>2201</v>
      </c>
      <c r="C448" s="59" t="s">
        <v>2202</v>
      </c>
      <c r="D448" s="59" t="s">
        <v>2203</v>
      </c>
      <c r="E448" s="59" t="s">
        <v>105</v>
      </c>
      <c r="F448" s="59" t="s">
        <v>25</v>
      </c>
      <c r="G448" s="59">
        <f t="shared" si="31"/>
        <v>0</v>
      </c>
      <c r="H448" s="60" t="s">
        <v>2204</v>
      </c>
      <c r="I448" s="59" t="s">
        <v>27</v>
      </c>
      <c r="J448" s="59">
        <v>1</v>
      </c>
      <c r="K448" s="59">
        <f t="shared" si="30"/>
        <v>2</v>
      </c>
      <c r="L448" s="59">
        <v>0</v>
      </c>
      <c r="M448" s="59">
        <v>1</v>
      </c>
      <c r="N448" s="59">
        <v>0</v>
      </c>
      <c r="O448" s="59">
        <v>1</v>
      </c>
      <c r="P448" s="59">
        <v>0</v>
      </c>
      <c r="Q448" s="59">
        <v>0</v>
      </c>
      <c r="R448" s="59">
        <v>2021</v>
      </c>
      <c r="S448" s="59" t="s">
        <v>367</v>
      </c>
      <c r="T448" s="59" t="s">
        <v>2205</v>
      </c>
      <c r="U448" s="59" t="s">
        <v>30</v>
      </c>
      <c r="V448" s="59">
        <v>1</v>
      </c>
      <c r="W448" s="59">
        <v>1</v>
      </c>
      <c r="X448" s="61">
        <v>1</v>
      </c>
      <c r="Y448" s="64">
        <v>0</v>
      </c>
    </row>
    <row r="449" spans="1:25">
      <c r="A449" s="59">
        <v>448</v>
      </c>
      <c r="B449" s="59" t="s">
        <v>1528</v>
      </c>
      <c r="C449" s="59" t="s">
        <v>2206</v>
      </c>
      <c r="D449" s="59" t="s">
        <v>2207</v>
      </c>
      <c r="E449" s="59" t="s">
        <v>56</v>
      </c>
      <c r="F449" s="59" t="s">
        <v>56</v>
      </c>
      <c r="G449" s="59">
        <f t="shared" si="31"/>
        <v>0</v>
      </c>
      <c r="H449" s="60" t="s">
        <v>2208</v>
      </c>
      <c r="I449" s="59" t="s">
        <v>27</v>
      </c>
      <c r="J449" s="59">
        <v>1</v>
      </c>
      <c r="K449" s="59">
        <f t="shared" si="30"/>
        <v>2</v>
      </c>
      <c r="L449" s="59">
        <v>0</v>
      </c>
      <c r="M449" s="59">
        <v>0</v>
      </c>
      <c r="N449" s="59">
        <v>1</v>
      </c>
      <c r="O449" s="59">
        <v>0</v>
      </c>
      <c r="P449" s="59">
        <v>1</v>
      </c>
      <c r="Q449" s="59">
        <v>0</v>
      </c>
      <c r="R449" s="59">
        <v>2021</v>
      </c>
      <c r="S449" s="59" t="s">
        <v>925</v>
      </c>
      <c r="T449" s="59" t="s">
        <v>2209</v>
      </c>
      <c r="U449" s="59" t="s">
        <v>46</v>
      </c>
      <c r="V449" s="59">
        <v>1</v>
      </c>
      <c r="W449" s="59">
        <v>1</v>
      </c>
      <c r="X449" s="61">
        <v>1</v>
      </c>
      <c r="Y449" s="64">
        <v>0</v>
      </c>
    </row>
    <row r="450" spans="1:25">
      <c r="A450" s="59">
        <v>449</v>
      </c>
      <c r="B450" s="59" t="s">
        <v>2210</v>
      </c>
      <c r="C450" s="59" t="s">
        <v>2211</v>
      </c>
      <c r="D450" s="59" t="s">
        <v>2212</v>
      </c>
      <c r="E450" s="59" t="s">
        <v>34</v>
      </c>
      <c r="F450" s="59" t="s">
        <v>35</v>
      </c>
      <c r="G450" s="59">
        <f t="shared" si="31"/>
        <v>0</v>
      </c>
      <c r="H450" s="60" t="s">
        <v>2213</v>
      </c>
      <c r="I450" s="59" t="s">
        <v>27</v>
      </c>
      <c r="J450" s="59">
        <v>1</v>
      </c>
      <c r="K450" s="59">
        <f t="shared" si="30"/>
        <v>2</v>
      </c>
      <c r="L450" s="59">
        <v>0</v>
      </c>
      <c r="M450" s="59">
        <v>1</v>
      </c>
      <c r="N450" s="59">
        <v>1</v>
      </c>
      <c r="O450" s="59">
        <v>0</v>
      </c>
      <c r="P450" s="59">
        <v>0</v>
      </c>
      <c r="Q450" s="59">
        <v>0</v>
      </c>
      <c r="R450" s="59">
        <v>2022</v>
      </c>
      <c r="S450" s="59" t="s">
        <v>925</v>
      </c>
      <c r="T450" s="59" t="s">
        <v>2214</v>
      </c>
      <c r="U450" s="59" t="s">
        <v>46</v>
      </c>
      <c r="V450" s="59">
        <v>1</v>
      </c>
      <c r="W450" s="59">
        <v>1</v>
      </c>
      <c r="X450" s="61">
        <v>1</v>
      </c>
      <c r="Y450" s="64">
        <v>0</v>
      </c>
    </row>
    <row r="451" spans="1:25">
      <c r="A451" s="59">
        <v>450</v>
      </c>
      <c r="B451" s="59" t="s">
        <v>2215</v>
      </c>
      <c r="C451" s="59" t="s">
        <v>2216</v>
      </c>
      <c r="D451" s="59" t="s">
        <v>2217</v>
      </c>
      <c r="E451" s="59" t="s">
        <v>42</v>
      </c>
      <c r="F451" s="59" t="s">
        <v>35</v>
      </c>
      <c r="G451" s="59">
        <f t="shared" si="31"/>
        <v>0</v>
      </c>
      <c r="H451" s="60" t="s">
        <v>2218</v>
      </c>
      <c r="I451" s="59" t="s">
        <v>27</v>
      </c>
      <c r="J451" s="59">
        <v>1</v>
      </c>
      <c r="K451" s="59">
        <f t="shared" si="30"/>
        <v>2</v>
      </c>
      <c r="L451" s="59">
        <v>1</v>
      </c>
      <c r="M451" s="59">
        <v>1</v>
      </c>
      <c r="N451" s="59">
        <v>0</v>
      </c>
      <c r="O451" s="59">
        <v>0</v>
      </c>
      <c r="P451" s="59">
        <v>0</v>
      </c>
      <c r="Q451" s="59">
        <v>0</v>
      </c>
      <c r="R451" s="59">
        <v>2015</v>
      </c>
      <c r="S451" s="59" t="s">
        <v>367</v>
      </c>
      <c r="T451" s="59" t="s">
        <v>2219</v>
      </c>
      <c r="U451" s="59" t="s">
        <v>30</v>
      </c>
      <c r="V451" s="59">
        <v>1</v>
      </c>
      <c r="W451" s="59">
        <v>1</v>
      </c>
      <c r="X451" s="61">
        <v>1</v>
      </c>
      <c r="Y451" s="64">
        <v>0</v>
      </c>
    </row>
    <row r="452" spans="1:25">
      <c r="A452" s="59">
        <v>451</v>
      </c>
      <c r="B452" s="59" t="s">
        <v>2220</v>
      </c>
      <c r="C452" s="59" t="s">
        <v>2221</v>
      </c>
      <c r="D452" s="59" t="s">
        <v>2222</v>
      </c>
      <c r="E452" s="59" t="s">
        <v>42</v>
      </c>
      <c r="F452" s="59" t="s">
        <v>35</v>
      </c>
      <c r="G452" s="59">
        <f t="shared" si="31"/>
        <v>0</v>
      </c>
      <c r="H452" s="60" t="s">
        <v>2223</v>
      </c>
      <c r="I452" s="59" t="s">
        <v>27</v>
      </c>
      <c r="J452" s="59">
        <v>1</v>
      </c>
      <c r="K452" s="59">
        <f t="shared" si="30"/>
        <v>2</v>
      </c>
      <c r="L452" s="59">
        <v>1</v>
      </c>
      <c r="M452" s="59">
        <v>1</v>
      </c>
      <c r="N452" s="59">
        <v>0</v>
      </c>
      <c r="O452" s="59">
        <v>0</v>
      </c>
      <c r="P452" s="59">
        <v>0</v>
      </c>
      <c r="Q452" s="59">
        <v>0</v>
      </c>
      <c r="R452" s="59">
        <v>2015</v>
      </c>
      <c r="S452" s="59" t="s">
        <v>367</v>
      </c>
      <c r="T452" s="59" t="s">
        <v>2224</v>
      </c>
      <c r="U452" s="59" t="s">
        <v>30</v>
      </c>
      <c r="V452" s="59">
        <v>1</v>
      </c>
      <c r="W452" s="59">
        <v>1</v>
      </c>
      <c r="X452" s="61">
        <v>1</v>
      </c>
      <c r="Y452" s="64">
        <v>0</v>
      </c>
    </row>
    <row r="453" spans="1:25">
      <c r="A453" s="59">
        <v>452</v>
      </c>
      <c r="B453" s="59" t="s">
        <v>2225</v>
      </c>
      <c r="C453" s="59" t="s">
        <v>2226</v>
      </c>
      <c r="D453" s="59" t="s">
        <v>2227</v>
      </c>
      <c r="E453" s="59" t="s">
        <v>42</v>
      </c>
      <c r="F453" s="59" t="s">
        <v>35</v>
      </c>
      <c r="G453" s="59">
        <f t="shared" si="31"/>
        <v>0</v>
      </c>
      <c r="H453" s="60" t="s">
        <v>2228</v>
      </c>
      <c r="I453" s="59" t="s">
        <v>27</v>
      </c>
      <c r="J453" s="59">
        <v>1</v>
      </c>
      <c r="K453" s="59">
        <f t="shared" si="30"/>
        <v>2</v>
      </c>
      <c r="L453" s="59">
        <v>1</v>
      </c>
      <c r="M453" s="59">
        <v>1</v>
      </c>
      <c r="N453" s="59">
        <v>0</v>
      </c>
      <c r="O453" s="59">
        <v>0</v>
      </c>
      <c r="P453" s="59">
        <v>0</v>
      </c>
      <c r="Q453" s="59">
        <v>0</v>
      </c>
      <c r="R453" s="59">
        <v>2017</v>
      </c>
      <c r="S453" s="59" t="s">
        <v>367</v>
      </c>
      <c r="T453" s="59" t="s">
        <v>2229</v>
      </c>
      <c r="U453" s="59" t="s">
        <v>30</v>
      </c>
      <c r="V453" s="59">
        <v>1</v>
      </c>
      <c r="W453" s="59">
        <v>1</v>
      </c>
      <c r="X453" s="61">
        <v>1</v>
      </c>
      <c r="Y453" s="64">
        <v>0</v>
      </c>
    </row>
    <row r="454" spans="1:25">
      <c r="A454" s="59">
        <v>453</v>
      </c>
      <c r="B454" s="59" t="s">
        <v>2230</v>
      </c>
      <c r="C454" s="59" t="s">
        <v>2231</v>
      </c>
      <c r="D454" s="59" t="s">
        <v>33</v>
      </c>
      <c r="E454" s="59" t="s">
        <v>34</v>
      </c>
      <c r="F454" s="59" t="s">
        <v>35</v>
      </c>
      <c r="G454" s="59">
        <f t="shared" si="31"/>
        <v>0</v>
      </c>
      <c r="H454" s="60" t="s">
        <v>2232</v>
      </c>
      <c r="I454" s="59" t="s">
        <v>27</v>
      </c>
      <c r="J454" s="59">
        <v>1</v>
      </c>
      <c r="K454" s="59">
        <f t="shared" si="30"/>
        <v>2</v>
      </c>
      <c r="L454" s="59">
        <v>1</v>
      </c>
      <c r="M454" s="59">
        <v>1</v>
      </c>
      <c r="N454" s="59">
        <v>0</v>
      </c>
      <c r="O454" s="59">
        <v>0</v>
      </c>
      <c r="P454" s="59">
        <v>0</v>
      </c>
      <c r="Q454" s="59">
        <v>0</v>
      </c>
      <c r="R454" s="59">
        <v>2017</v>
      </c>
      <c r="S454" s="59" t="s">
        <v>367</v>
      </c>
      <c r="T454" s="59" t="s">
        <v>2233</v>
      </c>
      <c r="U454" s="59" t="s">
        <v>30</v>
      </c>
      <c r="V454" s="59">
        <v>1</v>
      </c>
      <c r="W454" s="59">
        <v>1</v>
      </c>
      <c r="X454" s="61">
        <v>1</v>
      </c>
      <c r="Y454" s="64">
        <v>0</v>
      </c>
    </row>
    <row r="455" spans="1:25">
      <c r="A455" s="59">
        <v>454</v>
      </c>
      <c r="B455" s="59" t="s">
        <v>2234</v>
      </c>
      <c r="C455" s="59" t="s">
        <v>2235</v>
      </c>
      <c r="D455" s="59" t="s">
        <v>762</v>
      </c>
      <c r="E455" s="59" t="s">
        <v>762</v>
      </c>
      <c r="F455" s="59" t="s">
        <v>762</v>
      </c>
      <c r="G455" s="59" t="s">
        <v>762</v>
      </c>
      <c r="H455" s="60" t="s">
        <v>2236</v>
      </c>
      <c r="I455" s="59" t="s">
        <v>27</v>
      </c>
      <c r="J455" s="59">
        <v>1</v>
      </c>
      <c r="K455" s="59">
        <f t="shared" ref="K455:K463" si="32">SUM(L455:Q455)</f>
        <v>2</v>
      </c>
      <c r="L455" s="59">
        <v>0</v>
      </c>
      <c r="M455" s="59">
        <v>1</v>
      </c>
      <c r="N455" s="59">
        <v>1</v>
      </c>
      <c r="O455" s="59">
        <v>0</v>
      </c>
      <c r="P455" s="59">
        <v>0</v>
      </c>
      <c r="Q455" s="59">
        <v>0</v>
      </c>
      <c r="R455" s="59">
        <v>2020</v>
      </c>
      <c r="S455" s="59" t="s">
        <v>2237</v>
      </c>
      <c r="T455" s="59" t="s">
        <v>2238</v>
      </c>
      <c r="U455" s="59" t="s">
        <v>46</v>
      </c>
      <c r="V455" s="59">
        <v>1</v>
      </c>
      <c r="W455" s="59">
        <v>1</v>
      </c>
      <c r="X455" s="61">
        <v>1</v>
      </c>
      <c r="Y455" s="64">
        <v>0</v>
      </c>
    </row>
    <row r="456" spans="1:25">
      <c r="A456" s="59">
        <v>455</v>
      </c>
      <c r="B456" s="59" t="s">
        <v>2239</v>
      </c>
      <c r="C456" s="59" t="s">
        <v>2240</v>
      </c>
      <c r="D456" s="59" t="s">
        <v>344</v>
      </c>
      <c r="E456" s="59" t="s">
        <v>42</v>
      </c>
      <c r="F456" s="59" t="s">
        <v>35</v>
      </c>
      <c r="G456" s="59">
        <f t="shared" ref="G456:G462" si="33">IFERROR(IF(FIND("Multi",F456),1,0),0)</f>
        <v>0</v>
      </c>
      <c r="H456" s="60" t="s">
        <v>2241</v>
      </c>
      <c r="I456" s="59" t="s">
        <v>27</v>
      </c>
      <c r="J456" s="59">
        <v>1</v>
      </c>
      <c r="K456" s="59">
        <f t="shared" si="32"/>
        <v>2</v>
      </c>
      <c r="L456" s="59">
        <v>1</v>
      </c>
      <c r="M456" s="59">
        <v>1</v>
      </c>
      <c r="N456" s="59">
        <v>0</v>
      </c>
      <c r="O456" s="59">
        <v>0</v>
      </c>
      <c r="P456" s="59">
        <v>0</v>
      </c>
      <c r="Q456" s="59">
        <v>0</v>
      </c>
      <c r="R456" s="59">
        <v>2019</v>
      </c>
      <c r="S456" s="59" t="s">
        <v>931</v>
      </c>
      <c r="T456" s="59" t="s">
        <v>2242</v>
      </c>
      <c r="U456" s="59" t="s">
        <v>30</v>
      </c>
      <c r="V456" s="59">
        <v>1</v>
      </c>
      <c r="W456" s="59">
        <v>1</v>
      </c>
      <c r="X456" s="61">
        <v>1</v>
      </c>
      <c r="Y456" s="64">
        <v>0</v>
      </c>
    </row>
    <row r="457" spans="1:25">
      <c r="A457" s="59">
        <v>456</v>
      </c>
      <c r="B457" s="59" t="s">
        <v>2243</v>
      </c>
      <c r="C457" s="59" t="s">
        <v>2244</v>
      </c>
      <c r="D457" s="59" t="s">
        <v>2245</v>
      </c>
      <c r="E457" s="59" t="s">
        <v>42</v>
      </c>
      <c r="F457" s="59" t="s">
        <v>35</v>
      </c>
      <c r="G457" s="59">
        <f t="shared" si="33"/>
        <v>0</v>
      </c>
      <c r="H457" s="60" t="s">
        <v>2246</v>
      </c>
      <c r="I457" s="59" t="s">
        <v>27</v>
      </c>
      <c r="J457" s="59">
        <v>1</v>
      </c>
      <c r="K457" s="59">
        <f t="shared" si="32"/>
        <v>2</v>
      </c>
      <c r="L457" s="59">
        <v>1</v>
      </c>
      <c r="M457" s="59">
        <v>1</v>
      </c>
      <c r="N457" s="59">
        <v>0</v>
      </c>
      <c r="O457" s="59">
        <v>0</v>
      </c>
      <c r="P457" s="59">
        <v>0</v>
      </c>
      <c r="Q457" s="59">
        <v>0</v>
      </c>
      <c r="R457" s="59">
        <v>2021</v>
      </c>
      <c r="S457" s="59" t="s">
        <v>931</v>
      </c>
      <c r="T457" s="59" t="s">
        <v>2247</v>
      </c>
      <c r="U457" s="59" t="s">
        <v>30</v>
      </c>
      <c r="V457" s="59">
        <v>1</v>
      </c>
      <c r="W457" s="59">
        <v>1</v>
      </c>
      <c r="X457" s="61">
        <v>1</v>
      </c>
      <c r="Y457" s="64">
        <v>0</v>
      </c>
    </row>
    <row r="458" spans="1:25">
      <c r="A458" s="59">
        <v>457</v>
      </c>
      <c r="B458" s="59" t="s">
        <v>2248</v>
      </c>
      <c r="C458" s="59" t="s">
        <v>2249</v>
      </c>
      <c r="D458" s="59" t="s">
        <v>1714</v>
      </c>
      <c r="E458" s="59" t="s">
        <v>42</v>
      </c>
      <c r="F458" s="59" t="s">
        <v>35</v>
      </c>
      <c r="G458" s="59">
        <f t="shared" si="33"/>
        <v>0</v>
      </c>
      <c r="H458" s="60" t="s">
        <v>2250</v>
      </c>
      <c r="I458" s="59" t="s">
        <v>27</v>
      </c>
      <c r="J458" s="59">
        <v>1</v>
      </c>
      <c r="K458" s="59">
        <f t="shared" si="32"/>
        <v>2</v>
      </c>
      <c r="L458" s="59">
        <v>1</v>
      </c>
      <c r="M458" s="59">
        <v>1</v>
      </c>
      <c r="N458" s="59">
        <v>0</v>
      </c>
      <c r="O458" s="59">
        <v>0</v>
      </c>
      <c r="P458" s="59">
        <v>0</v>
      </c>
      <c r="Q458" s="59">
        <v>0</v>
      </c>
      <c r="R458" s="59">
        <v>2020</v>
      </c>
      <c r="S458" s="59" t="s">
        <v>1742</v>
      </c>
      <c r="T458" s="59" t="s">
        <v>2251</v>
      </c>
      <c r="U458" s="59" t="s">
        <v>30</v>
      </c>
      <c r="V458" s="59">
        <v>1</v>
      </c>
      <c r="W458" s="59">
        <v>1</v>
      </c>
      <c r="X458" s="61">
        <v>1</v>
      </c>
      <c r="Y458" s="64">
        <v>0</v>
      </c>
    </row>
    <row r="459" spans="1:25">
      <c r="A459" s="59">
        <v>458</v>
      </c>
      <c r="B459" s="59" t="s">
        <v>2252</v>
      </c>
      <c r="C459" s="59" t="s">
        <v>2253</v>
      </c>
      <c r="D459" s="59" t="s">
        <v>4253</v>
      </c>
      <c r="E459" s="59" t="s">
        <v>105</v>
      </c>
      <c r="F459" s="59" t="s">
        <v>25</v>
      </c>
      <c r="G459" s="59">
        <f t="shared" si="33"/>
        <v>0</v>
      </c>
      <c r="H459" s="60" t="s">
        <v>2254</v>
      </c>
      <c r="I459" s="59" t="s">
        <v>27</v>
      </c>
      <c r="J459" s="59">
        <v>1</v>
      </c>
      <c r="K459" s="59">
        <f t="shared" si="32"/>
        <v>2</v>
      </c>
      <c r="L459" s="59">
        <v>0</v>
      </c>
      <c r="M459" s="59">
        <v>1</v>
      </c>
      <c r="N459" s="59">
        <v>0</v>
      </c>
      <c r="O459" s="59">
        <v>1</v>
      </c>
      <c r="P459" s="59">
        <v>0</v>
      </c>
      <c r="Q459" s="59">
        <v>0</v>
      </c>
      <c r="R459" s="59">
        <v>2017</v>
      </c>
      <c r="S459" s="59" t="s">
        <v>2255</v>
      </c>
      <c r="T459" s="59" t="s">
        <v>2256</v>
      </c>
      <c r="U459" s="61" t="s">
        <v>135</v>
      </c>
      <c r="V459" s="59">
        <v>1</v>
      </c>
      <c r="W459" s="59">
        <v>1</v>
      </c>
      <c r="X459" s="61">
        <v>1</v>
      </c>
      <c r="Y459" s="64">
        <v>0</v>
      </c>
    </row>
    <row r="460" spans="1:25">
      <c r="A460" s="59">
        <v>459</v>
      </c>
      <c r="B460" s="59" t="s">
        <v>2257</v>
      </c>
      <c r="C460" s="59" t="s">
        <v>2258</v>
      </c>
      <c r="D460" s="59" t="s">
        <v>806</v>
      </c>
      <c r="E460" s="59" t="s">
        <v>72</v>
      </c>
      <c r="F460" s="59" t="s">
        <v>25</v>
      </c>
      <c r="G460" s="59">
        <f t="shared" si="33"/>
        <v>0</v>
      </c>
      <c r="H460" s="60" t="s">
        <v>2259</v>
      </c>
      <c r="I460" s="59" t="s">
        <v>183</v>
      </c>
      <c r="J460" s="59">
        <v>1</v>
      </c>
      <c r="K460" s="59">
        <f t="shared" si="32"/>
        <v>2</v>
      </c>
      <c r="L460" s="59">
        <v>1</v>
      </c>
      <c r="M460" s="59">
        <v>0</v>
      </c>
      <c r="N460" s="59">
        <v>0</v>
      </c>
      <c r="O460" s="59">
        <v>1</v>
      </c>
      <c r="P460" s="59">
        <v>0</v>
      </c>
      <c r="Q460" s="59">
        <v>0</v>
      </c>
      <c r="R460" s="59">
        <v>2017</v>
      </c>
      <c r="S460" s="59" t="s">
        <v>1768</v>
      </c>
      <c r="T460" s="59" t="s">
        <v>2260</v>
      </c>
      <c r="U460" s="59" t="s">
        <v>30</v>
      </c>
      <c r="V460" s="59">
        <v>1</v>
      </c>
      <c r="W460" s="59">
        <v>1</v>
      </c>
      <c r="X460" s="61">
        <v>1</v>
      </c>
      <c r="Y460" s="64">
        <v>0</v>
      </c>
    </row>
    <row r="461" spans="1:25">
      <c r="A461" s="59">
        <v>460</v>
      </c>
      <c r="B461" s="59" t="s">
        <v>2261</v>
      </c>
      <c r="C461" s="59" t="s">
        <v>2262</v>
      </c>
      <c r="D461" s="59" t="s">
        <v>4321</v>
      </c>
      <c r="E461" s="59" t="s">
        <v>72</v>
      </c>
      <c r="F461" s="59" t="s">
        <v>25</v>
      </c>
      <c r="G461" s="59">
        <f t="shared" si="33"/>
        <v>0</v>
      </c>
      <c r="H461" s="60" t="s">
        <v>2263</v>
      </c>
      <c r="I461" s="59" t="s">
        <v>27</v>
      </c>
      <c r="J461" s="59">
        <v>1</v>
      </c>
      <c r="K461" s="59">
        <f t="shared" si="32"/>
        <v>2</v>
      </c>
      <c r="L461" s="59">
        <v>0</v>
      </c>
      <c r="M461" s="59">
        <v>1</v>
      </c>
      <c r="N461" s="59">
        <v>1</v>
      </c>
      <c r="O461" s="59">
        <v>0</v>
      </c>
      <c r="P461" s="59">
        <v>0</v>
      </c>
      <c r="Q461" s="59">
        <v>0</v>
      </c>
      <c r="R461" s="59">
        <v>2021</v>
      </c>
      <c r="S461" s="59" t="s">
        <v>1100</v>
      </c>
      <c r="T461" s="59" t="s">
        <v>2264</v>
      </c>
      <c r="U461" s="59" t="s">
        <v>46</v>
      </c>
      <c r="V461" s="59">
        <v>1</v>
      </c>
      <c r="W461" s="59">
        <v>1</v>
      </c>
      <c r="X461" s="61">
        <v>1</v>
      </c>
      <c r="Y461" s="64">
        <v>0</v>
      </c>
    </row>
    <row r="462" spans="1:25">
      <c r="A462" s="59">
        <v>461</v>
      </c>
      <c r="B462" s="59" t="s">
        <v>2265</v>
      </c>
      <c r="C462" s="59" t="s">
        <v>2266</v>
      </c>
      <c r="D462" s="59" t="s">
        <v>949</v>
      </c>
      <c r="E462" s="59" t="s">
        <v>56</v>
      </c>
      <c r="F462" s="59" t="s">
        <v>56</v>
      </c>
      <c r="G462" s="59">
        <f t="shared" si="33"/>
        <v>0</v>
      </c>
      <c r="H462" s="60" t="s">
        <v>2267</v>
      </c>
      <c r="I462" s="59" t="s">
        <v>27</v>
      </c>
      <c r="J462" s="59">
        <v>1</v>
      </c>
      <c r="K462" s="59">
        <f t="shared" si="32"/>
        <v>2</v>
      </c>
      <c r="L462" s="59">
        <v>0</v>
      </c>
      <c r="M462" s="59">
        <v>1</v>
      </c>
      <c r="N462" s="59">
        <v>0</v>
      </c>
      <c r="O462" s="59">
        <v>1</v>
      </c>
      <c r="P462" s="59">
        <v>0</v>
      </c>
      <c r="Q462" s="59">
        <v>0</v>
      </c>
      <c r="R462" s="59">
        <v>2020</v>
      </c>
      <c r="S462" s="59" t="s">
        <v>367</v>
      </c>
      <c r="T462" s="59" t="s">
        <v>2268</v>
      </c>
      <c r="U462" s="59" t="s">
        <v>30</v>
      </c>
      <c r="V462" s="59">
        <v>1</v>
      </c>
      <c r="W462" s="59">
        <v>1</v>
      </c>
      <c r="X462" s="61">
        <v>1</v>
      </c>
      <c r="Y462" s="64">
        <v>0</v>
      </c>
    </row>
    <row r="463" spans="1:25">
      <c r="A463" s="59">
        <v>462</v>
      </c>
      <c r="B463" s="59" t="s">
        <v>2269</v>
      </c>
      <c r="D463" s="59" t="s">
        <v>2270</v>
      </c>
      <c r="E463" s="59" t="s">
        <v>161</v>
      </c>
      <c r="F463" s="59" t="s">
        <v>161</v>
      </c>
      <c r="G463" s="59">
        <v>1</v>
      </c>
      <c r="H463" s="60" t="s">
        <v>2271</v>
      </c>
      <c r="I463" s="59" t="s">
        <v>27</v>
      </c>
      <c r="J463" s="59">
        <v>1</v>
      </c>
      <c r="K463" s="59">
        <f t="shared" si="32"/>
        <v>2</v>
      </c>
      <c r="L463" s="59">
        <v>1</v>
      </c>
      <c r="M463" s="59">
        <v>1</v>
      </c>
      <c r="N463" s="59">
        <v>0</v>
      </c>
      <c r="O463" s="59">
        <v>0</v>
      </c>
      <c r="P463" s="59">
        <v>0</v>
      </c>
      <c r="Q463" s="59">
        <v>0</v>
      </c>
      <c r="R463" s="59">
        <v>2022</v>
      </c>
      <c r="S463" s="59" t="s">
        <v>2272</v>
      </c>
      <c r="U463" s="61" t="s">
        <v>135</v>
      </c>
      <c r="V463" s="59">
        <v>1</v>
      </c>
      <c r="W463" s="59">
        <v>1</v>
      </c>
      <c r="X463" s="61">
        <v>1</v>
      </c>
      <c r="Y463" s="64">
        <v>0</v>
      </c>
    </row>
    <row r="464" spans="1:25">
      <c r="A464" s="59">
        <v>463</v>
      </c>
      <c r="B464" s="64" t="s">
        <v>2273</v>
      </c>
      <c r="C464" s="64" t="s">
        <v>2274</v>
      </c>
      <c r="D464" s="60" t="s">
        <v>4317</v>
      </c>
      <c r="E464" s="59" t="s">
        <v>42</v>
      </c>
      <c r="F464" s="60" t="s">
        <v>4208</v>
      </c>
      <c r="G464" s="60">
        <v>0</v>
      </c>
      <c r="H464" s="64" t="s">
        <v>2275</v>
      </c>
      <c r="I464" s="64" t="s">
        <v>27</v>
      </c>
      <c r="J464" s="59">
        <v>1</v>
      </c>
      <c r="K464" s="59">
        <v>2</v>
      </c>
      <c r="L464" s="64">
        <v>1</v>
      </c>
      <c r="M464" s="64">
        <v>1</v>
      </c>
      <c r="N464" s="64">
        <v>0</v>
      </c>
      <c r="O464" s="64">
        <v>0</v>
      </c>
      <c r="P464" s="64">
        <v>0</v>
      </c>
      <c r="Q464" s="64">
        <v>0</v>
      </c>
      <c r="R464" s="64">
        <v>2018</v>
      </c>
      <c r="S464" s="64" t="s">
        <v>2276</v>
      </c>
      <c r="T464" s="64" t="s">
        <v>2277</v>
      </c>
      <c r="U464" s="64" t="s">
        <v>30</v>
      </c>
      <c r="V464" s="64">
        <v>1</v>
      </c>
      <c r="W464" s="64">
        <v>1</v>
      </c>
      <c r="X464" s="64">
        <v>1</v>
      </c>
      <c r="Y464" s="64">
        <v>1</v>
      </c>
    </row>
    <row r="465" spans="1:25">
      <c r="A465" s="59">
        <v>464</v>
      </c>
      <c r="B465" s="64" t="s">
        <v>2278</v>
      </c>
      <c r="C465" s="64" t="s">
        <v>2279</v>
      </c>
      <c r="D465" s="68" t="s">
        <v>4221</v>
      </c>
      <c r="E465" s="68" t="s">
        <v>4222</v>
      </c>
      <c r="F465" s="60" t="s">
        <v>4202</v>
      </c>
      <c r="G465" s="60">
        <v>0</v>
      </c>
      <c r="H465" s="64" t="s">
        <v>2280</v>
      </c>
      <c r="I465" s="64" t="s">
        <v>27</v>
      </c>
      <c r="J465" s="59">
        <v>1</v>
      </c>
      <c r="K465" s="59">
        <v>2</v>
      </c>
      <c r="L465" s="64">
        <v>0</v>
      </c>
      <c r="M465" s="64">
        <v>0</v>
      </c>
      <c r="N465" s="64">
        <v>0</v>
      </c>
      <c r="O465" s="64">
        <v>1</v>
      </c>
      <c r="P465" s="64">
        <v>1</v>
      </c>
      <c r="Q465" s="64">
        <v>0</v>
      </c>
      <c r="R465" s="64">
        <v>2021</v>
      </c>
      <c r="S465" s="64" t="s">
        <v>206</v>
      </c>
      <c r="T465" s="64" t="s">
        <v>2281</v>
      </c>
      <c r="U465" s="64" t="s">
        <v>30</v>
      </c>
      <c r="V465" s="64">
        <v>1</v>
      </c>
      <c r="W465" s="64">
        <v>1</v>
      </c>
      <c r="X465" s="64">
        <v>1</v>
      </c>
      <c r="Y465" s="64">
        <v>1</v>
      </c>
    </row>
    <row r="466" spans="1:25">
      <c r="A466" s="59">
        <v>465</v>
      </c>
      <c r="B466" s="64" t="s">
        <v>2282</v>
      </c>
      <c r="C466" s="64" t="s">
        <v>2283</v>
      </c>
      <c r="D466" s="68" t="s">
        <v>4221</v>
      </c>
      <c r="E466" s="68" t="s">
        <v>4222</v>
      </c>
      <c r="F466" s="60" t="s">
        <v>4202</v>
      </c>
      <c r="G466" s="60">
        <v>0</v>
      </c>
      <c r="H466" s="64" t="s">
        <v>2284</v>
      </c>
      <c r="I466" s="64" t="s">
        <v>27</v>
      </c>
      <c r="J466" s="59">
        <v>1</v>
      </c>
      <c r="K466" s="59">
        <v>2</v>
      </c>
      <c r="L466" s="64">
        <v>0</v>
      </c>
      <c r="M466" s="64">
        <v>1</v>
      </c>
      <c r="N466" s="64">
        <v>0</v>
      </c>
      <c r="O466" s="64">
        <v>0</v>
      </c>
      <c r="P466" s="64">
        <v>1</v>
      </c>
      <c r="Q466" s="64">
        <v>0</v>
      </c>
      <c r="R466" s="64">
        <v>2019</v>
      </c>
      <c r="S466" s="64" t="s">
        <v>248</v>
      </c>
      <c r="T466" s="64" t="s">
        <v>2285</v>
      </c>
      <c r="U466" s="64" t="s">
        <v>46</v>
      </c>
      <c r="V466" s="64">
        <v>1</v>
      </c>
      <c r="W466" s="64">
        <v>1</v>
      </c>
      <c r="X466" s="64">
        <v>1</v>
      </c>
      <c r="Y466" s="64">
        <v>1</v>
      </c>
    </row>
    <row r="467" spans="1:25">
      <c r="A467" s="59">
        <v>466</v>
      </c>
      <c r="B467" s="64" t="s">
        <v>2286</v>
      </c>
      <c r="C467" s="64" t="s">
        <v>2287</v>
      </c>
      <c r="D467" s="59" t="s">
        <v>762</v>
      </c>
      <c r="E467" s="59" t="s">
        <v>762</v>
      </c>
      <c r="F467" s="59" t="s">
        <v>762</v>
      </c>
      <c r="G467" s="59" t="s">
        <v>762</v>
      </c>
      <c r="H467" s="64" t="s">
        <v>2288</v>
      </c>
      <c r="I467" s="64" t="s">
        <v>27</v>
      </c>
      <c r="J467" s="59">
        <v>1</v>
      </c>
      <c r="K467" s="59">
        <v>2</v>
      </c>
      <c r="L467" s="64">
        <v>0</v>
      </c>
      <c r="M467" s="64">
        <v>1</v>
      </c>
      <c r="N467" s="64">
        <v>1</v>
      </c>
      <c r="O467" s="64">
        <v>0</v>
      </c>
      <c r="P467" s="64">
        <v>0</v>
      </c>
      <c r="Q467" s="64">
        <v>0</v>
      </c>
      <c r="R467" s="64">
        <v>2021</v>
      </c>
      <c r="S467" s="64" t="s">
        <v>80</v>
      </c>
      <c r="T467" s="64" t="s">
        <v>2289</v>
      </c>
      <c r="U467" s="64" t="s">
        <v>30</v>
      </c>
      <c r="V467" s="64">
        <v>1</v>
      </c>
      <c r="W467" s="64">
        <v>1</v>
      </c>
      <c r="X467" s="64">
        <v>1</v>
      </c>
      <c r="Y467" s="64">
        <v>1</v>
      </c>
    </row>
    <row r="468" spans="1:25">
      <c r="A468" s="59">
        <v>467</v>
      </c>
      <c r="B468" s="64" t="s">
        <v>2290</v>
      </c>
      <c r="C468" s="64" t="s">
        <v>2291</v>
      </c>
      <c r="D468" s="60" t="s">
        <v>2292</v>
      </c>
      <c r="E468" s="60" t="s">
        <v>4223</v>
      </c>
      <c r="F468" s="60" t="s">
        <v>4203</v>
      </c>
      <c r="G468" s="60">
        <v>0</v>
      </c>
      <c r="H468" s="64" t="s">
        <v>2293</v>
      </c>
      <c r="I468" s="64" t="s">
        <v>27</v>
      </c>
      <c r="J468" s="59">
        <v>1</v>
      </c>
      <c r="K468" s="59">
        <v>2</v>
      </c>
      <c r="L468" s="64">
        <v>0</v>
      </c>
      <c r="M468" s="64">
        <v>1</v>
      </c>
      <c r="N468" s="64">
        <v>0</v>
      </c>
      <c r="O468" s="64">
        <v>0</v>
      </c>
      <c r="P468" s="64">
        <v>1</v>
      </c>
      <c r="Q468" s="64">
        <v>0</v>
      </c>
      <c r="R468" s="64">
        <v>2016</v>
      </c>
      <c r="S468" s="64" t="s">
        <v>112</v>
      </c>
      <c r="T468" s="64" t="s">
        <v>2294</v>
      </c>
      <c r="U468" s="64" t="s">
        <v>30</v>
      </c>
      <c r="V468" s="64">
        <v>1</v>
      </c>
      <c r="W468" s="64">
        <v>1</v>
      </c>
      <c r="X468" s="64">
        <v>1</v>
      </c>
      <c r="Y468" s="64">
        <v>1</v>
      </c>
    </row>
    <row r="469" spans="1:25">
      <c r="A469" s="59">
        <v>468</v>
      </c>
      <c r="B469" s="64" t="s">
        <v>2295</v>
      </c>
      <c r="C469" s="64" t="s">
        <v>2296</v>
      </c>
      <c r="D469" s="60" t="s">
        <v>4245</v>
      </c>
      <c r="E469" s="59" t="s">
        <v>161</v>
      </c>
      <c r="F469" s="60" t="s">
        <v>4201</v>
      </c>
      <c r="G469" s="60">
        <v>1</v>
      </c>
      <c r="H469" s="64" t="s">
        <v>2298</v>
      </c>
      <c r="I469" s="64" t="s">
        <v>27</v>
      </c>
      <c r="J469" s="59">
        <v>1</v>
      </c>
      <c r="K469" s="59">
        <v>2</v>
      </c>
      <c r="L469" s="64">
        <v>0</v>
      </c>
      <c r="M469" s="64">
        <v>1</v>
      </c>
      <c r="N469" s="64">
        <v>0</v>
      </c>
      <c r="O469" s="64">
        <v>1</v>
      </c>
      <c r="P469" s="64">
        <v>0</v>
      </c>
      <c r="Q469" s="64">
        <v>0</v>
      </c>
      <c r="R469" s="64">
        <v>2021</v>
      </c>
      <c r="S469" s="64" t="s">
        <v>2299</v>
      </c>
      <c r="T469" s="64" t="s">
        <v>2300</v>
      </c>
      <c r="U469" s="64" t="s">
        <v>46</v>
      </c>
      <c r="V469" s="64">
        <v>1</v>
      </c>
      <c r="W469" s="64">
        <v>1</v>
      </c>
      <c r="X469" s="64">
        <v>1</v>
      </c>
      <c r="Y469" s="64">
        <v>1</v>
      </c>
    </row>
    <row r="470" spans="1:25">
      <c r="A470" s="59">
        <v>469</v>
      </c>
      <c r="B470" s="64" t="s">
        <v>2301</v>
      </c>
      <c r="C470" s="64" t="s">
        <v>4365</v>
      </c>
      <c r="D470" s="60" t="s">
        <v>2302</v>
      </c>
      <c r="E470" s="59" t="s">
        <v>50</v>
      </c>
      <c r="F470" s="60" t="s">
        <v>4202</v>
      </c>
      <c r="G470" s="60">
        <v>0</v>
      </c>
      <c r="H470" s="64" t="s">
        <v>2303</v>
      </c>
      <c r="I470" s="64" t="s">
        <v>27</v>
      </c>
      <c r="J470" s="59">
        <v>1</v>
      </c>
      <c r="K470" s="59">
        <v>2</v>
      </c>
      <c r="L470" s="64">
        <v>0</v>
      </c>
      <c r="M470" s="64">
        <v>1</v>
      </c>
      <c r="N470" s="64">
        <v>0</v>
      </c>
      <c r="O470" s="64">
        <v>1</v>
      </c>
      <c r="P470" s="64">
        <v>0</v>
      </c>
      <c r="Q470" s="64">
        <v>0</v>
      </c>
      <c r="R470" s="64">
        <v>2017</v>
      </c>
      <c r="S470" s="64" t="s">
        <v>28</v>
      </c>
      <c r="T470" s="64" t="s">
        <v>2304</v>
      </c>
      <c r="U470" s="64" t="s">
        <v>30</v>
      </c>
      <c r="V470" s="64">
        <v>1</v>
      </c>
      <c r="W470" s="64">
        <v>1</v>
      </c>
      <c r="X470" s="64">
        <v>1</v>
      </c>
      <c r="Y470" s="64">
        <v>1</v>
      </c>
    </row>
    <row r="471" spans="1:25">
      <c r="A471" s="59">
        <v>470</v>
      </c>
      <c r="B471" s="64" t="s">
        <v>2305</v>
      </c>
      <c r="C471" s="64" t="s">
        <v>2306</v>
      </c>
      <c r="D471" s="60" t="s">
        <v>4352</v>
      </c>
      <c r="E471" s="60" t="s">
        <v>4224</v>
      </c>
      <c r="F471" s="60" t="s">
        <v>4202</v>
      </c>
      <c r="G471" s="60">
        <v>0</v>
      </c>
      <c r="H471" s="64" t="s">
        <v>2307</v>
      </c>
      <c r="I471" s="64" t="s">
        <v>27</v>
      </c>
      <c r="J471" s="59">
        <v>1</v>
      </c>
      <c r="K471" s="59">
        <v>2</v>
      </c>
      <c r="L471" s="64">
        <v>1</v>
      </c>
      <c r="M471" s="64">
        <v>1</v>
      </c>
      <c r="N471" s="64">
        <v>0</v>
      </c>
      <c r="O471" s="64">
        <v>0</v>
      </c>
      <c r="P471" s="64">
        <v>0</v>
      </c>
      <c r="Q471" s="64">
        <v>0</v>
      </c>
      <c r="R471" s="64">
        <v>2019</v>
      </c>
      <c r="S471" s="64" t="s">
        <v>852</v>
      </c>
      <c r="T471" s="64" t="s">
        <v>2308</v>
      </c>
      <c r="U471" s="64" t="s">
        <v>30</v>
      </c>
      <c r="V471" s="64">
        <v>1</v>
      </c>
      <c r="W471" s="64">
        <v>1</v>
      </c>
      <c r="X471" s="64">
        <v>1</v>
      </c>
      <c r="Y471" s="64">
        <v>1</v>
      </c>
    </row>
    <row r="472" spans="1:25">
      <c r="A472" s="59">
        <v>471</v>
      </c>
      <c r="B472" s="64" t="s">
        <v>2309</v>
      </c>
      <c r="C472" s="64" t="s">
        <v>2310</v>
      </c>
      <c r="D472" s="59" t="s">
        <v>762</v>
      </c>
      <c r="E472" s="59" t="s">
        <v>762</v>
      </c>
      <c r="F472" s="59" t="s">
        <v>762</v>
      </c>
      <c r="G472" s="59" t="s">
        <v>762</v>
      </c>
      <c r="H472" s="64" t="s">
        <v>2311</v>
      </c>
      <c r="I472" s="64" t="s">
        <v>27</v>
      </c>
      <c r="J472" s="59">
        <v>1</v>
      </c>
      <c r="K472" s="59">
        <v>2</v>
      </c>
      <c r="L472" s="64">
        <v>0</v>
      </c>
      <c r="M472" s="64">
        <v>1</v>
      </c>
      <c r="N472" s="64">
        <v>0</v>
      </c>
      <c r="O472" s="64">
        <v>1</v>
      </c>
      <c r="P472" s="64">
        <v>0</v>
      </c>
      <c r="Q472" s="64">
        <v>0</v>
      </c>
      <c r="R472" s="64">
        <v>2020</v>
      </c>
      <c r="S472" s="64" t="s">
        <v>2312</v>
      </c>
      <c r="T472" s="64" t="s">
        <v>2313</v>
      </c>
      <c r="U472" s="64" t="s">
        <v>30</v>
      </c>
      <c r="V472" s="64">
        <v>1</v>
      </c>
      <c r="W472" s="64">
        <v>1</v>
      </c>
      <c r="X472" s="64">
        <v>1</v>
      </c>
      <c r="Y472" s="64">
        <v>1</v>
      </c>
    </row>
    <row r="473" spans="1:25">
      <c r="A473" s="59">
        <v>472</v>
      </c>
      <c r="B473" s="64" t="s">
        <v>2314</v>
      </c>
      <c r="C473" s="64" t="s">
        <v>4225</v>
      </c>
      <c r="D473" s="60" t="s">
        <v>4226</v>
      </c>
      <c r="E473" s="59" t="s">
        <v>50</v>
      </c>
      <c r="F473" s="60" t="s">
        <v>4202</v>
      </c>
      <c r="G473" s="60">
        <v>0</v>
      </c>
      <c r="H473" s="64" t="s">
        <v>2315</v>
      </c>
      <c r="I473" s="64" t="s">
        <v>27</v>
      </c>
      <c r="J473" s="59">
        <v>1</v>
      </c>
      <c r="K473" s="59">
        <v>2</v>
      </c>
      <c r="L473" s="64">
        <v>0</v>
      </c>
      <c r="M473" s="64">
        <v>1</v>
      </c>
      <c r="N473" s="64">
        <v>0</v>
      </c>
      <c r="O473" s="64">
        <v>1</v>
      </c>
      <c r="P473" s="64">
        <v>0</v>
      </c>
      <c r="Q473" s="64">
        <v>0</v>
      </c>
      <c r="R473" s="64">
        <v>2020</v>
      </c>
      <c r="S473" s="64" t="s">
        <v>2316</v>
      </c>
      <c r="T473" s="64" t="s">
        <v>2317</v>
      </c>
      <c r="U473" s="64" t="s">
        <v>46</v>
      </c>
      <c r="V473" s="64">
        <v>1</v>
      </c>
      <c r="W473" s="64">
        <v>1</v>
      </c>
      <c r="X473" s="64">
        <v>1</v>
      </c>
      <c r="Y473" s="64">
        <v>1</v>
      </c>
    </row>
    <row r="474" spans="1:25">
      <c r="A474" s="59">
        <v>473</v>
      </c>
      <c r="B474" s="64" t="s">
        <v>2318</v>
      </c>
      <c r="C474" s="64" t="s">
        <v>2319</v>
      </c>
      <c r="D474" s="60" t="s">
        <v>4230</v>
      </c>
      <c r="E474" s="59" t="s">
        <v>161</v>
      </c>
      <c r="F474" s="60" t="s">
        <v>4201</v>
      </c>
      <c r="G474" s="60">
        <v>1</v>
      </c>
      <c r="H474" s="64" t="s">
        <v>2320</v>
      </c>
      <c r="I474" s="64" t="s">
        <v>27</v>
      </c>
      <c r="J474" s="59">
        <v>1</v>
      </c>
      <c r="K474" s="59">
        <v>2</v>
      </c>
      <c r="L474" s="64">
        <v>0</v>
      </c>
      <c r="M474" s="64">
        <v>1</v>
      </c>
      <c r="N474" s="64">
        <v>0</v>
      </c>
      <c r="O474" s="64">
        <v>1</v>
      </c>
      <c r="P474" s="64">
        <v>0</v>
      </c>
      <c r="Q474" s="64">
        <v>0</v>
      </c>
      <c r="R474" s="64">
        <v>2019</v>
      </c>
      <c r="S474" s="64" t="s">
        <v>367</v>
      </c>
      <c r="T474" s="64" t="s">
        <v>2321</v>
      </c>
      <c r="U474" s="64" t="s">
        <v>30</v>
      </c>
      <c r="V474" s="64">
        <v>1</v>
      </c>
      <c r="W474" s="64">
        <v>1</v>
      </c>
      <c r="X474" s="64">
        <v>1</v>
      </c>
      <c r="Y474" s="64">
        <v>1</v>
      </c>
    </row>
    <row r="475" spans="1:25">
      <c r="A475" s="59">
        <v>474</v>
      </c>
      <c r="B475" s="64" t="s">
        <v>2322</v>
      </c>
      <c r="C475" s="64" t="s">
        <v>2323</v>
      </c>
      <c r="D475" s="60" t="s">
        <v>2324</v>
      </c>
      <c r="E475" s="59" t="s">
        <v>72</v>
      </c>
      <c r="F475" s="60" t="s">
        <v>4202</v>
      </c>
      <c r="G475" s="60">
        <v>0</v>
      </c>
      <c r="H475" s="64" t="s">
        <v>2325</v>
      </c>
      <c r="I475" s="64" t="s">
        <v>27</v>
      </c>
      <c r="J475" s="59">
        <v>1</v>
      </c>
      <c r="K475" s="59">
        <v>2</v>
      </c>
      <c r="L475" s="64">
        <v>0</v>
      </c>
      <c r="M475" s="64">
        <v>1</v>
      </c>
      <c r="N475" s="64">
        <v>1</v>
      </c>
      <c r="O475" s="64">
        <v>0</v>
      </c>
      <c r="P475" s="64">
        <v>0</v>
      </c>
      <c r="Q475" s="64">
        <v>0</v>
      </c>
      <c r="R475" s="64">
        <v>2017</v>
      </c>
      <c r="S475" s="64" t="s">
        <v>931</v>
      </c>
      <c r="T475" s="64" t="s">
        <v>2326</v>
      </c>
      <c r="U475" s="64" t="s">
        <v>30</v>
      </c>
      <c r="V475" s="64">
        <v>1</v>
      </c>
      <c r="W475" s="64">
        <v>1</v>
      </c>
      <c r="X475" s="64">
        <v>1</v>
      </c>
      <c r="Y475" s="64">
        <v>1</v>
      </c>
    </row>
    <row r="476" spans="1:25">
      <c r="A476" s="59">
        <v>475</v>
      </c>
      <c r="B476" s="59" t="s">
        <v>2327</v>
      </c>
      <c r="C476" s="59" t="s">
        <v>2328</v>
      </c>
      <c r="D476" s="59" t="s">
        <v>2329</v>
      </c>
      <c r="E476" s="59" t="s">
        <v>72</v>
      </c>
      <c r="F476" s="59" t="s">
        <v>25</v>
      </c>
      <c r="G476" s="59">
        <f t="shared" ref="G476:G494" si="34">IFERROR(IF(FIND("Multi",F476),1,0),0)</f>
        <v>0</v>
      </c>
      <c r="H476" s="60" t="s">
        <v>2330</v>
      </c>
      <c r="I476" s="59" t="s">
        <v>27</v>
      </c>
      <c r="J476" s="59">
        <v>1</v>
      </c>
      <c r="K476" s="59">
        <f t="shared" ref="K476:K494" si="35">SUM(L476:Q476)</f>
        <v>1</v>
      </c>
      <c r="L476" s="59">
        <v>1</v>
      </c>
      <c r="M476" s="59">
        <v>0</v>
      </c>
      <c r="N476" s="59">
        <v>0</v>
      </c>
      <c r="O476" s="59">
        <v>0</v>
      </c>
      <c r="P476" s="59">
        <v>0</v>
      </c>
      <c r="Q476" s="59">
        <v>0</v>
      </c>
      <c r="R476" s="59">
        <v>2019</v>
      </c>
      <c r="S476" s="59" t="s">
        <v>112</v>
      </c>
      <c r="T476" s="59" t="s">
        <v>2331</v>
      </c>
      <c r="U476" s="59" t="s">
        <v>30</v>
      </c>
      <c r="V476" s="59">
        <v>1</v>
      </c>
      <c r="W476" s="59">
        <v>1</v>
      </c>
      <c r="X476" s="61">
        <v>1</v>
      </c>
      <c r="Y476" s="64">
        <v>0</v>
      </c>
    </row>
    <row r="477" spans="1:25">
      <c r="A477" s="59">
        <v>476</v>
      </c>
      <c r="B477" s="59" t="s">
        <v>2332</v>
      </c>
      <c r="C477" s="59" t="s">
        <v>2333</v>
      </c>
      <c r="D477" s="59" t="s">
        <v>4265</v>
      </c>
      <c r="E477" s="59" t="s">
        <v>105</v>
      </c>
      <c r="F477" s="59" t="s">
        <v>25</v>
      </c>
      <c r="G477" s="59">
        <f t="shared" si="34"/>
        <v>0</v>
      </c>
      <c r="H477" s="60" t="s">
        <v>2334</v>
      </c>
      <c r="I477" s="59" t="s">
        <v>27</v>
      </c>
      <c r="J477" s="59">
        <v>1</v>
      </c>
      <c r="K477" s="59">
        <f t="shared" si="35"/>
        <v>1</v>
      </c>
      <c r="L477" s="59">
        <v>0</v>
      </c>
      <c r="M477" s="59">
        <v>0</v>
      </c>
      <c r="N477" s="59">
        <v>1</v>
      </c>
      <c r="O477" s="59">
        <v>0</v>
      </c>
      <c r="P477" s="59">
        <v>0</v>
      </c>
      <c r="Q477" s="59">
        <v>0</v>
      </c>
      <c r="R477" s="59">
        <v>2022</v>
      </c>
      <c r="S477" s="59" t="s">
        <v>2335</v>
      </c>
      <c r="T477" s="59" t="s">
        <v>2336</v>
      </c>
      <c r="U477" s="59" t="s">
        <v>30</v>
      </c>
      <c r="V477" s="59">
        <v>1</v>
      </c>
      <c r="W477" s="59">
        <v>1</v>
      </c>
      <c r="X477" s="61">
        <v>1</v>
      </c>
      <c r="Y477" s="64">
        <v>0</v>
      </c>
    </row>
    <row r="478" spans="1:25">
      <c r="A478" s="59">
        <v>477</v>
      </c>
      <c r="B478" s="59" t="s">
        <v>1028</v>
      </c>
      <c r="C478" s="59" t="s">
        <v>2337</v>
      </c>
      <c r="D478" s="59" t="s">
        <v>2338</v>
      </c>
      <c r="E478" s="59" t="s">
        <v>72</v>
      </c>
      <c r="F478" s="59" t="s">
        <v>25</v>
      </c>
      <c r="G478" s="59">
        <f t="shared" si="34"/>
        <v>0</v>
      </c>
      <c r="H478" s="60" t="s">
        <v>2339</v>
      </c>
      <c r="I478" s="59" t="s">
        <v>183</v>
      </c>
      <c r="J478" s="59">
        <v>1</v>
      </c>
      <c r="K478" s="59">
        <f t="shared" si="35"/>
        <v>1</v>
      </c>
      <c r="L478" s="59">
        <v>0</v>
      </c>
      <c r="M478" s="59">
        <v>0</v>
      </c>
      <c r="N478" s="59">
        <v>0</v>
      </c>
      <c r="O478" s="59">
        <v>1</v>
      </c>
      <c r="P478" s="59">
        <v>0</v>
      </c>
      <c r="Q478" s="59">
        <v>0</v>
      </c>
      <c r="R478" s="59">
        <v>2022</v>
      </c>
      <c r="S478" s="59" t="s">
        <v>1032</v>
      </c>
      <c r="T478" s="59" t="s">
        <v>2340</v>
      </c>
      <c r="U478" s="59" t="s">
        <v>30</v>
      </c>
      <c r="V478" s="59">
        <v>1</v>
      </c>
      <c r="W478" s="59">
        <v>1</v>
      </c>
      <c r="X478" s="61">
        <v>1</v>
      </c>
      <c r="Y478" s="64">
        <v>0</v>
      </c>
    </row>
    <row r="479" spans="1:25">
      <c r="A479" s="59">
        <v>478</v>
      </c>
      <c r="B479" s="59" t="s">
        <v>2341</v>
      </c>
      <c r="C479" s="59" t="s">
        <v>2342</v>
      </c>
      <c r="D479" s="59" t="s">
        <v>1356</v>
      </c>
      <c r="E479" s="59" t="s">
        <v>105</v>
      </c>
      <c r="F479" s="59" t="s">
        <v>25</v>
      </c>
      <c r="G479" s="59">
        <f t="shared" si="34"/>
        <v>0</v>
      </c>
      <c r="H479" s="60" t="s">
        <v>2343</v>
      </c>
      <c r="I479" s="59" t="s">
        <v>183</v>
      </c>
      <c r="J479" s="59">
        <v>1</v>
      </c>
      <c r="K479" s="59">
        <f t="shared" si="35"/>
        <v>1</v>
      </c>
      <c r="L479" s="59">
        <v>0</v>
      </c>
      <c r="M479" s="59">
        <v>1</v>
      </c>
      <c r="N479" s="59">
        <v>0</v>
      </c>
      <c r="O479" s="59">
        <v>0</v>
      </c>
      <c r="P479" s="59">
        <v>0</v>
      </c>
      <c r="Q479" s="59">
        <v>0</v>
      </c>
      <c r="R479" s="59">
        <v>2021</v>
      </c>
      <c r="S479" s="59" t="s">
        <v>2344</v>
      </c>
      <c r="T479" s="59" t="s">
        <v>2345</v>
      </c>
      <c r="U479" s="59" t="s">
        <v>30</v>
      </c>
      <c r="V479" s="59">
        <v>1</v>
      </c>
      <c r="W479" s="59">
        <v>1</v>
      </c>
      <c r="X479" s="61">
        <v>1</v>
      </c>
      <c r="Y479" s="64">
        <v>0</v>
      </c>
    </row>
    <row r="480" spans="1:25">
      <c r="A480" s="59">
        <v>479</v>
      </c>
      <c r="B480" s="59" t="s">
        <v>2346</v>
      </c>
      <c r="C480" s="59" t="s">
        <v>2347</v>
      </c>
      <c r="D480" s="59" t="s">
        <v>4261</v>
      </c>
      <c r="E480" s="59" t="s">
        <v>105</v>
      </c>
      <c r="F480" s="59" t="s">
        <v>25</v>
      </c>
      <c r="G480" s="59">
        <f t="shared" si="34"/>
        <v>0</v>
      </c>
      <c r="H480" s="60" t="s">
        <v>2348</v>
      </c>
      <c r="I480" s="59" t="s">
        <v>27</v>
      </c>
      <c r="J480" s="59">
        <v>1</v>
      </c>
      <c r="K480" s="59">
        <f t="shared" si="35"/>
        <v>1</v>
      </c>
      <c r="L480" s="59">
        <v>1</v>
      </c>
      <c r="M480" s="59">
        <v>0</v>
      </c>
      <c r="N480" s="59">
        <v>0</v>
      </c>
      <c r="O480" s="59">
        <v>0</v>
      </c>
      <c r="P480" s="59">
        <v>0</v>
      </c>
      <c r="Q480" s="59">
        <v>0</v>
      </c>
      <c r="R480" s="59">
        <v>2018</v>
      </c>
      <c r="S480" s="59" t="s">
        <v>206</v>
      </c>
      <c r="T480" s="59" t="s">
        <v>2349</v>
      </c>
      <c r="U480" s="59" t="s">
        <v>30</v>
      </c>
      <c r="V480" s="59">
        <v>1</v>
      </c>
      <c r="W480" s="59">
        <v>1</v>
      </c>
      <c r="X480" s="61">
        <v>1</v>
      </c>
      <c r="Y480" s="64">
        <v>0</v>
      </c>
    </row>
    <row r="481" spans="1:25">
      <c r="A481" s="59">
        <v>480</v>
      </c>
      <c r="B481" s="59" t="s">
        <v>2350</v>
      </c>
      <c r="C481" s="59" t="s">
        <v>2351</v>
      </c>
      <c r="D481" s="59" t="s">
        <v>2352</v>
      </c>
      <c r="E481" s="59" t="s">
        <v>34</v>
      </c>
      <c r="F481" s="59" t="s">
        <v>35</v>
      </c>
      <c r="G481" s="59">
        <f t="shared" si="34"/>
        <v>0</v>
      </c>
      <c r="H481" s="60" t="s">
        <v>2353</v>
      </c>
      <c r="I481" s="59" t="s">
        <v>27</v>
      </c>
      <c r="J481" s="59">
        <v>1</v>
      </c>
      <c r="K481" s="59">
        <f t="shared" si="35"/>
        <v>1</v>
      </c>
      <c r="L481" s="59">
        <v>0</v>
      </c>
      <c r="M481" s="59">
        <v>0</v>
      </c>
      <c r="N481" s="59">
        <v>1</v>
      </c>
      <c r="O481" s="59">
        <v>0</v>
      </c>
      <c r="P481" s="59">
        <v>0</v>
      </c>
      <c r="Q481" s="59">
        <v>0</v>
      </c>
      <c r="R481" s="59">
        <v>2015</v>
      </c>
      <c r="S481" s="59" t="s">
        <v>68</v>
      </c>
      <c r="T481" s="59" t="s">
        <v>2354</v>
      </c>
      <c r="U481" s="59" t="s">
        <v>30</v>
      </c>
      <c r="V481" s="59">
        <v>1</v>
      </c>
      <c r="W481" s="59">
        <v>1</v>
      </c>
      <c r="X481" s="61">
        <v>1</v>
      </c>
      <c r="Y481" s="64">
        <v>0</v>
      </c>
    </row>
    <row r="482" spans="1:25">
      <c r="A482" s="59">
        <v>481</v>
      </c>
      <c r="B482" s="59" t="s">
        <v>2355</v>
      </c>
      <c r="C482" s="59" t="s">
        <v>2356</v>
      </c>
      <c r="D482" s="59" t="s">
        <v>1356</v>
      </c>
      <c r="E482" s="59" t="s">
        <v>105</v>
      </c>
      <c r="F482" s="59" t="s">
        <v>25</v>
      </c>
      <c r="G482" s="59">
        <f t="shared" si="34"/>
        <v>0</v>
      </c>
      <c r="H482" s="60" t="s">
        <v>2357</v>
      </c>
      <c r="I482" s="59" t="s">
        <v>27</v>
      </c>
      <c r="J482" s="59">
        <v>1</v>
      </c>
      <c r="K482" s="59">
        <f t="shared" si="35"/>
        <v>1</v>
      </c>
      <c r="L482" s="59">
        <v>0</v>
      </c>
      <c r="M482" s="59">
        <v>1</v>
      </c>
      <c r="N482" s="59">
        <v>0</v>
      </c>
      <c r="O482" s="59">
        <v>0</v>
      </c>
      <c r="P482" s="59">
        <v>0</v>
      </c>
      <c r="Q482" s="59">
        <v>0</v>
      </c>
      <c r="R482" s="59">
        <v>2020</v>
      </c>
      <c r="S482" s="59" t="s">
        <v>172</v>
      </c>
      <c r="T482" s="59" t="s">
        <v>2358</v>
      </c>
      <c r="U482" s="59" t="s">
        <v>30</v>
      </c>
      <c r="V482" s="59">
        <v>1</v>
      </c>
      <c r="W482" s="59">
        <v>1</v>
      </c>
      <c r="X482" s="61">
        <v>1</v>
      </c>
      <c r="Y482" s="64">
        <v>0</v>
      </c>
    </row>
    <row r="483" spans="1:25">
      <c r="A483" s="59">
        <v>482</v>
      </c>
      <c r="B483" s="59" t="s">
        <v>2359</v>
      </c>
      <c r="C483" s="59" t="s">
        <v>2360</v>
      </c>
      <c r="D483" s="59" t="s">
        <v>2361</v>
      </c>
      <c r="E483" s="59" t="s">
        <v>24</v>
      </c>
      <c r="F483" s="59" t="s">
        <v>25</v>
      </c>
      <c r="G483" s="59">
        <f t="shared" si="34"/>
        <v>0</v>
      </c>
      <c r="H483" s="60" t="s">
        <v>2362</v>
      </c>
      <c r="I483" s="59" t="s">
        <v>27</v>
      </c>
      <c r="J483" s="59">
        <v>1</v>
      </c>
      <c r="K483" s="59">
        <f t="shared" si="35"/>
        <v>1</v>
      </c>
      <c r="L483" s="59">
        <v>0</v>
      </c>
      <c r="M483" s="59">
        <v>0</v>
      </c>
      <c r="N483" s="59">
        <v>0</v>
      </c>
      <c r="O483" s="59">
        <v>0</v>
      </c>
      <c r="P483" s="59">
        <v>1</v>
      </c>
      <c r="Q483" s="59">
        <v>0</v>
      </c>
      <c r="R483" s="59">
        <v>2020</v>
      </c>
      <c r="S483" s="59" t="s">
        <v>594</v>
      </c>
      <c r="T483" s="59" t="s">
        <v>2363</v>
      </c>
      <c r="U483" s="59" t="s">
        <v>30</v>
      </c>
      <c r="V483" s="59">
        <v>1</v>
      </c>
      <c r="W483" s="59">
        <v>1</v>
      </c>
      <c r="X483" s="61">
        <v>1</v>
      </c>
      <c r="Y483" s="64">
        <v>0</v>
      </c>
    </row>
    <row r="484" spans="1:25">
      <c r="A484" s="59">
        <v>483</v>
      </c>
      <c r="B484" s="59" t="s">
        <v>2364</v>
      </c>
      <c r="C484" s="59" t="s">
        <v>2365</v>
      </c>
      <c r="D484" s="59" t="s">
        <v>2366</v>
      </c>
      <c r="E484" s="59" t="s">
        <v>56</v>
      </c>
      <c r="F484" s="59" t="s">
        <v>56</v>
      </c>
      <c r="G484" s="59">
        <f t="shared" si="34"/>
        <v>0</v>
      </c>
      <c r="H484" s="60" t="s">
        <v>2367</v>
      </c>
      <c r="I484" s="59" t="s">
        <v>27</v>
      </c>
      <c r="J484" s="59">
        <v>1</v>
      </c>
      <c r="K484" s="59">
        <f t="shared" si="35"/>
        <v>1</v>
      </c>
      <c r="L484" s="59">
        <v>0</v>
      </c>
      <c r="M484" s="59">
        <v>1</v>
      </c>
      <c r="N484" s="59">
        <v>0</v>
      </c>
      <c r="O484" s="59">
        <v>0</v>
      </c>
      <c r="P484" s="59">
        <v>0</v>
      </c>
      <c r="Q484" s="59">
        <v>0</v>
      </c>
      <c r="R484" s="59">
        <v>2021</v>
      </c>
      <c r="S484" s="59" t="s">
        <v>80</v>
      </c>
      <c r="T484" s="59" t="s">
        <v>2368</v>
      </c>
      <c r="U484" s="59" t="s">
        <v>30</v>
      </c>
      <c r="V484" s="59">
        <v>1</v>
      </c>
      <c r="W484" s="59">
        <v>1</v>
      </c>
      <c r="X484" s="61">
        <v>1</v>
      </c>
      <c r="Y484" s="64">
        <v>0</v>
      </c>
    </row>
    <row r="485" spans="1:25">
      <c r="A485" s="59">
        <v>484</v>
      </c>
      <c r="B485" s="59" t="s">
        <v>2369</v>
      </c>
      <c r="C485" s="59" t="s">
        <v>2370</v>
      </c>
      <c r="D485" s="59" t="s">
        <v>4265</v>
      </c>
      <c r="E485" s="59" t="s">
        <v>105</v>
      </c>
      <c r="F485" s="59" t="s">
        <v>25</v>
      </c>
      <c r="G485" s="59">
        <f t="shared" si="34"/>
        <v>0</v>
      </c>
      <c r="H485" s="60" t="s">
        <v>2371</v>
      </c>
      <c r="I485" s="59" t="s">
        <v>27</v>
      </c>
      <c r="J485" s="59">
        <v>1</v>
      </c>
      <c r="K485" s="59">
        <f t="shared" si="35"/>
        <v>1</v>
      </c>
      <c r="L485" s="59">
        <v>1</v>
      </c>
      <c r="M485" s="59">
        <v>0</v>
      </c>
      <c r="N485" s="59">
        <v>0</v>
      </c>
      <c r="O485" s="59">
        <v>0</v>
      </c>
      <c r="P485" s="59">
        <v>0</v>
      </c>
      <c r="Q485" s="59">
        <v>0</v>
      </c>
      <c r="R485" s="59">
        <v>2021</v>
      </c>
      <c r="S485" s="59" t="s">
        <v>80</v>
      </c>
      <c r="T485" s="59" t="s">
        <v>2372</v>
      </c>
      <c r="U485" s="59" t="s">
        <v>30</v>
      </c>
      <c r="V485" s="59">
        <v>1</v>
      </c>
      <c r="W485" s="59">
        <v>1</v>
      </c>
      <c r="X485" s="61">
        <v>1</v>
      </c>
      <c r="Y485" s="64">
        <v>0</v>
      </c>
    </row>
    <row r="486" spans="1:25">
      <c r="A486" s="59">
        <v>485</v>
      </c>
      <c r="B486" s="59" t="s">
        <v>2373</v>
      </c>
      <c r="C486" s="59" t="s">
        <v>2374</v>
      </c>
      <c r="D486" s="59" t="s">
        <v>2375</v>
      </c>
      <c r="E486" s="59" t="s">
        <v>24</v>
      </c>
      <c r="F486" s="59" t="s">
        <v>25</v>
      </c>
      <c r="G486" s="59">
        <f t="shared" si="34"/>
        <v>0</v>
      </c>
      <c r="H486" s="60" t="s">
        <v>2376</v>
      </c>
      <c r="I486" s="59" t="s">
        <v>27</v>
      </c>
      <c r="J486" s="59">
        <v>1</v>
      </c>
      <c r="K486" s="59">
        <f t="shared" si="35"/>
        <v>1</v>
      </c>
      <c r="L486" s="59">
        <v>0</v>
      </c>
      <c r="M486" s="59">
        <v>0</v>
      </c>
      <c r="N486" s="59">
        <v>0</v>
      </c>
      <c r="O486" s="59">
        <v>1</v>
      </c>
      <c r="P486" s="59">
        <v>0</v>
      </c>
      <c r="Q486" s="59">
        <v>0</v>
      </c>
      <c r="R486" s="59">
        <v>2021</v>
      </c>
      <c r="S486" s="59" t="s">
        <v>80</v>
      </c>
      <c r="T486" s="59" t="s">
        <v>2377</v>
      </c>
      <c r="U486" s="59" t="s">
        <v>30</v>
      </c>
      <c r="V486" s="59">
        <v>1</v>
      </c>
      <c r="W486" s="59">
        <v>1</v>
      </c>
      <c r="X486" s="61">
        <v>1</v>
      </c>
      <c r="Y486" s="64">
        <v>0</v>
      </c>
    </row>
    <row r="487" spans="1:25">
      <c r="A487" s="59">
        <v>486</v>
      </c>
      <c r="B487" s="59" t="s">
        <v>2378</v>
      </c>
      <c r="C487" s="59" t="s">
        <v>2379</v>
      </c>
      <c r="D487" s="59" t="s">
        <v>2380</v>
      </c>
      <c r="E487" s="59" t="s">
        <v>42</v>
      </c>
      <c r="F487" s="59" t="s">
        <v>35</v>
      </c>
      <c r="G487" s="59">
        <f t="shared" si="34"/>
        <v>0</v>
      </c>
      <c r="H487" s="60" t="s">
        <v>2381</v>
      </c>
      <c r="I487" s="59" t="s">
        <v>27</v>
      </c>
      <c r="J487" s="59">
        <v>1</v>
      </c>
      <c r="K487" s="59">
        <f t="shared" si="35"/>
        <v>1</v>
      </c>
      <c r="L487" s="59">
        <v>1</v>
      </c>
      <c r="M487" s="59">
        <v>0</v>
      </c>
      <c r="N487" s="59">
        <v>0</v>
      </c>
      <c r="O487" s="59">
        <v>0</v>
      </c>
      <c r="P487" s="59">
        <v>0</v>
      </c>
      <c r="Q487" s="59">
        <v>0</v>
      </c>
      <c r="R487" s="59">
        <v>2022</v>
      </c>
      <c r="S487" s="59" t="s">
        <v>1315</v>
      </c>
      <c r="T487" s="59" t="s">
        <v>2382</v>
      </c>
      <c r="U487" s="59" t="s">
        <v>30</v>
      </c>
      <c r="V487" s="59">
        <v>1</v>
      </c>
      <c r="W487" s="59">
        <v>1</v>
      </c>
      <c r="X487" s="61">
        <v>1</v>
      </c>
      <c r="Y487" s="64">
        <v>0</v>
      </c>
    </row>
    <row r="488" spans="1:25">
      <c r="A488" s="59">
        <v>487</v>
      </c>
      <c r="B488" s="59" t="s">
        <v>2383</v>
      </c>
      <c r="C488" s="59" t="s">
        <v>2384</v>
      </c>
      <c r="D488" s="59" t="s">
        <v>2385</v>
      </c>
      <c r="E488" s="59" t="s">
        <v>105</v>
      </c>
      <c r="F488" s="59" t="s">
        <v>25</v>
      </c>
      <c r="G488" s="59">
        <f t="shared" si="34"/>
        <v>0</v>
      </c>
      <c r="H488" s="60" t="s">
        <v>2386</v>
      </c>
      <c r="I488" s="59" t="s">
        <v>27</v>
      </c>
      <c r="J488" s="59">
        <v>1</v>
      </c>
      <c r="K488" s="59">
        <f t="shared" si="35"/>
        <v>1</v>
      </c>
      <c r="L488" s="59">
        <v>0</v>
      </c>
      <c r="M488" s="59">
        <v>1</v>
      </c>
      <c r="N488" s="59">
        <v>0</v>
      </c>
      <c r="O488" s="59">
        <v>0</v>
      </c>
      <c r="P488" s="59">
        <v>0</v>
      </c>
      <c r="Q488" s="59">
        <v>0</v>
      </c>
      <c r="R488" s="59">
        <v>2018</v>
      </c>
      <c r="S488" s="59" t="s">
        <v>323</v>
      </c>
      <c r="T488" s="59" t="s">
        <v>2387</v>
      </c>
      <c r="U488" s="59" t="s">
        <v>30</v>
      </c>
      <c r="V488" s="59">
        <v>1</v>
      </c>
      <c r="W488" s="59">
        <v>1</v>
      </c>
      <c r="X488" s="61">
        <v>1</v>
      </c>
      <c r="Y488" s="64">
        <v>0</v>
      </c>
    </row>
    <row r="489" spans="1:25">
      <c r="A489" s="59">
        <v>488</v>
      </c>
      <c r="B489" s="59" t="s">
        <v>2388</v>
      </c>
      <c r="C489" s="59" t="s">
        <v>2389</v>
      </c>
      <c r="D489" s="59" t="s">
        <v>4335</v>
      </c>
      <c r="E489" s="59" t="s">
        <v>72</v>
      </c>
      <c r="F489" s="59" t="s">
        <v>25</v>
      </c>
      <c r="G489" s="59">
        <f t="shared" si="34"/>
        <v>0</v>
      </c>
      <c r="H489" s="60" t="s">
        <v>2390</v>
      </c>
      <c r="I489" s="59" t="s">
        <v>27</v>
      </c>
      <c r="J489" s="59">
        <v>1</v>
      </c>
      <c r="K489" s="59">
        <f t="shared" si="35"/>
        <v>1</v>
      </c>
      <c r="L489" s="59">
        <v>0</v>
      </c>
      <c r="M489" s="59">
        <v>0</v>
      </c>
      <c r="N489" s="59">
        <v>1</v>
      </c>
      <c r="O489" s="59">
        <v>0</v>
      </c>
      <c r="P489" s="59">
        <v>0</v>
      </c>
      <c r="Q489" s="59">
        <v>0</v>
      </c>
      <c r="R489" s="59">
        <v>2021</v>
      </c>
      <c r="S489" s="59" t="s">
        <v>1452</v>
      </c>
      <c r="T489" s="59" t="s">
        <v>2391</v>
      </c>
      <c r="U489" s="59" t="s">
        <v>30</v>
      </c>
      <c r="V489" s="59">
        <v>1</v>
      </c>
      <c r="W489" s="59">
        <v>1</v>
      </c>
      <c r="X489" s="61">
        <v>1</v>
      </c>
      <c r="Y489" s="64">
        <v>0</v>
      </c>
    </row>
    <row r="490" spans="1:25">
      <c r="A490" s="59">
        <v>489</v>
      </c>
      <c r="B490" s="59" t="s">
        <v>2392</v>
      </c>
      <c r="C490" s="59" t="s">
        <v>2393</v>
      </c>
      <c r="D490" s="59" t="s">
        <v>2394</v>
      </c>
      <c r="E490" s="59" t="s">
        <v>34</v>
      </c>
      <c r="F490" s="59" t="s">
        <v>35</v>
      </c>
      <c r="G490" s="59">
        <f t="shared" si="34"/>
        <v>0</v>
      </c>
      <c r="H490" s="60" t="s">
        <v>2395</v>
      </c>
      <c r="I490" s="59" t="s">
        <v>27</v>
      </c>
      <c r="J490" s="59">
        <v>1</v>
      </c>
      <c r="K490" s="59">
        <f t="shared" si="35"/>
        <v>1</v>
      </c>
      <c r="L490" s="59">
        <v>0</v>
      </c>
      <c r="M490" s="59">
        <v>1</v>
      </c>
      <c r="N490" s="59">
        <v>0</v>
      </c>
      <c r="O490" s="59">
        <v>0</v>
      </c>
      <c r="P490" s="59">
        <v>0</v>
      </c>
      <c r="Q490" s="59">
        <v>0</v>
      </c>
      <c r="R490" s="59">
        <v>2019</v>
      </c>
      <c r="S490" s="59" t="s">
        <v>1493</v>
      </c>
      <c r="T490" s="59" t="s">
        <v>2396</v>
      </c>
      <c r="U490" s="59" t="s">
        <v>30</v>
      </c>
      <c r="V490" s="59">
        <v>1</v>
      </c>
      <c r="W490" s="59">
        <v>1</v>
      </c>
      <c r="X490" s="61">
        <v>1</v>
      </c>
      <c r="Y490" s="64">
        <v>0</v>
      </c>
    </row>
    <row r="491" spans="1:25">
      <c r="A491" s="59">
        <v>490</v>
      </c>
      <c r="B491" s="59" t="s">
        <v>2397</v>
      </c>
      <c r="C491" s="59" t="s">
        <v>2398</v>
      </c>
      <c r="D491" s="59" t="s">
        <v>4353</v>
      </c>
      <c r="E491" s="59" t="s">
        <v>72</v>
      </c>
      <c r="F491" s="59" t="s">
        <v>25</v>
      </c>
      <c r="G491" s="59">
        <f t="shared" si="34"/>
        <v>0</v>
      </c>
      <c r="H491" s="60" t="s">
        <v>2399</v>
      </c>
      <c r="I491" s="59" t="s">
        <v>27</v>
      </c>
      <c r="J491" s="59">
        <v>1</v>
      </c>
      <c r="K491" s="59">
        <f t="shared" si="35"/>
        <v>1</v>
      </c>
      <c r="L491" s="59">
        <v>0</v>
      </c>
      <c r="M491" s="59">
        <v>1</v>
      </c>
      <c r="N491" s="59">
        <v>0</v>
      </c>
      <c r="O491" s="59">
        <v>0</v>
      </c>
      <c r="P491" s="59">
        <v>0</v>
      </c>
      <c r="Q491" s="59">
        <v>0</v>
      </c>
      <c r="R491" s="59">
        <v>2020</v>
      </c>
      <c r="S491" s="59" t="s">
        <v>2133</v>
      </c>
      <c r="T491" s="59" t="s">
        <v>2400</v>
      </c>
      <c r="U491" s="59" t="s">
        <v>46</v>
      </c>
      <c r="V491" s="59">
        <v>1</v>
      </c>
      <c r="W491" s="59">
        <v>1</v>
      </c>
      <c r="X491" s="61">
        <v>1</v>
      </c>
      <c r="Y491" s="64">
        <v>0</v>
      </c>
    </row>
    <row r="492" spans="1:25">
      <c r="A492" s="59">
        <v>491</v>
      </c>
      <c r="B492" s="59" t="s">
        <v>2401</v>
      </c>
      <c r="C492" s="59" t="s">
        <v>2402</v>
      </c>
      <c r="D492" s="59" t="s">
        <v>4354</v>
      </c>
      <c r="E492" s="59" t="s">
        <v>50</v>
      </c>
      <c r="F492" s="59" t="s">
        <v>25</v>
      </c>
      <c r="G492" s="59">
        <f t="shared" si="34"/>
        <v>0</v>
      </c>
      <c r="H492" s="60" t="s">
        <v>2403</v>
      </c>
      <c r="I492" s="59" t="s">
        <v>27</v>
      </c>
      <c r="J492" s="59">
        <v>1</v>
      </c>
      <c r="K492" s="59">
        <f t="shared" si="35"/>
        <v>1</v>
      </c>
      <c r="L492" s="59">
        <v>0</v>
      </c>
      <c r="M492" s="59">
        <v>1</v>
      </c>
      <c r="N492" s="59">
        <v>0</v>
      </c>
      <c r="O492" s="59">
        <v>0</v>
      </c>
      <c r="P492" s="59">
        <v>0</v>
      </c>
      <c r="Q492" s="59">
        <v>0</v>
      </c>
      <c r="R492" s="59">
        <v>2021</v>
      </c>
      <c r="S492" s="59" t="s">
        <v>2404</v>
      </c>
      <c r="T492" s="59" t="s">
        <v>2405</v>
      </c>
      <c r="U492" s="59" t="s">
        <v>30</v>
      </c>
      <c r="V492" s="59">
        <v>1</v>
      </c>
      <c r="W492" s="59">
        <v>1</v>
      </c>
      <c r="X492" s="61">
        <v>1</v>
      </c>
      <c r="Y492" s="64">
        <v>0</v>
      </c>
    </row>
    <row r="493" spans="1:25">
      <c r="A493" s="59">
        <v>492</v>
      </c>
      <c r="B493" s="59" t="s">
        <v>2406</v>
      </c>
      <c r="C493" s="59" t="s">
        <v>2407</v>
      </c>
      <c r="D493" s="59" t="s">
        <v>4318</v>
      </c>
      <c r="E493" s="59" t="s">
        <v>24</v>
      </c>
      <c r="F493" s="59" t="s">
        <v>25</v>
      </c>
      <c r="G493" s="59">
        <f t="shared" si="34"/>
        <v>0</v>
      </c>
      <c r="H493" s="60" t="s">
        <v>2408</v>
      </c>
      <c r="I493" s="59" t="s">
        <v>27</v>
      </c>
      <c r="J493" s="59">
        <v>1</v>
      </c>
      <c r="K493" s="59">
        <f t="shared" si="35"/>
        <v>1</v>
      </c>
      <c r="L493" s="59">
        <v>0</v>
      </c>
      <c r="M493" s="59">
        <v>1</v>
      </c>
      <c r="N493" s="59">
        <v>0</v>
      </c>
      <c r="O493" s="59">
        <v>0</v>
      </c>
      <c r="P493" s="59">
        <v>0</v>
      </c>
      <c r="Q493" s="59">
        <v>0</v>
      </c>
      <c r="R493" s="59">
        <v>2021</v>
      </c>
      <c r="S493" s="59" t="s">
        <v>925</v>
      </c>
      <c r="T493" s="59" t="s">
        <v>2409</v>
      </c>
      <c r="U493" s="59" t="s">
        <v>46</v>
      </c>
      <c r="V493" s="59">
        <v>1</v>
      </c>
      <c r="W493" s="59">
        <v>1</v>
      </c>
      <c r="X493" s="61">
        <v>1</v>
      </c>
      <c r="Y493" s="64">
        <v>0</v>
      </c>
    </row>
    <row r="494" spans="1:25">
      <c r="A494" s="59">
        <v>493</v>
      </c>
      <c r="B494" s="59" t="s">
        <v>2410</v>
      </c>
      <c r="C494" s="59" t="s">
        <v>2411</v>
      </c>
      <c r="D494" s="59" t="s">
        <v>2412</v>
      </c>
      <c r="E494" s="59" t="s">
        <v>34</v>
      </c>
      <c r="F494" s="59" t="s">
        <v>35</v>
      </c>
      <c r="G494" s="59">
        <f t="shared" si="34"/>
        <v>0</v>
      </c>
      <c r="H494" s="60" t="s">
        <v>2413</v>
      </c>
      <c r="I494" s="59" t="s">
        <v>27</v>
      </c>
      <c r="J494" s="59">
        <v>1</v>
      </c>
      <c r="K494" s="59">
        <f t="shared" si="35"/>
        <v>1</v>
      </c>
      <c r="L494" s="59">
        <v>0</v>
      </c>
      <c r="M494" s="59">
        <v>0</v>
      </c>
      <c r="N494" s="59">
        <v>0</v>
      </c>
      <c r="O494" s="59">
        <v>1</v>
      </c>
      <c r="P494" s="59">
        <v>0</v>
      </c>
      <c r="Q494" s="59">
        <v>0</v>
      </c>
      <c r="R494" s="59">
        <v>2022</v>
      </c>
      <c r="S494" s="59" t="s">
        <v>367</v>
      </c>
      <c r="T494" s="59" t="s">
        <v>2414</v>
      </c>
      <c r="U494" s="59" t="s">
        <v>30</v>
      </c>
      <c r="V494" s="59">
        <v>1</v>
      </c>
      <c r="W494" s="59">
        <v>1</v>
      </c>
      <c r="X494" s="61">
        <v>1</v>
      </c>
      <c r="Y494" s="64">
        <v>0</v>
      </c>
    </row>
    <row r="495" spans="1:25">
      <c r="A495" s="59">
        <v>494</v>
      </c>
      <c r="B495" s="64" t="s">
        <v>2415</v>
      </c>
      <c r="C495" s="64" t="s">
        <v>2416</v>
      </c>
      <c r="D495" s="60" t="s">
        <v>4250</v>
      </c>
      <c r="E495" s="60" t="s">
        <v>4222</v>
      </c>
      <c r="F495" s="60" t="s">
        <v>4202</v>
      </c>
      <c r="G495" s="60">
        <v>0</v>
      </c>
      <c r="H495" s="64" t="s">
        <v>2417</v>
      </c>
      <c r="I495" s="64" t="s">
        <v>961</v>
      </c>
      <c r="J495" s="59">
        <v>1</v>
      </c>
      <c r="K495" s="59">
        <v>1</v>
      </c>
      <c r="L495" s="64">
        <v>0</v>
      </c>
      <c r="M495" s="64">
        <v>0</v>
      </c>
      <c r="N495" s="64">
        <v>0</v>
      </c>
      <c r="O495" s="64">
        <v>0</v>
      </c>
      <c r="P495" s="64">
        <v>1</v>
      </c>
      <c r="Q495" s="64">
        <v>0</v>
      </c>
      <c r="R495" s="64">
        <v>2018</v>
      </c>
      <c r="S495" s="64" t="s">
        <v>200</v>
      </c>
      <c r="T495" s="64" t="s">
        <v>2418</v>
      </c>
      <c r="U495" s="64" t="s">
        <v>30</v>
      </c>
      <c r="V495" s="64">
        <v>1</v>
      </c>
      <c r="W495" s="64">
        <v>1</v>
      </c>
      <c r="X495" s="64">
        <v>1</v>
      </c>
      <c r="Y495" s="64">
        <v>1</v>
      </c>
    </row>
    <row r="496" spans="1:25">
      <c r="A496" s="59">
        <v>495</v>
      </c>
      <c r="B496" s="64" t="s">
        <v>2419</v>
      </c>
      <c r="C496" s="64" t="s">
        <v>2420</v>
      </c>
      <c r="D496" s="60" t="s">
        <v>2421</v>
      </c>
      <c r="E496" s="60" t="s">
        <v>4227</v>
      </c>
      <c r="F496" s="60" t="s">
        <v>56</v>
      </c>
      <c r="G496" s="60">
        <v>0</v>
      </c>
      <c r="H496" s="64" t="s">
        <v>2422</v>
      </c>
      <c r="I496" s="64" t="s">
        <v>27</v>
      </c>
      <c r="J496" s="59">
        <v>1</v>
      </c>
      <c r="K496" s="59">
        <v>1</v>
      </c>
      <c r="L496" s="64">
        <v>0</v>
      </c>
      <c r="M496" s="64">
        <v>0</v>
      </c>
      <c r="N496" s="64">
        <v>0</v>
      </c>
      <c r="O496" s="64">
        <v>0</v>
      </c>
      <c r="P496" s="64">
        <v>1</v>
      </c>
      <c r="Q496" s="64">
        <v>0</v>
      </c>
      <c r="R496" s="64">
        <v>2021</v>
      </c>
      <c r="S496" s="64" t="s">
        <v>1582</v>
      </c>
      <c r="T496" s="64" t="s">
        <v>2423</v>
      </c>
      <c r="U496" s="64" t="s">
        <v>46</v>
      </c>
      <c r="V496" s="64">
        <v>1</v>
      </c>
      <c r="W496" s="64">
        <v>1</v>
      </c>
      <c r="X496" s="64">
        <v>1</v>
      </c>
      <c r="Y496" s="64">
        <v>1</v>
      </c>
    </row>
    <row r="497" spans="1:25">
      <c r="A497" s="59">
        <v>496</v>
      </c>
      <c r="B497" s="64" t="s">
        <v>2424</v>
      </c>
      <c r="C497" s="64" t="s">
        <v>2425</v>
      </c>
      <c r="D497" s="60" t="s">
        <v>4234</v>
      </c>
      <c r="E497" s="59" t="s">
        <v>105</v>
      </c>
      <c r="F497" s="60" t="s">
        <v>4202</v>
      </c>
      <c r="G497" s="60">
        <v>0</v>
      </c>
      <c r="H497" s="64" t="s">
        <v>2427</v>
      </c>
      <c r="I497" s="64" t="s">
        <v>27</v>
      </c>
      <c r="J497" s="59">
        <v>1</v>
      </c>
      <c r="K497" s="59">
        <v>1</v>
      </c>
      <c r="L497" s="64">
        <v>0</v>
      </c>
      <c r="M497" s="64">
        <v>1</v>
      </c>
      <c r="N497" s="64">
        <v>0</v>
      </c>
      <c r="O497" s="64">
        <v>0</v>
      </c>
      <c r="P497" s="64">
        <v>0</v>
      </c>
      <c r="Q497" s="64">
        <v>0</v>
      </c>
      <c r="R497" s="64">
        <v>2020</v>
      </c>
      <c r="S497" s="64" t="s">
        <v>2316</v>
      </c>
      <c r="T497" s="64" t="s">
        <v>2428</v>
      </c>
      <c r="U497" s="64" t="s">
        <v>46</v>
      </c>
      <c r="V497" s="64">
        <v>1</v>
      </c>
      <c r="W497" s="64">
        <v>1</v>
      </c>
      <c r="X497" s="64">
        <v>1</v>
      </c>
      <c r="Y497" s="64">
        <v>1</v>
      </c>
    </row>
    <row r="498" spans="1:25">
      <c r="A498" s="59">
        <v>497</v>
      </c>
      <c r="B498" s="64" t="s">
        <v>2429</v>
      </c>
      <c r="C498" s="64" t="s">
        <v>2430</v>
      </c>
      <c r="D498" s="60" t="s">
        <v>4355</v>
      </c>
      <c r="E498" s="61" t="s">
        <v>50</v>
      </c>
      <c r="F498" s="60" t="s">
        <v>4202</v>
      </c>
      <c r="G498" s="60">
        <v>0</v>
      </c>
      <c r="H498" s="64" t="s">
        <v>2431</v>
      </c>
      <c r="I498" s="64" t="s">
        <v>27</v>
      </c>
      <c r="J498" s="59">
        <v>1</v>
      </c>
      <c r="K498" s="59">
        <v>1</v>
      </c>
      <c r="L498" s="64">
        <v>0</v>
      </c>
      <c r="M498" s="64">
        <v>0</v>
      </c>
      <c r="N498" s="64">
        <v>0</v>
      </c>
      <c r="O498" s="64">
        <v>1</v>
      </c>
      <c r="P498" s="64">
        <v>0</v>
      </c>
      <c r="Q498" s="64">
        <v>0</v>
      </c>
      <c r="R498" s="64">
        <v>2020</v>
      </c>
      <c r="S498" s="64" t="s">
        <v>52</v>
      </c>
      <c r="T498" s="64" t="s">
        <v>2432</v>
      </c>
      <c r="U498" s="64" t="s">
        <v>30</v>
      </c>
      <c r="V498" s="64">
        <v>1</v>
      </c>
      <c r="W498" s="64">
        <v>1</v>
      </c>
      <c r="X498" s="64">
        <v>1</v>
      </c>
      <c r="Y498" s="64">
        <v>1</v>
      </c>
    </row>
    <row r="499" spans="1:25">
      <c r="A499" s="59">
        <v>498</v>
      </c>
      <c r="B499" s="59" t="s">
        <v>2433</v>
      </c>
      <c r="C499" s="59" t="s">
        <v>2434</v>
      </c>
      <c r="D499" s="59" t="s">
        <v>2435</v>
      </c>
      <c r="E499" s="61" t="s">
        <v>50</v>
      </c>
      <c r="F499" s="59" t="s">
        <v>25</v>
      </c>
      <c r="G499" s="59">
        <f>IFERROR(IF(FIND("Multi",F499),1,0),0)</f>
        <v>0</v>
      </c>
      <c r="H499" s="60" t="s">
        <v>2436</v>
      </c>
      <c r="I499" s="59" t="s">
        <v>183</v>
      </c>
      <c r="J499" s="59">
        <v>1</v>
      </c>
      <c r="K499" s="59">
        <f t="shared" ref="K499:K530" si="36">SUM(L499:Q499)</f>
        <v>0</v>
      </c>
      <c r="L499" s="59">
        <v>0</v>
      </c>
      <c r="M499" s="59">
        <v>0</v>
      </c>
      <c r="N499" s="59">
        <v>0</v>
      </c>
      <c r="O499" s="59">
        <v>0</v>
      </c>
      <c r="P499" s="59">
        <v>0</v>
      </c>
      <c r="Q499" s="59">
        <v>0</v>
      </c>
      <c r="R499" s="59">
        <v>2017</v>
      </c>
      <c r="S499" s="59" t="s">
        <v>1768</v>
      </c>
      <c r="T499" s="59" t="s">
        <v>2437</v>
      </c>
      <c r="U499" s="59" t="s">
        <v>30</v>
      </c>
      <c r="V499" s="59">
        <v>1</v>
      </c>
      <c r="W499" s="59">
        <v>1</v>
      </c>
      <c r="X499" s="61">
        <v>1</v>
      </c>
      <c r="Y499" s="64">
        <v>0</v>
      </c>
    </row>
    <row r="500" spans="1:25">
      <c r="A500" s="59">
        <v>499</v>
      </c>
      <c r="B500" s="59" t="s">
        <v>2438</v>
      </c>
      <c r="C500" s="59" t="s">
        <v>2439</v>
      </c>
      <c r="D500" s="59" t="s">
        <v>762</v>
      </c>
      <c r="E500" s="59" t="s">
        <v>4275</v>
      </c>
      <c r="F500" s="59" t="s">
        <v>4280</v>
      </c>
      <c r="G500" s="59">
        <v>0</v>
      </c>
      <c r="H500" s="60" t="s">
        <v>2440</v>
      </c>
      <c r="I500" s="59" t="s">
        <v>183</v>
      </c>
      <c r="J500" s="59">
        <v>1</v>
      </c>
      <c r="K500" s="59">
        <f t="shared" si="36"/>
        <v>0</v>
      </c>
      <c r="L500" s="59">
        <v>0</v>
      </c>
      <c r="M500" s="59">
        <v>0</v>
      </c>
      <c r="N500" s="59">
        <v>0</v>
      </c>
      <c r="O500" s="59">
        <v>0</v>
      </c>
      <c r="P500" s="59">
        <v>0</v>
      </c>
      <c r="Q500" s="59">
        <v>0</v>
      </c>
      <c r="R500" s="59">
        <v>2021</v>
      </c>
      <c r="S500" s="59" t="s">
        <v>2344</v>
      </c>
      <c r="T500" s="59" t="s">
        <v>2441</v>
      </c>
      <c r="U500" s="59" t="s">
        <v>30</v>
      </c>
      <c r="V500" s="59">
        <v>1</v>
      </c>
      <c r="W500" s="59">
        <v>1</v>
      </c>
      <c r="X500" s="61">
        <v>1</v>
      </c>
      <c r="Y500" s="64">
        <v>0</v>
      </c>
    </row>
    <row r="501" spans="1:25">
      <c r="A501" s="59">
        <v>500</v>
      </c>
      <c r="B501" s="59" t="s">
        <v>2442</v>
      </c>
      <c r="C501" s="59" t="s">
        <v>2443</v>
      </c>
      <c r="D501" s="59" t="s">
        <v>4265</v>
      </c>
      <c r="E501" s="59" t="s">
        <v>105</v>
      </c>
      <c r="F501" s="59" t="s">
        <v>25</v>
      </c>
      <c r="G501" s="59">
        <f>IFERROR(IF(FIND("Multi",F501),1,0),0)</f>
        <v>0</v>
      </c>
      <c r="H501" s="60" t="s">
        <v>2444</v>
      </c>
      <c r="I501" s="59" t="s">
        <v>27</v>
      </c>
      <c r="J501" s="59">
        <v>1</v>
      </c>
      <c r="K501" s="59">
        <f t="shared" si="36"/>
        <v>0</v>
      </c>
      <c r="L501" s="59">
        <v>0</v>
      </c>
      <c r="M501" s="59">
        <v>0</v>
      </c>
      <c r="N501" s="59">
        <v>0</v>
      </c>
      <c r="O501" s="59">
        <v>0</v>
      </c>
      <c r="P501" s="59">
        <v>0</v>
      </c>
      <c r="Q501" s="59">
        <v>0</v>
      </c>
      <c r="R501" s="59">
        <v>2022</v>
      </c>
      <c r="S501" s="59" t="s">
        <v>1452</v>
      </c>
      <c r="T501" s="59" t="s">
        <v>2445</v>
      </c>
      <c r="U501" s="59" t="s">
        <v>30</v>
      </c>
      <c r="V501" s="59">
        <v>1</v>
      </c>
      <c r="W501" s="59">
        <v>1</v>
      </c>
      <c r="X501" s="61">
        <v>1</v>
      </c>
      <c r="Y501" s="64">
        <v>0</v>
      </c>
    </row>
    <row r="502" spans="1:25">
      <c r="A502" s="59">
        <v>501</v>
      </c>
      <c r="B502" s="59" t="s">
        <v>2446</v>
      </c>
      <c r="C502" s="59" t="s">
        <v>2447</v>
      </c>
      <c r="D502" s="59" t="s">
        <v>762</v>
      </c>
      <c r="E502" s="59" t="s">
        <v>762</v>
      </c>
      <c r="F502" s="59" t="s">
        <v>762</v>
      </c>
      <c r="G502" s="59" t="s">
        <v>762</v>
      </c>
      <c r="H502" s="60" t="s">
        <v>2448</v>
      </c>
      <c r="I502" s="59" t="s">
        <v>183</v>
      </c>
      <c r="J502" s="59">
        <v>1</v>
      </c>
      <c r="K502" s="59">
        <f t="shared" si="36"/>
        <v>0</v>
      </c>
      <c r="L502" s="59">
        <v>0</v>
      </c>
      <c r="M502" s="59">
        <v>0</v>
      </c>
      <c r="N502" s="59">
        <v>0</v>
      </c>
      <c r="O502" s="59">
        <v>0</v>
      </c>
      <c r="P502" s="59">
        <v>0</v>
      </c>
      <c r="Q502" s="59">
        <v>0</v>
      </c>
      <c r="R502" s="59">
        <v>2020</v>
      </c>
      <c r="S502" s="59" t="s">
        <v>200</v>
      </c>
      <c r="T502" s="59" t="s">
        <v>2449</v>
      </c>
      <c r="U502" s="59" t="s">
        <v>30</v>
      </c>
      <c r="V502" s="59">
        <v>1</v>
      </c>
      <c r="W502" s="59">
        <v>1</v>
      </c>
      <c r="X502" s="61">
        <v>1</v>
      </c>
      <c r="Y502" s="64">
        <v>0</v>
      </c>
    </row>
    <row r="503" spans="1:25">
      <c r="A503" s="59">
        <v>502</v>
      </c>
      <c r="B503" s="59" t="s">
        <v>2450</v>
      </c>
      <c r="C503" s="59" t="s">
        <v>2451</v>
      </c>
      <c r="D503" s="59" t="s">
        <v>4261</v>
      </c>
      <c r="E503" s="59" t="s">
        <v>105</v>
      </c>
      <c r="F503" s="59" t="s">
        <v>25</v>
      </c>
      <c r="G503" s="59">
        <f t="shared" ref="G503:G530" si="37">IFERROR(IF(FIND("Multi",F503),1,0),0)</f>
        <v>0</v>
      </c>
      <c r="H503" s="60" t="s">
        <v>2452</v>
      </c>
      <c r="I503" s="59" t="s">
        <v>27</v>
      </c>
      <c r="J503" s="59">
        <v>1</v>
      </c>
      <c r="K503" s="59">
        <f t="shared" si="36"/>
        <v>0</v>
      </c>
      <c r="L503" s="59">
        <v>0</v>
      </c>
      <c r="M503" s="59">
        <v>0</v>
      </c>
      <c r="N503" s="59">
        <v>0</v>
      </c>
      <c r="O503" s="59">
        <v>0</v>
      </c>
      <c r="P503" s="59">
        <v>0</v>
      </c>
      <c r="Q503" s="59">
        <v>0</v>
      </c>
      <c r="R503" s="59">
        <v>2018</v>
      </c>
      <c r="S503" s="59" t="s">
        <v>206</v>
      </c>
      <c r="T503" s="59" t="s">
        <v>2453</v>
      </c>
      <c r="U503" s="59" t="s">
        <v>30</v>
      </c>
      <c r="V503" s="59">
        <v>1</v>
      </c>
      <c r="W503" s="59">
        <v>1</v>
      </c>
      <c r="X503" s="61">
        <v>1</v>
      </c>
      <c r="Y503" s="64">
        <v>0</v>
      </c>
    </row>
    <row r="504" spans="1:25">
      <c r="A504" s="59">
        <v>503</v>
      </c>
      <c r="B504" s="59" t="s">
        <v>2454</v>
      </c>
      <c r="C504" s="59" t="s">
        <v>2455</v>
      </c>
      <c r="D504" s="59" t="s">
        <v>2456</v>
      </c>
      <c r="E504" s="69" t="s">
        <v>50</v>
      </c>
      <c r="F504" s="59" t="s">
        <v>25</v>
      </c>
      <c r="G504" s="59">
        <f t="shared" si="37"/>
        <v>0</v>
      </c>
      <c r="H504" s="60" t="s">
        <v>2457</v>
      </c>
      <c r="I504" s="59" t="s">
        <v>27</v>
      </c>
      <c r="J504" s="59">
        <v>1</v>
      </c>
      <c r="K504" s="59">
        <f t="shared" si="36"/>
        <v>0</v>
      </c>
      <c r="L504" s="59">
        <v>0</v>
      </c>
      <c r="M504" s="59">
        <v>0</v>
      </c>
      <c r="N504" s="59">
        <v>0</v>
      </c>
      <c r="O504" s="59">
        <v>0</v>
      </c>
      <c r="P504" s="59">
        <v>0</v>
      </c>
      <c r="Q504" s="59">
        <v>0</v>
      </c>
      <c r="R504" s="59">
        <v>2019</v>
      </c>
      <c r="S504" s="59" t="s">
        <v>206</v>
      </c>
      <c r="T504" s="59" t="s">
        <v>2458</v>
      </c>
      <c r="U504" s="59" t="s">
        <v>30</v>
      </c>
      <c r="V504" s="59">
        <v>1</v>
      </c>
      <c r="W504" s="59">
        <v>1</v>
      </c>
      <c r="X504" s="61">
        <v>1</v>
      </c>
      <c r="Y504" s="64">
        <v>0</v>
      </c>
    </row>
    <row r="505" spans="1:25">
      <c r="A505" s="59">
        <v>504</v>
      </c>
      <c r="B505" s="59" t="s">
        <v>2459</v>
      </c>
      <c r="C505" s="59" t="s">
        <v>2460</v>
      </c>
      <c r="D505" s="59" t="s">
        <v>2461</v>
      </c>
      <c r="E505" s="59" t="s">
        <v>72</v>
      </c>
      <c r="F505" s="59" t="s">
        <v>25</v>
      </c>
      <c r="G505" s="59">
        <f t="shared" si="37"/>
        <v>0</v>
      </c>
      <c r="H505" s="60" t="s">
        <v>2462</v>
      </c>
      <c r="I505" s="59" t="s">
        <v>27</v>
      </c>
      <c r="J505" s="59">
        <v>1</v>
      </c>
      <c r="K505" s="59">
        <f t="shared" si="36"/>
        <v>0</v>
      </c>
      <c r="L505" s="59">
        <v>0</v>
      </c>
      <c r="M505" s="59">
        <v>0</v>
      </c>
      <c r="N505" s="59">
        <v>0</v>
      </c>
      <c r="O505" s="59">
        <v>0</v>
      </c>
      <c r="P505" s="59">
        <v>0</v>
      </c>
      <c r="Q505" s="59">
        <v>0</v>
      </c>
      <c r="R505" s="59">
        <v>2018</v>
      </c>
      <c r="S505" s="59" t="s">
        <v>2463</v>
      </c>
      <c r="T505" s="59" t="s">
        <v>2464</v>
      </c>
      <c r="U505" s="59" t="s">
        <v>30</v>
      </c>
      <c r="V505" s="59">
        <v>1</v>
      </c>
      <c r="W505" s="59">
        <v>1</v>
      </c>
      <c r="X505" s="61">
        <v>1</v>
      </c>
      <c r="Y505" s="64">
        <v>0</v>
      </c>
    </row>
    <row r="506" spans="1:25">
      <c r="A506" s="59">
        <v>505</v>
      </c>
      <c r="B506" s="59" t="s">
        <v>2465</v>
      </c>
      <c r="C506" s="59" t="s">
        <v>2466</v>
      </c>
      <c r="D506" s="59" t="s">
        <v>4356</v>
      </c>
      <c r="E506" s="59" t="s">
        <v>50</v>
      </c>
      <c r="F506" s="59" t="s">
        <v>25</v>
      </c>
      <c r="G506" s="59">
        <f t="shared" si="37"/>
        <v>0</v>
      </c>
      <c r="H506" s="60" t="s">
        <v>2467</v>
      </c>
      <c r="I506" s="59" t="s">
        <v>27</v>
      </c>
      <c r="J506" s="59">
        <v>1</v>
      </c>
      <c r="K506" s="59">
        <f t="shared" si="36"/>
        <v>0</v>
      </c>
      <c r="L506" s="59">
        <v>0</v>
      </c>
      <c r="M506" s="59">
        <v>0</v>
      </c>
      <c r="N506" s="59">
        <v>0</v>
      </c>
      <c r="O506" s="59">
        <v>0</v>
      </c>
      <c r="P506" s="59">
        <v>0</v>
      </c>
      <c r="Q506" s="59">
        <v>0</v>
      </c>
      <c r="R506" s="59">
        <v>2022</v>
      </c>
      <c r="S506" s="59" t="s">
        <v>68</v>
      </c>
      <c r="T506" s="59" t="s">
        <v>2468</v>
      </c>
      <c r="U506" s="59" t="s">
        <v>30</v>
      </c>
      <c r="V506" s="61">
        <v>1</v>
      </c>
      <c r="W506" s="61">
        <v>1</v>
      </c>
      <c r="X506" s="61">
        <v>1</v>
      </c>
      <c r="Y506" s="64">
        <v>0</v>
      </c>
    </row>
    <row r="507" spans="1:25">
      <c r="A507" s="59">
        <v>506</v>
      </c>
      <c r="B507" s="59" t="s">
        <v>2469</v>
      </c>
      <c r="C507" s="59" t="s">
        <v>2470</v>
      </c>
      <c r="D507" s="59" t="s">
        <v>2471</v>
      </c>
      <c r="E507" s="59" t="s">
        <v>42</v>
      </c>
      <c r="F507" s="59" t="s">
        <v>35</v>
      </c>
      <c r="G507" s="59">
        <f t="shared" si="37"/>
        <v>0</v>
      </c>
      <c r="H507" s="60" t="s">
        <v>2472</v>
      </c>
      <c r="I507" s="59" t="s">
        <v>27</v>
      </c>
      <c r="J507" s="59">
        <v>1</v>
      </c>
      <c r="K507" s="59">
        <f t="shared" si="36"/>
        <v>0</v>
      </c>
      <c r="L507" s="59">
        <v>0</v>
      </c>
      <c r="M507" s="59">
        <v>0</v>
      </c>
      <c r="N507" s="59">
        <v>0</v>
      </c>
      <c r="O507" s="59">
        <v>0</v>
      </c>
      <c r="P507" s="59">
        <v>0</v>
      </c>
      <c r="Q507" s="59">
        <v>0</v>
      </c>
      <c r="R507" s="59">
        <v>2018</v>
      </c>
      <c r="S507" s="59" t="s">
        <v>172</v>
      </c>
      <c r="T507" s="59" t="s">
        <v>2473</v>
      </c>
      <c r="U507" s="59" t="s">
        <v>30</v>
      </c>
      <c r="V507" s="59">
        <v>1</v>
      </c>
      <c r="W507" s="59">
        <v>1</v>
      </c>
      <c r="X507" s="61">
        <v>1</v>
      </c>
      <c r="Y507" s="64">
        <v>0</v>
      </c>
    </row>
    <row r="508" spans="1:25">
      <c r="A508" s="59">
        <v>507</v>
      </c>
      <c r="B508" s="59" t="s">
        <v>2474</v>
      </c>
      <c r="C508" s="59" t="s">
        <v>2475</v>
      </c>
      <c r="D508" s="59" t="s">
        <v>823</v>
      </c>
      <c r="E508" s="71" t="s">
        <v>42</v>
      </c>
      <c r="F508" s="71" t="s">
        <v>35</v>
      </c>
      <c r="G508" s="59">
        <f t="shared" si="37"/>
        <v>0</v>
      </c>
      <c r="H508" s="60" t="s">
        <v>2476</v>
      </c>
      <c r="I508" s="59" t="s">
        <v>27</v>
      </c>
      <c r="J508" s="59">
        <v>1</v>
      </c>
      <c r="K508" s="59">
        <f t="shared" si="36"/>
        <v>0</v>
      </c>
      <c r="L508" s="59">
        <v>0</v>
      </c>
      <c r="M508" s="59">
        <v>0</v>
      </c>
      <c r="N508" s="59">
        <v>0</v>
      </c>
      <c r="O508" s="59">
        <v>0</v>
      </c>
      <c r="P508" s="59">
        <v>0</v>
      </c>
      <c r="Q508" s="59">
        <v>0</v>
      </c>
      <c r="R508" s="59">
        <v>2021</v>
      </c>
      <c r="S508" s="59" t="s">
        <v>2477</v>
      </c>
      <c r="T508" s="59" t="s">
        <v>2478</v>
      </c>
      <c r="U508" s="59" t="s">
        <v>30</v>
      </c>
      <c r="V508" s="59">
        <v>1</v>
      </c>
      <c r="W508" s="59">
        <v>1</v>
      </c>
      <c r="X508" s="61">
        <v>1</v>
      </c>
      <c r="Y508" s="64">
        <v>0</v>
      </c>
    </row>
    <row r="509" spans="1:25">
      <c r="A509" s="59">
        <v>508</v>
      </c>
      <c r="B509" s="59" t="s">
        <v>2479</v>
      </c>
      <c r="C509" s="59" t="s">
        <v>2480</v>
      </c>
      <c r="D509" s="59" t="s">
        <v>2481</v>
      </c>
      <c r="E509" s="70" t="s">
        <v>105</v>
      </c>
      <c r="F509" s="71" t="s">
        <v>25</v>
      </c>
      <c r="G509" s="59">
        <f t="shared" si="37"/>
        <v>0</v>
      </c>
      <c r="H509" s="60" t="s">
        <v>2482</v>
      </c>
      <c r="I509" s="59" t="s">
        <v>27</v>
      </c>
      <c r="J509" s="59">
        <v>1</v>
      </c>
      <c r="K509" s="59">
        <f t="shared" si="36"/>
        <v>0</v>
      </c>
      <c r="L509" s="59">
        <v>0</v>
      </c>
      <c r="M509" s="59">
        <v>0</v>
      </c>
      <c r="N509" s="59">
        <v>0</v>
      </c>
      <c r="O509" s="59">
        <v>0</v>
      </c>
      <c r="P509" s="59">
        <v>0</v>
      </c>
      <c r="Q509" s="59">
        <v>0</v>
      </c>
      <c r="R509" s="59">
        <v>2020</v>
      </c>
      <c r="S509" s="59" t="s">
        <v>2483</v>
      </c>
      <c r="T509" s="59" t="s">
        <v>2484</v>
      </c>
      <c r="U509" s="59" t="s">
        <v>30</v>
      </c>
      <c r="V509" s="59">
        <v>1</v>
      </c>
      <c r="W509" s="59">
        <v>1</v>
      </c>
      <c r="X509" s="61">
        <v>1</v>
      </c>
      <c r="Y509" s="64">
        <v>0</v>
      </c>
    </row>
    <row r="510" spans="1:25">
      <c r="A510" s="59">
        <v>509</v>
      </c>
      <c r="B510" s="59" t="s">
        <v>2485</v>
      </c>
      <c r="C510" s="59" t="s">
        <v>2486</v>
      </c>
      <c r="D510" s="59" t="s">
        <v>4265</v>
      </c>
      <c r="E510" s="59" t="s">
        <v>105</v>
      </c>
      <c r="F510" s="59" t="s">
        <v>25</v>
      </c>
      <c r="G510" s="59">
        <f t="shared" si="37"/>
        <v>0</v>
      </c>
      <c r="H510" s="60" t="s">
        <v>2487</v>
      </c>
      <c r="I510" s="59" t="s">
        <v>27</v>
      </c>
      <c r="J510" s="59">
        <v>1</v>
      </c>
      <c r="K510" s="59">
        <f t="shared" si="36"/>
        <v>0</v>
      </c>
      <c r="L510" s="59">
        <v>0</v>
      </c>
      <c r="M510" s="59">
        <v>0</v>
      </c>
      <c r="N510" s="59">
        <v>0</v>
      </c>
      <c r="O510" s="59">
        <v>0</v>
      </c>
      <c r="P510" s="59">
        <v>0</v>
      </c>
      <c r="Q510" s="59">
        <v>0</v>
      </c>
      <c r="R510" s="59">
        <v>2020</v>
      </c>
      <c r="S510" s="59" t="s">
        <v>80</v>
      </c>
      <c r="T510" s="59" t="s">
        <v>2488</v>
      </c>
      <c r="U510" s="59" t="s">
        <v>30</v>
      </c>
      <c r="V510" s="59">
        <v>1</v>
      </c>
      <c r="W510" s="59">
        <v>1</v>
      </c>
      <c r="X510" s="61">
        <v>1</v>
      </c>
      <c r="Y510" s="64">
        <v>0</v>
      </c>
    </row>
    <row r="511" spans="1:25">
      <c r="A511" s="59">
        <v>510</v>
      </c>
      <c r="B511" s="59" t="s">
        <v>2489</v>
      </c>
      <c r="C511" s="59" t="s">
        <v>2490</v>
      </c>
      <c r="D511" s="59" t="s">
        <v>2491</v>
      </c>
      <c r="E511" s="71" t="s">
        <v>34</v>
      </c>
      <c r="F511" s="71" t="s">
        <v>35</v>
      </c>
      <c r="G511" s="59">
        <f t="shared" si="37"/>
        <v>0</v>
      </c>
      <c r="H511" s="60" t="s">
        <v>2492</v>
      </c>
      <c r="I511" s="59" t="s">
        <v>27</v>
      </c>
      <c r="J511" s="59">
        <v>1</v>
      </c>
      <c r="K511" s="59">
        <f t="shared" si="36"/>
        <v>0</v>
      </c>
      <c r="L511" s="59">
        <v>0</v>
      </c>
      <c r="M511" s="59">
        <v>0</v>
      </c>
      <c r="N511" s="59">
        <v>0</v>
      </c>
      <c r="O511" s="59">
        <v>0</v>
      </c>
      <c r="P511" s="59">
        <v>0</v>
      </c>
      <c r="Q511" s="59">
        <v>0</v>
      </c>
      <c r="R511" s="59">
        <v>2022</v>
      </c>
      <c r="S511" s="59" t="s">
        <v>80</v>
      </c>
      <c r="T511" s="59" t="s">
        <v>2493</v>
      </c>
      <c r="U511" s="59" t="s">
        <v>30</v>
      </c>
      <c r="V511" s="59">
        <v>1</v>
      </c>
      <c r="W511" s="59">
        <v>1</v>
      </c>
      <c r="X511" s="61">
        <v>1</v>
      </c>
      <c r="Y511" s="64">
        <v>0</v>
      </c>
    </row>
    <row r="512" spans="1:25">
      <c r="A512" s="59">
        <v>511</v>
      </c>
      <c r="B512" s="59" t="s">
        <v>2494</v>
      </c>
      <c r="C512" s="59" t="s">
        <v>2495</v>
      </c>
      <c r="D512" s="59" t="s">
        <v>33</v>
      </c>
      <c r="E512" s="59" t="s">
        <v>34</v>
      </c>
      <c r="F512" s="59" t="s">
        <v>35</v>
      </c>
      <c r="G512" s="59">
        <f t="shared" si="37"/>
        <v>0</v>
      </c>
      <c r="H512" s="60" t="s">
        <v>2496</v>
      </c>
      <c r="I512" s="59" t="s">
        <v>27</v>
      </c>
      <c r="J512" s="59">
        <v>1</v>
      </c>
      <c r="K512" s="59">
        <f t="shared" si="36"/>
        <v>0</v>
      </c>
      <c r="L512" s="59">
        <v>0</v>
      </c>
      <c r="M512" s="59">
        <v>0</v>
      </c>
      <c r="N512" s="59">
        <v>0</v>
      </c>
      <c r="O512" s="59">
        <v>0</v>
      </c>
      <c r="P512" s="59">
        <v>0</v>
      </c>
      <c r="Q512" s="59">
        <v>0</v>
      </c>
      <c r="R512" s="59">
        <v>2022</v>
      </c>
      <c r="S512" s="59" t="s">
        <v>259</v>
      </c>
      <c r="T512" s="59" t="s">
        <v>2497</v>
      </c>
      <c r="U512" s="59" t="s">
        <v>30</v>
      </c>
      <c r="V512" s="59">
        <v>1</v>
      </c>
      <c r="W512" s="59">
        <v>1</v>
      </c>
      <c r="X512" s="61">
        <v>1</v>
      </c>
      <c r="Y512" s="64">
        <v>0</v>
      </c>
    </row>
    <row r="513" spans="1:25">
      <c r="A513" s="59">
        <v>512</v>
      </c>
      <c r="B513" s="59" t="s">
        <v>2498</v>
      </c>
      <c r="C513" s="59" t="s">
        <v>2499</v>
      </c>
      <c r="D513" s="59" t="s">
        <v>2500</v>
      </c>
      <c r="E513" s="59" t="s">
        <v>91</v>
      </c>
      <c r="F513" s="59" t="s">
        <v>91</v>
      </c>
      <c r="G513" s="59">
        <f t="shared" si="37"/>
        <v>0</v>
      </c>
      <c r="H513" s="60" t="s">
        <v>2501</v>
      </c>
      <c r="I513" s="59" t="s">
        <v>27</v>
      </c>
      <c r="J513" s="59">
        <v>1</v>
      </c>
      <c r="K513" s="59">
        <f t="shared" si="36"/>
        <v>0</v>
      </c>
      <c r="L513" s="59">
        <v>0</v>
      </c>
      <c r="M513" s="59">
        <v>0</v>
      </c>
      <c r="N513" s="59">
        <v>0</v>
      </c>
      <c r="O513" s="59">
        <v>0</v>
      </c>
      <c r="P513" s="59">
        <v>0</v>
      </c>
      <c r="Q513" s="59">
        <v>0</v>
      </c>
      <c r="R513" s="59">
        <v>2020</v>
      </c>
      <c r="S513" s="59" t="s">
        <v>93</v>
      </c>
      <c r="T513" s="59" t="s">
        <v>2502</v>
      </c>
      <c r="U513" s="59" t="s">
        <v>30</v>
      </c>
      <c r="V513" s="59">
        <v>1</v>
      </c>
      <c r="W513" s="59">
        <v>1</v>
      </c>
      <c r="X513" s="61">
        <v>1</v>
      </c>
      <c r="Y513" s="64">
        <v>0</v>
      </c>
    </row>
    <row r="514" spans="1:25">
      <c r="A514" s="59">
        <v>513</v>
      </c>
      <c r="B514" s="59" t="s">
        <v>2503</v>
      </c>
      <c r="C514" s="59" t="s">
        <v>2504</v>
      </c>
      <c r="D514" s="59" t="s">
        <v>2505</v>
      </c>
      <c r="E514" s="59" t="s">
        <v>56</v>
      </c>
      <c r="F514" s="59" t="s">
        <v>56</v>
      </c>
      <c r="G514" s="59">
        <f t="shared" si="37"/>
        <v>0</v>
      </c>
      <c r="H514" s="60" t="s">
        <v>2506</v>
      </c>
      <c r="I514" s="59" t="s">
        <v>27</v>
      </c>
      <c r="J514" s="59">
        <v>1</v>
      </c>
      <c r="K514" s="59">
        <f t="shared" si="36"/>
        <v>0</v>
      </c>
      <c r="L514" s="59">
        <v>0</v>
      </c>
      <c r="M514" s="59">
        <v>0</v>
      </c>
      <c r="N514" s="59">
        <v>0</v>
      </c>
      <c r="O514" s="59">
        <v>0</v>
      </c>
      <c r="P514" s="59">
        <v>0</v>
      </c>
      <c r="Q514" s="59">
        <v>0</v>
      </c>
      <c r="R514" s="59">
        <v>2021</v>
      </c>
      <c r="S514" s="59" t="s">
        <v>93</v>
      </c>
      <c r="T514" s="59" t="s">
        <v>2507</v>
      </c>
      <c r="U514" s="59" t="s">
        <v>30</v>
      </c>
      <c r="V514" s="59">
        <v>1</v>
      </c>
      <c r="W514" s="59">
        <v>1</v>
      </c>
      <c r="X514" s="61">
        <v>1</v>
      </c>
      <c r="Y514" s="64">
        <v>0</v>
      </c>
    </row>
    <row r="515" spans="1:25">
      <c r="A515" s="59">
        <v>514</v>
      </c>
      <c r="B515" s="59" t="s">
        <v>2508</v>
      </c>
      <c r="C515" s="59" t="s">
        <v>2509</v>
      </c>
      <c r="D515" s="59" t="s">
        <v>2510</v>
      </c>
      <c r="E515" s="59" t="s">
        <v>34</v>
      </c>
      <c r="F515" s="59" t="s">
        <v>35</v>
      </c>
      <c r="G515" s="59">
        <f t="shared" si="37"/>
        <v>0</v>
      </c>
      <c r="H515" s="60" t="s">
        <v>2511</v>
      </c>
      <c r="I515" s="59" t="s">
        <v>27</v>
      </c>
      <c r="J515" s="59">
        <v>1</v>
      </c>
      <c r="K515" s="59">
        <f t="shared" si="36"/>
        <v>0</v>
      </c>
      <c r="L515" s="59">
        <v>0</v>
      </c>
      <c r="M515" s="59">
        <v>0</v>
      </c>
      <c r="N515" s="59">
        <v>0</v>
      </c>
      <c r="O515" s="59">
        <v>0</v>
      </c>
      <c r="P515" s="59">
        <v>0</v>
      </c>
      <c r="Q515" s="59">
        <v>0</v>
      </c>
      <c r="R515" s="59">
        <v>2019</v>
      </c>
      <c r="S515" s="59" t="s">
        <v>112</v>
      </c>
      <c r="T515" s="59" t="s">
        <v>2512</v>
      </c>
      <c r="U515" s="59" t="s">
        <v>30</v>
      </c>
      <c r="V515" s="59">
        <v>1</v>
      </c>
      <c r="W515" s="59">
        <v>1</v>
      </c>
      <c r="X515" s="61">
        <v>1</v>
      </c>
      <c r="Y515" s="64">
        <v>0</v>
      </c>
    </row>
    <row r="516" spans="1:25">
      <c r="A516" s="59">
        <v>515</v>
      </c>
      <c r="B516" s="59" t="s">
        <v>2513</v>
      </c>
      <c r="C516" s="59" t="s">
        <v>2514</v>
      </c>
      <c r="D516" s="59" t="s">
        <v>2515</v>
      </c>
      <c r="E516" s="59" t="s">
        <v>50</v>
      </c>
      <c r="F516" s="59" t="s">
        <v>25</v>
      </c>
      <c r="G516" s="59">
        <f t="shared" si="37"/>
        <v>0</v>
      </c>
      <c r="H516" s="60" t="s">
        <v>2516</v>
      </c>
      <c r="I516" s="59" t="s">
        <v>27</v>
      </c>
      <c r="J516" s="59">
        <v>1</v>
      </c>
      <c r="K516" s="59">
        <f t="shared" si="36"/>
        <v>0</v>
      </c>
      <c r="L516" s="59">
        <v>0</v>
      </c>
      <c r="M516" s="59">
        <v>0</v>
      </c>
      <c r="N516" s="59">
        <v>0</v>
      </c>
      <c r="O516" s="59">
        <v>0</v>
      </c>
      <c r="P516" s="59">
        <v>0</v>
      </c>
      <c r="Q516" s="59">
        <v>0</v>
      </c>
      <c r="R516" s="59">
        <v>2021</v>
      </c>
      <c r="S516" s="59" t="s">
        <v>112</v>
      </c>
      <c r="T516" s="59" t="s">
        <v>2517</v>
      </c>
      <c r="U516" s="59" t="s">
        <v>30</v>
      </c>
      <c r="V516" s="59">
        <v>1</v>
      </c>
      <c r="W516" s="59">
        <v>1</v>
      </c>
      <c r="X516" s="61">
        <v>1</v>
      </c>
      <c r="Y516" s="64">
        <v>0</v>
      </c>
    </row>
    <row r="517" spans="1:25">
      <c r="A517" s="59">
        <v>516</v>
      </c>
      <c r="B517" s="59" t="s">
        <v>2518</v>
      </c>
      <c r="C517" s="59" t="s">
        <v>2519</v>
      </c>
      <c r="D517" s="59" t="s">
        <v>4357</v>
      </c>
      <c r="E517" s="59" t="s">
        <v>50</v>
      </c>
      <c r="F517" s="59" t="s">
        <v>25</v>
      </c>
      <c r="G517" s="59">
        <f t="shared" si="37"/>
        <v>0</v>
      </c>
      <c r="H517" s="60" t="s">
        <v>2520</v>
      </c>
      <c r="I517" s="59" t="s">
        <v>27</v>
      </c>
      <c r="J517" s="59">
        <v>1</v>
      </c>
      <c r="K517" s="59">
        <f t="shared" si="36"/>
        <v>0</v>
      </c>
      <c r="L517" s="59">
        <v>0</v>
      </c>
      <c r="M517" s="59">
        <v>0</v>
      </c>
      <c r="N517" s="59">
        <v>0</v>
      </c>
      <c r="O517" s="59">
        <v>0</v>
      </c>
      <c r="P517" s="59">
        <v>0</v>
      </c>
      <c r="Q517" s="59">
        <v>0</v>
      </c>
      <c r="R517" s="59">
        <v>2022</v>
      </c>
      <c r="S517" s="59" t="s">
        <v>118</v>
      </c>
      <c r="T517" s="59" t="s">
        <v>2521</v>
      </c>
      <c r="U517" s="59" t="s">
        <v>30</v>
      </c>
      <c r="V517" s="59">
        <v>1</v>
      </c>
      <c r="W517" s="59">
        <v>1</v>
      </c>
      <c r="X517" s="61">
        <v>1</v>
      </c>
      <c r="Y517" s="64">
        <v>0</v>
      </c>
    </row>
    <row r="518" spans="1:25">
      <c r="A518" s="59">
        <v>517</v>
      </c>
      <c r="B518" s="59" t="s">
        <v>2522</v>
      </c>
      <c r="C518" s="59" t="s">
        <v>2523</v>
      </c>
      <c r="D518" s="59" t="s">
        <v>2524</v>
      </c>
      <c r="E518" s="59" t="s">
        <v>50</v>
      </c>
      <c r="F518" s="59" t="s">
        <v>25</v>
      </c>
      <c r="G518" s="59">
        <f t="shared" si="37"/>
        <v>0</v>
      </c>
      <c r="H518" s="60" t="s">
        <v>2525</v>
      </c>
      <c r="I518" s="59" t="s">
        <v>27</v>
      </c>
      <c r="J518" s="59">
        <v>1</v>
      </c>
      <c r="K518" s="59">
        <f t="shared" si="36"/>
        <v>0</v>
      </c>
      <c r="L518" s="59">
        <v>0</v>
      </c>
      <c r="M518" s="59">
        <v>0</v>
      </c>
      <c r="N518" s="59">
        <v>0</v>
      </c>
      <c r="O518" s="59">
        <v>0</v>
      </c>
      <c r="P518" s="59">
        <v>0</v>
      </c>
      <c r="Q518" s="59">
        <v>0</v>
      </c>
      <c r="R518" s="59">
        <v>2021</v>
      </c>
      <c r="S518" s="59" t="s">
        <v>1358</v>
      </c>
      <c r="T518" s="59" t="s">
        <v>2526</v>
      </c>
      <c r="U518" s="59" t="s">
        <v>30</v>
      </c>
      <c r="V518" s="59">
        <v>1</v>
      </c>
      <c r="W518" s="59">
        <v>1</v>
      </c>
      <c r="X518" s="61">
        <v>1</v>
      </c>
      <c r="Y518" s="64">
        <v>0</v>
      </c>
    </row>
    <row r="519" spans="1:25">
      <c r="A519" s="59">
        <v>518</v>
      </c>
      <c r="B519" s="59" t="s">
        <v>2527</v>
      </c>
      <c r="C519" s="59" t="s">
        <v>2528</v>
      </c>
      <c r="D519" s="59" t="s">
        <v>2529</v>
      </c>
      <c r="E519" s="59" t="s">
        <v>91</v>
      </c>
      <c r="F519" s="59" t="s">
        <v>91</v>
      </c>
      <c r="G519" s="59">
        <f t="shared" si="37"/>
        <v>0</v>
      </c>
      <c r="H519" s="60" t="s">
        <v>2530</v>
      </c>
      <c r="I519" s="59" t="s">
        <v>27</v>
      </c>
      <c r="J519" s="59">
        <v>1</v>
      </c>
      <c r="K519" s="59">
        <f t="shared" si="36"/>
        <v>0</v>
      </c>
      <c r="L519" s="59">
        <v>0</v>
      </c>
      <c r="M519" s="59">
        <v>0</v>
      </c>
      <c r="N519" s="59">
        <v>0</v>
      </c>
      <c r="O519" s="59">
        <v>0</v>
      </c>
      <c r="P519" s="59">
        <v>0</v>
      </c>
      <c r="Q519" s="59">
        <v>0</v>
      </c>
      <c r="R519" s="59">
        <v>2019</v>
      </c>
      <c r="S519" s="59" t="s">
        <v>299</v>
      </c>
      <c r="T519" s="59" t="s">
        <v>2531</v>
      </c>
      <c r="U519" s="59" t="s">
        <v>30</v>
      </c>
      <c r="V519" s="59">
        <v>1</v>
      </c>
      <c r="W519" s="59">
        <v>1</v>
      </c>
      <c r="X519" s="61">
        <v>1</v>
      </c>
      <c r="Y519" s="64">
        <v>0</v>
      </c>
    </row>
    <row r="520" spans="1:25">
      <c r="A520" s="59">
        <v>519</v>
      </c>
      <c r="B520" s="59" t="s">
        <v>2532</v>
      </c>
      <c r="C520" s="59" t="s">
        <v>2533</v>
      </c>
      <c r="D520" s="59" t="s">
        <v>2534</v>
      </c>
      <c r="E520" s="59" t="s">
        <v>50</v>
      </c>
      <c r="F520" s="59" t="s">
        <v>25</v>
      </c>
      <c r="G520" s="59">
        <f t="shared" si="37"/>
        <v>0</v>
      </c>
      <c r="H520" s="60" t="s">
        <v>2535</v>
      </c>
      <c r="I520" s="59" t="s">
        <v>27</v>
      </c>
      <c r="J520" s="59">
        <v>1</v>
      </c>
      <c r="K520" s="59">
        <f t="shared" si="36"/>
        <v>0</v>
      </c>
      <c r="L520" s="59">
        <v>0</v>
      </c>
      <c r="M520" s="59">
        <v>0</v>
      </c>
      <c r="N520" s="59">
        <v>0</v>
      </c>
      <c r="O520" s="59">
        <v>0</v>
      </c>
      <c r="P520" s="59">
        <v>0</v>
      </c>
      <c r="Q520" s="59">
        <v>0</v>
      </c>
      <c r="R520" s="59">
        <v>2021</v>
      </c>
      <c r="S520" s="59" t="s">
        <v>1442</v>
      </c>
      <c r="T520" s="59" t="s">
        <v>2536</v>
      </c>
      <c r="U520" s="59" t="s">
        <v>30</v>
      </c>
      <c r="V520" s="59">
        <v>1</v>
      </c>
      <c r="W520" s="59">
        <v>1</v>
      </c>
      <c r="X520" s="61">
        <v>1</v>
      </c>
      <c r="Y520" s="64">
        <v>0</v>
      </c>
    </row>
    <row r="521" spans="1:25">
      <c r="A521" s="59">
        <v>520</v>
      </c>
      <c r="B521" s="59" t="s">
        <v>2537</v>
      </c>
      <c r="C521" s="59" t="s">
        <v>2538</v>
      </c>
      <c r="D521" s="59" t="s">
        <v>901</v>
      </c>
      <c r="E521" s="59" t="s">
        <v>105</v>
      </c>
      <c r="F521" s="59" t="s">
        <v>25</v>
      </c>
      <c r="G521" s="59">
        <f t="shared" si="37"/>
        <v>0</v>
      </c>
      <c r="H521" s="60" t="s">
        <v>2539</v>
      </c>
      <c r="I521" s="59" t="s">
        <v>27</v>
      </c>
      <c r="J521" s="59">
        <v>1</v>
      </c>
      <c r="K521" s="59">
        <f t="shared" si="36"/>
        <v>0</v>
      </c>
      <c r="L521" s="59">
        <v>0</v>
      </c>
      <c r="M521" s="59">
        <v>0</v>
      </c>
      <c r="N521" s="59">
        <v>0</v>
      </c>
      <c r="O521" s="59">
        <v>0</v>
      </c>
      <c r="P521" s="59">
        <v>0</v>
      </c>
      <c r="Q521" s="59">
        <v>0</v>
      </c>
      <c r="R521" s="59">
        <v>2019</v>
      </c>
      <c r="S521" s="59" t="s">
        <v>2540</v>
      </c>
      <c r="T521" s="59" t="s">
        <v>2541</v>
      </c>
      <c r="U521" s="59" t="s">
        <v>46</v>
      </c>
      <c r="V521" s="59">
        <v>1</v>
      </c>
      <c r="W521" s="59">
        <v>1</v>
      </c>
      <c r="X521" s="61">
        <v>1</v>
      </c>
      <c r="Y521" s="64">
        <v>0</v>
      </c>
    </row>
    <row r="522" spans="1:25">
      <c r="A522" s="59">
        <v>521</v>
      </c>
      <c r="B522" s="59" t="s">
        <v>2542</v>
      </c>
      <c r="C522" s="59" t="s">
        <v>2543</v>
      </c>
      <c r="D522" s="59" t="s">
        <v>1356</v>
      </c>
      <c r="E522" s="59" t="s">
        <v>105</v>
      </c>
      <c r="F522" s="59" t="s">
        <v>25</v>
      </c>
      <c r="G522" s="59">
        <f t="shared" si="37"/>
        <v>0</v>
      </c>
      <c r="H522" s="60" t="s">
        <v>2544</v>
      </c>
      <c r="I522" s="59" t="s">
        <v>27</v>
      </c>
      <c r="J522" s="59">
        <v>1</v>
      </c>
      <c r="K522" s="59">
        <f t="shared" si="36"/>
        <v>0</v>
      </c>
      <c r="L522" s="59">
        <v>0</v>
      </c>
      <c r="M522" s="59">
        <v>0</v>
      </c>
      <c r="N522" s="59">
        <v>0</v>
      </c>
      <c r="O522" s="59">
        <v>0</v>
      </c>
      <c r="P522" s="59">
        <v>0</v>
      </c>
      <c r="Q522" s="59">
        <v>0</v>
      </c>
      <c r="R522" s="59">
        <v>2022</v>
      </c>
      <c r="S522" s="59" t="s">
        <v>2545</v>
      </c>
      <c r="T522" s="59" t="s">
        <v>2546</v>
      </c>
      <c r="U522" s="59" t="s">
        <v>46</v>
      </c>
      <c r="V522" s="59">
        <v>1</v>
      </c>
      <c r="W522" s="59">
        <v>1</v>
      </c>
      <c r="X522" s="61">
        <v>1</v>
      </c>
      <c r="Y522" s="64">
        <v>0</v>
      </c>
    </row>
    <row r="523" spans="1:25">
      <c r="A523" s="59">
        <v>522</v>
      </c>
      <c r="B523" s="59" t="s">
        <v>2547</v>
      </c>
      <c r="C523" s="59" t="s">
        <v>2548</v>
      </c>
      <c r="D523" s="59" t="s">
        <v>2549</v>
      </c>
      <c r="E523" s="59" t="s">
        <v>34</v>
      </c>
      <c r="F523" s="59" t="s">
        <v>35</v>
      </c>
      <c r="G523" s="59">
        <f t="shared" si="37"/>
        <v>0</v>
      </c>
      <c r="H523" s="60" t="s">
        <v>2550</v>
      </c>
      <c r="I523" s="59" t="s">
        <v>27</v>
      </c>
      <c r="J523" s="59">
        <v>1</v>
      </c>
      <c r="K523" s="59">
        <f t="shared" si="36"/>
        <v>0</v>
      </c>
      <c r="L523" s="59">
        <v>0</v>
      </c>
      <c r="M523" s="59">
        <v>0</v>
      </c>
      <c r="N523" s="59">
        <v>0</v>
      </c>
      <c r="O523" s="59">
        <v>0</v>
      </c>
      <c r="P523" s="59">
        <v>0</v>
      </c>
      <c r="Q523" s="59">
        <v>0</v>
      </c>
      <c r="R523" s="59">
        <v>2022</v>
      </c>
      <c r="S523" s="59" t="s">
        <v>346</v>
      </c>
      <c r="T523" s="59" t="s">
        <v>2551</v>
      </c>
      <c r="U523" s="59" t="s">
        <v>30</v>
      </c>
      <c r="V523" s="59">
        <v>1</v>
      </c>
      <c r="W523" s="59">
        <v>1</v>
      </c>
      <c r="X523" s="61">
        <v>1</v>
      </c>
      <c r="Y523" s="64">
        <v>0</v>
      </c>
    </row>
    <row r="524" spans="1:25">
      <c r="A524" s="59">
        <v>523</v>
      </c>
      <c r="B524" s="59" t="s">
        <v>2552</v>
      </c>
      <c r="C524" s="59" t="s">
        <v>2553</v>
      </c>
      <c r="D524" s="59" t="s">
        <v>2554</v>
      </c>
      <c r="E524" s="59" t="s">
        <v>42</v>
      </c>
      <c r="F524" s="59" t="s">
        <v>35</v>
      </c>
      <c r="G524" s="59">
        <f t="shared" si="37"/>
        <v>0</v>
      </c>
      <c r="H524" s="60" t="s">
        <v>2555</v>
      </c>
      <c r="I524" s="59" t="s">
        <v>27</v>
      </c>
      <c r="J524" s="59">
        <v>1</v>
      </c>
      <c r="K524" s="59">
        <f t="shared" si="36"/>
        <v>0</v>
      </c>
      <c r="L524" s="59">
        <v>0</v>
      </c>
      <c r="M524" s="59">
        <v>0</v>
      </c>
      <c r="N524" s="59">
        <v>0</v>
      </c>
      <c r="O524" s="59">
        <v>0</v>
      </c>
      <c r="P524" s="59">
        <v>0</v>
      </c>
      <c r="Q524" s="59">
        <v>0</v>
      </c>
      <c r="R524" s="59">
        <v>2022</v>
      </c>
      <c r="S524" s="59" t="s">
        <v>2556</v>
      </c>
      <c r="T524" s="59" t="s">
        <v>2557</v>
      </c>
      <c r="U524" s="59" t="s">
        <v>30</v>
      </c>
      <c r="V524" s="59">
        <v>1</v>
      </c>
      <c r="W524" s="59">
        <v>1</v>
      </c>
      <c r="X524" s="61">
        <v>1</v>
      </c>
      <c r="Y524" s="64">
        <v>0</v>
      </c>
    </row>
    <row r="525" spans="1:25">
      <c r="A525" s="59">
        <v>524</v>
      </c>
      <c r="B525" s="59" t="s">
        <v>2558</v>
      </c>
      <c r="C525" s="59" t="s">
        <v>2559</v>
      </c>
      <c r="D525" s="59" t="s">
        <v>1641</v>
      </c>
      <c r="E525" s="59" t="s">
        <v>105</v>
      </c>
      <c r="F525" s="59" t="s">
        <v>25</v>
      </c>
      <c r="G525" s="59">
        <f t="shared" si="37"/>
        <v>0</v>
      </c>
      <c r="H525" s="60" t="s">
        <v>2560</v>
      </c>
      <c r="I525" s="59" t="s">
        <v>27</v>
      </c>
      <c r="J525" s="59">
        <v>1</v>
      </c>
      <c r="K525" s="59">
        <f t="shared" si="36"/>
        <v>0</v>
      </c>
      <c r="L525" s="59">
        <v>0</v>
      </c>
      <c r="M525" s="59">
        <v>0</v>
      </c>
      <c r="N525" s="59">
        <v>0</v>
      </c>
      <c r="O525" s="59">
        <v>0</v>
      </c>
      <c r="P525" s="59">
        <v>0</v>
      </c>
      <c r="Q525" s="59">
        <v>0</v>
      </c>
      <c r="R525" s="59">
        <v>2018</v>
      </c>
      <c r="S525" s="59" t="s">
        <v>1022</v>
      </c>
      <c r="T525" s="59" t="s">
        <v>2561</v>
      </c>
      <c r="U525" s="59" t="s">
        <v>30</v>
      </c>
      <c r="V525" s="59">
        <v>1</v>
      </c>
      <c r="W525" s="59">
        <v>1</v>
      </c>
      <c r="X525" s="61">
        <v>1</v>
      </c>
      <c r="Y525" s="64">
        <v>0</v>
      </c>
    </row>
    <row r="526" spans="1:25">
      <c r="A526" s="59">
        <v>525</v>
      </c>
      <c r="B526" s="59" t="s">
        <v>2562</v>
      </c>
      <c r="C526" s="59" t="s">
        <v>2563</v>
      </c>
      <c r="D526" s="59" t="s">
        <v>2564</v>
      </c>
      <c r="E526" s="59" t="s">
        <v>105</v>
      </c>
      <c r="F526" s="59" t="s">
        <v>25</v>
      </c>
      <c r="G526" s="59">
        <f t="shared" si="37"/>
        <v>0</v>
      </c>
      <c r="H526" s="60" t="s">
        <v>2565</v>
      </c>
      <c r="I526" s="59" t="s">
        <v>27</v>
      </c>
      <c r="J526" s="59">
        <v>1</v>
      </c>
      <c r="K526" s="59">
        <f t="shared" si="36"/>
        <v>0</v>
      </c>
      <c r="L526" s="59">
        <v>0</v>
      </c>
      <c r="M526" s="59">
        <v>0</v>
      </c>
      <c r="N526" s="59">
        <v>0</v>
      </c>
      <c r="O526" s="59">
        <v>0</v>
      </c>
      <c r="P526" s="59">
        <v>0</v>
      </c>
      <c r="Q526" s="59">
        <v>0</v>
      </c>
      <c r="R526" s="59">
        <v>2021</v>
      </c>
      <c r="S526" s="59" t="s">
        <v>1022</v>
      </c>
      <c r="T526" s="59" t="s">
        <v>2566</v>
      </c>
      <c r="U526" s="59" t="s">
        <v>30</v>
      </c>
      <c r="V526" s="59">
        <v>1</v>
      </c>
      <c r="W526" s="59">
        <v>1</v>
      </c>
      <c r="X526" s="61">
        <v>1</v>
      </c>
      <c r="Y526" s="64">
        <v>0</v>
      </c>
    </row>
    <row r="527" spans="1:25">
      <c r="A527" s="59">
        <v>526</v>
      </c>
      <c r="B527" s="59" t="s">
        <v>2567</v>
      </c>
      <c r="C527" s="59" t="s">
        <v>2568</v>
      </c>
      <c r="D527" s="59" t="s">
        <v>4265</v>
      </c>
      <c r="E527" s="59" t="s">
        <v>105</v>
      </c>
      <c r="F527" s="59" t="s">
        <v>25</v>
      </c>
      <c r="G527" s="59">
        <f t="shared" si="37"/>
        <v>0</v>
      </c>
      <c r="H527" s="60" t="s">
        <v>2569</v>
      </c>
      <c r="I527" s="59" t="s">
        <v>27</v>
      </c>
      <c r="J527" s="59">
        <v>1</v>
      </c>
      <c r="K527" s="59">
        <f t="shared" si="36"/>
        <v>0</v>
      </c>
      <c r="L527" s="59">
        <v>0</v>
      </c>
      <c r="M527" s="59">
        <v>0</v>
      </c>
      <c r="N527" s="59">
        <v>0</v>
      </c>
      <c r="O527" s="59">
        <v>0</v>
      </c>
      <c r="P527" s="59">
        <v>0</v>
      </c>
      <c r="Q527" s="59">
        <v>0</v>
      </c>
      <c r="R527" s="59">
        <v>2022</v>
      </c>
      <c r="S527" s="59" t="s">
        <v>1022</v>
      </c>
      <c r="T527" s="59" t="s">
        <v>2570</v>
      </c>
      <c r="U527" s="59" t="s">
        <v>30</v>
      </c>
      <c r="V527" s="59">
        <v>1</v>
      </c>
      <c r="W527" s="59">
        <v>1</v>
      </c>
      <c r="X527" s="61">
        <v>1</v>
      </c>
      <c r="Y527" s="64">
        <v>0</v>
      </c>
    </row>
    <row r="528" spans="1:25">
      <c r="A528" s="59">
        <v>527</v>
      </c>
      <c r="B528" s="59" t="s">
        <v>2571</v>
      </c>
      <c r="C528" s="59" t="s">
        <v>2572</v>
      </c>
      <c r="D528" s="59" t="s">
        <v>2573</v>
      </c>
      <c r="E528" s="59" t="s">
        <v>24</v>
      </c>
      <c r="F528" s="59" t="s">
        <v>25</v>
      </c>
      <c r="G528" s="59">
        <f t="shared" si="37"/>
        <v>0</v>
      </c>
      <c r="H528" s="60" t="s">
        <v>2574</v>
      </c>
      <c r="I528" s="59" t="s">
        <v>27</v>
      </c>
      <c r="J528" s="59">
        <v>1</v>
      </c>
      <c r="K528" s="59">
        <f t="shared" si="36"/>
        <v>0</v>
      </c>
      <c r="L528" s="59">
        <v>0</v>
      </c>
      <c r="M528" s="59">
        <v>0</v>
      </c>
      <c r="N528" s="59">
        <v>0</v>
      </c>
      <c r="O528" s="59">
        <v>0</v>
      </c>
      <c r="P528" s="59">
        <v>0</v>
      </c>
      <c r="Q528" s="59">
        <v>0</v>
      </c>
      <c r="R528" s="59">
        <v>2021</v>
      </c>
      <c r="S528" s="59" t="s">
        <v>52</v>
      </c>
      <c r="T528" s="59" t="s">
        <v>2575</v>
      </c>
      <c r="U528" s="59" t="s">
        <v>30</v>
      </c>
      <c r="V528" s="59">
        <v>1</v>
      </c>
      <c r="W528" s="59">
        <v>1</v>
      </c>
      <c r="X528" s="61">
        <v>1</v>
      </c>
      <c r="Y528" s="64">
        <v>0</v>
      </c>
    </row>
    <row r="529" spans="1:25">
      <c r="A529" s="59">
        <v>528</v>
      </c>
      <c r="B529" s="59" t="s">
        <v>2576</v>
      </c>
      <c r="C529" s="59" t="s">
        <v>2577</v>
      </c>
      <c r="D529" s="59" t="s">
        <v>4265</v>
      </c>
      <c r="E529" s="59" t="s">
        <v>105</v>
      </c>
      <c r="F529" s="59" t="s">
        <v>25</v>
      </c>
      <c r="G529" s="59">
        <f t="shared" si="37"/>
        <v>0</v>
      </c>
      <c r="H529" s="60" t="s">
        <v>2578</v>
      </c>
      <c r="I529" s="59" t="s">
        <v>27</v>
      </c>
      <c r="J529" s="59">
        <v>1</v>
      </c>
      <c r="K529" s="59">
        <f t="shared" si="36"/>
        <v>0</v>
      </c>
      <c r="L529" s="59">
        <v>0</v>
      </c>
      <c r="M529" s="59">
        <v>0</v>
      </c>
      <c r="N529" s="59">
        <v>0</v>
      </c>
      <c r="O529" s="59">
        <v>0</v>
      </c>
      <c r="P529" s="59">
        <v>0</v>
      </c>
      <c r="Q529" s="59">
        <v>0</v>
      </c>
      <c r="R529" s="59">
        <v>2016</v>
      </c>
      <c r="S529" s="59" t="s">
        <v>52</v>
      </c>
      <c r="T529" s="59" t="s">
        <v>2579</v>
      </c>
      <c r="U529" s="59" t="s">
        <v>30</v>
      </c>
      <c r="V529" s="59">
        <v>1</v>
      </c>
      <c r="W529" s="59">
        <v>1</v>
      </c>
      <c r="X529" s="61">
        <v>1</v>
      </c>
      <c r="Y529" s="64">
        <v>0</v>
      </c>
    </row>
    <row r="530" spans="1:25">
      <c r="A530" s="59">
        <v>529</v>
      </c>
      <c r="B530" s="59" t="s">
        <v>2580</v>
      </c>
      <c r="C530" s="59" t="s">
        <v>2581</v>
      </c>
      <c r="D530" s="59" t="s">
        <v>2582</v>
      </c>
      <c r="E530" s="59" t="s">
        <v>56</v>
      </c>
      <c r="F530" s="59" t="s">
        <v>56</v>
      </c>
      <c r="G530" s="59">
        <f t="shared" si="37"/>
        <v>0</v>
      </c>
      <c r="H530" s="60" t="s">
        <v>2583</v>
      </c>
      <c r="I530" s="59" t="s">
        <v>27</v>
      </c>
      <c r="J530" s="59">
        <v>1</v>
      </c>
      <c r="K530" s="59">
        <f t="shared" si="36"/>
        <v>0</v>
      </c>
      <c r="L530" s="59">
        <v>0</v>
      </c>
      <c r="M530" s="59">
        <v>0</v>
      </c>
      <c r="N530" s="59">
        <v>0</v>
      </c>
      <c r="O530" s="59">
        <v>0</v>
      </c>
      <c r="P530" s="59">
        <v>0</v>
      </c>
      <c r="Q530" s="59">
        <v>0</v>
      </c>
      <c r="R530" s="59">
        <v>2021</v>
      </c>
      <c r="S530" s="59" t="s">
        <v>367</v>
      </c>
      <c r="T530" s="59" t="s">
        <v>2584</v>
      </c>
      <c r="U530" s="59" t="s">
        <v>30</v>
      </c>
      <c r="V530" s="59">
        <v>1</v>
      </c>
      <c r="W530" s="59">
        <v>1</v>
      </c>
      <c r="X530" s="61">
        <v>1</v>
      </c>
      <c r="Y530" s="64">
        <v>0</v>
      </c>
    </row>
    <row r="531" spans="1:25">
      <c r="A531" s="59">
        <v>530</v>
      </c>
      <c r="B531" s="64" t="s">
        <v>2585</v>
      </c>
      <c r="C531" s="64" t="s">
        <v>2586</v>
      </c>
      <c r="D531" s="60" t="s">
        <v>4258</v>
      </c>
      <c r="E531" s="59" t="s">
        <v>105</v>
      </c>
      <c r="F531" s="60" t="s">
        <v>4202</v>
      </c>
      <c r="G531" s="60">
        <v>0</v>
      </c>
      <c r="H531" s="64" t="s">
        <v>2587</v>
      </c>
      <c r="I531" s="64" t="s">
        <v>27</v>
      </c>
      <c r="J531" s="59">
        <v>1</v>
      </c>
      <c r="K531" s="59">
        <v>0</v>
      </c>
      <c r="L531" s="64">
        <v>0</v>
      </c>
      <c r="M531" s="64">
        <v>0</v>
      </c>
      <c r="N531" s="64">
        <v>0</v>
      </c>
      <c r="O531" s="64">
        <v>0</v>
      </c>
      <c r="P531" s="64">
        <v>0</v>
      </c>
      <c r="Q531" s="64">
        <v>0</v>
      </c>
      <c r="R531" s="64">
        <v>2021</v>
      </c>
      <c r="S531" s="64" t="s">
        <v>2588</v>
      </c>
      <c r="T531" s="64" t="s">
        <v>2589</v>
      </c>
      <c r="U531" s="64" t="s">
        <v>46</v>
      </c>
      <c r="V531" s="64">
        <v>1</v>
      </c>
      <c r="W531" s="64">
        <v>1</v>
      </c>
      <c r="X531" s="64">
        <v>1</v>
      </c>
      <c r="Y531" s="64">
        <v>1</v>
      </c>
    </row>
    <row r="532" spans="1:25">
      <c r="A532" s="59">
        <v>531</v>
      </c>
      <c r="B532" s="59" t="s">
        <v>2590</v>
      </c>
      <c r="C532" s="59" t="s">
        <v>2591</v>
      </c>
      <c r="D532" s="59" t="s">
        <v>91</v>
      </c>
      <c r="E532" s="59" t="s">
        <v>91</v>
      </c>
      <c r="F532" s="59" t="s">
        <v>91</v>
      </c>
      <c r="G532" s="59">
        <f t="shared" ref="G532:G548" si="38">IFERROR(IF(FIND("Multi",F532),1,0),0)</f>
        <v>0</v>
      </c>
      <c r="H532" s="60" t="s">
        <v>2592</v>
      </c>
      <c r="I532" s="59" t="s">
        <v>989</v>
      </c>
      <c r="J532" s="59">
        <v>0</v>
      </c>
      <c r="K532" s="59">
        <f t="shared" ref="K532:K563" si="39">SUM(L532:Q532)</f>
        <v>6</v>
      </c>
      <c r="L532" s="59">
        <v>1</v>
      </c>
      <c r="M532" s="59">
        <v>1</v>
      </c>
      <c r="N532" s="59">
        <v>1</v>
      </c>
      <c r="O532" s="59">
        <v>1</v>
      </c>
      <c r="P532" s="59">
        <v>1</v>
      </c>
      <c r="Q532" s="59">
        <v>1</v>
      </c>
      <c r="R532" s="59">
        <v>2016</v>
      </c>
      <c r="S532" s="59" t="s">
        <v>2593</v>
      </c>
      <c r="T532" s="59" t="s">
        <v>2594</v>
      </c>
      <c r="U532" s="59" t="s">
        <v>30</v>
      </c>
      <c r="V532" s="59">
        <v>1</v>
      </c>
      <c r="W532" s="59">
        <v>1</v>
      </c>
      <c r="X532" s="61">
        <v>1</v>
      </c>
      <c r="Y532" s="64">
        <v>0</v>
      </c>
    </row>
    <row r="533" spans="1:25">
      <c r="A533" s="59">
        <v>532</v>
      </c>
      <c r="B533" s="59" t="s">
        <v>2595</v>
      </c>
      <c r="C533" s="59" t="s">
        <v>2596</v>
      </c>
      <c r="D533" s="59" t="s">
        <v>2597</v>
      </c>
      <c r="E533" s="59" t="s">
        <v>56</v>
      </c>
      <c r="F533" s="59" t="s">
        <v>56</v>
      </c>
      <c r="G533" s="59">
        <f t="shared" si="38"/>
        <v>0</v>
      </c>
      <c r="H533" s="60" t="s">
        <v>2598</v>
      </c>
      <c r="I533" s="59" t="s">
        <v>27</v>
      </c>
      <c r="J533" s="59">
        <v>0</v>
      </c>
      <c r="K533" s="59">
        <f t="shared" si="39"/>
        <v>6</v>
      </c>
      <c r="L533" s="59">
        <v>1</v>
      </c>
      <c r="M533" s="59">
        <v>1</v>
      </c>
      <c r="N533" s="59">
        <v>1</v>
      </c>
      <c r="O533" s="59">
        <v>1</v>
      </c>
      <c r="P533" s="59">
        <v>1</v>
      </c>
      <c r="Q533" s="59">
        <v>1</v>
      </c>
      <c r="R533" s="59">
        <v>2019</v>
      </c>
      <c r="S533" s="59" t="s">
        <v>340</v>
      </c>
      <c r="T533" s="59" t="s">
        <v>2599</v>
      </c>
      <c r="U533" s="59" t="s">
        <v>30</v>
      </c>
      <c r="V533" s="59">
        <v>1</v>
      </c>
      <c r="W533" s="59">
        <v>1</v>
      </c>
      <c r="X533" s="61">
        <v>1</v>
      </c>
      <c r="Y533" s="64">
        <v>0</v>
      </c>
    </row>
    <row r="534" spans="1:25">
      <c r="A534" s="59">
        <v>533</v>
      </c>
      <c r="B534" s="59" t="s">
        <v>2600</v>
      </c>
      <c r="C534" s="59" t="s">
        <v>2601</v>
      </c>
      <c r="D534" s="59" t="s">
        <v>91</v>
      </c>
      <c r="E534" s="59" t="s">
        <v>91</v>
      </c>
      <c r="F534" s="59" t="s">
        <v>91</v>
      </c>
      <c r="G534" s="59">
        <f t="shared" si="38"/>
        <v>0</v>
      </c>
      <c r="H534" s="60" t="s">
        <v>2602</v>
      </c>
      <c r="I534" s="59" t="s">
        <v>27</v>
      </c>
      <c r="J534" s="59">
        <v>0</v>
      </c>
      <c r="K534" s="59">
        <f t="shared" si="39"/>
        <v>6</v>
      </c>
      <c r="L534" s="59">
        <v>1</v>
      </c>
      <c r="M534" s="59">
        <v>1</v>
      </c>
      <c r="N534" s="59">
        <v>1</v>
      </c>
      <c r="O534" s="59">
        <v>1</v>
      </c>
      <c r="P534" s="59">
        <v>1</v>
      </c>
      <c r="Q534" s="59">
        <v>1</v>
      </c>
      <c r="R534" s="59">
        <v>2015</v>
      </c>
      <c r="S534" s="59" t="s">
        <v>323</v>
      </c>
      <c r="T534" s="59" t="s">
        <v>2603</v>
      </c>
      <c r="U534" s="59" t="s">
        <v>30</v>
      </c>
      <c r="V534" s="59">
        <v>1</v>
      </c>
      <c r="W534" s="59">
        <v>1</v>
      </c>
      <c r="X534" s="61">
        <v>1</v>
      </c>
      <c r="Y534" s="64">
        <v>0</v>
      </c>
    </row>
    <row r="535" spans="1:25">
      <c r="A535" s="59">
        <v>534</v>
      </c>
      <c r="B535" s="59" t="s">
        <v>2604</v>
      </c>
      <c r="C535" s="59" t="s">
        <v>2605</v>
      </c>
      <c r="D535" s="59" t="s">
        <v>2606</v>
      </c>
      <c r="E535" s="59" t="s">
        <v>34</v>
      </c>
      <c r="F535" s="59" t="s">
        <v>35</v>
      </c>
      <c r="G535" s="59">
        <f t="shared" si="38"/>
        <v>0</v>
      </c>
      <c r="H535" s="60" t="s">
        <v>2607</v>
      </c>
      <c r="I535" s="59" t="s">
        <v>27</v>
      </c>
      <c r="J535" s="59">
        <v>0</v>
      </c>
      <c r="K535" s="59">
        <f t="shared" si="39"/>
        <v>6</v>
      </c>
      <c r="L535" s="59">
        <v>1</v>
      </c>
      <c r="M535" s="59">
        <v>1</v>
      </c>
      <c r="N535" s="59">
        <v>1</v>
      </c>
      <c r="O535" s="59">
        <v>1</v>
      </c>
      <c r="P535" s="59">
        <v>1</v>
      </c>
      <c r="Q535" s="59">
        <v>1</v>
      </c>
      <c r="R535" s="59">
        <v>2020</v>
      </c>
      <c r="S535" s="59" t="s">
        <v>1615</v>
      </c>
      <c r="T535" s="59" t="s">
        <v>2608</v>
      </c>
      <c r="U535" s="59" t="s">
        <v>46</v>
      </c>
      <c r="V535" s="59">
        <v>1</v>
      </c>
      <c r="W535" s="59">
        <v>1</v>
      </c>
      <c r="X535" s="61">
        <v>1</v>
      </c>
      <c r="Y535" s="64">
        <v>0</v>
      </c>
    </row>
    <row r="536" spans="1:25">
      <c r="A536" s="59">
        <v>535</v>
      </c>
      <c r="B536" s="59" t="s">
        <v>2609</v>
      </c>
      <c r="C536" s="59" t="s">
        <v>2610</v>
      </c>
      <c r="D536" s="59" t="s">
        <v>2611</v>
      </c>
      <c r="E536" s="59" t="s">
        <v>161</v>
      </c>
      <c r="F536" s="59" t="s">
        <v>161</v>
      </c>
      <c r="G536" s="59">
        <f t="shared" si="38"/>
        <v>1</v>
      </c>
      <c r="H536" s="60" t="s">
        <v>2612</v>
      </c>
      <c r="I536" s="59" t="s">
        <v>27</v>
      </c>
      <c r="J536" s="59">
        <v>0</v>
      </c>
      <c r="K536" s="59">
        <f t="shared" si="39"/>
        <v>6</v>
      </c>
      <c r="L536" s="59">
        <v>1</v>
      </c>
      <c r="M536" s="59">
        <v>1</v>
      </c>
      <c r="N536" s="59">
        <v>1</v>
      </c>
      <c r="O536" s="59">
        <v>1</v>
      </c>
      <c r="P536" s="59">
        <v>1</v>
      </c>
      <c r="Q536" s="59">
        <v>1</v>
      </c>
      <c r="R536" s="59">
        <v>2016</v>
      </c>
      <c r="S536" s="59" t="s">
        <v>189</v>
      </c>
      <c r="T536" s="59" t="s">
        <v>2613</v>
      </c>
      <c r="U536" s="59" t="s">
        <v>30</v>
      </c>
      <c r="V536" s="59">
        <v>1</v>
      </c>
      <c r="W536" s="59">
        <v>1</v>
      </c>
      <c r="X536" s="61">
        <v>1</v>
      </c>
      <c r="Y536" s="64">
        <v>0</v>
      </c>
    </row>
    <row r="537" spans="1:25">
      <c r="A537" s="59">
        <v>536</v>
      </c>
      <c r="B537" s="59" t="s">
        <v>2614</v>
      </c>
      <c r="C537" s="59" t="s">
        <v>2615</v>
      </c>
      <c r="D537" s="59" t="s">
        <v>2616</v>
      </c>
      <c r="E537" s="59" t="s">
        <v>34</v>
      </c>
      <c r="F537" s="59" t="s">
        <v>35</v>
      </c>
      <c r="G537" s="59">
        <f t="shared" si="38"/>
        <v>0</v>
      </c>
      <c r="H537" s="60" t="s">
        <v>2617</v>
      </c>
      <c r="I537" s="59" t="s">
        <v>27</v>
      </c>
      <c r="J537" s="59">
        <v>0</v>
      </c>
      <c r="K537" s="59">
        <f t="shared" si="39"/>
        <v>6</v>
      </c>
      <c r="L537" s="59">
        <v>1</v>
      </c>
      <c r="M537" s="59">
        <v>1</v>
      </c>
      <c r="N537" s="59">
        <v>1</v>
      </c>
      <c r="O537" s="59">
        <v>1</v>
      </c>
      <c r="P537" s="59">
        <v>1</v>
      </c>
      <c r="Q537" s="59">
        <v>1</v>
      </c>
      <c r="R537" s="59">
        <v>2021</v>
      </c>
      <c r="S537" s="59" t="s">
        <v>2618</v>
      </c>
      <c r="T537" s="59" t="s">
        <v>2619</v>
      </c>
      <c r="U537" s="59" t="s">
        <v>30</v>
      </c>
      <c r="V537" s="59">
        <v>1</v>
      </c>
      <c r="W537" s="59">
        <v>1</v>
      </c>
      <c r="X537" s="61">
        <v>1</v>
      </c>
      <c r="Y537" s="64">
        <v>0</v>
      </c>
    </row>
    <row r="538" spans="1:25">
      <c r="A538" s="59">
        <v>537</v>
      </c>
      <c r="B538" s="59" t="s">
        <v>2620</v>
      </c>
      <c r="C538" s="59" t="s">
        <v>2621</v>
      </c>
      <c r="D538" s="59" t="s">
        <v>2622</v>
      </c>
      <c r="E538" s="59" t="s">
        <v>91</v>
      </c>
      <c r="F538" s="59" t="s">
        <v>91</v>
      </c>
      <c r="G538" s="59">
        <f t="shared" si="38"/>
        <v>0</v>
      </c>
      <c r="H538" s="60" t="s">
        <v>2623</v>
      </c>
      <c r="I538" s="59" t="s">
        <v>27</v>
      </c>
      <c r="J538" s="59">
        <v>0</v>
      </c>
      <c r="K538" s="59">
        <f t="shared" si="39"/>
        <v>6</v>
      </c>
      <c r="L538" s="59">
        <v>1</v>
      </c>
      <c r="M538" s="59">
        <v>1</v>
      </c>
      <c r="N538" s="59">
        <v>1</v>
      </c>
      <c r="O538" s="59">
        <v>1</v>
      </c>
      <c r="P538" s="59">
        <v>1</v>
      </c>
      <c r="Q538" s="59">
        <v>1</v>
      </c>
      <c r="R538" s="59">
        <v>2016</v>
      </c>
      <c r="S538" s="59" t="s">
        <v>1873</v>
      </c>
      <c r="T538" s="59" t="s">
        <v>2624</v>
      </c>
      <c r="U538" s="59" t="s">
        <v>30</v>
      </c>
      <c r="V538" s="59">
        <v>1</v>
      </c>
      <c r="W538" s="59">
        <v>1</v>
      </c>
      <c r="X538" s="61">
        <v>1</v>
      </c>
      <c r="Y538" s="64">
        <v>0</v>
      </c>
    </row>
    <row r="539" spans="1:25">
      <c r="A539" s="59">
        <v>538</v>
      </c>
      <c r="B539" s="59" t="s">
        <v>2625</v>
      </c>
      <c r="C539" s="59" t="s">
        <v>2626</v>
      </c>
      <c r="D539" s="59" t="s">
        <v>2627</v>
      </c>
      <c r="E539" s="59" t="s">
        <v>34</v>
      </c>
      <c r="F539" s="59" t="s">
        <v>35</v>
      </c>
      <c r="G539" s="59">
        <f t="shared" si="38"/>
        <v>0</v>
      </c>
      <c r="H539" s="60" t="s">
        <v>2628</v>
      </c>
      <c r="I539" s="59" t="s">
        <v>27</v>
      </c>
      <c r="J539" s="59">
        <v>0</v>
      </c>
      <c r="K539" s="59">
        <f t="shared" si="39"/>
        <v>6</v>
      </c>
      <c r="L539" s="59">
        <v>1</v>
      </c>
      <c r="M539" s="59">
        <v>1</v>
      </c>
      <c r="N539" s="59">
        <v>1</v>
      </c>
      <c r="O539" s="59">
        <v>1</v>
      </c>
      <c r="P539" s="59">
        <v>1</v>
      </c>
      <c r="Q539" s="59">
        <v>1</v>
      </c>
      <c r="R539" s="59">
        <v>2015</v>
      </c>
      <c r="S539" s="59" t="s">
        <v>2272</v>
      </c>
      <c r="T539" s="59" t="s">
        <v>2629</v>
      </c>
      <c r="U539" s="59" t="s">
        <v>30</v>
      </c>
      <c r="V539" s="59">
        <v>1</v>
      </c>
      <c r="W539" s="59">
        <v>1</v>
      </c>
      <c r="X539" s="61">
        <v>1</v>
      </c>
      <c r="Y539" s="64">
        <v>0</v>
      </c>
    </row>
    <row r="540" spans="1:25">
      <c r="A540" s="59">
        <v>539</v>
      </c>
      <c r="B540" s="59" t="s">
        <v>2630</v>
      </c>
      <c r="C540" s="59" t="s">
        <v>2631</v>
      </c>
      <c r="D540" s="59" t="s">
        <v>2632</v>
      </c>
      <c r="E540" s="59" t="s">
        <v>42</v>
      </c>
      <c r="F540" s="59" t="s">
        <v>35</v>
      </c>
      <c r="G540" s="59">
        <f t="shared" si="38"/>
        <v>0</v>
      </c>
      <c r="H540" s="60" t="s">
        <v>2633</v>
      </c>
      <c r="I540" s="59" t="s">
        <v>27</v>
      </c>
      <c r="J540" s="59">
        <v>0</v>
      </c>
      <c r="K540" s="59">
        <f t="shared" si="39"/>
        <v>6</v>
      </c>
      <c r="L540" s="59">
        <v>1</v>
      </c>
      <c r="M540" s="59">
        <v>1</v>
      </c>
      <c r="N540" s="59">
        <v>1</v>
      </c>
      <c r="O540" s="59">
        <v>1</v>
      </c>
      <c r="P540" s="59">
        <v>1</v>
      </c>
      <c r="Q540" s="59">
        <v>1</v>
      </c>
      <c r="R540" s="59">
        <v>2018</v>
      </c>
      <c r="S540" s="59" t="s">
        <v>2634</v>
      </c>
      <c r="T540" s="59" t="s">
        <v>2635</v>
      </c>
      <c r="U540" s="59" t="s">
        <v>46</v>
      </c>
      <c r="V540" s="59">
        <v>1</v>
      </c>
      <c r="W540" s="59">
        <v>1</v>
      </c>
      <c r="X540" s="61">
        <v>1</v>
      </c>
      <c r="Y540" s="64">
        <v>0</v>
      </c>
    </row>
    <row r="541" spans="1:25">
      <c r="A541" s="59">
        <v>540</v>
      </c>
      <c r="B541" s="59" t="s">
        <v>2636</v>
      </c>
      <c r="C541" s="59" t="s">
        <v>2637</v>
      </c>
      <c r="D541" s="59" t="s">
        <v>2638</v>
      </c>
      <c r="E541" s="59" t="s">
        <v>2639</v>
      </c>
      <c r="F541" s="59" t="s">
        <v>35</v>
      </c>
      <c r="G541" s="59">
        <f t="shared" si="38"/>
        <v>0</v>
      </c>
      <c r="H541" s="60" t="s">
        <v>2640</v>
      </c>
      <c r="I541" s="59" t="s">
        <v>27</v>
      </c>
      <c r="J541" s="59">
        <v>0</v>
      </c>
      <c r="K541" s="59">
        <f t="shared" si="39"/>
        <v>6</v>
      </c>
      <c r="L541" s="59">
        <v>1</v>
      </c>
      <c r="M541" s="59">
        <v>1</v>
      </c>
      <c r="N541" s="59">
        <v>1</v>
      </c>
      <c r="O541" s="59">
        <v>1</v>
      </c>
      <c r="P541" s="59">
        <v>1</v>
      </c>
      <c r="Q541" s="59">
        <v>1</v>
      </c>
      <c r="R541" s="59">
        <v>2016</v>
      </c>
      <c r="S541" s="59" t="s">
        <v>367</v>
      </c>
      <c r="T541" s="59" t="s">
        <v>2641</v>
      </c>
      <c r="U541" s="59" t="s">
        <v>30</v>
      </c>
      <c r="V541" s="59">
        <v>1</v>
      </c>
      <c r="W541" s="59">
        <v>1</v>
      </c>
      <c r="X541" s="61">
        <v>1</v>
      </c>
      <c r="Y541" s="64">
        <v>0</v>
      </c>
    </row>
    <row r="542" spans="1:25">
      <c r="A542" s="59">
        <v>541</v>
      </c>
      <c r="B542" s="59" t="s">
        <v>2642</v>
      </c>
      <c r="C542" s="59" t="s">
        <v>2643</v>
      </c>
      <c r="D542" s="59" t="s">
        <v>2644</v>
      </c>
      <c r="E542" s="59" t="s">
        <v>215</v>
      </c>
      <c r="F542" s="59" t="s">
        <v>25</v>
      </c>
      <c r="G542" s="59">
        <f t="shared" si="38"/>
        <v>0</v>
      </c>
      <c r="H542" s="60" t="s">
        <v>2645</v>
      </c>
      <c r="I542" s="59" t="s">
        <v>183</v>
      </c>
      <c r="J542" s="59">
        <v>0</v>
      </c>
      <c r="K542" s="59">
        <f t="shared" si="39"/>
        <v>6</v>
      </c>
      <c r="L542" s="59">
        <v>1</v>
      </c>
      <c r="M542" s="59">
        <v>1</v>
      </c>
      <c r="N542" s="59">
        <v>1</v>
      </c>
      <c r="O542" s="59">
        <v>1</v>
      </c>
      <c r="P542" s="59">
        <v>1</v>
      </c>
      <c r="Q542" s="59">
        <v>1</v>
      </c>
      <c r="R542" s="59">
        <v>2016</v>
      </c>
      <c r="S542" s="59" t="s">
        <v>2646</v>
      </c>
      <c r="T542" s="59" t="s">
        <v>2647</v>
      </c>
      <c r="U542" s="59" t="s">
        <v>30</v>
      </c>
      <c r="V542" s="59">
        <v>1</v>
      </c>
      <c r="W542" s="59">
        <v>1</v>
      </c>
      <c r="X542" s="61">
        <v>1</v>
      </c>
      <c r="Y542" s="64">
        <v>0</v>
      </c>
    </row>
    <row r="543" spans="1:25">
      <c r="A543" s="59">
        <v>542</v>
      </c>
      <c r="B543" s="59" t="s">
        <v>2648</v>
      </c>
      <c r="C543" s="59" t="s">
        <v>2649</v>
      </c>
      <c r="D543" s="59" t="s">
        <v>4327</v>
      </c>
      <c r="E543" s="59" t="s">
        <v>50</v>
      </c>
      <c r="F543" s="59" t="s">
        <v>25</v>
      </c>
      <c r="G543" s="59">
        <f t="shared" si="38"/>
        <v>0</v>
      </c>
      <c r="H543" s="60" t="s">
        <v>2650</v>
      </c>
      <c r="I543" s="59" t="s">
        <v>27</v>
      </c>
      <c r="J543" s="59">
        <v>0</v>
      </c>
      <c r="K543" s="59">
        <f t="shared" si="39"/>
        <v>6</v>
      </c>
      <c r="L543" s="59">
        <v>1</v>
      </c>
      <c r="M543" s="59">
        <v>1</v>
      </c>
      <c r="N543" s="59">
        <v>1</v>
      </c>
      <c r="O543" s="59">
        <v>1</v>
      </c>
      <c r="P543" s="59">
        <v>1</v>
      </c>
      <c r="Q543" s="59">
        <v>1</v>
      </c>
      <c r="R543" s="59">
        <v>2019</v>
      </c>
      <c r="S543" s="59" t="s">
        <v>112</v>
      </c>
      <c r="T543" s="59" t="s">
        <v>2651</v>
      </c>
      <c r="U543" s="59" t="s">
        <v>30</v>
      </c>
      <c r="V543" s="59">
        <v>1</v>
      </c>
      <c r="W543" s="59">
        <v>1</v>
      </c>
      <c r="X543" s="61">
        <v>1</v>
      </c>
      <c r="Y543" s="64">
        <v>0</v>
      </c>
    </row>
    <row r="544" spans="1:25">
      <c r="A544" s="59">
        <v>543</v>
      </c>
      <c r="B544" s="59" t="s">
        <v>2652</v>
      </c>
      <c r="C544" s="59" t="s">
        <v>2653</v>
      </c>
      <c r="D544" s="59" t="s">
        <v>4358</v>
      </c>
      <c r="E544" s="59" t="s">
        <v>105</v>
      </c>
      <c r="F544" s="59" t="s">
        <v>25</v>
      </c>
      <c r="G544" s="59">
        <f t="shared" si="38"/>
        <v>0</v>
      </c>
      <c r="H544" s="60" t="s">
        <v>2654</v>
      </c>
      <c r="I544" s="59" t="s">
        <v>27</v>
      </c>
      <c r="J544" s="59">
        <v>0</v>
      </c>
      <c r="K544" s="59">
        <f t="shared" si="39"/>
        <v>6</v>
      </c>
      <c r="L544" s="59">
        <v>1</v>
      </c>
      <c r="M544" s="59">
        <v>1</v>
      </c>
      <c r="N544" s="59">
        <v>1</v>
      </c>
      <c r="O544" s="59">
        <v>1</v>
      </c>
      <c r="P544" s="59">
        <v>1</v>
      </c>
      <c r="Q544" s="59">
        <v>1</v>
      </c>
      <c r="R544" s="59">
        <v>2014</v>
      </c>
      <c r="S544" s="59" t="s">
        <v>2655</v>
      </c>
      <c r="T544" s="59" t="s">
        <v>2656</v>
      </c>
      <c r="U544" s="59" t="s">
        <v>46</v>
      </c>
      <c r="V544" s="59">
        <v>1</v>
      </c>
      <c r="W544" s="59">
        <v>1</v>
      </c>
      <c r="X544" s="61">
        <v>1</v>
      </c>
      <c r="Y544" s="64">
        <v>0</v>
      </c>
    </row>
    <row r="545" spans="1:25">
      <c r="A545" s="59">
        <v>544</v>
      </c>
      <c r="B545" s="59" t="s">
        <v>2657</v>
      </c>
      <c r="C545" s="59" t="s">
        <v>2658</v>
      </c>
      <c r="D545" s="59" t="s">
        <v>2659</v>
      </c>
      <c r="E545" s="59" t="s">
        <v>42</v>
      </c>
      <c r="F545" s="59" t="s">
        <v>35</v>
      </c>
      <c r="G545" s="59">
        <f t="shared" si="38"/>
        <v>0</v>
      </c>
      <c r="H545" s="60" t="s">
        <v>2660</v>
      </c>
      <c r="I545" s="59" t="s">
        <v>183</v>
      </c>
      <c r="J545" s="59">
        <v>0</v>
      </c>
      <c r="K545" s="59">
        <f t="shared" si="39"/>
        <v>6</v>
      </c>
      <c r="L545" s="59">
        <v>1</v>
      </c>
      <c r="M545" s="59">
        <v>1</v>
      </c>
      <c r="N545" s="59">
        <v>1</v>
      </c>
      <c r="O545" s="59">
        <v>1</v>
      </c>
      <c r="P545" s="59">
        <v>1</v>
      </c>
      <c r="Q545" s="59">
        <v>1</v>
      </c>
      <c r="R545" s="59">
        <v>2017</v>
      </c>
      <c r="S545" s="59" t="s">
        <v>1768</v>
      </c>
      <c r="T545" s="59" t="s">
        <v>2661</v>
      </c>
      <c r="U545" s="59" t="s">
        <v>30</v>
      </c>
      <c r="V545" s="59">
        <v>1</v>
      </c>
      <c r="W545" s="59">
        <v>1</v>
      </c>
      <c r="X545" s="61">
        <v>1</v>
      </c>
      <c r="Y545" s="64">
        <v>0</v>
      </c>
    </row>
    <row r="546" spans="1:25">
      <c r="A546" s="59">
        <v>545</v>
      </c>
      <c r="B546" s="59" t="s">
        <v>2662</v>
      </c>
      <c r="C546" s="59" t="s">
        <v>2663</v>
      </c>
      <c r="D546" s="59" t="s">
        <v>2426</v>
      </c>
      <c r="E546" s="59" t="s">
        <v>105</v>
      </c>
      <c r="F546" s="59" t="s">
        <v>25</v>
      </c>
      <c r="G546" s="59">
        <f t="shared" si="38"/>
        <v>0</v>
      </c>
      <c r="H546" s="60" t="s">
        <v>2664</v>
      </c>
      <c r="I546" s="59" t="s">
        <v>183</v>
      </c>
      <c r="J546" s="59">
        <v>0</v>
      </c>
      <c r="K546" s="59">
        <f t="shared" si="39"/>
        <v>6</v>
      </c>
      <c r="L546" s="59">
        <v>1</v>
      </c>
      <c r="M546" s="59">
        <v>1</v>
      </c>
      <c r="N546" s="59">
        <v>1</v>
      </c>
      <c r="O546" s="59">
        <v>1</v>
      </c>
      <c r="P546" s="59">
        <v>1</v>
      </c>
      <c r="Q546" s="59">
        <v>1</v>
      </c>
      <c r="R546" s="59">
        <v>2017</v>
      </c>
      <c r="S546" s="59" t="s">
        <v>1768</v>
      </c>
      <c r="T546" s="59" t="s">
        <v>2665</v>
      </c>
      <c r="U546" s="59" t="s">
        <v>30</v>
      </c>
      <c r="V546" s="59">
        <v>1</v>
      </c>
      <c r="W546" s="59">
        <v>1</v>
      </c>
      <c r="X546" s="61">
        <v>1</v>
      </c>
      <c r="Y546" s="64">
        <v>0</v>
      </c>
    </row>
    <row r="547" spans="1:25">
      <c r="A547" s="59">
        <v>546</v>
      </c>
      <c r="B547" s="59" t="s">
        <v>2666</v>
      </c>
      <c r="C547" s="59" t="s">
        <v>2667</v>
      </c>
      <c r="D547" s="59" t="s">
        <v>116</v>
      </c>
      <c r="E547" s="59" t="s">
        <v>105</v>
      </c>
      <c r="F547" s="59" t="s">
        <v>25</v>
      </c>
      <c r="G547" s="59">
        <f t="shared" si="38"/>
        <v>0</v>
      </c>
      <c r="H547" s="60" t="s">
        <v>2668</v>
      </c>
      <c r="I547" s="59" t="s">
        <v>27</v>
      </c>
      <c r="J547" s="59">
        <v>0</v>
      </c>
      <c r="K547" s="59">
        <f t="shared" si="39"/>
        <v>6</v>
      </c>
      <c r="L547" s="59">
        <v>1</v>
      </c>
      <c r="M547" s="59">
        <v>1</v>
      </c>
      <c r="N547" s="59">
        <v>1</v>
      </c>
      <c r="O547" s="59">
        <v>1</v>
      </c>
      <c r="P547" s="59">
        <v>1</v>
      </c>
      <c r="Q547" s="59">
        <v>1</v>
      </c>
      <c r="R547" s="59">
        <v>2022</v>
      </c>
      <c r="S547" s="59" t="s">
        <v>2669</v>
      </c>
      <c r="T547" s="59" t="s">
        <v>2670</v>
      </c>
      <c r="U547" s="59" t="s">
        <v>30</v>
      </c>
      <c r="V547" s="59">
        <v>1</v>
      </c>
      <c r="W547" s="59">
        <v>1</v>
      </c>
      <c r="X547" s="61">
        <v>1</v>
      </c>
      <c r="Y547" s="64">
        <v>0</v>
      </c>
    </row>
    <row r="548" spans="1:25">
      <c r="A548" s="59">
        <v>547</v>
      </c>
      <c r="B548" s="59" t="s">
        <v>2671</v>
      </c>
      <c r="C548" s="59" t="s">
        <v>2672</v>
      </c>
      <c r="D548" s="59" t="s">
        <v>2673</v>
      </c>
      <c r="E548" s="59" t="s">
        <v>72</v>
      </c>
      <c r="F548" s="59" t="s">
        <v>25</v>
      </c>
      <c r="G548" s="59">
        <f t="shared" si="38"/>
        <v>0</v>
      </c>
      <c r="H548" s="60" t="s">
        <v>2674</v>
      </c>
      <c r="I548" s="59" t="s">
        <v>27</v>
      </c>
      <c r="J548" s="59">
        <v>0</v>
      </c>
      <c r="K548" s="59">
        <f t="shared" si="39"/>
        <v>6</v>
      </c>
      <c r="L548" s="59">
        <v>1</v>
      </c>
      <c r="M548" s="59">
        <v>1</v>
      </c>
      <c r="N548" s="59">
        <v>1</v>
      </c>
      <c r="O548" s="59">
        <v>1</v>
      </c>
      <c r="P548" s="59">
        <v>1</v>
      </c>
      <c r="Q548" s="59">
        <v>1</v>
      </c>
      <c r="R548" s="59">
        <v>2022</v>
      </c>
      <c r="S548" s="59" t="s">
        <v>1792</v>
      </c>
      <c r="T548" s="59" t="s">
        <v>2675</v>
      </c>
      <c r="U548" s="59" t="s">
        <v>30</v>
      </c>
      <c r="V548" s="59">
        <v>1</v>
      </c>
      <c r="W548" s="59">
        <v>1</v>
      </c>
      <c r="X548" s="61">
        <v>1</v>
      </c>
      <c r="Y548" s="64">
        <v>0</v>
      </c>
    </row>
    <row r="549" spans="1:25">
      <c r="A549" s="59">
        <v>548</v>
      </c>
      <c r="B549" s="59" t="s">
        <v>2676</v>
      </c>
      <c r="C549" s="59" t="s">
        <v>2677</v>
      </c>
      <c r="D549" s="59" t="s">
        <v>762</v>
      </c>
      <c r="E549" s="59" t="s">
        <v>762</v>
      </c>
      <c r="F549" s="59" t="s">
        <v>762</v>
      </c>
      <c r="G549" s="59" t="s">
        <v>762</v>
      </c>
      <c r="H549" s="60" t="s">
        <v>2678</v>
      </c>
      <c r="I549" s="59" t="s">
        <v>27</v>
      </c>
      <c r="J549" s="59">
        <v>0</v>
      </c>
      <c r="K549" s="59">
        <f t="shared" si="39"/>
        <v>6</v>
      </c>
      <c r="L549" s="59">
        <v>1</v>
      </c>
      <c r="M549" s="59">
        <v>1</v>
      </c>
      <c r="N549" s="59">
        <v>1</v>
      </c>
      <c r="O549" s="59">
        <v>1</v>
      </c>
      <c r="P549" s="59">
        <v>1</v>
      </c>
      <c r="Q549" s="59">
        <v>1</v>
      </c>
      <c r="R549" s="59">
        <v>2021</v>
      </c>
      <c r="S549" s="59" t="s">
        <v>234</v>
      </c>
      <c r="T549" s="59" t="s">
        <v>2679</v>
      </c>
      <c r="U549" s="59" t="s">
        <v>30</v>
      </c>
      <c r="V549" s="59">
        <v>1</v>
      </c>
      <c r="W549" s="59">
        <v>1</v>
      </c>
      <c r="X549" s="61">
        <v>1</v>
      </c>
      <c r="Y549" s="64">
        <v>0</v>
      </c>
    </row>
    <row r="550" spans="1:25">
      <c r="A550" s="59">
        <v>549</v>
      </c>
      <c r="B550" s="59" t="s">
        <v>2680</v>
      </c>
      <c r="C550" s="59" t="s">
        <v>4247</v>
      </c>
      <c r="D550" s="59" t="s">
        <v>4249</v>
      </c>
      <c r="E550" s="59" t="s">
        <v>105</v>
      </c>
      <c r="F550" s="59" t="s">
        <v>25</v>
      </c>
      <c r="G550" s="59">
        <f>IFERROR(IF(FIND("Multi",F550),1,0),0)</f>
        <v>0</v>
      </c>
      <c r="H550" s="60" t="s">
        <v>2681</v>
      </c>
      <c r="I550" s="59" t="s">
        <v>27</v>
      </c>
      <c r="J550" s="59">
        <v>0</v>
      </c>
      <c r="K550" s="59">
        <f t="shared" si="39"/>
        <v>6</v>
      </c>
      <c r="L550" s="59">
        <v>1</v>
      </c>
      <c r="M550" s="59">
        <v>1</v>
      </c>
      <c r="N550" s="59">
        <v>1</v>
      </c>
      <c r="O550" s="59">
        <v>1</v>
      </c>
      <c r="P550" s="59">
        <v>1</v>
      </c>
      <c r="Q550" s="59">
        <v>1</v>
      </c>
      <c r="R550" s="59">
        <v>2021</v>
      </c>
      <c r="S550" s="59" t="s">
        <v>37</v>
      </c>
      <c r="T550" s="59" t="s">
        <v>4248</v>
      </c>
      <c r="U550" s="59" t="s">
        <v>30</v>
      </c>
      <c r="V550" s="59">
        <v>1</v>
      </c>
      <c r="W550" s="59">
        <v>1</v>
      </c>
      <c r="X550" s="61">
        <v>1</v>
      </c>
      <c r="Y550" s="64">
        <v>0</v>
      </c>
    </row>
    <row r="551" spans="1:25">
      <c r="A551" s="59">
        <v>550</v>
      </c>
      <c r="B551" s="59" t="s">
        <v>2682</v>
      </c>
      <c r="C551" s="59" t="s">
        <v>2683</v>
      </c>
      <c r="D551" s="59" t="s">
        <v>2684</v>
      </c>
      <c r="E551" s="59" t="s">
        <v>56</v>
      </c>
      <c r="F551" s="59" t="s">
        <v>56</v>
      </c>
      <c r="G551" s="59">
        <f>IFERROR(IF(FIND("Multi",F551),1,0),0)</f>
        <v>0</v>
      </c>
      <c r="H551" s="60" t="s">
        <v>2685</v>
      </c>
      <c r="I551" s="59" t="s">
        <v>27</v>
      </c>
      <c r="J551" s="59">
        <v>0</v>
      </c>
      <c r="K551" s="59">
        <f t="shared" si="39"/>
        <v>6</v>
      </c>
      <c r="L551" s="59">
        <v>1</v>
      </c>
      <c r="M551" s="59">
        <v>1</v>
      </c>
      <c r="N551" s="59">
        <v>1</v>
      </c>
      <c r="O551" s="59">
        <v>1</v>
      </c>
      <c r="P551" s="59">
        <v>1</v>
      </c>
      <c r="Q551" s="59">
        <v>1</v>
      </c>
      <c r="R551" s="59">
        <v>2019</v>
      </c>
      <c r="S551" s="59" t="s">
        <v>2686</v>
      </c>
      <c r="T551" s="59" t="s">
        <v>2687</v>
      </c>
      <c r="U551" s="59" t="s">
        <v>30</v>
      </c>
      <c r="V551" s="59">
        <v>1</v>
      </c>
      <c r="W551" s="59">
        <v>1</v>
      </c>
      <c r="X551" s="61">
        <v>1</v>
      </c>
      <c r="Y551" s="64">
        <v>0</v>
      </c>
    </row>
    <row r="552" spans="1:25">
      <c r="A552" s="59">
        <v>551</v>
      </c>
      <c r="B552" s="59" t="s">
        <v>2688</v>
      </c>
      <c r="C552" s="59" t="s">
        <v>2689</v>
      </c>
      <c r="D552" s="59" t="s">
        <v>762</v>
      </c>
      <c r="E552" s="59" t="s">
        <v>762</v>
      </c>
      <c r="F552" s="59" t="s">
        <v>762</v>
      </c>
      <c r="G552" s="59" t="s">
        <v>762</v>
      </c>
      <c r="H552" s="60" t="s">
        <v>2690</v>
      </c>
      <c r="I552" s="59" t="s">
        <v>27</v>
      </c>
      <c r="J552" s="59">
        <v>0</v>
      </c>
      <c r="K552" s="59">
        <f t="shared" si="39"/>
        <v>6</v>
      </c>
      <c r="L552" s="59">
        <v>1</v>
      </c>
      <c r="M552" s="59">
        <v>1</v>
      </c>
      <c r="N552" s="59">
        <v>1</v>
      </c>
      <c r="O552" s="59">
        <v>1</v>
      </c>
      <c r="P552" s="59">
        <v>1</v>
      </c>
      <c r="Q552" s="59">
        <v>1</v>
      </c>
      <c r="R552" s="59">
        <v>2021</v>
      </c>
      <c r="S552" s="59" t="s">
        <v>28</v>
      </c>
      <c r="T552" s="59" t="s">
        <v>2691</v>
      </c>
      <c r="U552" s="59" t="s">
        <v>30</v>
      </c>
      <c r="V552" s="59">
        <v>1</v>
      </c>
      <c r="W552" s="59">
        <v>1</v>
      </c>
      <c r="X552" s="61">
        <v>1</v>
      </c>
      <c r="Y552" s="64">
        <v>0</v>
      </c>
    </row>
    <row r="553" spans="1:25">
      <c r="A553" s="59">
        <v>552</v>
      </c>
      <c r="B553" s="59" t="s">
        <v>2692</v>
      </c>
      <c r="C553" s="59" t="s">
        <v>2693</v>
      </c>
      <c r="D553" s="59" t="s">
        <v>2694</v>
      </c>
      <c r="E553" s="59" t="s">
        <v>215</v>
      </c>
      <c r="F553" s="59" t="s">
        <v>25</v>
      </c>
      <c r="G553" s="59">
        <f>IFERROR(IF(FIND("Multi",F553),1,0),0)</f>
        <v>0</v>
      </c>
      <c r="H553" s="60" t="s">
        <v>2695</v>
      </c>
      <c r="I553" s="59" t="s">
        <v>27</v>
      </c>
      <c r="J553" s="59">
        <v>0</v>
      </c>
      <c r="K553" s="59">
        <f t="shared" si="39"/>
        <v>6</v>
      </c>
      <c r="L553" s="59">
        <v>1</v>
      </c>
      <c r="M553" s="59">
        <v>1</v>
      </c>
      <c r="N553" s="59">
        <v>1</v>
      </c>
      <c r="O553" s="59">
        <v>1</v>
      </c>
      <c r="P553" s="59">
        <v>1</v>
      </c>
      <c r="Q553" s="59">
        <v>1</v>
      </c>
      <c r="R553" s="59">
        <v>2021</v>
      </c>
      <c r="S553" s="59" t="s">
        <v>340</v>
      </c>
      <c r="T553" s="59" t="s">
        <v>2696</v>
      </c>
      <c r="U553" s="59" t="s">
        <v>30</v>
      </c>
      <c r="V553" s="59">
        <v>1</v>
      </c>
      <c r="W553" s="59">
        <v>1</v>
      </c>
      <c r="X553" s="61">
        <v>1</v>
      </c>
      <c r="Y553" s="64">
        <v>0</v>
      </c>
    </row>
    <row r="554" spans="1:25">
      <c r="A554" s="59">
        <v>553</v>
      </c>
      <c r="B554" s="59" t="s">
        <v>2697</v>
      </c>
      <c r="C554" s="59" t="s">
        <v>2698</v>
      </c>
      <c r="D554" s="59" t="s">
        <v>2699</v>
      </c>
      <c r="E554" s="59" t="s">
        <v>105</v>
      </c>
      <c r="F554" s="59" t="s">
        <v>25</v>
      </c>
      <c r="G554" s="59">
        <f>IFERROR(IF(FIND("Multi",F554),1,0),0)</f>
        <v>0</v>
      </c>
      <c r="H554" s="60" t="s">
        <v>2700</v>
      </c>
      <c r="I554" s="59" t="s">
        <v>27</v>
      </c>
      <c r="J554" s="59">
        <v>0</v>
      </c>
      <c r="K554" s="59">
        <f t="shared" si="39"/>
        <v>6</v>
      </c>
      <c r="L554" s="59">
        <v>1</v>
      </c>
      <c r="M554" s="59">
        <v>1</v>
      </c>
      <c r="N554" s="59">
        <v>1</v>
      </c>
      <c r="O554" s="59">
        <v>1</v>
      </c>
      <c r="P554" s="59">
        <v>1</v>
      </c>
      <c r="Q554" s="59">
        <v>1</v>
      </c>
      <c r="R554" s="59">
        <v>2019</v>
      </c>
      <c r="S554" s="59" t="s">
        <v>367</v>
      </c>
      <c r="T554" s="59" t="s">
        <v>2701</v>
      </c>
      <c r="U554" s="59" t="s">
        <v>30</v>
      </c>
      <c r="V554" s="59">
        <v>1</v>
      </c>
      <c r="W554" s="59">
        <v>1</v>
      </c>
      <c r="X554" s="61">
        <v>1</v>
      </c>
      <c r="Y554" s="64">
        <v>0</v>
      </c>
    </row>
    <row r="555" spans="1:25">
      <c r="A555" s="59">
        <v>554</v>
      </c>
      <c r="B555" s="59" t="s">
        <v>2702</v>
      </c>
      <c r="C555" s="59" t="s">
        <v>2703</v>
      </c>
      <c r="D555" s="59" t="s">
        <v>1987</v>
      </c>
      <c r="E555" s="59" t="s">
        <v>42</v>
      </c>
      <c r="F555" s="59" t="s">
        <v>35</v>
      </c>
      <c r="G555" s="59">
        <f>IFERROR(IF(FIND("Multi",F555),1,0),0)</f>
        <v>0</v>
      </c>
      <c r="H555" s="60" t="s">
        <v>2704</v>
      </c>
      <c r="I555" s="59" t="s">
        <v>27</v>
      </c>
      <c r="J555" s="59">
        <v>0</v>
      </c>
      <c r="K555" s="59">
        <f t="shared" si="39"/>
        <v>6</v>
      </c>
      <c r="L555" s="59">
        <v>1</v>
      </c>
      <c r="M555" s="59">
        <v>1</v>
      </c>
      <c r="N555" s="59">
        <v>1</v>
      </c>
      <c r="O555" s="59">
        <v>1</v>
      </c>
      <c r="P555" s="59">
        <v>1</v>
      </c>
      <c r="Q555" s="59">
        <v>1</v>
      </c>
      <c r="R555" s="59">
        <v>2022</v>
      </c>
      <c r="S555" s="59" t="s">
        <v>367</v>
      </c>
      <c r="T555" s="59" t="s">
        <v>2705</v>
      </c>
      <c r="U555" s="59" t="s">
        <v>30</v>
      </c>
      <c r="V555" s="59">
        <v>1</v>
      </c>
      <c r="W555" s="59">
        <v>1</v>
      </c>
      <c r="X555" s="61">
        <v>1</v>
      </c>
      <c r="Y555" s="64">
        <v>0</v>
      </c>
    </row>
    <row r="556" spans="1:25">
      <c r="A556" s="59">
        <v>555</v>
      </c>
      <c r="B556" s="59" t="s">
        <v>2706</v>
      </c>
      <c r="C556" s="59" t="s">
        <v>2707</v>
      </c>
      <c r="D556" s="59" t="s">
        <v>2708</v>
      </c>
      <c r="E556" s="59" t="s">
        <v>56</v>
      </c>
      <c r="F556" s="59" t="s">
        <v>56</v>
      </c>
      <c r="G556" s="59">
        <f>IFERROR(IF(FIND("Multi",F556),1,0),0)</f>
        <v>0</v>
      </c>
      <c r="H556" s="60" t="s">
        <v>2709</v>
      </c>
      <c r="I556" s="59" t="s">
        <v>183</v>
      </c>
      <c r="J556" s="59">
        <v>0</v>
      </c>
      <c r="K556" s="59">
        <f t="shared" si="39"/>
        <v>6</v>
      </c>
      <c r="L556" s="59">
        <v>1</v>
      </c>
      <c r="M556" s="59">
        <v>1</v>
      </c>
      <c r="N556" s="59">
        <v>1</v>
      </c>
      <c r="O556" s="59">
        <v>1</v>
      </c>
      <c r="P556" s="59">
        <v>1</v>
      </c>
      <c r="Q556" s="59">
        <v>1</v>
      </c>
      <c r="R556" s="59">
        <v>2021</v>
      </c>
      <c r="S556" s="59" t="s">
        <v>2344</v>
      </c>
      <c r="T556" s="59" t="s">
        <v>2710</v>
      </c>
      <c r="U556" s="59" t="s">
        <v>30</v>
      </c>
      <c r="V556" s="59">
        <v>1</v>
      </c>
      <c r="W556" s="59">
        <v>1</v>
      </c>
      <c r="X556" s="61">
        <v>1</v>
      </c>
      <c r="Y556" s="64">
        <v>0</v>
      </c>
    </row>
    <row r="557" spans="1:25">
      <c r="A557" s="59">
        <v>556</v>
      </c>
      <c r="B557" s="59" t="s">
        <v>2711</v>
      </c>
      <c r="C557" s="59" t="s">
        <v>2712</v>
      </c>
      <c r="D557" s="59" t="s">
        <v>2713</v>
      </c>
      <c r="E557" s="59" t="s">
        <v>105</v>
      </c>
      <c r="F557" s="59" t="s">
        <v>25</v>
      </c>
      <c r="G557" s="59">
        <f>IFERROR(IF(FIND("Multi",F557),1,0),0)</f>
        <v>0</v>
      </c>
      <c r="H557" s="60" t="s">
        <v>2714</v>
      </c>
      <c r="I557" s="59" t="s">
        <v>183</v>
      </c>
      <c r="J557" s="59">
        <v>0</v>
      </c>
      <c r="K557" s="59">
        <f t="shared" si="39"/>
        <v>6</v>
      </c>
      <c r="L557" s="59">
        <v>1</v>
      </c>
      <c r="M557" s="59">
        <v>1</v>
      </c>
      <c r="N557" s="59">
        <v>1</v>
      </c>
      <c r="O557" s="59">
        <v>1</v>
      </c>
      <c r="P557" s="59">
        <v>1</v>
      </c>
      <c r="Q557" s="59">
        <v>1</v>
      </c>
      <c r="R557" s="59">
        <v>2021</v>
      </c>
      <c r="S557" s="59" t="s">
        <v>2344</v>
      </c>
      <c r="T557" s="59" t="s">
        <v>2715</v>
      </c>
      <c r="U557" s="59" t="s">
        <v>30</v>
      </c>
      <c r="V557" s="59">
        <v>1</v>
      </c>
      <c r="W557" s="59">
        <v>1</v>
      </c>
      <c r="X557" s="61">
        <v>1</v>
      </c>
      <c r="Y557" s="64">
        <v>0</v>
      </c>
    </row>
    <row r="558" spans="1:25">
      <c r="A558" s="59">
        <v>557</v>
      </c>
      <c r="B558" s="59" t="s">
        <v>2716</v>
      </c>
      <c r="C558" s="59" t="s">
        <v>2717</v>
      </c>
      <c r="D558" s="59" t="s">
        <v>762</v>
      </c>
      <c r="E558" s="59" t="s">
        <v>762</v>
      </c>
      <c r="F558" s="59" t="s">
        <v>762</v>
      </c>
      <c r="G558" s="59" t="s">
        <v>762</v>
      </c>
      <c r="H558" s="60" t="s">
        <v>2718</v>
      </c>
      <c r="I558" s="59" t="s">
        <v>183</v>
      </c>
      <c r="J558" s="59">
        <v>0</v>
      </c>
      <c r="K558" s="59">
        <f t="shared" si="39"/>
        <v>6</v>
      </c>
      <c r="L558" s="59">
        <v>1</v>
      </c>
      <c r="M558" s="59">
        <v>1</v>
      </c>
      <c r="N558" s="59">
        <v>1</v>
      </c>
      <c r="O558" s="59">
        <v>1</v>
      </c>
      <c r="P558" s="59">
        <v>1</v>
      </c>
      <c r="Q558" s="59">
        <v>1</v>
      </c>
      <c r="R558" s="59">
        <v>2021</v>
      </c>
      <c r="S558" s="59" t="s">
        <v>2344</v>
      </c>
      <c r="T558" s="59" t="s">
        <v>2719</v>
      </c>
      <c r="U558" s="59" t="s">
        <v>30</v>
      </c>
      <c r="V558" s="59">
        <v>1</v>
      </c>
      <c r="W558" s="59">
        <v>1</v>
      </c>
      <c r="X558" s="61">
        <v>1</v>
      </c>
      <c r="Y558" s="64">
        <v>0</v>
      </c>
    </row>
    <row r="559" spans="1:25">
      <c r="A559" s="59">
        <v>558</v>
      </c>
      <c r="B559" s="59" t="s">
        <v>2720</v>
      </c>
      <c r="C559" s="59" t="s">
        <v>2721</v>
      </c>
      <c r="D559" s="59" t="s">
        <v>91</v>
      </c>
      <c r="E559" s="59" t="s">
        <v>91</v>
      </c>
      <c r="F559" s="59" t="s">
        <v>91</v>
      </c>
      <c r="G559" s="59">
        <f>IFERROR(IF(FIND("Multi",F559),1,0),0)</f>
        <v>0</v>
      </c>
      <c r="H559" s="59" t="s">
        <v>2722</v>
      </c>
      <c r="I559" s="59" t="s">
        <v>183</v>
      </c>
      <c r="J559" s="59">
        <v>0</v>
      </c>
      <c r="K559" s="59">
        <f t="shared" si="39"/>
        <v>6</v>
      </c>
      <c r="L559" s="59">
        <v>1</v>
      </c>
      <c r="M559" s="59">
        <v>1</v>
      </c>
      <c r="N559" s="59">
        <v>1</v>
      </c>
      <c r="O559" s="59">
        <v>1</v>
      </c>
      <c r="P559" s="59">
        <v>1</v>
      </c>
      <c r="Q559" s="59">
        <v>1</v>
      </c>
      <c r="R559" s="59">
        <v>2017</v>
      </c>
      <c r="S559" s="59" t="s">
        <v>1768</v>
      </c>
      <c r="T559" s="59" t="s">
        <v>2723</v>
      </c>
      <c r="U559" s="59" t="s">
        <v>30</v>
      </c>
      <c r="V559" s="59">
        <v>1</v>
      </c>
      <c r="W559" s="59">
        <v>1</v>
      </c>
      <c r="X559" s="61">
        <v>1</v>
      </c>
      <c r="Y559" s="64">
        <v>0</v>
      </c>
    </row>
    <row r="560" spans="1:25">
      <c r="A560" s="59">
        <v>559</v>
      </c>
      <c r="B560" s="59" t="s">
        <v>2724</v>
      </c>
      <c r="C560" s="59" t="s">
        <v>2725</v>
      </c>
      <c r="D560" s="59" t="s">
        <v>2726</v>
      </c>
      <c r="E560" s="59" t="s">
        <v>34</v>
      </c>
      <c r="F560" s="59" t="s">
        <v>35</v>
      </c>
      <c r="G560" s="59">
        <f>IFERROR(IF(FIND("Multi",F560),1,0),0)</f>
        <v>0</v>
      </c>
      <c r="H560" s="60" t="s">
        <v>2727</v>
      </c>
      <c r="I560" s="59" t="s">
        <v>183</v>
      </c>
      <c r="J560" s="59">
        <v>0</v>
      </c>
      <c r="K560" s="59">
        <f t="shared" si="39"/>
        <v>6</v>
      </c>
      <c r="L560" s="59">
        <v>1</v>
      </c>
      <c r="M560" s="59">
        <v>1</v>
      </c>
      <c r="N560" s="59">
        <v>1</v>
      </c>
      <c r="O560" s="59">
        <v>1</v>
      </c>
      <c r="P560" s="59">
        <v>1</v>
      </c>
      <c r="Q560" s="59">
        <v>1</v>
      </c>
      <c r="R560" s="59">
        <v>2017</v>
      </c>
      <c r="S560" s="59" t="s">
        <v>1768</v>
      </c>
      <c r="T560" s="59" t="s">
        <v>2728</v>
      </c>
      <c r="U560" s="59" t="s">
        <v>30</v>
      </c>
      <c r="V560" s="59">
        <v>1</v>
      </c>
      <c r="W560" s="59">
        <v>1</v>
      </c>
      <c r="X560" s="61">
        <v>1</v>
      </c>
      <c r="Y560" s="64">
        <v>0</v>
      </c>
    </row>
    <row r="561" spans="1:25">
      <c r="A561" s="59">
        <v>560</v>
      </c>
      <c r="B561" s="59" t="s">
        <v>2729</v>
      </c>
      <c r="C561" s="59" t="s">
        <v>2730</v>
      </c>
      <c r="D561" s="59" t="s">
        <v>762</v>
      </c>
      <c r="E561" s="59" t="s">
        <v>762</v>
      </c>
      <c r="F561" s="59" t="s">
        <v>762</v>
      </c>
      <c r="G561" s="59" t="s">
        <v>762</v>
      </c>
      <c r="H561" s="59" t="s">
        <v>2731</v>
      </c>
      <c r="I561" s="59" t="s">
        <v>183</v>
      </c>
      <c r="J561" s="59">
        <v>0</v>
      </c>
      <c r="K561" s="59">
        <f t="shared" si="39"/>
        <v>6</v>
      </c>
      <c r="L561" s="59">
        <v>1</v>
      </c>
      <c r="M561" s="59">
        <v>1</v>
      </c>
      <c r="N561" s="59">
        <v>1</v>
      </c>
      <c r="O561" s="59">
        <v>1</v>
      </c>
      <c r="P561" s="59">
        <v>1</v>
      </c>
      <c r="Q561" s="59">
        <v>1</v>
      </c>
      <c r="R561" s="59">
        <v>2017</v>
      </c>
      <c r="S561" s="59" t="s">
        <v>1768</v>
      </c>
      <c r="T561" s="59" t="s">
        <v>2732</v>
      </c>
      <c r="U561" s="59" t="s">
        <v>30</v>
      </c>
      <c r="V561" s="59">
        <v>1</v>
      </c>
      <c r="W561" s="59">
        <v>1</v>
      </c>
      <c r="X561" s="61">
        <v>1</v>
      </c>
      <c r="Y561" s="64">
        <v>0</v>
      </c>
    </row>
    <row r="562" spans="1:25">
      <c r="A562" s="59">
        <v>561</v>
      </c>
      <c r="B562" s="59" t="s">
        <v>2733</v>
      </c>
      <c r="C562" s="59" t="s">
        <v>2734</v>
      </c>
      <c r="D562" s="59" t="s">
        <v>1714</v>
      </c>
      <c r="E562" s="59" t="s">
        <v>42</v>
      </c>
      <c r="F562" s="59" t="s">
        <v>35</v>
      </c>
      <c r="G562" s="59">
        <f>IFERROR(IF(FIND("Multi",F562),1,0),0)</f>
        <v>0</v>
      </c>
      <c r="H562" s="59" t="s">
        <v>2735</v>
      </c>
      <c r="I562" s="59" t="s">
        <v>183</v>
      </c>
      <c r="J562" s="59">
        <v>0</v>
      </c>
      <c r="K562" s="59">
        <f t="shared" si="39"/>
        <v>6</v>
      </c>
      <c r="L562" s="59">
        <v>1</v>
      </c>
      <c r="M562" s="59">
        <v>1</v>
      </c>
      <c r="N562" s="59">
        <v>1</v>
      </c>
      <c r="O562" s="59">
        <v>1</v>
      </c>
      <c r="P562" s="59">
        <v>1</v>
      </c>
      <c r="Q562" s="59">
        <v>1</v>
      </c>
      <c r="R562" s="59">
        <v>2017</v>
      </c>
      <c r="S562" s="59" t="s">
        <v>1768</v>
      </c>
      <c r="T562" s="59" t="s">
        <v>2736</v>
      </c>
      <c r="U562" s="59" t="s">
        <v>30</v>
      </c>
      <c r="V562" s="59">
        <v>1</v>
      </c>
      <c r="W562" s="59">
        <v>1</v>
      </c>
      <c r="X562" s="61">
        <v>1</v>
      </c>
      <c r="Y562" s="64">
        <v>0</v>
      </c>
    </row>
    <row r="563" spans="1:25">
      <c r="A563" s="59">
        <v>562</v>
      </c>
      <c r="B563" s="59" t="s">
        <v>2737</v>
      </c>
      <c r="C563" s="59" t="s">
        <v>2738</v>
      </c>
      <c r="D563" s="59" t="s">
        <v>2739</v>
      </c>
      <c r="E563" s="59" t="s">
        <v>50</v>
      </c>
      <c r="F563" s="59" t="s">
        <v>25</v>
      </c>
      <c r="G563" s="59">
        <f>IFERROR(IF(FIND("Multi",F563),1,0),0)</f>
        <v>0</v>
      </c>
      <c r="H563" s="59" t="s">
        <v>2740</v>
      </c>
      <c r="I563" s="59" t="s">
        <v>183</v>
      </c>
      <c r="J563" s="59">
        <v>0</v>
      </c>
      <c r="K563" s="59">
        <f t="shared" si="39"/>
        <v>6</v>
      </c>
      <c r="L563" s="59">
        <v>1</v>
      </c>
      <c r="M563" s="59">
        <v>1</v>
      </c>
      <c r="N563" s="59">
        <v>1</v>
      </c>
      <c r="O563" s="59">
        <v>1</v>
      </c>
      <c r="P563" s="59">
        <v>1</v>
      </c>
      <c r="Q563" s="59">
        <v>1</v>
      </c>
      <c r="R563" s="59">
        <v>2017</v>
      </c>
      <c r="S563" s="59" t="s">
        <v>1768</v>
      </c>
      <c r="T563" s="59" t="s">
        <v>2741</v>
      </c>
      <c r="U563" s="59" t="s">
        <v>30</v>
      </c>
      <c r="V563" s="59">
        <v>1</v>
      </c>
      <c r="W563" s="59">
        <v>1</v>
      </c>
      <c r="X563" s="61">
        <v>1</v>
      </c>
      <c r="Y563" s="64">
        <v>0</v>
      </c>
    </row>
    <row r="564" spans="1:25">
      <c r="A564" s="59">
        <v>563</v>
      </c>
      <c r="B564" s="59" t="s">
        <v>2742</v>
      </c>
      <c r="C564" s="59" t="s">
        <v>2743</v>
      </c>
      <c r="D564" s="59" t="s">
        <v>762</v>
      </c>
      <c r="E564" s="59" t="s">
        <v>762</v>
      </c>
      <c r="F564" s="59" t="s">
        <v>762</v>
      </c>
      <c r="G564" s="59" t="s">
        <v>762</v>
      </c>
      <c r="H564" s="60" t="s">
        <v>2744</v>
      </c>
      <c r="I564" s="59" t="s">
        <v>183</v>
      </c>
      <c r="J564" s="59">
        <v>0</v>
      </c>
      <c r="K564" s="59">
        <f t="shared" ref="K564:K595" si="40">SUM(L564:Q564)</f>
        <v>6</v>
      </c>
      <c r="L564" s="59">
        <v>1</v>
      </c>
      <c r="M564" s="59">
        <v>1</v>
      </c>
      <c r="N564" s="59">
        <v>1</v>
      </c>
      <c r="O564" s="59">
        <v>1</v>
      </c>
      <c r="P564" s="59">
        <v>1</v>
      </c>
      <c r="Q564" s="59">
        <v>1</v>
      </c>
      <c r="R564" s="59">
        <v>2020</v>
      </c>
      <c r="S564" s="59" t="s">
        <v>184</v>
      </c>
      <c r="T564" s="59" t="s">
        <v>2745</v>
      </c>
      <c r="U564" s="59" t="s">
        <v>30</v>
      </c>
      <c r="V564" s="59">
        <v>1</v>
      </c>
      <c r="W564" s="59">
        <v>1</v>
      </c>
      <c r="X564" s="61">
        <v>1</v>
      </c>
      <c r="Y564" s="64">
        <v>0</v>
      </c>
    </row>
    <row r="565" spans="1:25">
      <c r="A565" s="59">
        <v>564</v>
      </c>
      <c r="B565" s="59" t="s">
        <v>2746</v>
      </c>
      <c r="C565" s="59" t="s">
        <v>2747</v>
      </c>
      <c r="D565" s="59" t="s">
        <v>762</v>
      </c>
      <c r="E565" s="59" t="s">
        <v>762</v>
      </c>
      <c r="F565" s="59" t="s">
        <v>762</v>
      </c>
      <c r="G565" s="59" t="s">
        <v>762</v>
      </c>
      <c r="H565" s="60" t="s">
        <v>2748</v>
      </c>
      <c r="I565" s="59" t="s">
        <v>183</v>
      </c>
      <c r="J565" s="59">
        <v>0</v>
      </c>
      <c r="K565" s="59">
        <f t="shared" si="40"/>
        <v>6</v>
      </c>
      <c r="L565" s="59">
        <v>1</v>
      </c>
      <c r="M565" s="59">
        <v>1</v>
      </c>
      <c r="N565" s="59">
        <v>1</v>
      </c>
      <c r="O565" s="59">
        <v>1</v>
      </c>
      <c r="P565" s="59">
        <v>1</v>
      </c>
      <c r="Q565" s="59">
        <v>1</v>
      </c>
      <c r="R565" s="59">
        <v>2015</v>
      </c>
      <c r="S565" s="59" t="s">
        <v>2749</v>
      </c>
      <c r="T565" s="59" t="s">
        <v>2750</v>
      </c>
      <c r="U565" s="59" t="s">
        <v>30</v>
      </c>
      <c r="V565" s="59">
        <v>1</v>
      </c>
      <c r="W565" s="59">
        <v>1</v>
      </c>
      <c r="X565" s="61">
        <v>1</v>
      </c>
      <c r="Y565" s="64">
        <v>0</v>
      </c>
    </row>
    <row r="566" spans="1:25">
      <c r="A566" s="59">
        <v>565</v>
      </c>
      <c r="B566" s="59" t="s">
        <v>2751</v>
      </c>
      <c r="C566" s="59" t="s">
        <v>2752</v>
      </c>
      <c r="D566" s="59" t="s">
        <v>2753</v>
      </c>
      <c r="E566" s="59" t="s">
        <v>56</v>
      </c>
      <c r="F566" s="59" t="s">
        <v>56</v>
      </c>
      <c r="G566" s="59">
        <f>IFERROR(IF(FIND("Multi",F566),1,0),0)</f>
        <v>0</v>
      </c>
      <c r="H566" s="60" t="s">
        <v>2754</v>
      </c>
      <c r="I566" s="59" t="s">
        <v>183</v>
      </c>
      <c r="J566" s="59">
        <v>0</v>
      </c>
      <c r="K566" s="59">
        <f t="shared" si="40"/>
        <v>6</v>
      </c>
      <c r="L566" s="59">
        <v>1</v>
      </c>
      <c r="M566" s="59">
        <v>1</v>
      </c>
      <c r="N566" s="59">
        <v>1</v>
      </c>
      <c r="O566" s="59">
        <v>1</v>
      </c>
      <c r="P566" s="59">
        <v>1</v>
      </c>
      <c r="Q566" s="59">
        <v>1</v>
      </c>
      <c r="R566" s="59">
        <v>2017</v>
      </c>
      <c r="S566" s="59" t="s">
        <v>2755</v>
      </c>
      <c r="T566" s="59" t="s">
        <v>2756</v>
      </c>
      <c r="U566" s="59" t="s">
        <v>30</v>
      </c>
      <c r="V566" s="59">
        <v>1</v>
      </c>
      <c r="W566" s="59">
        <v>1</v>
      </c>
      <c r="X566" s="61">
        <v>1</v>
      </c>
      <c r="Y566" s="64">
        <v>0</v>
      </c>
    </row>
    <row r="567" spans="1:25">
      <c r="A567" s="59">
        <v>566</v>
      </c>
      <c r="B567" s="59" t="s">
        <v>2757</v>
      </c>
      <c r="C567" s="59" t="s">
        <v>2758</v>
      </c>
      <c r="D567" s="59" t="s">
        <v>91</v>
      </c>
      <c r="E567" s="59" t="s">
        <v>91</v>
      </c>
      <c r="F567" s="59" t="s">
        <v>91</v>
      </c>
      <c r="G567" s="59">
        <f>IFERROR(IF(FIND("Multi",F567),1,0),0)</f>
        <v>0</v>
      </c>
      <c r="H567" s="60" t="s">
        <v>2759</v>
      </c>
      <c r="I567" s="59" t="s">
        <v>27</v>
      </c>
      <c r="J567" s="59">
        <v>0</v>
      </c>
      <c r="K567" s="59">
        <f t="shared" si="40"/>
        <v>6</v>
      </c>
      <c r="L567" s="59">
        <v>1</v>
      </c>
      <c r="M567" s="59">
        <v>1</v>
      </c>
      <c r="N567" s="59">
        <v>1</v>
      </c>
      <c r="O567" s="59">
        <v>1</v>
      </c>
      <c r="P567" s="59">
        <v>1</v>
      </c>
      <c r="Q567" s="59">
        <v>1</v>
      </c>
      <c r="R567" s="59">
        <v>2016</v>
      </c>
      <c r="S567" s="59" t="s">
        <v>2760</v>
      </c>
      <c r="T567" s="59" t="s">
        <v>2761</v>
      </c>
      <c r="U567" s="59" t="s">
        <v>30</v>
      </c>
      <c r="V567" s="59">
        <v>1</v>
      </c>
      <c r="W567" s="59">
        <v>1</v>
      </c>
      <c r="X567" s="61">
        <v>1</v>
      </c>
      <c r="Y567" s="64">
        <v>0</v>
      </c>
    </row>
    <row r="568" spans="1:25">
      <c r="A568" s="59">
        <v>567</v>
      </c>
      <c r="B568" s="59" t="s">
        <v>2762</v>
      </c>
      <c r="C568" s="59" t="s">
        <v>2763</v>
      </c>
      <c r="D568" s="59" t="s">
        <v>762</v>
      </c>
      <c r="E568" s="59" t="s">
        <v>762</v>
      </c>
      <c r="F568" s="59" t="s">
        <v>762</v>
      </c>
      <c r="G568" s="59" t="s">
        <v>762</v>
      </c>
      <c r="H568" s="60" t="s">
        <v>2764</v>
      </c>
      <c r="I568" s="59" t="s">
        <v>27</v>
      </c>
      <c r="J568" s="59">
        <v>0</v>
      </c>
      <c r="K568" s="59">
        <f t="shared" si="40"/>
        <v>6</v>
      </c>
      <c r="L568" s="59">
        <v>1</v>
      </c>
      <c r="M568" s="59">
        <v>1</v>
      </c>
      <c r="N568" s="59">
        <v>1</v>
      </c>
      <c r="O568" s="59">
        <v>1</v>
      </c>
      <c r="P568" s="59">
        <v>1</v>
      </c>
      <c r="Q568" s="59">
        <v>1</v>
      </c>
      <c r="R568" s="59">
        <v>2021</v>
      </c>
      <c r="S568" s="59" t="s">
        <v>465</v>
      </c>
      <c r="T568" s="59" t="s">
        <v>2765</v>
      </c>
      <c r="U568" s="59" t="s">
        <v>30</v>
      </c>
      <c r="V568" s="59">
        <v>1</v>
      </c>
      <c r="W568" s="59">
        <v>1</v>
      </c>
      <c r="X568" s="61">
        <v>1</v>
      </c>
      <c r="Y568" s="64">
        <v>0</v>
      </c>
    </row>
    <row r="569" spans="1:25">
      <c r="A569" s="59">
        <v>568</v>
      </c>
      <c r="B569" s="59" t="s">
        <v>2766</v>
      </c>
      <c r="C569" s="59" t="s">
        <v>2767</v>
      </c>
      <c r="D569" s="59" t="s">
        <v>4286</v>
      </c>
      <c r="E569" s="59" t="s">
        <v>161</v>
      </c>
      <c r="F569" s="59" t="s">
        <v>161</v>
      </c>
      <c r="G569" s="59">
        <f>IFERROR(IF(FIND("Multi",F569),1,0),0)</f>
        <v>1</v>
      </c>
      <c r="H569" s="60" t="s">
        <v>2768</v>
      </c>
      <c r="I569" s="59" t="s">
        <v>27</v>
      </c>
      <c r="J569" s="59">
        <v>0</v>
      </c>
      <c r="K569" s="59">
        <f t="shared" si="40"/>
        <v>6</v>
      </c>
      <c r="L569" s="59">
        <v>1</v>
      </c>
      <c r="M569" s="59">
        <v>1</v>
      </c>
      <c r="N569" s="59">
        <v>1</v>
      </c>
      <c r="O569" s="59">
        <v>1</v>
      </c>
      <c r="P569" s="59">
        <v>1</v>
      </c>
      <c r="Q569" s="59">
        <v>1</v>
      </c>
      <c r="R569" s="59">
        <v>2016</v>
      </c>
      <c r="S569" s="59" t="s">
        <v>2769</v>
      </c>
      <c r="T569" s="59" t="s">
        <v>2770</v>
      </c>
      <c r="U569" s="59" t="s">
        <v>46</v>
      </c>
      <c r="V569" s="59">
        <v>1</v>
      </c>
      <c r="W569" s="59">
        <v>1</v>
      </c>
      <c r="X569" s="61">
        <v>1</v>
      </c>
      <c r="Y569" s="64">
        <v>0</v>
      </c>
    </row>
    <row r="570" spans="1:25">
      <c r="A570" s="59">
        <v>569</v>
      </c>
      <c r="B570" s="59" t="s">
        <v>2771</v>
      </c>
      <c r="C570" s="59" t="s">
        <v>2772</v>
      </c>
      <c r="D570" s="59" t="s">
        <v>762</v>
      </c>
      <c r="E570" s="59" t="s">
        <v>762</v>
      </c>
      <c r="F570" s="59" t="s">
        <v>762</v>
      </c>
      <c r="G570" s="59" t="s">
        <v>762</v>
      </c>
      <c r="H570" s="60" t="s">
        <v>2773</v>
      </c>
      <c r="I570" s="59" t="s">
        <v>27</v>
      </c>
      <c r="J570" s="59">
        <v>0</v>
      </c>
      <c r="K570" s="59">
        <f t="shared" si="40"/>
        <v>6</v>
      </c>
      <c r="L570" s="59">
        <v>1</v>
      </c>
      <c r="M570" s="59">
        <v>1</v>
      </c>
      <c r="N570" s="59">
        <v>1</v>
      </c>
      <c r="O570" s="59">
        <v>1</v>
      </c>
      <c r="P570" s="59">
        <v>1</v>
      </c>
      <c r="Q570" s="59">
        <v>1</v>
      </c>
      <c r="R570" s="59">
        <v>2017</v>
      </c>
      <c r="S570" s="59" t="s">
        <v>2774</v>
      </c>
      <c r="T570" s="59" t="s">
        <v>2775</v>
      </c>
      <c r="U570" s="59" t="s">
        <v>30</v>
      </c>
      <c r="V570" s="59">
        <v>1</v>
      </c>
      <c r="W570" s="59">
        <v>1</v>
      </c>
      <c r="X570" s="61">
        <v>1</v>
      </c>
      <c r="Y570" s="64">
        <v>0</v>
      </c>
    </row>
    <row r="571" spans="1:25">
      <c r="A571" s="59">
        <v>570</v>
      </c>
      <c r="B571" s="59" t="s">
        <v>2776</v>
      </c>
      <c r="C571" s="59" t="s">
        <v>2777</v>
      </c>
      <c r="D571" s="59" t="s">
        <v>1058</v>
      </c>
      <c r="E571" s="59" t="s">
        <v>42</v>
      </c>
      <c r="F571" s="59" t="s">
        <v>35</v>
      </c>
      <c r="G571" s="59">
        <f>IFERROR(IF(FIND("Multi",F571),1,0),0)</f>
        <v>0</v>
      </c>
      <c r="H571" s="60" t="s">
        <v>2778</v>
      </c>
      <c r="I571" s="59" t="s">
        <v>27</v>
      </c>
      <c r="J571" s="59">
        <v>0</v>
      </c>
      <c r="K571" s="59">
        <f t="shared" si="40"/>
        <v>6</v>
      </c>
      <c r="L571" s="59">
        <v>1</v>
      </c>
      <c r="M571" s="59">
        <v>1</v>
      </c>
      <c r="N571" s="59">
        <v>1</v>
      </c>
      <c r="O571" s="59">
        <v>1</v>
      </c>
      <c r="P571" s="59">
        <v>1</v>
      </c>
      <c r="Q571" s="59">
        <v>1</v>
      </c>
      <c r="R571" s="59">
        <v>2019</v>
      </c>
      <c r="S571" s="59" t="s">
        <v>2774</v>
      </c>
      <c r="T571" s="59" t="s">
        <v>2779</v>
      </c>
      <c r="U571" s="59" t="s">
        <v>30</v>
      </c>
      <c r="V571" s="59">
        <v>1</v>
      </c>
      <c r="W571" s="59">
        <v>1</v>
      </c>
      <c r="X571" s="61">
        <v>1</v>
      </c>
      <c r="Y571" s="64">
        <v>0</v>
      </c>
    </row>
    <row r="572" spans="1:25">
      <c r="A572" s="59">
        <v>571</v>
      </c>
      <c r="B572" s="59" t="s">
        <v>2780</v>
      </c>
      <c r="C572" s="59" t="s">
        <v>2781</v>
      </c>
      <c r="D572" s="59" t="s">
        <v>2782</v>
      </c>
      <c r="E572" s="59" t="s">
        <v>42</v>
      </c>
      <c r="F572" s="59" t="s">
        <v>35</v>
      </c>
      <c r="G572" s="59">
        <f>IFERROR(IF(FIND("Multi",F572),1,0),0)</f>
        <v>0</v>
      </c>
      <c r="H572" s="60" t="s">
        <v>2783</v>
      </c>
      <c r="I572" s="59" t="s">
        <v>27</v>
      </c>
      <c r="J572" s="59">
        <v>0</v>
      </c>
      <c r="K572" s="59">
        <f t="shared" si="40"/>
        <v>6</v>
      </c>
      <c r="L572" s="59">
        <v>1</v>
      </c>
      <c r="M572" s="59">
        <v>1</v>
      </c>
      <c r="N572" s="59">
        <v>1</v>
      </c>
      <c r="O572" s="59">
        <v>1</v>
      </c>
      <c r="P572" s="59">
        <v>1</v>
      </c>
      <c r="Q572" s="59">
        <v>1</v>
      </c>
      <c r="R572" s="59">
        <v>2021</v>
      </c>
      <c r="S572" s="59" t="s">
        <v>2784</v>
      </c>
      <c r="T572" s="59" t="s">
        <v>2785</v>
      </c>
      <c r="U572" s="59" t="s">
        <v>30</v>
      </c>
      <c r="V572" s="59">
        <v>1</v>
      </c>
      <c r="W572" s="59">
        <v>1</v>
      </c>
      <c r="X572" s="61">
        <v>1</v>
      </c>
      <c r="Y572" s="64">
        <v>0</v>
      </c>
    </row>
    <row r="573" spans="1:25">
      <c r="A573" s="59">
        <v>572</v>
      </c>
      <c r="B573" s="59" t="s">
        <v>2786</v>
      </c>
      <c r="C573" s="59" t="s">
        <v>2787</v>
      </c>
      <c r="D573" s="59" t="s">
        <v>91</v>
      </c>
      <c r="E573" s="59" t="s">
        <v>91</v>
      </c>
      <c r="F573" s="59" t="s">
        <v>91</v>
      </c>
      <c r="G573" s="59">
        <f>IFERROR(IF(FIND("Multi",F573),1,0),0)</f>
        <v>0</v>
      </c>
      <c r="H573" s="60" t="s">
        <v>2788</v>
      </c>
      <c r="I573" s="59" t="s">
        <v>183</v>
      </c>
      <c r="J573" s="59">
        <v>0</v>
      </c>
      <c r="K573" s="59">
        <f t="shared" si="40"/>
        <v>6</v>
      </c>
      <c r="L573" s="59">
        <v>1</v>
      </c>
      <c r="M573" s="59">
        <v>1</v>
      </c>
      <c r="N573" s="59">
        <v>1</v>
      </c>
      <c r="O573" s="59">
        <v>1</v>
      </c>
      <c r="P573" s="59">
        <v>1</v>
      </c>
      <c r="Q573" s="59">
        <v>1</v>
      </c>
      <c r="R573" s="59">
        <v>2018</v>
      </c>
      <c r="S573" s="59" t="s">
        <v>2789</v>
      </c>
      <c r="T573" s="59" t="s">
        <v>2790</v>
      </c>
      <c r="U573" s="59" t="s">
        <v>30</v>
      </c>
      <c r="V573" s="59">
        <v>1</v>
      </c>
      <c r="W573" s="59">
        <v>1</v>
      </c>
      <c r="X573" s="61">
        <v>1</v>
      </c>
      <c r="Y573" s="64">
        <v>0</v>
      </c>
    </row>
    <row r="574" spans="1:25">
      <c r="A574" s="59">
        <v>573</v>
      </c>
      <c r="B574" s="59" t="s">
        <v>2791</v>
      </c>
      <c r="C574" s="59" t="s">
        <v>2792</v>
      </c>
      <c r="D574" s="59" t="s">
        <v>2793</v>
      </c>
      <c r="E574" s="59" t="s">
        <v>72</v>
      </c>
      <c r="F574" s="59" t="s">
        <v>25</v>
      </c>
      <c r="G574" s="59">
        <f>IFERROR(IF(FIND("Multi",F574),1,0),0)</f>
        <v>0</v>
      </c>
      <c r="H574" s="60" t="s">
        <v>2794</v>
      </c>
      <c r="I574" s="59" t="s">
        <v>183</v>
      </c>
      <c r="J574" s="59">
        <v>0</v>
      </c>
      <c r="K574" s="59">
        <f t="shared" si="40"/>
        <v>6</v>
      </c>
      <c r="L574" s="59">
        <v>1</v>
      </c>
      <c r="M574" s="59">
        <v>1</v>
      </c>
      <c r="N574" s="59">
        <v>1</v>
      </c>
      <c r="O574" s="59">
        <v>1</v>
      </c>
      <c r="P574" s="59">
        <v>1</v>
      </c>
      <c r="Q574" s="59">
        <v>1</v>
      </c>
      <c r="R574" s="59">
        <v>2021</v>
      </c>
      <c r="S574" s="59" t="s">
        <v>2795</v>
      </c>
      <c r="T574" s="59" t="s">
        <v>2796</v>
      </c>
      <c r="U574" s="59" t="s">
        <v>30</v>
      </c>
      <c r="V574" s="59">
        <v>1</v>
      </c>
      <c r="W574" s="59">
        <v>1</v>
      </c>
      <c r="X574" s="61">
        <v>1</v>
      </c>
      <c r="Y574" s="64">
        <v>0</v>
      </c>
    </row>
    <row r="575" spans="1:25">
      <c r="A575" s="59">
        <v>574</v>
      </c>
      <c r="B575" s="59" t="s">
        <v>2797</v>
      </c>
      <c r="C575" s="59" t="s">
        <v>2798</v>
      </c>
      <c r="D575" s="59" t="s">
        <v>762</v>
      </c>
      <c r="E575" s="59" t="s">
        <v>762</v>
      </c>
      <c r="F575" s="59" t="s">
        <v>762</v>
      </c>
      <c r="G575" s="59" t="s">
        <v>762</v>
      </c>
      <c r="H575" s="60" t="s">
        <v>2799</v>
      </c>
      <c r="I575" s="59" t="s">
        <v>183</v>
      </c>
      <c r="J575" s="59">
        <v>0</v>
      </c>
      <c r="K575" s="59">
        <f t="shared" si="40"/>
        <v>6</v>
      </c>
      <c r="L575" s="59">
        <v>1</v>
      </c>
      <c r="M575" s="59">
        <v>1</v>
      </c>
      <c r="N575" s="59">
        <v>1</v>
      </c>
      <c r="O575" s="59">
        <v>1</v>
      </c>
      <c r="P575" s="59">
        <v>1</v>
      </c>
      <c r="Q575" s="59">
        <v>1</v>
      </c>
      <c r="R575" s="59">
        <v>2016</v>
      </c>
      <c r="S575" s="59" t="s">
        <v>2800</v>
      </c>
      <c r="T575" s="59" t="s">
        <v>2801</v>
      </c>
      <c r="U575" s="59" t="s">
        <v>30</v>
      </c>
      <c r="V575" s="59">
        <v>1</v>
      </c>
      <c r="W575" s="59">
        <v>1</v>
      </c>
      <c r="X575" s="61">
        <v>1</v>
      </c>
      <c r="Y575" s="64">
        <v>0</v>
      </c>
    </row>
    <row r="576" spans="1:25">
      <c r="A576" s="59">
        <v>575</v>
      </c>
      <c r="B576" s="59" t="s">
        <v>2802</v>
      </c>
      <c r="C576" s="59" t="s">
        <v>2803</v>
      </c>
      <c r="D576" s="59" t="s">
        <v>762</v>
      </c>
      <c r="E576" s="59" t="s">
        <v>762</v>
      </c>
      <c r="F576" s="59" t="s">
        <v>762</v>
      </c>
      <c r="G576" s="59" t="s">
        <v>762</v>
      </c>
      <c r="H576" s="60" t="s">
        <v>2804</v>
      </c>
      <c r="I576" s="59" t="s">
        <v>27</v>
      </c>
      <c r="J576" s="59">
        <v>0</v>
      </c>
      <c r="K576" s="59">
        <f t="shared" si="40"/>
        <v>6</v>
      </c>
      <c r="L576" s="59">
        <v>1</v>
      </c>
      <c r="M576" s="59">
        <v>1</v>
      </c>
      <c r="N576" s="59">
        <v>1</v>
      </c>
      <c r="O576" s="59">
        <v>1</v>
      </c>
      <c r="P576" s="59">
        <v>1</v>
      </c>
      <c r="Q576" s="59">
        <v>1</v>
      </c>
      <c r="R576" s="59">
        <v>2018</v>
      </c>
      <c r="S576" s="59" t="s">
        <v>479</v>
      </c>
      <c r="T576" s="59" t="s">
        <v>2805</v>
      </c>
      <c r="U576" s="59" t="s">
        <v>30</v>
      </c>
      <c r="V576" s="59">
        <v>1</v>
      </c>
      <c r="W576" s="59">
        <v>1</v>
      </c>
      <c r="X576" s="61">
        <v>1</v>
      </c>
      <c r="Y576" s="64">
        <v>0</v>
      </c>
    </row>
    <row r="577" spans="1:25">
      <c r="A577" s="59">
        <v>576</v>
      </c>
      <c r="B577" s="59" t="s">
        <v>2806</v>
      </c>
      <c r="C577" s="59" t="s">
        <v>2807</v>
      </c>
      <c r="D577" s="59" t="s">
        <v>762</v>
      </c>
      <c r="E577" s="59" t="s">
        <v>4276</v>
      </c>
      <c r="F577" s="59" t="s">
        <v>4280</v>
      </c>
      <c r="G577" s="59">
        <v>0</v>
      </c>
      <c r="H577" s="60" t="s">
        <v>2808</v>
      </c>
      <c r="I577" s="59" t="s">
        <v>27</v>
      </c>
      <c r="J577" s="59">
        <v>0</v>
      </c>
      <c r="K577" s="59">
        <f t="shared" si="40"/>
        <v>6</v>
      </c>
      <c r="L577" s="59">
        <v>1</v>
      </c>
      <c r="M577" s="59">
        <v>1</v>
      </c>
      <c r="N577" s="59">
        <v>1</v>
      </c>
      <c r="O577" s="59">
        <v>1</v>
      </c>
      <c r="P577" s="59">
        <v>1</v>
      </c>
      <c r="Q577" s="59">
        <v>1</v>
      </c>
      <c r="R577" s="59">
        <v>2021</v>
      </c>
      <c r="S577" s="59" t="s">
        <v>206</v>
      </c>
      <c r="T577" s="59" t="s">
        <v>2809</v>
      </c>
      <c r="U577" s="59" t="s">
        <v>30</v>
      </c>
      <c r="V577" s="59">
        <v>1</v>
      </c>
      <c r="W577" s="59">
        <v>1</v>
      </c>
      <c r="X577" s="61">
        <v>1</v>
      </c>
      <c r="Y577" s="64">
        <v>0</v>
      </c>
    </row>
    <row r="578" spans="1:25">
      <c r="A578" s="59">
        <v>577</v>
      </c>
      <c r="B578" s="59" t="s">
        <v>2810</v>
      </c>
      <c r="C578" s="59" t="s">
        <v>2811</v>
      </c>
      <c r="D578" s="59" t="s">
        <v>762</v>
      </c>
      <c r="E578" s="59" t="s">
        <v>4276</v>
      </c>
      <c r="F578" s="59" t="s">
        <v>4280</v>
      </c>
      <c r="G578" s="59">
        <v>0</v>
      </c>
      <c r="H578" s="60" t="s">
        <v>2812</v>
      </c>
      <c r="I578" s="59" t="s">
        <v>27</v>
      </c>
      <c r="J578" s="59">
        <v>0</v>
      </c>
      <c r="K578" s="59">
        <f t="shared" si="40"/>
        <v>6</v>
      </c>
      <c r="L578" s="59">
        <v>1</v>
      </c>
      <c r="M578" s="59">
        <v>1</v>
      </c>
      <c r="N578" s="59">
        <v>1</v>
      </c>
      <c r="O578" s="59">
        <v>1</v>
      </c>
      <c r="P578" s="59">
        <v>1</v>
      </c>
      <c r="Q578" s="59">
        <v>1</v>
      </c>
      <c r="R578" s="59">
        <v>2017</v>
      </c>
      <c r="S578" s="59" t="s">
        <v>2813</v>
      </c>
      <c r="T578" s="59" t="s">
        <v>2814</v>
      </c>
      <c r="U578" s="59" t="s">
        <v>30</v>
      </c>
      <c r="V578" s="59">
        <v>1</v>
      </c>
      <c r="W578" s="59">
        <v>1</v>
      </c>
      <c r="X578" s="61">
        <v>1</v>
      </c>
      <c r="Y578" s="64">
        <v>0</v>
      </c>
    </row>
    <row r="579" spans="1:25">
      <c r="A579" s="59">
        <v>578</v>
      </c>
      <c r="B579" s="59" t="s">
        <v>2815</v>
      </c>
      <c r="C579" s="59" t="s">
        <v>2816</v>
      </c>
      <c r="D579" s="59" t="s">
        <v>762</v>
      </c>
      <c r="E579" s="59" t="s">
        <v>762</v>
      </c>
      <c r="F579" s="59" t="s">
        <v>762</v>
      </c>
      <c r="G579" s="59" t="s">
        <v>762</v>
      </c>
      <c r="H579" s="60" t="s">
        <v>2817</v>
      </c>
      <c r="I579" s="59" t="s">
        <v>27</v>
      </c>
      <c r="J579" s="59">
        <v>0</v>
      </c>
      <c r="K579" s="59">
        <f t="shared" si="40"/>
        <v>6</v>
      </c>
      <c r="L579" s="59">
        <v>1</v>
      </c>
      <c r="M579" s="59">
        <v>1</v>
      </c>
      <c r="N579" s="59">
        <v>1</v>
      </c>
      <c r="O579" s="59">
        <v>1</v>
      </c>
      <c r="P579" s="59">
        <v>1</v>
      </c>
      <c r="Q579" s="59">
        <v>1</v>
      </c>
      <c r="R579" s="59">
        <v>2017</v>
      </c>
      <c r="S579" s="59" t="s">
        <v>2813</v>
      </c>
      <c r="T579" s="59" t="s">
        <v>2818</v>
      </c>
      <c r="U579" s="59" t="s">
        <v>30</v>
      </c>
      <c r="V579" s="59">
        <v>1</v>
      </c>
      <c r="W579" s="59">
        <v>1</v>
      </c>
      <c r="X579" s="61">
        <v>1</v>
      </c>
      <c r="Y579" s="64">
        <v>0</v>
      </c>
    </row>
    <row r="580" spans="1:25">
      <c r="A580" s="59">
        <v>579</v>
      </c>
      <c r="B580" s="59" t="s">
        <v>2819</v>
      </c>
      <c r="C580" s="59" t="s">
        <v>2820</v>
      </c>
      <c r="D580" s="59" t="s">
        <v>2821</v>
      </c>
      <c r="E580" s="59" t="s">
        <v>161</v>
      </c>
      <c r="F580" s="59" t="s">
        <v>161</v>
      </c>
      <c r="G580" s="59">
        <f>IFERROR(IF(FIND("Multi",F580),1,0),0)</f>
        <v>1</v>
      </c>
      <c r="H580" s="60" t="s">
        <v>2822</v>
      </c>
      <c r="I580" s="59" t="s">
        <v>27</v>
      </c>
      <c r="J580" s="59">
        <v>0</v>
      </c>
      <c r="K580" s="59">
        <f t="shared" si="40"/>
        <v>6</v>
      </c>
      <c r="L580" s="59">
        <v>1</v>
      </c>
      <c r="M580" s="59">
        <v>1</v>
      </c>
      <c r="N580" s="59">
        <v>1</v>
      </c>
      <c r="O580" s="59">
        <v>1</v>
      </c>
      <c r="P580" s="59">
        <v>1</v>
      </c>
      <c r="Q580" s="59">
        <v>1</v>
      </c>
      <c r="R580" s="59">
        <v>2016</v>
      </c>
      <c r="S580" s="59" t="s">
        <v>217</v>
      </c>
      <c r="T580" s="59" t="s">
        <v>2823</v>
      </c>
      <c r="U580" s="59" t="s">
        <v>30</v>
      </c>
      <c r="V580" s="59">
        <v>1</v>
      </c>
      <c r="W580" s="59">
        <v>1</v>
      </c>
      <c r="X580" s="61">
        <v>1</v>
      </c>
      <c r="Y580" s="64">
        <v>0</v>
      </c>
    </row>
    <row r="581" spans="1:25">
      <c r="A581" s="59">
        <v>580</v>
      </c>
      <c r="B581" s="59" t="s">
        <v>2824</v>
      </c>
      <c r="C581" s="59" t="s">
        <v>2825</v>
      </c>
      <c r="D581" s="59" t="s">
        <v>762</v>
      </c>
      <c r="E581" s="59" t="s">
        <v>4277</v>
      </c>
      <c r="F581" s="59" t="s">
        <v>4277</v>
      </c>
      <c r="G581" s="59">
        <v>1</v>
      </c>
      <c r="H581" s="60" t="s">
        <v>2826</v>
      </c>
      <c r="I581" s="59" t="s">
        <v>27</v>
      </c>
      <c r="J581" s="59">
        <v>0</v>
      </c>
      <c r="K581" s="59">
        <f t="shared" si="40"/>
        <v>6</v>
      </c>
      <c r="L581" s="59">
        <v>1</v>
      </c>
      <c r="M581" s="59">
        <v>1</v>
      </c>
      <c r="N581" s="59">
        <v>1</v>
      </c>
      <c r="O581" s="59">
        <v>1</v>
      </c>
      <c r="P581" s="59">
        <v>1</v>
      </c>
      <c r="Q581" s="59">
        <v>1</v>
      </c>
      <c r="R581" s="59">
        <v>2021</v>
      </c>
      <c r="S581" s="59" t="s">
        <v>217</v>
      </c>
      <c r="T581" s="59" t="s">
        <v>2827</v>
      </c>
      <c r="U581" s="59" t="s">
        <v>30</v>
      </c>
      <c r="V581" s="59">
        <v>1</v>
      </c>
      <c r="W581" s="59">
        <v>1</v>
      </c>
      <c r="X581" s="61">
        <v>1</v>
      </c>
      <c r="Y581" s="64">
        <v>0</v>
      </c>
    </row>
    <row r="582" spans="1:25">
      <c r="A582" s="59">
        <v>581</v>
      </c>
      <c r="B582" s="59" t="s">
        <v>2828</v>
      </c>
      <c r="C582" s="59" t="s">
        <v>2829</v>
      </c>
      <c r="D582" s="59" t="s">
        <v>2830</v>
      </c>
      <c r="E582" s="59" t="s">
        <v>34</v>
      </c>
      <c r="F582" s="59" t="s">
        <v>35</v>
      </c>
      <c r="G582" s="59">
        <f>IFERROR(IF(FIND("Multi",F582),1,0),0)</f>
        <v>0</v>
      </c>
      <c r="H582" s="60" t="s">
        <v>2831</v>
      </c>
      <c r="I582" s="59" t="s">
        <v>27</v>
      </c>
      <c r="J582" s="59">
        <v>0</v>
      </c>
      <c r="K582" s="59">
        <f t="shared" si="40"/>
        <v>6</v>
      </c>
      <c r="L582" s="59">
        <v>1</v>
      </c>
      <c r="M582" s="59">
        <v>1</v>
      </c>
      <c r="N582" s="59">
        <v>1</v>
      </c>
      <c r="O582" s="59">
        <v>1</v>
      </c>
      <c r="P582" s="59">
        <v>1</v>
      </c>
      <c r="Q582" s="59">
        <v>1</v>
      </c>
      <c r="R582" s="59">
        <v>2013</v>
      </c>
      <c r="S582" s="59" t="s">
        <v>2832</v>
      </c>
      <c r="T582" s="59" t="s">
        <v>2833</v>
      </c>
      <c r="U582" s="59" t="s">
        <v>30</v>
      </c>
      <c r="V582" s="59">
        <v>1</v>
      </c>
      <c r="W582" s="59">
        <v>1</v>
      </c>
      <c r="X582" s="61">
        <v>1</v>
      </c>
      <c r="Y582" s="64">
        <v>0</v>
      </c>
    </row>
    <row r="583" spans="1:25">
      <c r="A583" s="59">
        <v>582</v>
      </c>
      <c r="B583" s="59" t="s">
        <v>2834</v>
      </c>
      <c r="C583" s="59" t="s">
        <v>2835</v>
      </c>
      <c r="D583" s="59" t="s">
        <v>4254</v>
      </c>
      <c r="E583" s="59" t="s">
        <v>105</v>
      </c>
      <c r="F583" s="59" t="s">
        <v>25</v>
      </c>
      <c r="G583" s="59">
        <f>IFERROR(IF(FIND("Multi",F583),1,0),0)</f>
        <v>0</v>
      </c>
      <c r="H583" s="60" t="s">
        <v>2836</v>
      </c>
      <c r="I583" s="59" t="s">
        <v>27</v>
      </c>
      <c r="J583" s="59">
        <v>0</v>
      </c>
      <c r="K583" s="59">
        <f t="shared" si="40"/>
        <v>6</v>
      </c>
      <c r="L583" s="59">
        <v>1</v>
      </c>
      <c r="M583" s="59">
        <v>1</v>
      </c>
      <c r="N583" s="59">
        <v>1</v>
      </c>
      <c r="O583" s="59">
        <v>1</v>
      </c>
      <c r="P583" s="59">
        <v>1</v>
      </c>
      <c r="Q583" s="59">
        <v>1</v>
      </c>
      <c r="R583" s="59">
        <v>2018</v>
      </c>
      <c r="S583" s="59" t="s">
        <v>2832</v>
      </c>
      <c r="T583" s="59" t="s">
        <v>2837</v>
      </c>
      <c r="U583" s="59" t="s">
        <v>30</v>
      </c>
      <c r="V583" s="59">
        <v>1</v>
      </c>
      <c r="W583" s="59">
        <v>1</v>
      </c>
      <c r="X583" s="61">
        <v>1</v>
      </c>
      <c r="Y583" s="64">
        <v>0</v>
      </c>
    </row>
    <row r="584" spans="1:25">
      <c r="A584" s="59">
        <v>583</v>
      </c>
      <c r="B584" s="59" t="s">
        <v>2838</v>
      </c>
      <c r="C584" s="59" t="s">
        <v>2839</v>
      </c>
      <c r="D584" s="59" t="s">
        <v>762</v>
      </c>
      <c r="E584" s="59" t="s">
        <v>762</v>
      </c>
      <c r="F584" s="59" t="s">
        <v>762</v>
      </c>
      <c r="G584" s="59" t="s">
        <v>762</v>
      </c>
      <c r="H584" s="60" t="s">
        <v>2840</v>
      </c>
      <c r="I584" s="59" t="s">
        <v>27</v>
      </c>
      <c r="J584" s="59">
        <v>0</v>
      </c>
      <c r="K584" s="59">
        <f t="shared" si="40"/>
        <v>6</v>
      </c>
      <c r="L584" s="59">
        <v>1</v>
      </c>
      <c r="M584" s="59">
        <v>1</v>
      </c>
      <c r="N584" s="59">
        <v>1</v>
      </c>
      <c r="O584" s="59">
        <v>1</v>
      </c>
      <c r="P584" s="59">
        <v>1</v>
      </c>
      <c r="Q584" s="59">
        <v>1</v>
      </c>
      <c r="R584" s="59">
        <v>2019</v>
      </c>
      <c r="S584" s="59" t="s">
        <v>2832</v>
      </c>
      <c r="T584" s="59" t="s">
        <v>2841</v>
      </c>
      <c r="U584" s="59" t="s">
        <v>30</v>
      </c>
      <c r="V584" s="59">
        <v>1</v>
      </c>
      <c r="W584" s="59">
        <v>1</v>
      </c>
      <c r="X584" s="61">
        <v>1</v>
      </c>
      <c r="Y584" s="64">
        <v>0</v>
      </c>
    </row>
    <row r="585" spans="1:25">
      <c r="A585" s="59">
        <v>584</v>
      </c>
      <c r="B585" s="59" t="s">
        <v>2842</v>
      </c>
      <c r="C585" s="59" t="s">
        <v>2843</v>
      </c>
      <c r="D585" s="59" t="s">
        <v>812</v>
      </c>
      <c r="E585" s="59" t="s">
        <v>105</v>
      </c>
      <c r="F585" s="59" t="s">
        <v>25</v>
      </c>
      <c r="G585" s="59">
        <f t="shared" ref="G585:G591" si="41">IFERROR(IF(FIND("Multi",F585),1,0),0)</f>
        <v>0</v>
      </c>
      <c r="H585" s="60" t="s">
        <v>2844</v>
      </c>
      <c r="I585" s="59" t="s">
        <v>27</v>
      </c>
      <c r="J585" s="59">
        <v>0</v>
      </c>
      <c r="K585" s="59">
        <f t="shared" si="40"/>
        <v>6</v>
      </c>
      <c r="L585" s="59">
        <v>1</v>
      </c>
      <c r="M585" s="59">
        <v>1</v>
      </c>
      <c r="N585" s="59">
        <v>1</v>
      </c>
      <c r="O585" s="59">
        <v>1</v>
      </c>
      <c r="P585" s="59">
        <v>1</v>
      </c>
      <c r="Q585" s="59">
        <v>1</v>
      </c>
      <c r="R585" s="59">
        <v>2022</v>
      </c>
      <c r="S585" s="59" t="s">
        <v>2618</v>
      </c>
      <c r="T585" s="59" t="s">
        <v>2845</v>
      </c>
      <c r="U585" s="59" t="s">
        <v>30</v>
      </c>
      <c r="V585" s="59">
        <v>1</v>
      </c>
      <c r="W585" s="59">
        <v>1</v>
      </c>
      <c r="X585" s="61">
        <v>1</v>
      </c>
      <c r="Y585" s="64">
        <v>0</v>
      </c>
    </row>
    <row r="586" spans="1:25">
      <c r="A586" s="59">
        <v>585</v>
      </c>
      <c r="B586" s="59" t="s">
        <v>2846</v>
      </c>
      <c r="C586" s="59" t="s">
        <v>2847</v>
      </c>
      <c r="D586" s="59" t="s">
        <v>91</v>
      </c>
      <c r="E586" s="59" t="s">
        <v>91</v>
      </c>
      <c r="F586" s="59" t="s">
        <v>91</v>
      </c>
      <c r="G586" s="59">
        <f t="shared" si="41"/>
        <v>0</v>
      </c>
      <c r="H586" s="60" t="s">
        <v>2848</v>
      </c>
      <c r="I586" s="59" t="s">
        <v>27</v>
      </c>
      <c r="J586" s="59">
        <v>0</v>
      </c>
      <c r="K586" s="59">
        <f t="shared" si="40"/>
        <v>6</v>
      </c>
      <c r="L586" s="59">
        <v>1</v>
      </c>
      <c r="M586" s="59">
        <v>1</v>
      </c>
      <c r="N586" s="59">
        <v>1</v>
      </c>
      <c r="O586" s="59">
        <v>1</v>
      </c>
      <c r="P586" s="59">
        <v>1</v>
      </c>
      <c r="Q586" s="59">
        <v>1</v>
      </c>
      <c r="R586" s="59">
        <v>2016</v>
      </c>
      <c r="S586" s="59" t="s">
        <v>1873</v>
      </c>
      <c r="T586" s="59" t="s">
        <v>2849</v>
      </c>
      <c r="U586" s="59" t="s">
        <v>30</v>
      </c>
      <c r="V586" s="59">
        <v>1</v>
      </c>
      <c r="W586" s="59">
        <v>1</v>
      </c>
      <c r="X586" s="61">
        <v>1</v>
      </c>
      <c r="Y586" s="64">
        <v>0</v>
      </c>
    </row>
    <row r="587" spans="1:25">
      <c r="A587" s="59">
        <v>586</v>
      </c>
      <c r="B587" s="59" t="s">
        <v>2850</v>
      </c>
      <c r="C587" s="59" t="s">
        <v>2851</v>
      </c>
      <c r="D587" s="59" t="s">
        <v>2852</v>
      </c>
      <c r="E587" s="59" t="s">
        <v>105</v>
      </c>
      <c r="F587" s="59" t="s">
        <v>25</v>
      </c>
      <c r="G587" s="59">
        <f t="shared" si="41"/>
        <v>0</v>
      </c>
      <c r="H587" s="60" t="s">
        <v>2853</v>
      </c>
      <c r="I587" s="59" t="s">
        <v>27</v>
      </c>
      <c r="J587" s="59">
        <v>0</v>
      </c>
      <c r="K587" s="59">
        <f t="shared" si="40"/>
        <v>6</v>
      </c>
      <c r="L587" s="59">
        <v>1</v>
      </c>
      <c r="M587" s="59">
        <v>1</v>
      </c>
      <c r="N587" s="59">
        <v>1</v>
      </c>
      <c r="O587" s="59">
        <v>1</v>
      </c>
      <c r="P587" s="59">
        <v>1</v>
      </c>
      <c r="Q587" s="59">
        <v>1</v>
      </c>
      <c r="R587" s="59">
        <v>2020</v>
      </c>
      <c r="S587" s="59" t="s">
        <v>1873</v>
      </c>
      <c r="T587" s="59" t="s">
        <v>2854</v>
      </c>
      <c r="U587" s="59" t="s">
        <v>30</v>
      </c>
      <c r="V587" s="59">
        <v>1</v>
      </c>
      <c r="W587" s="59">
        <v>1</v>
      </c>
      <c r="X587" s="61">
        <v>1</v>
      </c>
      <c r="Y587" s="64">
        <v>0</v>
      </c>
    </row>
    <row r="588" spans="1:25">
      <c r="A588" s="59">
        <v>587</v>
      </c>
      <c r="B588" s="59" t="s">
        <v>2855</v>
      </c>
      <c r="C588" s="59" t="s">
        <v>2856</v>
      </c>
      <c r="D588" s="59" t="s">
        <v>2012</v>
      </c>
      <c r="E588" s="59" t="s">
        <v>34</v>
      </c>
      <c r="F588" s="59" t="s">
        <v>35</v>
      </c>
      <c r="G588" s="59">
        <f t="shared" si="41"/>
        <v>0</v>
      </c>
      <c r="H588" s="60" t="s">
        <v>2857</v>
      </c>
      <c r="I588" s="59" t="s">
        <v>27</v>
      </c>
      <c r="J588" s="59">
        <v>0</v>
      </c>
      <c r="K588" s="59">
        <f t="shared" si="40"/>
        <v>6</v>
      </c>
      <c r="L588" s="59">
        <v>1</v>
      </c>
      <c r="M588" s="59">
        <v>1</v>
      </c>
      <c r="N588" s="59">
        <v>1</v>
      </c>
      <c r="O588" s="59">
        <v>1</v>
      </c>
      <c r="P588" s="59">
        <v>1</v>
      </c>
      <c r="Q588" s="59">
        <v>1</v>
      </c>
      <c r="R588" s="59">
        <v>2020</v>
      </c>
      <c r="S588" s="59" t="s">
        <v>68</v>
      </c>
      <c r="T588" s="59" t="s">
        <v>2858</v>
      </c>
      <c r="U588" s="59" t="s">
        <v>30</v>
      </c>
      <c r="V588" s="59">
        <v>1</v>
      </c>
      <c r="W588" s="59">
        <v>1</v>
      </c>
      <c r="X588" s="61">
        <v>1</v>
      </c>
      <c r="Y588" s="64">
        <v>0</v>
      </c>
    </row>
    <row r="589" spans="1:25">
      <c r="A589" s="59">
        <v>588</v>
      </c>
      <c r="B589" s="59" t="s">
        <v>2859</v>
      </c>
      <c r="C589" s="59" t="s">
        <v>2860</v>
      </c>
      <c r="D589" s="59" t="s">
        <v>91</v>
      </c>
      <c r="E589" s="59" t="s">
        <v>91</v>
      </c>
      <c r="F589" s="59" t="s">
        <v>91</v>
      </c>
      <c r="G589" s="59">
        <f t="shared" si="41"/>
        <v>0</v>
      </c>
      <c r="H589" s="60" t="s">
        <v>2861</v>
      </c>
      <c r="I589" s="59" t="s">
        <v>27</v>
      </c>
      <c r="J589" s="59">
        <v>0</v>
      </c>
      <c r="K589" s="59">
        <f t="shared" si="40"/>
        <v>6</v>
      </c>
      <c r="L589" s="59">
        <v>1</v>
      </c>
      <c r="M589" s="59">
        <v>1</v>
      </c>
      <c r="N589" s="59">
        <v>1</v>
      </c>
      <c r="O589" s="59">
        <v>1</v>
      </c>
      <c r="P589" s="59">
        <v>1</v>
      </c>
      <c r="Q589" s="59">
        <v>1</v>
      </c>
      <c r="R589" s="59">
        <v>2018</v>
      </c>
      <c r="S589" s="59" t="s">
        <v>582</v>
      </c>
      <c r="T589" s="59" t="s">
        <v>2862</v>
      </c>
      <c r="U589" s="59" t="s">
        <v>30</v>
      </c>
      <c r="V589" s="59">
        <v>1</v>
      </c>
      <c r="W589" s="59">
        <v>1</v>
      </c>
      <c r="X589" s="61">
        <v>1</v>
      </c>
      <c r="Y589" s="64">
        <v>0</v>
      </c>
    </row>
    <row r="590" spans="1:25">
      <c r="A590" s="59">
        <v>589</v>
      </c>
      <c r="B590" s="59" t="s">
        <v>2863</v>
      </c>
      <c r="C590" s="59" t="s">
        <v>2864</v>
      </c>
      <c r="D590" s="59" t="s">
        <v>2865</v>
      </c>
      <c r="E590" s="59" t="s">
        <v>161</v>
      </c>
      <c r="F590" s="59" t="s">
        <v>161</v>
      </c>
      <c r="G590" s="59">
        <f t="shared" si="41"/>
        <v>1</v>
      </c>
      <c r="H590" s="60" t="s">
        <v>2866</v>
      </c>
      <c r="I590" s="59" t="s">
        <v>27</v>
      </c>
      <c r="J590" s="59">
        <v>0</v>
      </c>
      <c r="K590" s="59">
        <f t="shared" si="40"/>
        <v>6</v>
      </c>
      <c r="L590" s="59">
        <v>1</v>
      </c>
      <c r="M590" s="59">
        <v>1</v>
      </c>
      <c r="N590" s="59">
        <v>1</v>
      </c>
      <c r="O590" s="59">
        <v>1</v>
      </c>
      <c r="P590" s="59">
        <v>1</v>
      </c>
      <c r="Q590" s="59">
        <v>1</v>
      </c>
      <c r="R590" s="59">
        <v>2020</v>
      </c>
      <c r="S590" s="59" t="s">
        <v>2867</v>
      </c>
      <c r="T590" s="59" t="s">
        <v>2868</v>
      </c>
      <c r="U590" s="59" t="s">
        <v>30</v>
      </c>
      <c r="V590" s="59">
        <v>1</v>
      </c>
      <c r="W590" s="59">
        <v>1</v>
      </c>
      <c r="X590" s="61">
        <v>1</v>
      </c>
      <c r="Y590" s="64">
        <v>0</v>
      </c>
    </row>
    <row r="591" spans="1:25">
      <c r="A591" s="59">
        <v>590</v>
      </c>
      <c r="B591" s="59" t="s">
        <v>2869</v>
      </c>
      <c r="C591" s="59" t="s">
        <v>2870</v>
      </c>
      <c r="D591" s="59" t="s">
        <v>2871</v>
      </c>
      <c r="E591" s="59" t="s">
        <v>24</v>
      </c>
      <c r="F591" s="59" t="s">
        <v>25</v>
      </c>
      <c r="G591" s="59">
        <f t="shared" si="41"/>
        <v>0</v>
      </c>
      <c r="H591" s="60" t="s">
        <v>2872</v>
      </c>
      <c r="I591" s="59" t="s">
        <v>27</v>
      </c>
      <c r="J591" s="59">
        <v>0</v>
      </c>
      <c r="K591" s="59">
        <f t="shared" si="40"/>
        <v>6</v>
      </c>
      <c r="L591" s="59">
        <v>1</v>
      </c>
      <c r="M591" s="59">
        <v>1</v>
      </c>
      <c r="N591" s="59">
        <v>1</v>
      </c>
      <c r="O591" s="59">
        <v>1</v>
      </c>
      <c r="P591" s="59">
        <v>1</v>
      </c>
      <c r="Q591" s="59">
        <v>1</v>
      </c>
      <c r="R591" s="59">
        <v>2014</v>
      </c>
      <c r="S591" s="59" t="s">
        <v>172</v>
      </c>
      <c r="T591" s="59" t="s">
        <v>2873</v>
      </c>
      <c r="U591" s="59" t="s">
        <v>30</v>
      </c>
      <c r="V591" s="59">
        <v>1</v>
      </c>
      <c r="W591" s="59">
        <v>1</v>
      </c>
      <c r="X591" s="61">
        <v>1</v>
      </c>
      <c r="Y591" s="64">
        <v>0</v>
      </c>
    </row>
    <row r="592" spans="1:25">
      <c r="A592" s="59">
        <v>591</v>
      </c>
      <c r="B592" s="59" t="s">
        <v>2874</v>
      </c>
      <c r="C592" s="59" t="s">
        <v>2875</v>
      </c>
      <c r="D592" s="59" t="s">
        <v>762</v>
      </c>
      <c r="E592" s="59" t="s">
        <v>762</v>
      </c>
      <c r="F592" s="59" t="s">
        <v>762</v>
      </c>
      <c r="G592" s="59" t="s">
        <v>762</v>
      </c>
      <c r="H592" s="60" t="s">
        <v>2876</v>
      </c>
      <c r="I592" s="59" t="s">
        <v>27</v>
      </c>
      <c r="J592" s="59">
        <v>0</v>
      </c>
      <c r="K592" s="59">
        <f t="shared" si="40"/>
        <v>6</v>
      </c>
      <c r="L592" s="59">
        <v>1</v>
      </c>
      <c r="M592" s="59">
        <v>1</v>
      </c>
      <c r="N592" s="59">
        <v>1</v>
      </c>
      <c r="O592" s="59">
        <v>1</v>
      </c>
      <c r="P592" s="59">
        <v>1</v>
      </c>
      <c r="Q592" s="59">
        <v>1</v>
      </c>
      <c r="R592" s="59">
        <v>2015</v>
      </c>
      <c r="S592" s="59" t="s">
        <v>172</v>
      </c>
      <c r="T592" s="59" t="s">
        <v>2877</v>
      </c>
      <c r="U592" s="59" t="s">
        <v>30</v>
      </c>
      <c r="V592" s="59">
        <v>1</v>
      </c>
      <c r="W592" s="59">
        <v>1</v>
      </c>
      <c r="X592" s="61">
        <v>1</v>
      </c>
      <c r="Y592" s="64">
        <v>0</v>
      </c>
    </row>
    <row r="593" spans="1:25">
      <c r="A593" s="59">
        <v>592</v>
      </c>
      <c r="B593" s="59" t="s">
        <v>2878</v>
      </c>
      <c r="C593" s="59" t="s">
        <v>2879</v>
      </c>
      <c r="D593" s="59" t="s">
        <v>4261</v>
      </c>
      <c r="E593" s="59" t="s">
        <v>105</v>
      </c>
      <c r="F593" s="59" t="s">
        <v>25</v>
      </c>
      <c r="G593" s="59">
        <f>IFERROR(IF(FIND("Multi",F593),1,0),0)</f>
        <v>0</v>
      </c>
      <c r="H593" s="60" t="s">
        <v>2880</v>
      </c>
      <c r="I593" s="59" t="s">
        <v>27</v>
      </c>
      <c r="J593" s="59">
        <v>0</v>
      </c>
      <c r="K593" s="59">
        <f t="shared" si="40"/>
        <v>6</v>
      </c>
      <c r="L593" s="59">
        <v>1</v>
      </c>
      <c r="M593" s="59">
        <v>1</v>
      </c>
      <c r="N593" s="59">
        <v>1</v>
      </c>
      <c r="O593" s="59">
        <v>1</v>
      </c>
      <c r="P593" s="59">
        <v>1</v>
      </c>
      <c r="Q593" s="59">
        <v>1</v>
      </c>
      <c r="R593" s="59">
        <v>2016</v>
      </c>
      <c r="S593" s="59" t="s">
        <v>172</v>
      </c>
      <c r="T593" s="59" t="s">
        <v>2881</v>
      </c>
      <c r="U593" s="59" t="s">
        <v>30</v>
      </c>
      <c r="V593" s="59">
        <v>1</v>
      </c>
      <c r="W593" s="59">
        <v>1</v>
      </c>
      <c r="X593" s="61">
        <v>1</v>
      </c>
      <c r="Y593" s="64">
        <v>0</v>
      </c>
    </row>
    <row r="594" spans="1:25">
      <c r="A594" s="59">
        <v>593</v>
      </c>
      <c r="B594" s="59" t="s">
        <v>2882</v>
      </c>
      <c r="C594" s="59" t="s">
        <v>2883</v>
      </c>
      <c r="D594" s="59" t="s">
        <v>762</v>
      </c>
      <c r="E594" s="59" t="s">
        <v>762</v>
      </c>
      <c r="F594" s="59" t="s">
        <v>762</v>
      </c>
      <c r="G594" s="59" t="s">
        <v>762</v>
      </c>
      <c r="H594" s="60" t="s">
        <v>2884</v>
      </c>
      <c r="I594" s="59" t="s">
        <v>27</v>
      </c>
      <c r="J594" s="59">
        <v>0</v>
      </c>
      <c r="K594" s="59">
        <f t="shared" si="40"/>
        <v>6</v>
      </c>
      <c r="L594" s="59">
        <v>1</v>
      </c>
      <c r="M594" s="59">
        <v>1</v>
      </c>
      <c r="N594" s="59">
        <v>1</v>
      </c>
      <c r="O594" s="59">
        <v>1</v>
      </c>
      <c r="P594" s="59">
        <v>1</v>
      </c>
      <c r="Q594" s="59">
        <v>1</v>
      </c>
      <c r="R594" s="59">
        <v>2017</v>
      </c>
      <c r="S594" s="59" t="s">
        <v>172</v>
      </c>
      <c r="T594" s="59" t="s">
        <v>2885</v>
      </c>
      <c r="U594" s="59" t="s">
        <v>30</v>
      </c>
      <c r="V594" s="59">
        <v>1</v>
      </c>
      <c r="W594" s="59">
        <v>1</v>
      </c>
      <c r="X594" s="61">
        <v>1</v>
      </c>
      <c r="Y594" s="64">
        <v>0</v>
      </c>
    </row>
    <row r="595" spans="1:25">
      <c r="A595" s="59">
        <v>594</v>
      </c>
      <c r="B595" s="59" t="s">
        <v>2886</v>
      </c>
      <c r="C595" s="59" t="s">
        <v>2887</v>
      </c>
      <c r="D595" s="59" t="s">
        <v>2888</v>
      </c>
      <c r="E595" s="59" t="s">
        <v>42</v>
      </c>
      <c r="F595" s="59" t="s">
        <v>35</v>
      </c>
      <c r="G595" s="59">
        <f>IFERROR(IF(FIND("Multi",F595),1,0),0)</f>
        <v>0</v>
      </c>
      <c r="H595" s="60" t="s">
        <v>2889</v>
      </c>
      <c r="I595" s="59" t="s">
        <v>27</v>
      </c>
      <c r="J595" s="59">
        <v>0</v>
      </c>
      <c r="K595" s="59">
        <f t="shared" si="40"/>
        <v>6</v>
      </c>
      <c r="L595" s="59">
        <v>1</v>
      </c>
      <c r="M595" s="59">
        <v>1</v>
      </c>
      <c r="N595" s="59">
        <v>1</v>
      </c>
      <c r="O595" s="59">
        <v>1</v>
      </c>
      <c r="P595" s="59">
        <v>1</v>
      </c>
      <c r="Q595" s="59">
        <v>1</v>
      </c>
      <c r="R595" s="59">
        <v>2022</v>
      </c>
      <c r="S595" s="59" t="s">
        <v>172</v>
      </c>
      <c r="T595" s="59" t="s">
        <v>2890</v>
      </c>
      <c r="U595" s="59" t="s">
        <v>30</v>
      </c>
      <c r="V595" s="59">
        <v>1</v>
      </c>
      <c r="W595" s="59">
        <v>1</v>
      </c>
      <c r="X595" s="61">
        <v>1</v>
      </c>
      <c r="Y595" s="64">
        <v>0</v>
      </c>
    </row>
    <row r="596" spans="1:25">
      <c r="A596" s="59">
        <v>595</v>
      </c>
      <c r="B596" s="59" t="s">
        <v>2891</v>
      </c>
      <c r="C596" s="59" t="s">
        <v>2892</v>
      </c>
      <c r="D596" s="59" t="s">
        <v>762</v>
      </c>
      <c r="E596" s="59" t="s">
        <v>762</v>
      </c>
      <c r="F596" s="59" t="s">
        <v>762</v>
      </c>
      <c r="G596" s="59" t="s">
        <v>762</v>
      </c>
      <c r="H596" s="60" t="s">
        <v>2893</v>
      </c>
      <c r="I596" s="59" t="s">
        <v>27</v>
      </c>
      <c r="J596" s="59">
        <v>0</v>
      </c>
      <c r="K596" s="59">
        <f t="shared" ref="K596:K627" si="42">SUM(L596:Q596)</f>
        <v>6</v>
      </c>
      <c r="L596" s="59">
        <v>1</v>
      </c>
      <c r="M596" s="59">
        <v>1</v>
      </c>
      <c r="N596" s="59">
        <v>1</v>
      </c>
      <c r="O596" s="59">
        <v>1</v>
      </c>
      <c r="P596" s="59">
        <v>1</v>
      </c>
      <c r="Q596" s="59">
        <v>1</v>
      </c>
      <c r="R596" s="59">
        <v>2022</v>
      </c>
      <c r="S596" s="59" t="s">
        <v>2894</v>
      </c>
      <c r="T596" s="59" t="s">
        <v>2895</v>
      </c>
      <c r="U596" s="59" t="s">
        <v>30</v>
      </c>
      <c r="V596" s="59">
        <v>1</v>
      </c>
      <c r="W596" s="59">
        <v>1</v>
      </c>
      <c r="X596" s="61">
        <v>1</v>
      </c>
      <c r="Y596" s="64">
        <v>0</v>
      </c>
    </row>
    <row r="597" spans="1:25">
      <c r="A597" s="59">
        <v>596</v>
      </c>
      <c r="B597" s="59" t="s">
        <v>2896</v>
      </c>
      <c r="C597" s="59" t="s">
        <v>2897</v>
      </c>
      <c r="D597" s="59" t="s">
        <v>762</v>
      </c>
      <c r="E597" s="59" t="s">
        <v>762</v>
      </c>
      <c r="F597" s="59" t="s">
        <v>762</v>
      </c>
      <c r="G597" s="59" t="s">
        <v>762</v>
      </c>
      <c r="H597" s="60" t="s">
        <v>2898</v>
      </c>
      <c r="I597" s="59" t="s">
        <v>27</v>
      </c>
      <c r="J597" s="59">
        <v>0</v>
      </c>
      <c r="K597" s="59">
        <f t="shared" si="42"/>
        <v>6</v>
      </c>
      <c r="L597" s="59">
        <v>1</v>
      </c>
      <c r="M597" s="59">
        <v>1</v>
      </c>
      <c r="N597" s="59">
        <v>1</v>
      </c>
      <c r="O597" s="59">
        <v>1</v>
      </c>
      <c r="P597" s="59">
        <v>1</v>
      </c>
      <c r="Q597" s="59">
        <v>1</v>
      </c>
      <c r="R597" s="59">
        <v>2019</v>
      </c>
      <c r="S597" s="59" t="s">
        <v>594</v>
      </c>
      <c r="T597" s="59" t="s">
        <v>2899</v>
      </c>
      <c r="U597" s="59" t="s">
        <v>30</v>
      </c>
      <c r="V597" s="59">
        <v>1</v>
      </c>
      <c r="W597" s="59">
        <v>1</v>
      </c>
      <c r="X597" s="61">
        <v>1</v>
      </c>
      <c r="Y597" s="64">
        <v>0</v>
      </c>
    </row>
    <row r="598" spans="1:25">
      <c r="A598" s="59">
        <v>597</v>
      </c>
      <c r="B598" s="59" t="s">
        <v>2900</v>
      </c>
      <c r="C598" s="59" t="s">
        <v>2901</v>
      </c>
      <c r="D598" s="59" t="s">
        <v>360</v>
      </c>
      <c r="E598" s="59" t="s">
        <v>105</v>
      </c>
      <c r="F598" s="59" t="s">
        <v>25</v>
      </c>
      <c r="G598" s="59">
        <f>IFERROR(IF(FIND("Multi",F598),1,0),0)</f>
        <v>0</v>
      </c>
      <c r="H598" s="60" t="s">
        <v>2902</v>
      </c>
      <c r="I598" s="59" t="s">
        <v>27</v>
      </c>
      <c r="J598" s="59">
        <v>0</v>
      </c>
      <c r="K598" s="59">
        <f t="shared" si="42"/>
        <v>6</v>
      </c>
      <c r="L598" s="59">
        <v>1</v>
      </c>
      <c r="M598" s="59">
        <v>1</v>
      </c>
      <c r="N598" s="59">
        <v>1</v>
      </c>
      <c r="O598" s="59">
        <v>1</v>
      </c>
      <c r="P598" s="59">
        <v>1</v>
      </c>
      <c r="Q598" s="59">
        <v>1</v>
      </c>
      <c r="R598" s="59">
        <v>2019</v>
      </c>
      <c r="S598" s="59" t="s">
        <v>594</v>
      </c>
      <c r="T598" s="59" t="s">
        <v>2903</v>
      </c>
      <c r="U598" s="59" t="s">
        <v>30</v>
      </c>
      <c r="V598" s="59">
        <v>1</v>
      </c>
      <c r="W598" s="59">
        <v>1</v>
      </c>
      <c r="X598" s="61">
        <v>1</v>
      </c>
      <c r="Y598" s="64">
        <v>0</v>
      </c>
    </row>
    <row r="599" spans="1:25">
      <c r="A599" s="59">
        <v>598</v>
      </c>
      <c r="B599" s="59" t="s">
        <v>2904</v>
      </c>
      <c r="C599" s="59" t="s">
        <v>2905</v>
      </c>
      <c r="D599" s="59" t="s">
        <v>762</v>
      </c>
      <c r="E599" s="59" t="s">
        <v>762</v>
      </c>
      <c r="F599" s="59" t="s">
        <v>762</v>
      </c>
      <c r="G599" s="59" t="s">
        <v>762</v>
      </c>
      <c r="H599" s="60" t="s">
        <v>2906</v>
      </c>
      <c r="I599" s="59" t="s">
        <v>27</v>
      </c>
      <c r="J599" s="59">
        <v>0</v>
      </c>
      <c r="K599" s="59">
        <f t="shared" si="42"/>
        <v>6</v>
      </c>
      <c r="L599" s="59">
        <v>1</v>
      </c>
      <c r="M599" s="59">
        <v>1</v>
      </c>
      <c r="N599" s="59">
        <v>1</v>
      </c>
      <c r="O599" s="59">
        <v>1</v>
      </c>
      <c r="P599" s="59">
        <v>1</v>
      </c>
      <c r="Q599" s="59">
        <v>1</v>
      </c>
      <c r="R599" s="59">
        <v>2016</v>
      </c>
      <c r="S599" s="59" t="s">
        <v>80</v>
      </c>
      <c r="T599" s="59" t="s">
        <v>2907</v>
      </c>
      <c r="U599" s="59" t="s">
        <v>30</v>
      </c>
      <c r="V599" s="59">
        <v>1</v>
      </c>
      <c r="W599" s="59">
        <v>1</v>
      </c>
      <c r="X599" s="61">
        <v>1</v>
      </c>
      <c r="Y599" s="64">
        <v>0</v>
      </c>
    </row>
    <row r="600" spans="1:25">
      <c r="A600" s="59">
        <v>599</v>
      </c>
      <c r="B600" s="59" t="s">
        <v>2908</v>
      </c>
      <c r="C600" s="59" t="s">
        <v>2909</v>
      </c>
      <c r="D600" s="59" t="s">
        <v>762</v>
      </c>
      <c r="E600" s="59" t="s">
        <v>762</v>
      </c>
      <c r="F600" s="59" t="s">
        <v>762</v>
      </c>
      <c r="G600" s="59" t="s">
        <v>762</v>
      </c>
      <c r="H600" s="60" t="s">
        <v>2910</v>
      </c>
      <c r="I600" s="59" t="s">
        <v>27</v>
      </c>
      <c r="J600" s="59">
        <v>0</v>
      </c>
      <c r="K600" s="59">
        <f t="shared" si="42"/>
        <v>6</v>
      </c>
      <c r="L600" s="59">
        <v>1</v>
      </c>
      <c r="M600" s="59">
        <v>1</v>
      </c>
      <c r="N600" s="59">
        <v>1</v>
      </c>
      <c r="O600" s="59">
        <v>1</v>
      </c>
      <c r="P600" s="59">
        <v>1</v>
      </c>
      <c r="Q600" s="59">
        <v>1</v>
      </c>
      <c r="R600" s="59">
        <v>2018</v>
      </c>
      <c r="S600" s="59" t="s">
        <v>80</v>
      </c>
      <c r="T600" s="59" t="s">
        <v>2911</v>
      </c>
      <c r="U600" s="59" t="s">
        <v>30</v>
      </c>
      <c r="V600" s="59">
        <v>1</v>
      </c>
      <c r="W600" s="59">
        <v>1</v>
      </c>
      <c r="X600" s="61">
        <v>1</v>
      </c>
      <c r="Y600" s="64">
        <v>0</v>
      </c>
    </row>
    <row r="601" spans="1:25">
      <c r="A601" s="59">
        <v>600</v>
      </c>
      <c r="B601" s="59" t="s">
        <v>525</v>
      </c>
      <c r="C601" s="59" t="s">
        <v>2912</v>
      </c>
      <c r="D601" s="59" t="s">
        <v>762</v>
      </c>
      <c r="E601" s="59" t="s">
        <v>762</v>
      </c>
      <c r="F601" s="59" t="s">
        <v>762</v>
      </c>
      <c r="G601" s="59" t="s">
        <v>762</v>
      </c>
      <c r="H601" s="60" t="s">
        <v>2913</v>
      </c>
      <c r="I601" s="59" t="s">
        <v>27</v>
      </c>
      <c r="J601" s="59">
        <v>0</v>
      </c>
      <c r="K601" s="59">
        <f t="shared" si="42"/>
        <v>6</v>
      </c>
      <c r="L601" s="59">
        <v>1</v>
      </c>
      <c r="M601" s="59">
        <v>1</v>
      </c>
      <c r="N601" s="59">
        <v>1</v>
      </c>
      <c r="O601" s="59">
        <v>1</v>
      </c>
      <c r="P601" s="59">
        <v>1</v>
      </c>
      <c r="Q601" s="59">
        <v>1</v>
      </c>
      <c r="R601" s="59">
        <v>2019</v>
      </c>
      <c r="S601" s="59" t="s">
        <v>80</v>
      </c>
      <c r="T601" s="59" t="s">
        <v>2914</v>
      </c>
      <c r="U601" s="59" t="s">
        <v>30</v>
      </c>
      <c r="V601" s="59">
        <v>1</v>
      </c>
      <c r="W601" s="59">
        <v>1</v>
      </c>
      <c r="X601" s="61">
        <v>1</v>
      </c>
      <c r="Y601" s="64">
        <v>0</v>
      </c>
    </row>
    <row r="602" spans="1:25">
      <c r="A602" s="59">
        <v>601</v>
      </c>
      <c r="B602" s="59" t="s">
        <v>2915</v>
      </c>
      <c r="C602" s="59" t="s">
        <v>2916</v>
      </c>
      <c r="D602" s="59" t="s">
        <v>762</v>
      </c>
      <c r="E602" s="59" t="s">
        <v>762</v>
      </c>
      <c r="F602" s="59" t="s">
        <v>762</v>
      </c>
      <c r="G602" s="59" t="s">
        <v>762</v>
      </c>
      <c r="H602" s="60" t="s">
        <v>2917</v>
      </c>
      <c r="I602" s="59" t="s">
        <v>27</v>
      </c>
      <c r="J602" s="59">
        <v>0</v>
      </c>
      <c r="K602" s="59">
        <f t="shared" si="42"/>
        <v>6</v>
      </c>
      <c r="L602" s="59">
        <v>1</v>
      </c>
      <c r="M602" s="59">
        <v>1</v>
      </c>
      <c r="N602" s="59">
        <v>1</v>
      </c>
      <c r="O602" s="59">
        <v>1</v>
      </c>
      <c r="P602" s="59">
        <v>1</v>
      </c>
      <c r="Q602" s="59">
        <v>1</v>
      </c>
      <c r="R602" s="59">
        <v>2021</v>
      </c>
      <c r="S602" s="59" t="s">
        <v>80</v>
      </c>
      <c r="T602" s="59" t="s">
        <v>2918</v>
      </c>
      <c r="U602" s="59" t="s">
        <v>30</v>
      </c>
      <c r="V602" s="59">
        <v>1</v>
      </c>
      <c r="W602" s="59">
        <v>1</v>
      </c>
      <c r="X602" s="61">
        <v>1</v>
      </c>
      <c r="Y602" s="64">
        <v>0</v>
      </c>
    </row>
    <row r="603" spans="1:25">
      <c r="A603" s="59">
        <v>602</v>
      </c>
      <c r="B603" s="59" t="s">
        <v>2919</v>
      </c>
      <c r="C603" s="59" t="s">
        <v>2920</v>
      </c>
      <c r="D603" s="59" t="s">
        <v>2921</v>
      </c>
      <c r="E603" s="59" t="s">
        <v>161</v>
      </c>
      <c r="F603" s="59" t="s">
        <v>161</v>
      </c>
      <c r="G603" s="59">
        <f>IFERROR(IF(FIND("Multi",F603),1,0),0)</f>
        <v>1</v>
      </c>
      <c r="H603" s="60" t="s">
        <v>2922</v>
      </c>
      <c r="I603" s="59" t="s">
        <v>27</v>
      </c>
      <c r="J603" s="59">
        <v>0</v>
      </c>
      <c r="K603" s="59">
        <f t="shared" si="42"/>
        <v>6</v>
      </c>
      <c r="L603" s="59">
        <v>1</v>
      </c>
      <c r="M603" s="59">
        <v>1</v>
      </c>
      <c r="N603" s="59">
        <v>1</v>
      </c>
      <c r="O603" s="59">
        <v>1</v>
      </c>
      <c r="P603" s="59">
        <v>1</v>
      </c>
      <c r="Q603" s="59">
        <v>1</v>
      </c>
      <c r="R603" s="59">
        <v>2022</v>
      </c>
      <c r="S603" s="59" t="s">
        <v>80</v>
      </c>
      <c r="T603" s="59" t="s">
        <v>2923</v>
      </c>
      <c r="U603" s="59" t="s">
        <v>30</v>
      </c>
      <c r="V603" s="59">
        <v>1</v>
      </c>
      <c r="W603" s="59">
        <v>1</v>
      </c>
      <c r="X603" s="61">
        <v>1</v>
      </c>
      <c r="Y603" s="64">
        <v>0</v>
      </c>
    </row>
    <row r="604" spans="1:25">
      <c r="A604" s="59">
        <v>603</v>
      </c>
      <c r="B604" s="59" t="s">
        <v>2924</v>
      </c>
      <c r="C604" s="59" t="s">
        <v>2925</v>
      </c>
      <c r="D604" s="59" t="s">
        <v>762</v>
      </c>
      <c r="E604" s="59" t="s">
        <v>762</v>
      </c>
      <c r="F604" s="59" t="s">
        <v>762</v>
      </c>
      <c r="G604" s="59" t="s">
        <v>762</v>
      </c>
      <c r="H604" s="60" t="s">
        <v>2926</v>
      </c>
      <c r="I604" s="59" t="s">
        <v>27</v>
      </c>
      <c r="J604" s="59">
        <v>0</v>
      </c>
      <c r="K604" s="59">
        <f t="shared" si="42"/>
        <v>6</v>
      </c>
      <c r="L604" s="59">
        <v>1</v>
      </c>
      <c r="M604" s="59">
        <v>1</v>
      </c>
      <c r="N604" s="59">
        <v>1</v>
      </c>
      <c r="O604" s="59">
        <v>1</v>
      </c>
      <c r="P604" s="59">
        <v>1</v>
      </c>
      <c r="Q604" s="59">
        <v>1</v>
      </c>
      <c r="R604" s="59">
        <v>2021</v>
      </c>
      <c r="S604" s="59" t="s">
        <v>2927</v>
      </c>
      <c r="T604" s="59" t="s">
        <v>2928</v>
      </c>
      <c r="U604" s="59" t="s">
        <v>30</v>
      </c>
      <c r="V604" s="59">
        <v>1</v>
      </c>
      <c r="W604" s="59">
        <v>1</v>
      </c>
      <c r="X604" s="61">
        <v>1</v>
      </c>
      <c r="Y604" s="64">
        <v>0</v>
      </c>
    </row>
    <row r="605" spans="1:25">
      <c r="A605" s="59">
        <v>604</v>
      </c>
      <c r="B605" s="59" t="s">
        <v>2929</v>
      </c>
      <c r="C605" s="59" t="s">
        <v>2930</v>
      </c>
      <c r="D605" s="59" t="s">
        <v>762</v>
      </c>
      <c r="E605" s="59" t="s">
        <v>762</v>
      </c>
      <c r="F605" s="59" t="s">
        <v>762</v>
      </c>
      <c r="G605" s="59" t="s">
        <v>762</v>
      </c>
      <c r="H605" s="60" t="s">
        <v>2931</v>
      </c>
      <c r="I605" s="59" t="s">
        <v>27</v>
      </c>
      <c r="J605" s="59">
        <v>0</v>
      </c>
      <c r="K605" s="59">
        <f t="shared" si="42"/>
        <v>6</v>
      </c>
      <c r="L605" s="59">
        <v>1</v>
      </c>
      <c r="M605" s="59">
        <v>1</v>
      </c>
      <c r="N605" s="59">
        <v>1</v>
      </c>
      <c r="O605" s="59">
        <v>1</v>
      </c>
      <c r="P605" s="59">
        <v>1</v>
      </c>
      <c r="Q605" s="59">
        <v>1</v>
      </c>
      <c r="R605" s="59">
        <v>2021</v>
      </c>
      <c r="S605" s="59" t="s">
        <v>2932</v>
      </c>
      <c r="T605" s="59" t="s">
        <v>2933</v>
      </c>
      <c r="U605" s="59" t="s">
        <v>30</v>
      </c>
      <c r="V605" s="59">
        <v>1</v>
      </c>
      <c r="W605" s="59">
        <v>1</v>
      </c>
      <c r="X605" s="61">
        <v>1</v>
      </c>
      <c r="Y605" s="64">
        <v>0</v>
      </c>
    </row>
    <row r="606" spans="1:25">
      <c r="A606" s="59">
        <v>605</v>
      </c>
      <c r="B606" s="59" t="s">
        <v>2934</v>
      </c>
      <c r="C606" s="59" t="s">
        <v>2935</v>
      </c>
      <c r="D606" s="59" t="s">
        <v>2659</v>
      </c>
      <c r="E606" s="59" t="s">
        <v>42</v>
      </c>
      <c r="F606" s="59" t="s">
        <v>35</v>
      </c>
      <c r="G606" s="59">
        <f>IFERROR(IF(FIND("Multi",F606),1,0),0)</f>
        <v>0</v>
      </c>
      <c r="H606" s="60" t="s">
        <v>2936</v>
      </c>
      <c r="I606" s="59" t="s">
        <v>27</v>
      </c>
      <c r="J606" s="59">
        <v>0</v>
      </c>
      <c r="K606" s="59">
        <f t="shared" si="42"/>
        <v>6</v>
      </c>
      <c r="L606" s="59">
        <v>1</v>
      </c>
      <c r="M606" s="59">
        <v>1</v>
      </c>
      <c r="N606" s="59">
        <v>1</v>
      </c>
      <c r="O606" s="59">
        <v>1</v>
      </c>
      <c r="P606" s="59">
        <v>1</v>
      </c>
      <c r="Q606" s="59">
        <v>1</v>
      </c>
      <c r="R606" s="59">
        <v>2021</v>
      </c>
      <c r="S606" s="59" t="s">
        <v>2932</v>
      </c>
      <c r="T606" s="59" t="s">
        <v>2937</v>
      </c>
      <c r="U606" s="59" t="s">
        <v>30</v>
      </c>
      <c r="V606" s="59">
        <v>1</v>
      </c>
      <c r="W606" s="59">
        <v>1</v>
      </c>
      <c r="X606" s="61">
        <v>1</v>
      </c>
      <c r="Y606" s="64">
        <v>0</v>
      </c>
    </row>
    <row r="607" spans="1:25">
      <c r="A607" s="59">
        <v>606</v>
      </c>
      <c r="B607" s="59" t="s">
        <v>2938</v>
      </c>
      <c r="C607" s="59" t="s">
        <v>2939</v>
      </c>
      <c r="D607" s="59" t="s">
        <v>1714</v>
      </c>
      <c r="E607" s="59" t="s">
        <v>42</v>
      </c>
      <c r="F607" s="59" t="s">
        <v>35</v>
      </c>
      <c r="G607" s="59">
        <f>IFERROR(IF(FIND("Multi",F607),1,0),0)</f>
        <v>0</v>
      </c>
      <c r="H607" s="60" t="s">
        <v>2940</v>
      </c>
      <c r="I607" s="59" t="s">
        <v>27</v>
      </c>
      <c r="J607" s="59">
        <v>0</v>
      </c>
      <c r="K607" s="59">
        <f t="shared" si="42"/>
        <v>6</v>
      </c>
      <c r="L607" s="59">
        <v>1</v>
      </c>
      <c r="M607" s="59">
        <v>1</v>
      </c>
      <c r="N607" s="59">
        <v>1</v>
      </c>
      <c r="O607" s="59">
        <v>1</v>
      </c>
      <c r="P607" s="59">
        <v>1</v>
      </c>
      <c r="Q607" s="59">
        <v>1</v>
      </c>
      <c r="R607" s="59">
        <v>2018</v>
      </c>
      <c r="S607" s="59" t="s">
        <v>663</v>
      </c>
      <c r="T607" s="59" t="s">
        <v>2941</v>
      </c>
      <c r="U607" s="59" t="s">
        <v>30</v>
      </c>
      <c r="V607" s="59">
        <v>1</v>
      </c>
      <c r="W607" s="59">
        <v>1</v>
      </c>
      <c r="X607" s="61">
        <v>1</v>
      </c>
      <c r="Y607" s="64">
        <v>0</v>
      </c>
    </row>
    <row r="608" spans="1:25">
      <c r="A608" s="59">
        <v>607</v>
      </c>
      <c r="B608" s="59" t="s">
        <v>2942</v>
      </c>
      <c r="C608" s="59" t="s">
        <v>2943</v>
      </c>
      <c r="D608" s="59" t="s">
        <v>762</v>
      </c>
      <c r="E608" s="59" t="s">
        <v>762</v>
      </c>
      <c r="F608" s="59" t="s">
        <v>762</v>
      </c>
      <c r="G608" s="59" t="s">
        <v>762</v>
      </c>
      <c r="H608" s="60" t="s">
        <v>2944</v>
      </c>
      <c r="I608" s="59" t="s">
        <v>27</v>
      </c>
      <c r="J608" s="59">
        <v>0</v>
      </c>
      <c r="K608" s="59">
        <f t="shared" si="42"/>
        <v>6</v>
      </c>
      <c r="L608" s="59">
        <v>1</v>
      </c>
      <c r="M608" s="59">
        <v>1</v>
      </c>
      <c r="N608" s="59">
        <v>1</v>
      </c>
      <c r="O608" s="59">
        <v>1</v>
      </c>
      <c r="P608" s="59">
        <v>1</v>
      </c>
      <c r="Q608" s="59">
        <v>1</v>
      </c>
      <c r="R608" s="59">
        <v>2019</v>
      </c>
      <c r="S608" s="59" t="s">
        <v>663</v>
      </c>
      <c r="T608" s="59" t="s">
        <v>2945</v>
      </c>
      <c r="U608" s="59" t="s">
        <v>30</v>
      </c>
      <c r="V608" s="59">
        <v>1</v>
      </c>
      <c r="W608" s="59">
        <v>1</v>
      </c>
      <c r="X608" s="61">
        <v>1</v>
      </c>
      <c r="Y608" s="64">
        <v>0</v>
      </c>
    </row>
    <row r="609" spans="1:25">
      <c r="A609" s="59">
        <v>608</v>
      </c>
      <c r="B609" s="59" t="s">
        <v>2946</v>
      </c>
      <c r="C609" s="59" t="s">
        <v>2947</v>
      </c>
      <c r="D609" s="59" t="s">
        <v>1714</v>
      </c>
      <c r="E609" s="59" t="s">
        <v>42</v>
      </c>
      <c r="F609" s="59" t="s">
        <v>35</v>
      </c>
      <c r="G609" s="59">
        <f>IFERROR(IF(FIND("Multi",F609),1,0),0)</f>
        <v>0</v>
      </c>
      <c r="H609" s="60" t="s">
        <v>2948</v>
      </c>
      <c r="I609" s="59" t="s">
        <v>27</v>
      </c>
      <c r="J609" s="59">
        <v>0</v>
      </c>
      <c r="K609" s="59">
        <f t="shared" si="42"/>
        <v>6</v>
      </c>
      <c r="L609" s="59">
        <v>1</v>
      </c>
      <c r="M609" s="59">
        <v>1</v>
      </c>
      <c r="N609" s="59">
        <v>1</v>
      </c>
      <c r="O609" s="59">
        <v>1</v>
      </c>
      <c r="P609" s="59">
        <v>1</v>
      </c>
      <c r="Q609" s="59">
        <v>1</v>
      </c>
      <c r="R609" s="59">
        <v>2016</v>
      </c>
      <c r="S609" s="59" t="s">
        <v>259</v>
      </c>
      <c r="T609" s="59" t="s">
        <v>2949</v>
      </c>
      <c r="U609" s="59" t="s">
        <v>30</v>
      </c>
      <c r="V609" s="59">
        <v>1</v>
      </c>
      <c r="W609" s="59">
        <v>1</v>
      </c>
      <c r="X609" s="61">
        <v>1</v>
      </c>
      <c r="Y609" s="64">
        <v>0</v>
      </c>
    </row>
    <row r="610" spans="1:25">
      <c r="A610" s="59">
        <v>609</v>
      </c>
      <c r="B610" s="59" t="s">
        <v>2950</v>
      </c>
      <c r="C610" s="59" t="s">
        <v>2951</v>
      </c>
      <c r="D610" s="59" t="s">
        <v>2952</v>
      </c>
      <c r="E610" s="59" t="s">
        <v>42</v>
      </c>
      <c r="F610" s="59" t="s">
        <v>35</v>
      </c>
      <c r="G610" s="59">
        <f>IFERROR(IF(FIND("Multi",F610),1,0),0)</f>
        <v>0</v>
      </c>
      <c r="H610" s="60" t="s">
        <v>2953</v>
      </c>
      <c r="I610" s="59" t="s">
        <v>27</v>
      </c>
      <c r="J610" s="59">
        <v>0</v>
      </c>
      <c r="K610" s="59">
        <f t="shared" si="42"/>
        <v>6</v>
      </c>
      <c r="L610" s="59">
        <v>1</v>
      </c>
      <c r="M610" s="59">
        <v>1</v>
      </c>
      <c r="N610" s="59">
        <v>1</v>
      </c>
      <c r="O610" s="59">
        <v>1</v>
      </c>
      <c r="P610" s="59">
        <v>1</v>
      </c>
      <c r="Q610" s="59">
        <v>1</v>
      </c>
      <c r="R610" s="59">
        <v>2018</v>
      </c>
      <c r="S610" s="59" t="s">
        <v>259</v>
      </c>
      <c r="T610" s="59" t="s">
        <v>2954</v>
      </c>
      <c r="U610" s="59" t="s">
        <v>30</v>
      </c>
      <c r="V610" s="59">
        <v>1</v>
      </c>
      <c r="W610" s="59">
        <v>1</v>
      </c>
      <c r="X610" s="61">
        <v>1</v>
      </c>
      <c r="Y610" s="64">
        <v>0</v>
      </c>
    </row>
    <row r="611" spans="1:25">
      <c r="A611" s="59">
        <v>610</v>
      </c>
      <c r="B611" s="59" t="s">
        <v>2955</v>
      </c>
      <c r="C611" s="59" t="s">
        <v>2956</v>
      </c>
      <c r="D611" s="59" t="s">
        <v>762</v>
      </c>
      <c r="E611" s="59" t="s">
        <v>762</v>
      </c>
      <c r="F611" s="59" t="s">
        <v>762</v>
      </c>
      <c r="G611" s="59" t="s">
        <v>762</v>
      </c>
      <c r="H611" s="60" t="s">
        <v>2957</v>
      </c>
      <c r="I611" s="59" t="s">
        <v>27</v>
      </c>
      <c r="J611" s="59">
        <v>0</v>
      </c>
      <c r="K611" s="59">
        <f t="shared" si="42"/>
        <v>6</v>
      </c>
      <c r="L611" s="59">
        <v>1</v>
      </c>
      <c r="M611" s="59">
        <v>1</v>
      </c>
      <c r="N611" s="59">
        <v>1</v>
      </c>
      <c r="O611" s="59">
        <v>1</v>
      </c>
      <c r="P611" s="59">
        <v>1</v>
      </c>
      <c r="Q611" s="59">
        <v>1</v>
      </c>
      <c r="R611" s="59">
        <v>2016</v>
      </c>
      <c r="S611" s="59" t="s">
        <v>2958</v>
      </c>
      <c r="T611" s="59" t="s">
        <v>2959</v>
      </c>
      <c r="U611" s="59" t="s">
        <v>30</v>
      </c>
      <c r="V611" s="59">
        <v>1</v>
      </c>
      <c r="W611" s="59">
        <v>1</v>
      </c>
      <c r="X611" s="61">
        <v>1</v>
      </c>
      <c r="Y611" s="64">
        <v>0</v>
      </c>
    </row>
    <row r="612" spans="1:25">
      <c r="A612" s="59">
        <v>611</v>
      </c>
      <c r="B612" s="59" t="s">
        <v>2960</v>
      </c>
      <c r="C612" s="59" t="s">
        <v>2961</v>
      </c>
      <c r="D612" s="59" t="s">
        <v>823</v>
      </c>
      <c r="E612" s="59" t="s">
        <v>42</v>
      </c>
      <c r="F612" s="59" t="s">
        <v>35</v>
      </c>
      <c r="G612" s="59">
        <f>IFERROR(IF(FIND("Multi",F612),1,0),0)</f>
        <v>0</v>
      </c>
      <c r="H612" s="60" t="s">
        <v>2962</v>
      </c>
      <c r="I612" s="59" t="s">
        <v>27</v>
      </c>
      <c r="J612" s="59">
        <v>0</v>
      </c>
      <c r="K612" s="59">
        <f t="shared" si="42"/>
        <v>6</v>
      </c>
      <c r="L612" s="59">
        <v>1</v>
      </c>
      <c r="M612" s="59">
        <v>1</v>
      </c>
      <c r="N612" s="59">
        <v>1</v>
      </c>
      <c r="O612" s="59">
        <v>1</v>
      </c>
      <c r="P612" s="59">
        <v>1</v>
      </c>
      <c r="Q612" s="59">
        <v>1</v>
      </c>
      <c r="R612" s="59">
        <v>2019</v>
      </c>
      <c r="S612" s="59" t="s">
        <v>2963</v>
      </c>
      <c r="T612" s="59" t="s">
        <v>2964</v>
      </c>
      <c r="U612" s="59" t="s">
        <v>30</v>
      </c>
      <c r="V612" s="59">
        <v>1</v>
      </c>
      <c r="W612" s="59">
        <v>1</v>
      </c>
      <c r="X612" s="61">
        <v>1</v>
      </c>
      <c r="Y612" s="64">
        <v>0</v>
      </c>
    </row>
    <row r="613" spans="1:25">
      <c r="A613" s="59">
        <v>612</v>
      </c>
      <c r="B613" s="59" t="s">
        <v>2965</v>
      </c>
      <c r="C613" s="59" t="s">
        <v>2966</v>
      </c>
      <c r="D613" s="59" t="s">
        <v>2967</v>
      </c>
      <c r="E613" s="59" t="s">
        <v>91</v>
      </c>
      <c r="F613" s="59" t="s">
        <v>91</v>
      </c>
      <c r="G613" s="59">
        <f>IFERROR(IF(FIND("Multi",F613),1,0),0)</f>
        <v>0</v>
      </c>
      <c r="H613" s="60" t="s">
        <v>2968</v>
      </c>
      <c r="I613" s="59" t="s">
        <v>27</v>
      </c>
      <c r="J613" s="59">
        <v>0</v>
      </c>
      <c r="K613" s="59">
        <f t="shared" si="42"/>
        <v>6</v>
      </c>
      <c r="L613" s="59">
        <v>1</v>
      </c>
      <c r="M613" s="59">
        <v>1</v>
      </c>
      <c r="N613" s="59">
        <v>1</v>
      </c>
      <c r="O613" s="59">
        <v>1</v>
      </c>
      <c r="P613" s="59">
        <v>1</v>
      </c>
      <c r="Q613" s="59">
        <v>1</v>
      </c>
      <c r="R613" s="59">
        <v>2018</v>
      </c>
      <c r="S613" s="59" t="s">
        <v>669</v>
      </c>
      <c r="T613" s="59" t="s">
        <v>2969</v>
      </c>
      <c r="U613" s="59" t="s">
        <v>30</v>
      </c>
      <c r="V613" s="59">
        <v>1</v>
      </c>
      <c r="W613" s="59">
        <v>1</v>
      </c>
      <c r="X613" s="61">
        <v>1</v>
      </c>
      <c r="Y613" s="64">
        <v>0</v>
      </c>
    </row>
    <row r="614" spans="1:25">
      <c r="A614" s="59">
        <v>613</v>
      </c>
      <c r="B614" s="59" t="s">
        <v>2970</v>
      </c>
      <c r="C614" s="59" t="s">
        <v>2971</v>
      </c>
      <c r="D614" s="59" t="s">
        <v>762</v>
      </c>
      <c r="E614" s="59" t="s">
        <v>4276</v>
      </c>
      <c r="F614" s="59" t="s">
        <v>4280</v>
      </c>
      <c r="G614" s="59">
        <v>0</v>
      </c>
      <c r="H614" s="60" t="s">
        <v>2972</v>
      </c>
      <c r="I614" s="59" t="s">
        <v>27</v>
      </c>
      <c r="J614" s="59">
        <v>0</v>
      </c>
      <c r="K614" s="59">
        <f t="shared" si="42"/>
        <v>6</v>
      </c>
      <c r="L614" s="59">
        <v>1</v>
      </c>
      <c r="M614" s="59">
        <v>1</v>
      </c>
      <c r="N614" s="59">
        <v>1</v>
      </c>
      <c r="O614" s="59">
        <v>1</v>
      </c>
      <c r="P614" s="59">
        <v>1</v>
      </c>
      <c r="Q614" s="59">
        <v>1</v>
      </c>
      <c r="R614" s="59">
        <v>2019</v>
      </c>
      <c r="S614" s="59" t="s">
        <v>93</v>
      </c>
      <c r="T614" s="59" t="s">
        <v>2973</v>
      </c>
      <c r="U614" s="59" t="s">
        <v>30</v>
      </c>
      <c r="V614" s="59">
        <v>1</v>
      </c>
      <c r="W614" s="59">
        <v>1</v>
      </c>
      <c r="X614" s="61">
        <v>1</v>
      </c>
      <c r="Y614" s="64">
        <v>0</v>
      </c>
    </row>
    <row r="615" spans="1:25">
      <c r="A615" s="59">
        <v>614</v>
      </c>
      <c r="B615" s="59" t="s">
        <v>2974</v>
      </c>
      <c r="C615" s="59" t="s">
        <v>2975</v>
      </c>
      <c r="D615" s="59" t="s">
        <v>762</v>
      </c>
      <c r="E615" s="59" t="s">
        <v>4276</v>
      </c>
      <c r="F615" s="59" t="s">
        <v>4280</v>
      </c>
      <c r="G615" s="59">
        <v>0</v>
      </c>
      <c r="H615" s="60" t="s">
        <v>2976</v>
      </c>
      <c r="I615" s="59" t="s">
        <v>27</v>
      </c>
      <c r="J615" s="59">
        <v>0</v>
      </c>
      <c r="K615" s="59">
        <f t="shared" si="42"/>
        <v>6</v>
      </c>
      <c r="L615" s="59">
        <v>1</v>
      </c>
      <c r="M615" s="59">
        <v>1</v>
      </c>
      <c r="N615" s="59">
        <v>1</v>
      </c>
      <c r="O615" s="59">
        <v>1</v>
      </c>
      <c r="P615" s="59">
        <v>1</v>
      </c>
      <c r="Q615" s="59">
        <v>1</v>
      </c>
      <c r="R615" s="59">
        <v>2019</v>
      </c>
      <c r="S615" s="59" t="s">
        <v>93</v>
      </c>
      <c r="T615" s="59" t="s">
        <v>2977</v>
      </c>
      <c r="U615" s="59" t="s">
        <v>30</v>
      </c>
      <c r="V615" s="59">
        <v>1</v>
      </c>
      <c r="W615" s="59">
        <v>1</v>
      </c>
      <c r="X615" s="61">
        <v>1</v>
      </c>
      <c r="Y615" s="64">
        <v>0</v>
      </c>
    </row>
    <row r="616" spans="1:25">
      <c r="A616" s="59">
        <v>615</v>
      </c>
      <c r="B616" s="59" t="s">
        <v>2978</v>
      </c>
      <c r="C616" s="59" t="s">
        <v>2979</v>
      </c>
      <c r="D616" s="59" t="s">
        <v>762</v>
      </c>
      <c r="E616" s="59" t="s">
        <v>762</v>
      </c>
      <c r="F616" s="59" t="s">
        <v>762</v>
      </c>
      <c r="G616" s="59" t="s">
        <v>762</v>
      </c>
      <c r="H616" s="60" t="s">
        <v>2980</v>
      </c>
      <c r="I616" s="59" t="s">
        <v>27</v>
      </c>
      <c r="J616" s="59">
        <v>0</v>
      </c>
      <c r="K616" s="59">
        <f t="shared" si="42"/>
        <v>6</v>
      </c>
      <c r="L616" s="59">
        <v>1</v>
      </c>
      <c r="M616" s="59">
        <v>1</v>
      </c>
      <c r="N616" s="59">
        <v>1</v>
      </c>
      <c r="O616" s="59">
        <v>1</v>
      </c>
      <c r="P616" s="59">
        <v>1</v>
      </c>
      <c r="Q616" s="59">
        <v>1</v>
      </c>
      <c r="R616" s="59">
        <v>2018</v>
      </c>
      <c r="S616" s="59" t="s">
        <v>37</v>
      </c>
      <c r="T616" s="59" t="s">
        <v>2981</v>
      </c>
      <c r="U616" s="59" t="s">
        <v>30</v>
      </c>
      <c r="V616" s="59">
        <v>1</v>
      </c>
      <c r="W616" s="59">
        <v>1</v>
      </c>
      <c r="X616" s="61">
        <v>1</v>
      </c>
      <c r="Y616" s="64">
        <v>0</v>
      </c>
    </row>
    <row r="617" spans="1:25">
      <c r="A617" s="59">
        <v>616</v>
      </c>
      <c r="B617" s="59" t="s">
        <v>2982</v>
      </c>
      <c r="C617" s="59" t="s">
        <v>2983</v>
      </c>
      <c r="D617" s="59" t="s">
        <v>116</v>
      </c>
      <c r="E617" s="59" t="s">
        <v>105</v>
      </c>
      <c r="F617" s="59" t="s">
        <v>25</v>
      </c>
      <c r="G617" s="59">
        <f>IFERROR(IF(FIND("Multi",F617),1,0),0)</f>
        <v>0</v>
      </c>
      <c r="H617" s="60" t="s">
        <v>2984</v>
      </c>
      <c r="I617" s="59" t="s">
        <v>27</v>
      </c>
      <c r="J617" s="59">
        <v>0</v>
      </c>
      <c r="K617" s="59">
        <f t="shared" si="42"/>
        <v>6</v>
      </c>
      <c r="L617" s="59">
        <v>1</v>
      </c>
      <c r="M617" s="59">
        <v>1</v>
      </c>
      <c r="N617" s="59">
        <v>1</v>
      </c>
      <c r="O617" s="59">
        <v>1</v>
      </c>
      <c r="P617" s="59">
        <v>1</v>
      </c>
      <c r="Q617" s="59">
        <v>1</v>
      </c>
      <c r="R617" s="59">
        <v>2021</v>
      </c>
      <c r="S617" s="59" t="s">
        <v>37</v>
      </c>
      <c r="T617" s="59" t="s">
        <v>2985</v>
      </c>
      <c r="U617" s="59" t="s">
        <v>30</v>
      </c>
      <c r="V617" s="59">
        <v>1</v>
      </c>
      <c r="W617" s="59">
        <v>1</v>
      </c>
      <c r="X617" s="61">
        <v>1</v>
      </c>
      <c r="Y617" s="64">
        <v>0</v>
      </c>
    </row>
    <row r="618" spans="1:25">
      <c r="A618" s="59">
        <v>617</v>
      </c>
      <c r="B618" s="59" t="s">
        <v>2986</v>
      </c>
      <c r="C618" s="59" t="s">
        <v>2987</v>
      </c>
      <c r="D618" s="59" t="s">
        <v>707</v>
      </c>
      <c r="E618" s="59" t="s">
        <v>72</v>
      </c>
      <c r="F618" s="59" t="s">
        <v>25</v>
      </c>
      <c r="G618" s="59">
        <f>IFERROR(IF(FIND("Multi",F618),1,0),0)</f>
        <v>0</v>
      </c>
      <c r="H618" s="60" t="s">
        <v>2988</v>
      </c>
      <c r="I618" s="59" t="s">
        <v>27</v>
      </c>
      <c r="J618" s="59">
        <v>0</v>
      </c>
      <c r="K618" s="59">
        <f t="shared" si="42"/>
        <v>6</v>
      </c>
      <c r="L618" s="59">
        <v>1</v>
      </c>
      <c r="M618" s="59">
        <v>1</v>
      </c>
      <c r="N618" s="59">
        <v>1</v>
      </c>
      <c r="O618" s="59">
        <v>1</v>
      </c>
      <c r="P618" s="59">
        <v>1</v>
      </c>
      <c r="Q618" s="59">
        <v>1</v>
      </c>
      <c r="R618" s="59">
        <v>2019</v>
      </c>
      <c r="S618" s="59" t="s">
        <v>112</v>
      </c>
      <c r="T618" s="59" t="s">
        <v>2989</v>
      </c>
      <c r="U618" s="59" t="s">
        <v>30</v>
      </c>
      <c r="V618" s="59">
        <v>1</v>
      </c>
      <c r="W618" s="59">
        <v>1</v>
      </c>
      <c r="X618" s="61">
        <v>1</v>
      </c>
      <c r="Y618" s="64">
        <v>0</v>
      </c>
    </row>
    <row r="619" spans="1:25">
      <c r="A619" s="59">
        <v>618</v>
      </c>
      <c r="B619" s="59" t="s">
        <v>2990</v>
      </c>
      <c r="C619" s="59" t="s">
        <v>2991</v>
      </c>
      <c r="D619" s="59" t="s">
        <v>2992</v>
      </c>
      <c r="E619" s="59" t="s">
        <v>50</v>
      </c>
      <c r="F619" s="59" t="s">
        <v>25</v>
      </c>
      <c r="G619" s="59">
        <f>IFERROR(IF(FIND("Multi",F619),1,0),0)</f>
        <v>0</v>
      </c>
      <c r="H619" s="60" t="s">
        <v>2993</v>
      </c>
      <c r="I619" s="59" t="s">
        <v>27</v>
      </c>
      <c r="J619" s="59">
        <v>0</v>
      </c>
      <c r="K619" s="59">
        <f t="shared" si="42"/>
        <v>6</v>
      </c>
      <c r="L619" s="59">
        <v>1</v>
      </c>
      <c r="M619" s="59">
        <v>1</v>
      </c>
      <c r="N619" s="59">
        <v>1</v>
      </c>
      <c r="O619" s="59">
        <v>1</v>
      </c>
      <c r="P619" s="59">
        <v>1</v>
      </c>
      <c r="Q619" s="59">
        <v>1</v>
      </c>
      <c r="R619" s="59">
        <v>2019</v>
      </c>
      <c r="S619" s="59" t="s">
        <v>112</v>
      </c>
      <c r="T619" s="59" t="s">
        <v>2994</v>
      </c>
      <c r="U619" s="59" t="s">
        <v>30</v>
      </c>
      <c r="V619" s="59">
        <v>1</v>
      </c>
      <c r="W619" s="59">
        <v>1</v>
      </c>
      <c r="X619" s="61">
        <v>1</v>
      </c>
      <c r="Y619" s="64">
        <v>0</v>
      </c>
    </row>
    <row r="620" spans="1:25">
      <c r="A620" s="59">
        <v>619</v>
      </c>
      <c r="B620" s="59" t="s">
        <v>2995</v>
      </c>
      <c r="C620" s="59" t="s">
        <v>2996</v>
      </c>
      <c r="D620" s="59" t="s">
        <v>2997</v>
      </c>
      <c r="E620" s="59" t="s">
        <v>42</v>
      </c>
      <c r="F620" s="59" t="s">
        <v>35</v>
      </c>
      <c r="G620" s="59">
        <f>IFERROR(IF(FIND("Multi",F620),1,0),0)</f>
        <v>0</v>
      </c>
      <c r="H620" s="60" t="s">
        <v>2998</v>
      </c>
      <c r="I620" s="59" t="s">
        <v>27</v>
      </c>
      <c r="J620" s="59">
        <v>0</v>
      </c>
      <c r="K620" s="59">
        <f t="shared" si="42"/>
        <v>6</v>
      </c>
      <c r="L620" s="59">
        <v>1</v>
      </c>
      <c r="M620" s="59">
        <v>1</v>
      </c>
      <c r="N620" s="59">
        <v>1</v>
      </c>
      <c r="O620" s="59">
        <v>1</v>
      </c>
      <c r="P620" s="59">
        <v>1</v>
      </c>
      <c r="Q620" s="59">
        <v>1</v>
      </c>
      <c r="R620" s="59">
        <v>2019</v>
      </c>
      <c r="S620" s="59" t="s">
        <v>112</v>
      </c>
      <c r="T620" s="59" t="s">
        <v>2999</v>
      </c>
      <c r="U620" s="59" t="s">
        <v>30</v>
      </c>
      <c r="V620" s="59">
        <v>1</v>
      </c>
      <c r="W620" s="59">
        <v>1</v>
      </c>
      <c r="X620" s="61">
        <v>1</v>
      </c>
      <c r="Y620" s="64">
        <v>0</v>
      </c>
    </row>
    <row r="621" spans="1:25">
      <c r="A621" s="59">
        <v>620</v>
      </c>
      <c r="B621" s="59" t="s">
        <v>3000</v>
      </c>
      <c r="C621" s="59" t="s">
        <v>3001</v>
      </c>
      <c r="D621" s="59" t="s">
        <v>762</v>
      </c>
      <c r="E621" s="59" t="s">
        <v>4277</v>
      </c>
      <c r="F621" s="59" t="s">
        <v>4277</v>
      </c>
      <c r="G621" s="59">
        <v>1</v>
      </c>
      <c r="H621" s="60" t="s">
        <v>3002</v>
      </c>
      <c r="I621" s="59" t="s">
        <v>27</v>
      </c>
      <c r="J621" s="59">
        <v>0</v>
      </c>
      <c r="K621" s="59">
        <f t="shared" si="42"/>
        <v>6</v>
      </c>
      <c r="L621" s="59">
        <v>1</v>
      </c>
      <c r="M621" s="59">
        <v>1</v>
      </c>
      <c r="N621" s="59">
        <v>1</v>
      </c>
      <c r="O621" s="59">
        <v>1</v>
      </c>
      <c r="P621" s="59">
        <v>1</v>
      </c>
      <c r="Q621" s="59">
        <v>1</v>
      </c>
      <c r="R621" s="59">
        <v>2019</v>
      </c>
      <c r="S621" s="59" t="s">
        <v>112</v>
      </c>
      <c r="T621" s="59" t="s">
        <v>3003</v>
      </c>
      <c r="U621" s="59" t="s">
        <v>30</v>
      </c>
      <c r="V621" s="59">
        <v>1</v>
      </c>
      <c r="W621" s="59">
        <v>1</v>
      </c>
      <c r="X621" s="61">
        <v>1</v>
      </c>
      <c r="Y621" s="64">
        <v>0</v>
      </c>
    </row>
    <row r="622" spans="1:25">
      <c r="A622" s="59">
        <v>621</v>
      </c>
      <c r="B622" s="59" t="s">
        <v>3004</v>
      </c>
      <c r="C622" s="59" t="s">
        <v>3005</v>
      </c>
      <c r="D622" s="59" t="s">
        <v>3006</v>
      </c>
      <c r="E622" s="59" t="s">
        <v>24</v>
      </c>
      <c r="F622" s="59" t="s">
        <v>25</v>
      </c>
      <c r="G622" s="59">
        <f>IFERROR(IF(FIND("Multi",F622),1,0),0)</f>
        <v>0</v>
      </c>
      <c r="H622" s="60" t="s">
        <v>3007</v>
      </c>
      <c r="I622" s="59" t="s">
        <v>27</v>
      </c>
      <c r="J622" s="59">
        <v>0</v>
      </c>
      <c r="K622" s="59">
        <f t="shared" si="42"/>
        <v>6</v>
      </c>
      <c r="L622" s="59">
        <v>1</v>
      </c>
      <c r="M622" s="59">
        <v>1</v>
      </c>
      <c r="N622" s="59">
        <v>1</v>
      </c>
      <c r="O622" s="59">
        <v>1</v>
      </c>
      <c r="P622" s="59">
        <v>1</v>
      </c>
      <c r="Q622" s="59">
        <v>1</v>
      </c>
      <c r="R622" s="59">
        <v>2020</v>
      </c>
      <c r="S622" s="59" t="s">
        <v>112</v>
      </c>
      <c r="T622" s="59" t="s">
        <v>3008</v>
      </c>
      <c r="U622" s="59" t="s">
        <v>30</v>
      </c>
      <c r="V622" s="59">
        <v>1</v>
      </c>
      <c r="W622" s="59">
        <v>1</v>
      </c>
      <c r="X622" s="61">
        <v>1</v>
      </c>
      <c r="Y622" s="64">
        <v>0</v>
      </c>
    </row>
    <row r="623" spans="1:25">
      <c r="A623" s="59">
        <v>622</v>
      </c>
      <c r="B623" s="59" t="s">
        <v>3009</v>
      </c>
      <c r="C623" s="59" t="s">
        <v>3010</v>
      </c>
      <c r="D623" s="59" t="s">
        <v>762</v>
      </c>
      <c r="E623" s="59" t="s">
        <v>4276</v>
      </c>
      <c r="F623" s="59" t="s">
        <v>4280</v>
      </c>
      <c r="G623" s="59">
        <v>0</v>
      </c>
      <c r="H623" s="60" t="s">
        <v>3011</v>
      </c>
      <c r="I623" s="59" t="s">
        <v>27</v>
      </c>
      <c r="J623" s="59">
        <v>0</v>
      </c>
      <c r="K623" s="59">
        <f t="shared" si="42"/>
        <v>6</v>
      </c>
      <c r="L623" s="59">
        <v>1</v>
      </c>
      <c r="M623" s="59">
        <v>1</v>
      </c>
      <c r="N623" s="59">
        <v>1</v>
      </c>
      <c r="O623" s="59">
        <v>1</v>
      </c>
      <c r="P623" s="59">
        <v>1</v>
      </c>
      <c r="Q623" s="59">
        <v>1</v>
      </c>
      <c r="R623" s="59">
        <v>2021</v>
      </c>
      <c r="S623" s="59" t="s">
        <v>112</v>
      </c>
      <c r="T623" s="59" t="s">
        <v>3012</v>
      </c>
      <c r="U623" s="59" t="s">
        <v>30</v>
      </c>
      <c r="V623" s="59">
        <v>1</v>
      </c>
      <c r="W623" s="59">
        <v>1</v>
      </c>
      <c r="X623" s="61">
        <v>1</v>
      </c>
      <c r="Y623" s="64">
        <v>0</v>
      </c>
    </row>
    <row r="624" spans="1:25">
      <c r="A624" s="59">
        <v>623</v>
      </c>
      <c r="B624" s="59" t="s">
        <v>3013</v>
      </c>
      <c r="C624" s="59" t="s">
        <v>3014</v>
      </c>
      <c r="D624" s="59" t="s">
        <v>3015</v>
      </c>
      <c r="E624" s="59" t="s">
        <v>161</v>
      </c>
      <c r="F624" s="59" t="s">
        <v>161</v>
      </c>
      <c r="G624" s="59">
        <f>IFERROR(IF(FIND("Multi",F624),1,0),0)</f>
        <v>1</v>
      </c>
      <c r="H624" s="60" t="s">
        <v>3016</v>
      </c>
      <c r="I624" s="59" t="s">
        <v>27</v>
      </c>
      <c r="J624" s="59">
        <v>0</v>
      </c>
      <c r="K624" s="59">
        <f t="shared" si="42"/>
        <v>6</v>
      </c>
      <c r="L624" s="59">
        <v>1</v>
      </c>
      <c r="M624" s="59">
        <v>1</v>
      </c>
      <c r="N624" s="59">
        <v>1</v>
      </c>
      <c r="O624" s="59">
        <v>1</v>
      </c>
      <c r="P624" s="59">
        <v>1</v>
      </c>
      <c r="Q624" s="59">
        <v>1</v>
      </c>
      <c r="R624" s="59">
        <v>2021</v>
      </c>
      <c r="S624" s="59" t="s">
        <v>112</v>
      </c>
      <c r="T624" s="59" t="s">
        <v>3017</v>
      </c>
      <c r="U624" s="59" t="s">
        <v>30</v>
      </c>
      <c r="V624" s="59">
        <v>1</v>
      </c>
      <c r="W624" s="59">
        <v>1</v>
      </c>
      <c r="X624" s="61">
        <v>1</v>
      </c>
      <c r="Y624" s="64">
        <v>0</v>
      </c>
    </row>
    <row r="625" spans="1:25">
      <c r="A625" s="59">
        <v>624</v>
      </c>
      <c r="B625" s="59" t="s">
        <v>3018</v>
      </c>
      <c r="C625" s="59" t="s">
        <v>3019</v>
      </c>
      <c r="D625" s="59" t="s">
        <v>762</v>
      </c>
      <c r="E625" s="59" t="s">
        <v>762</v>
      </c>
      <c r="F625" s="59" t="s">
        <v>762</v>
      </c>
      <c r="G625" s="59" t="s">
        <v>762</v>
      </c>
      <c r="H625" s="60" t="s">
        <v>3020</v>
      </c>
      <c r="I625" s="59" t="s">
        <v>27</v>
      </c>
      <c r="J625" s="59">
        <v>0</v>
      </c>
      <c r="K625" s="59">
        <f t="shared" si="42"/>
        <v>6</v>
      </c>
      <c r="L625" s="59">
        <v>1</v>
      </c>
      <c r="M625" s="59">
        <v>1</v>
      </c>
      <c r="N625" s="59">
        <v>1</v>
      </c>
      <c r="O625" s="59">
        <v>1</v>
      </c>
      <c r="P625" s="59">
        <v>1</v>
      </c>
      <c r="Q625" s="59">
        <v>1</v>
      </c>
      <c r="R625" s="59">
        <v>2021</v>
      </c>
      <c r="S625" s="59" t="s">
        <v>112</v>
      </c>
      <c r="T625" s="59" t="s">
        <v>3021</v>
      </c>
      <c r="U625" s="59" t="s">
        <v>30</v>
      </c>
      <c r="V625" s="59">
        <v>1</v>
      </c>
      <c r="W625" s="59">
        <v>1</v>
      </c>
      <c r="X625" s="61">
        <v>1</v>
      </c>
      <c r="Y625" s="64">
        <v>0</v>
      </c>
    </row>
    <row r="626" spans="1:25">
      <c r="A626" s="59">
        <v>625</v>
      </c>
      <c r="B626" s="59" t="s">
        <v>3022</v>
      </c>
      <c r="C626" s="59" t="s">
        <v>3023</v>
      </c>
      <c r="D626" s="59" t="s">
        <v>762</v>
      </c>
      <c r="E626" s="59" t="s">
        <v>762</v>
      </c>
      <c r="F626" s="59" t="s">
        <v>762</v>
      </c>
      <c r="G626" s="59" t="s">
        <v>762</v>
      </c>
      <c r="H626" s="60" t="s">
        <v>3024</v>
      </c>
      <c r="I626" s="59" t="s">
        <v>27</v>
      </c>
      <c r="J626" s="59">
        <v>0</v>
      </c>
      <c r="K626" s="59">
        <f t="shared" si="42"/>
        <v>6</v>
      </c>
      <c r="L626" s="59">
        <v>1</v>
      </c>
      <c r="M626" s="59">
        <v>1</v>
      </c>
      <c r="N626" s="59">
        <v>1</v>
      </c>
      <c r="O626" s="59">
        <v>1</v>
      </c>
      <c r="P626" s="59">
        <v>1</v>
      </c>
      <c r="Q626" s="59">
        <v>1</v>
      </c>
      <c r="R626" s="59">
        <v>2021</v>
      </c>
      <c r="S626" s="59" t="s">
        <v>112</v>
      </c>
      <c r="T626" s="59" t="s">
        <v>3025</v>
      </c>
      <c r="U626" s="59" t="s">
        <v>30</v>
      </c>
      <c r="V626" s="59">
        <v>1</v>
      </c>
      <c r="W626" s="59">
        <v>1</v>
      </c>
      <c r="X626" s="61">
        <v>1</v>
      </c>
      <c r="Y626" s="64">
        <v>0</v>
      </c>
    </row>
    <row r="627" spans="1:25">
      <c r="A627" s="59">
        <v>626</v>
      </c>
      <c r="B627" s="59" t="s">
        <v>3026</v>
      </c>
      <c r="C627" s="59" t="s">
        <v>3027</v>
      </c>
      <c r="D627" s="59" t="s">
        <v>762</v>
      </c>
      <c r="E627" s="59" t="s">
        <v>762</v>
      </c>
      <c r="F627" s="59" t="s">
        <v>762</v>
      </c>
      <c r="G627" s="59" t="s">
        <v>762</v>
      </c>
      <c r="H627" s="60" t="s">
        <v>3028</v>
      </c>
      <c r="I627" s="59" t="s">
        <v>27</v>
      </c>
      <c r="J627" s="59">
        <v>0</v>
      </c>
      <c r="K627" s="59">
        <f t="shared" si="42"/>
        <v>6</v>
      </c>
      <c r="L627" s="59">
        <v>1</v>
      </c>
      <c r="M627" s="59">
        <v>1</v>
      </c>
      <c r="N627" s="59">
        <v>1</v>
      </c>
      <c r="O627" s="59">
        <v>1</v>
      </c>
      <c r="P627" s="59">
        <v>1</v>
      </c>
      <c r="Q627" s="59">
        <v>1</v>
      </c>
      <c r="R627" s="59">
        <v>2018</v>
      </c>
      <c r="S627" s="59" t="s">
        <v>152</v>
      </c>
      <c r="T627" s="59" t="s">
        <v>3029</v>
      </c>
      <c r="U627" s="59" t="s">
        <v>30</v>
      </c>
      <c r="V627" s="59">
        <v>1</v>
      </c>
      <c r="W627" s="59">
        <v>1</v>
      </c>
      <c r="X627" s="61">
        <v>1</v>
      </c>
      <c r="Y627" s="64">
        <v>0</v>
      </c>
    </row>
    <row r="628" spans="1:25">
      <c r="A628" s="59">
        <v>627</v>
      </c>
      <c r="B628" s="59" t="s">
        <v>3030</v>
      </c>
      <c r="C628" s="59" t="s">
        <v>3031</v>
      </c>
      <c r="D628" s="59" t="s">
        <v>91</v>
      </c>
      <c r="E628" s="59" t="s">
        <v>91</v>
      </c>
      <c r="F628" s="59" t="s">
        <v>91</v>
      </c>
      <c r="G628" s="59">
        <f>IFERROR(IF(FIND("Multi",F628),1,0),0)</f>
        <v>0</v>
      </c>
      <c r="H628" s="60" t="s">
        <v>3032</v>
      </c>
      <c r="I628" s="59" t="s">
        <v>27</v>
      </c>
      <c r="J628" s="59">
        <v>0</v>
      </c>
      <c r="K628" s="59">
        <f t="shared" ref="K628:K659" si="43">SUM(L628:Q628)</f>
        <v>6</v>
      </c>
      <c r="L628" s="59">
        <v>1</v>
      </c>
      <c r="M628" s="59">
        <v>1</v>
      </c>
      <c r="N628" s="59">
        <v>1</v>
      </c>
      <c r="O628" s="59">
        <v>1</v>
      </c>
      <c r="P628" s="59">
        <v>1</v>
      </c>
      <c r="Q628" s="59">
        <v>1</v>
      </c>
      <c r="R628" s="59">
        <v>2020</v>
      </c>
      <c r="S628" s="59" t="s">
        <v>3033</v>
      </c>
      <c r="T628" s="59" t="s">
        <v>3034</v>
      </c>
      <c r="U628" s="59" t="s">
        <v>46</v>
      </c>
      <c r="V628" s="59">
        <v>1</v>
      </c>
      <c r="W628" s="59">
        <v>1</v>
      </c>
      <c r="X628" s="61">
        <v>1</v>
      </c>
      <c r="Y628" s="64">
        <v>0</v>
      </c>
    </row>
    <row r="629" spans="1:25">
      <c r="A629" s="59">
        <v>628</v>
      </c>
      <c r="B629" s="59" t="s">
        <v>3035</v>
      </c>
      <c r="C629" s="59" t="s">
        <v>3036</v>
      </c>
      <c r="D629" s="59" t="s">
        <v>91</v>
      </c>
      <c r="E629" s="59" t="s">
        <v>91</v>
      </c>
      <c r="F629" s="59" t="s">
        <v>91</v>
      </c>
      <c r="G629" s="59">
        <f>IFERROR(IF(FIND("Multi",F629),1,0),0)</f>
        <v>0</v>
      </c>
      <c r="H629" s="60" t="s">
        <v>3037</v>
      </c>
      <c r="I629" s="59" t="s">
        <v>27</v>
      </c>
      <c r="J629" s="59">
        <v>0</v>
      </c>
      <c r="K629" s="59">
        <f t="shared" si="43"/>
        <v>6</v>
      </c>
      <c r="L629" s="59">
        <v>1</v>
      </c>
      <c r="M629" s="59">
        <v>1</v>
      </c>
      <c r="N629" s="59">
        <v>1</v>
      </c>
      <c r="O629" s="59">
        <v>1</v>
      </c>
      <c r="P629" s="59">
        <v>1</v>
      </c>
      <c r="Q629" s="59">
        <v>1</v>
      </c>
      <c r="R629" s="59">
        <v>2014</v>
      </c>
      <c r="S629" s="59" t="s">
        <v>3033</v>
      </c>
      <c r="T629" s="59" t="s">
        <v>3038</v>
      </c>
      <c r="U629" s="59" t="s">
        <v>30</v>
      </c>
      <c r="V629" s="59">
        <v>1</v>
      </c>
      <c r="W629" s="59">
        <v>1</v>
      </c>
      <c r="X629" s="61">
        <v>1</v>
      </c>
      <c r="Y629" s="64">
        <v>0</v>
      </c>
    </row>
    <row r="630" spans="1:25">
      <c r="A630" s="59">
        <v>629</v>
      </c>
      <c r="B630" s="59" t="s">
        <v>3039</v>
      </c>
      <c r="C630" s="59" t="s">
        <v>3040</v>
      </c>
      <c r="D630" s="59" t="s">
        <v>91</v>
      </c>
      <c r="E630" s="59" t="s">
        <v>91</v>
      </c>
      <c r="F630" s="59" t="s">
        <v>91</v>
      </c>
      <c r="G630" s="59">
        <f>IFERROR(IF(FIND("Multi",F630),1,0),0)</f>
        <v>0</v>
      </c>
      <c r="H630" s="60" t="s">
        <v>3041</v>
      </c>
      <c r="I630" s="59" t="s">
        <v>27</v>
      </c>
      <c r="J630" s="59">
        <v>0</v>
      </c>
      <c r="K630" s="59">
        <f t="shared" si="43"/>
        <v>6</v>
      </c>
      <c r="L630" s="59">
        <v>1</v>
      </c>
      <c r="M630" s="59">
        <v>1</v>
      </c>
      <c r="N630" s="59">
        <v>1</v>
      </c>
      <c r="O630" s="59">
        <v>1</v>
      </c>
      <c r="P630" s="59">
        <v>1</v>
      </c>
      <c r="Q630" s="59">
        <v>1</v>
      </c>
      <c r="R630" s="59">
        <v>2018</v>
      </c>
      <c r="S630" s="59" t="s">
        <v>3042</v>
      </c>
      <c r="T630" s="59" t="s">
        <v>3043</v>
      </c>
      <c r="U630" s="59" t="s">
        <v>30</v>
      </c>
      <c r="V630" s="59">
        <v>1</v>
      </c>
      <c r="W630" s="59">
        <v>1</v>
      </c>
      <c r="X630" s="61">
        <v>1</v>
      </c>
      <c r="Y630" s="64">
        <v>0</v>
      </c>
    </row>
    <row r="631" spans="1:25">
      <c r="A631" s="59">
        <v>630</v>
      </c>
      <c r="B631" s="59" t="s">
        <v>3044</v>
      </c>
      <c r="C631" s="59" t="s">
        <v>3045</v>
      </c>
      <c r="D631" s="59" t="s">
        <v>3046</v>
      </c>
      <c r="E631" s="59" t="s">
        <v>161</v>
      </c>
      <c r="F631" s="59" t="s">
        <v>161</v>
      </c>
      <c r="G631" s="59">
        <f>IFERROR(IF(FIND("Multi",F631),1,0),0)</f>
        <v>1</v>
      </c>
      <c r="H631" s="60" t="s">
        <v>3047</v>
      </c>
      <c r="I631" s="59" t="s">
        <v>989</v>
      </c>
      <c r="J631" s="59">
        <v>0</v>
      </c>
      <c r="K631" s="59">
        <f t="shared" si="43"/>
        <v>6</v>
      </c>
      <c r="L631" s="59">
        <v>1</v>
      </c>
      <c r="M631" s="59">
        <v>1</v>
      </c>
      <c r="N631" s="59">
        <v>1</v>
      </c>
      <c r="O631" s="59">
        <v>1</v>
      </c>
      <c r="P631" s="59">
        <v>1</v>
      </c>
      <c r="Q631" s="59">
        <v>1</v>
      </c>
      <c r="R631" s="59">
        <v>2017</v>
      </c>
      <c r="S631" s="59" t="s">
        <v>3048</v>
      </c>
      <c r="T631" s="59" t="s">
        <v>3049</v>
      </c>
      <c r="U631" s="59" t="s">
        <v>30</v>
      </c>
      <c r="V631" s="59">
        <v>1</v>
      </c>
      <c r="W631" s="59">
        <v>1</v>
      </c>
      <c r="X631" s="61">
        <v>1</v>
      </c>
      <c r="Y631" s="64">
        <v>0</v>
      </c>
    </row>
    <row r="632" spans="1:25">
      <c r="A632" s="59">
        <v>631</v>
      </c>
      <c r="B632" s="59" t="s">
        <v>3050</v>
      </c>
      <c r="C632" s="59" t="s">
        <v>3051</v>
      </c>
      <c r="D632" s="59" t="s">
        <v>762</v>
      </c>
      <c r="E632" s="59" t="s">
        <v>762</v>
      </c>
      <c r="F632" s="59" t="s">
        <v>762</v>
      </c>
      <c r="G632" s="59" t="s">
        <v>762</v>
      </c>
      <c r="H632" s="60" t="s">
        <v>3052</v>
      </c>
      <c r="I632" s="59" t="s">
        <v>27</v>
      </c>
      <c r="J632" s="59">
        <v>0</v>
      </c>
      <c r="K632" s="59">
        <f t="shared" si="43"/>
        <v>6</v>
      </c>
      <c r="L632" s="59">
        <v>1</v>
      </c>
      <c r="M632" s="59">
        <v>1</v>
      </c>
      <c r="N632" s="59">
        <v>1</v>
      </c>
      <c r="O632" s="59">
        <v>1</v>
      </c>
      <c r="P632" s="59">
        <v>1</v>
      </c>
      <c r="Q632" s="59">
        <v>1</v>
      </c>
      <c r="R632" s="59">
        <v>2012</v>
      </c>
      <c r="S632" s="59" t="s">
        <v>3053</v>
      </c>
      <c r="T632" s="59" t="s">
        <v>3054</v>
      </c>
      <c r="U632" s="59" t="s">
        <v>30</v>
      </c>
      <c r="V632" s="59">
        <v>1</v>
      </c>
      <c r="W632" s="59">
        <v>1</v>
      </c>
      <c r="X632" s="61">
        <v>1</v>
      </c>
      <c r="Y632" s="64">
        <v>0</v>
      </c>
    </row>
    <row r="633" spans="1:25">
      <c r="A633" s="59">
        <v>632</v>
      </c>
      <c r="B633" s="59" t="s">
        <v>3055</v>
      </c>
      <c r="C633" s="59" t="s">
        <v>3056</v>
      </c>
      <c r="D633" s="59" t="s">
        <v>412</v>
      </c>
      <c r="E633" s="59" t="s">
        <v>105</v>
      </c>
      <c r="F633" s="59" t="s">
        <v>25</v>
      </c>
      <c r="G633" s="59">
        <f>IFERROR(IF(FIND("Multi",F633),1,0),0)</f>
        <v>0</v>
      </c>
      <c r="H633" s="60" t="s">
        <v>3057</v>
      </c>
      <c r="I633" s="59" t="s">
        <v>27</v>
      </c>
      <c r="J633" s="59">
        <v>0</v>
      </c>
      <c r="K633" s="59">
        <f t="shared" si="43"/>
        <v>6</v>
      </c>
      <c r="L633" s="59">
        <v>1</v>
      </c>
      <c r="M633" s="59">
        <v>1</v>
      </c>
      <c r="N633" s="59">
        <v>1</v>
      </c>
      <c r="O633" s="59">
        <v>1</v>
      </c>
      <c r="P633" s="59">
        <v>1</v>
      </c>
      <c r="Q633" s="59">
        <v>1</v>
      </c>
      <c r="R633" s="59">
        <v>2015</v>
      </c>
      <c r="S633" s="59" t="s">
        <v>323</v>
      </c>
      <c r="T633" s="59" t="s">
        <v>3058</v>
      </c>
      <c r="U633" s="59" t="s">
        <v>30</v>
      </c>
      <c r="V633" s="59">
        <v>1</v>
      </c>
      <c r="W633" s="59">
        <v>1</v>
      </c>
      <c r="X633" s="61">
        <v>1</v>
      </c>
      <c r="Y633" s="64">
        <v>0</v>
      </c>
    </row>
    <row r="634" spans="1:25">
      <c r="A634" s="59">
        <v>633</v>
      </c>
      <c r="B634" s="59" t="s">
        <v>3059</v>
      </c>
      <c r="C634" s="59" t="s">
        <v>3060</v>
      </c>
      <c r="D634" s="59" t="s">
        <v>762</v>
      </c>
      <c r="E634" s="59" t="s">
        <v>762</v>
      </c>
      <c r="F634" s="59" t="s">
        <v>762</v>
      </c>
      <c r="G634" s="59" t="s">
        <v>762</v>
      </c>
      <c r="H634" s="60" t="s">
        <v>3061</v>
      </c>
      <c r="I634" s="59" t="s">
        <v>27</v>
      </c>
      <c r="J634" s="59">
        <v>0</v>
      </c>
      <c r="K634" s="59">
        <f t="shared" si="43"/>
        <v>6</v>
      </c>
      <c r="L634" s="59">
        <v>1</v>
      </c>
      <c r="M634" s="59">
        <v>1</v>
      </c>
      <c r="N634" s="59">
        <v>1</v>
      </c>
      <c r="O634" s="59">
        <v>1</v>
      </c>
      <c r="P634" s="59">
        <v>1</v>
      </c>
      <c r="Q634" s="59">
        <v>1</v>
      </c>
      <c r="R634" s="59">
        <v>2017</v>
      </c>
      <c r="S634" s="59" t="s">
        <v>3062</v>
      </c>
      <c r="T634" s="59" t="s">
        <v>3063</v>
      </c>
      <c r="U634" s="59" t="s">
        <v>30</v>
      </c>
      <c r="V634" s="59">
        <v>1</v>
      </c>
      <c r="W634" s="59">
        <v>1</v>
      </c>
      <c r="X634" s="61">
        <v>1</v>
      </c>
      <c r="Y634" s="64">
        <v>0</v>
      </c>
    </row>
    <row r="635" spans="1:25">
      <c r="A635" s="59">
        <v>634</v>
      </c>
      <c r="B635" s="59" t="s">
        <v>3064</v>
      </c>
      <c r="C635" s="59" t="s">
        <v>3065</v>
      </c>
      <c r="D635" s="59" t="s">
        <v>91</v>
      </c>
      <c r="E635" s="59" t="s">
        <v>91</v>
      </c>
      <c r="F635" s="59" t="s">
        <v>91</v>
      </c>
      <c r="G635" s="59">
        <f>IFERROR(IF(FIND("Multi",F635),1,0),0)</f>
        <v>0</v>
      </c>
      <c r="H635" s="60" t="s">
        <v>3066</v>
      </c>
      <c r="I635" s="59" t="s">
        <v>27</v>
      </c>
      <c r="J635" s="59">
        <v>0</v>
      </c>
      <c r="K635" s="59">
        <f t="shared" si="43"/>
        <v>6</v>
      </c>
      <c r="L635" s="59">
        <v>1</v>
      </c>
      <c r="M635" s="59">
        <v>1</v>
      </c>
      <c r="N635" s="59">
        <v>1</v>
      </c>
      <c r="O635" s="59">
        <v>1</v>
      </c>
      <c r="P635" s="59">
        <v>1</v>
      </c>
      <c r="Q635" s="59">
        <v>1</v>
      </c>
      <c r="R635" s="59">
        <v>2021</v>
      </c>
      <c r="S635" s="59" t="s">
        <v>3062</v>
      </c>
      <c r="T635" s="59" t="s">
        <v>3067</v>
      </c>
      <c r="U635" s="59" t="s">
        <v>30</v>
      </c>
      <c r="V635" s="59">
        <v>1</v>
      </c>
      <c r="W635" s="59">
        <v>1</v>
      </c>
      <c r="X635" s="61">
        <v>1</v>
      </c>
      <c r="Y635" s="64">
        <v>0</v>
      </c>
    </row>
    <row r="636" spans="1:25">
      <c r="A636" s="59">
        <v>635</v>
      </c>
      <c r="B636" s="59" t="s">
        <v>3068</v>
      </c>
      <c r="C636" s="59" t="s">
        <v>3069</v>
      </c>
      <c r="D636" s="59" t="s">
        <v>3070</v>
      </c>
      <c r="E636" s="59" t="s">
        <v>50</v>
      </c>
      <c r="F636" s="59" t="s">
        <v>25</v>
      </c>
      <c r="G636" s="59">
        <f>IFERROR(IF(FIND("Multi",F636),1,0),0)</f>
        <v>0</v>
      </c>
      <c r="H636" s="60" t="s">
        <v>3071</v>
      </c>
      <c r="I636" s="59" t="s">
        <v>27</v>
      </c>
      <c r="J636" s="59">
        <v>0</v>
      </c>
      <c r="K636" s="59">
        <f t="shared" si="43"/>
        <v>6</v>
      </c>
      <c r="L636" s="59">
        <v>1</v>
      </c>
      <c r="M636" s="59">
        <v>1</v>
      </c>
      <c r="N636" s="59">
        <v>1</v>
      </c>
      <c r="O636" s="59">
        <v>1</v>
      </c>
      <c r="P636" s="59">
        <v>1</v>
      </c>
      <c r="Q636" s="59">
        <v>1</v>
      </c>
      <c r="R636" s="59">
        <v>2021</v>
      </c>
      <c r="S636" s="59" t="s">
        <v>3072</v>
      </c>
      <c r="T636" s="59" t="s">
        <v>3073</v>
      </c>
      <c r="U636" s="59" t="s">
        <v>30</v>
      </c>
      <c r="V636" s="59">
        <v>1</v>
      </c>
      <c r="W636" s="59">
        <v>1</v>
      </c>
      <c r="X636" s="61">
        <v>1</v>
      </c>
      <c r="Y636" s="64">
        <v>0</v>
      </c>
    </row>
    <row r="637" spans="1:25">
      <c r="A637" s="59">
        <v>636</v>
      </c>
      <c r="B637" s="59" t="s">
        <v>3074</v>
      </c>
      <c r="C637" s="59" t="s">
        <v>3075</v>
      </c>
      <c r="D637" s="59" t="s">
        <v>2871</v>
      </c>
      <c r="E637" s="59" t="s">
        <v>34</v>
      </c>
      <c r="F637" s="59" t="s">
        <v>35</v>
      </c>
      <c r="G637" s="59">
        <f>IFERROR(IF(FIND("Multi",F637),1,0),0)</f>
        <v>0</v>
      </c>
      <c r="H637" s="60" t="s">
        <v>3076</v>
      </c>
      <c r="I637" s="59" t="s">
        <v>27</v>
      </c>
      <c r="J637" s="59">
        <v>0</v>
      </c>
      <c r="K637" s="59">
        <f t="shared" si="43"/>
        <v>6</v>
      </c>
      <c r="L637" s="59">
        <v>1</v>
      </c>
      <c r="M637" s="59">
        <v>1</v>
      </c>
      <c r="N637" s="59">
        <v>1</v>
      </c>
      <c r="O637" s="59">
        <v>1</v>
      </c>
      <c r="P637" s="59">
        <v>1</v>
      </c>
      <c r="Q637" s="59">
        <v>1</v>
      </c>
      <c r="R637" s="59">
        <v>2016</v>
      </c>
      <c r="S637" s="59" t="s">
        <v>3077</v>
      </c>
      <c r="T637" s="59" t="s">
        <v>3078</v>
      </c>
      <c r="U637" s="59" t="s">
        <v>30</v>
      </c>
      <c r="V637" s="59">
        <v>1</v>
      </c>
      <c r="W637" s="59">
        <v>1</v>
      </c>
      <c r="X637" s="61">
        <v>1</v>
      </c>
      <c r="Y637" s="64">
        <v>0</v>
      </c>
    </row>
    <row r="638" spans="1:25">
      <c r="A638" s="59">
        <v>637</v>
      </c>
      <c r="B638" s="59" t="s">
        <v>3079</v>
      </c>
      <c r="C638" s="59" t="s">
        <v>3080</v>
      </c>
      <c r="D638" s="59" t="s">
        <v>762</v>
      </c>
      <c r="E638" s="59" t="s">
        <v>762</v>
      </c>
      <c r="F638" s="59" t="s">
        <v>762</v>
      </c>
      <c r="G638" s="59" t="s">
        <v>762</v>
      </c>
      <c r="H638" s="60" t="s">
        <v>3081</v>
      </c>
      <c r="I638" s="59" t="s">
        <v>27</v>
      </c>
      <c r="J638" s="59">
        <v>0</v>
      </c>
      <c r="K638" s="59">
        <f t="shared" si="43"/>
        <v>6</v>
      </c>
      <c r="L638" s="59">
        <v>1</v>
      </c>
      <c r="M638" s="59">
        <v>1</v>
      </c>
      <c r="N638" s="59">
        <v>1</v>
      </c>
      <c r="O638" s="59">
        <v>1</v>
      </c>
      <c r="P638" s="59">
        <v>1</v>
      </c>
      <c r="Q638" s="59">
        <v>1</v>
      </c>
      <c r="R638" s="59">
        <v>2018</v>
      </c>
      <c r="S638" s="59" t="s">
        <v>28</v>
      </c>
      <c r="T638" s="59" t="s">
        <v>3082</v>
      </c>
      <c r="U638" s="59" t="s">
        <v>30</v>
      </c>
      <c r="V638" s="59">
        <v>1</v>
      </c>
      <c r="W638" s="59">
        <v>1</v>
      </c>
      <c r="X638" s="61">
        <v>1</v>
      </c>
      <c r="Y638" s="64">
        <v>0</v>
      </c>
    </row>
    <row r="639" spans="1:25">
      <c r="A639" s="59">
        <v>638</v>
      </c>
      <c r="B639" s="59" t="s">
        <v>3083</v>
      </c>
      <c r="C639" s="59" t="s">
        <v>3084</v>
      </c>
      <c r="D639" s="59" t="s">
        <v>762</v>
      </c>
      <c r="E639" s="59" t="s">
        <v>4276</v>
      </c>
      <c r="F639" s="59" t="s">
        <v>4280</v>
      </c>
      <c r="G639" s="59">
        <v>0</v>
      </c>
      <c r="H639" s="60" t="s">
        <v>3085</v>
      </c>
      <c r="I639" s="59" t="s">
        <v>27</v>
      </c>
      <c r="J639" s="59">
        <v>0</v>
      </c>
      <c r="K639" s="59">
        <f t="shared" si="43"/>
        <v>6</v>
      </c>
      <c r="L639" s="59">
        <v>1</v>
      </c>
      <c r="M639" s="59">
        <v>1</v>
      </c>
      <c r="N639" s="59">
        <v>1</v>
      </c>
      <c r="O639" s="59">
        <v>1</v>
      </c>
      <c r="P639" s="59">
        <v>1</v>
      </c>
      <c r="Q639" s="59">
        <v>1</v>
      </c>
      <c r="R639" s="59">
        <v>2019</v>
      </c>
      <c r="S639" s="59" t="s">
        <v>28</v>
      </c>
      <c r="T639" s="59" t="s">
        <v>3086</v>
      </c>
      <c r="U639" s="59" t="s">
        <v>30</v>
      </c>
      <c r="V639" s="59">
        <v>1</v>
      </c>
      <c r="W639" s="59">
        <v>1</v>
      </c>
      <c r="X639" s="61">
        <v>1</v>
      </c>
      <c r="Y639" s="64">
        <v>0</v>
      </c>
    </row>
    <row r="640" spans="1:25">
      <c r="A640" s="59">
        <v>639</v>
      </c>
      <c r="B640" s="59" t="s">
        <v>3087</v>
      </c>
      <c r="C640" s="59" t="s">
        <v>3088</v>
      </c>
      <c r="D640" s="59" t="s">
        <v>762</v>
      </c>
      <c r="E640" s="59" t="s">
        <v>4278</v>
      </c>
      <c r="F640" s="59" t="s">
        <v>4278</v>
      </c>
      <c r="G640" s="59">
        <v>0</v>
      </c>
      <c r="H640" s="60" t="s">
        <v>3089</v>
      </c>
      <c r="I640" s="59" t="s">
        <v>27</v>
      </c>
      <c r="J640" s="59">
        <v>0</v>
      </c>
      <c r="K640" s="59">
        <f t="shared" si="43"/>
        <v>6</v>
      </c>
      <c r="L640" s="59">
        <v>1</v>
      </c>
      <c r="M640" s="59">
        <v>1</v>
      </c>
      <c r="N640" s="59">
        <v>1</v>
      </c>
      <c r="O640" s="59">
        <v>1</v>
      </c>
      <c r="P640" s="59">
        <v>1</v>
      </c>
      <c r="Q640" s="59">
        <v>1</v>
      </c>
      <c r="R640" s="59">
        <v>2021</v>
      </c>
      <c r="S640" s="59" t="s">
        <v>28</v>
      </c>
      <c r="T640" s="59" t="s">
        <v>3090</v>
      </c>
      <c r="U640" s="59" t="s">
        <v>30</v>
      </c>
      <c r="V640" s="59">
        <v>1</v>
      </c>
      <c r="W640" s="59">
        <v>1</v>
      </c>
      <c r="X640" s="61">
        <v>1</v>
      </c>
      <c r="Y640" s="64">
        <v>0</v>
      </c>
    </row>
    <row r="641" spans="1:25">
      <c r="A641" s="59">
        <v>640</v>
      </c>
      <c r="B641" s="59" t="s">
        <v>3091</v>
      </c>
      <c r="C641" s="59" t="s">
        <v>3092</v>
      </c>
      <c r="D641" s="59" t="s">
        <v>762</v>
      </c>
      <c r="E641" s="59" t="s">
        <v>762</v>
      </c>
      <c r="F641" s="59" t="s">
        <v>762</v>
      </c>
      <c r="G641" s="59" t="s">
        <v>762</v>
      </c>
      <c r="H641" s="60" t="s">
        <v>3093</v>
      </c>
      <c r="I641" s="59" t="s">
        <v>27</v>
      </c>
      <c r="J641" s="59">
        <v>0</v>
      </c>
      <c r="K641" s="59">
        <f t="shared" si="43"/>
        <v>6</v>
      </c>
      <c r="L641" s="59">
        <v>1</v>
      </c>
      <c r="M641" s="59">
        <v>1</v>
      </c>
      <c r="N641" s="59">
        <v>1</v>
      </c>
      <c r="O641" s="59">
        <v>1</v>
      </c>
      <c r="P641" s="59">
        <v>1</v>
      </c>
      <c r="Q641" s="59">
        <v>1</v>
      </c>
      <c r="R641" s="59">
        <v>2019</v>
      </c>
      <c r="S641" s="59" t="s">
        <v>852</v>
      </c>
      <c r="T641" s="59" t="s">
        <v>3094</v>
      </c>
      <c r="U641" s="59" t="s">
        <v>30</v>
      </c>
      <c r="V641" s="59">
        <v>1</v>
      </c>
      <c r="W641" s="59">
        <v>1</v>
      </c>
      <c r="X641" s="61">
        <v>1</v>
      </c>
      <c r="Y641" s="64">
        <v>0</v>
      </c>
    </row>
    <row r="642" spans="1:25">
      <c r="A642" s="59">
        <v>641</v>
      </c>
      <c r="B642" s="59" t="s">
        <v>3095</v>
      </c>
      <c r="C642" s="59" t="s">
        <v>3096</v>
      </c>
      <c r="D642" s="59" t="s">
        <v>1042</v>
      </c>
      <c r="E642" s="59" t="s">
        <v>105</v>
      </c>
      <c r="F642" s="59" t="s">
        <v>25</v>
      </c>
      <c r="G642" s="59">
        <f>IFERROR(IF(FIND("Multi",F642),1,0),0)</f>
        <v>0</v>
      </c>
      <c r="H642" s="60" t="s">
        <v>3097</v>
      </c>
      <c r="I642" s="59" t="s">
        <v>27</v>
      </c>
      <c r="J642" s="59">
        <v>0</v>
      </c>
      <c r="K642" s="59">
        <f t="shared" si="43"/>
        <v>6</v>
      </c>
      <c r="L642" s="59">
        <v>1</v>
      </c>
      <c r="M642" s="59">
        <v>1</v>
      </c>
      <c r="N642" s="59">
        <v>1</v>
      </c>
      <c r="O642" s="59">
        <v>1</v>
      </c>
      <c r="P642" s="59">
        <v>1</v>
      </c>
      <c r="Q642" s="59">
        <v>1</v>
      </c>
      <c r="R642" s="59">
        <v>2019</v>
      </c>
      <c r="S642" s="59" t="s">
        <v>3098</v>
      </c>
      <c r="T642" s="59" t="s">
        <v>3099</v>
      </c>
      <c r="U642" s="59" t="s">
        <v>30</v>
      </c>
      <c r="V642" s="59">
        <v>1</v>
      </c>
      <c r="W642" s="59">
        <v>1</v>
      </c>
      <c r="X642" s="61">
        <v>1</v>
      </c>
      <c r="Y642" s="64">
        <v>0</v>
      </c>
    </row>
    <row r="643" spans="1:25">
      <c r="A643" s="59">
        <v>642</v>
      </c>
      <c r="B643" s="59" t="s">
        <v>3100</v>
      </c>
      <c r="C643" s="59" t="s">
        <v>3101</v>
      </c>
      <c r="D643" s="59" t="s">
        <v>762</v>
      </c>
      <c r="E643" s="59" t="s">
        <v>762</v>
      </c>
      <c r="F643" s="59" t="s">
        <v>762</v>
      </c>
      <c r="G643" s="59" t="s">
        <v>762</v>
      </c>
      <c r="H643" s="60" t="s">
        <v>3102</v>
      </c>
      <c r="I643" s="59" t="s">
        <v>27</v>
      </c>
      <c r="J643" s="59">
        <v>0</v>
      </c>
      <c r="K643" s="59">
        <f t="shared" si="43"/>
        <v>6</v>
      </c>
      <c r="L643" s="59">
        <v>1</v>
      </c>
      <c r="M643" s="59">
        <v>1</v>
      </c>
      <c r="N643" s="59">
        <v>1</v>
      </c>
      <c r="O643" s="59">
        <v>1</v>
      </c>
      <c r="P643" s="59">
        <v>1</v>
      </c>
      <c r="Q643" s="59">
        <v>1</v>
      </c>
      <c r="R643" s="59">
        <v>2016</v>
      </c>
      <c r="S643" s="59" t="s">
        <v>3103</v>
      </c>
      <c r="T643" s="59" t="s">
        <v>3104</v>
      </c>
      <c r="U643" s="59" t="s">
        <v>30</v>
      </c>
      <c r="V643" s="59">
        <v>1</v>
      </c>
      <c r="W643" s="59">
        <v>1</v>
      </c>
      <c r="X643" s="61">
        <v>1</v>
      </c>
      <c r="Y643" s="64">
        <v>0</v>
      </c>
    </row>
    <row r="644" spans="1:25">
      <c r="A644" s="59">
        <v>643</v>
      </c>
      <c r="B644" s="59" t="s">
        <v>3105</v>
      </c>
      <c r="C644" s="59" t="s">
        <v>3106</v>
      </c>
      <c r="D644" s="59" t="s">
        <v>762</v>
      </c>
      <c r="E644" s="59" t="s">
        <v>762</v>
      </c>
      <c r="F644" s="59" t="s">
        <v>762</v>
      </c>
      <c r="G644" s="59" t="s">
        <v>762</v>
      </c>
      <c r="H644" s="60" t="s">
        <v>3107</v>
      </c>
      <c r="I644" s="59" t="s">
        <v>27</v>
      </c>
      <c r="J644" s="59">
        <v>0</v>
      </c>
      <c r="K644" s="59">
        <f t="shared" si="43"/>
        <v>6</v>
      </c>
      <c r="L644" s="59">
        <v>1</v>
      </c>
      <c r="M644" s="59">
        <v>1</v>
      </c>
      <c r="N644" s="59">
        <v>1</v>
      </c>
      <c r="O644" s="59">
        <v>1</v>
      </c>
      <c r="P644" s="59">
        <v>1</v>
      </c>
      <c r="Q644" s="59">
        <v>1</v>
      </c>
      <c r="R644" s="59">
        <v>2020</v>
      </c>
      <c r="S644" s="59" t="s">
        <v>3108</v>
      </c>
      <c r="T644" s="59" t="s">
        <v>3109</v>
      </c>
      <c r="U644" s="59" t="s">
        <v>30</v>
      </c>
      <c r="V644" s="59">
        <v>1</v>
      </c>
      <c r="W644" s="59">
        <v>1</v>
      </c>
      <c r="X644" s="61">
        <v>1</v>
      </c>
      <c r="Y644" s="64">
        <v>0</v>
      </c>
    </row>
    <row r="645" spans="1:25">
      <c r="A645" s="59">
        <v>644</v>
      </c>
      <c r="B645" s="59" t="s">
        <v>3110</v>
      </c>
      <c r="C645" s="59" t="s">
        <v>3111</v>
      </c>
      <c r="D645" s="59" t="s">
        <v>3112</v>
      </c>
      <c r="E645" s="59" t="s">
        <v>34</v>
      </c>
      <c r="F645" s="59" t="s">
        <v>35</v>
      </c>
      <c r="G645" s="59">
        <f>IFERROR(IF(FIND("Multi",F645),1,0),0)</f>
        <v>0</v>
      </c>
      <c r="H645" s="60" t="s">
        <v>3113</v>
      </c>
      <c r="I645" s="59" t="s">
        <v>27</v>
      </c>
      <c r="J645" s="59">
        <v>0</v>
      </c>
      <c r="K645" s="59">
        <f t="shared" si="43"/>
        <v>6</v>
      </c>
      <c r="L645" s="59">
        <v>1</v>
      </c>
      <c r="M645" s="59">
        <v>1</v>
      </c>
      <c r="N645" s="59">
        <v>1</v>
      </c>
      <c r="O645" s="59">
        <v>1</v>
      </c>
      <c r="P645" s="59">
        <v>1</v>
      </c>
      <c r="Q645" s="59">
        <v>1</v>
      </c>
      <c r="R645" s="59">
        <v>2021</v>
      </c>
      <c r="S645" s="59" t="s">
        <v>3114</v>
      </c>
      <c r="T645" s="59" t="s">
        <v>3115</v>
      </c>
      <c r="U645" s="59" t="s">
        <v>30</v>
      </c>
      <c r="V645" s="59">
        <v>1</v>
      </c>
      <c r="W645" s="59">
        <v>1</v>
      </c>
      <c r="X645" s="61">
        <v>1</v>
      </c>
      <c r="Y645" s="64">
        <v>0</v>
      </c>
    </row>
    <row r="646" spans="1:25">
      <c r="A646" s="59">
        <v>645</v>
      </c>
      <c r="B646" s="59" t="s">
        <v>3116</v>
      </c>
      <c r="C646" s="59" t="s">
        <v>3117</v>
      </c>
      <c r="D646" s="59" t="s">
        <v>762</v>
      </c>
      <c r="E646" s="59" t="s">
        <v>4279</v>
      </c>
      <c r="F646" s="59" t="s">
        <v>4281</v>
      </c>
      <c r="G646" s="59">
        <v>0</v>
      </c>
      <c r="H646" s="60" t="s">
        <v>3118</v>
      </c>
      <c r="I646" s="59" t="s">
        <v>27</v>
      </c>
      <c r="J646" s="59">
        <v>0</v>
      </c>
      <c r="K646" s="59">
        <f t="shared" si="43"/>
        <v>6</v>
      </c>
      <c r="L646" s="59">
        <v>1</v>
      </c>
      <c r="M646" s="59">
        <v>1</v>
      </c>
      <c r="N646" s="59">
        <v>1</v>
      </c>
      <c r="O646" s="59">
        <v>1</v>
      </c>
      <c r="P646" s="59">
        <v>1</v>
      </c>
      <c r="Q646" s="59">
        <v>1</v>
      </c>
      <c r="R646" s="59">
        <v>2022</v>
      </c>
      <c r="S646" s="59" t="s">
        <v>3114</v>
      </c>
      <c r="T646" s="59" t="s">
        <v>3119</v>
      </c>
      <c r="U646" s="59" t="s">
        <v>30</v>
      </c>
      <c r="V646" s="59">
        <v>1</v>
      </c>
      <c r="W646" s="59">
        <v>1</v>
      </c>
      <c r="X646" s="61">
        <v>1</v>
      </c>
      <c r="Y646" s="64">
        <v>0</v>
      </c>
    </row>
    <row r="647" spans="1:25">
      <c r="A647" s="59">
        <v>646</v>
      </c>
      <c r="B647" s="59" t="s">
        <v>2257</v>
      </c>
      <c r="C647" s="59" t="s">
        <v>3120</v>
      </c>
      <c r="D647" s="59" t="s">
        <v>3121</v>
      </c>
      <c r="E647" s="59" t="s">
        <v>72</v>
      </c>
      <c r="F647" s="59" t="s">
        <v>25</v>
      </c>
      <c r="G647" s="59">
        <f>IFERROR(IF(FIND("Multi",F647),1,0),0)</f>
        <v>0</v>
      </c>
      <c r="H647" s="60" t="s">
        <v>3122</v>
      </c>
      <c r="I647" s="59" t="s">
        <v>27</v>
      </c>
      <c r="J647" s="59">
        <v>0</v>
      </c>
      <c r="K647" s="59">
        <f t="shared" si="43"/>
        <v>6</v>
      </c>
      <c r="L647" s="59">
        <v>1</v>
      </c>
      <c r="M647" s="59">
        <v>1</v>
      </c>
      <c r="N647" s="59">
        <v>1</v>
      </c>
      <c r="O647" s="59">
        <v>1</v>
      </c>
      <c r="P647" s="59">
        <v>1</v>
      </c>
      <c r="Q647" s="59">
        <v>1</v>
      </c>
      <c r="R647" s="59">
        <v>2016</v>
      </c>
      <c r="S647" s="59" t="s">
        <v>3123</v>
      </c>
      <c r="T647" s="59" t="s">
        <v>3124</v>
      </c>
      <c r="U647" s="59" t="s">
        <v>30</v>
      </c>
      <c r="V647" s="59">
        <v>1</v>
      </c>
      <c r="W647" s="59">
        <v>1</v>
      </c>
      <c r="X647" s="61">
        <v>1</v>
      </c>
      <c r="Y647" s="64">
        <v>0</v>
      </c>
    </row>
    <row r="648" spans="1:25">
      <c r="A648" s="59">
        <v>647</v>
      </c>
      <c r="B648" s="59" t="s">
        <v>3125</v>
      </c>
      <c r="C648" s="59" t="s">
        <v>3126</v>
      </c>
      <c r="D648" s="59" t="s">
        <v>3127</v>
      </c>
      <c r="E648" s="59" t="s">
        <v>34</v>
      </c>
      <c r="F648" s="59" t="s">
        <v>35</v>
      </c>
      <c r="G648" s="59">
        <f>IFERROR(IF(FIND("Multi",F648),1,0),0)</f>
        <v>0</v>
      </c>
      <c r="H648" s="60" t="s">
        <v>3128</v>
      </c>
      <c r="I648" s="59" t="s">
        <v>27</v>
      </c>
      <c r="J648" s="59">
        <v>0</v>
      </c>
      <c r="K648" s="59">
        <f t="shared" si="43"/>
        <v>6</v>
      </c>
      <c r="L648" s="59">
        <v>1</v>
      </c>
      <c r="M648" s="59">
        <v>1</v>
      </c>
      <c r="N648" s="59">
        <v>1</v>
      </c>
      <c r="O648" s="59">
        <v>1</v>
      </c>
      <c r="P648" s="59">
        <v>1</v>
      </c>
      <c r="Q648" s="59">
        <v>1</v>
      </c>
      <c r="R648" s="59">
        <v>2017</v>
      </c>
      <c r="S648" s="59" t="s">
        <v>3123</v>
      </c>
      <c r="T648" s="59" t="s">
        <v>3129</v>
      </c>
      <c r="U648" s="59" t="s">
        <v>30</v>
      </c>
      <c r="V648" s="59">
        <v>1</v>
      </c>
      <c r="W648" s="59">
        <v>1</v>
      </c>
      <c r="X648" s="61">
        <v>1</v>
      </c>
      <c r="Y648" s="64">
        <v>0</v>
      </c>
    </row>
    <row r="649" spans="1:25">
      <c r="A649" s="59">
        <v>648</v>
      </c>
      <c r="B649" s="59" t="s">
        <v>3130</v>
      </c>
      <c r="C649" s="59" t="s">
        <v>3131</v>
      </c>
      <c r="D649" s="59" t="s">
        <v>1829</v>
      </c>
      <c r="E649" s="59" t="s">
        <v>34</v>
      </c>
      <c r="F649" s="59" t="s">
        <v>35</v>
      </c>
      <c r="G649" s="59">
        <f>IFERROR(IF(FIND("Multi",F649),1,0),0)</f>
        <v>0</v>
      </c>
      <c r="H649" s="60" t="s">
        <v>3132</v>
      </c>
      <c r="I649" s="59" t="s">
        <v>27</v>
      </c>
      <c r="J649" s="59">
        <v>0</v>
      </c>
      <c r="K649" s="59">
        <f t="shared" si="43"/>
        <v>6</v>
      </c>
      <c r="L649" s="59">
        <v>1</v>
      </c>
      <c r="M649" s="59">
        <v>1</v>
      </c>
      <c r="N649" s="59">
        <v>1</v>
      </c>
      <c r="O649" s="59">
        <v>1</v>
      </c>
      <c r="P649" s="59">
        <v>1</v>
      </c>
      <c r="Q649" s="59">
        <v>1</v>
      </c>
      <c r="R649" s="59">
        <v>2015</v>
      </c>
      <c r="S649" s="59" t="s">
        <v>3133</v>
      </c>
      <c r="T649" s="59" t="s">
        <v>3134</v>
      </c>
      <c r="U649" s="59" t="s">
        <v>30</v>
      </c>
      <c r="V649" s="59">
        <v>1</v>
      </c>
      <c r="W649" s="59">
        <v>1</v>
      </c>
      <c r="X649" s="61">
        <v>1</v>
      </c>
      <c r="Y649" s="64">
        <v>0</v>
      </c>
    </row>
    <row r="650" spans="1:25">
      <c r="A650" s="59">
        <v>649</v>
      </c>
      <c r="B650" s="59" t="s">
        <v>3135</v>
      </c>
      <c r="C650" s="59" t="s">
        <v>3136</v>
      </c>
      <c r="D650" s="59" t="s">
        <v>762</v>
      </c>
      <c r="E650" s="59" t="s">
        <v>762</v>
      </c>
      <c r="F650" s="59" t="s">
        <v>762</v>
      </c>
      <c r="G650" s="59" t="s">
        <v>762</v>
      </c>
      <c r="H650" s="60" t="s">
        <v>3137</v>
      </c>
      <c r="I650" s="59" t="s">
        <v>27</v>
      </c>
      <c r="J650" s="59">
        <v>0</v>
      </c>
      <c r="K650" s="59">
        <f t="shared" si="43"/>
        <v>6</v>
      </c>
      <c r="L650" s="59">
        <v>1</v>
      </c>
      <c r="M650" s="59">
        <v>1</v>
      </c>
      <c r="N650" s="59">
        <v>1</v>
      </c>
      <c r="O650" s="59">
        <v>1</v>
      </c>
      <c r="P650" s="59">
        <v>1</v>
      </c>
      <c r="Q650" s="59">
        <v>1</v>
      </c>
      <c r="R650" s="59">
        <v>2021</v>
      </c>
      <c r="S650" s="59" t="s">
        <v>3138</v>
      </c>
      <c r="T650" s="59" t="s">
        <v>3139</v>
      </c>
      <c r="U650" s="59" t="s">
        <v>30</v>
      </c>
      <c r="V650" s="59">
        <v>1</v>
      </c>
      <c r="W650" s="59">
        <v>1</v>
      </c>
      <c r="X650" s="61">
        <v>1</v>
      </c>
      <c r="Y650" s="64">
        <v>0</v>
      </c>
    </row>
    <row r="651" spans="1:25">
      <c r="A651" s="59">
        <v>650</v>
      </c>
      <c r="B651" s="59" t="s">
        <v>952</v>
      </c>
      <c r="C651" s="59" t="s">
        <v>3140</v>
      </c>
      <c r="D651" s="59" t="s">
        <v>762</v>
      </c>
      <c r="E651" s="59" t="s">
        <v>762</v>
      </c>
      <c r="F651" s="59" t="s">
        <v>762</v>
      </c>
      <c r="G651" s="59" t="s">
        <v>762</v>
      </c>
      <c r="H651" s="60" t="s">
        <v>3141</v>
      </c>
      <c r="I651" s="59" t="s">
        <v>27</v>
      </c>
      <c r="J651" s="59">
        <v>0</v>
      </c>
      <c r="K651" s="59">
        <f t="shared" si="43"/>
        <v>6</v>
      </c>
      <c r="L651" s="59">
        <v>1</v>
      </c>
      <c r="M651" s="59">
        <v>1</v>
      </c>
      <c r="N651" s="59">
        <v>1</v>
      </c>
      <c r="O651" s="59">
        <v>1</v>
      </c>
      <c r="P651" s="59">
        <v>1</v>
      </c>
      <c r="Q651" s="59">
        <v>1</v>
      </c>
      <c r="R651" s="59">
        <v>2017</v>
      </c>
      <c r="S651" s="59" t="s">
        <v>1447</v>
      </c>
      <c r="T651" s="59" t="s">
        <v>3142</v>
      </c>
      <c r="U651" s="59" t="s">
        <v>30</v>
      </c>
      <c r="V651" s="59">
        <v>1</v>
      </c>
      <c r="W651" s="59">
        <v>1</v>
      </c>
      <c r="X651" s="61">
        <v>1</v>
      </c>
      <c r="Y651" s="64">
        <v>0</v>
      </c>
    </row>
    <row r="652" spans="1:25">
      <c r="A652" s="59">
        <v>651</v>
      </c>
      <c r="B652" s="59" t="s">
        <v>3143</v>
      </c>
      <c r="C652" s="59" t="s">
        <v>3144</v>
      </c>
      <c r="D652" s="59" t="s">
        <v>3145</v>
      </c>
      <c r="E652" s="59" t="s">
        <v>34</v>
      </c>
      <c r="F652" s="59" t="s">
        <v>35</v>
      </c>
      <c r="G652" s="59">
        <f>IFERROR(IF(FIND("Multi",F652),1,0),0)</f>
        <v>0</v>
      </c>
      <c r="H652" s="60" t="s">
        <v>3146</v>
      </c>
      <c r="I652" s="59" t="s">
        <v>27</v>
      </c>
      <c r="J652" s="59">
        <v>0</v>
      </c>
      <c r="K652" s="59">
        <f t="shared" si="43"/>
        <v>6</v>
      </c>
      <c r="L652" s="59">
        <v>1</v>
      </c>
      <c r="M652" s="59">
        <v>1</v>
      </c>
      <c r="N652" s="59">
        <v>1</v>
      </c>
      <c r="O652" s="59">
        <v>1</v>
      </c>
      <c r="P652" s="59">
        <v>1</v>
      </c>
      <c r="Q652" s="59">
        <v>1</v>
      </c>
      <c r="R652" s="59">
        <v>2019</v>
      </c>
      <c r="S652" s="59" t="s">
        <v>340</v>
      </c>
      <c r="T652" s="59" t="s">
        <v>3147</v>
      </c>
      <c r="U652" s="59" t="s">
        <v>30</v>
      </c>
      <c r="V652" s="59">
        <v>1</v>
      </c>
      <c r="W652" s="59">
        <v>1</v>
      </c>
      <c r="X652" s="61">
        <v>1</v>
      </c>
      <c r="Y652" s="64">
        <v>0</v>
      </c>
    </row>
    <row r="653" spans="1:25">
      <c r="A653" s="59">
        <v>652</v>
      </c>
      <c r="B653" s="59" t="s">
        <v>3148</v>
      </c>
      <c r="C653" s="59" t="s">
        <v>3149</v>
      </c>
      <c r="D653" s="59" t="s">
        <v>762</v>
      </c>
      <c r="E653" s="59" t="s">
        <v>762</v>
      </c>
      <c r="F653" s="59" t="s">
        <v>762</v>
      </c>
      <c r="G653" s="59" t="s">
        <v>762</v>
      </c>
      <c r="H653" s="60" t="s">
        <v>3150</v>
      </c>
      <c r="I653" s="59" t="s">
        <v>27</v>
      </c>
      <c r="J653" s="59">
        <v>0</v>
      </c>
      <c r="K653" s="59">
        <f t="shared" si="43"/>
        <v>6</v>
      </c>
      <c r="L653" s="59">
        <v>1</v>
      </c>
      <c r="M653" s="59">
        <v>1</v>
      </c>
      <c r="N653" s="59">
        <v>1</v>
      </c>
      <c r="O653" s="59">
        <v>1</v>
      </c>
      <c r="P653" s="59">
        <v>1</v>
      </c>
      <c r="Q653" s="59">
        <v>1</v>
      </c>
      <c r="R653" s="59">
        <v>2022</v>
      </c>
      <c r="S653" s="59" t="s">
        <v>340</v>
      </c>
      <c r="T653" s="59" t="s">
        <v>3151</v>
      </c>
      <c r="U653" s="59" t="s">
        <v>30</v>
      </c>
      <c r="V653" s="59">
        <v>1</v>
      </c>
      <c r="W653" s="59">
        <v>1</v>
      </c>
      <c r="X653" s="61">
        <v>1</v>
      </c>
      <c r="Y653" s="64">
        <v>0</v>
      </c>
    </row>
    <row r="654" spans="1:25">
      <c r="A654" s="59">
        <v>653</v>
      </c>
      <c r="B654" s="59" t="s">
        <v>3152</v>
      </c>
      <c r="C654" s="59" t="s">
        <v>3153</v>
      </c>
      <c r="D654" s="59" t="s">
        <v>3154</v>
      </c>
      <c r="E654" s="59" t="s">
        <v>105</v>
      </c>
      <c r="F654" s="59" t="s">
        <v>25</v>
      </c>
      <c r="G654" s="59">
        <f>IFERROR(IF(FIND("Multi",F654),1,0),0)</f>
        <v>0</v>
      </c>
      <c r="H654" s="60" t="s">
        <v>3155</v>
      </c>
      <c r="I654" s="59" t="s">
        <v>27</v>
      </c>
      <c r="J654" s="59">
        <v>0</v>
      </c>
      <c r="K654" s="59">
        <f t="shared" si="43"/>
        <v>6</v>
      </c>
      <c r="L654" s="59">
        <v>1</v>
      </c>
      <c r="M654" s="59">
        <v>1</v>
      </c>
      <c r="N654" s="59">
        <v>1</v>
      </c>
      <c r="O654" s="59">
        <v>1</v>
      </c>
      <c r="P654" s="59">
        <v>1</v>
      </c>
      <c r="Q654" s="59">
        <v>1</v>
      </c>
      <c r="R654" s="59">
        <v>2022</v>
      </c>
      <c r="S654" s="59" t="s">
        <v>340</v>
      </c>
      <c r="T654" s="59" t="s">
        <v>3156</v>
      </c>
      <c r="U654" s="59" t="s">
        <v>30</v>
      </c>
      <c r="V654" s="59">
        <v>1</v>
      </c>
      <c r="W654" s="59">
        <v>1</v>
      </c>
      <c r="X654" s="61">
        <v>1</v>
      </c>
      <c r="Y654" s="64">
        <v>0</v>
      </c>
    </row>
    <row r="655" spans="1:25">
      <c r="A655" s="59">
        <v>654</v>
      </c>
      <c r="B655" s="59" t="s">
        <v>3157</v>
      </c>
      <c r="C655" s="59" t="s">
        <v>3158</v>
      </c>
      <c r="D655" s="59" t="s">
        <v>762</v>
      </c>
      <c r="E655" s="59" t="s">
        <v>762</v>
      </c>
      <c r="F655" s="59" t="s">
        <v>762</v>
      </c>
      <c r="G655" s="59" t="s">
        <v>762</v>
      </c>
      <c r="H655" s="60" t="s">
        <v>3159</v>
      </c>
      <c r="I655" s="59" t="s">
        <v>27</v>
      </c>
      <c r="J655" s="59">
        <v>0</v>
      </c>
      <c r="K655" s="59">
        <f t="shared" si="43"/>
        <v>6</v>
      </c>
      <c r="L655" s="59">
        <v>1</v>
      </c>
      <c r="M655" s="59">
        <v>1</v>
      </c>
      <c r="N655" s="59">
        <v>1</v>
      </c>
      <c r="O655" s="59">
        <v>1</v>
      </c>
      <c r="P655" s="59">
        <v>1</v>
      </c>
      <c r="Q655" s="59">
        <v>1</v>
      </c>
      <c r="R655" s="59">
        <v>2021</v>
      </c>
      <c r="S655" s="59" t="s">
        <v>346</v>
      </c>
      <c r="T655" s="59" t="s">
        <v>3160</v>
      </c>
      <c r="U655" s="59" t="s">
        <v>30</v>
      </c>
      <c r="V655" s="59">
        <v>1</v>
      </c>
      <c r="W655" s="59">
        <v>1</v>
      </c>
      <c r="X655" s="61">
        <v>1</v>
      </c>
      <c r="Y655" s="64">
        <v>0</v>
      </c>
    </row>
    <row r="656" spans="1:25">
      <c r="A656" s="59">
        <v>655</v>
      </c>
      <c r="B656" s="59" t="s">
        <v>3161</v>
      </c>
      <c r="C656" s="59" t="s">
        <v>3162</v>
      </c>
      <c r="D656" s="59" t="s">
        <v>762</v>
      </c>
      <c r="E656" s="59" t="s">
        <v>762</v>
      </c>
      <c r="F656" s="59" t="s">
        <v>762</v>
      </c>
      <c r="G656" s="59" t="s">
        <v>762</v>
      </c>
      <c r="H656" s="60" t="s">
        <v>3163</v>
      </c>
      <c r="I656" s="59" t="s">
        <v>27</v>
      </c>
      <c r="J656" s="59">
        <v>0</v>
      </c>
      <c r="K656" s="59">
        <f t="shared" si="43"/>
        <v>6</v>
      </c>
      <c r="L656" s="59">
        <v>1</v>
      </c>
      <c r="M656" s="59">
        <v>1</v>
      </c>
      <c r="N656" s="59">
        <v>1</v>
      </c>
      <c r="O656" s="59">
        <v>1</v>
      </c>
      <c r="P656" s="59">
        <v>1</v>
      </c>
      <c r="Q656" s="59">
        <v>1</v>
      </c>
      <c r="R656" s="59">
        <v>2022</v>
      </c>
      <c r="S656" s="59" t="s">
        <v>1471</v>
      </c>
      <c r="T656" s="59" t="s">
        <v>3164</v>
      </c>
      <c r="U656" s="59" t="s">
        <v>30</v>
      </c>
      <c r="V656" s="59">
        <v>1</v>
      </c>
      <c r="W656" s="59">
        <v>1</v>
      </c>
      <c r="X656" s="61">
        <v>1</v>
      </c>
      <c r="Y656" s="64">
        <v>0</v>
      </c>
    </row>
    <row r="657" spans="1:25">
      <c r="A657" s="59">
        <v>656</v>
      </c>
      <c r="B657" s="59" t="s">
        <v>3165</v>
      </c>
      <c r="C657" s="59" t="s">
        <v>3166</v>
      </c>
      <c r="D657" s="59" t="s">
        <v>762</v>
      </c>
      <c r="E657" s="59" t="s">
        <v>762</v>
      </c>
      <c r="F657" s="59" t="s">
        <v>762</v>
      </c>
      <c r="G657" s="59" t="s">
        <v>762</v>
      </c>
      <c r="H657" s="60" t="s">
        <v>3167</v>
      </c>
      <c r="I657" s="59" t="s">
        <v>27</v>
      </c>
      <c r="J657" s="59">
        <v>0</v>
      </c>
      <c r="K657" s="59">
        <f t="shared" si="43"/>
        <v>6</v>
      </c>
      <c r="L657" s="59">
        <v>1</v>
      </c>
      <c r="M657" s="59">
        <v>1</v>
      </c>
      <c r="N657" s="59">
        <v>1</v>
      </c>
      <c r="O657" s="59">
        <v>1</v>
      </c>
      <c r="P657" s="59">
        <v>1</v>
      </c>
      <c r="Q657" s="59">
        <v>1</v>
      </c>
      <c r="R657" s="59">
        <v>2022</v>
      </c>
      <c r="S657" s="59" t="s">
        <v>3168</v>
      </c>
      <c r="T657" s="59" t="s">
        <v>3169</v>
      </c>
      <c r="U657" s="59" t="s">
        <v>30</v>
      </c>
      <c r="V657" s="59">
        <v>1</v>
      </c>
      <c r="W657" s="59">
        <v>1</v>
      </c>
      <c r="X657" s="61">
        <v>1</v>
      </c>
      <c r="Y657" s="64">
        <v>0</v>
      </c>
    </row>
    <row r="658" spans="1:25">
      <c r="A658" s="59">
        <v>657</v>
      </c>
      <c r="B658" s="59" t="s">
        <v>3170</v>
      </c>
      <c r="C658" s="59" t="s">
        <v>3171</v>
      </c>
      <c r="D658" s="59" t="s">
        <v>762</v>
      </c>
      <c r="E658" s="59" t="s">
        <v>762</v>
      </c>
      <c r="F658" s="59" t="s">
        <v>762</v>
      </c>
      <c r="G658" s="59" t="s">
        <v>762</v>
      </c>
      <c r="H658" s="60" t="s">
        <v>3172</v>
      </c>
      <c r="I658" s="59" t="s">
        <v>27</v>
      </c>
      <c r="J658" s="59">
        <v>0</v>
      </c>
      <c r="K658" s="59">
        <f t="shared" si="43"/>
        <v>6</v>
      </c>
      <c r="L658" s="59">
        <v>1</v>
      </c>
      <c r="M658" s="59">
        <v>1</v>
      </c>
      <c r="N658" s="59">
        <v>1</v>
      </c>
      <c r="O658" s="59">
        <v>1</v>
      </c>
      <c r="P658" s="59">
        <v>1</v>
      </c>
      <c r="Q658" s="59">
        <v>1</v>
      </c>
      <c r="R658" s="59">
        <v>2021</v>
      </c>
      <c r="S658" s="59" t="s">
        <v>1022</v>
      </c>
      <c r="T658" s="59" t="s">
        <v>3173</v>
      </c>
      <c r="U658" s="59" t="s">
        <v>30</v>
      </c>
      <c r="V658" s="59">
        <v>1</v>
      </c>
      <c r="W658" s="59">
        <v>1</v>
      </c>
      <c r="X658" s="61">
        <v>1</v>
      </c>
      <c r="Y658" s="64">
        <v>0</v>
      </c>
    </row>
    <row r="659" spans="1:25">
      <c r="A659" s="59">
        <v>658</v>
      </c>
      <c r="B659" s="59" t="s">
        <v>2373</v>
      </c>
      <c r="C659" s="59" t="s">
        <v>3174</v>
      </c>
      <c r="D659" s="59" t="s">
        <v>762</v>
      </c>
      <c r="E659" s="59" t="s">
        <v>762</v>
      </c>
      <c r="F659" s="59" t="s">
        <v>762</v>
      </c>
      <c r="G659" s="59" t="s">
        <v>762</v>
      </c>
      <c r="H659" s="60" t="s">
        <v>3175</v>
      </c>
      <c r="I659" s="59" t="s">
        <v>27</v>
      </c>
      <c r="J659" s="59">
        <v>0</v>
      </c>
      <c r="K659" s="59">
        <f t="shared" si="43"/>
        <v>6</v>
      </c>
      <c r="L659" s="59">
        <v>1</v>
      </c>
      <c r="M659" s="59">
        <v>1</v>
      </c>
      <c r="N659" s="59">
        <v>1</v>
      </c>
      <c r="O659" s="59">
        <v>1</v>
      </c>
      <c r="P659" s="59">
        <v>1</v>
      </c>
      <c r="Q659" s="59">
        <v>1</v>
      </c>
      <c r="R659" s="59">
        <v>2022</v>
      </c>
      <c r="S659" s="59" t="s">
        <v>1022</v>
      </c>
      <c r="T659" s="59" t="s">
        <v>3176</v>
      </c>
      <c r="U659" s="59" t="s">
        <v>30</v>
      </c>
      <c r="V659" s="59">
        <v>1</v>
      </c>
      <c r="W659" s="59">
        <v>1</v>
      </c>
      <c r="X659" s="61">
        <v>1</v>
      </c>
      <c r="Y659" s="64">
        <v>0</v>
      </c>
    </row>
    <row r="660" spans="1:25">
      <c r="A660" s="59">
        <v>659</v>
      </c>
      <c r="B660" s="59" t="s">
        <v>3177</v>
      </c>
      <c r="C660" s="59" t="s">
        <v>3178</v>
      </c>
      <c r="D660" s="59" t="s">
        <v>3179</v>
      </c>
      <c r="E660" s="59" t="s">
        <v>91</v>
      </c>
      <c r="F660" s="59" t="s">
        <v>91</v>
      </c>
      <c r="G660" s="59">
        <f>IFERROR(IF(FIND("Multi",F660),1,0),0)</f>
        <v>0</v>
      </c>
      <c r="H660" s="60" t="s">
        <v>3180</v>
      </c>
      <c r="I660" s="59" t="s">
        <v>27</v>
      </c>
      <c r="J660" s="59">
        <v>0</v>
      </c>
      <c r="K660" s="59">
        <f t="shared" ref="K660:K675" si="44">SUM(L660:Q660)</f>
        <v>6</v>
      </c>
      <c r="L660" s="59">
        <v>1</v>
      </c>
      <c r="M660" s="59">
        <v>1</v>
      </c>
      <c r="N660" s="59">
        <v>1</v>
      </c>
      <c r="O660" s="59">
        <v>1</v>
      </c>
      <c r="P660" s="59">
        <v>1</v>
      </c>
      <c r="Q660" s="59">
        <v>1</v>
      </c>
      <c r="R660" s="59">
        <v>2021</v>
      </c>
      <c r="S660" s="59" t="s">
        <v>1493</v>
      </c>
      <c r="T660" s="59" t="s">
        <v>3181</v>
      </c>
      <c r="U660" s="59" t="s">
        <v>30</v>
      </c>
      <c r="V660" s="59">
        <v>1</v>
      </c>
      <c r="W660" s="59">
        <v>1</v>
      </c>
      <c r="X660" s="61">
        <v>1</v>
      </c>
      <c r="Y660" s="64">
        <v>0</v>
      </c>
    </row>
    <row r="661" spans="1:25">
      <c r="A661" s="59">
        <v>660</v>
      </c>
      <c r="B661" s="59" t="s">
        <v>3182</v>
      </c>
      <c r="C661" s="59" t="s">
        <v>3183</v>
      </c>
      <c r="D661" s="59" t="s">
        <v>762</v>
      </c>
      <c r="E661" s="59" t="s">
        <v>762</v>
      </c>
      <c r="F661" s="59" t="s">
        <v>762</v>
      </c>
      <c r="G661" s="59" t="s">
        <v>762</v>
      </c>
      <c r="H661" s="60" t="s">
        <v>3184</v>
      </c>
      <c r="I661" s="59" t="s">
        <v>27</v>
      </c>
      <c r="J661" s="59">
        <v>0</v>
      </c>
      <c r="K661" s="59">
        <f t="shared" si="44"/>
        <v>6</v>
      </c>
      <c r="L661" s="59">
        <v>1</v>
      </c>
      <c r="M661" s="59">
        <v>1</v>
      </c>
      <c r="N661" s="59">
        <v>1</v>
      </c>
      <c r="O661" s="59">
        <v>1</v>
      </c>
      <c r="P661" s="59">
        <v>1</v>
      </c>
      <c r="Q661" s="59">
        <v>1</v>
      </c>
      <c r="R661" s="59">
        <v>2020</v>
      </c>
      <c r="S661" s="59" t="s">
        <v>3185</v>
      </c>
      <c r="T661" s="59" t="s">
        <v>3186</v>
      </c>
      <c r="U661" s="59" t="s">
        <v>30</v>
      </c>
      <c r="V661" s="59">
        <v>1</v>
      </c>
      <c r="W661" s="59">
        <v>1</v>
      </c>
      <c r="X661" s="61">
        <v>1</v>
      </c>
      <c r="Y661" s="64">
        <v>0</v>
      </c>
    </row>
    <row r="662" spans="1:25">
      <c r="A662" s="59">
        <v>661</v>
      </c>
      <c r="B662" s="59" t="s">
        <v>3187</v>
      </c>
      <c r="C662" s="59" t="s">
        <v>3188</v>
      </c>
      <c r="D662" s="59" t="s">
        <v>762</v>
      </c>
      <c r="E662" s="59" t="s">
        <v>762</v>
      </c>
      <c r="F662" s="59" t="s">
        <v>762</v>
      </c>
      <c r="G662" s="59" t="s">
        <v>762</v>
      </c>
      <c r="H662" s="60" t="s">
        <v>3189</v>
      </c>
      <c r="I662" s="59" t="s">
        <v>27</v>
      </c>
      <c r="J662" s="59">
        <v>0</v>
      </c>
      <c r="K662" s="59">
        <f t="shared" si="44"/>
        <v>6</v>
      </c>
      <c r="L662" s="59">
        <v>1</v>
      </c>
      <c r="M662" s="59">
        <v>1</v>
      </c>
      <c r="N662" s="59">
        <v>1</v>
      </c>
      <c r="O662" s="59">
        <v>1</v>
      </c>
      <c r="P662" s="59">
        <v>1</v>
      </c>
      <c r="Q662" s="59">
        <v>1</v>
      </c>
      <c r="R662" s="59">
        <v>2021</v>
      </c>
      <c r="S662" s="59" t="s">
        <v>2404</v>
      </c>
      <c r="T662" s="59" t="s">
        <v>3190</v>
      </c>
      <c r="U662" s="59" t="s">
        <v>30</v>
      </c>
      <c r="V662" s="59">
        <v>1</v>
      </c>
      <c r="W662" s="59">
        <v>1</v>
      </c>
      <c r="X662" s="61">
        <v>1</v>
      </c>
      <c r="Y662" s="64">
        <v>0</v>
      </c>
    </row>
    <row r="663" spans="1:25">
      <c r="A663" s="59">
        <v>662</v>
      </c>
      <c r="B663" s="59" t="s">
        <v>3191</v>
      </c>
      <c r="C663" s="59" t="s">
        <v>3192</v>
      </c>
      <c r="D663" s="59" t="s">
        <v>762</v>
      </c>
      <c r="E663" s="59" t="s">
        <v>762</v>
      </c>
      <c r="F663" s="59" t="s">
        <v>762</v>
      </c>
      <c r="G663" s="59" t="s">
        <v>762</v>
      </c>
      <c r="H663" s="60" t="s">
        <v>3193</v>
      </c>
      <c r="I663" s="59" t="s">
        <v>27</v>
      </c>
      <c r="J663" s="59">
        <v>0</v>
      </c>
      <c r="K663" s="59">
        <f t="shared" si="44"/>
        <v>6</v>
      </c>
      <c r="L663" s="59">
        <v>1</v>
      </c>
      <c r="M663" s="59">
        <v>1</v>
      </c>
      <c r="N663" s="59">
        <v>1</v>
      </c>
      <c r="O663" s="59">
        <v>1</v>
      </c>
      <c r="P663" s="59">
        <v>1</v>
      </c>
      <c r="Q663" s="59">
        <v>1</v>
      </c>
      <c r="R663" s="59">
        <v>2020</v>
      </c>
      <c r="S663" s="59" t="s">
        <v>52</v>
      </c>
      <c r="T663" s="59" t="s">
        <v>3194</v>
      </c>
      <c r="U663" s="59" t="s">
        <v>30</v>
      </c>
      <c r="V663" s="59">
        <v>1</v>
      </c>
      <c r="W663" s="59">
        <v>1</v>
      </c>
      <c r="X663" s="61">
        <v>1</v>
      </c>
      <c r="Y663" s="64">
        <v>0</v>
      </c>
    </row>
    <row r="664" spans="1:25">
      <c r="A664" s="59">
        <v>663</v>
      </c>
      <c r="B664" s="59" t="s">
        <v>3195</v>
      </c>
      <c r="C664" s="59" t="s">
        <v>3196</v>
      </c>
      <c r="D664" s="59" t="s">
        <v>762</v>
      </c>
      <c r="E664" s="59" t="s">
        <v>762</v>
      </c>
      <c r="F664" s="59" t="s">
        <v>762</v>
      </c>
      <c r="G664" s="59" t="s">
        <v>762</v>
      </c>
      <c r="H664" s="60" t="s">
        <v>3197</v>
      </c>
      <c r="I664" s="59" t="s">
        <v>27</v>
      </c>
      <c r="J664" s="59">
        <v>0</v>
      </c>
      <c r="K664" s="59">
        <f t="shared" si="44"/>
        <v>6</v>
      </c>
      <c r="L664" s="59">
        <v>1</v>
      </c>
      <c r="M664" s="59">
        <v>1</v>
      </c>
      <c r="N664" s="59">
        <v>1</v>
      </c>
      <c r="O664" s="59">
        <v>1</v>
      </c>
      <c r="P664" s="59">
        <v>1</v>
      </c>
      <c r="Q664" s="59">
        <v>1</v>
      </c>
      <c r="R664" s="59">
        <v>2020</v>
      </c>
      <c r="S664" s="59" t="s">
        <v>52</v>
      </c>
      <c r="T664" s="59" t="s">
        <v>3198</v>
      </c>
      <c r="U664" s="59" t="s">
        <v>30</v>
      </c>
      <c r="V664" s="59">
        <v>1</v>
      </c>
      <c r="W664" s="59">
        <v>1</v>
      </c>
      <c r="X664" s="61">
        <v>1</v>
      </c>
      <c r="Y664" s="64">
        <v>0</v>
      </c>
    </row>
    <row r="665" spans="1:25">
      <c r="A665" s="59">
        <v>664</v>
      </c>
      <c r="B665" s="59" t="s">
        <v>3199</v>
      </c>
      <c r="C665" s="59" t="s">
        <v>3200</v>
      </c>
      <c r="D665" s="59" t="s">
        <v>3201</v>
      </c>
      <c r="E665" s="59" t="s">
        <v>56</v>
      </c>
      <c r="F665" s="59" t="s">
        <v>56</v>
      </c>
      <c r="G665" s="59">
        <f>IFERROR(IF(FIND("Multi",F665),1,0),0)</f>
        <v>0</v>
      </c>
      <c r="H665" s="60" t="s">
        <v>3202</v>
      </c>
      <c r="I665" s="59" t="s">
        <v>27</v>
      </c>
      <c r="J665" s="59">
        <v>0</v>
      </c>
      <c r="K665" s="59">
        <f t="shared" si="44"/>
        <v>6</v>
      </c>
      <c r="L665" s="59">
        <v>1</v>
      </c>
      <c r="M665" s="59">
        <v>1</v>
      </c>
      <c r="N665" s="59">
        <v>1</v>
      </c>
      <c r="O665" s="59">
        <v>1</v>
      </c>
      <c r="P665" s="59">
        <v>1</v>
      </c>
      <c r="Q665" s="59">
        <v>1</v>
      </c>
      <c r="R665" s="59">
        <v>2021</v>
      </c>
      <c r="S665" s="59" t="s">
        <v>52</v>
      </c>
      <c r="T665" s="59" t="s">
        <v>3203</v>
      </c>
      <c r="U665" s="59" t="s">
        <v>30</v>
      </c>
      <c r="V665" s="59">
        <v>1</v>
      </c>
      <c r="W665" s="59">
        <v>1</v>
      </c>
      <c r="X665" s="61">
        <v>1</v>
      </c>
      <c r="Y665" s="64">
        <v>0</v>
      </c>
    </row>
    <row r="666" spans="1:25">
      <c r="A666" s="59">
        <v>665</v>
      </c>
      <c r="B666" s="59" t="s">
        <v>3204</v>
      </c>
      <c r="C666" s="59" t="s">
        <v>3205</v>
      </c>
      <c r="D666" s="59" t="s">
        <v>3206</v>
      </c>
      <c r="E666" s="59" t="s">
        <v>50</v>
      </c>
      <c r="F666" s="59" t="s">
        <v>25</v>
      </c>
      <c r="G666" s="59">
        <f>IFERROR(IF(FIND("Multi",F666),1,0),0)</f>
        <v>0</v>
      </c>
      <c r="H666" s="60" t="s">
        <v>3207</v>
      </c>
      <c r="I666" s="59" t="s">
        <v>27</v>
      </c>
      <c r="J666" s="59">
        <v>0</v>
      </c>
      <c r="K666" s="59">
        <f t="shared" si="44"/>
        <v>6</v>
      </c>
      <c r="L666" s="59">
        <v>1</v>
      </c>
      <c r="M666" s="59">
        <v>1</v>
      </c>
      <c r="N666" s="59">
        <v>1</v>
      </c>
      <c r="O666" s="59">
        <v>1</v>
      </c>
      <c r="P666" s="59">
        <v>1</v>
      </c>
      <c r="Q666" s="59">
        <v>1</v>
      </c>
      <c r="R666" s="59">
        <v>2017</v>
      </c>
      <c r="S666" s="59" t="s">
        <v>52</v>
      </c>
      <c r="T666" s="59" t="s">
        <v>3208</v>
      </c>
      <c r="U666" s="59" t="s">
        <v>30</v>
      </c>
      <c r="V666" s="59">
        <v>1</v>
      </c>
      <c r="W666" s="59">
        <v>1</v>
      </c>
      <c r="X666" s="61">
        <v>1</v>
      </c>
      <c r="Y666" s="64">
        <v>0</v>
      </c>
    </row>
    <row r="667" spans="1:25">
      <c r="A667" s="59">
        <v>666</v>
      </c>
      <c r="B667" s="59" t="s">
        <v>3209</v>
      </c>
      <c r="C667" s="59" t="s">
        <v>3210</v>
      </c>
      <c r="D667" s="59" t="s">
        <v>762</v>
      </c>
      <c r="E667" s="59" t="s">
        <v>762</v>
      </c>
      <c r="F667" s="59" t="s">
        <v>762</v>
      </c>
      <c r="G667" s="59" t="s">
        <v>762</v>
      </c>
      <c r="H667" s="60" t="s">
        <v>3211</v>
      </c>
      <c r="I667" s="59" t="s">
        <v>27</v>
      </c>
      <c r="J667" s="59">
        <v>0</v>
      </c>
      <c r="K667" s="59">
        <f t="shared" si="44"/>
        <v>6</v>
      </c>
      <c r="L667" s="59">
        <v>1</v>
      </c>
      <c r="M667" s="59">
        <v>1</v>
      </c>
      <c r="N667" s="59">
        <v>1</v>
      </c>
      <c r="O667" s="59">
        <v>1</v>
      </c>
      <c r="P667" s="59">
        <v>1</v>
      </c>
      <c r="Q667" s="59">
        <v>1</v>
      </c>
      <c r="R667" s="59">
        <v>2018</v>
      </c>
      <c r="S667" s="59" t="s">
        <v>367</v>
      </c>
      <c r="T667" s="59" t="s">
        <v>3212</v>
      </c>
      <c r="U667" s="59" t="s">
        <v>30</v>
      </c>
      <c r="V667" s="59">
        <v>1</v>
      </c>
      <c r="W667" s="59">
        <v>1</v>
      </c>
      <c r="X667" s="61">
        <v>1</v>
      </c>
      <c r="Y667" s="64">
        <v>0</v>
      </c>
    </row>
    <row r="668" spans="1:25">
      <c r="A668" s="59">
        <v>667</v>
      </c>
      <c r="B668" s="59" t="s">
        <v>3213</v>
      </c>
      <c r="C668" s="59" t="s">
        <v>3214</v>
      </c>
      <c r="D668" s="59" t="s">
        <v>3215</v>
      </c>
      <c r="E668" s="59" t="s">
        <v>56</v>
      </c>
      <c r="F668" s="59" t="s">
        <v>56</v>
      </c>
      <c r="G668" s="59">
        <f>IFERROR(IF(FIND("Multi",F668),1,0),0)</f>
        <v>0</v>
      </c>
      <c r="H668" s="60" t="s">
        <v>3216</v>
      </c>
      <c r="I668" s="59" t="s">
        <v>27</v>
      </c>
      <c r="J668" s="59">
        <v>0</v>
      </c>
      <c r="K668" s="59">
        <f t="shared" si="44"/>
        <v>6</v>
      </c>
      <c r="L668" s="59">
        <v>1</v>
      </c>
      <c r="M668" s="59">
        <v>1</v>
      </c>
      <c r="N668" s="59">
        <v>1</v>
      </c>
      <c r="O668" s="59">
        <v>1</v>
      </c>
      <c r="P668" s="59">
        <v>1</v>
      </c>
      <c r="Q668" s="59">
        <v>1</v>
      </c>
      <c r="R668" s="59">
        <v>2018</v>
      </c>
      <c r="S668" s="59" t="s">
        <v>367</v>
      </c>
      <c r="T668" s="59" t="s">
        <v>3217</v>
      </c>
      <c r="U668" s="59" t="s">
        <v>30</v>
      </c>
      <c r="V668" s="59">
        <v>1</v>
      </c>
      <c r="W668" s="59">
        <v>1</v>
      </c>
      <c r="X668" s="61">
        <v>1</v>
      </c>
      <c r="Y668" s="64">
        <v>0</v>
      </c>
    </row>
    <row r="669" spans="1:25">
      <c r="A669" s="59">
        <v>668</v>
      </c>
      <c r="B669" s="59" t="s">
        <v>3218</v>
      </c>
      <c r="C669" s="59" t="s">
        <v>3219</v>
      </c>
      <c r="D669" s="59" t="s">
        <v>762</v>
      </c>
      <c r="E669" s="59" t="s">
        <v>762</v>
      </c>
      <c r="F669" s="59" t="s">
        <v>762</v>
      </c>
      <c r="G669" s="59" t="s">
        <v>762</v>
      </c>
      <c r="H669" s="60" t="s">
        <v>3220</v>
      </c>
      <c r="I669" s="59" t="s">
        <v>27</v>
      </c>
      <c r="J669" s="59">
        <v>0</v>
      </c>
      <c r="K669" s="59">
        <f t="shared" si="44"/>
        <v>6</v>
      </c>
      <c r="L669" s="59">
        <v>1</v>
      </c>
      <c r="M669" s="59">
        <v>1</v>
      </c>
      <c r="N669" s="59">
        <v>1</v>
      </c>
      <c r="O669" s="59">
        <v>1</v>
      </c>
      <c r="P669" s="59">
        <v>1</v>
      </c>
      <c r="Q669" s="59">
        <v>1</v>
      </c>
      <c r="R669" s="59">
        <v>2019</v>
      </c>
      <c r="S669" s="59" t="s">
        <v>367</v>
      </c>
      <c r="T669" s="59" t="s">
        <v>3221</v>
      </c>
      <c r="U669" s="59" t="s">
        <v>30</v>
      </c>
      <c r="V669" s="59">
        <v>1</v>
      </c>
      <c r="W669" s="59">
        <v>1</v>
      </c>
      <c r="X669" s="61">
        <v>1</v>
      </c>
      <c r="Y669" s="64">
        <v>0</v>
      </c>
    </row>
    <row r="670" spans="1:25">
      <c r="A670" s="59">
        <v>669</v>
      </c>
      <c r="B670" s="59" t="s">
        <v>3222</v>
      </c>
      <c r="C670" s="59" t="s">
        <v>3223</v>
      </c>
      <c r="D670" s="59" t="s">
        <v>3224</v>
      </c>
      <c r="E670" s="59" t="s">
        <v>105</v>
      </c>
      <c r="F670" s="59" t="s">
        <v>25</v>
      </c>
      <c r="G670" s="59">
        <f>IFERROR(IF(FIND("Multi",F670),1,0),0)</f>
        <v>0</v>
      </c>
      <c r="H670" s="60" t="s">
        <v>3225</v>
      </c>
      <c r="I670" s="59" t="s">
        <v>27</v>
      </c>
      <c r="J670" s="59">
        <v>0</v>
      </c>
      <c r="K670" s="59">
        <f t="shared" si="44"/>
        <v>6</v>
      </c>
      <c r="L670" s="59">
        <v>1</v>
      </c>
      <c r="M670" s="59">
        <v>1</v>
      </c>
      <c r="N670" s="59">
        <v>1</v>
      </c>
      <c r="O670" s="59">
        <v>1</v>
      </c>
      <c r="P670" s="59">
        <v>1</v>
      </c>
      <c r="Q670" s="59">
        <v>1</v>
      </c>
      <c r="R670" s="59">
        <v>2020</v>
      </c>
      <c r="S670" s="59" t="s">
        <v>367</v>
      </c>
      <c r="T670" s="59" t="s">
        <v>3226</v>
      </c>
      <c r="U670" s="59" t="s">
        <v>30</v>
      </c>
      <c r="V670" s="59">
        <v>1</v>
      </c>
      <c r="W670" s="59">
        <v>1</v>
      </c>
      <c r="X670" s="61">
        <v>1</v>
      </c>
      <c r="Y670" s="64">
        <v>0</v>
      </c>
    </row>
    <row r="671" spans="1:25">
      <c r="A671" s="59">
        <v>670</v>
      </c>
      <c r="B671" s="59" t="s">
        <v>3227</v>
      </c>
      <c r="C671" s="59" t="s">
        <v>3228</v>
      </c>
      <c r="D671" s="59" t="s">
        <v>3229</v>
      </c>
      <c r="E671" s="59" t="s">
        <v>24</v>
      </c>
      <c r="F671" s="59" t="s">
        <v>25</v>
      </c>
      <c r="G671" s="59">
        <f>IFERROR(IF(FIND("Multi",F671),1,0),0)</f>
        <v>0</v>
      </c>
      <c r="H671" s="60" t="s">
        <v>3230</v>
      </c>
      <c r="I671" s="59" t="s">
        <v>27</v>
      </c>
      <c r="J671" s="59">
        <v>0</v>
      </c>
      <c r="K671" s="59">
        <f t="shared" si="44"/>
        <v>6</v>
      </c>
      <c r="L671" s="59">
        <v>1</v>
      </c>
      <c r="M671" s="59">
        <v>1</v>
      </c>
      <c r="N671" s="59">
        <v>1</v>
      </c>
      <c r="O671" s="59">
        <v>1</v>
      </c>
      <c r="P671" s="59">
        <v>1</v>
      </c>
      <c r="Q671" s="59">
        <v>1</v>
      </c>
      <c r="R671" s="59">
        <v>2022</v>
      </c>
      <c r="S671" s="59" t="s">
        <v>367</v>
      </c>
      <c r="T671" s="59" t="s">
        <v>3231</v>
      </c>
      <c r="U671" s="59" t="s">
        <v>30</v>
      </c>
      <c r="V671" s="59">
        <v>1</v>
      </c>
      <c r="W671" s="59">
        <v>1</v>
      </c>
      <c r="X671" s="61">
        <v>1</v>
      </c>
      <c r="Y671" s="64">
        <v>0</v>
      </c>
    </row>
    <row r="672" spans="1:25">
      <c r="A672" s="59">
        <v>671</v>
      </c>
      <c r="B672" s="59" t="s">
        <v>3232</v>
      </c>
      <c r="C672" s="59" t="s">
        <v>3233</v>
      </c>
      <c r="D672" s="59" t="s">
        <v>3234</v>
      </c>
      <c r="E672" s="59" t="s">
        <v>2639</v>
      </c>
      <c r="F672" s="59" t="s">
        <v>35</v>
      </c>
      <c r="G672" s="59">
        <f>IFERROR(IF(FIND("Multi",F672),1,0),0)</f>
        <v>0</v>
      </c>
      <c r="H672" s="60" t="s">
        <v>3235</v>
      </c>
      <c r="I672" s="59" t="s">
        <v>27</v>
      </c>
      <c r="J672" s="59">
        <v>0</v>
      </c>
      <c r="K672" s="59">
        <f t="shared" si="44"/>
        <v>6</v>
      </c>
      <c r="L672" s="59">
        <v>1</v>
      </c>
      <c r="M672" s="59">
        <v>1</v>
      </c>
      <c r="N672" s="59">
        <v>1</v>
      </c>
      <c r="O672" s="59">
        <v>1</v>
      </c>
      <c r="P672" s="59">
        <v>1</v>
      </c>
      <c r="Q672" s="59">
        <v>1</v>
      </c>
      <c r="R672" s="59">
        <v>2016</v>
      </c>
      <c r="S672" s="59" t="s">
        <v>367</v>
      </c>
      <c r="T672" s="59" t="s">
        <v>3236</v>
      </c>
      <c r="U672" s="59" t="s">
        <v>30</v>
      </c>
      <c r="V672" s="59">
        <v>1</v>
      </c>
      <c r="W672" s="59">
        <v>1</v>
      </c>
      <c r="X672" s="61">
        <v>1</v>
      </c>
      <c r="Y672" s="64">
        <v>0</v>
      </c>
    </row>
    <row r="673" spans="1:25">
      <c r="A673" s="59">
        <v>672</v>
      </c>
      <c r="B673" s="59" t="s">
        <v>3237</v>
      </c>
      <c r="C673" s="59" t="s">
        <v>3238</v>
      </c>
      <c r="D673" s="59" t="s">
        <v>762</v>
      </c>
      <c r="E673" s="59" t="s">
        <v>762</v>
      </c>
      <c r="F673" s="59" t="s">
        <v>762</v>
      </c>
      <c r="G673" s="59" t="s">
        <v>762</v>
      </c>
      <c r="H673" s="60" t="s">
        <v>3239</v>
      </c>
      <c r="I673" s="59" t="s">
        <v>27</v>
      </c>
      <c r="J673" s="59">
        <v>0</v>
      </c>
      <c r="K673" s="59">
        <f t="shared" si="44"/>
        <v>6</v>
      </c>
      <c r="L673" s="59">
        <v>1</v>
      </c>
      <c r="M673" s="59">
        <v>1</v>
      </c>
      <c r="N673" s="59">
        <v>1</v>
      </c>
      <c r="O673" s="59">
        <v>1</v>
      </c>
      <c r="P673" s="59">
        <v>1</v>
      </c>
      <c r="Q673" s="59">
        <v>1</v>
      </c>
      <c r="R673" s="59">
        <v>2019</v>
      </c>
      <c r="S673" s="59" t="s">
        <v>3240</v>
      </c>
      <c r="T673" s="59" t="s">
        <v>3241</v>
      </c>
      <c r="U673" s="59" t="s">
        <v>30</v>
      </c>
      <c r="V673" s="59">
        <v>1</v>
      </c>
      <c r="W673" s="59">
        <v>1</v>
      </c>
      <c r="X673" s="61">
        <v>1</v>
      </c>
      <c r="Y673" s="64">
        <v>0</v>
      </c>
    </row>
    <row r="674" spans="1:25">
      <c r="A674" s="59">
        <v>673</v>
      </c>
      <c r="B674" s="59" t="s">
        <v>3242</v>
      </c>
      <c r="C674" s="59" t="s">
        <v>3243</v>
      </c>
      <c r="D674" s="59" t="s">
        <v>762</v>
      </c>
      <c r="E674" s="59" t="s">
        <v>762</v>
      </c>
      <c r="F674" s="59" t="s">
        <v>762</v>
      </c>
      <c r="G674" s="59" t="s">
        <v>762</v>
      </c>
      <c r="H674" s="60" t="s">
        <v>3244</v>
      </c>
      <c r="I674" s="59" t="s">
        <v>27</v>
      </c>
      <c r="J674" s="59">
        <v>0</v>
      </c>
      <c r="K674" s="59">
        <f t="shared" si="44"/>
        <v>6</v>
      </c>
      <c r="L674" s="59">
        <v>1</v>
      </c>
      <c r="M674" s="59">
        <v>1</v>
      </c>
      <c r="N674" s="59">
        <v>1</v>
      </c>
      <c r="O674" s="59">
        <v>1</v>
      </c>
      <c r="P674" s="59">
        <v>1</v>
      </c>
      <c r="Q674" s="59">
        <v>1</v>
      </c>
      <c r="R674" s="59">
        <v>2018</v>
      </c>
      <c r="S674" s="59" t="s">
        <v>44</v>
      </c>
      <c r="T674" s="59" t="s">
        <v>3245</v>
      </c>
      <c r="U674" s="61" t="s">
        <v>135</v>
      </c>
      <c r="V674" s="59">
        <v>1</v>
      </c>
      <c r="W674" s="59">
        <v>1</v>
      </c>
      <c r="X674" s="61">
        <v>1</v>
      </c>
      <c r="Y674" s="64">
        <v>0</v>
      </c>
    </row>
    <row r="675" spans="1:25">
      <c r="A675" s="59">
        <v>674</v>
      </c>
      <c r="B675" s="59" t="s">
        <v>3246</v>
      </c>
      <c r="C675" s="59" t="s">
        <v>3247</v>
      </c>
      <c r="D675" s="59" t="s">
        <v>91</v>
      </c>
      <c r="E675" s="59" t="s">
        <v>91</v>
      </c>
      <c r="F675" s="59" t="s">
        <v>91</v>
      </c>
      <c r="G675" s="59">
        <f>IFERROR(IF(FIND("Multi",F675),1,0),0)</f>
        <v>0</v>
      </c>
      <c r="H675" s="66" t="s">
        <v>3248</v>
      </c>
      <c r="I675" s="59" t="s">
        <v>3249</v>
      </c>
      <c r="J675" s="59">
        <v>0</v>
      </c>
      <c r="K675" s="59">
        <f t="shared" si="44"/>
        <v>6</v>
      </c>
      <c r="L675" s="59">
        <v>1</v>
      </c>
      <c r="M675" s="59">
        <v>1</v>
      </c>
      <c r="N675" s="59">
        <v>1</v>
      </c>
      <c r="O675" s="59">
        <v>1</v>
      </c>
      <c r="P675" s="59">
        <v>1</v>
      </c>
      <c r="Q675" s="59">
        <v>1</v>
      </c>
      <c r="R675" s="59">
        <v>2011</v>
      </c>
      <c r="S675" s="59" t="s">
        <v>3250</v>
      </c>
      <c r="U675" s="61" t="s">
        <v>135</v>
      </c>
      <c r="V675" s="59">
        <v>1</v>
      </c>
      <c r="W675" s="59">
        <v>1</v>
      </c>
      <c r="X675" s="61">
        <v>1</v>
      </c>
      <c r="Y675" s="64">
        <v>0</v>
      </c>
    </row>
    <row r="676" spans="1:25">
      <c r="A676" s="59">
        <v>675</v>
      </c>
      <c r="B676" s="64" t="s">
        <v>3251</v>
      </c>
      <c r="C676" s="64" t="s">
        <v>3252</v>
      </c>
      <c r="D676" s="59" t="s">
        <v>762</v>
      </c>
      <c r="E676" s="59" t="s">
        <v>762</v>
      </c>
      <c r="F676" s="59" t="s">
        <v>762</v>
      </c>
      <c r="G676" s="59" t="s">
        <v>762</v>
      </c>
      <c r="H676" s="64" t="s">
        <v>3253</v>
      </c>
      <c r="I676" s="64" t="s">
        <v>961</v>
      </c>
      <c r="J676" s="59">
        <v>0</v>
      </c>
      <c r="K676" s="59">
        <v>6</v>
      </c>
      <c r="L676" s="64">
        <v>1</v>
      </c>
      <c r="M676" s="64">
        <v>1</v>
      </c>
      <c r="N676" s="64">
        <v>1</v>
      </c>
      <c r="O676" s="64">
        <v>1</v>
      </c>
      <c r="P676" s="64">
        <v>1</v>
      </c>
      <c r="Q676" s="64">
        <v>1</v>
      </c>
      <c r="R676" s="64">
        <v>2021</v>
      </c>
      <c r="S676" s="64" t="s">
        <v>3254</v>
      </c>
      <c r="T676" s="64" t="s">
        <v>3255</v>
      </c>
      <c r="U676" s="64" t="s">
        <v>30</v>
      </c>
      <c r="V676" s="64">
        <v>1</v>
      </c>
      <c r="W676" s="64">
        <v>1</v>
      </c>
      <c r="X676" s="64">
        <v>1</v>
      </c>
      <c r="Y676" s="64">
        <v>1</v>
      </c>
    </row>
    <row r="677" spans="1:25">
      <c r="A677" s="59">
        <v>676</v>
      </c>
      <c r="B677" s="64" t="s">
        <v>3256</v>
      </c>
      <c r="C677" s="64" t="s">
        <v>3257</v>
      </c>
      <c r="D677" s="59" t="s">
        <v>762</v>
      </c>
      <c r="E677" s="59" t="s">
        <v>762</v>
      </c>
      <c r="F677" s="59" t="s">
        <v>762</v>
      </c>
      <c r="G677" s="59" t="s">
        <v>762</v>
      </c>
      <c r="H677" s="64" t="s">
        <v>3258</v>
      </c>
      <c r="I677" s="64" t="s">
        <v>27</v>
      </c>
      <c r="J677" s="59">
        <v>0</v>
      </c>
      <c r="K677" s="59">
        <v>6</v>
      </c>
      <c r="L677" s="64">
        <v>1</v>
      </c>
      <c r="M677" s="64">
        <v>1</v>
      </c>
      <c r="N677" s="64">
        <v>1</v>
      </c>
      <c r="O677" s="64">
        <v>1</v>
      </c>
      <c r="P677" s="64">
        <v>1</v>
      </c>
      <c r="Q677" s="64">
        <v>1</v>
      </c>
      <c r="R677" s="64">
        <v>2016</v>
      </c>
      <c r="S677" s="64" t="s">
        <v>189</v>
      </c>
      <c r="T677" s="64" t="s">
        <v>3259</v>
      </c>
      <c r="U677" s="64" t="s">
        <v>30</v>
      </c>
      <c r="V677" s="64">
        <v>1</v>
      </c>
      <c r="W677" s="64">
        <v>1</v>
      </c>
      <c r="X677" s="64">
        <v>1</v>
      </c>
      <c r="Y677" s="64">
        <v>1</v>
      </c>
    </row>
    <row r="678" spans="1:25">
      <c r="A678" s="59">
        <v>677</v>
      </c>
      <c r="B678" s="64" t="s">
        <v>3260</v>
      </c>
      <c r="C678" s="64" t="s">
        <v>3261</v>
      </c>
      <c r="D678" s="59" t="s">
        <v>762</v>
      </c>
      <c r="E678" s="59" t="s">
        <v>762</v>
      </c>
      <c r="F678" s="59" t="s">
        <v>762</v>
      </c>
      <c r="G678" s="59" t="s">
        <v>762</v>
      </c>
      <c r="H678" s="64" t="s">
        <v>3262</v>
      </c>
      <c r="I678" s="64" t="s">
        <v>27</v>
      </c>
      <c r="J678" s="59">
        <v>0</v>
      </c>
      <c r="K678" s="59">
        <v>6</v>
      </c>
      <c r="L678" s="64">
        <v>1</v>
      </c>
      <c r="M678" s="64">
        <v>1</v>
      </c>
      <c r="N678" s="64">
        <v>1</v>
      </c>
      <c r="O678" s="64">
        <v>1</v>
      </c>
      <c r="P678" s="64">
        <v>1</v>
      </c>
      <c r="Q678" s="64">
        <v>1</v>
      </c>
      <c r="R678" s="64">
        <v>2019</v>
      </c>
      <c r="S678" s="64" t="s">
        <v>3263</v>
      </c>
      <c r="T678" s="64" t="s">
        <v>3264</v>
      </c>
      <c r="U678" s="64" t="s">
        <v>30</v>
      </c>
      <c r="V678" s="64">
        <v>1</v>
      </c>
      <c r="W678" s="64">
        <v>1</v>
      </c>
      <c r="X678" s="64">
        <v>1</v>
      </c>
      <c r="Y678" s="64">
        <v>1</v>
      </c>
    </row>
    <row r="679" spans="1:25">
      <c r="A679" s="59">
        <v>678</v>
      </c>
      <c r="B679" s="64" t="s">
        <v>3265</v>
      </c>
      <c r="C679" s="64" t="s">
        <v>3266</v>
      </c>
      <c r="D679" s="60" t="s">
        <v>4228</v>
      </c>
      <c r="E679" s="59" t="s">
        <v>50</v>
      </c>
      <c r="F679" s="60" t="s">
        <v>4202</v>
      </c>
      <c r="G679" s="60">
        <v>0</v>
      </c>
      <c r="H679" s="64" t="s">
        <v>3267</v>
      </c>
      <c r="I679" s="64" t="s">
        <v>27</v>
      </c>
      <c r="J679" s="59">
        <v>0</v>
      </c>
      <c r="K679" s="59">
        <v>6</v>
      </c>
      <c r="L679" s="61">
        <v>1</v>
      </c>
      <c r="M679" s="61">
        <v>1</v>
      </c>
      <c r="N679" s="61">
        <v>1</v>
      </c>
      <c r="O679" s="61">
        <v>1</v>
      </c>
      <c r="P679" s="61">
        <v>1</v>
      </c>
      <c r="Q679" s="61">
        <v>1</v>
      </c>
      <c r="R679" s="64">
        <v>2020</v>
      </c>
      <c r="S679" s="64" t="s">
        <v>2088</v>
      </c>
      <c r="T679" s="64" t="s">
        <v>3268</v>
      </c>
      <c r="U679" s="64" t="s">
        <v>46</v>
      </c>
      <c r="V679" s="64">
        <v>1</v>
      </c>
      <c r="W679" s="64">
        <v>1</v>
      </c>
      <c r="X679" s="64">
        <v>1</v>
      </c>
      <c r="Y679" s="64">
        <v>1</v>
      </c>
    </row>
    <row r="680" spans="1:25">
      <c r="A680" s="59">
        <v>679</v>
      </c>
      <c r="B680" s="64" t="s">
        <v>3269</v>
      </c>
      <c r="C680" s="64" t="s">
        <v>3270</v>
      </c>
      <c r="D680" s="59" t="s">
        <v>762</v>
      </c>
      <c r="E680" s="59" t="s">
        <v>762</v>
      </c>
      <c r="F680" s="59" t="s">
        <v>762</v>
      </c>
      <c r="G680" s="59" t="s">
        <v>762</v>
      </c>
      <c r="H680" s="64" t="s">
        <v>3271</v>
      </c>
      <c r="I680" s="64" t="s">
        <v>27</v>
      </c>
      <c r="J680" s="59">
        <v>0</v>
      </c>
      <c r="K680" s="59">
        <v>6</v>
      </c>
      <c r="L680" s="64">
        <v>1</v>
      </c>
      <c r="M680" s="64">
        <v>1</v>
      </c>
      <c r="N680" s="64">
        <v>1</v>
      </c>
      <c r="O680" s="64">
        <v>1</v>
      </c>
      <c r="P680" s="64">
        <v>1</v>
      </c>
      <c r="Q680" s="64">
        <v>1</v>
      </c>
      <c r="R680" s="64">
        <v>2019</v>
      </c>
      <c r="S680" s="64" t="s">
        <v>3272</v>
      </c>
      <c r="T680" s="64" t="s">
        <v>3273</v>
      </c>
      <c r="U680" s="64" t="s">
        <v>46</v>
      </c>
      <c r="V680" s="64">
        <v>1</v>
      </c>
      <c r="W680" s="64">
        <v>1</v>
      </c>
      <c r="X680" s="64">
        <v>1</v>
      </c>
      <c r="Y680" s="64">
        <v>1</v>
      </c>
    </row>
    <row r="681" spans="1:25">
      <c r="A681" s="59">
        <v>680</v>
      </c>
      <c r="B681" s="64" t="s">
        <v>3274</v>
      </c>
      <c r="C681" s="61" t="s">
        <v>4272</v>
      </c>
      <c r="D681" s="59" t="s">
        <v>762</v>
      </c>
      <c r="E681" s="59" t="s">
        <v>762</v>
      </c>
      <c r="F681" s="59" t="s">
        <v>762</v>
      </c>
      <c r="G681" s="59" t="s">
        <v>762</v>
      </c>
      <c r="H681" s="64" t="s">
        <v>3275</v>
      </c>
      <c r="I681" s="64" t="s">
        <v>27</v>
      </c>
      <c r="J681" s="59">
        <v>0</v>
      </c>
      <c r="K681" s="59">
        <v>6</v>
      </c>
      <c r="L681" s="64">
        <v>1</v>
      </c>
      <c r="M681" s="64">
        <v>1</v>
      </c>
      <c r="N681" s="64">
        <v>1</v>
      </c>
      <c r="O681" s="64">
        <v>1</v>
      </c>
      <c r="P681" s="64">
        <v>1</v>
      </c>
      <c r="Q681" s="64">
        <v>1</v>
      </c>
      <c r="R681" s="64">
        <v>2021</v>
      </c>
      <c r="S681" s="64" t="s">
        <v>3276</v>
      </c>
      <c r="T681" s="64" t="s">
        <v>3277</v>
      </c>
      <c r="U681" s="64" t="s">
        <v>46</v>
      </c>
      <c r="V681" s="64">
        <v>1</v>
      </c>
      <c r="W681" s="64">
        <v>1</v>
      </c>
      <c r="X681" s="64">
        <v>1</v>
      </c>
      <c r="Y681" s="64">
        <v>1</v>
      </c>
    </row>
    <row r="682" spans="1:25">
      <c r="A682" s="59">
        <v>681</v>
      </c>
      <c r="B682" s="59" t="s">
        <v>3278</v>
      </c>
      <c r="C682" s="59" t="s">
        <v>4269</v>
      </c>
      <c r="D682" s="59" t="s">
        <v>4270</v>
      </c>
      <c r="E682" s="59" t="s">
        <v>34</v>
      </c>
      <c r="F682" s="59" t="s">
        <v>35</v>
      </c>
      <c r="G682" s="59">
        <f t="shared" ref="G682:G688" si="45">IFERROR(IF(FIND("Multi",F682),1,0),0)</f>
        <v>0</v>
      </c>
      <c r="H682" s="60" t="s">
        <v>3279</v>
      </c>
      <c r="I682" s="59" t="s">
        <v>27</v>
      </c>
      <c r="J682" s="59">
        <v>0</v>
      </c>
      <c r="K682" s="59">
        <f t="shared" ref="K682:K717" si="46">SUM(L682:Q682)</f>
        <v>5</v>
      </c>
      <c r="L682" s="59">
        <v>1</v>
      </c>
      <c r="M682" s="59">
        <v>1</v>
      </c>
      <c r="N682" s="59">
        <v>1</v>
      </c>
      <c r="O682" s="59">
        <v>1</v>
      </c>
      <c r="P682" s="59">
        <v>1</v>
      </c>
      <c r="Q682" s="59">
        <v>0</v>
      </c>
      <c r="R682" s="59">
        <v>2016</v>
      </c>
      <c r="S682" s="59" t="s">
        <v>3280</v>
      </c>
      <c r="T682" s="59" t="s">
        <v>3281</v>
      </c>
      <c r="U682" s="59" t="s">
        <v>30</v>
      </c>
      <c r="V682" s="59">
        <v>1</v>
      </c>
      <c r="W682" s="59">
        <v>1</v>
      </c>
      <c r="X682" s="61">
        <v>1</v>
      </c>
      <c r="Y682" s="64">
        <v>0</v>
      </c>
    </row>
    <row r="683" spans="1:25">
      <c r="A683" s="59">
        <v>682</v>
      </c>
      <c r="B683" s="59" t="s">
        <v>3282</v>
      </c>
      <c r="C683" s="59" t="s">
        <v>3283</v>
      </c>
      <c r="D683" s="59" t="s">
        <v>3284</v>
      </c>
      <c r="E683" s="59" t="s">
        <v>24</v>
      </c>
      <c r="F683" s="59" t="s">
        <v>25</v>
      </c>
      <c r="G683" s="59">
        <f t="shared" si="45"/>
        <v>0</v>
      </c>
      <c r="H683" s="60" t="s">
        <v>3285</v>
      </c>
      <c r="I683" s="59" t="s">
        <v>27</v>
      </c>
      <c r="J683" s="59">
        <v>0</v>
      </c>
      <c r="K683" s="59">
        <f t="shared" si="46"/>
        <v>5</v>
      </c>
      <c r="L683" s="59">
        <v>1</v>
      </c>
      <c r="M683" s="59">
        <v>1</v>
      </c>
      <c r="N683" s="59">
        <v>1</v>
      </c>
      <c r="O683" s="59">
        <v>1</v>
      </c>
      <c r="P683" s="59">
        <v>1</v>
      </c>
      <c r="Q683" s="59">
        <v>0</v>
      </c>
      <c r="R683" s="59">
        <v>2021</v>
      </c>
      <c r="S683" s="59" t="s">
        <v>3286</v>
      </c>
      <c r="T683" s="59" t="s">
        <v>3287</v>
      </c>
      <c r="U683" s="59" t="s">
        <v>46</v>
      </c>
      <c r="V683" s="59">
        <v>1</v>
      </c>
      <c r="W683" s="59">
        <v>1</v>
      </c>
      <c r="X683" s="61">
        <v>1</v>
      </c>
      <c r="Y683" s="64">
        <v>0</v>
      </c>
    </row>
    <row r="684" spans="1:25">
      <c r="A684" s="59">
        <v>683</v>
      </c>
      <c r="B684" s="59" t="s">
        <v>3288</v>
      </c>
      <c r="C684" s="59" t="s">
        <v>3289</v>
      </c>
      <c r="D684" s="59" t="s">
        <v>3290</v>
      </c>
      <c r="E684" s="59" t="s">
        <v>34</v>
      </c>
      <c r="F684" s="59" t="s">
        <v>35</v>
      </c>
      <c r="G684" s="59">
        <f t="shared" si="45"/>
        <v>0</v>
      </c>
      <c r="H684" s="60" t="s">
        <v>3291</v>
      </c>
      <c r="I684" s="59" t="s">
        <v>27</v>
      </c>
      <c r="J684" s="59">
        <v>0</v>
      </c>
      <c r="K684" s="59">
        <f t="shared" si="46"/>
        <v>5</v>
      </c>
      <c r="L684" s="59">
        <v>1</v>
      </c>
      <c r="M684" s="59">
        <v>1</v>
      </c>
      <c r="N684" s="59">
        <v>1</v>
      </c>
      <c r="O684" s="59">
        <v>1</v>
      </c>
      <c r="P684" s="59">
        <v>1</v>
      </c>
      <c r="Q684" s="59">
        <v>0</v>
      </c>
      <c r="R684" s="59">
        <v>2020</v>
      </c>
      <c r="S684" s="59" t="s">
        <v>2237</v>
      </c>
      <c r="T684" s="59" t="s">
        <v>3292</v>
      </c>
      <c r="U684" s="59" t="s">
        <v>46</v>
      </c>
      <c r="V684" s="59">
        <v>1</v>
      </c>
      <c r="W684" s="59">
        <v>1</v>
      </c>
      <c r="X684" s="61">
        <v>1</v>
      </c>
      <c r="Y684" s="64">
        <v>0</v>
      </c>
    </row>
    <row r="685" spans="1:25">
      <c r="A685" s="59">
        <v>684</v>
      </c>
      <c r="B685" s="59" t="s">
        <v>2986</v>
      </c>
      <c r="C685" s="59" t="s">
        <v>3293</v>
      </c>
      <c r="D685" s="59" t="s">
        <v>3294</v>
      </c>
      <c r="E685" s="59" t="s">
        <v>161</v>
      </c>
      <c r="F685" s="59" t="s">
        <v>161</v>
      </c>
      <c r="G685" s="59">
        <f t="shared" si="45"/>
        <v>1</v>
      </c>
      <c r="H685" s="60" t="s">
        <v>3295</v>
      </c>
      <c r="I685" s="59" t="s">
        <v>27</v>
      </c>
      <c r="J685" s="59">
        <v>0</v>
      </c>
      <c r="K685" s="59">
        <f t="shared" si="46"/>
        <v>5</v>
      </c>
      <c r="L685" s="59">
        <v>1</v>
      </c>
      <c r="M685" s="59">
        <v>1</v>
      </c>
      <c r="N685" s="59">
        <v>1</v>
      </c>
      <c r="O685" s="59">
        <v>1</v>
      </c>
      <c r="P685" s="59">
        <v>1</v>
      </c>
      <c r="Q685" s="59">
        <v>0</v>
      </c>
      <c r="R685" s="59">
        <v>2017</v>
      </c>
      <c r="S685" s="59" t="s">
        <v>2813</v>
      </c>
      <c r="T685" s="59" t="s">
        <v>3296</v>
      </c>
      <c r="U685" s="59" t="s">
        <v>30</v>
      </c>
      <c r="V685" s="59">
        <v>1</v>
      </c>
      <c r="W685" s="59">
        <v>1</v>
      </c>
      <c r="X685" s="61">
        <v>1</v>
      </c>
      <c r="Y685" s="64">
        <v>0</v>
      </c>
    </row>
    <row r="686" spans="1:25">
      <c r="A686" s="59">
        <v>685</v>
      </c>
      <c r="B686" s="59" t="s">
        <v>2869</v>
      </c>
      <c r="C686" s="59" t="s">
        <v>3297</v>
      </c>
      <c r="D686" s="59" t="s">
        <v>3298</v>
      </c>
      <c r="E686" s="59" t="s">
        <v>34</v>
      </c>
      <c r="F686" s="59" t="s">
        <v>35</v>
      </c>
      <c r="G686" s="59">
        <f t="shared" si="45"/>
        <v>0</v>
      </c>
      <c r="H686" s="60" t="s">
        <v>3299</v>
      </c>
      <c r="I686" s="59" t="s">
        <v>27</v>
      </c>
      <c r="J686" s="59">
        <v>0</v>
      </c>
      <c r="K686" s="59">
        <f t="shared" si="46"/>
        <v>5</v>
      </c>
      <c r="L686" s="59">
        <v>1</v>
      </c>
      <c r="M686" s="59">
        <v>1</v>
      </c>
      <c r="N686" s="59">
        <v>1</v>
      </c>
      <c r="O686" s="59">
        <v>1</v>
      </c>
      <c r="P686" s="59">
        <v>1</v>
      </c>
      <c r="Q686" s="59">
        <v>0</v>
      </c>
      <c r="R686" s="59">
        <v>2016</v>
      </c>
      <c r="S686" s="59" t="s">
        <v>2867</v>
      </c>
      <c r="T686" s="59" t="s">
        <v>3300</v>
      </c>
      <c r="U686" s="59" t="s">
        <v>30</v>
      </c>
      <c r="V686" s="59">
        <v>1</v>
      </c>
      <c r="W686" s="59">
        <v>1</v>
      </c>
      <c r="X686" s="61">
        <v>1</v>
      </c>
      <c r="Y686" s="64">
        <v>0</v>
      </c>
    </row>
    <row r="687" spans="1:25">
      <c r="A687" s="59">
        <v>686</v>
      </c>
      <c r="B687" s="59" t="s">
        <v>3301</v>
      </c>
      <c r="C687" s="59" t="s">
        <v>3302</v>
      </c>
      <c r="D687" s="59" t="s">
        <v>3303</v>
      </c>
      <c r="E687" s="59" t="s">
        <v>34</v>
      </c>
      <c r="F687" s="59" t="s">
        <v>35</v>
      </c>
      <c r="G687" s="59">
        <f t="shared" si="45"/>
        <v>0</v>
      </c>
      <c r="H687" s="60" t="s">
        <v>3304</v>
      </c>
      <c r="I687" s="59" t="s">
        <v>27</v>
      </c>
      <c r="J687" s="59">
        <v>0</v>
      </c>
      <c r="K687" s="59">
        <f t="shared" si="46"/>
        <v>5</v>
      </c>
      <c r="L687" s="59">
        <v>1</v>
      </c>
      <c r="M687" s="59">
        <v>1</v>
      </c>
      <c r="N687" s="59">
        <v>1</v>
      </c>
      <c r="O687" s="59">
        <v>1</v>
      </c>
      <c r="P687" s="59">
        <v>1</v>
      </c>
      <c r="Q687" s="59">
        <v>0</v>
      </c>
      <c r="R687" s="59">
        <v>2019</v>
      </c>
      <c r="S687" s="59" t="s">
        <v>317</v>
      </c>
      <c r="T687" s="59" t="s">
        <v>3305</v>
      </c>
      <c r="U687" s="59" t="s">
        <v>30</v>
      </c>
      <c r="V687" s="59">
        <v>1</v>
      </c>
      <c r="W687" s="59">
        <v>1</v>
      </c>
      <c r="X687" s="61">
        <v>1</v>
      </c>
      <c r="Y687" s="64">
        <v>0</v>
      </c>
    </row>
    <row r="688" spans="1:25">
      <c r="A688" s="59">
        <v>687</v>
      </c>
      <c r="B688" s="59" t="s">
        <v>3306</v>
      </c>
      <c r="C688" s="59" t="s">
        <v>3307</v>
      </c>
      <c r="D688" s="59" t="s">
        <v>3308</v>
      </c>
      <c r="E688" s="59" t="s">
        <v>56</v>
      </c>
      <c r="F688" s="59" t="s">
        <v>56</v>
      </c>
      <c r="G688" s="59">
        <f t="shared" si="45"/>
        <v>0</v>
      </c>
      <c r="H688" s="60" t="s">
        <v>3309</v>
      </c>
      <c r="I688" s="59" t="s">
        <v>27</v>
      </c>
      <c r="J688" s="59">
        <v>0</v>
      </c>
      <c r="K688" s="59">
        <f t="shared" si="46"/>
        <v>5</v>
      </c>
      <c r="L688" s="59">
        <v>1</v>
      </c>
      <c r="M688" s="59">
        <v>1</v>
      </c>
      <c r="N688" s="59">
        <v>1</v>
      </c>
      <c r="O688" s="59">
        <v>1</v>
      </c>
      <c r="P688" s="59">
        <v>0</v>
      </c>
      <c r="Q688" s="59">
        <v>1</v>
      </c>
      <c r="R688" s="59">
        <v>2018</v>
      </c>
      <c r="S688" s="59" t="s">
        <v>2276</v>
      </c>
      <c r="T688" s="59" t="s">
        <v>3310</v>
      </c>
      <c r="U688" s="59" t="s">
        <v>30</v>
      </c>
      <c r="V688" s="59">
        <v>1</v>
      </c>
      <c r="W688" s="59">
        <v>1</v>
      </c>
      <c r="X688" s="61">
        <v>1</v>
      </c>
      <c r="Y688" s="64">
        <v>0</v>
      </c>
    </row>
    <row r="689" spans="1:25">
      <c r="A689" s="59">
        <v>688</v>
      </c>
      <c r="B689" s="59" t="s">
        <v>3311</v>
      </c>
      <c r="C689" s="59" t="s">
        <v>3312</v>
      </c>
      <c r="D689" s="59" t="s">
        <v>762</v>
      </c>
      <c r="E689" s="59" t="s">
        <v>4276</v>
      </c>
      <c r="F689" s="59" t="s">
        <v>4280</v>
      </c>
      <c r="G689" s="59">
        <v>0</v>
      </c>
      <c r="H689" s="60" t="s">
        <v>3313</v>
      </c>
      <c r="I689" s="59" t="s">
        <v>183</v>
      </c>
      <c r="J689" s="59">
        <v>0</v>
      </c>
      <c r="K689" s="59">
        <f t="shared" si="46"/>
        <v>5</v>
      </c>
      <c r="L689" s="59">
        <v>1</v>
      </c>
      <c r="M689" s="59">
        <v>1</v>
      </c>
      <c r="N689" s="59">
        <v>1</v>
      </c>
      <c r="O689" s="59">
        <v>1</v>
      </c>
      <c r="P689" s="59">
        <v>1</v>
      </c>
      <c r="Q689" s="59">
        <v>0</v>
      </c>
      <c r="R689" s="59">
        <v>2017</v>
      </c>
      <c r="S689" s="59" t="s">
        <v>2755</v>
      </c>
      <c r="T689" s="59" t="s">
        <v>3314</v>
      </c>
      <c r="U689" s="59" t="s">
        <v>30</v>
      </c>
      <c r="V689" s="59">
        <v>1</v>
      </c>
      <c r="W689" s="59">
        <v>1</v>
      </c>
      <c r="X689" s="61">
        <v>1</v>
      </c>
      <c r="Y689" s="64">
        <v>0</v>
      </c>
    </row>
    <row r="690" spans="1:25">
      <c r="A690" s="59">
        <v>689</v>
      </c>
      <c r="B690" s="59" t="s">
        <v>3315</v>
      </c>
      <c r="C690" s="59" t="s">
        <v>3316</v>
      </c>
      <c r="D690" s="59" t="s">
        <v>762</v>
      </c>
      <c r="E690" s="59" t="s">
        <v>762</v>
      </c>
      <c r="F690" s="59" t="s">
        <v>762</v>
      </c>
      <c r="G690" s="59" t="s">
        <v>762</v>
      </c>
      <c r="H690" s="60" t="s">
        <v>3317</v>
      </c>
      <c r="I690" s="59" t="s">
        <v>27</v>
      </c>
      <c r="J690" s="59">
        <v>0</v>
      </c>
      <c r="K690" s="59">
        <f t="shared" si="46"/>
        <v>5</v>
      </c>
      <c r="L690" s="59">
        <v>1</v>
      </c>
      <c r="M690" s="59">
        <v>1</v>
      </c>
      <c r="N690" s="59">
        <v>1</v>
      </c>
      <c r="O690" s="59">
        <v>1</v>
      </c>
      <c r="P690" s="59">
        <v>1</v>
      </c>
      <c r="Q690" s="59">
        <v>0</v>
      </c>
      <c r="R690" s="59">
        <v>2021</v>
      </c>
      <c r="S690" s="59" t="s">
        <v>451</v>
      </c>
      <c r="T690" s="59" t="s">
        <v>3318</v>
      </c>
      <c r="U690" s="59" t="s">
        <v>30</v>
      </c>
      <c r="V690" s="59">
        <v>1</v>
      </c>
      <c r="W690" s="59">
        <v>1</v>
      </c>
      <c r="X690" s="61">
        <v>1</v>
      </c>
      <c r="Y690" s="64">
        <v>0</v>
      </c>
    </row>
    <row r="691" spans="1:25">
      <c r="A691" s="59">
        <v>690</v>
      </c>
      <c r="B691" s="59" t="s">
        <v>3319</v>
      </c>
      <c r="C691" s="59" t="s">
        <v>3320</v>
      </c>
      <c r="D691" s="59" t="s">
        <v>823</v>
      </c>
      <c r="E691" s="59" t="s">
        <v>42</v>
      </c>
      <c r="F691" s="59" t="s">
        <v>35</v>
      </c>
      <c r="G691" s="59">
        <f>IFERROR(IF(FIND("Multi",F691),1,0),0)</f>
        <v>0</v>
      </c>
      <c r="H691" s="60" t="s">
        <v>3321</v>
      </c>
      <c r="I691" s="59" t="s">
        <v>183</v>
      </c>
      <c r="J691" s="59">
        <v>0</v>
      </c>
      <c r="K691" s="59">
        <f t="shared" si="46"/>
        <v>5</v>
      </c>
      <c r="L691" s="59">
        <v>1</v>
      </c>
      <c r="M691" s="59">
        <v>1</v>
      </c>
      <c r="N691" s="59">
        <v>1</v>
      </c>
      <c r="O691" s="59">
        <v>1</v>
      </c>
      <c r="P691" s="59">
        <v>0</v>
      </c>
      <c r="Q691" s="59">
        <v>1</v>
      </c>
      <c r="R691" s="59">
        <v>2019</v>
      </c>
      <c r="S691" s="59" t="s">
        <v>3322</v>
      </c>
      <c r="T691" s="59" t="s">
        <v>3323</v>
      </c>
      <c r="U691" s="59" t="s">
        <v>30</v>
      </c>
      <c r="V691" s="59">
        <v>1</v>
      </c>
      <c r="W691" s="59">
        <v>1</v>
      </c>
      <c r="X691" s="61">
        <v>1</v>
      </c>
      <c r="Y691" s="64">
        <v>0</v>
      </c>
    </row>
    <row r="692" spans="1:25">
      <c r="A692" s="59">
        <v>691</v>
      </c>
      <c r="B692" s="59" t="s">
        <v>3324</v>
      </c>
      <c r="C692" s="59" t="s">
        <v>3325</v>
      </c>
      <c r="D692" s="59" t="s">
        <v>762</v>
      </c>
      <c r="E692" s="59" t="s">
        <v>762</v>
      </c>
      <c r="F692" s="59" t="s">
        <v>762</v>
      </c>
      <c r="G692" s="59" t="s">
        <v>762</v>
      </c>
      <c r="H692" s="60" t="s">
        <v>3326</v>
      </c>
      <c r="I692" s="59" t="s">
        <v>27</v>
      </c>
      <c r="J692" s="59">
        <v>0</v>
      </c>
      <c r="K692" s="59">
        <f t="shared" si="46"/>
        <v>5</v>
      </c>
      <c r="L692" s="59">
        <v>1</v>
      </c>
      <c r="M692" s="59">
        <v>1</v>
      </c>
      <c r="N692" s="59">
        <v>1</v>
      </c>
      <c r="O692" s="59">
        <v>1</v>
      </c>
      <c r="P692" s="59">
        <v>1</v>
      </c>
      <c r="Q692" s="59">
        <v>0</v>
      </c>
      <c r="R692" s="59">
        <v>2019</v>
      </c>
      <c r="S692" s="59" t="s">
        <v>2832</v>
      </c>
      <c r="T692" s="59" t="s">
        <v>3327</v>
      </c>
      <c r="U692" s="59" t="s">
        <v>30</v>
      </c>
      <c r="V692" s="59">
        <v>1</v>
      </c>
      <c r="W692" s="59">
        <v>1</v>
      </c>
      <c r="X692" s="61">
        <v>1</v>
      </c>
      <c r="Y692" s="64">
        <v>0</v>
      </c>
    </row>
    <row r="693" spans="1:25">
      <c r="A693" s="59">
        <v>692</v>
      </c>
      <c r="B693" s="59" t="s">
        <v>3328</v>
      </c>
      <c r="C693" s="59" t="s">
        <v>3329</v>
      </c>
      <c r="D693" s="59" t="s">
        <v>1098</v>
      </c>
      <c r="E693" s="59" t="s">
        <v>215</v>
      </c>
      <c r="F693" s="59" t="s">
        <v>25</v>
      </c>
      <c r="G693" s="59">
        <f>IFERROR(IF(FIND("Multi",F693),1,0),0)</f>
        <v>0</v>
      </c>
      <c r="H693" s="60" t="s">
        <v>3330</v>
      </c>
      <c r="I693" s="59" t="s">
        <v>27</v>
      </c>
      <c r="J693" s="59">
        <v>0</v>
      </c>
      <c r="K693" s="59">
        <f t="shared" si="46"/>
        <v>5</v>
      </c>
      <c r="L693" s="59">
        <v>0</v>
      </c>
      <c r="M693" s="59">
        <v>1</v>
      </c>
      <c r="N693" s="59">
        <v>1</v>
      </c>
      <c r="O693" s="59">
        <v>1</v>
      </c>
      <c r="P693" s="59">
        <v>1</v>
      </c>
      <c r="Q693" s="59">
        <v>1</v>
      </c>
      <c r="R693" s="59">
        <v>2022</v>
      </c>
      <c r="S693" s="59" t="s">
        <v>172</v>
      </c>
      <c r="T693" s="59" t="s">
        <v>3331</v>
      </c>
      <c r="U693" s="59" t="s">
        <v>30</v>
      </c>
      <c r="V693" s="59">
        <v>1</v>
      </c>
      <c r="W693" s="59">
        <v>1</v>
      </c>
      <c r="X693" s="61">
        <v>1</v>
      </c>
      <c r="Y693" s="64">
        <v>0</v>
      </c>
    </row>
    <row r="694" spans="1:25">
      <c r="A694" s="59">
        <v>693</v>
      </c>
      <c r="B694" s="59" t="s">
        <v>3332</v>
      </c>
      <c r="C694" s="59" t="s">
        <v>3333</v>
      </c>
      <c r="D694" s="59" t="s">
        <v>762</v>
      </c>
      <c r="E694" s="59" t="s">
        <v>762</v>
      </c>
      <c r="F694" s="59" t="s">
        <v>762</v>
      </c>
      <c r="G694" s="59" t="s">
        <v>762</v>
      </c>
      <c r="H694" s="60" t="s">
        <v>3334</v>
      </c>
      <c r="I694" s="59" t="s">
        <v>27</v>
      </c>
      <c r="J694" s="59">
        <v>0</v>
      </c>
      <c r="K694" s="59">
        <f t="shared" si="46"/>
        <v>5</v>
      </c>
      <c r="L694" s="59">
        <v>1</v>
      </c>
      <c r="M694" s="59">
        <v>1</v>
      </c>
      <c r="N694" s="59">
        <v>1</v>
      </c>
      <c r="O694" s="59">
        <v>1</v>
      </c>
      <c r="P694" s="59">
        <v>1</v>
      </c>
      <c r="Q694" s="59">
        <v>0</v>
      </c>
      <c r="R694" s="59">
        <v>2021</v>
      </c>
      <c r="S694" s="59" t="s">
        <v>965</v>
      </c>
      <c r="T694" s="59" t="s">
        <v>3335</v>
      </c>
      <c r="U694" s="59" t="s">
        <v>30</v>
      </c>
      <c r="V694" s="59">
        <v>1</v>
      </c>
      <c r="W694" s="59">
        <v>1</v>
      </c>
      <c r="X694" s="61">
        <v>1</v>
      </c>
      <c r="Y694" s="64">
        <v>0</v>
      </c>
    </row>
    <row r="695" spans="1:25">
      <c r="A695" s="59">
        <v>694</v>
      </c>
      <c r="B695" s="59" t="s">
        <v>3336</v>
      </c>
      <c r="C695" s="59" t="s">
        <v>3337</v>
      </c>
      <c r="D695" s="59" t="s">
        <v>762</v>
      </c>
      <c r="E695" s="59" t="s">
        <v>762</v>
      </c>
      <c r="F695" s="59" t="s">
        <v>762</v>
      </c>
      <c r="G695" s="59" t="s">
        <v>762</v>
      </c>
      <c r="H695" s="60" t="s">
        <v>3338</v>
      </c>
      <c r="I695" s="59" t="s">
        <v>27</v>
      </c>
      <c r="J695" s="59">
        <v>0</v>
      </c>
      <c r="K695" s="59">
        <f t="shared" si="46"/>
        <v>5</v>
      </c>
      <c r="L695" s="59">
        <v>1</v>
      </c>
      <c r="M695" s="59">
        <v>1</v>
      </c>
      <c r="N695" s="59">
        <v>1</v>
      </c>
      <c r="O695" s="59">
        <v>1</v>
      </c>
      <c r="P695" s="59">
        <v>1</v>
      </c>
      <c r="Q695" s="59">
        <v>0</v>
      </c>
      <c r="R695" s="59">
        <v>2018</v>
      </c>
      <c r="S695" s="59" t="s">
        <v>80</v>
      </c>
      <c r="T695" s="59" t="s">
        <v>3339</v>
      </c>
      <c r="U695" s="59" t="s">
        <v>30</v>
      </c>
      <c r="V695" s="59">
        <v>1</v>
      </c>
      <c r="W695" s="59">
        <v>1</v>
      </c>
      <c r="X695" s="61">
        <v>1</v>
      </c>
      <c r="Y695" s="64">
        <v>0</v>
      </c>
    </row>
    <row r="696" spans="1:25">
      <c r="A696" s="59">
        <v>695</v>
      </c>
      <c r="B696" s="59" t="s">
        <v>3340</v>
      </c>
      <c r="C696" s="59" t="s">
        <v>3341</v>
      </c>
      <c r="D696" s="59" t="s">
        <v>762</v>
      </c>
      <c r="E696" s="59" t="s">
        <v>762</v>
      </c>
      <c r="F696" s="59" t="s">
        <v>762</v>
      </c>
      <c r="G696" s="59" t="s">
        <v>762</v>
      </c>
      <c r="H696" s="60" t="s">
        <v>3342</v>
      </c>
      <c r="I696" s="59" t="s">
        <v>27</v>
      </c>
      <c r="J696" s="59">
        <v>0</v>
      </c>
      <c r="K696" s="59">
        <f t="shared" si="46"/>
        <v>5</v>
      </c>
      <c r="L696" s="59">
        <v>1</v>
      </c>
      <c r="M696" s="59">
        <v>1</v>
      </c>
      <c r="N696" s="59">
        <v>1</v>
      </c>
      <c r="O696" s="59">
        <v>1</v>
      </c>
      <c r="P696" s="59">
        <v>1</v>
      </c>
      <c r="Q696" s="59">
        <v>0</v>
      </c>
      <c r="R696" s="59">
        <v>2019</v>
      </c>
      <c r="S696" s="59" t="s">
        <v>112</v>
      </c>
      <c r="T696" s="59" t="s">
        <v>3343</v>
      </c>
      <c r="U696" s="59" t="s">
        <v>30</v>
      </c>
      <c r="V696" s="59">
        <v>1</v>
      </c>
      <c r="W696" s="59">
        <v>1</v>
      </c>
      <c r="X696" s="61">
        <v>1</v>
      </c>
      <c r="Y696" s="64">
        <v>0</v>
      </c>
    </row>
    <row r="697" spans="1:25">
      <c r="A697" s="59">
        <v>696</v>
      </c>
      <c r="B697" s="59" t="s">
        <v>3344</v>
      </c>
      <c r="C697" s="59" t="s">
        <v>3345</v>
      </c>
      <c r="D697" s="59" t="s">
        <v>762</v>
      </c>
      <c r="E697" s="59" t="s">
        <v>762</v>
      </c>
      <c r="F697" s="59" t="s">
        <v>762</v>
      </c>
      <c r="G697" s="59" t="s">
        <v>762</v>
      </c>
      <c r="H697" s="60" t="s">
        <v>3346</v>
      </c>
      <c r="I697" s="59" t="s">
        <v>27</v>
      </c>
      <c r="J697" s="59">
        <v>0</v>
      </c>
      <c r="K697" s="59">
        <f t="shared" si="46"/>
        <v>5</v>
      </c>
      <c r="L697" s="59">
        <v>1</v>
      </c>
      <c r="M697" s="59">
        <v>1</v>
      </c>
      <c r="N697" s="59">
        <v>1</v>
      </c>
      <c r="O697" s="59">
        <v>1</v>
      </c>
      <c r="P697" s="59">
        <v>1</v>
      </c>
      <c r="Q697" s="59">
        <v>0</v>
      </c>
      <c r="R697" s="59">
        <v>2018</v>
      </c>
      <c r="S697" s="59" t="s">
        <v>44</v>
      </c>
      <c r="T697" s="59" t="s">
        <v>3347</v>
      </c>
      <c r="U697" s="59" t="s">
        <v>30</v>
      </c>
      <c r="V697" s="59">
        <v>1</v>
      </c>
      <c r="W697" s="59">
        <v>1</v>
      </c>
      <c r="X697" s="61">
        <v>1</v>
      </c>
      <c r="Y697" s="64">
        <v>0</v>
      </c>
    </row>
    <row r="698" spans="1:25">
      <c r="A698" s="59">
        <v>697</v>
      </c>
      <c r="B698" s="59" t="s">
        <v>3352</v>
      </c>
      <c r="C698" s="59" t="s">
        <v>3353</v>
      </c>
      <c r="D698" s="59" t="s">
        <v>91</v>
      </c>
      <c r="E698" s="59" t="s">
        <v>91</v>
      </c>
      <c r="F698" s="59" t="s">
        <v>91</v>
      </c>
      <c r="G698" s="59">
        <f>IFERROR(IF(FIND("Multi",F698),1,0),0)</f>
        <v>0</v>
      </c>
      <c r="H698" s="60" t="s">
        <v>3354</v>
      </c>
      <c r="I698" s="59" t="s">
        <v>27</v>
      </c>
      <c r="J698" s="59">
        <v>0</v>
      </c>
      <c r="K698" s="59">
        <f t="shared" si="46"/>
        <v>5</v>
      </c>
      <c r="L698" s="59">
        <v>1</v>
      </c>
      <c r="M698" s="59">
        <v>1</v>
      </c>
      <c r="N698" s="59">
        <v>1</v>
      </c>
      <c r="O698" s="59">
        <v>1</v>
      </c>
      <c r="P698" s="59">
        <v>1</v>
      </c>
      <c r="Q698" s="59">
        <v>0</v>
      </c>
      <c r="R698" s="59">
        <v>2018</v>
      </c>
      <c r="S698" s="59" t="s">
        <v>323</v>
      </c>
      <c r="T698" s="59" t="s">
        <v>3355</v>
      </c>
      <c r="U698" s="59" t="s">
        <v>30</v>
      </c>
      <c r="V698" s="59">
        <v>1</v>
      </c>
      <c r="W698" s="59">
        <v>1</v>
      </c>
      <c r="X698" s="61">
        <v>1</v>
      </c>
      <c r="Y698" s="64">
        <v>0</v>
      </c>
    </row>
    <row r="699" spans="1:25">
      <c r="A699" s="59">
        <v>698</v>
      </c>
      <c r="B699" s="59" t="s">
        <v>3356</v>
      </c>
      <c r="C699" s="59" t="s">
        <v>3357</v>
      </c>
      <c r="D699" s="59" t="s">
        <v>3298</v>
      </c>
      <c r="E699" s="59" t="s">
        <v>34</v>
      </c>
      <c r="F699" s="59" t="s">
        <v>35</v>
      </c>
      <c r="G699" s="59">
        <f>IFERROR(IF(FIND("Multi",F699),1,0),0)</f>
        <v>0</v>
      </c>
      <c r="H699" s="60" t="s">
        <v>3358</v>
      </c>
      <c r="I699" s="59" t="s">
        <v>27</v>
      </c>
      <c r="J699" s="59">
        <v>0</v>
      </c>
      <c r="K699" s="59">
        <f t="shared" si="46"/>
        <v>5</v>
      </c>
      <c r="L699" s="59">
        <v>1</v>
      </c>
      <c r="M699" s="59">
        <v>1</v>
      </c>
      <c r="N699" s="59">
        <v>1</v>
      </c>
      <c r="O699" s="59">
        <v>1</v>
      </c>
      <c r="P699" s="59">
        <v>1</v>
      </c>
      <c r="Q699" s="59">
        <v>0</v>
      </c>
      <c r="R699" s="59">
        <v>2021</v>
      </c>
      <c r="S699" s="59" t="s">
        <v>1621</v>
      </c>
      <c r="T699" s="59" t="s">
        <v>3359</v>
      </c>
      <c r="U699" s="59" t="s">
        <v>30</v>
      </c>
      <c r="V699" s="59">
        <v>1</v>
      </c>
      <c r="W699" s="59">
        <v>1</v>
      </c>
      <c r="X699" s="61">
        <v>1</v>
      </c>
      <c r="Y699" s="64">
        <v>0</v>
      </c>
    </row>
    <row r="700" spans="1:25" s="56" customFormat="1">
      <c r="A700" s="59">
        <v>699</v>
      </c>
      <c r="B700" s="59" t="s">
        <v>3360</v>
      </c>
      <c r="C700" s="59" t="s">
        <v>3361</v>
      </c>
      <c r="D700" s="59" t="s">
        <v>3362</v>
      </c>
      <c r="E700" s="59" t="s">
        <v>34</v>
      </c>
      <c r="F700" s="59" t="s">
        <v>35</v>
      </c>
      <c r="G700" s="59">
        <f>IFERROR(IF(FIND("Multi",F700),1,0),0)</f>
        <v>0</v>
      </c>
      <c r="H700" s="60" t="s">
        <v>3363</v>
      </c>
      <c r="I700" s="59" t="s">
        <v>27</v>
      </c>
      <c r="J700" s="59">
        <v>0</v>
      </c>
      <c r="K700" s="59">
        <f t="shared" si="46"/>
        <v>5</v>
      </c>
      <c r="L700" s="59">
        <v>1</v>
      </c>
      <c r="M700" s="59">
        <v>1</v>
      </c>
      <c r="N700" s="59">
        <v>1</v>
      </c>
      <c r="O700" s="59">
        <v>1</v>
      </c>
      <c r="P700" s="59">
        <v>1</v>
      </c>
      <c r="Q700" s="59">
        <v>0</v>
      </c>
      <c r="R700" s="59">
        <v>2019</v>
      </c>
      <c r="S700" s="59" t="s">
        <v>3364</v>
      </c>
      <c r="T700" s="59" t="s">
        <v>3365</v>
      </c>
      <c r="U700" s="59" t="s">
        <v>30</v>
      </c>
      <c r="V700" s="59">
        <v>1</v>
      </c>
      <c r="W700" s="59">
        <v>1</v>
      </c>
      <c r="X700" s="61">
        <v>1</v>
      </c>
      <c r="Y700" s="64">
        <v>0</v>
      </c>
    </row>
    <row r="701" spans="1:25">
      <c r="A701" s="59">
        <v>700</v>
      </c>
      <c r="B701" s="59" t="s">
        <v>3366</v>
      </c>
      <c r="C701" s="59" t="s">
        <v>3367</v>
      </c>
      <c r="D701" s="59" t="s">
        <v>3368</v>
      </c>
      <c r="E701" s="59" t="s">
        <v>34</v>
      </c>
      <c r="F701" s="59" t="s">
        <v>35</v>
      </c>
      <c r="G701" s="59">
        <f>IFERROR(IF(FIND("Multi",F701),1,0),0)</f>
        <v>0</v>
      </c>
      <c r="H701" s="60" t="s">
        <v>3369</v>
      </c>
      <c r="I701" s="59" t="s">
        <v>27</v>
      </c>
      <c r="J701" s="59">
        <v>0</v>
      </c>
      <c r="K701" s="59">
        <f t="shared" si="46"/>
        <v>5</v>
      </c>
      <c r="L701" s="59">
        <v>1</v>
      </c>
      <c r="M701" s="59">
        <v>1</v>
      </c>
      <c r="N701" s="59">
        <v>1</v>
      </c>
      <c r="O701" s="59">
        <v>1</v>
      </c>
      <c r="P701" s="59">
        <v>1</v>
      </c>
      <c r="Q701" s="59">
        <v>0</v>
      </c>
      <c r="R701" s="59">
        <v>2018</v>
      </c>
      <c r="S701" s="59" t="s">
        <v>3077</v>
      </c>
      <c r="T701" s="59" t="s">
        <v>3370</v>
      </c>
      <c r="U701" s="59" t="s">
        <v>30</v>
      </c>
      <c r="V701" s="59">
        <v>1</v>
      </c>
      <c r="W701" s="59">
        <v>1</v>
      </c>
      <c r="X701" s="61">
        <v>1</v>
      </c>
      <c r="Y701" s="64">
        <v>0</v>
      </c>
    </row>
    <row r="702" spans="1:25">
      <c r="A702" s="59">
        <v>701</v>
      </c>
      <c r="B702" s="59" t="s">
        <v>3371</v>
      </c>
      <c r="C702" s="59" t="s">
        <v>3372</v>
      </c>
      <c r="D702" s="59" t="s">
        <v>901</v>
      </c>
      <c r="E702" s="59" t="s">
        <v>105</v>
      </c>
      <c r="F702" s="59" t="s">
        <v>25</v>
      </c>
      <c r="G702" s="59">
        <f>IFERROR(IF(FIND("Multi",F702),1,0),0)</f>
        <v>0</v>
      </c>
      <c r="H702" s="60" t="s">
        <v>3373</v>
      </c>
      <c r="I702" s="59" t="s">
        <v>27</v>
      </c>
      <c r="J702" s="59">
        <v>0</v>
      </c>
      <c r="K702" s="59">
        <f t="shared" si="46"/>
        <v>5</v>
      </c>
      <c r="L702" s="59">
        <v>1</v>
      </c>
      <c r="M702" s="59">
        <v>1</v>
      </c>
      <c r="N702" s="59">
        <v>0</v>
      </c>
      <c r="O702" s="59">
        <v>1</v>
      </c>
      <c r="P702" s="59">
        <v>1</v>
      </c>
      <c r="Q702" s="59">
        <v>1</v>
      </c>
      <c r="R702" s="59">
        <v>2020</v>
      </c>
      <c r="S702" s="59" t="s">
        <v>3077</v>
      </c>
      <c r="T702" s="59" t="s">
        <v>3374</v>
      </c>
      <c r="U702" s="59" t="s">
        <v>30</v>
      </c>
      <c r="V702" s="59">
        <v>1</v>
      </c>
      <c r="W702" s="59">
        <v>1</v>
      </c>
      <c r="X702" s="61">
        <v>1</v>
      </c>
      <c r="Y702" s="64">
        <v>0</v>
      </c>
    </row>
    <row r="703" spans="1:25">
      <c r="A703" s="59">
        <v>702</v>
      </c>
      <c r="B703" s="59" t="s">
        <v>3375</v>
      </c>
      <c r="C703" s="59" t="s">
        <v>3376</v>
      </c>
      <c r="D703" s="59" t="s">
        <v>762</v>
      </c>
      <c r="E703" s="59" t="s">
        <v>762</v>
      </c>
      <c r="F703" s="59" t="s">
        <v>762</v>
      </c>
      <c r="G703" s="59" t="s">
        <v>762</v>
      </c>
      <c r="H703" s="60" t="s">
        <v>3377</v>
      </c>
      <c r="I703" s="59" t="s">
        <v>27</v>
      </c>
      <c r="J703" s="59">
        <v>0</v>
      </c>
      <c r="K703" s="59">
        <f t="shared" si="46"/>
        <v>5</v>
      </c>
      <c r="L703" s="59">
        <v>1</v>
      </c>
      <c r="M703" s="59">
        <v>1</v>
      </c>
      <c r="N703" s="59">
        <v>1</v>
      </c>
      <c r="O703" s="59">
        <v>1</v>
      </c>
      <c r="P703" s="59">
        <v>1</v>
      </c>
      <c r="Q703" s="59">
        <v>0</v>
      </c>
      <c r="R703" s="59">
        <v>2014</v>
      </c>
      <c r="S703" s="59" t="s">
        <v>3378</v>
      </c>
      <c r="T703" s="59" t="s">
        <v>3379</v>
      </c>
      <c r="U703" s="59" t="s">
        <v>30</v>
      </c>
      <c r="V703" s="59">
        <v>1</v>
      </c>
      <c r="W703" s="59">
        <v>1</v>
      </c>
      <c r="X703" s="61">
        <v>1</v>
      </c>
      <c r="Y703" s="64">
        <v>0</v>
      </c>
    </row>
    <row r="704" spans="1:25">
      <c r="A704" s="59">
        <v>703</v>
      </c>
      <c r="B704" s="59" t="s">
        <v>3380</v>
      </c>
      <c r="C704" s="59" t="s">
        <v>3381</v>
      </c>
      <c r="D704" s="59" t="s">
        <v>762</v>
      </c>
      <c r="E704" s="59" t="s">
        <v>762</v>
      </c>
      <c r="F704" s="59" t="s">
        <v>762</v>
      </c>
      <c r="G704" s="59" t="s">
        <v>762</v>
      </c>
      <c r="H704" s="60" t="s">
        <v>3382</v>
      </c>
      <c r="I704" s="59" t="s">
        <v>27</v>
      </c>
      <c r="J704" s="59">
        <v>0</v>
      </c>
      <c r="K704" s="59">
        <f t="shared" si="46"/>
        <v>5</v>
      </c>
      <c r="L704" s="59">
        <v>1</v>
      </c>
      <c r="M704" s="59">
        <v>1</v>
      </c>
      <c r="N704" s="59">
        <v>1</v>
      </c>
      <c r="O704" s="59">
        <v>1</v>
      </c>
      <c r="P704" s="59">
        <v>1</v>
      </c>
      <c r="Q704" s="59">
        <v>0</v>
      </c>
      <c r="R704" s="59">
        <v>2022</v>
      </c>
      <c r="S704" s="59" t="s">
        <v>3383</v>
      </c>
      <c r="T704" s="59" t="s">
        <v>3384</v>
      </c>
      <c r="U704" s="59" t="s">
        <v>30</v>
      </c>
      <c r="V704" s="59">
        <v>1</v>
      </c>
      <c r="W704" s="59">
        <v>1</v>
      </c>
      <c r="X704" s="61">
        <v>1</v>
      </c>
      <c r="Y704" s="64">
        <v>0</v>
      </c>
    </row>
    <row r="705" spans="1:25">
      <c r="A705" s="59">
        <v>704</v>
      </c>
      <c r="B705" s="59" t="s">
        <v>3385</v>
      </c>
      <c r="C705" s="59" t="s">
        <v>3386</v>
      </c>
      <c r="D705" s="59" t="s">
        <v>762</v>
      </c>
      <c r="E705" s="59" t="s">
        <v>762</v>
      </c>
      <c r="F705" s="59" t="s">
        <v>762</v>
      </c>
      <c r="G705" s="59" t="s">
        <v>762</v>
      </c>
      <c r="H705" s="60" t="s">
        <v>3387</v>
      </c>
      <c r="I705" s="59" t="s">
        <v>27</v>
      </c>
      <c r="J705" s="59">
        <v>0</v>
      </c>
      <c r="K705" s="59">
        <f t="shared" si="46"/>
        <v>5</v>
      </c>
      <c r="L705" s="59">
        <v>1</v>
      </c>
      <c r="M705" s="59">
        <v>1</v>
      </c>
      <c r="N705" s="59">
        <v>1</v>
      </c>
      <c r="O705" s="59">
        <v>1</v>
      </c>
      <c r="P705" s="59">
        <v>1</v>
      </c>
      <c r="Q705" s="59">
        <v>0</v>
      </c>
      <c r="R705" s="59">
        <v>2021</v>
      </c>
      <c r="S705" s="59" t="s">
        <v>3388</v>
      </c>
      <c r="T705" s="59" t="s">
        <v>3389</v>
      </c>
      <c r="U705" s="59" t="s">
        <v>46</v>
      </c>
      <c r="V705" s="59">
        <v>1</v>
      </c>
      <c r="W705" s="59">
        <v>1</v>
      </c>
      <c r="X705" s="61">
        <v>1</v>
      </c>
      <c r="Y705" s="64">
        <v>0</v>
      </c>
    </row>
    <row r="706" spans="1:25">
      <c r="A706" s="59">
        <v>705</v>
      </c>
      <c r="B706" s="59" t="s">
        <v>3390</v>
      </c>
      <c r="C706" s="59" t="s">
        <v>3391</v>
      </c>
      <c r="D706" s="59" t="s">
        <v>3392</v>
      </c>
      <c r="E706" s="59" t="s">
        <v>105</v>
      </c>
      <c r="F706" s="59" t="s">
        <v>25</v>
      </c>
      <c r="G706" s="59">
        <f>IFERROR(IF(FIND("Multi",F706),1,0),0)</f>
        <v>0</v>
      </c>
      <c r="H706" s="60" t="s">
        <v>3393</v>
      </c>
      <c r="I706" s="59" t="s">
        <v>27</v>
      </c>
      <c r="J706" s="59">
        <v>0</v>
      </c>
      <c r="K706" s="59">
        <f t="shared" si="46"/>
        <v>5</v>
      </c>
      <c r="L706" s="59">
        <v>1</v>
      </c>
      <c r="M706" s="59">
        <v>1</v>
      </c>
      <c r="N706" s="59">
        <v>1</v>
      </c>
      <c r="O706" s="59">
        <v>1</v>
      </c>
      <c r="P706" s="59">
        <v>1</v>
      </c>
      <c r="Q706" s="59">
        <v>0</v>
      </c>
      <c r="R706" s="59">
        <v>2022</v>
      </c>
      <c r="S706" s="59" t="s">
        <v>1447</v>
      </c>
      <c r="T706" s="59" t="s">
        <v>3394</v>
      </c>
      <c r="U706" s="59" t="s">
        <v>30</v>
      </c>
      <c r="V706" s="59">
        <v>1</v>
      </c>
      <c r="W706" s="59">
        <v>1</v>
      </c>
      <c r="X706" s="61">
        <v>1</v>
      </c>
      <c r="Y706" s="64">
        <v>0</v>
      </c>
    </row>
    <row r="707" spans="1:25">
      <c r="A707" s="59">
        <v>706</v>
      </c>
      <c r="B707" s="59" t="s">
        <v>3395</v>
      </c>
      <c r="C707" s="59" t="s">
        <v>3396</v>
      </c>
      <c r="D707" s="59" t="s">
        <v>762</v>
      </c>
      <c r="E707" s="59" t="s">
        <v>4277</v>
      </c>
      <c r="F707" s="59" t="s">
        <v>4277</v>
      </c>
      <c r="G707" s="59">
        <v>1</v>
      </c>
      <c r="H707" s="60" t="s">
        <v>3397</v>
      </c>
      <c r="I707" s="59" t="s">
        <v>27</v>
      </c>
      <c r="J707" s="59">
        <v>0</v>
      </c>
      <c r="K707" s="59">
        <f t="shared" si="46"/>
        <v>5</v>
      </c>
      <c r="L707" s="59">
        <v>1</v>
      </c>
      <c r="M707" s="59">
        <v>1</v>
      </c>
      <c r="N707" s="59">
        <v>1</v>
      </c>
      <c r="O707" s="59">
        <v>1</v>
      </c>
      <c r="P707" s="59">
        <v>1</v>
      </c>
      <c r="Q707" s="59">
        <v>0</v>
      </c>
      <c r="R707" s="59">
        <v>2021</v>
      </c>
      <c r="S707" s="59" t="s">
        <v>340</v>
      </c>
      <c r="T707" s="59" t="s">
        <v>3398</v>
      </c>
      <c r="U707" s="59" t="s">
        <v>30</v>
      </c>
      <c r="V707" s="59">
        <v>1</v>
      </c>
      <c r="W707" s="59">
        <v>1</v>
      </c>
      <c r="X707" s="61">
        <v>1</v>
      </c>
      <c r="Y707" s="64">
        <v>0</v>
      </c>
    </row>
    <row r="708" spans="1:25">
      <c r="A708" s="59">
        <v>707</v>
      </c>
      <c r="B708" s="59" t="s">
        <v>3399</v>
      </c>
      <c r="C708" s="59" t="s">
        <v>3400</v>
      </c>
      <c r="D708" s="59" t="s">
        <v>762</v>
      </c>
      <c r="E708" s="59" t="s">
        <v>4276</v>
      </c>
      <c r="F708" s="59" t="s">
        <v>4280</v>
      </c>
      <c r="G708" s="59">
        <v>0</v>
      </c>
      <c r="H708" s="60" t="s">
        <v>3401</v>
      </c>
      <c r="I708" s="59" t="s">
        <v>27</v>
      </c>
      <c r="J708" s="59">
        <v>0</v>
      </c>
      <c r="K708" s="59">
        <f t="shared" si="46"/>
        <v>5</v>
      </c>
      <c r="L708" s="59">
        <v>1</v>
      </c>
      <c r="M708" s="59">
        <v>1</v>
      </c>
      <c r="N708" s="59">
        <v>1</v>
      </c>
      <c r="O708" s="59">
        <v>1</v>
      </c>
      <c r="P708" s="59">
        <v>1</v>
      </c>
      <c r="Q708" s="59">
        <v>0</v>
      </c>
      <c r="R708" s="59">
        <v>2021</v>
      </c>
      <c r="S708" s="59" t="s">
        <v>1022</v>
      </c>
      <c r="T708" s="59" t="s">
        <v>3402</v>
      </c>
      <c r="U708" s="59" t="s">
        <v>30</v>
      </c>
      <c r="V708" s="59">
        <v>1</v>
      </c>
      <c r="W708" s="59">
        <v>1</v>
      </c>
      <c r="X708" s="61">
        <v>1</v>
      </c>
      <c r="Y708" s="64">
        <v>0</v>
      </c>
    </row>
    <row r="709" spans="1:25">
      <c r="A709" s="59">
        <v>708</v>
      </c>
      <c r="B709" s="59" t="s">
        <v>3403</v>
      </c>
      <c r="C709" s="59" t="s">
        <v>3404</v>
      </c>
      <c r="D709" s="59" t="s">
        <v>3405</v>
      </c>
      <c r="E709" s="59" t="s">
        <v>56</v>
      </c>
      <c r="F709" s="59" t="s">
        <v>56</v>
      </c>
      <c r="G709" s="59">
        <f>IFERROR(IF(FIND("Multi",F709),1,0),0)</f>
        <v>0</v>
      </c>
      <c r="H709" s="60" t="s">
        <v>3406</v>
      </c>
      <c r="I709" s="59" t="s">
        <v>27</v>
      </c>
      <c r="J709" s="59">
        <v>0</v>
      </c>
      <c r="K709" s="59">
        <f t="shared" si="46"/>
        <v>5</v>
      </c>
      <c r="L709" s="59">
        <v>1</v>
      </c>
      <c r="M709" s="59">
        <v>1</v>
      </c>
      <c r="N709" s="59">
        <v>1</v>
      </c>
      <c r="O709" s="59">
        <v>1</v>
      </c>
      <c r="P709" s="59">
        <v>1</v>
      </c>
      <c r="Q709" s="59">
        <v>0</v>
      </c>
      <c r="R709" s="59">
        <v>2017</v>
      </c>
      <c r="S709" s="59" t="s">
        <v>1502</v>
      </c>
      <c r="T709" s="59" t="s">
        <v>3407</v>
      </c>
      <c r="U709" s="59" t="s">
        <v>30</v>
      </c>
      <c r="V709" s="59">
        <v>1</v>
      </c>
      <c r="W709" s="59">
        <v>1</v>
      </c>
      <c r="X709" s="61">
        <v>1</v>
      </c>
      <c r="Y709" s="64">
        <v>0</v>
      </c>
    </row>
    <row r="710" spans="1:25">
      <c r="A710" s="59">
        <v>709</v>
      </c>
      <c r="B710" s="59" t="s">
        <v>3408</v>
      </c>
      <c r="C710" s="59" t="s">
        <v>3409</v>
      </c>
      <c r="D710" s="59" t="s">
        <v>2699</v>
      </c>
      <c r="E710" s="59" t="s">
        <v>105</v>
      </c>
      <c r="F710" s="59" t="s">
        <v>25</v>
      </c>
      <c r="G710" s="59">
        <f>IFERROR(IF(FIND("Multi",F710),1,0),0)</f>
        <v>0</v>
      </c>
      <c r="H710" s="60" t="s">
        <v>3410</v>
      </c>
      <c r="I710" s="59" t="s">
        <v>27</v>
      </c>
      <c r="J710" s="59">
        <v>0</v>
      </c>
      <c r="K710" s="59">
        <f t="shared" si="46"/>
        <v>5</v>
      </c>
      <c r="L710" s="59">
        <v>1</v>
      </c>
      <c r="M710" s="59">
        <v>1</v>
      </c>
      <c r="N710" s="59">
        <v>1</v>
      </c>
      <c r="O710" s="59">
        <v>1</v>
      </c>
      <c r="P710" s="59">
        <v>1</v>
      </c>
      <c r="Q710" s="59">
        <v>0</v>
      </c>
      <c r="R710" s="59">
        <v>2022</v>
      </c>
      <c r="S710" s="59" t="s">
        <v>52</v>
      </c>
      <c r="T710" s="59" t="s">
        <v>3411</v>
      </c>
      <c r="U710" s="59" t="s">
        <v>30</v>
      </c>
      <c r="V710" s="59">
        <v>1</v>
      </c>
      <c r="W710" s="59">
        <v>1</v>
      </c>
      <c r="X710" s="61">
        <v>1</v>
      </c>
      <c r="Y710" s="64">
        <v>0</v>
      </c>
    </row>
    <row r="711" spans="1:25">
      <c r="A711" s="59">
        <v>710</v>
      </c>
      <c r="B711" s="59" t="s">
        <v>3412</v>
      </c>
      <c r="C711" s="59" t="s">
        <v>3413</v>
      </c>
      <c r="D711" s="59" t="s">
        <v>762</v>
      </c>
      <c r="E711" s="59" t="s">
        <v>762</v>
      </c>
      <c r="F711" s="59" t="s">
        <v>762</v>
      </c>
      <c r="G711" s="59" t="s">
        <v>762</v>
      </c>
      <c r="H711" s="60" t="s">
        <v>3414</v>
      </c>
      <c r="I711" s="59" t="s">
        <v>27</v>
      </c>
      <c r="J711" s="59">
        <v>0</v>
      </c>
      <c r="K711" s="59">
        <f t="shared" si="46"/>
        <v>5</v>
      </c>
      <c r="L711" s="59">
        <v>1</v>
      </c>
      <c r="M711" s="59">
        <v>1</v>
      </c>
      <c r="N711" s="59">
        <v>1</v>
      </c>
      <c r="O711" s="59">
        <v>1</v>
      </c>
      <c r="P711" s="59">
        <v>1</v>
      </c>
      <c r="Q711" s="59">
        <v>0</v>
      </c>
      <c r="R711" s="59">
        <v>2022</v>
      </c>
      <c r="S711" s="59" t="s">
        <v>52</v>
      </c>
      <c r="T711" s="59" t="s">
        <v>3415</v>
      </c>
      <c r="U711" s="59" t="s">
        <v>30</v>
      </c>
      <c r="V711" s="59">
        <v>1</v>
      </c>
      <c r="W711" s="59">
        <v>1</v>
      </c>
      <c r="X711" s="61">
        <v>1</v>
      </c>
      <c r="Y711" s="64">
        <v>0</v>
      </c>
    </row>
    <row r="712" spans="1:25">
      <c r="A712" s="59">
        <v>711</v>
      </c>
      <c r="B712" s="59" t="s">
        <v>3416</v>
      </c>
      <c r="C712" s="59" t="s">
        <v>3417</v>
      </c>
      <c r="D712" s="59" t="s">
        <v>762</v>
      </c>
      <c r="E712" s="59" t="s">
        <v>762</v>
      </c>
      <c r="F712" s="59" t="s">
        <v>762</v>
      </c>
      <c r="G712" s="59" t="s">
        <v>762</v>
      </c>
      <c r="H712" s="60" t="s">
        <v>3418</v>
      </c>
      <c r="I712" s="59" t="s">
        <v>27</v>
      </c>
      <c r="J712" s="59">
        <v>0</v>
      </c>
      <c r="K712" s="59">
        <f t="shared" si="46"/>
        <v>5</v>
      </c>
      <c r="L712" s="59">
        <v>0</v>
      </c>
      <c r="M712" s="59">
        <v>1</v>
      </c>
      <c r="N712" s="59">
        <v>1</v>
      </c>
      <c r="O712" s="59">
        <v>1</v>
      </c>
      <c r="P712" s="59">
        <v>1</v>
      </c>
      <c r="Q712" s="59">
        <v>1</v>
      </c>
      <c r="R712" s="59">
        <v>2016</v>
      </c>
      <c r="S712" s="59" t="s">
        <v>52</v>
      </c>
      <c r="T712" s="59" t="s">
        <v>3419</v>
      </c>
      <c r="U712" s="59" t="s">
        <v>30</v>
      </c>
      <c r="V712" s="59">
        <v>1</v>
      </c>
      <c r="W712" s="59">
        <v>1</v>
      </c>
      <c r="X712" s="61">
        <v>1</v>
      </c>
      <c r="Y712" s="64">
        <v>0</v>
      </c>
    </row>
    <row r="713" spans="1:25">
      <c r="A713" s="59">
        <v>712</v>
      </c>
      <c r="B713" s="59" t="s">
        <v>3420</v>
      </c>
      <c r="C713" s="59" t="s">
        <v>3421</v>
      </c>
      <c r="D713" s="59" t="s">
        <v>3422</v>
      </c>
      <c r="E713" s="59" t="s">
        <v>34</v>
      </c>
      <c r="F713" s="59" t="s">
        <v>35</v>
      </c>
      <c r="G713" s="59">
        <f>IFERROR(IF(FIND("Multi",F713),1,0),0)</f>
        <v>0</v>
      </c>
      <c r="H713" s="60" t="s">
        <v>3423</v>
      </c>
      <c r="I713" s="59" t="s">
        <v>27</v>
      </c>
      <c r="J713" s="59">
        <v>0</v>
      </c>
      <c r="K713" s="59">
        <f t="shared" si="46"/>
        <v>5</v>
      </c>
      <c r="L713" s="59">
        <v>1</v>
      </c>
      <c r="M713" s="59">
        <v>1</v>
      </c>
      <c r="N713" s="59">
        <v>1</v>
      </c>
      <c r="O713" s="59">
        <v>1</v>
      </c>
      <c r="P713" s="59">
        <v>1</v>
      </c>
      <c r="Q713" s="59">
        <v>0</v>
      </c>
      <c r="R713" s="59">
        <v>2018</v>
      </c>
      <c r="S713" s="59" t="s">
        <v>367</v>
      </c>
      <c r="T713" s="59" t="s">
        <v>3424</v>
      </c>
      <c r="U713" s="59" t="s">
        <v>30</v>
      </c>
      <c r="V713" s="59">
        <v>1</v>
      </c>
      <c r="W713" s="59">
        <v>1</v>
      </c>
      <c r="X713" s="61">
        <v>1</v>
      </c>
      <c r="Y713" s="64">
        <v>0</v>
      </c>
    </row>
    <row r="714" spans="1:25">
      <c r="A714" s="59">
        <v>713</v>
      </c>
      <c r="B714" s="59" t="s">
        <v>3425</v>
      </c>
      <c r="C714" s="59" t="s">
        <v>3426</v>
      </c>
      <c r="D714" s="59" t="s">
        <v>3427</v>
      </c>
      <c r="E714" s="59" t="s">
        <v>34</v>
      </c>
      <c r="F714" s="59" t="s">
        <v>35</v>
      </c>
      <c r="G714" s="59">
        <f>IFERROR(IF(FIND("Multi",F714),1,0),0)</f>
        <v>0</v>
      </c>
      <c r="H714" s="60" t="s">
        <v>3428</v>
      </c>
      <c r="I714" s="59" t="s">
        <v>27</v>
      </c>
      <c r="J714" s="59">
        <v>0</v>
      </c>
      <c r="K714" s="59">
        <f t="shared" si="46"/>
        <v>5</v>
      </c>
      <c r="L714" s="59">
        <v>1</v>
      </c>
      <c r="M714" s="59">
        <v>1</v>
      </c>
      <c r="N714" s="59">
        <v>1</v>
      </c>
      <c r="O714" s="59">
        <v>1</v>
      </c>
      <c r="P714" s="59">
        <v>1</v>
      </c>
      <c r="Q714" s="59">
        <v>0</v>
      </c>
      <c r="R714" s="59">
        <v>2018</v>
      </c>
      <c r="S714" s="59" t="s">
        <v>367</v>
      </c>
      <c r="T714" s="59" t="s">
        <v>3429</v>
      </c>
      <c r="U714" s="59" t="s">
        <v>30</v>
      </c>
      <c r="V714" s="59">
        <v>1</v>
      </c>
      <c r="W714" s="59">
        <v>1</v>
      </c>
      <c r="X714" s="61">
        <v>1</v>
      </c>
      <c r="Y714" s="64">
        <v>0</v>
      </c>
    </row>
    <row r="715" spans="1:25">
      <c r="A715" s="59">
        <v>714</v>
      </c>
      <c r="B715" s="59" t="s">
        <v>3430</v>
      </c>
      <c r="C715" s="59" t="s">
        <v>3431</v>
      </c>
      <c r="D715" s="59" t="s">
        <v>435</v>
      </c>
      <c r="E715" s="59" t="s">
        <v>34</v>
      </c>
      <c r="F715" s="59" t="s">
        <v>35</v>
      </c>
      <c r="G715" s="59">
        <f>IFERROR(IF(FIND("Multi",F715),1,0),0)</f>
        <v>0</v>
      </c>
      <c r="H715" s="60" t="s">
        <v>3432</v>
      </c>
      <c r="I715" s="59" t="s">
        <v>27</v>
      </c>
      <c r="J715" s="59">
        <v>0</v>
      </c>
      <c r="K715" s="59">
        <f t="shared" si="46"/>
        <v>5</v>
      </c>
      <c r="L715" s="59">
        <v>1</v>
      </c>
      <c r="M715" s="59">
        <v>1</v>
      </c>
      <c r="N715" s="59">
        <v>1</v>
      </c>
      <c r="O715" s="59">
        <v>1</v>
      </c>
      <c r="P715" s="59">
        <v>1</v>
      </c>
      <c r="Q715" s="59">
        <v>0</v>
      </c>
      <c r="R715" s="59">
        <v>2019</v>
      </c>
      <c r="S715" s="59" t="s">
        <v>925</v>
      </c>
      <c r="T715" s="59" t="s">
        <v>3433</v>
      </c>
      <c r="U715" s="59" t="s">
        <v>46</v>
      </c>
      <c r="V715" s="59">
        <v>1</v>
      </c>
      <c r="W715" s="59">
        <v>1</v>
      </c>
      <c r="X715" s="61">
        <v>1</v>
      </c>
      <c r="Y715" s="64">
        <v>0</v>
      </c>
    </row>
    <row r="716" spans="1:25">
      <c r="A716" s="59">
        <v>715</v>
      </c>
      <c r="B716" s="59" t="s">
        <v>3434</v>
      </c>
      <c r="C716" s="59" t="s">
        <v>3435</v>
      </c>
      <c r="D716" s="59" t="s">
        <v>3436</v>
      </c>
      <c r="E716" s="59" t="s">
        <v>161</v>
      </c>
      <c r="F716" s="59" t="s">
        <v>161</v>
      </c>
      <c r="G716" s="59">
        <f>IFERROR(IF(FIND("Multi",F716),1,0),0)</f>
        <v>1</v>
      </c>
      <c r="H716" s="60" t="s">
        <v>3437</v>
      </c>
      <c r="I716" s="59" t="s">
        <v>27</v>
      </c>
      <c r="J716" s="59">
        <v>0</v>
      </c>
      <c r="K716" s="59">
        <f t="shared" si="46"/>
        <v>5</v>
      </c>
      <c r="L716" s="59">
        <v>1</v>
      </c>
      <c r="M716" s="59">
        <v>1</v>
      </c>
      <c r="N716" s="59">
        <v>1</v>
      </c>
      <c r="O716" s="59">
        <v>1</v>
      </c>
      <c r="P716" s="59">
        <v>1</v>
      </c>
      <c r="Q716" s="59">
        <v>0</v>
      </c>
      <c r="R716" s="59">
        <v>2015</v>
      </c>
      <c r="S716" s="59" t="s">
        <v>367</v>
      </c>
      <c r="T716" s="59" t="s">
        <v>3438</v>
      </c>
      <c r="U716" s="59" t="s">
        <v>30</v>
      </c>
      <c r="V716" s="59">
        <v>1</v>
      </c>
      <c r="W716" s="59">
        <v>1</v>
      </c>
      <c r="X716" s="61">
        <v>1</v>
      </c>
      <c r="Y716" s="64">
        <v>0</v>
      </c>
    </row>
    <row r="717" spans="1:25">
      <c r="A717" s="59">
        <v>716</v>
      </c>
      <c r="B717" s="59" t="s">
        <v>3439</v>
      </c>
      <c r="C717" s="59" t="s">
        <v>3440</v>
      </c>
      <c r="D717" s="59" t="s">
        <v>4255</v>
      </c>
      <c r="E717" s="59" t="s">
        <v>105</v>
      </c>
      <c r="F717" s="59" t="s">
        <v>25</v>
      </c>
      <c r="G717" s="59">
        <f>IFERROR(IF(FIND("Multi",F717),1,0),0)</f>
        <v>0</v>
      </c>
      <c r="H717" s="60" t="s">
        <v>3441</v>
      </c>
      <c r="I717" s="59" t="s">
        <v>27</v>
      </c>
      <c r="J717" s="59">
        <v>0</v>
      </c>
      <c r="K717" s="59">
        <f t="shared" si="46"/>
        <v>5</v>
      </c>
      <c r="L717" s="59">
        <v>1</v>
      </c>
      <c r="M717" s="59">
        <v>1</v>
      </c>
      <c r="N717" s="59">
        <v>1</v>
      </c>
      <c r="O717" s="59">
        <v>1</v>
      </c>
      <c r="P717" s="59">
        <v>0</v>
      </c>
      <c r="Q717" s="59">
        <v>1</v>
      </c>
      <c r="R717" s="59">
        <v>2021</v>
      </c>
      <c r="S717" s="59" t="s">
        <v>305</v>
      </c>
      <c r="T717" s="59" t="s">
        <v>3442</v>
      </c>
      <c r="U717" s="61" t="s">
        <v>135</v>
      </c>
      <c r="V717" s="59">
        <v>1</v>
      </c>
      <c r="W717" s="59">
        <v>1</v>
      </c>
      <c r="X717" s="61">
        <v>1</v>
      </c>
      <c r="Y717" s="64">
        <v>0</v>
      </c>
    </row>
    <row r="718" spans="1:25">
      <c r="A718" s="59">
        <v>717</v>
      </c>
      <c r="B718" s="64" t="s">
        <v>3443</v>
      </c>
      <c r="C718" s="64" t="s">
        <v>3444</v>
      </c>
      <c r="D718" s="59" t="s">
        <v>762</v>
      </c>
      <c r="E718" s="59" t="s">
        <v>762</v>
      </c>
      <c r="F718" s="59" t="s">
        <v>762</v>
      </c>
      <c r="G718" s="59" t="s">
        <v>762</v>
      </c>
      <c r="H718" s="64" t="s">
        <v>3445</v>
      </c>
      <c r="I718" s="64" t="s">
        <v>27</v>
      </c>
      <c r="J718" s="59">
        <v>0</v>
      </c>
      <c r="K718" s="59">
        <v>5</v>
      </c>
      <c r="L718" s="64">
        <v>0</v>
      </c>
      <c r="M718" s="64">
        <v>1</v>
      </c>
      <c r="N718" s="64">
        <v>1</v>
      </c>
      <c r="O718" s="64">
        <v>1</v>
      </c>
      <c r="P718" s="64">
        <v>1</v>
      </c>
      <c r="Q718" s="64">
        <v>1</v>
      </c>
      <c r="R718" s="64">
        <v>2016</v>
      </c>
      <c r="S718" s="64" t="s">
        <v>189</v>
      </c>
      <c r="T718" s="64" t="s">
        <v>3446</v>
      </c>
      <c r="U718" s="64" t="s">
        <v>30</v>
      </c>
      <c r="V718" s="64">
        <v>1</v>
      </c>
      <c r="W718" s="64">
        <v>1</v>
      </c>
      <c r="X718" s="64">
        <v>1</v>
      </c>
      <c r="Y718" s="64">
        <v>1</v>
      </c>
    </row>
    <row r="719" spans="1:25">
      <c r="A719" s="59">
        <v>718</v>
      </c>
      <c r="B719" s="64" t="s">
        <v>3447</v>
      </c>
      <c r="C719" s="64" t="s">
        <v>3448</v>
      </c>
      <c r="D719" s="59" t="s">
        <v>762</v>
      </c>
      <c r="E719" s="59" t="s">
        <v>762</v>
      </c>
      <c r="F719" s="59" t="s">
        <v>762</v>
      </c>
      <c r="G719" s="59" t="s">
        <v>762</v>
      </c>
      <c r="H719" s="64" t="s">
        <v>3449</v>
      </c>
      <c r="I719" s="64" t="s">
        <v>27</v>
      </c>
      <c r="J719" s="59">
        <v>0</v>
      </c>
      <c r="K719" s="59">
        <v>5</v>
      </c>
      <c r="L719" s="64">
        <v>1</v>
      </c>
      <c r="M719" s="61">
        <v>1</v>
      </c>
      <c r="N719" s="61">
        <v>1</v>
      </c>
      <c r="O719" s="64">
        <v>1</v>
      </c>
      <c r="P719" s="61">
        <v>1</v>
      </c>
      <c r="Q719" s="61">
        <v>0</v>
      </c>
      <c r="R719" s="64">
        <v>2017</v>
      </c>
      <c r="S719" s="64" t="s">
        <v>3450</v>
      </c>
      <c r="T719" s="64" t="s">
        <v>3451</v>
      </c>
      <c r="U719" s="64" t="s">
        <v>46</v>
      </c>
      <c r="V719" s="64">
        <v>1</v>
      </c>
      <c r="W719" s="64">
        <v>1</v>
      </c>
      <c r="X719" s="64">
        <v>1</v>
      </c>
      <c r="Y719" s="64">
        <v>1</v>
      </c>
    </row>
    <row r="720" spans="1:25">
      <c r="A720" s="59">
        <v>719</v>
      </c>
      <c r="B720" s="64" t="s">
        <v>3452</v>
      </c>
      <c r="C720" s="64" t="s">
        <v>3453</v>
      </c>
      <c r="D720" s="59" t="s">
        <v>762</v>
      </c>
      <c r="E720" s="59" t="s">
        <v>762</v>
      </c>
      <c r="F720" s="59" t="s">
        <v>762</v>
      </c>
      <c r="G720" s="59" t="s">
        <v>762</v>
      </c>
      <c r="H720" s="64" t="s">
        <v>3454</v>
      </c>
      <c r="I720" s="64" t="s">
        <v>27</v>
      </c>
      <c r="J720" s="59">
        <v>0</v>
      </c>
      <c r="K720" s="59">
        <v>5</v>
      </c>
      <c r="L720" s="61">
        <v>0</v>
      </c>
      <c r="M720" s="61">
        <v>1</v>
      </c>
      <c r="N720" s="61">
        <v>1</v>
      </c>
      <c r="O720" s="61">
        <v>1</v>
      </c>
      <c r="P720" s="64">
        <v>1</v>
      </c>
      <c r="Q720" s="61">
        <v>1</v>
      </c>
      <c r="R720" s="64">
        <v>2018</v>
      </c>
      <c r="S720" s="64" t="s">
        <v>3455</v>
      </c>
      <c r="T720" s="64" t="s">
        <v>3456</v>
      </c>
      <c r="U720" s="64" t="s">
        <v>46</v>
      </c>
      <c r="V720" s="64">
        <v>1</v>
      </c>
      <c r="W720" s="64">
        <v>1</v>
      </c>
      <c r="X720" s="64">
        <v>1</v>
      </c>
      <c r="Y720" s="64">
        <v>1</v>
      </c>
    </row>
    <row r="721" spans="1:25">
      <c r="A721" s="59">
        <v>720</v>
      </c>
      <c r="B721" s="64" t="s">
        <v>3457</v>
      </c>
      <c r="C721" s="64" t="s">
        <v>3458</v>
      </c>
      <c r="D721" s="59" t="s">
        <v>762</v>
      </c>
      <c r="E721" s="59" t="s">
        <v>762</v>
      </c>
      <c r="F721" s="59" t="s">
        <v>762</v>
      </c>
      <c r="G721" s="59" t="s">
        <v>762</v>
      </c>
      <c r="H721" s="64" t="s">
        <v>3459</v>
      </c>
      <c r="I721" s="64" t="s">
        <v>27</v>
      </c>
      <c r="J721" s="59">
        <v>0</v>
      </c>
      <c r="K721" s="59">
        <v>5</v>
      </c>
      <c r="L721" s="64">
        <v>1</v>
      </c>
      <c r="M721" s="64">
        <v>1</v>
      </c>
      <c r="N721" s="64">
        <v>1</v>
      </c>
      <c r="O721" s="64">
        <v>1</v>
      </c>
      <c r="P721" s="64">
        <v>1</v>
      </c>
      <c r="Q721" s="64">
        <v>0</v>
      </c>
      <c r="R721" s="64">
        <v>2017</v>
      </c>
      <c r="S721" s="64" t="s">
        <v>3460</v>
      </c>
      <c r="T721" s="64" t="s">
        <v>3461</v>
      </c>
      <c r="U721" s="64" t="s">
        <v>30</v>
      </c>
      <c r="V721" s="64">
        <v>1</v>
      </c>
      <c r="W721" s="64">
        <v>1</v>
      </c>
      <c r="X721" s="64">
        <v>1</v>
      </c>
      <c r="Y721" s="64">
        <v>1</v>
      </c>
    </row>
    <row r="722" spans="1:25">
      <c r="A722" s="59">
        <v>721</v>
      </c>
      <c r="B722" s="59" t="s">
        <v>3462</v>
      </c>
      <c r="C722" s="59" t="s">
        <v>3463</v>
      </c>
      <c r="D722" s="59" t="s">
        <v>91</v>
      </c>
      <c r="E722" s="59" t="s">
        <v>91</v>
      </c>
      <c r="F722" s="59" t="s">
        <v>91</v>
      </c>
      <c r="G722" s="59">
        <f>IFERROR(IF(FIND("Multi",F722),1,0),0)</f>
        <v>0</v>
      </c>
      <c r="H722" s="60" t="s">
        <v>3464</v>
      </c>
      <c r="I722" s="59" t="s">
        <v>183</v>
      </c>
      <c r="J722" s="59">
        <v>0</v>
      </c>
      <c r="K722" s="59">
        <f t="shared" ref="K722:K750" si="47">SUM(L722:Q722)</f>
        <v>4</v>
      </c>
      <c r="L722" s="59">
        <v>1</v>
      </c>
      <c r="M722" s="59">
        <v>1</v>
      </c>
      <c r="N722" s="59">
        <v>1</v>
      </c>
      <c r="O722" s="59">
        <v>1</v>
      </c>
      <c r="P722" s="59">
        <v>0</v>
      </c>
      <c r="Q722" s="59">
        <v>0</v>
      </c>
      <c r="R722" s="59">
        <v>2013</v>
      </c>
      <c r="S722" s="59" t="s">
        <v>3465</v>
      </c>
      <c r="T722" s="59" t="s">
        <v>3466</v>
      </c>
      <c r="U722" s="59" t="s">
        <v>30</v>
      </c>
      <c r="V722" s="59">
        <v>1</v>
      </c>
      <c r="W722" s="59">
        <v>1</v>
      </c>
      <c r="X722" s="61">
        <v>1</v>
      </c>
      <c r="Y722" s="64">
        <v>0</v>
      </c>
    </row>
    <row r="723" spans="1:25">
      <c r="A723" s="59">
        <v>722</v>
      </c>
      <c r="B723" s="59" t="s">
        <v>3467</v>
      </c>
      <c r="C723" s="59" t="s">
        <v>3468</v>
      </c>
      <c r="D723" s="59" t="s">
        <v>3469</v>
      </c>
      <c r="E723" s="59" t="s">
        <v>34</v>
      </c>
      <c r="F723" s="59" t="s">
        <v>35</v>
      </c>
      <c r="G723" s="59">
        <f>IFERROR(IF(FIND("Multi",F723),1,0),0)</f>
        <v>0</v>
      </c>
      <c r="H723" s="60" t="s">
        <v>3470</v>
      </c>
      <c r="I723" s="59" t="s">
        <v>183</v>
      </c>
      <c r="J723" s="59">
        <v>0</v>
      </c>
      <c r="K723" s="59">
        <f t="shared" si="47"/>
        <v>4</v>
      </c>
      <c r="L723" s="59">
        <v>1</v>
      </c>
      <c r="M723" s="59">
        <v>1</v>
      </c>
      <c r="N723" s="59">
        <v>1</v>
      </c>
      <c r="O723" s="59">
        <v>1</v>
      </c>
      <c r="P723" s="59">
        <v>0</v>
      </c>
      <c r="Q723" s="59">
        <v>0</v>
      </c>
      <c r="R723" s="59">
        <v>2018</v>
      </c>
      <c r="S723" s="59" t="s">
        <v>3471</v>
      </c>
      <c r="T723" s="59" t="s">
        <v>3472</v>
      </c>
      <c r="U723" s="59" t="s">
        <v>30</v>
      </c>
      <c r="V723" s="59">
        <v>1</v>
      </c>
      <c r="W723" s="59">
        <v>1</v>
      </c>
      <c r="X723" s="61">
        <v>1</v>
      </c>
      <c r="Y723" s="64">
        <v>0</v>
      </c>
    </row>
    <row r="724" spans="1:25">
      <c r="A724" s="59">
        <v>723</v>
      </c>
      <c r="B724" s="59" t="s">
        <v>3473</v>
      </c>
      <c r="C724" s="59" t="s">
        <v>3474</v>
      </c>
      <c r="D724" s="59" t="s">
        <v>3475</v>
      </c>
      <c r="E724" s="59" t="s">
        <v>34</v>
      </c>
      <c r="F724" s="59" t="s">
        <v>35</v>
      </c>
      <c r="G724" s="59">
        <f>IFERROR(IF(FIND("Multi",F724),1,0),0)</f>
        <v>0</v>
      </c>
      <c r="H724" s="60" t="s">
        <v>3476</v>
      </c>
      <c r="I724" s="59" t="s">
        <v>27</v>
      </c>
      <c r="J724" s="59">
        <v>0</v>
      </c>
      <c r="K724" s="59">
        <f t="shared" si="47"/>
        <v>4</v>
      </c>
      <c r="L724" s="59">
        <v>1</v>
      </c>
      <c r="M724" s="59">
        <v>1</v>
      </c>
      <c r="N724" s="59">
        <v>0</v>
      </c>
      <c r="O724" s="59">
        <v>1</v>
      </c>
      <c r="P724" s="59">
        <v>1</v>
      </c>
      <c r="Q724" s="59">
        <v>0</v>
      </c>
      <c r="R724" s="59">
        <v>2017</v>
      </c>
      <c r="S724" s="59" t="s">
        <v>229</v>
      </c>
      <c r="T724" s="59" t="s">
        <v>3477</v>
      </c>
      <c r="U724" s="59" t="s">
        <v>30</v>
      </c>
      <c r="V724" s="59">
        <v>1</v>
      </c>
      <c r="W724" s="59">
        <v>1</v>
      </c>
      <c r="X724" s="61">
        <v>1</v>
      </c>
      <c r="Y724" s="64">
        <v>0</v>
      </c>
    </row>
    <row r="725" spans="1:25">
      <c r="A725" s="59">
        <v>724</v>
      </c>
      <c r="B725" s="59" t="s">
        <v>3478</v>
      </c>
      <c r="C725" s="59" t="s">
        <v>3479</v>
      </c>
      <c r="D725" s="59" t="s">
        <v>4261</v>
      </c>
      <c r="E725" s="59" t="s">
        <v>105</v>
      </c>
      <c r="F725" s="59" t="s">
        <v>25</v>
      </c>
      <c r="G725" s="59">
        <f>IFERROR(IF(FIND("Multi",F725),1,0),0)</f>
        <v>0</v>
      </c>
      <c r="H725" s="60" t="s">
        <v>3480</v>
      </c>
      <c r="I725" s="59" t="s">
        <v>27</v>
      </c>
      <c r="J725" s="59">
        <v>0</v>
      </c>
      <c r="K725" s="59">
        <f t="shared" si="47"/>
        <v>4</v>
      </c>
      <c r="L725" s="59">
        <v>1</v>
      </c>
      <c r="M725" s="59">
        <v>1</v>
      </c>
      <c r="N725" s="59">
        <v>1</v>
      </c>
      <c r="O725" s="59">
        <v>1</v>
      </c>
      <c r="P725" s="59">
        <v>0</v>
      </c>
      <c r="Q725" s="59">
        <v>0</v>
      </c>
      <c r="R725" s="59">
        <v>2016</v>
      </c>
      <c r="S725" s="59" t="s">
        <v>172</v>
      </c>
      <c r="T725" s="59" t="s">
        <v>3481</v>
      </c>
      <c r="U725" s="59" t="s">
        <v>30</v>
      </c>
      <c r="V725" s="59">
        <v>1</v>
      </c>
      <c r="W725" s="59">
        <v>1</v>
      </c>
      <c r="X725" s="61">
        <v>1</v>
      </c>
      <c r="Y725" s="64">
        <v>0</v>
      </c>
    </row>
    <row r="726" spans="1:25">
      <c r="A726" s="59">
        <v>725</v>
      </c>
      <c r="B726" s="59" t="s">
        <v>3482</v>
      </c>
      <c r="C726" s="59" t="s">
        <v>3483</v>
      </c>
      <c r="D726" s="59" t="s">
        <v>762</v>
      </c>
      <c r="E726" s="59" t="s">
        <v>762</v>
      </c>
      <c r="F726" s="59" t="s">
        <v>762</v>
      </c>
      <c r="G726" s="59" t="s">
        <v>762</v>
      </c>
      <c r="H726" s="60" t="s">
        <v>3484</v>
      </c>
      <c r="I726" s="59" t="s">
        <v>27</v>
      </c>
      <c r="J726" s="59">
        <v>0</v>
      </c>
      <c r="K726" s="59">
        <f t="shared" si="47"/>
        <v>4</v>
      </c>
      <c r="L726" s="59">
        <v>0</v>
      </c>
      <c r="M726" s="59">
        <v>0</v>
      </c>
      <c r="N726" s="59">
        <v>1</v>
      </c>
      <c r="O726" s="59">
        <v>1</v>
      </c>
      <c r="P726" s="59">
        <v>1</v>
      </c>
      <c r="Q726" s="59">
        <v>1</v>
      </c>
      <c r="R726" s="59">
        <v>2019</v>
      </c>
      <c r="S726" s="59" t="s">
        <v>172</v>
      </c>
      <c r="T726" s="59" t="s">
        <v>3485</v>
      </c>
      <c r="U726" s="59" t="s">
        <v>30</v>
      </c>
      <c r="V726" s="59">
        <v>1</v>
      </c>
      <c r="W726" s="59">
        <v>1</v>
      </c>
      <c r="X726" s="61">
        <v>1</v>
      </c>
      <c r="Y726" s="64">
        <v>0</v>
      </c>
    </row>
    <row r="727" spans="1:25">
      <c r="A727" s="59">
        <v>726</v>
      </c>
      <c r="B727" s="59" t="s">
        <v>3486</v>
      </c>
      <c r="C727" s="59" t="s">
        <v>3487</v>
      </c>
      <c r="D727" s="59" t="s">
        <v>3488</v>
      </c>
      <c r="E727" s="59" t="s">
        <v>34</v>
      </c>
      <c r="F727" s="59" t="s">
        <v>35</v>
      </c>
      <c r="G727" s="59">
        <f>IFERROR(IF(FIND("Multi",F727),1,0),0)</f>
        <v>0</v>
      </c>
      <c r="H727" s="60" t="s">
        <v>3489</v>
      </c>
      <c r="I727" s="59" t="s">
        <v>27</v>
      </c>
      <c r="J727" s="59">
        <v>0</v>
      </c>
      <c r="K727" s="59">
        <f t="shared" si="47"/>
        <v>4</v>
      </c>
      <c r="L727" s="59">
        <v>1</v>
      </c>
      <c r="M727" s="59">
        <v>1</v>
      </c>
      <c r="N727" s="59">
        <v>1</v>
      </c>
      <c r="O727" s="59">
        <v>0</v>
      </c>
      <c r="P727" s="59">
        <v>1</v>
      </c>
      <c r="Q727" s="59">
        <v>0</v>
      </c>
      <c r="R727" s="59">
        <v>2018</v>
      </c>
      <c r="S727" s="59" t="s">
        <v>172</v>
      </c>
      <c r="T727" s="59" t="s">
        <v>3490</v>
      </c>
      <c r="U727" s="59" t="s">
        <v>30</v>
      </c>
      <c r="V727" s="59">
        <v>1</v>
      </c>
      <c r="W727" s="59">
        <v>1</v>
      </c>
      <c r="X727" s="61">
        <v>1</v>
      </c>
      <c r="Y727" s="64">
        <v>0</v>
      </c>
    </row>
    <row r="728" spans="1:25">
      <c r="A728" s="59">
        <v>727</v>
      </c>
      <c r="B728" s="59" t="s">
        <v>3491</v>
      </c>
      <c r="C728" s="59" t="s">
        <v>3492</v>
      </c>
      <c r="D728" s="59" t="s">
        <v>3493</v>
      </c>
      <c r="E728" s="59" t="s">
        <v>50</v>
      </c>
      <c r="F728" s="59" t="s">
        <v>25</v>
      </c>
      <c r="G728" s="59">
        <f>IFERROR(IF(FIND("Multi",F728),1,0),0)</f>
        <v>0</v>
      </c>
      <c r="H728" s="60" t="s">
        <v>3494</v>
      </c>
      <c r="I728" s="59" t="s">
        <v>27</v>
      </c>
      <c r="J728" s="59">
        <v>0</v>
      </c>
      <c r="K728" s="59">
        <f t="shared" si="47"/>
        <v>4</v>
      </c>
      <c r="L728" s="59">
        <v>1</v>
      </c>
      <c r="M728" s="59">
        <v>1</v>
      </c>
      <c r="N728" s="59">
        <v>1</v>
      </c>
      <c r="O728" s="59">
        <v>1</v>
      </c>
      <c r="P728" s="59">
        <v>0</v>
      </c>
      <c r="Q728" s="59">
        <v>0</v>
      </c>
      <c r="R728" s="59">
        <v>2018</v>
      </c>
      <c r="S728" s="59" t="s">
        <v>1898</v>
      </c>
      <c r="T728" s="59" t="s">
        <v>3495</v>
      </c>
      <c r="U728" s="59" t="s">
        <v>46</v>
      </c>
      <c r="V728" s="59">
        <v>1</v>
      </c>
      <c r="W728" s="59">
        <v>1</v>
      </c>
      <c r="X728" s="61">
        <v>1</v>
      </c>
      <c r="Y728" s="64">
        <v>0</v>
      </c>
    </row>
    <row r="729" spans="1:25">
      <c r="A729" s="59">
        <v>728</v>
      </c>
      <c r="B729" s="59" t="s">
        <v>3496</v>
      </c>
      <c r="C729" s="59" t="s">
        <v>3497</v>
      </c>
      <c r="D729" s="59" t="s">
        <v>762</v>
      </c>
      <c r="E729" s="59" t="s">
        <v>762</v>
      </c>
      <c r="F729" s="59" t="s">
        <v>762</v>
      </c>
      <c r="G729" s="59" t="s">
        <v>762</v>
      </c>
      <c r="H729" s="60" t="s">
        <v>3498</v>
      </c>
      <c r="I729" s="59" t="s">
        <v>27</v>
      </c>
      <c r="J729" s="59">
        <v>0</v>
      </c>
      <c r="K729" s="59">
        <f t="shared" si="47"/>
        <v>4</v>
      </c>
      <c r="L729" s="59">
        <v>1</v>
      </c>
      <c r="M729" s="59">
        <v>1</v>
      </c>
      <c r="N729" s="59">
        <v>1</v>
      </c>
      <c r="O729" s="59">
        <v>1</v>
      </c>
      <c r="P729" s="59">
        <v>0</v>
      </c>
      <c r="Q729" s="59">
        <v>0</v>
      </c>
      <c r="R729" s="59">
        <v>2018</v>
      </c>
      <c r="S729" s="59" t="s">
        <v>80</v>
      </c>
      <c r="T729" s="59" t="s">
        <v>3499</v>
      </c>
      <c r="U729" s="59" t="s">
        <v>30</v>
      </c>
      <c r="V729" s="59">
        <v>1</v>
      </c>
      <c r="W729" s="59">
        <v>1</v>
      </c>
      <c r="X729" s="61">
        <v>1</v>
      </c>
      <c r="Y729" s="64">
        <v>0</v>
      </c>
    </row>
    <row r="730" spans="1:25">
      <c r="A730" s="59">
        <v>729</v>
      </c>
      <c r="B730" s="59" t="s">
        <v>3500</v>
      </c>
      <c r="C730" s="59" t="s">
        <v>3501</v>
      </c>
      <c r="D730" s="59" t="s">
        <v>901</v>
      </c>
      <c r="E730" s="59" t="s">
        <v>105</v>
      </c>
      <c r="F730" s="59" t="s">
        <v>25</v>
      </c>
      <c r="G730" s="59">
        <f>IFERROR(IF(FIND("Multi",F730),1,0),0)</f>
        <v>0</v>
      </c>
      <c r="H730" s="60" t="s">
        <v>3502</v>
      </c>
      <c r="I730" s="59" t="s">
        <v>27</v>
      </c>
      <c r="J730" s="59">
        <v>0</v>
      </c>
      <c r="K730" s="59">
        <f t="shared" si="47"/>
        <v>4</v>
      </c>
      <c r="L730" s="59">
        <v>1</v>
      </c>
      <c r="M730" s="59">
        <v>1</v>
      </c>
      <c r="N730" s="59">
        <v>1</v>
      </c>
      <c r="O730" s="59">
        <v>0</v>
      </c>
      <c r="P730" s="59">
        <v>1</v>
      </c>
      <c r="Q730" s="59">
        <v>0</v>
      </c>
      <c r="R730" s="59">
        <v>2021</v>
      </c>
      <c r="S730" s="59" t="s">
        <v>37</v>
      </c>
      <c r="T730" s="59" t="s">
        <v>3503</v>
      </c>
      <c r="U730" s="59" t="s">
        <v>30</v>
      </c>
      <c r="V730" s="59">
        <v>1</v>
      </c>
      <c r="W730" s="59">
        <v>1</v>
      </c>
      <c r="X730" s="61">
        <v>1</v>
      </c>
      <c r="Y730" s="64">
        <v>0</v>
      </c>
    </row>
    <row r="731" spans="1:25">
      <c r="A731" s="59">
        <v>730</v>
      </c>
      <c r="B731" s="59" t="s">
        <v>3504</v>
      </c>
      <c r="C731" s="59" t="s">
        <v>3505</v>
      </c>
      <c r="D731" s="59" t="s">
        <v>762</v>
      </c>
      <c r="E731" s="59" t="s">
        <v>762</v>
      </c>
      <c r="F731" s="59" t="s">
        <v>762</v>
      </c>
      <c r="G731" s="59" t="s">
        <v>762</v>
      </c>
      <c r="H731" s="60" t="s">
        <v>3506</v>
      </c>
      <c r="I731" s="59" t="s">
        <v>27</v>
      </c>
      <c r="J731" s="59">
        <v>0</v>
      </c>
      <c r="K731" s="59">
        <f t="shared" si="47"/>
        <v>4</v>
      </c>
      <c r="L731" s="59">
        <v>1</v>
      </c>
      <c r="M731" s="59">
        <v>1</v>
      </c>
      <c r="N731" s="59">
        <v>1</v>
      </c>
      <c r="O731" s="59">
        <v>0</v>
      </c>
      <c r="P731" s="59">
        <v>1</v>
      </c>
      <c r="Q731" s="59">
        <v>0</v>
      </c>
      <c r="R731" s="59">
        <v>2021</v>
      </c>
      <c r="S731" s="59" t="s">
        <v>299</v>
      </c>
      <c r="T731" s="59" t="s">
        <v>3507</v>
      </c>
      <c r="U731" s="59" t="s">
        <v>30</v>
      </c>
      <c r="V731" s="59">
        <v>1</v>
      </c>
      <c r="W731" s="59">
        <v>1</v>
      </c>
      <c r="X731" s="61">
        <v>1</v>
      </c>
      <c r="Y731" s="64">
        <v>0</v>
      </c>
    </row>
    <row r="732" spans="1:25">
      <c r="A732" s="59">
        <v>731</v>
      </c>
      <c r="B732" s="59" t="s">
        <v>3508</v>
      </c>
      <c r="C732" s="59" t="s">
        <v>3509</v>
      </c>
      <c r="D732" s="59" t="s">
        <v>110</v>
      </c>
      <c r="E732" s="59" t="s">
        <v>105</v>
      </c>
      <c r="F732" s="59" t="s">
        <v>25</v>
      </c>
      <c r="G732" s="59">
        <f>IFERROR(IF(FIND("Multi",F732),1,0),0)</f>
        <v>0</v>
      </c>
      <c r="H732" s="60" t="s">
        <v>3510</v>
      </c>
      <c r="I732" s="59" t="s">
        <v>183</v>
      </c>
      <c r="J732" s="59">
        <v>0</v>
      </c>
      <c r="K732" s="59">
        <f t="shared" si="47"/>
        <v>4</v>
      </c>
      <c r="L732" s="59">
        <v>0</v>
      </c>
      <c r="M732" s="59">
        <v>1</v>
      </c>
      <c r="N732" s="59">
        <v>1</v>
      </c>
      <c r="O732" s="59">
        <v>0</v>
      </c>
      <c r="P732" s="59">
        <v>1</v>
      </c>
      <c r="Q732" s="59">
        <v>1</v>
      </c>
      <c r="R732" s="59">
        <v>2015</v>
      </c>
      <c r="S732" s="59" t="s">
        <v>3511</v>
      </c>
      <c r="T732" s="59" t="s">
        <v>3512</v>
      </c>
      <c r="U732" s="59" t="s">
        <v>30</v>
      </c>
      <c r="V732" s="59">
        <v>1</v>
      </c>
      <c r="W732" s="59">
        <v>1</v>
      </c>
      <c r="X732" s="61">
        <v>1</v>
      </c>
      <c r="Y732" s="64">
        <v>0</v>
      </c>
    </row>
    <row r="733" spans="1:25">
      <c r="A733" s="59">
        <v>732</v>
      </c>
      <c r="B733" s="59" t="s">
        <v>3513</v>
      </c>
      <c r="C733" s="59" t="s">
        <v>3514</v>
      </c>
      <c r="D733" s="59" t="s">
        <v>3515</v>
      </c>
      <c r="E733" s="59" t="s">
        <v>42</v>
      </c>
      <c r="F733" s="59" t="s">
        <v>35</v>
      </c>
      <c r="G733" s="59">
        <f>IFERROR(IF(FIND("Multi",F733),1,0),0)</f>
        <v>0</v>
      </c>
      <c r="H733" s="60" t="s">
        <v>3516</v>
      </c>
      <c r="I733" s="59" t="s">
        <v>27</v>
      </c>
      <c r="J733" s="59">
        <v>0</v>
      </c>
      <c r="K733" s="59">
        <f t="shared" si="47"/>
        <v>4</v>
      </c>
      <c r="L733" s="59">
        <v>1</v>
      </c>
      <c r="M733" s="59">
        <v>1</v>
      </c>
      <c r="N733" s="59">
        <v>1</v>
      </c>
      <c r="O733" s="59">
        <v>1</v>
      </c>
      <c r="P733" s="59">
        <v>0</v>
      </c>
      <c r="Q733" s="59">
        <v>0</v>
      </c>
      <c r="R733" s="59">
        <v>2019</v>
      </c>
      <c r="S733" s="59" t="s">
        <v>317</v>
      </c>
      <c r="T733" s="59" t="s">
        <v>3517</v>
      </c>
      <c r="U733" s="59" t="s">
        <v>30</v>
      </c>
      <c r="V733" s="59">
        <v>1</v>
      </c>
      <c r="W733" s="59">
        <v>1</v>
      </c>
      <c r="X733" s="61">
        <v>1</v>
      </c>
      <c r="Y733" s="64">
        <v>0</v>
      </c>
    </row>
    <row r="734" spans="1:25">
      <c r="A734" s="59">
        <v>733</v>
      </c>
      <c r="B734" s="59" t="s">
        <v>3518</v>
      </c>
      <c r="C734" s="59" t="s">
        <v>3519</v>
      </c>
      <c r="D734" s="59" t="s">
        <v>762</v>
      </c>
      <c r="E734" s="59" t="s">
        <v>762</v>
      </c>
      <c r="F734" s="59" t="s">
        <v>762</v>
      </c>
      <c r="G734" s="59" t="s">
        <v>762</v>
      </c>
      <c r="H734" s="60" t="s">
        <v>3520</v>
      </c>
      <c r="I734" s="59" t="s">
        <v>27</v>
      </c>
      <c r="J734" s="59">
        <v>0</v>
      </c>
      <c r="K734" s="59">
        <f t="shared" si="47"/>
        <v>4</v>
      </c>
      <c r="L734" s="59">
        <v>1</v>
      </c>
      <c r="M734" s="59">
        <v>1</v>
      </c>
      <c r="N734" s="59">
        <v>0</v>
      </c>
      <c r="O734" s="59">
        <v>1</v>
      </c>
      <c r="P734" s="59">
        <v>1</v>
      </c>
      <c r="Q734" s="59">
        <v>0</v>
      </c>
      <c r="R734" s="59">
        <v>2015</v>
      </c>
      <c r="S734" s="59" t="s">
        <v>3521</v>
      </c>
      <c r="T734" s="59" t="s">
        <v>3522</v>
      </c>
      <c r="U734" s="59" t="s">
        <v>30</v>
      </c>
      <c r="V734" s="59">
        <v>1</v>
      </c>
      <c r="W734" s="59">
        <v>1</v>
      </c>
      <c r="X734" s="61">
        <v>1</v>
      </c>
      <c r="Y734" s="64">
        <v>0</v>
      </c>
    </row>
    <row r="735" spans="1:25">
      <c r="A735" s="59">
        <v>734</v>
      </c>
      <c r="B735" s="59" t="s">
        <v>3523</v>
      </c>
      <c r="C735" s="59" t="s">
        <v>3524</v>
      </c>
      <c r="D735" s="59" t="s">
        <v>762</v>
      </c>
      <c r="E735" s="59" t="s">
        <v>4276</v>
      </c>
      <c r="F735" s="59" t="s">
        <v>4280</v>
      </c>
      <c r="G735" s="59">
        <v>0</v>
      </c>
      <c r="H735" s="60" t="s">
        <v>3525</v>
      </c>
      <c r="I735" s="59" t="s">
        <v>27</v>
      </c>
      <c r="J735" s="59">
        <v>0</v>
      </c>
      <c r="K735" s="59">
        <f t="shared" si="47"/>
        <v>4</v>
      </c>
      <c r="L735" s="59">
        <v>0</v>
      </c>
      <c r="M735" s="59">
        <v>1</v>
      </c>
      <c r="N735" s="59">
        <v>1</v>
      </c>
      <c r="O735" s="59">
        <v>1</v>
      </c>
      <c r="P735" s="59">
        <v>1</v>
      </c>
      <c r="Q735" s="59">
        <v>0</v>
      </c>
      <c r="R735" s="59">
        <v>2017</v>
      </c>
      <c r="S735" s="59" t="s">
        <v>28</v>
      </c>
      <c r="T735" s="59" t="s">
        <v>3526</v>
      </c>
      <c r="U735" s="59" t="s">
        <v>30</v>
      </c>
      <c r="V735" s="59">
        <v>1</v>
      </c>
      <c r="W735" s="59">
        <v>1</v>
      </c>
      <c r="X735" s="61">
        <v>1</v>
      </c>
      <c r="Y735" s="64">
        <v>0</v>
      </c>
    </row>
    <row r="736" spans="1:25">
      <c r="A736" s="59">
        <v>735</v>
      </c>
      <c r="B736" s="59" t="s">
        <v>3527</v>
      </c>
      <c r="C736" s="59" t="s">
        <v>3528</v>
      </c>
      <c r="D736" s="59" t="s">
        <v>762</v>
      </c>
      <c r="E736" s="59" t="s">
        <v>762</v>
      </c>
      <c r="F736" s="59" t="s">
        <v>762</v>
      </c>
      <c r="G736" s="59" t="s">
        <v>762</v>
      </c>
      <c r="H736" s="60" t="s">
        <v>3529</v>
      </c>
      <c r="I736" s="59" t="s">
        <v>27</v>
      </c>
      <c r="J736" s="59">
        <v>0</v>
      </c>
      <c r="K736" s="59">
        <f t="shared" si="47"/>
        <v>4</v>
      </c>
      <c r="L736" s="59">
        <v>1</v>
      </c>
      <c r="M736" s="59">
        <v>1</v>
      </c>
      <c r="N736" s="59">
        <v>1</v>
      </c>
      <c r="O736" s="59">
        <v>0</v>
      </c>
      <c r="P736" s="59">
        <v>1</v>
      </c>
      <c r="Q736" s="59">
        <v>0</v>
      </c>
      <c r="R736" s="59">
        <v>2015</v>
      </c>
      <c r="S736" s="59" t="s">
        <v>3530</v>
      </c>
      <c r="T736" s="59" t="s">
        <v>3531</v>
      </c>
      <c r="U736" s="59" t="s">
        <v>30</v>
      </c>
      <c r="V736" s="59">
        <v>1</v>
      </c>
      <c r="W736" s="59">
        <v>1</v>
      </c>
      <c r="X736" s="61">
        <v>1</v>
      </c>
      <c r="Y736" s="64">
        <v>0</v>
      </c>
    </row>
    <row r="737" spans="1:25">
      <c r="A737" s="59">
        <v>736</v>
      </c>
      <c r="B737" s="59" t="s">
        <v>3532</v>
      </c>
      <c r="C737" s="59" t="s">
        <v>3533</v>
      </c>
      <c r="D737" s="59" t="s">
        <v>3534</v>
      </c>
      <c r="E737" s="59" t="s">
        <v>780</v>
      </c>
      <c r="F737" s="59" t="s">
        <v>25</v>
      </c>
      <c r="G737" s="59">
        <f>IFERROR(IF(FIND("Multi",F737),1,0),0)</f>
        <v>0</v>
      </c>
      <c r="H737" s="60" t="s">
        <v>3535</v>
      </c>
      <c r="I737" s="59" t="s">
        <v>27</v>
      </c>
      <c r="J737" s="59">
        <v>0</v>
      </c>
      <c r="K737" s="59">
        <f t="shared" si="47"/>
        <v>4</v>
      </c>
      <c r="L737" s="59">
        <v>1</v>
      </c>
      <c r="M737" s="59">
        <v>1</v>
      </c>
      <c r="N737" s="59">
        <v>1</v>
      </c>
      <c r="O737" s="59">
        <v>0</v>
      </c>
      <c r="P737" s="59">
        <v>0</v>
      </c>
      <c r="Q737" s="59">
        <v>1</v>
      </c>
      <c r="R737" s="59">
        <v>2022</v>
      </c>
      <c r="S737" s="59" t="s">
        <v>1442</v>
      </c>
      <c r="T737" s="59" t="s">
        <v>3536</v>
      </c>
      <c r="U737" s="59" t="s">
        <v>30</v>
      </c>
      <c r="V737" s="59">
        <v>1</v>
      </c>
      <c r="W737" s="59">
        <v>1</v>
      </c>
      <c r="X737" s="61">
        <v>1</v>
      </c>
      <c r="Y737" s="64">
        <v>0</v>
      </c>
    </row>
    <row r="738" spans="1:25">
      <c r="A738" s="59">
        <v>737</v>
      </c>
      <c r="B738" s="59" t="s">
        <v>3537</v>
      </c>
      <c r="C738" s="59" t="s">
        <v>3538</v>
      </c>
      <c r="D738" s="59" t="s">
        <v>762</v>
      </c>
      <c r="E738" s="59" t="s">
        <v>762</v>
      </c>
      <c r="F738" s="59" t="s">
        <v>762</v>
      </c>
      <c r="G738" s="59" t="s">
        <v>762</v>
      </c>
      <c r="H738" s="60" t="s">
        <v>3539</v>
      </c>
      <c r="I738" s="59" t="s">
        <v>27</v>
      </c>
      <c r="J738" s="59">
        <v>0</v>
      </c>
      <c r="K738" s="59">
        <f t="shared" si="47"/>
        <v>4</v>
      </c>
      <c r="L738" s="59">
        <v>0</v>
      </c>
      <c r="M738" s="59">
        <v>1</v>
      </c>
      <c r="N738" s="59">
        <v>1</v>
      </c>
      <c r="O738" s="59">
        <v>1</v>
      </c>
      <c r="P738" s="59">
        <v>0</v>
      </c>
      <c r="Q738" s="59">
        <v>1</v>
      </c>
      <c r="R738" s="59">
        <v>2019</v>
      </c>
      <c r="S738" s="59" t="s">
        <v>3540</v>
      </c>
      <c r="T738" s="59" t="s">
        <v>3541</v>
      </c>
      <c r="U738" s="59" t="s">
        <v>46</v>
      </c>
      <c r="V738" s="59">
        <v>1</v>
      </c>
      <c r="W738" s="59">
        <v>1</v>
      </c>
      <c r="X738" s="61">
        <v>1</v>
      </c>
      <c r="Y738" s="64">
        <v>0</v>
      </c>
    </row>
    <row r="739" spans="1:25">
      <c r="A739" s="59">
        <v>738</v>
      </c>
      <c r="B739" s="59" t="s">
        <v>3542</v>
      </c>
      <c r="C739" s="59" t="s">
        <v>3543</v>
      </c>
      <c r="D739" s="59" t="s">
        <v>762</v>
      </c>
      <c r="E739" s="59" t="s">
        <v>762</v>
      </c>
      <c r="F739" s="59" t="s">
        <v>762</v>
      </c>
      <c r="G739" s="59" t="s">
        <v>762</v>
      </c>
      <c r="H739" s="60" t="s">
        <v>3544</v>
      </c>
      <c r="I739" s="59" t="s">
        <v>27</v>
      </c>
      <c r="J739" s="59">
        <v>0</v>
      </c>
      <c r="K739" s="59">
        <f t="shared" si="47"/>
        <v>4</v>
      </c>
      <c r="L739" s="59">
        <v>1</v>
      </c>
      <c r="M739" s="59">
        <v>1</v>
      </c>
      <c r="N739" s="59">
        <v>0</v>
      </c>
      <c r="O739" s="59">
        <v>1</v>
      </c>
      <c r="P739" s="59">
        <v>1</v>
      </c>
      <c r="Q739" s="59">
        <v>0</v>
      </c>
      <c r="R739" s="59">
        <v>2022</v>
      </c>
      <c r="S739" s="59" t="s">
        <v>3545</v>
      </c>
      <c r="T739" s="59" t="s">
        <v>3546</v>
      </c>
      <c r="U739" s="59" t="s">
        <v>30</v>
      </c>
      <c r="V739" s="59">
        <v>1</v>
      </c>
      <c r="W739" s="59">
        <v>1</v>
      </c>
      <c r="X739" s="61">
        <v>1</v>
      </c>
      <c r="Y739" s="64">
        <v>0</v>
      </c>
    </row>
    <row r="740" spans="1:25">
      <c r="A740" s="59">
        <v>739</v>
      </c>
      <c r="B740" s="59" t="s">
        <v>3547</v>
      </c>
      <c r="C740" s="59" t="s">
        <v>3548</v>
      </c>
      <c r="D740" s="59" t="s">
        <v>1430</v>
      </c>
      <c r="E740" s="59" t="s">
        <v>105</v>
      </c>
      <c r="F740" s="59" t="s">
        <v>25</v>
      </c>
      <c r="G740" s="59">
        <f>IFERROR(IF(FIND("Multi",F740),1,0),0)</f>
        <v>0</v>
      </c>
      <c r="H740" s="60" t="s">
        <v>3549</v>
      </c>
      <c r="I740" s="59" t="s">
        <v>27</v>
      </c>
      <c r="J740" s="59">
        <v>0</v>
      </c>
      <c r="K740" s="59">
        <f t="shared" si="47"/>
        <v>4</v>
      </c>
      <c r="L740" s="59">
        <v>1</v>
      </c>
      <c r="M740" s="59">
        <v>1</v>
      </c>
      <c r="N740" s="59">
        <v>0</v>
      </c>
      <c r="O740" s="59">
        <v>0</v>
      </c>
      <c r="P740" s="59">
        <v>1</v>
      </c>
      <c r="Q740" s="59">
        <v>1</v>
      </c>
      <c r="R740" s="59">
        <v>2018</v>
      </c>
      <c r="S740" s="59" t="s">
        <v>3550</v>
      </c>
      <c r="T740" s="59" t="s">
        <v>3551</v>
      </c>
      <c r="U740" s="59" t="s">
        <v>30</v>
      </c>
      <c r="V740" s="59">
        <v>1</v>
      </c>
      <c r="W740" s="59">
        <v>1</v>
      </c>
      <c r="X740" s="61">
        <v>1</v>
      </c>
      <c r="Y740" s="64">
        <v>0</v>
      </c>
    </row>
    <row r="741" spans="1:25">
      <c r="A741" s="59">
        <v>740</v>
      </c>
      <c r="B741" s="59" t="s">
        <v>3552</v>
      </c>
      <c r="C741" s="59" t="s">
        <v>3553</v>
      </c>
      <c r="D741" s="59" t="s">
        <v>3554</v>
      </c>
      <c r="E741" s="59" t="s">
        <v>780</v>
      </c>
      <c r="F741" s="59" t="s">
        <v>25</v>
      </c>
      <c r="G741" s="59">
        <f>IFERROR(IF(FIND("Multi",F741),1,0),0)</f>
        <v>0</v>
      </c>
      <c r="H741" s="60" t="s">
        <v>3555</v>
      </c>
      <c r="I741" s="59" t="s">
        <v>27</v>
      </c>
      <c r="J741" s="59">
        <v>0</v>
      </c>
      <c r="K741" s="59">
        <f t="shared" si="47"/>
        <v>4</v>
      </c>
      <c r="L741" s="59">
        <v>1</v>
      </c>
      <c r="M741" s="59">
        <v>1</v>
      </c>
      <c r="N741" s="59">
        <v>1</v>
      </c>
      <c r="O741" s="59">
        <v>1</v>
      </c>
      <c r="P741" s="59">
        <v>0</v>
      </c>
      <c r="Q741" s="59">
        <v>0</v>
      </c>
      <c r="R741" s="59">
        <v>2019</v>
      </c>
      <c r="S741" s="59" t="s">
        <v>3556</v>
      </c>
      <c r="T741" s="59" t="s">
        <v>3557</v>
      </c>
      <c r="U741" s="59" t="s">
        <v>30</v>
      </c>
      <c r="V741" s="59">
        <v>1</v>
      </c>
      <c r="W741" s="59">
        <v>1</v>
      </c>
      <c r="X741" s="61">
        <v>1</v>
      </c>
      <c r="Y741" s="64">
        <v>0</v>
      </c>
    </row>
    <row r="742" spans="1:25">
      <c r="A742" s="59">
        <v>741</v>
      </c>
      <c r="B742" s="59" t="s">
        <v>3558</v>
      </c>
      <c r="C742" s="59" t="s">
        <v>3559</v>
      </c>
      <c r="D742" s="59" t="s">
        <v>762</v>
      </c>
      <c r="E742" s="59" t="s">
        <v>762</v>
      </c>
      <c r="F742" s="59" t="s">
        <v>762</v>
      </c>
      <c r="G742" s="59" t="s">
        <v>762</v>
      </c>
      <c r="H742" s="60" t="s">
        <v>3560</v>
      </c>
      <c r="I742" s="59" t="s">
        <v>27</v>
      </c>
      <c r="J742" s="59">
        <v>0</v>
      </c>
      <c r="K742" s="59">
        <f t="shared" si="47"/>
        <v>4</v>
      </c>
      <c r="L742" s="59">
        <v>1</v>
      </c>
      <c r="M742" s="59">
        <v>1</v>
      </c>
      <c r="N742" s="59">
        <v>0</v>
      </c>
      <c r="O742" s="59">
        <v>0</v>
      </c>
      <c r="P742" s="59">
        <v>1</v>
      </c>
      <c r="Q742" s="59">
        <v>1</v>
      </c>
      <c r="R742" s="59">
        <v>2015</v>
      </c>
      <c r="S742" s="59" t="s">
        <v>3561</v>
      </c>
      <c r="T742" s="59" t="s">
        <v>3562</v>
      </c>
      <c r="U742" s="59" t="s">
        <v>30</v>
      </c>
      <c r="V742" s="59">
        <v>1</v>
      </c>
      <c r="W742" s="59">
        <v>1</v>
      </c>
      <c r="X742" s="61">
        <v>1</v>
      </c>
      <c r="Y742" s="64">
        <v>0</v>
      </c>
    </row>
    <row r="743" spans="1:25">
      <c r="A743" s="59">
        <v>742</v>
      </c>
      <c r="B743" s="59" t="s">
        <v>3563</v>
      </c>
      <c r="C743" s="59" t="s">
        <v>3564</v>
      </c>
      <c r="D743" s="59" t="s">
        <v>762</v>
      </c>
      <c r="E743" s="59" t="s">
        <v>762</v>
      </c>
      <c r="F743" s="59" t="s">
        <v>762</v>
      </c>
      <c r="G743" s="59" t="s">
        <v>762</v>
      </c>
      <c r="H743" s="60" t="s">
        <v>3565</v>
      </c>
      <c r="I743" s="59" t="s">
        <v>27</v>
      </c>
      <c r="J743" s="59">
        <v>0</v>
      </c>
      <c r="K743" s="59">
        <f t="shared" si="47"/>
        <v>4</v>
      </c>
      <c r="L743" s="59">
        <v>0</v>
      </c>
      <c r="M743" s="59">
        <v>1</v>
      </c>
      <c r="N743" s="59">
        <v>1</v>
      </c>
      <c r="O743" s="59">
        <v>0</v>
      </c>
      <c r="P743" s="59">
        <v>1</v>
      </c>
      <c r="Q743" s="59">
        <v>1</v>
      </c>
      <c r="R743" s="59">
        <v>2022</v>
      </c>
      <c r="S743" s="59" t="s">
        <v>2545</v>
      </c>
      <c r="T743" s="59" t="s">
        <v>3566</v>
      </c>
      <c r="U743" s="59" t="s">
        <v>30</v>
      </c>
      <c r="V743" s="59">
        <v>1</v>
      </c>
      <c r="W743" s="59">
        <v>1</v>
      </c>
      <c r="X743" s="61">
        <v>1</v>
      </c>
      <c r="Y743" s="64">
        <v>0</v>
      </c>
    </row>
    <row r="744" spans="1:25">
      <c r="A744" s="59">
        <v>743</v>
      </c>
      <c r="B744" s="59" t="s">
        <v>3567</v>
      </c>
      <c r="C744" s="59" t="s">
        <v>3568</v>
      </c>
      <c r="D744" s="59" t="s">
        <v>762</v>
      </c>
      <c r="E744" s="59" t="s">
        <v>762</v>
      </c>
      <c r="F744" s="59" t="s">
        <v>762</v>
      </c>
      <c r="G744" s="59" t="s">
        <v>762</v>
      </c>
      <c r="H744" s="60" t="s">
        <v>3569</v>
      </c>
      <c r="I744" s="59" t="s">
        <v>27</v>
      </c>
      <c r="J744" s="59">
        <v>0</v>
      </c>
      <c r="K744" s="59">
        <f t="shared" si="47"/>
        <v>4</v>
      </c>
      <c r="L744" s="59">
        <v>1</v>
      </c>
      <c r="M744" s="59">
        <v>1</v>
      </c>
      <c r="N744" s="59">
        <v>0</v>
      </c>
      <c r="O744" s="59">
        <v>1</v>
      </c>
      <c r="P744" s="59">
        <v>1</v>
      </c>
      <c r="Q744" s="59">
        <v>0</v>
      </c>
      <c r="R744" s="59">
        <v>2016</v>
      </c>
      <c r="S744" s="59" t="s">
        <v>2124</v>
      </c>
      <c r="T744" s="59" t="s">
        <v>3570</v>
      </c>
      <c r="U744" s="59" t="s">
        <v>30</v>
      </c>
      <c r="V744" s="59">
        <v>1</v>
      </c>
      <c r="W744" s="59">
        <v>1</v>
      </c>
      <c r="X744" s="61">
        <v>1</v>
      </c>
      <c r="Y744" s="64">
        <v>0</v>
      </c>
    </row>
    <row r="745" spans="1:25">
      <c r="A745" s="59">
        <v>744</v>
      </c>
      <c r="B745" s="59" t="s">
        <v>3571</v>
      </c>
      <c r="C745" s="59" t="s">
        <v>3572</v>
      </c>
      <c r="D745" s="59" t="s">
        <v>3573</v>
      </c>
      <c r="E745" s="59" t="s">
        <v>50</v>
      </c>
      <c r="F745" s="59" t="s">
        <v>25</v>
      </c>
      <c r="G745" s="59">
        <f t="shared" ref="G745:G750" si="48">IFERROR(IF(FIND("Multi",F745),1,0),0)</f>
        <v>0</v>
      </c>
      <c r="H745" s="60" t="s">
        <v>3574</v>
      </c>
      <c r="I745" s="59" t="s">
        <v>27</v>
      </c>
      <c r="J745" s="59">
        <v>0</v>
      </c>
      <c r="K745" s="59">
        <f t="shared" si="47"/>
        <v>4</v>
      </c>
      <c r="L745" s="59">
        <v>0</v>
      </c>
      <c r="M745" s="59">
        <v>1</v>
      </c>
      <c r="N745" s="59">
        <v>1</v>
      </c>
      <c r="O745" s="59">
        <v>1</v>
      </c>
      <c r="P745" s="59">
        <v>1</v>
      </c>
      <c r="Q745" s="59">
        <v>0</v>
      </c>
      <c r="R745" s="59">
        <v>2021</v>
      </c>
      <c r="S745" s="59" t="s">
        <v>3575</v>
      </c>
      <c r="T745" s="59" t="s">
        <v>3576</v>
      </c>
      <c r="U745" s="59" t="s">
        <v>30</v>
      </c>
      <c r="V745" s="59">
        <v>1</v>
      </c>
      <c r="W745" s="59">
        <v>1</v>
      </c>
      <c r="X745" s="61">
        <v>1</v>
      </c>
      <c r="Y745" s="64">
        <v>0</v>
      </c>
    </row>
    <row r="746" spans="1:25">
      <c r="A746" s="59">
        <v>745</v>
      </c>
      <c r="B746" s="59" t="s">
        <v>3577</v>
      </c>
      <c r="C746" s="59" t="s">
        <v>3578</v>
      </c>
      <c r="D746" s="59" t="s">
        <v>3579</v>
      </c>
      <c r="E746" s="59" t="s">
        <v>105</v>
      </c>
      <c r="F746" s="59" t="s">
        <v>25</v>
      </c>
      <c r="G746" s="59">
        <f t="shared" si="48"/>
        <v>0</v>
      </c>
      <c r="H746" s="60" t="s">
        <v>3580</v>
      </c>
      <c r="I746" s="59" t="s">
        <v>27</v>
      </c>
      <c r="J746" s="59">
        <v>0</v>
      </c>
      <c r="K746" s="59">
        <f t="shared" si="47"/>
        <v>4</v>
      </c>
      <c r="L746" s="59">
        <v>0</v>
      </c>
      <c r="M746" s="59">
        <v>1</v>
      </c>
      <c r="N746" s="59">
        <v>1</v>
      </c>
      <c r="O746" s="59">
        <v>1</v>
      </c>
      <c r="P746" s="59">
        <v>0</v>
      </c>
      <c r="Q746" s="59">
        <v>1</v>
      </c>
      <c r="R746" s="59">
        <v>2022</v>
      </c>
      <c r="S746" s="59" t="s">
        <v>1471</v>
      </c>
      <c r="T746" s="59" t="s">
        <v>3581</v>
      </c>
      <c r="U746" s="59" t="s">
        <v>30</v>
      </c>
      <c r="V746" s="59">
        <v>1</v>
      </c>
      <c r="W746" s="59">
        <v>1</v>
      </c>
      <c r="X746" s="61">
        <v>1</v>
      </c>
      <c r="Y746" s="64">
        <v>0</v>
      </c>
    </row>
    <row r="747" spans="1:25">
      <c r="A747" s="59">
        <v>746</v>
      </c>
      <c r="B747" s="59" t="s">
        <v>3582</v>
      </c>
      <c r="C747" s="59" t="s">
        <v>3583</v>
      </c>
      <c r="D747" s="59" t="s">
        <v>3584</v>
      </c>
      <c r="E747" s="59" t="s">
        <v>780</v>
      </c>
      <c r="F747" s="59" t="s">
        <v>25</v>
      </c>
      <c r="G747" s="59">
        <f t="shared" si="48"/>
        <v>0</v>
      </c>
      <c r="H747" s="60" t="s">
        <v>3585</v>
      </c>
      <c r="I747" s="59" t="s">
        <v>27</v>
      </c>
      <c r="J747" s="59">
        <v>0</v>
      </c>
      <c r="K747" s="59">
        <f t="shared" si="47"/>
        <v>4</v>
      </c>
      <c r="L747" s="59">
        <v>0</v>
      </c>
      <c r="M747" s="59">
        <v>1</v>
      </c>
      <c r="N747" s="59">
        <v>1</v>
      </c>
      <c r="O747" s="59">
        <v>0</v>
      </c>
      <c r="P747" s="59">
        <v>1</v>
      </c>
      <c r="Q747" s="59">
        <v>1</v>
      </c>
      <c r="R747" s="59">
        <v>2018</v>
      </c>
      <c r="S747" s="59" t="s">
        <v>52</v>
      </c>
      <c r="T747" s="59" t="s">
        <v>3586</v>
      </c>
      <c r="U747" s="59" t="s">
        <v>30</v>
      </c>
      <c r="V747" s="59">
        <v>1</v>
      </c>
      <c r="W747" s="59">
        <v>1</v>
      </c>
      <c r="X747" s="61">
        <v>1</v>
      </c>
      <c r="Y747" s="64">
        <v>0</v>
      </c>
    </row>
    <row r="748" spans="1:25">
      <c r="A748" s="59">
        <v>747</v>
      </c>
      <c r="B748" s="59" t="s">
        <v>3587</v>
      </c>
      <c r="C748" s="59" t="s">
        <v>3588</v>
      </c>
      <c r="D748" s="59" t="s">
        <v>3589</v>
      </c>
      <c r="E748" s="59" t="s">
        <v>105</v>
      </c>
      <c r="F748" s="59" t="s">
        <v>25</v>
      </c>
      <c r="G748" s="59">
        <f t="shared" si="48"/>
        <v>0</v>
      </c>
      <c r="H748" s="60" t="s">
        <v>3590</v>
      </c>
      <c r="I748" s="59" t="s">
        <v>27</v>
      </c>
      <c r="J748" s="59">
        <v>0</v>
      </c>
      <c r="K748" s="59">
        <f t="shared" si="47"/>
        <v>4</v>
      </c>
      <c r="L748" s="59">
        <v>1</v>
      </c>
      <c r="M748" s="59">
        <v>1</v>
      </c>
      <c r="N748" s="59">
        <v>0</v>
      </c>
      <c r="O748" s="59">
        <v>1</v>
      </c>
      <c r="P748" s="59">
        <v>0</v>
      </c>
      <c r="Q748" s="59">
        <v>1</v>
      </c>
      <c r="R748" s="59">
        <v>2019</v>
      </c>
      <c r="S748" s="59" t="s">
        <v>52</v>
      </c>
      <c r="T748" s="59" t="s">
        <v>3591</v>
      </c>
      <c r="U748" s="59" t="s">
        <v>30</v>
      </c>
      <c r="V748" s="59">
        <v>1</v>
      </c>
      <c r="W748" s="59">
        <v>1</v>
      </c>
      <c r="X748" s="61">
        <v>1</v>
      </c>
      <c r="Y748" s="64">
        <v>0</v>
      </c>
    </row>
    <row r="749" spans="1:25">
      <c r="A749" s="59">
        <v>748</v>
      </c>
      <c r="B749" s="59" t="s">
        <v>3592</v>
      </c>
      <c r="C749" s="59" t="s">
        <v>3593</v>
      </c>
      <c r="D749" s="59" t="s">
        <v>3594</v>
      </c>
      <c r="E749" s="59" t="s">
        <v>105</v>
      </c>
      <c r="F749" s="59" t="s">
        <v>25</v>
      </c>
      <c r="G749" s="59">
        <f t="shared" si="48"/>
        <v>0</v>
      </c>
      <c r="H749" s="60" t="s">
        <v>3595</v>
      </c>
      <c r="I749" s="59" t="s">
        <v>27</v>
      </c>
      <c r="J749" s="59">
        <v>0</v>
      </c>
      <c r="K749" s="59">
        <f t="shared" si="47"/>
        <v>4</v>
      </c>
      <c r="L749" s="59">
        <v>1</v>
      </c>
      <c r="M749" s="59">
        <v>1</v>
      </c>
      <c r="N749" s="59">
        <v>1</v>
      </c>
      <c r="O749" s="59">
        <v>0</v>
      </c>
      <c r="P749" s="59">
        <v>0</v>
      </c>
      <c r="Q749" s="59">
        <v>1</v>
      </c>
      <c r="R749" s="59">
        <v>2020</v>
      </c>
      <c r="S749" s="59" t="s">
        <v>52</v>
      </c>
      <c r="T749" s="59" t="s">
        <v>3596</v>
      </c>
      <c r="U749" s="59" t="s">
        <v>30</v>
      </c>
      <c r="V749" s="59">
        <v>1</v>
      </c>
      <c r="W749" s="59">
        <v>1</v>
      </c>
      <c r="X749" s="61">
        <v>1</v>
      </c>
      <c r="Y749" s="64">
        <v>0</v>
      </c>
    </row>
    <row r="750" spans="1:25">
      <c r="A750" s="59">
        <v>749</v>
      </c>
      <c r="B750" s="59" t="s">
        <v>3597</v>
      </c>
      <c r="C750" s="59" t="s">
        <v>3598</v>
      </c>
      <c r="D750" s="59" t="s">
        <v>91</v>
      </c>
      <c r="E750" s="59" t="s">
        <v>91</v>
      </c>
      <c r="F750" s="59" t="s">
        <v>91</v>
      </c>
      <c r="G750" s="59">
        <f t="shared" si="48"/>
        <v>0</v>
      </c>
      <c r="H750" s="66" t="s">
        <v>3599</v>
      </c>
      <c r="I750" s="59" t="s">
        <v>3600</v>
      </c>
      <c r="J750" s="59">
        <v>0</v>
      </c>
      <c r="K750" s="59">
        <f t="shared" si="47"/>
        <v>4</v>
      </c>
      <c r="L750" s="59">
        <v>1</v>
      </c>
      <c r="M750" s="59">
        <v>1</v>
      </c>
      <c r="N750" s="59">
        <v>1</v>
      </c>
      <c r="O750" s="59">
        <v>1</v>
      </c>
      <c r="P750" s="59">
        <v>0</v>
      </c>
      <c r="Q750" s="59">
        <v>0</v>
      </c>
      <c r="R750" s="59">
        <v>2011</v>
      </c>
      <c r="S750" s="59" t="s">
        <v>3601</v>
      </c>
      <c r="U750" s="61" t="s">
        <v>135</v>
      </c>
      <c r="V750" s="59">
        <v>1</v>
      </c>
      <c r="W750" s="59">
        <v>1</v>
      </c>
      <c r="X750" s="61">
        <v>1</v>
      </c>
      <c r="Y750" s="64">
        <v>0</v>
      </c>
    </row>
    <row r="751" spans="1:25">
      <c r="A751" s="59">
        <v>750</v>
      </c>
      <c r="B751" s="64" t="s">
        <v>3602</v>
      </c>
      <c r="C751" s="64" t="s">
        <v>4362</v>
      </c>
      <c r="D751" s="60" t="s">
        <v>4229</v>
      </c>
      <c r="E751" s="60" t="s">
        <v>4201</v>
      </c>
      <c r="F751" s="60" t="s">
        <v>4201</v>
      </c>
      <c r="G751" s="59">
        <v>1</v>
      </c>
      <c r="H751" s="64" t="s">
        <v>3603</v>
      </c>
      <c r="I751" s="64" t="s">
        <v>961</v>
      </c>
      <c r="J751" s="59">
        <v>0</v>
      </c>
      <c r="K751" s="59">
        <v>4</v>
      </c>
      <c r="L751" s="64">
        <v>1</v>
      </c>
      <c r="M751" s="64">
        <v>1</v>
      </c>
      <c r="N751" s="61">
        <v>1</v>
      </c>
      <c r="O751" s="64">
        <v>1</v>
      </c>
      <c r="P751" s="64">
        <v>0</v>
      </c>
      <c r="Q751" s="64">
        <v>0</v>
      </c>
      <c r="R751" s="64">
        <v>2017</v>
      </c>
      <c r="S751" s="64" t="s">
        <v>3604</v>
      </c>
      <c r="T751" s="64" t="s">
        <v>3605</v>
      </c>
      <c r="U751" s="64" t="s">
        <v>30</v>
      </c>
      <c r="V751" s="64">
        <v>1</v>
      </c>
      <c r="W751" s="64">
        <v>1</v>
      </c>
      <c r="X751" s="64">
        <v>1</v>
      </c>
      <c r="Y751" s="64">
        <v>1</v>
      </c>
    </row>
    <row r="752" spans="1:25">
      <c r="A752" s="59">
        <v>751</v>
      </c>
      <c r="B752" s="64" t="s">
        <v>3606</v>
      </c>
      <c r="C752" s="61" t="s">
        <v>4273</v>
      </c>
      <c r="D752" s="59" t="s">
        <v>762</v>
      </c>
      <c r="E752" s="59" t="s">
        <v>762</v>
      </c>
      <c r="F752" s="59" t="s">
        <v>762</v>
      </c>
      <c r="G752" s="59" t="s">
        <v>762</v>
      </c>
      <c r="H752" s="64" t="s">
        <v>3607</v>
      </c>
      <c r="I752" s="64" t="s">
        <v>27</v>
      </c>
      <c r="J752" s="59">
        <v>0</v>
      </c>
      <c r="K752" s="59">
        <v>4</v>
      </c>
      <c r="L752" s="64">
        <v>1</v>
      </c>
      <c r="M752" s="64">
        <v>1</v>
      </c>
      <c r="N752" s="64">
        <v>1</v>
      </c>
      <c r="O752" s="64">
        <v>0</v>
      </c>
      <c r="P752" s="64">
        <v>1</v>
      </c>
      <c r="Q752" s="64">
        <v>0</v>
      </c>
      <c r="R752" s="64">
        <v>2021</v>
      </c>
      <c r="S752" s="64" t="s">
        <v>2774</v>
      </c>
      <c r="T752" s="64" t="s">
        <v>3608</v>
      </c>
      <c r="U752" s="64" t="s">
        <v>30</v>
      </c>
      <c r="V752" s="64">
        <v>1</v>
      </c>
      <c r="W752" s="64">
        <v>1</v>
      </c>
      <c r="X752" s="64">
        <v>1</v>
      </c>
      <c r="Y752" s="64">
        <v>1</v>
      </c>
    </row>
    <row r="753" spans="1:25">
      <c r="A753" s="59">
        <v>752</v>
      </c>
      <c r="B753" s="64" t="s">
        <v>3609</v>
      </c>
      <c r="C753" s="64" t="s">
        <v>3610</v>
      </c>
      <c r="D753" s="59" t="s">
        <v>762</v>
      </c>
      <c r="E753" s="59" t="s">
        <v>762</v>
      </c>
      <c r="F753" s="59" t="s">
        <v>762</v>
      </c>
      <c r="G753" s="59" t="s">
        <v>762</v>
      </c>
      <c r="H753" s="64" t="s">
        <v>3611</v>
      </c>
      <c r="I753" s="64" t="s">
        <v>27</v>
      </c>
      <c r="J753" s="59">
        <v>0</v>
      </c>
      <c r="K753" s="59">
        <v>4</v>
      </c>
      <c r="L753" s="61">
        <v>0</v>
      </c>
      <c r="M753" s="61">
        <v>1</v>
      </c>
      <c r="N753" s="61">
        <v>1</v>
      </c>
      <c r="O753" s="61">
        <v>1</v>
      </c>
      <c r="P753" s="61">
        <v>1</v>
      </c>
      <c r="Q753" s="61">
        <v>0</v>
      </c>
      <c r="R753" s="64">
        <v>2019</v>
      </c>
      <c r="S753" s="64" t="s">
        <v>3612</v>
      </c>
      <c r="T753" s="64" t="s">
        <v>3613</v>
      </c>
      <c r="U753" s="64" t="s">
        <v>30</v>
      </c>
      <c r="V753" s="64">
        <v>1</v>
      </c>
      <c r="W753" s="64">
        <v>1</v>
      </c>
      <c r="X753" s="64">
        <v>1</v>
      </c>
      <c r="Y753" s="64">
        <v>1</v>
      </c>
    </row>
    <row r="754" spans="1:25">
      <c r="A754" s="59">
        <v>753</v>
      </c>
      <c r="B754" s="64" t="s">
        <v>3614</v>
      </c>
      <c r="C754" s="64" t="s">
        <v>3615</v>
      </c>
      <c r="D754" s="60" t="s">
        <v>4235</v>
      </c>
      <c r="E754" s="60" t="s">
        <v>4231</v>
      </c>
      <c r="F754" s="60" t="s">
        <v>4203</v>
      </c>
      <c r="G754" s="60">
        <v>0</v>
      </c>
      <c r="H754" s="64" t="s">
        <v>3616</v>
      </c>
      <c r="I754" s="64" t="s">
        <v>27</v>
      </c>
      <c r="J754" s="59">
        <v>0</v>
      </c>
      <c r="K754" s="59">
        <v>4</v>
      </c>
      <c r="L754" s="64">
        <v>0</v>
      </c>
      <c r="M754" s="64">
        <v>1</v>
      </c>
      <c r="N754" s="64">
        <v>1</v>
      </c>
      <c r="O754" s="64">
        <v>1</v>
      </c>
      <c r="P754" s="64">
        <v>0</v>
      </c>
      <c r="Q754" s="64">
        <v>1</v>
      </c>
      <c r="R754" s="64">
        <v>2018</v>
      </c>
      <c r="S754" s="64" t="s">
        <v>317</v>
      </c>
      <c r="T754" s="64" t="s">
        <v>3617</v>
      </c>
      <c r="U754" s="64" t="s">
        <v>30</v>
      </c>
      <c r="V754" s="64">
        <v>1</v>
      </c>
      <c r="W754" s="64">
        <v>1</v>
      </c>
      <c r="X754" s="64">
        <v>1</v>
      </c>
      <c r="Y754" s="64">
        <v>1</v>
      </c>
    </row>
    <row r="755" spans="1:25">
      <c r="A755" s="59">
        <v>754</v>
      </c>
      <c r="B755" s="59" t="s">
        <v>3618</v>
      </c>
      <c r="C755" s="59" t="s">
        <v>3619</v>
      </c>
      <c r="D755" s="59" t="s">
        <v>3620</v>
      </c>
      <c r="E755" s="59" t="s">
        <v>34</v>
      </c>
      <c r="F755" s="59" t="s">
        <v>35</v>
      </c>
      <c r="G755" s="59">
        <f>IFERROR(IF(FIND("Multi",F755),1,0),0)</f>
        <v>0</v>
      </c>
      <c r="H755" s="60" t="s">
        <v>3621</v>
      </c>
      <c r="I755" s="59" t="s">
        <v>27</v>
      </c>
      <c r="J755" s="59">
        <v>0</v>
      </c>
      <c r="K755" s="59">
        <f t="shared" ref="K755:K783" si="49">SUM(L755:Q755)</f>
        <v>3</v>
      </c>
      <c r="L755" s="59">
        <v>1</v>
      </c>
      <c r="M755" s="59">
        <v>1</v>
      </c>
      <c r="N755" s="59">
        <v>0</v>
      </c>
      <c r="O755" s="59">
        <v>0</v>
      </c>
      <c r="P755" s="59">
        <v>1</v>
      </c>
      <c r="Q755" s="59">
        <v>0</v>
      </c>
      <c r="R755" s="59">
        <v>2016</v>
      </c>
      <c r="S755" s="59" t="s">
        <v>3622</v>
      </c>
      <c r="T755" s="59" t="s">
        <v>3623</v>
      </c>
      <c r="U755" s="59" t="s">
        <v>30</v>
      </c>
      <c r="V755" s="59">
        <v>1</v>
      </c>
      <c r="W755" s="59">
        <v>1</v>
      </c>
      <c r="X755" s="61">
        <v>1</v>
      </c>
      <c r="Y755" s="64">
        <v>0</v>
      </c>
    </row>
    <row r="756" spans="1:25">
      <c r="A756" s="59">
        <v>755</v>
      </c>
      <c r="B756" s="59" t="s">
        <v>3624</v>
      </c>
      <c r="C756" s="59" t="s">
        <v>3625</v>
      </c>
      <c r="D756" s="59" t="s">
        <v>3626</v>
      </c>
      <c r="E756" s="59" t="s">
        <v>34</v>
      </c>
      <c r="F756" s="59" t="s">
        <v>35</v>
      </c>
      <c r="G756" s="59">
        <f>IFERROR(IF(FIND("Multi",F756),1,0),0)</f>
        <v>0</v>
      </c>
      <c r="H756" s="60" t="s">
        <v>3627</v>
      </c>
      <c r="I756" s="59" t="s">
        <v>183</v>
      </c>
      <c r="J756" s="59">
        <v>0</v>
      </c>
      <c r="K756" s="59">
        <f t="shared" si="49"/>
        <v>3</v>
      </c>
      <c r="L756" s="59">
        <v>0</v>
      </c>
      <c r="M756" s="59">
        <v>1</v>
      </c>
      <c r="N756" s="59">
        <v>0</v>
      </c>
      <c r="O756" s="59">
        <v>1</v>
      </c>
      <c r="P756" s="59">
        <v>0</v>
      </c>
      <c r="Q756" s="59">
        <v>1</v>
      </c>
      <c r="R756" s="59">
        <v>2017</v>
      </c>
      <c r="S756" s="59" t="s">
        <v>3628</v>
      </c>
      <c r="T756" s="59" t="s">
        <v>3629</v>
      </c>
      <c r="U756" s="59" t="s">
        <v>30</v>
      </c>
      <c r="V756" s="59">
        <v>1</v>
      </c>
      <c r="W756" s="59">
        <v>1</v>
      </c>
      <c r="X756" s="61">
        <v>1</v>
      </c>
      <c r="Y756" s="64">
        <v>0</v>
      </c>
    </row>
    <row r="757" spans="1:25">
      <c r="A757" s="59">
        <v>756</v>
      </c>
      <c r="B757" s="59" t="s">
        <v>3630</v>
      </c>
      <c r="C757" s="59" t="s">
        <v>3631</v>
      </c>
      <c r="D757" s="59" t="s">
        <v>91</v>
      </c>
      <c r="E757" s="59" t="s">
        <v>91</v>
      </c>
      <c r="F757" s="59" t="s">
        <v>91</v>
      </c>
      <c r="G757" s="59">
        <f>IFERROR(IF(FIND("Multi",F757),1,0),0)</f>
        <v>0</v>
      </c>
      <c r="H757" s="60" t="s">
        <v>3632</v>
      </c>
      <c r="I757" s="59" t="s">
        <v>27</v>
      </c>
      <c r="J757" s="59">
        <v>0</v>
      </c>
      <c r="K757" s="59">
        <f t="shared" si="49"/>
        <v>3</v>
      </c>
      <c r="L757" s="59">
        <v>1</v>
      </c>
      <c r="M757" s="59">
        <v>1</v>
      </c>
      <c r="N757" s="59">
        <v>1</v>
      </c>
      <c r="O757" s="59">
        <v>0</v>
      </c>
      <c r="P757" s="59">
        <v>0</v>
      </c>
      <c r="Q757" s="59">
        <v>0</v>
      </c>
      <c r="R757" s="59">
        <v>2022</v>
      </c>
      <c r="S757" s="59" t="s">
        <v>58</v>
      </c>
      <c r="T757" s="59" t="s">
        <v>3633</v>
      </c>
      <c r="U757" s="59" t="s">
        <v>30</v>
      </c>
      <c r="V757" s="59">
        <v>1</v>
      </c>
      <c r="W757" s="59">
        <v>1</v>
      </c>
      <c r="X757" s="61">
        <v>1</v>
      </c>
      <c r="Y757" s="64">
        <v>0</v>
      </c>
    </row>
    <row r="758" spans="1:25">
      <c r="A758" s="59">
        <v>757</v>
      </c>
      <c r="B758" s="59" t="s">
        <v>3634</v>
      </c>
      <c r="C758" s="59" t="s">
        <v>3635</v>
      </c>
      <c r="D758" s="59" t="s">
        <v>901</v>
      </c>
      <c r="E758" s="59" t="s">
        <v>105</v>
      </c>
      <c r="F758" s="59" t="s">
        <v>25</v>
      </c>
      <c r="G758" s="59">
        <f>IFERROR(IF(FIND("Multi",F758),1,0),0)</f>
        <v>0</v>
      </c>
      <c r="H758" s="60" t="s">
        <v>3636</v>
      </c>
      <c r="I758" s="59" t="s">
        <v>27</v>
      </c>
      <c r="J758" s="59">
        <v>0</v>
      </c>
      <c r="K758" s="59">
        <f t="shared" si="49"/>
        <v>3</v>
      </c>
      <c r="L758" s="59">
        <v>0</v>
      </c>
      <c r="M758" s="59">
        <v>1</v>
      </c>
      <c r="N758" s="59">
        <v>0</v>
      </c>
      <c r="O758" s="59">
        <v>0</v>
      </c>
      <c r="P758" s="59">
        <v>1</v>
      </c>
      <c r="Q758" s="59">
        <v>1</v>
      </c>
      <c r="R758" s="59">
        <v>2020</v>
      </c>
      <c r="S758" s="59" t="s">
        <v>2867</v>
      </c>
      <c r="T758" s="59" t="s">
        <v>3637</v>
      </c>
      <c r="U758" s="59" t="s">
        <v>30</v>
      </c>
      <c r="V758" s="59">
        <v>1</v>
      </c>
      <c r="W758" s="59">
        <v>1</v>
      </c>
      <c r="X758" s="61">
        <v>1</v>
      </c>
      <c r="Y758" s="64">
        <v>0</v>
      </c>
    </row>
    <row r="759" spans="1:25">
      <c r="A759" s="59">
        <v>758</v>
      </c>
      <c r="B759" s="59" t="s">
        <v>3638</v>
      </c>
      <c r="C759" s="59" t="s">
        <v>3639</v>
      </c>
      <c r="D759" s="59" t="s">
        <v>3206</v>
      </c>
      <c r="E759" s="59" t="s">
        <v>50</v>
      </c>
      <c r="F759" s="59" t="s">
        <v>25</v>
      </c>
      <c r="G759" s="59">
        <f>IFERROR(IF(FIND("Multi",F759),1,0),0)</f>
        <v>0</v>
      </c>
      <c r="H759" s="60" t="s">
        <v>3640</v>
      </c>
      <c r="I759" s="59" t="s">
        <v>27</v>
      </c>
      <c r="J759" s="59">
        <v>0</v>
      </c>
      <c r="K759" s="59">
        <f t="shared" si="49"/>
        <v>3</v>
      </c>
      <c r="L759" s="59">
        <v>1</v>
      </c>
      <c r="M759" s="59">
        <v>1</v>
      </c>
      <c r="N759" s="59">
        <v>0</v>
      </c>
      <c r="O759" s="59">
        <v>1</v>
      </c>
      <c r="P759" s="59">
        <v>0</v>
      </c>
      <c r="Q759" s="59">
        <v>0</v>
      </c>
      <c r="R759" s="59">
        <v>2022</v>
      </c>
      <c r="S759" s="59" t="s">
        <v>172</v>
      </c>
      <c r="T759" s="59" t="s">
        <v>3641</v>
      </c>
      <c r="U759" s="59" t="s">
        <v>30</v>
      </c>
      <c r="V759" s="59">
        <v>1</v>
      </c>
      <c r="W759" s="59">
        <v>1</v>
      </c>
      <c r="X759" s="61">
        <v>1</v>
      </c>
      <c r="Y759" s="64">
        <v>0</v>
      </c>
    </row>
    <row r="760" spans="1:25">
      <c r="A760" s="59">
        <v>759</v>
      </c>
      <c r="B760" s="59" t="s">
        <v>3642</v>
      </c>
      <c r="C760" s="59" t="s">
        <v>3643</v>
      </c>
      <c r="D760" s="59" t="s">
        <v>762</v>
      </c>
      <c r="E760" s="59" t="s">
        <v>762</v>
      </c>
      <c r="F760" s="59" t="s">
        <v>762</v>
      </c>
      <c r="G760" s="59" t="s">
        <v>762</v>
      </c>
      <c r="H760" s="60" t="s">
        <v>3644</v>
      </c>
      <c r="I760" s="59" t="s">
        <v>27</v>
      </c>
      <c r="J760" s="59">
        <v>0</v>
      </c>
      <c r="K760" s="59">
        <f t="shared" si="49"/>
        <v>3</v>
      </c>
      <c r="L760" s="59">
        <v>0</v>
      </c>
      <c r="M760" s="59">
        <v>1</v>
      </c>
      <c r="N760" s="59">
        <v>1</v>
      </c>
      <c r="O760" s="59">
        <v>1</v>
      </c>
      <c r="P760" s="59">
        <v>0</v>
      </c>
      <c r="Q760" s="59">
        <v>0</v>
      </c>
      <c r="R760" s="59">
        <v>2021</v>
      </c>
      <c r="S760" s="59" t="s">
        <v>80</v>
      </c>
      <c r="T760" s="59" t="s">
        <v>3645</v>
      </c>
      <c r="U760" s="59" t="s">
        <v>30</v>
      </c>
      <c r="V760" s="59">
        <v>1</v>
      </c>
      <c r="W760" s="59">
        <v>1</v>
      </c>
      <c r="X760" s="61">
        <v>1</v>
      </c>
      <c r="Y760" s="64">
        <v>0</v>
      </c>
    </row>
    <row r="761" spans="1:25">
      <c r="A761" s="59">
        <v>760</v>
      </c>
      <c r="B761" s="59" t="s">
        <v>3646</v>
      </c>
      <c r="C761" s="59" t="s">
        <v>3647</v>
      </c>
      <c r="D761" s="59" t="s">
        <v>762</v>
      </c>
      <c r="E761" s="59" t="s">
        <v>762</v>
      </c>
      <c r="F761" s="59" t="s">
        <v>762</v>
      </c>
      <c r="G761" s="59" t="s">
        <v>762</v>
      </c>
      <c r="H761" s="60" t="s">
        <v>3648</v>
      </c>
      <c r="I761" s="59" t="s">
        <v>27</v>
      </c>
      <c r="J761" s="59">
        <v>0</v>
      </c>
      <c r="K761" s="59">
        <f t="shared" si="49"/>
        <v>3</v>
      </c>
      <c r="L761" s="59">
        <v>1</v>
      </c>
      <c r="M761" s="59">
        <v>1</v>
      </c>
      <c r="N761" s="59">
        <v>0</v>
      </c>
      <c r="O761" s="59">
        <v>1</v>
      </c>
      <c r="P761" s="59">
        <v>0</v>
      </c>
      <c r="Q761" s="59">
        <v>0</v>
      </c>
      <c r="R761" s="59">
        <v>2013</v>
      </c>
      <c r="S761" s="59" t="s">
        <v>663</v>
      </c>
      <c r="T761" s="59" t="s">
        <v>3649</v>
      </c>
      <c r="U761" s="59" t="s">
        <v>30</v>
      </c>
      <c r="V761" s="59">
        <v>1</v>
      </c>
      <c r="W761" s="59">
        <v>1</v>
      </c>
      <c r="X761" s="61">
        <v>1</v>
      </c>
      <c r="Y761" s="64">
        <v>0</v>
      </c>
    </row>
    <row r="762" spans="1:25">
      <c r="A762" s="59">
        <v>761</v>
      </c>
      <c r="B762" s="59" t="s">
        <v>3650</v>
      </c>
      <c r="C762" s="59" t="s">
        <v>3651</v>
      </c>
      <c r="D762" s="59" t="s">
        <v>3652</v>
      </c>
      <c r="E762" s="59" t="s">
        <v>56</v>
      </c>
      <c r="F762" s="59" t="s">
        <v>56</v>
      </c>
      <c r="G762" s="59">
        <f>IFERROR(IF(FIND("Multi",F762),1,0),0)</f>
        <v>0</v>
      </c>
      <c r="H762" s="60" t="s">
        <v>3653</v>
      </c>
      <c r="I762" s="59" t="s">
        <v>27</v>
      </c>
      <c r="J762" s="59">
        <v>0</v>
      </c>
      <c r="K762" s="59">
        <f t="shared" si="49"/>
        <v>3</v>
      </c>
      <c r="L762" s="59">
        <v>1</v>
      </c>
      <c r="M762" s="59">
        <v>1</v>
      </c>
      <c r="N762" s="59">
        <v>0</v>
      </c>
      <c r="O762" s="59">
        <v>0</v>
      </c>
      <c r="P762" s="59">
        <v>1</v>
      </c>
      <c r="Q762" s="59">
        <v>0</v>
      </c>
      <c r="R762" s="59">
        <v>2019</v>
      </c>
      <c r="S762" s="59" t="s">
        <v>37</v>
      </c>
      <c r="T762" s="59" t="s">
        <v>3654</v>
      </c>
      <c r="U762" s="59" t="s">
        <v>30</v>
      </c>
      <c r="V762" s="59">
        <v>1</v>
      </c>
      <c r="W762" s="59">
        <v>1</v>
      </c>
      <c r="X762" s="61">
        <v>1</v>
      </c>
      <c r="Y762" s="64">
        <v>0</v>
      </c>
    </row>
    <row r="763" spans="1:25">
      <c r="A763" s="59">
        <v>762</v>
      </c>
      <c r="B763" s="59" t="s">
        <v>3655</v>
      </c>
      <c r="C763" s="59" t="s">
        <v>3656</v>
      </c>
      <c r="D763" s="59" t="s">
        <v>4303</v>
      </c>
      <c r="E763" s="59" t="s">
        <v>56</v>
      </c>
      <c r="F763" s="59" t="s">
        <v>56</v>
      </c>
      <c r="G763" s="59">
        <f>IFERROR(IF(FIND("Multi",F763),1,0),0)</f>
        <v>0</v>
      </c>
      <c r="H763" s="60" t="s">
        <v>3657</v>
      </c>
      <c r="I763" s="59" t="s">
        <v>27</v>
      </c>
      <c r="J763" s="59">
        <v>0</v>
      </c>
      <c r="K763" s="59">
        <f t="shared" si="49"/>
        <v>3</v>
      </c>
      <c r="L763" s="59">
        <v>0</v>
      </c>
      <c r="M763" s="59">
        <v>1</v>
      </c>
      <c r="N763" s="59">
        <v>1</v>
      </c>
      <c r="O763" s="59">
        <v>0</v>
      </c>
      <c r="P763" s="59">
        <v>0</v>
      </c>
      <c r="Q763" s="59">
        <v>1</v>
      </c>
      <c r="R763" s="59">
        <v>2018</v>
      </c>
      <c r="S763" s="59" t="s">
        <v>112</v>
      </c>
      <c r="T763" s="59" t="s">
        <v>3658</v>
      </c>
      <c r="U763" s="59" t="s">
        <v>30</v>
      </c>
      <c r="V763" s="59">
        <v>1</v>
      </c>
      <c r="W763" s="59">
        <v>1</v>
      </c>
      <c r="X763" s="61">
        <v>1</v>
      </c>
      <c r="Y763" s="64">
        <v>0</v>
      </c>
    </row>
    <row r="764" spans="1:25">
      <c r="A764" s="59">
        <v>763</v>
      </c>
      <c r="B764" s="59" t="s">
        <v>3659</v>
      </c>
      <c r="C764" s="59" t="s">
        <v>3660</v>
      </c>
      <c r="D764" s="59" t="s">
        <v>4262</v>
      </c>
      <c r="E764" s="59" t="s">
        <v>105</v>
      </c>
      <c r="F764" s="59" t="s">
        <v>25</v>
      </c>
      <c r="G764" s="59">
        <f>IFERROR(IF(FIND("Multi",F764),1,0),0)</f>
        <v>0</v>
      </c>
      <c r="H764" s="60" t="s">
        <v>3661</v>
      </c>
      <c r="I764" s="59" t="s">
        <v>27</v>
      </c>
      <c r="J764" s="59">
        <v>0</v>
      </c>
      <c r="K764" s="59">
        <f t="shared" si="49"/>
        <v>3</v>
      </c>
      <c r="L764" s="59">
        <v>1</v>
      </c>
      <c r="M764" s="59">
        <v>0</v>
      </c>
      <c r="N764" s="59">
        <v>1</v>
      </c>
      <c r="O764" s="59">
        <v>0</v>
      </c>
      <c r="P764" s="59">
        <v>0</v>
      </c>
      <c r="Q764" s="59">
        <v>1</v>
      </c>
      <c r="R764" s="59">
        <v>2020</v>
      </c>
      <c r="S764" s="59" t="s">
        <v>112</v>
      </c>
      <c r="T764" s="59" t="s">
        <v>3662</v>
      </c>
      <c r="U764" s="59" t="s">
        <v>30</v>
      </c>
      <c r="V764" s="59">
        <v>1</v>
      </c>
      <c r="W764" s="59">
        <v>1</v>
      </c>
      <c r="X764" s="61">
        <v>1</v>
      </c>
      <c r="Y764" s="64">
        <v>0</v>
      </c>
    </row>
    <row r="765" spans="1:25">
      <c r="A765" s="59">
        <v>764</v>
      </c>
      <c r="B765" s="59" t="s">
        <v>3663</v>
      </c>
      <c r="C765" s="59" t="s">
        <v>3664</v>
      </c>
      <c r="D765" s="59" t="s">
        <v>762</v>
      </c>
      <c r="E765" s="59" t="s">
        <v>762</v>
      </c>
      <c r="F765" s="59" t="s">
        <v>762</v>
      </c>
      <c r="G765" s="59" t="s">
        <v>762</v>
      </c>
      <c r="H765" s="60" t="s">
        <v>3665</v>
      </c>
      <c r="I765" s="59" t="s">
        <v>27</v>
      </c>
      <c r="J765" s="59">
        <v>0</v>
      </c>
      <c r="K765" s="59">
        <f t="shared" si="49"/>
        <v>3</v>
      </c>
      <c r="L765" s="59">
        <v>0</v>
      </c>
      <c r="M765" s="59">
        <v>0</v>
      </c>
      <c r="N765" s="59">
        <v>0</v>
      </c>
      <c r="O765" s="59">
        <v>1</v>
      </c>
      <c r="P765" s="59">
        <v>1</v>
      </c>
      <c r="Q765" s="59">
        <v>1</v>
      </c>
      <c r="R765" s="59">
        <v>2021</v>
      </c>
      <c r="S765" s="59" t="s">
        <v>3666</v>
      </c>
      <c r="T765" s="59" t="s">
        <v>3667</v>
      </c>
      <c r="U765" s="59" t="s">
        <v>30</v>
      </c>
      <c r="V765" s="59">
        <v>1</v>
      </c>
      <c r="W765" s="59">
        <v>1</v>
      </c>
      <c r="X765" s="61">
        <v>1</v>
      </c>
      <c r="Y765" s="64">
        <v>0</v>
      </c>
    </row>
    <row r="766" spans="1:25">
      <c r="A766" s="59">
        <v>765</v>
      </c>
      <c r="B766" s="59" t="s">
        <v>3668</v>
      </c>
      <c r="C766" s="59" t="s">
        <v>3669</v>
      </c>
      <c r="D766" s="59" t="s">
        <v>33</v>
      </c>
      <c r="E766" s="59" t="s">
        <v>34</v>
      </c>
      <c r="F766" s="59" t="s">
        <v>35</v>
      </c>
      <c r="G766" s="59">
        <f>IFERROR(IF(FIND("Multi",F766),1,0),0)</f>
        <v>0</v>
      </c>
      <c r="H766" s="60" t="s">
        <v>3670</v>
      </c>
      <c r="I766" s="59" t="s">
        <v>183</v>
      </c>
      <c r="J766" s="59">
        <v>0</v>
      </c>
      <c r="K766" s="59">
        <f t="shared" si="49"/>
        <v>3</v>
      </c>
      <c r="L766" s="59">
        <v>1</v>
      </c>
      <c r="M766" s="59">
        <v>1</v>
      </c>
      <c r="N766" s="59">
        <v>0</v>
      </c>
      <c r="O766" s="59">
        <v>1</v>
      </c>
      <c r="P766" s="59">
        <v>0</v>
      </c>
      <c r="Q766" s="59">
        <v>0</v>
      </c>
      <c r="R766" s="59">
        <v>2017</v>
      </c>
      <c r="S766" s="59" t="s">
        <v>3671</v>
      </c>
      <c r="T766" s="59" t="s">
        <v>3672</v>
      </c>
      <c r="U766" s="59" t="s">
        <v>30</v>
      </c>
      <c r="V766" s="59">
        <v>1</v>
      </c>
      <c r="W766" s="59">
        <v>1</v>
      </c>
      <c r="X766" s="61">
        <v>1</v>
      </c>
      <c r="Y766" s="64">
        <v>0</v>
      </c>
    </row>
    <row r="767" spans="1:25">
      <c r="A767" s="59">
        <v>766</v>
      </c>
      <c r="B767" s="59" t="s">
        <v>3673</v>
      </c>
      <c r="C767" s="59" t="s">
        <v>3674</v>
      </c>
      <c r="D767" s="59" t="s">
        <v>3675</v>
      </c>
      <c r="E767" s="59" t="s">
        <v>105</v>
      </c>
      <c r="F767" s="59" t="s">
        <v>25</v>
      </c>
      <c r="G767" s="59">
        <f>IFERROR(IF(FIND("Multi",F767),1,0),0)</f>
        <v>0</v>
      </c>
      <c r="H767" s="60" t="s">
        <v>3676</v>
      </c>
      <c r="I767" s="59" t="s">
        <v>27</v>
      </c>
      <c r="J767" s="59">
        <v>0</v>
      </c>
      <c r="K767" s="59">
        <f t="shared" si="49"/>
        <v>3</v>
      </c>
      <c r="L767" s="59">
        <v>0</v>
      </c>
      <c r="M767" s="59">
        <v>1</v>
      </c>
      <c r="N767" s="59">
        <v>1</v>
      </c>
      <c r="O767" s="59">
        <v>1</v>
      </c>
      <c r="P767" s="59">
        <v>0</v>
      </c>
      <c r="Q767" s="59">
        <v>0</v>
      </c>
      <c r="R767" s="59">
        <v>2015</v>
      </c>
      <c r="S767" s="59" t="s">
        <v>1621</v>
      </c>
      <c r="T767" s="59" t="s">
        <v>3677</v>
      </c>
      <c r="U767" s="59" t="s">
        <v>30</v>
      </c>
      <c r="V767" s="59">
        <v>1</v>
      </c>
      <c r="W767" s="59">
        <v>1</v>
      </c>
      <c r="X767" s="61">
        <v>1</v>
      </c>
      <c r="Y767" s="64">
        <v>0</v>
      </c>
    </row>
    <row r="768" spans="1:25">
      <c r="A768" s="59">
        <v>767</v>
      </c>
      <c r="B768" s="59" t="s">
        <v>3678</v>
      </c>
      <c r="C768" s="59" t="s">
        <v>3679</v>
      </c>
      <c r="D768" s="59" t="s">
        <v>3680</v>
      </c>
      <c r="E768" s="59" t="s">
        <v>42</v>
      </c>
      <c r="F768" s="59" t="s">
        <v>35</v>
      </c>
      <c r="G768" s="59">
        <f>IFERROR(IF(FIND("Multi",F768),1,0),0)</f>
        <v>0</v>
      </c>
      <c r="H768" s="60" t="s">
        <v>3681</v>
      </c>
      <c r="I768" s="59" t="s">
        <v>27</v>
      </c>
      <c r="J768" s="59">
        <v>0</v>
      </c>
      <c r="K768" s="59">
        <f t="shared" si="49"/>
        <v>3</v>
      </c>
      <c r="L768" s="59">
        <v>0</v>
      </c>
      <c r="M768" s="59">
        <v>1</v>
      </c>
      <c r="N768" s="59">
        <v>1</v>
      </c>
      <c r="O768" s="59">
        <v>1</v>
      </c>
      <c r="P768" s="59">
        <v>0</v>
      </c>
      <c r="Q768" s="59">
        <v>0</v>
      </c>
      <c r="R768" s="59">
        <v>2019</v>
      </c>
      <c r="S768" s="59" t="s">
        <v>3364</v>
      </c>
      <c r="T768" s="59" t="s">
        <v>3682</v>
      </c>
      <c r="U768" s="59" t="s">
        <v>30</v>
      </c>
      <c r="V768" s="59">
        <v>1</v>
      </c>
      <c r="W768" s="59">
        <v>1</v>
      </c>
      <c r="X768" s="61">
        <v>1</v>
      </c>
      <c r="Y768" s="64">
        <v>0</v>
      </c>
    </row>
    <row r="769" spans="1:25">
      <c r="A769" s="59">
        <v>768</v>
      </c>
      <c r="B769" s="59" t="s">
        <v>3683</v>
      </c>
      <c r="C769" s="59" t="s">
        <v>3684</v>
      </c>
      <c r="D769" s="59" t="s">
        <v>762</v>
      </c>
      <c r="E769" s="59" t="s">
        <v>762</v>
      </c>
      <c r="F769" s="59" t="s">
        <v>762</v>
      </c>
      <c r="G769" s="59" t="s">
        <v>762</v>
      </c>
      <c r="H769" s="60" t="s">
        <v>3685</v>
      </c>
      <c r="I769" s="59" t="s">
        <v>27</v>
      </c>
      <c r="J769" s="59">
        <v>0</v>
      </c>
      <c r="K769" s="59">
        <f t="shared" si="49"/>
        <v>3</v>
      </c>
      <c r="L769" s="59">
        <v>1</v>
      </c>
      <c r="M769" s="59">
        <v>0</v>
      </c>
      <c r="N769" s="59">
        <v>0</v>
      </c>
      <c r="O769" s="59">
        <v>1</v>
      </c>
      <c r="P769" s="59">
        <v>1</v>
      </c>
      <c r="Q769" s="59">
        <v>0</v>
      </c>
      <c r="R769" s="59">
        <v>2022</v>
      </c>
      <c r="S769" s="59" t="s">
        <v>3686</v>
      </c>
      <c r="T769" s="59" t="s">
        <v>3687</v>
      </c>
      <c r="U769" s="59" t="s">
        <v>30</v>
      </c>
      <c r="V769" s="59">
        <v>1</v>
      </c>
      <c r="W769" s="59">
        <v>1</v>
      </c>
      <c r="X769" s="61">
        <v>1</v>
      </c>
      <c r="Y769" s="64">
        <v>0</v>
      </c>
    </row>
    <row r="770" spans="1:25">
      <c r="A770" s="59">
        <v>769</v>
      </c>
      <c r="B770" s="59" t="s">
        <v>3688</v>
      </c>
      <c r="C770" s="59" t="s">
        <v>3689</v>
      </c>
      <c r="D770" s="59" t="s">
        <v>762</v>
      </c>
      <c r="E770" s="59" t="s">
        <v>762</v>
      </c>
      <c r="F770" s="59" t="s">
        <v>762</v>
      </c>
      <c r="G770" s="59" t="s">
        <v>762</v>
      </c>
      <c r="H770" s="60" t="s">
        <v>3690</v>
      </c>
      <c r="I770" s="59" t="s">
        <v>27</v>
      </c>
      <c r="J770" s="59">
        <v>0</v>
      </c>
      <c r="K770" s="59">
        <f t="shared" si="49"/>
        <v>3</v>
      </c>
      <c r="L770" s="59">
        <v>0</v>
      </c>
      <c r="M770" s="59">
        <v>1</v>
      </c>
      <c r="N770" s="59">
        <v>1</v>
      </c>
      <c r="O770" s="59">
        <v>1</v>
      </c>
      <c r="P770" s="59">
        <v>0</v>
      </c>
      <c r="Q770" s="59">
        <v>0</v>
      </c>
      <c r="R770" s="59">
        <v>2022</v>
      </c>
      <c r="S770" s="59" t="s">
        <v>28</v>
      </c>
      <c r="T770" s="59" t="s">
        <v>3691</v>
      </c>
      <c r="U770" s="59" t="s">
        <v>30</v>
      </c>
      <c r="V770" s="59">
        <v>1</v>
      </c>
      <c r="W770" s="59">
        <v>1</v>
      </c>
      <c r="X770" s="61">
        <v>1</v>
      </c>
      <c r="Y770" s="64">
        <v>0</v>
      </c>
    </row>
    <row r="771" spans="1:25">
      <c r="A771" s="59">
        <v>770</v>
      </c>
      <c r="B771" s="59" t="s">
        <v>3692</v>
      </c>
      <c r="C771" s="59" t="s">
        <v>3693</v>
      </c>
      <c r="D771" s="59" t="s">
        <v>891</v>
      </c>
      <c r="E771" s="59" t="s">
        <v>105</v>
      </c>
      <c r="F771" s="59" t="s">
        <v>25</v>
      </c>
      <c r="G771" s="59">
        <f t="shared" ref="G771:G780" si="50">IFERROR(IF(FIND("Multi",F771),1,0),0)</f>
        <v>0</v>
      </c>
      <c r="H771" s="60" t="s">
        <v>3694</v>
      </c>
      <c r="I771" s="59" t="s">
        <v>27</v>
      </c>
      <c r="J771" s="59">
        <v>0</v>
      </c>
      <c r="K771" s="59">
        <f t="shared" si="49"/>
        <v>3</v>
      </c>
      <c r="L771" s="59">
        <v>0</v>
      </c>
      <c r="M771" s="59">
        <v>1</v>
      </c>
      <c r="N771" s="59">
        <v>0</v>
      </c>
      <c r="O771" s="59">
        <v>1</v>
      </c>
      <c r="P771" s="59">
        <v>0</v>
      </c>
      <c r="Q771" s="59">
        <v>1</v>
      </c>
      <c r="R771" s="59">
        <v>2016</v>
      </c>
      <c r="S771" s="59" t="s">
        <v>3695</v>
      </c>
      <c r="T771" s="59" t="s">
        <v>3696</v>
      </c>
      <c r="U771" s="59" t="s">
        <v>30</v>
      </c>
      <c r="V771" s="59">
        <v>1</v>
      </c>
      <c r="W771" s="59">
        <v>1</v>
      </c>
      <c r="X771" s="61">
        <v>1</v>
      </c>
      <c r="Y771" s="64">
        <v>0</v>
      </c>
    </row>
    <row r="772" spans="1:25">
      <c r="A772" s="59">
        <v>771</v>
      </c>
      <c r="B772" s="59" t="s">
        <v>3697</v>
      </c>
      <c r="C772" s="59" t="s">
        <v>3698</v>
      </c>
      <c r="D772" s="59" t="s">
        <v>3699</v>
      </c>
      <c r="E772" s="59" t="s">
        <v>105</v>
      </c>
      <c r="F772" s="59" t="s">
        <v>25</v>
      </c>
      <c r="G772" s="59">
        <f t="shared" si="50"/>
        <v>0</v>
      </c>
      <c r="H772" s="60" t="s">
        <v>3700</v>
      </c>
      <c r="I772" s="59" t="s">
        <v>27</v>
      </c>
      <c r="J772" s="59">
        <v>0</v>
      </c>
      <c r="K772" s="59">
        <f t="shared" si="49"/>
        <v>3</v>
      </c>
      <c r="L772" s="59">
        <v>0</v>
      </c>
      <c r="M772" s="59">
        <v>1</v>
      </c>
      <c r="N772" s="59">
        <v>1</v>
      </c>
      <c r="O772" s="59">
        <v>1</v>
      </c>
      <c r="P772" s="59">
        <v>0</v>
      </c>
      <c r="Q772" s="59">
        <v>0</v>
      </c>
      <c r="R772" s="59">
        <v>2022</v>
      </c>
      <c r="S772" s="59" t="s">
        <v>1442</v>
      </c>
      <c r="T772" s="59" t="s">
        <v>3701</v>
      </c>
      <c r="U772" s="59" t="s">
        <v>30</v>
      </c>
      <c r="V772" s="59">
        <v>1</v>
      </c>
      <c r="W772" s="59">
        <v>1</v>
      </c>
      <c r="X772" s="61">
        <v>1</v>
      </c>
      <c r="Y772" s="64">
        <v>0</v>
      </c>
    </row>
    <row r="773" spans="1:25">
      <c r="A773" s="59">
        <v>772</v>
      </c>
      <c r="B773" s="59" t="s">
        <v>3702</v>
      </c>
      <c r="C773" s="59" t="s">
        <v>3703</v>
      </c>
      <c r="D773" s="59" t="s">
        <v>91</v>
      </c>
      <c r="E773" s="59" t="s">
        <v>91</v>
      </c>
      <c r="F773" s="59" t="s">
        <v>91</v>
      </c>
      <c r="G773" s="59">
        <f t="shared" si="50"/>
        <v>0</v>
      </c>
      <c r="H773" s="60" t="s">
        <v>3704</v>
      </c>
      <c r="I773" s="59" t="s">
        <v>27</v>
      </c>
      <c r="J773" s="59">
        <v>0</v>
      </c>
      <c r="K773" s="59">
        <f t="shared" si="49"/>
        <v>3</v>
      </c>
      <c r="L773" s="59">
        <v>1</v>
      </c>
      <c r="M773" s="59">
        <v>1</v>
      </c>
      <c r="N773" s="59">
        <v>0</v>
      </c>
      <c r="O773" s="59">
        <v>0</v>
      </c>
      <c r="P773" s="59">
        <v>1</v>
      </c>
      <c r="Q773" s="59">
        <v>0</v>
      </c>
      <c r="R773" s="59">
        <v>2022</v>
      </c>
      <c r="S773" s="59" t="s">
        <v>1442</v>
      </c>
      <c r="T773" s="59" t="s">
        <v>3705</v>
      </c>
      <c r="U773" s="59" t="s">
        <v>30</v>
      </c>
      <c r="V773" s="59">
        <v>1</v>
      </c>
      <c r="W773" s="59">
        <v>1</v>
      </c>
      <c r="X773" s="61">
        <v>1</v>
      </c>
      <c r="Y773" s="64">
        <v>0</v>
      </c>
    </row>
    <row r="774" spans="1:25">
      <c r="A774" s="59">
        <v>773</v>
      </c>
      <c r="B774" s="59" t="s">
        <v>3706</v>
      </c>
      <c r="C774" s="59" t="s">
        <v>3707</v>
      </c>
      <c r="D774" s="59" t="s">
        <v>901</v>
      </c>
      <c r="E774" s="59" t="s">
        <v>105</v>
      </c>
      <c r="F774" s="59" t="s">
        <v>25</v>
      </c>
      <c r="G774" s="59">
        <f t="shared" si="50"/>
        <v>0</v>
      </c>
      <c r="H774" s="60" t="s">
        <v>3708</v>
      </c>
      <c r="I774" s="59" t="s">
        <v>27</v>
      </c>
      <c r="J774" s="59">
        <v>0</v>
      </c>
      <c r="K774" s="59">
        <f t="shared" si="49"/>
        <v>3</v>
      </c>
      <c r="L774" s="59">
        <v>1</v>
      </c>
      <c r="M774" s="59">
        <v>1</v>
      </c>
      <c r="N774" s="59">
        <v>0</v>
      </c>
      <c r="O774" s="59">
        <v>0</v>
      </c>
      <c r="P774" s="59">
        <v>1</v>
      </c>
      <c r="Q774" s="59">
        <v>0</v>
      </c>
      <c r="R774" s="59">
        <v>2020</v>
      </c>
      <c r="S774" s="59" t="s">
        <v>3709</v>
      </c>
      <c r="T774" s="59" t="s">
        <v>3710</v>
      </c>
      <c r="U774" s="59" t="s">
        <v>30</v>
      </c>
      <c r="V774" s="59">
        <v>1</v>
      </c>
      <c r="W774" s="59">
        <v>1</v>
      </c>
      <c r="X774" s="61">
        <v>1</v>
      </c>
      <c r="Y774" s="64">
        <v>0</v>
      </c>
    </row>
    <row r="775" spans="1:25">
      <c r="A775" s="59">
        <v>774</v>
      </c>
      <c r="B775" s="59" t="s">
        <v>3711</v>
      </c>
      <c r="C775" s="59" t="s">
        <v>3712</v>
      </c>
      <c r="D775" s="59" t="s">
        <v>91</v>
      </c>
      <c r="E775" s="59" t="s">
        <v>91</v>
      </c>
      <c r="F775" s="59" t="s">
        <v>91</v>
      </c>
      <c r="G775" s="59">
        <f t="shared" si="50"/>
        <v>0</v>
      </c>
      <c r="H775" s="60" t="s">
        <v>3713</v>
      </c>
      <c r="I775" s="59" t="s">
        <v>27</v>
      </c>
      <c r="J775" s="59">
        <v>0</v>
      </c>
      <c r="K775" s="59">
        <f t="shared" si="49"/>
        <v>3</v>
      </c>
      <c r="L775" s="59">
        <v>0</v>
      </c>
      <c r="M775" s="59">
        <v>1</v>
      </c>
      <c r="N775" s="59">
        <v>1</v>
      </c>
      <c r="O775" s="59">
        <v>0</v>
      </c>
      <c r="P775" s="59">
        <v>1</v>
      </c>
      <c r="Q775" s="59">
        <v>0</v>
      </c>
      <c r="R775" s="59">
        <v>2017</v>
      </c>
      <c r="S775" s="59" t="s">
        <v>3714</v>
      </c>
      <c r="T775" s="59" t="s">
        <v>3715</v>
      </c>
      <c r="U775" s="59" t="s">
        <v>30</v>
      </c>
      <c r="V775" s="59">
        <v>1</v>
      </c>
      <c r="W775" s="59">
        <v>1</v>
      </c>
      <c r="X775" s="61">
        <v>1</v>
      </c>
      <c r="Y775" s="64">
        <v>0</v>
      </c>
    </row>
    <row r="776" spans="1:25">
      <c r="A776" s="59">
        <v>775</v>
      </c>
      <c r="B776" s="59" t="s">
        <v>3716</v>
      </c>
      <c r="C776" s="59" t="s">
        <v>3717</v>
      </c>
      <c r="D776" s="59" t="s">
        <v>3718</v>
      </c>
      <c r="E776" s="59" t="s">
        <v>34</v>
      </c>
      <c r="F776" s="59" t="s">
        <v>35</v>
      </c>
      <c r="G776" s="59">
        <f t="shared" si="50"/>
        <v>0</v>
      </c>
      <c r="H776" s="60" t="s">
        <v>3719</v>
      </c>
      <c r="I776" s="59" t="s">
        <v>27</v>
      </c>
      <c r="J776" s="59">
        <v>0</v>
      </c>
      <c r="K776" s="59">
        <f t="shared" si="49"/>
        <v>3</v>
      </c>
      <c r="L776" s="59">
        <v>1</v>
      </c>
      <c r="M776" s="59">
        <v>1</v>
      </c>
      <c r="N776" s="59">
        <v>0</v>
      </c>
      <c r="O776" s="59">
        <v>1</v>
      </c>
      <c r="P776" s="59">
        <v>0</v>
      </c>
      <c r="Q776" s="59">
        <v>0</v>
      </c>
      <c r="R776" s="59">
        <v>2021</v>
      </c>
      <c r="S776" s="59" t="s">
        <v>3720</v>
      </c>
      <c r="T776" s="59" t="s">
        <v>3721</v>
      </c>
      <c r="U776" s="59" t="s">
        <v>30</v>
      </c>
      <c r="V776" s="59">
        <v>1</v>
      </c>
      <c r="W776" s="59">
        <v>1</v>
      </c>
      <c r="X776" s="61">
        <v>1</v>
      </c>
      <c r="Y776" s="64">
        <v>0</v>
      </c>
    </row>
    <row r="777" spans="1:25">
      <c r="A777" s="59">
        <v>776</v>
      </c>
      <c r="B777" s="59" t="s">
        <v>3722</v>
      </c>
      <c r="C777" s="59" t="s">
        <v>3723</v>
      </c>
      <c r="D777" s="59" t="s">
        <v>3724</v>
      </c>
      <c r="E777" s="59" t="s">
        <v>91</v>
      </c>
      <c r="F777" s="59" t="s">
        <v>91</v>
      </c>
      <c r="G777" s="59">
        <f t="shared" si="50"/>
        <v>0</v>
      </c>
      <c r="H777" s="60" t="s">
        <v>3725</v>
      </c>
      <c r="I777" s="59" t="s">
        <v>27</v>
      </c>
      <c r="J777" s="59">
        <v>0</v>
      </c>
      <c r="K777" s="59">
        <f t="shared" si="49"/>
        <v>3</v>
      </c>
      <c r="L777" s="59">
        <v>0</v>
      </c>
      <c r="M777" s="59">
        <v>0</v>
      </c>
      <c r="N777" s="59">
        <v>0</v>
      </c>
      <c r="O777" s="59">
        <v>1</v>
      </c>
      <c r="P777" s="59">
        <v>1</v>
      </c>
      <c r="Q777" s="59">
        <v>1</v>
      </c>
      <c r="R777" s="59">
        <v>2018</v>
      </c>
      <c r="S777" s="59" t="s">
        <v>340</v>
      </c>
      <c r="T777" s="59" t="s">
        <v>3726</v>
      </c>
      <c r="U777" s="59" t="s">
        <v>30</v>
      </c>
      <c r="V777" s="59">
        <v>1</v>
      </c>
      <c r="W777" s="59">
        <v>1</v>
      </c>
      <c r="X777" s="61">
        <v>1</v>
      </c>
      <c r="Y777" s="64">
        <v>0</v>
      </c>
    </row>
    <row r="778" spans="1:25">
      <c r="A778" s="59">
        <v>777</v>
      </c>
      <c r="B778" s="59" t="s">
        <v>3727</v>
      </c>
      <c r="C778" s="59" t="s">
        <v>3728</v>
      </c>
      <c r="D778" s="59" t="s">
        <v>3729</v>
      </c>
      <c r="E778" s="59" t="s">
        <v>105</v>
      </c>
      <c r="F778" s="59" t="s">
        <v>25</v>
      </c>
      <c r="G778" s="59">
        <f t="shared" si="50"/>
        <v>0</v>
      </c>
      <c r="H778" s="60" t="s">
        <v>3730</v>
      </c>
      <c r="I778" s="59" t="s">
        <v>27</v>
      </c>
      <c r="J778" s="59">
        <v>0</v>
      </c>
      <c r="K778" s="59">
        <f t="shared" si="49"/>
        <v>3</v>
      </c>
      <c r="L778" s="59">
        <v>1</v>
      </c>
      <c r="M778" s="59">
        <v>1</v>
      </c>
      <c r="N778" s="59">
        <v>0</v>
      </c>
      <c r="O778" s="59">
        <v>1</v>
      </c>
      <c r="P778" s="59">
        <v>0</v>
      </c>
      <c r="Q778" s="59">
        <v>0</v>
      </c>
      <c r="R778" s="59">
        <v>2022</v>
      </c>
      <c r="S778" s="59" t="s">
        <v>340</v>
      </c>
      <c r="T778" s="59" t="s">
        <v>3731</v>
      </c>
      <c r="U778" s="59" t="s">
        <v>30</v>
      </c>
      <c r="V778" s="59">
        <v>1</v>
      </c>
      <c r="W778" s="59">
        <v>1</v>
      </c>
      <c r="X778" s="61">
        <v>1</v>
      </c>
      <c r="Y778" s="64">
        <v>0</v>
      </c>
    </row>
    <row r="779" spans="1:25">
      <c r="A779" s="59">
        <v>778</v>
      </c>
      <c r="B779" s="59" t="s">
        <v>3732</v>
      </c>
      <c r="C779" s="59" t="s">
        <v>3733</v>
      </c>
      <c r="D779" s="59" t="s">
        <v>3734</v>
      </c>
      <c r="E779" s="59" t="s">
        <v>34</v>
      </c>
      <c r="F779" s="59" t="s">
        <v>35</v>
      </c>
      <c r="G779" s="59">
        <f t="shared" si="50"/>
        <v>0</v>
      </c>
      <c r="H779" s="60" t="s">
        <v>3735</v>
      </c>
      <c r="I779" s="59" t="s">
        <v>27</v>
      </c>
      <c r="J779" s="59">
        <v>0</v>
      </c>
      <c r="K779" s="59">
        <f t="shared" si="49"/>
        <v>3</v>
      </c>
      <c r="L779" s="59">
        <v>0</v>
      </c>
      <c r="M779" s="59">
        <v>1</v>
      </c>
      <c r="N779" s="59">
        <v>1</v>
      </c>
      <c r="O779" s="59">
        <v>0</v>
      </c>
      <c r="P779" s="59">
        <v>0</v>
      </c>
      <c r="Q779" s="59">
        <v>1</v>
      </c>
      <c r="R779" s="59">
        <v>2014</v>
      </c>
      <c r="S779" s="59" t="s">
        <v>3736</v>
      </c>
      <c r="T779" s="59" t="s">
        <v>3737</v>
      </c>
      <c r="U779" s="59" t="s">
        <v>30</v>
      </c>
      <c r="V779" s="59">
        <v>1</v>
      </c>
      <c r="W779" s="59">
        <v>1</v>
      </c>
      <c r="X779" s="61">
        <v>1</v>
      </c>
      <c r="Y779" s="64">
        <v>0</v>
      </c>
    </row>
    <row r="780" spans="1:25">
      <c r="A780" s="59">
        <v>779</v>
      </c>
      <c r="B780" s="59" t="s">
        <v>3738</v>
      </c>
      <c r="C780" s="59" t="s">
        <v>3739</v>
      </c>
      <c r="D780" s="59" t="s">
        <v>3740</v>
      </c>
      <c r="E780" s="59" t="s">
        <v>50</v>
      </c>
      <c r="F780" s="59" t="s">
        <v>25</v>
      </c>
      <c r="G780" s="59">
        <f t="shared" si="50"/>
        <v>0</v>
      </c>
      <c r="H780" s="60" t="s">
        <v>3741</v>
      </c>
      <c r="I780" s="59" t="s">
        <v>27</v>
      </c>
      <c r="J780" s="59">
        <v>0</v>
      </c>
      <c r="K780" s="59">
        <f t="shared" si="49"/>
        <v>3</v>
      </c>
      <c r="L780" s="59">
        <v>1</v>
      </c>
      <c r="M780" s="59">
        <v>1</v>
      </c>
      <c r="N780" s="59">
        <v>0</v>
      </c>
      <c r="O780" s="59">
        <v>0</v>
      </c>
      <c r="P780" s="59">
        <v>1</v>
      </c>
      <c r="Q780" s="59">
        <v>0</v>
      </c>
      <c r="R780" s="59">
        <v>2021</v>
      </c>
      <c r="S780" s="59" t="s">
        <v>346</v>
      </c>
      <c r="T780" s="59" t="s">
        <v>3742</v>
      </c>
      <c r="U780" s="59" t="s">
        <v>30</v>
      </c>
      <c r="V780" s="59">
        <v>1</v>
      </c>
      <c r="W780" s="59">
        <v>1</v>
      </c>
      <c r="X780" s="61">
        <v>1</v>
      </c>
      <c r="Y780" s="64">
        <v>0</v>
      </c>
    </row>
    <row r="781" spans="1:25">
      <c r="A781" s="59">
        <v>780</v>
      </c>
      <c r="B781" s="59" t="s">
        <v>3743</v>
      </c>
      <c r="C781" s="59" t="s">
        <v>3744</v>
      </c>
      <c r="D781" s="59" t="s">
        <v>762</v>
      </c>
      <c r="E781" s="59" t="s">
        <v>762</v>
      </c>
      <c r="F781" s="59" t="s">
        <v>762</v>
      </c>
      <c r="G781" s="59" t="s">
        <v>762</v>
      </c>
      <c r="H781" s="60" t="s">
        <v>3745</v>
      </c>
      <c r="I781" s="59" t="s">
        <v>27</v>
      </c>
      <c r="J781" s="59">
        <v>0</v>
      </c>
      <c r="K781" s="59">
        <f t="shared" si="49"/>
        <v>3</v>
      </c>
      <c r="L781" s="59">
        <v>1</v>
      </c>
      <c r="M781" s="59">
        <v>1</v>
      </c>
      <c r="N781" s="59">
        <v>1</v>
      </c>
      <c r="O781" s="59">
        <v>0</v>
      </c>
      <c r="P781" s="59">
        <v>0</v>
      </c>
      <c r="Q781" s="59">
        <v>0</v>
      </c>
      <c r="R781" s="59">
        <v>2016</v>
      </c>
      <c r="S781" s="59" t="s">
        <v>1022</v>
      </c>
      <c r="T781" s="59" t="s">
        <v>3746</v>
      </c>
      <c r="U781" s="59" t="s">
        <v>30</v>
      </c>
      <c r="V781" s="59">
        <v>1</v>
      </c>
      <c r="W781" s="59">
        <v>1</v>
      </c>
      <c r="X781" s="61">
        <v>1</v>
      </c>
      <c r="Y781" s="64">
        <v>0</v>
      </c>
    </row>
    <row r="782" spans="1:25" ht="17.5" customHeight="1">
      <c r="A782" s="59">
        <v>781</v>
      </c>
      <c r="B782" s="59" t="s">
        <v>3747</v>
      </c>
      <c r="C782" s="59" t="s">
        <v>3748</v>
      </c>
      <c r="D782" s="59" t="s">
        <v>3749</v>
      </c>
      <c r="E782" s="59" t="s">
        <v>34</v>
      </c>
      <c r="F782" s="59" t="s">
        <v>35</v>
      </c>
      <c r="G782" s="59">
        <f>IFERROR(IF(FIND("Multi",F782),1,0),0)</f>
        <v>0</v>
      </c>
      <c r="H782" s="60" t="s">
        <v>3750</v>
      </c>
      <c r="I782" s="59" t="s">
        <v>27</v>
      </c>
      <c r="J782" s="59">
        <v>0</v>
      </c>
      <c r="K782" s="59">
        <f t="shared" si="49"/>
        <v>3</v>
      </c>
      <c r="L782" s="59">
        <v>1</v>
      </c>
      <c r="M782" s="59">
        <v>1</v>
      </c>
      <c r="N782" s="59">
        <v>0</v>
      </c>
      <c r="O782" s="59">
        <v>1</v>
      </c>
      <c r="P782" s="59">
        <v>0</v>
      </c>
      <c r="Q782" s="59">
        <v>0</v>
      </c>
      <c r="R782" s="59">
        <v>2019</v>
      </c>
      <c r="S782" s="59" t="s">
        <v>367</v>
      </c>
      <c r="T782" s="59" t="s">
        <v>3751</v>
      </c>
      <c r="U782" s="59" t="s">
        <v>30</v>
      </c>
      <c r="V782" s="59">
        <v>1</v>
      </c>
      <c r="W782" s="59">
        <v>1</v>
      </c>
      <c r="X782" s="61">
        <v>1</v>
      </c>
      <c r="Y782" s="64">
        <v>0</v>
      </c>
    </row>
    <row r="783" spans="1:25">
      <c r="A783" s="59">
        <v>782</v>
      </c>
      <c r="B783" s="59" t="s">
        <v>3752</v>
      </c>
      <c r="C783" s="59" t="s">
        <v>3753</v>
      </c>
      <c r="D783" s="59" t="s">
        <v>762</v>
      </c>
      <c r="E783" s="59" t="s">
        <v>762</v>
      </c>
      <c r="F783" s="59" t="s">
        <v>762</v>
      </c>
      <c r="G783" s="59" t="s">
        <v>762</v>
      </c>
      <c r="H783" s="60" t="s">
        <v>3754</v>
      </c>
      <c r="I783" s="59" t="s">
        <v>27</v>
      </c>
      <c r="J783" s="59">
        <v>0</v>
      </c>
      <c r="K783" s="59">
        <f t="shared" si="49"/>
        <v>3</v>
      </c>
      <c r="L783" s="59">
        <v>0</v>
      </c>
      <c r="M783" s="59">
        <v>1</v>
      </c>
      <c r="N783" s="59">
        <v>1</v>
      </c>
      <c r="O783" s="59">
        <v>0</v>
      </c>
      <c r="P783" s="59">
        <v>0</v>
      </c>
      <c r="Q783" s="59">
        <v>1</v>
      </c>
      <c r="R783" s="59">
        <v>2017</v>
      </c>
      <c r="S783" s="59" t="s">
        <v>367</v>
      </c>
      <c r="T783" s="59" t="s">
        <v>3755</v>
      </c>
      <c r="U783" s="59" t="s">
        <v>30</v>
      </c>
      <c r="V783" s="59">
        <v>1</v>
      </c>
      <c r="W783" s="59">
        <v>1</v>
      </c>
      <c r="X783" s="61">
        <v>1</v>
      </c>
      <c r="Y783" s="64">
        <v>0</v>
      </c>
    </row>
    <row r="784" spans="1:25">
      <c r="A784" s="59">
        <v>783</v>
      </c>
      <c r="B784" s="64" t="s">
        <v>3756</v>
      </c>
      <c r="C784" s="64" t="s">
        <v>3757</v>
      </c>
      <c r="D784" s="59" t="s">
        <v>762</v>
      </c>
      <c r="E784" s="59" t="s">
        <v>762</v>
      </c>
      <c r="F784" s="59" t="s">
        <v>762</v>
      </c>
      <c r="G784" s="59" t="s">
        <v>762</v>
      </c>
      <c r="H784" s="64" t="s">
        <v>3758</v>
      </c>
      <c r="I784" s="64" t="s">
        <v>961</v>
      </c>
      <c r="J784" s="59">
        <v>0</v>
      </c>
      <c r="K784" s="59">
        <v>3</v>
      </c>
      <c r="L784" s="64">
        <v>1</v>
      </c>
      <c r="M784" s="64">
        <v>1</v>
      </c>
      <c r="N784" s="64">
        <v>0</v>
      </c>
      <c r="O784" s="64">
        <v>1</v>
      </c>
      <c r="P784" s="64">
        <v>0</v>
      </c>
      <c r="Q784" s="64">
        <v>0</v>
      </c>
      <c r="R784" s="64">
        <v>2017</v>
      </c>
      <c r="S784" s="64" t="s">
        <v>1768</v>
      </c>
      <c r="T784" s="64" t="s">
        <v>3759</v>
      </c>
      <c r="U784" s="64" t="s">
        <v>30</v>
      </c>
      <c r="V784" s="64">
        <v>1</v>
      </c>
      <c r="W784" s="64">
        <v>1</v>
      </c>
      <c r="X784" s="64">
        <v>1</v>
      </c>
      <c r="Y784" s="64">
        <v>1</v>
      </c>
    </row>
    <row r="785" spans="1:25">
      <c r="A785" s="59">
        <v>784</v>
      </c>
      <c r="B785" s="64" t="s">
        <v>3760</v>
      </c>
      <c r="C785" s="64" t="s">
        <v>3761</v>
      </c>
      <c r="D785" s="60" t="s">
        <v>3762</v>
      </c>
      <c r="E785" s="60" t="s">
        <v>3763</v>
      </c>
      <c r="F785" s="60" t="s">
        <v>4203</v>
      </c>
      <c r="G785" s="60">
        <v>0</v>
      </c>
      <c r="H785" s="64" t="s">
        <v>3764</v>
      </c>
      <c r="I785" s="64" t="s">
        <v>961</v>
      </c>
      <c r="J785" s="59">
        <v>0</v>
      </c>
      <c r="K785" s="59">
        <v>3</v>
      </c>
      <c r="L785" s="64">
        <v>0</v>
      </c>
      <c r="M785" s="64">
        <v>1</v>
      </c>
      <c r="N785" s="64">
        <v>0</v>
      </c>
      <c r="O785" s="64">
        <v>1</v>
      </c>
      <c r="P785" s="64">
        <v>1</v>
      </c>
      <c r="Q785" s="64">
        <v>0</v>
      </c>
      <c r="R785" s="64">
        <v>2019</v>
      </c>
      <c r="S785" s="64" t="s">
        <v>3765</v>
      </c>
      <c r="T785" s="64" t="s">
        <v>3766</v>
      </c>
      <c r="U785" s="64" t="s">
        <v>30</v>
      </c>
      <c r="V785" s="64">
        <v>1</v>
      </c>
      <c r="W785" s="64">
        <v>1</v>
      </c>
      <c r="X785" s="64">
        <v>1</v>
      </c>
      <c r="Y785" s="64">
        <v>1</v>
      </c>
    </row>
    <row r="786" spans="1:25">
      <c r="A786" s="59">
        <v>785</v>
      </c>
      <c r="B786" s="64" t="s">
        <v>3767</v>
      </c>
      <c r="C786" s="64" t="s">
        <v>3768</v>
      </c>
      <c r="D786" s="60" t="s">
        <v>4246</v>
      </c>
      <c r="E786" s="59" t="s">
        <v>161</v>
      </c>
      <c r="F786" s="60" t="s">
        <v>4201</v>
      </c>
      <c r="G786" s="60">
        <v>1</v>
      </c>
      <c r="H786" s="64" t="s">
        <v>3769</v>
      </c>
      <c r="I786" s="64" t="s">
        <v>27</v>
      </c>
      <c r="J786" s="59">
        <v>0</v>
      </c>
      <c r="K786" s="59">
        <v>3</v>
      </c>
      <c r="L786" s="64">
        <v>0</v>
      </c>
      <c r="M786" s="64">
        <v>1</v>
      </c>
      <c r="N786" s="64">
        <v>1</v>
      </c>
      <c r="O786" s="64">
        <v>0</v>
      </c>
      <c r="P786" s="64">
        <v>0</v>
      </c>
      <c r="Q786" s="64">
        <v>1</v>
      </c>
      <c r="R786" s="64">
        <v>2019</v>
      </c>
      <c r="S786" s="64" t="s">
        <v>471</v>
      </c>
      <c r="T786" s="64" t="s">
        <v>3770</v>
      </c>
      <c r="U786" s="64" t="s">
        <v>30</v>
      </c>
      <c r="V786" s="64">
        <v>1</v>
      </c>
      <c r="W786" s="64">
        <v>1</v>
      </c>
      <c r="X786" s="64">
        <v>1</v>
      </c>
      <c r="Y786" s="64">
        <v>1</v>
      </c>
    </row>
    <row r="787" spans="1:25">
      <c r="A787" s="59">
        <v>786</v>
      </c>
      <c r="B787" s="64" t="s">
        <v>3771</v>
      </c>
      <c r="C787" s="64" t="s">
        <v>3772</v>
      </c>
      <c r="D787" s="60" t="s">
        <v>4232</v>
      </c>
      <c r="E787" s="60" t="s">
        <v>4222</v>
      </c>
      <c r="F787" s="60" t="s">
        <v>4202</v>
      </c>
      <c r="G787" s="60">
        <v>0</v>
      </c>
      <c r="H787" s="64" t="s">
        <v>3773</v>
      </c>
      <c r="I787" s="64" t="s">
        <v>27</v>
      </c>
      <c r="J787" s="59">
        <v>0</v>
      </c>
      <c r="K787" s="59">
        <v>3</v>
      </c>
      <c r="L787" s="64">
        <v>0</v>
      </c>
      <c r="M787" s="64">
        <v>0</v>
      </c>
      <c r="N787" s="64">
        <v>1</v>
      </c>
      <c r="O787" s="64">
        <v>1</v>
      </c>
      <c r="P787" s="64">
        <v>1</v>
      </c>
      <c r="Q787" s="64">
        <v>0</v>
      </c>
      <c r="R787" s="64">
        <v>2018</v>
      </c>
      <c r="S787" s="64" t="s">
        <v>93</v>
      </c>
      <c r="T787" s="64" t="s">
        <v>3774</v>
      </c>
      <c r="U787" s="64" t="s">
        <v>30</v>
      </c>
      <c r="V787" s="64">
        <v>1</v>
      </c>
      <c r="W787" s="64">
        <v>1</v>
      </c>
      <c r="X787" s="64">
        <v>1</v>
      </c>
      <c r="Y787" s="64">
        <v>1</v>
      </c>
    </row>
    <row r="788" spans="1:25">
      <c r="A788" s="59">
        <v>787</v>
      </c>
      <c r="B788" s="59" t="s">
        <v>3775</v>
      </c>
      <c r="C788" s="59" t="s">
        <v>3776</v>
      </c>
      <c r="D788" s="59" t="s">
        <v>110</v>
      </c>
      <c r="E788" s="59" t="s">
        <v>105</v>
      </c>
      <c r="F788" s="59" t="s">
        <v>25</v>
      </c>
      <c r="G788" s="59">
        <f>IFERROR(IF(FIND("Multi",F788),1,0),0)</f>
        <v>0</v>
      </c>
      <c r="H788" s="60" t="s">
        <v>3777</v>
      </c>
      <c r="I788" s="59" t="s">
        <v>27</v>
      </c>
      <c r="J788" s="59">
        <v>0</v>
      </c>
      <c r="K788" s="59">
        <f t="shared" ref="K788:K811" si="51">SUM(L788:Q788)</f>
        <v>2</v>
      </c>
      <c r="L788" s="59">
        <v>1</v>
      </c>
      <c r="M788" s="59">
        <v>1</v>
      </c>
      <c r="N788" s="59">
        <v>0</v>
      </c>
      <c r="O788" s="59">
        <v>0</v>
      </c>
      <c r="P788" s="59">
        <v>0</v>
      </c>
      <c r="Q788" s="59">
        <v>0</v>
      </c>
      <c r="R788" s="59">
        <v>2022</v>
      </c>
      <c r="S788" s="59" t="s">
        <v>2545</v>
      </c>
      <c r="T788" s="59" t="s">
        <v>3778</v>
      </c>
      <c r="U788" s="59" t="s">
        <v>30</v>
      </c>
      <c r="V788" s="59">
        <v>1</v>
      </c>
      <c r="W788" s="59">
        <v>1</v>
      </c>
      <c r="X788" s="61">
        <v>1</v>
      </c>
      <c r="Y788" s="64">
        <v>0</v>
      </c>
    </row>
    <row r="789" spans="1:25">
      <c r="A789" s="59">
        <v>788</v>
      </c>
      <c r="B789" s="59" t="s">
        <v>3779</v>
      </c>
      <c r="C789" s="59" t="s">
        <v>3780</v>
      </c>
      <c r="D789" s="59" t="s">
        <v>3781</v>
      </c>
      <c r="E789" s="59" t="s">
        <v>56</v>
      </c>
      <c r="F789" s="59" t="s">
        <v>56</v>
      </c>
      <c r="G789" s="59">
        <f>IFERROR(IF(FIND("Multi",F789),1,0),0)</f>
        <v>0</v>
      </c>
      <c r="H789" s="60" t="s">
        <v>3782</v>
      </c>
      <c r="I789" s="59" t="s">
        <v>183</v>
      </c>
      <c r="J789" s="59">
        <v>0</v>
      </c>
      <c r="K789" s="59">
        <f t="shared" si="51"/>
        <v>2</v>
      </c>
      <c r="L789" s="59">
        <v>0</v>
      </c>
      <c r="M789" s="59">
        <v>1</v>
      </c>
      <c r="N789" s="59">
        <v>0</v>
      </c>
      <c r="O789" s="59">
        <v>0</v>
      </c>
      <c r="P789" s="59">
        <v>1</v>
      </c>
      <c r="Q789" s="59">
        <v>0</v>
      </c>
      <c r="R789" s="59">
        <v>2021</v>
      </c>
      <c r="S789" s="59" t="s">
        <v>2344</v>
      </c>
      <c r="T789" s="59" t="s">
        <v>3783</v>
      </c>
      <c r="U789" s="59" t="s">
        <v>30</v>
      </c>
      <c r="V789" s="59">
        <v>1</v>
      </c>
      <c r="W789" s="59">
        <v>1</v>
      </c>
      <c r="X789" s="61">
        <v>1</v>
      </c>
      <c r="Y789" s="64">
        <v>0</v>
      </c>
    </row>
    <row r="790" spans="1:25">
      <c r="A790" s="59">
        <v>789</v>
      </c>
      <c r="B790" s="59" t="s">
        <v>3784</v>
      </c>
      <c r="C790" s="59" t="s">
        <v>3785</v>
      </c>
      <c r="D790" s="59" t="s">
        <v>116</v>
      </c>
      <c r="E790" s="59" t="s">
        <v>105</v>
      </c>
      <c r="F790" s="59" t="s">
        <v>25</v>
      </c>
      <c r="G790" s="59">
        <f>IFERROR(IF(FIND("Multi",F790),1,0),0)</f>
        <v>0</v>
      </c>
      <c r="H790" s="60" t="s">
        <v>3786</v>
      </c>
      <c r="I790" s="59" t="s">
        <v>27</v>
      </c>
      <c r="J790" s="59">
        <v>0</v>
      </c>
      <c r="K790" s="59">
        <f t="shared" si="51"/>
        <v>2</v>
      </c>
      <c r="L790" s="59">
        <v>0</v>
      </c>
      <c r="M790" s="59">
        <v>1</v>
      </c>
      <c r="N790" s="59">
        <v>1</v>
      </c>
      <c r="O790" s="59">
        <v>0</v>
      </c>
      <c r="P790" s="59">
        <v>0</v>
      </c>
      <c r="Q790" s="59">
        <v>0</v>
      </c>
      <c r="R790" s="59">
        <v>2022</v>
      </c>
      <c r="S790" s="59" t="s">
        <v>3787</v>
      </c>
      <c r="T790" s="59" t="s">
        <v>3788</v>
      </c>
      <c r="U790" s="59" t="s">
        <v>30</v>
      </c>
      <c r="V790" s="59">
        <v>1</v>
      </c>
      <c r="W790" s="59">
        <v>1</v>
      </c>
      <c r="X790" s="61">
        <v>1</v>
      </c>
      <c r="Y790" s="64">
        <v>0</v>
      </c>
    </row>
    <row r="791" spans="1:25">
      <c r="A791" s="59">
        <v>790</v>
      </c>
      <c r="B791" s="59" t="s">
        <v>3789</v>
      </c>
      <c r="C791" s="59" t="s">
        <v>3790</v>
      </c>
      <c r="D791" s="59" t="s">
        <v>91</v>
      </c>
      <c r="E791" s="59" t="s">
        <v>91</v>
      </c>
      <c r="F791" s="59" t="s">
        <v>91</v>
      </c>
      <c r="G791" s="59">
        <f>IFERROR(IF(FIND("Multi",F791),1,0),0)</f>
        <v>0</v>
      </c>
      <c r="H791" s="60" t="s">
        <v>3791</v>
      </c>
      <c r="I791" s="59" t="s">
        <v>183</v>
      </c>
      <c r="J791" s="59">
        <v>0</v>
      </c>
      <c r="K791" s="59">
        <f t="shared" si="51"/>
        <v>2</v>
      </c>
      <c r="L791" s="59">
        <v>0</v>
      </c>
      <c r="M791" s="59">
        <v>1</v>
      </c>
      <c r="N791" s="59">
        <v>1</v>
      </c>
      <c r="O791" s="59">
        <v>0</v>
      </c>
      <c r="P791" s="59">
        <v>0</v>
      </c>
      <c r="Q791" s="59">
        <v>0</v>
      </c>
      <c r="R791" s="59">
        <v>2018</v>
      </c>
      <c r="S791" s="59" t="s">
        <v>3792</v>
      </c>
      <c r="T791" s="59" t="s">
        <v>3793</v>
      </c>
      <c r="U791" s="59" t="s">
        <v>30</v>
      </c>
      <c r="V791" s="59">
        <v>1</v>
      </c>
      <c r="W791" s="59">
        <v>1</v>
      </c>
      <c r="X791" s="61">
        <v>1</v>
      </c>
      <c r="Y791" s="64">
        <v>0</v>
      </c>
    </row>
    <row r="792" spans="1:25">
      <c r="A792" s="59">
        <v>791</v>
      </c>
      <c r="B792" s="59" t="s">
        <v>3794</v>
      </c>
      <c r="C792" s="59" t="s">
        <v>3795</v>
      </c>
      <c r="D792" s="59" t="s">
        <v>762</v>
      </c>
      <c r="E792" s="59" t="s">
        <v>762</v>
      </c>
      <c r="F792" s="59" t="s">
        <v>762</v>
      </c>
      <c r="G792" s="59" t="s">
        <v>762</v>
      </c>
      <c r="H792" s="60" t="s">
        <v>3796</v>
      </c>
      <c r="I792" s="59" t="s">
        <v>27</v>
      </c>
      <c r="J792" s="59">
        <v>0</v>
      </c>
      <c r="K792" s="59">
        <f t="shared" si="51"/>
        <v>2</v>
      </c>
      <c r="L792" s="59">
        <v>1</v>
      </c>
      <c r="M792" s="59">
        <v>0</v>
      </c>
      <c r="N792" s="59">
        <v>0</v>
      </c>
      <c r="O792" s="59">
        <v>1</v>
      </c>
      <c r="P792" s="59">
        <v>0</v>
      </c>
      <c r="Q792" s="59">
        <v>0</v>
      </c>
      <c r="R792" s="59">
        <v>2022</v>
      </c>
      <c r="S792" s="59" t="s">
        <v>2618</v>
      </c>
      <c r="T792" s="59" t="s">
        <v>3797</v>
      </c>
      <c r="U792" s="59" t="s">
        <v>30</v>
      </c>
      <c r="V792" s="59">
        <v>1</v>
      </c>
      <c r="W792" s="59">
        <v>1</v>
      </c>
      <c r="X792" s="61">
        <v>1</v>
      </c>
      <c r="Y792" s="64">
        <v>0</v>
      </c>
    </row>
    <row r="793" spans="1:25" ht="19.399999999999999" customHeight="1">
      <c r="A793" s="59">
        <v>792</v>
      </c>
      <c r="B793" s="59" t="s">
        <v>3798</v>
      </c>
      <c r="C793" s="59" t="s">
        <v>3799</v>
      </c>
      <c r="D793" s="59" t="s">
        <v>762</v>
      </c>
      <c r="E793" s="59" t="s">
        <v>762</v>
      </c>
      <c r="F793" s="59" t="s">
        <v>762</v>
      </c>
      <c r="G793" s="59" t="s">
        <v>762</v>
      </c>
      <c r="H793" s="60" t="s">
        <v>3800</v>
      </c>
      <c r="I793" s="59" t="s">
        <v>27</v>
      </c>
      <c r="J793" s="59">
        <v>0</v>
      </c>
      <c r="K793" s="59">
        <f t="shared" si="51"/>
        <v>2</v>
      </c>
      <c r="L793" s="59">
        <v>0</v>
      </c>
      <c r="M793" s="59">
        <v>1</v>
      </c>
      <c r="N793" s="59">
        <v>0</v>
      </c>
      <c r="O793" s="59">
        <v>1</v>
      </c>
      <c r="P793" s="59">
        <v>0</v>
      </c>
      <c r="Q793" s="59">
        <v>0</v>
      </c>
      <c r="R793" s="59">
        <v>2017</v>
      </c>
      <c r="S793" s="59" t="s">
        <v>582</v>
      </c>
      <c r="T793" s="59" t="s">
        <v>3801</v>
      </c>
      <c r="U793" s="59" t="s">
        <v>30</v>
      </c>
      <c r="V793" s="59">
        <v>1</v>
      </c>
      <c r="W793" s="59">
        <v>1</v>
      </c>
      <c r="X793" s="61">
        <v>1</v>
      </c>
      <c r="Y793" s="64">
        <v>0</v>
      </c>
    </row>
    <row r="794" spans="1:25">
      <c r="A794" s="59">
        <v>793</v>
      </c>
      <c r="B794" s="59" t="s">
        <v>3802</v>
      </c>
      <c r="C794" s="59" t="s">
        <v>3803</v>
      </c>
      <c r="D794" s="59" t="s">
        <v>762</v>
      </c>
      <c r="E794" s="59" t="s">
        <v>762</v>
      </c>
      <c r="F794" s="59" t="s">
        <v>762</v>
      </c>
      <c r="G794" s="59" t="s">
        <v>762</v>
      </c>
      <c r="H794" s="60" t="s">
        <v>3804</v>
      </c>
      <c r="I794" s="59" t="s">
        <v>27</v>
      </c>
      <c r="J794" s="59">
        <v>0</v>
      </c>
      <c r="K794" s="59">
        <f t="shared" si="51"/>
        <v>2</v>
      </c>
      <c r="L794" s="59">
        <v>1</v>
      </c>
      <c r="M794" s="59">
        <v>1</v>
      </c>
      <c r="N794" s="59">
        <v>0</v>
      </c>
      <c r="O794" s="59">
        <v>0</v>
      </c>
      <c r="P794" s="59">
        <v>0</v>
      </c>
      <c r="Q794" s="59">
        <v>0</v>
      </c>
      <c r="R794" s="59">
        <v>2017</v>
      </c>
      <c r="S794" s="59" t="s">
        <v>37</v>
      </c>
      <c r="T794" s="59" t="s">
        <v>3805</v>
      </c>
      <c r="U794" s="59" t="s">
        <v>30</v>
      </c>
      <c r="V794" s="59">
        <v>1</v>
      </c>
      <c r="W794" s="59">
        <v>1</v>
      </c>
      <c r="X794" s="61">
        <v>1</v>
      </c>
      <c r="Y794" s="64">
        <v>0</v>
      </c>
    </row>
    <row r="795" spans="1:25">
      <c r="A795" s="59">
        <v>794</v>
      </c>
      <c r="B795" s="59" t="s">
        <v>3806</v>
      </c>
      <c r="C795" s="59" t="s">
        <v>3807</v>
      </c>
      <c r="D795" s="59" t="s">
        <v>3808</v>
      </c>
      <c r="E795" s="59" t="s">
        <v>50</v>
      </c>
      <c r="F795" s="59" t="s">
        <v>25</v>
      </c>
      <c r="G795" s="59">
        <f>IFERROR(IF(FIND("Multi",F795),1,0),0)</f>
        <v>0</v>
      </c>
      <c r="H795" s="60" t="s">
        <v>3809</v>
      </c>
      <c r="I795" s="59" t="s">
        <v>27</v>
      </c>
      <c r="J795" s="59">
        <v>0</v>
      </c>
      <c r="K795" s="59">
        <f t="shared" si="51"/>
        <v>2</v>
      </c>
      <c r="L795" s="59">
        <v>1</v>
      </c>
      <c r="M795" s="59">
        <v>0</v>
      </c>
      <c r="N795" s="59">
        <v>0</v>
      </c>
      <c r="O795" s="59">
        <v>0</v>
      </c>
      <c r="P795" s="59">
        <v>1</v>
      </c>
      <c r="Q795" s="59">
        <v>0</v>
      </c>
      <c r="R795" s="59">
        <v>2022</v>
      </c>
      <c r="S795" s="59" t="s">
        <v>112</v>
      </c>
      <c r="T795" s="59" t="s">
        <v>3810</v>
      </c>
      <c r="U795" s="59" t="s">
        <v>30</v>
      </c>
      <c r="V795" s="59">
        <v>1</v>
      </c>
      <c r="W795" s="59">
        <v>1</v>
      </c>
      <c r="X795" s="61">
        <v>1</v>
      </c>
      <c r="Y795" s="64">
        <v>0</v>
      </c>
    </row>
    <row r="796" spans="1:25">
      <c r="A796" s="59">
        <v>795</v>
      </c>
      <c r="B796" s="59" t="s">
        <v>3811</v>
      </c>
      <c r="C796" s="59" t="s">
        <v>3812</v>
      </c>
      <c r="D796" s="59" t="s">
        <v>762</v>
      </c>
      <c r="E796" s="59" t="s">
        <v>762</v>
      </c>
      <c r="F796" s="59" t="s">
        <v>762</v>
      </c>
      <c r="G796" s="59" t="s">
        <v>762</v>
      </c>
      <c r="H796" s="60" t="s">
        <v>3813</v>
      </c>
      <c r="I796" s="59" t="s">
        <v>27</v>
      </c>
      <c r="J796" s="59">
        <v>0</v>
      </c>
      <c r="K796" s="59">
        <f t="shared" si="51"/>
        <v>2</v>
      </c>
      <c r="L796" s="59">
        <v>0</v>
      </c>
      <c r="M796" s="59">
        <v>0</v>
      </c>
      <c r="N796" s="59">
        <v>0</v>
      </c>
      <c r="O796" s="59">
        <v>0</v>
      </c>
      <c r="P796" s="59">
        <v>1</v>
      </c>
      <c r="Q796" s="59">
        <v>1</v>
      </c>
      <c r="R796" s="59">
        <v>2022</v>
      </c>
      <c r="S796" s="59" t="s">
        <v>3814</v>
      </c>
      <c r="T796" s="59" t="s">
        <v>3815</v>
      </c>
      <c r="U796" s="59" t="s">
        <v>30</v>
      </c>
      <c r="V796" s="59">
        <v>1</v>
      </c>
      <c r="W796" s="59">
        <v>1</v>
      </c>
      <c r="X796" s="61">
        <v>1</v>
      </c>
      <c r="Y796" s="64">
        <v>0</v>
      </c>
    </row>
    <row r="797" spans="1:25">
      <c r="A797" s="59">
        <v>796</v>
      </c>
      <c r="B797" s="59" t="s">
        <v>3816</v>
      </c>
      <c r="C797" s="59" t="s">
        <v>3817</v>
      </c>
      <c r="D797" s="59" t="s">
        <v>1656</v>
      </c>
      <c r="E797" s="59" t="s">
        <v>105</v>
      </c>
      <c r="F797" s="59" t="s">
        <v>25</v>
      </c>
      <c r="G797" s="59">
        <f t="shared" ref="G797:G811" si="52">IFERROR(IF(FIND("Multi",F797),1,0),0)</f>
        <v>0</v>
      </c>
      <c r="H797" s="60" t="s">
        <v>3818</v>
      </c>
      <c r="I797" s="59" t="s">
        <v>27</v>
      </c>
      <c r="J797" s="59">
        <v>0</v>
      </c>
      <c r="K797" s="59">
        <f t="shared" si="51"/>
        <v>2</v>
      </c>
      <c r="L797" s="59">
        <v>1</v>
      </c>
      <c r="M797" s="59">
        <v>1</v>
      </c>
      <c r="N797" s="59">
        <v>0</v>
      </c>
      <c r="O797" s="59">
        <v>0</v>
      </c>
      <c r="P797" s="59">
        <v>0</v>
      </c>
      <c r="Q797" s="59">
        <v>0</v>
      </c>
      <c r="R797" s="59">
        <v>2012</v>
      </c>
      <c r="S797" s="59" t="s">
        <v>323</v>
      </c>
      <c r="T797" s="59" t="s">
        <v>3819</v>
      </c>
      <c r="U797" s="59" t="s">
        <v>30</v>
      </c>
      <c r="V797" s="59">
        <v>1</v>
      </c>
      <c r="W797" s="59">
        <v>1</v>
      </c>
      <c r="X797" s="61">
        <v>1</v>
      </c>
      <c r="Y797" s="64">
        <v>0</v>
      </c>
    </row>
    <row r="798" spans="1:25">
      <c r="A798" s="59">
        <v>797</v>
      </c>
      <c r="B798" s="59" t="s">
        <v>3820</v>
      </c>
      <c r="C798" s="59" t="s">
        <v>3821</v>
      </c>
      <c r="D798" s="59" t="s">
        <v>3822</v>
      </c>
      <c r="E798" s="59" t="s">
        <v>105</v>
      </c>
      <c r="F798" s="59" t="s">
        <v>25</v>
      </c>
      <c r="G798" s="59">
        <f t="shared" si="52"/>
        <v>0</v>
      </c>
      <c r="H798" s="60" t="s">
        <v>3823</v>
      </c>
      <c r="I798" s="59" t="s">
        <v>27</v>
      </c>
      <c r="J798" s="59">
        <v>0</v>
      </c>
      <c r="K798" s="59">
        <f t="shared" si="51"/>
        <v>2</v>
      </c>
      <c r="L798" s="59">
        <v>0</v>
      </c>
      <c r="M798" s="59">
        <v>1</v>
      </c>
      <c r="N798" s="59">
        <v>0</v>
      </c>
      <c r="O798" s="59">
        <v>1</v>
      </c>
      <c r="P798" s="59">
        <v>0</v>
      </c>
      <c r="Q798" s="59">
        <v>0</v>
      </c>
      <c r="R798" s="59">
        <v>2015</v>
      </c>
      <c r="S798" s="59" t="s">
        <v>323</v>
      </c>
      <c r="T798" s="59" t="s">
        <v>3824</v>
      </c>
      <c r="U798" s="59" t="s">
        <v>30</v>
      </c>
      <c r="V798" s="59">
        <v>1</v>
      </c>
      <c r="W798" s="59">
        <v>1</v>
      </c>
      <c r="X798" s="61">
        <v>1</v>
      </c>
      <c r="Y798" s="64">
        <v>0</v>
      </c>
    </row>
    <row r="799" spans="1:25">
      <c r="A799" s="59">
        <v>798</v>
      </c>
      <c r="B799" s="59" t="s">
        <v>3825</v>
      </c>
      <c r="C799" s="59" t="s">
        <v>3826</v>
      </c>
      <c r="D799" s="59" t="s">
        <v>3827</v>
      </c>
      <c r="E799" s="59" t="s">
        <v>42</v>
      </c>
      <c r="F799" s="59" t="s">
        <v>35</v>
      </c>
      <c r="G799" s="59">
        <f t="shared" si="52"/>
        <v>0</v>
      </c>
      <c r="H799" s="60" t="s">
        <v>3828</v>
      </c>
      <c r="I799" s="59" t="s">
        <v>27</v>
      </c>
      <c r="J799" s="59">
        <v>0</v>
      </c>
      <c r="K799" s="59">
        <f t="shared" si="51"/>
        <v>2</v>
      </c>
      <c r="L799" s="59">
        <v>1</v>
      </c>
      <c r="M799" s="59">
        <v>1</v>
      </c>
      <c r="N799" s="59">
        <v>0</v>
      </c>
      <c r="O799" s="59">
        <v>0</v>
      </c>
      <c r="P799" s="59">
        <v>0</v>
      </c>
      <c r="Q799" s="59">
        <v>0</v>
      </c>
      <c r="R799" s="59">
        <v>2015</v>
      </c>
      <c r="S799" s="59" t="s">
        <v>323</v>
      </c>
      <c r="T799" s="59" t="s">
        <v>3829</v>
      </c>
      <c r="U799" s="59" t="s">
        <v>30</v>
      </c>
      <c r="V799" s="59">
        <v>1</v>
      </c>
      <c r="W799" s="59">
        <v>1</v>
      </c>
      <c r="X799" s="61">
        <v>1</v>
      </c>
      <c r="Y799" s="64">
        <v>0</v>
      </c>
    </row>
    <row r="800" spans="1:25">
      <c r="A800" s="59">
        <v>799</v>
      </c>
      <c r="B800" s="59" t="s">
        <v>3830</v>
      </c>
      <c r="C800" s="59" t="s">
        <v>3831</v>
      </c>
      <c r="D800" s="59" t="s">
        <v>3675</v>
      </c>
      <c r="E800" s="59" t="s">
        <v>105</v>
      </c>
      <c r="F800" s="59" t="s">
        <v>25</v>
      </c>
      <c r="G800" s="59">
        <f t="shared" si="52"/>
        <v>0</v>
      </c>
      <c r="H800" s="60" t="s">
        <v>3832</v>
      </c>
      <c r="I800" s="59" t="s">
        <v>27</v>
      </c>
      <c r="J800" s="59">
        <v>0</v>
      </c>
      <c r="K800" s="59">
        <f t="shared" si="51"/>
        <v>2</v>
      </c>
      <c r="L800" s="59">
        <v>0</v>
      </c>
      <c r="M800" s="59">
        <v>1</v>
      </c>
      <c r="N800" s="59">
        <v>0</v>
      </c>
      <c r="O800" s="59">
        <v>1</v>
      </c>
      <c r="P800" s="59">
        <v>0</v>
      </c>
      <c r="Q800" s="59">
        <v>0</v>
      </c>
      <c r="R800" s="59">
        <v>2015</v>
      </c>
      <c r="S800" s="59" t="s">
        <v>1621</v>
      </c>
      <c r="T800" s="59" t="s">
        <v>3833</v>
      </c>
      <c r="U800" s="59" t="s">
        <v>30</v>
      </c>
      <c r="V800" s="59">
        <v>1</v>
      </c>
      <c r="W800" s="59">
        <v>1</v>
      </c>
      <c r="X800" s="61">
        <v>1</v>
      </c>
      <c r="Y800" s="64">
        <v>0</v>
      </c>
    </row>
    <row r="801" spans="1:25">
      <c r="A801" s="59">
        <v>800</v>
      </c>
      <c r="B801" s="59" t="s">
        <v>3834</v>
      </c>
      <c r="C801" s="59" t="s">
        <v>3835</v>
      </c>
      <c r="D801" s="59" t="s">
        <v>3836</v>
      </c>
      <c r="E801" s="59" t="s">
        <v>42</v>
      </c>
      <c r="F801" s="59" t="s">
        <v>35</v>
      </c>
      <c r="G801" s="59">
        <f t="shared" si="52"/>
        <v>0</v>
      </c>
      <c r="H801" s="60" t="s">
        <v>3837</v>
      </c>
      <c r="I801" s="59" t="s">
        <v>27</v>
      </c>
      <c r="J801" s="59">
        <v>0</v>
      </c>
      <c r="K801" s="59">
        <f t="shared" si="51"/>
        <v>2</v>
      </c>
      <c r="L801" s="59">
        <v>0</v>
      </c>
      <c r="M801" s="59">
        <v>1</v>
      </c>
      <c r="N801" s="59">
        <v>0</v>
      </c>
      <c r="O801" s="59">
        <v>1</v>
      </c>
      <c r="P801" s="59">
        <v>0</v>
      </c>
      <c r="Q801" s="59">
        <v>0</v>
      </c>
      <c r="R801" s="59">
        <v>2015</v>
      </c>
      <c r="S801" s="59" t="s">
        <v>1621</v>
      </c>
      <c r="T801" s="59" t="s">
        <v>3838</v>
      </c>
      <c r="U801" s="59" t="s">
        <v>30</v>
      </c>
      <c r="V801" s="59">
        <v>1</v>
      </c>
      <c r="W801" s="59">
        <v>1</v>
      </c>
      <c r="X801" s="61">
        <v>1</v>
      </c>
      <c r="Y801" s="64">
        <v>0</v>
      </c>
    </row>
    <row r="802" spans="1:25">
      <c r="A802" s="59">
        <v>801</v>
      </c>
      <c r="B802" s="59" t="s">
        <v>3839</v>
      </c>
      <c r="C802" s="59" t="s">
        <v>3840</v>
      </c>
      <c r="D802" s="59" t="s">
        <v>2066</v>
      </c>
      <c r="E802" s="59" t="s">
        <v>50</v>
      </c>
      <c r="F802" s="59" t="s">
        <v>25</v>
      </c>
      <c r="G802" s="59">
        <f t="shared" si="52"/>
        <v>0</v>
      </c>
      <c r="H802" s="60" t="s">
        <v>3841</v>
      </c>
      <c r="I802" s="59" t="s">
        <v>27</v>
      </c>
      <c r="J802" s="59">
        <v>0</v>
      </c>
      <c r="K802" s="59">
        <f t="shared" si="51"/>
        <v>2</v>
      </c>
      <c r="L802" s="59">
        <v>0</v>
      </c>
      <c r="M802" s="59">
        <v>1</v>
      </c>
      <c r="N802" s="59">
        <v>1</v>
      </c>
      <c r="O802" s="59">
        <v>0</v>
      </c>
      <c r="P802" s="59">
        <v>0</v>
      </c>
      <c r="Q802" s="59">
        <v>0</v>
      </c>
      <c r="R802" s="59">
        <v>2020</v>
      </c>
      <c r="S802" s="59" t="s">
        <v>3842</v>
      </c>
      <c r="T802" s="59" t="s">
        <v>3843</v>
      </c>
      <c r="U802" s="59" t="s">
        <v>30</v>
      </c>
      <c r="V802" s="59">
        <v>1</v>
      </c>
      <c r="W802" s="59">
        <v>1</v>
      </c>
      <c r="X802" s="61">
        <v>1</v>
      </c>
      <c r="Y802" s="64">
        <v>0</v>
      </c>
    </row>
    <row r="803" spans="1:25">
      <c r="A803" s="59">
        <v>802</v>
      </c>
      <c r="B803" s="59" t="s">
        <v>3844</v>
      </c>
      <c r="C803" s="59" t="s">
        <v>3845</v>
      </c>
      <c r="D803" s="59" t="s">
        <v>469</v>
      </c>
      <c r="E803" s="59" t="s">
        <v>105</v>
      </c>
      <c r="F803" s="59" t="s">
        <v>25</v>
      </c>
      <c r="G803" s="59">
        <f t="shared" si="52"/>
        <v>0</v>
      </c>
      <c r="H803" s="60" t="s">
        <v>3846</v>
      </c>
      <c r="I803" s="59" t="s">
        <v>27</v>
      </c>
      <c r="J803" s="59">
        <v>0</v>
      </c>
      <c r="K803" s="59">
        <f t="shared" si="51"/>
        <v>2</v>
      </c>
      <c r="L803" s="59">
        <v>0</v>
      </c>
      <c r="M803" s="59">
        <v>1</v>
      </c>
      <c r="N803" s="59">
        <v>0</v>
      </c>
      <c r="O803" s="59">
        <v>0</v>
      </c>
      <c r="P803" s="59">
        <v>1</v>
      </c>
      <c r="Q803" s="59">
        <v>0</v>
      </c>
      <c r="R803" s="59">
        <v>2020</v>
      </c>
      <c r="S803" s="59" t="s">
        <v>28</v>
      </c>
      <c r="T803" s="59" t="s">
        <v>3847</v>
      </c>
      <c r="U803" s="59" t="s">
        <v>30</v>
      </c>
      <c r="V803" s="59">
        <v>1</v>
      </c>
      <c r="W803" s="59">
        <v>1</v>
      </c>
      <c r="X803" s="61">
        <v>1</v>
      </c>
      <c r="Y803" s="64">
        <v>0</v>
      </c>
    </row>
    <row r="804" spans="1:25">
      <c r="A804" s="59">
        <v>803</v>
      </c>
      <c r="B804" s="59" t="s">
        <v>3848</v>
      </c>
      <c r="C804" s="59" t="s">
        <v>3849</v>
      </c>
      <c r="D804" s="59" t="s">
        <v>3850</v>
      </c>
      <c r="E804" s="59" t="s">
        <v>105</v>
      </c>
      <c r="F804" s="59" t="s">
        <v>25</v>
      </c>
      <c r="G804" s="59">
        <f t="shared" si="52"/>
        <v>0</v>
      </c>
      <c r="H804" s="60" t="s">
        <v>3851</v>
      </c>
      <c r="I804" s="59" t="s">
        <v>27</v>
      </c>
      <c r="J804" s="59">
        <v>0</v>
      </c>
      <c r="K804" s="59">
        <f t="shared" si="51"/>
        <v>2</v>
      </c>
      <c r="L804" s="59">
        <v>1</v>
      </c>
      <c r="M804" s="59">
        <v>1</v>
      </c>
      <c r="N804" s="59">
        <v>0</v>
      </c>
      <c r="O804" s="59">
        <v>0</v>
      </c>
      <c r="P804" s="59">
        <v>0</v>
      </c>
      <c r="Q804" s="59">
        <v>0</v>
      </c>
      <c r="R804" s="59">
        <v>2014</v>
      </c>
      <c r="S804" s="59" t="s">
        <v>3852</v>
      </c>
      <c r="T804" s="59" t="s">
        <v>3853</v>
      </c>
      <c r="U804" s="59" t="s">
        <v>30</v>
      </c>
      <c r="V804" s="59">
        <v>1</v>
      </c>
      <c r="W804" s="59">
        <v>1</v>
      </c>
      <c r="X804" s="61">
        <v>1</v>
      </c>
      <c r="Y804" s="64">
        <v>0</v>
      </c>
    </row>
    <row r="805" spans="1:25">
      <c r="A805" s="59">
        <v>804</v>
      </c>
      <c r="B805" s="59" t="s">
        <v>3854</v>
      </c>
      <c r="C805" s="59" t="s">
        <v>3855</v>
      </c>
      <c r="D805" s="59" t="s">
        <v>901</v>
      </c>
      <c r="E805" s="59" t="s">
        <v>105</v>
      </c>
      <c r="F805" s="59" t="s">
        <v>25</v>
      </c>
      <c r="G805" s="59">
        <f t="shared" si="52"/>
        <v>0</v>
      </c>
      <c r="H805" s="60" t="s">
        <v>3856</v>
      </c>
      <c r="I805" s="59" t="s">
        <v>27</v>
      </c>
      <c r="J805" s="59">
        <v>0</v>
      </c>
      <c r="K805" s="59">
        <f t="shared" si="51"/>
        <v>2</v>
      </c>
      <c r="L805" s="59">
        <v>1</v>
      </c>
      <c r="M805" s="59">
        <v>0</v>
      </c>
      <c r="N805" s="59">
        <v>0</v>
      </c>
      <c r="O805" s="59">
        <v>0</v>
      </c>
      <c r="P805" s="59">
        <v>1</v>
      </c>
      <c r="Q805" s="59">
        <v>0</v>
      </c>
      <c r="R805" s="59">
        <v>2016</v>
      </c>
      <c r="S805" s="59" t="s">
        <v>3857</v>
      </c>
      <c r="T805" s="59" t="s">
        <v>3858</v>
      </c>
      <c r="U805" s="59" t="s">
        <v>30</v>
      </c>
      <c r="V805" s="59">
        <v>1</v>
      </c>
      <c r="W805" s="59">
        <v>1</v>
      </c>
      <c r="X805" s="61">
        <v>1</v>
      </c>
      <c r="Y805" s="64">
        <v>0</v>
      </c>
    </row>
    <row r="806" spans="1:25">
      <c r="A806" s="59">
        <v>805</v>
      </c>
      <c r="B806" s="59" t="s">
        <v>3859</v>
      </c>
      <c r="C806" s="59" t="s">
        <v>3860</v>
      </c>
      <c r="D806" s="59" t="s">
        <v>901</v>
      </c>
      <c r="E806" s="59" t="s">
        <v>105</v>
      </c>
      <c r="F806" s="59" t="s">
        <v>25</v>
      </c>
      <c r="G806" s="59">
        <f t="shared" si="52"/>
        <v>0</v>
      </c>
      <c r="H806" s="60" t="s">
        <v>3861</v>
      </c>
      <c r="I806" s="59" t="s">
        <v>27</v>
      </c>
      <c r="J806" s="59">
        <v>0</v>
      </c>
      <c r="K806" s="59">
        <f t="shared" si="51"/>
        <v>2</v>
      </c>
      <c r="L806" s="59">
        <v>1</v>
      </c>
      <c r="M806" s="59">
        <v>0</v>
      </c>
      <c r="N806" s="59">
        <v>0</v>
      </c>
      <c r="O806" s="59">
        <v>0</v>
      </c>
      <c r="P806" s="59">
        <v>1</v>
      </c>
      <c r="Q806" s="59">
        <v>0</v>
      </c>
      <c r="R806" s="59">
        <v>2021</v>
      </c>
      <c r="S806" s="59" t="s">
        <v>340</v>
      </c>
      <c r="T806" s="59" t="s">
        <v>3862</v>
      </c>
      <c r="U806" s="59" t="s">
        <v>30</v>
      </c>
      <c r="V806" s="59">
        <v>1</v>
      </c>
      <c r="W806" s="59">
        <v>1</v>
      </c>
      <c r="X806" s="61">
        <v>1</v>
      </c>
      <c r="Y806" s="64">
        <v>0</v>
      </c>
    </row>
    <row r="807" spans="1:25">
      <c r="A807" s="59">
        <v>806</v>
      </c>
      <c r="B807" s="59" t="s">
        <v>3863</v>
      </c>
      <c r="C807" s="59" t="s">
        <v>3864</v>
      </c>
      <c r="D807" s="59" t="s">
        <v>3865</v>
      </c>
      <c r="E807" s="59" t="s">
        <v>56</v>
      </c>
      <c r="F807" s="59" t="s">
        <v>56</v>
      </c>
      <c r="G807" s="59">
        <f t="shared" si="52"/>
        <v>0</v>
      </c>
      <c r="H807" s="60" t="s">
        <v>3866</v>
      </c>
      <c r="I807" s="59" t="s">
        <v>27</v>
      </c>
      <c r="J807" s="59">
        <v>0</v>
      </c>
      <c r="K807" s="59">
        <f t="shared" si="51"/>
        <v>2</v>
      </c>
      <c r="L807" s="59">
        <v>1</v>
      </c>
      <c r="M807" s="59">
        <v>1</v>
      </c>
      <c r="N807" s="59">
        <v>0</v>
      </c>
      <c r="O807" s="59">
        <v>0</v>
      </c>
      <c r="P807" s="59">
        <v>0</v>
      </c>
      <c r="Q807" s="59">
        <v>0</v>
      </c>
      <c r="R807" s="59">
        <v>2022</v>
      </c>
      <c r="S807" s="59" t="s">
        <v>1471</v>
      </c>
      <c r="T807" s="59" t="s">
        <v>3867</v>
      </c>
      <c r="U807" s="59" t="s">
        <v>30</v>
      </c>
      <c r="V807" s="59">
        <v>1</v>
      </c>
      <c r="W807" s="59">
        <v>1</v>
      </c>
      <c r="X807" s="61">
        <v>1</v>
      </c>
      <c r="Y807" s="64">
        <v>0</v>
      </c>
    </row>
    <row r="808" spans="1:25">
      <c r="A808" s="59">
        <v>807</v>
      </c>
      <c r="B808" s="59" t="s">
        <v>3868</v>
      </c>
      <c r="C808" s="59" t="s">
        <v>3869</v>
      </c>
      <c r="D808" s="59" t="s">
        <v>901</v>
      </c>
      <c r="E808" s="59" t="s">
        <v>105</v>
      </c>
      <c r="F808" s="59" t="s">
        <v>25</v>
      </c>
      <c r="G808" s="59">
        <f t="shared" si="52"/>
        <v>0</v>
      </c>
      <c r="H808" s="60" t="s">
        <v>3870</v>
      </c>
      <c r="I808" s="59" t="s">
        <v>27</v>
      </c>
      <c r="J808" s="59">
        <v>0</v>
      </c>
      <c r="K808" s="59">
        <f t="shared" si="51"/>
        <v>2</v>
      </c>
      <c r="L808" s="59">
        <v>0</v>
      </c>
      <c r="M808" s="59">
        <v>1</v>
      </c>
      <c r="N808" s="59">
        <v>0</v>
      </c>
      <c r="O808" s="59">
        <v>0</v>
      </c>
      <c r="P808" s="59">
        <v>1</v>
      </c>
      <c r="Q808" s="59">
        <v>0</v>
      </c>
      <c r="R808" s="59">
        <v>2020</v>
      </c>
      <c r="S808" s="59" t="s">
        <v>52</v>
      </c>
      <c r="T808" s="59" t="s">
        <v>3871</v>
      </c>
      <c r="U808" s="59" t="s">
        <v>30</v>
      </c>
      <c r="V808" s="59">
        <v>1</v>
      </c>
      <c r="W808" s="59">
        <v>1</v>
      </c>
      <c r="X808" s="61">
        <v>1</v>
      </c>
      <c r="Y808" s="64">
        <v>0</v>
      </c>
    </row>
    <row r="809" spans="1:25">
      <c r="A809" s="59">
        <v>808</v>
      </c>
      <c r="B809" s="59" t="s">
        <v>3872</v>
      </c>
      <c r="C809" s="59" t="s">
        <v>3873</v>
      </c>
      <c r="D809" s="59" t="s">
        <v>4359</v>
      </c>
      <c r="E809" s="59" t="s">
        <v>72</v>
      </c>
      <c r="F809" s="59" t="s">
        <v>25</v>
      </c>
      <c r="G809" s="59">
        <f t="shared" si="52"/>
        <v>0</v>
      </c>
      <c r="H809" s="60" t="s">
        <v>3874</v>
      </c>
      <c r="I809" s="59" t="s">
        <v>27</v>
      </c>
      <c r="J809" s="59">
        <v>0</v>
      </c>
      <c r="K809" s="59">
        <f t="shared" si="51"/>
        <v>2</v>
      </c>
      <c r="L809" s="59">
        <v>1</v>
      </c>
      <c r="M809" s="59">
        <v>1</v>
      </c>
      <c r="N809" s="59">
        <v>0</v>
      </c>
      <c r="O809" s="59">
        <v>0</v>
      </c>
      <c r="P809" s="59">
        <v>0</v>
      </c>
      <c r="Q809" s="59">
        <v>0</v>
      </c>
      <c r="R809" s="59">
        <v>2022</v>
      </c>
      <c r="S809" s="59" t="s">
        <v>52</v>
      </c>
      <c r="T809" s="59" t="s">
        <v>3875</v>
      </c>
      <c r="U809" s="59" t="s">
        <v>30</v>
      </c>
      <c r="V809" s="59">
        <v>1</v>
      </c>
      <c r="W809" s="59">
        <v>1</v>
      </c>
      <c r="X809" s="61">
        <v>1</v>
      </c>
      <c r="Y809" s="64">
        <v>0</v>
      </c>
    </row>
    <row r="810" spans="1:25">
      <c r="A810" s="59">
        <v>809</v>
      </c>
      <c r="B810" s="59" t="s">
        <v>3876</v>
      </c>
      <c r="C810" s="59" t="s">
        <v>3877</v>
      </c>
      <c r="D810" s="59" t="s">
        <v>360</v>
      </c>
      <c r="E810" s="59" t="s">
        <v>105</v>
      </c>
      <c r="F810" s="59" t="s">
        <v>25</v>
      </c>
      <c r="G810" s="59">
        <f t="shared" si="52"/>
        <v>0</v>
      </c>
      <c r="H810" s="60" t="s">
        <v>3878</v>
      </c>
      <c r="I810" s="59" t="s">
        <v>27</v>
      </c>
      <c r="J810" s="59">
        <v>0</v>
      </c>
      <c r="K810" s="59">
        <f t="shared" si="51"/>
        <v>2</v>
      </c>
      <c r="L810" s="59">
        <v>1</v>
      </c>
      <c r="M810" s="59">
        <v>0</v>
      </c>
      <c r="N810" s="59">
        <v>0</v>
      </c>
      <c r="O810" s="59">
        <v>1</v>
      </c>
      <c r="P810" s="59">
        <v>0</v>
      </c>
      <c r="Q810" s="59">
        <v>0</v>
      </c>
      <c r="R810" s="59">
        <v>2019</v>
      </c>
      <c r="S810" s="59" t="s">
        <v>3879</v>
      </c>
      <c r="T810" s="59" t="s">
        <v>3880</v>
      </c>
      <c r="U810" s="59" t="s">
        <v>30</v>
      </c>
      <c r="V810" s="59">
        <v>1</v>
      </c>
      <c r="W810" s="59">
        <v>1</v>
      </c>
      <c r="X810" s="61">
        <v>1</v>
      </c>
      <c r="Y810" s="64">
        <v>0</v>
      </c>
    </row>
    <row r="811" spans="1:25">
      <c r="A811" s="59">
        <v>810</v>
      </c>
      <c r="B811" s="59" t="s">
        <v>3881</v>
      </c>
      <c r="C811" s="59" t="s">
        <v>3882</v>
      </c>
      <c r="D811" s="59" t="s">
        <v>469</v>
      </c>
      <c r="E811" s="59" t="s">
        <v>105</v>
      </c>
      <c r="F811" s="59" t="s">
        <v>25</v>
      </c>
      <c r="G811" s="59">
        <f t="shared" si="52"/>
        <v>0</v>
      </c>
      <c r="H811" s="66" t="s">
        <v>3883</v>
      </c>
      <c r="I811" s="59" t="s">
        <v>27</v>
      </c>
      <c r="J811" s="59">
        <v>0</v>
      </c>
      <c r="K811" s="59">
        <f t="shared" si="51"/>
        <v>2</v>
      </c>
      <c r="L811" s="59">
        <v>0</v>
      </c>
      <c r="M811" s="59">
        <v>1</v>
      </c>
      <c r="N811" s="59">
        <v>0</v>
      </c>
      <c r="O811" s="59">
        <v>1</v>
      </c>
      <c r="P811" s="59">
        <v>0</v>
      </c>
      <c r="Q811" s="59">
        <v>0</v>
      </c>
      <c r="R811" s="59">
        <v>2014</v>
      </c>
      <c r="S811" s="59" t="s">
        <v>3884</v>
      </c>
      <c r="T811" s="59" t="s">
        <v>3885</v>
      </c>
      <c r="U811" s="59" t="s">
        <v>30</v>
      </c>
      <c r="V811" s="59">
        <v>1</v>
      </c>
      <c r="W811" s="59">
        <v>1</v>
      </c>
      <c r="X811" s="61">
        <v>1</v>
      </c>
      <c r="Y811" s="64">
        <v>0</v>
      </c>
    </row>
    <row r="812" spans="1:25">
      <c r="A812" s="59">
        <v>811</v>
      </c>
      <c r="B812" s="64" t="s">
        <v>3886</v>
      </c>
      <c r="C812" s="64" t="s">
        <v>3887</v>
      </c>
      <c r="D812" s="60" t="s">
        <v>3888</v>
      </c>
      <c r="E812" s="60" t="s">
        <v>3889</v>
      </c>
      <c r="F812" s="60" t="s">
        <v>4203</v>
      </c>
      <c r="G812" s="60">
        <v>0</v>
      </c>
      <c r="H812" s="64" t="s">
        <v>3890</v>
      </c>
      <c r="I812" s="64" t="s">
        <v>27</v>
      </c>
      <c r="J812" s="59">
        <v>0</v>
      </c>
      <c r="K812" s="59">
        <v>2</v>
      </c>
      <c r="L812" s="64">
        <v>0</v>
      </c>
      <c r="M812" s="64">
        <v>1</v>
      </c>
      <c r="N812" s="64">
        <v>1</v>
      </c>
      <c r="O812" s="64">
        <v>0</v>
      </c>
      <c r="P812" s="64">
        <v>0</v>
      </c>
      <c r="Q812" s="64">
        <v>0</v>
      </c>
      <c r="R812" s="64">
        <v>2018</v>
      </c>
      <c r="S812" s="64" t="s">
        <v>2276</v>
      </c>
      <c r="T812" s="64" t="s">
        <v>3891</v>
      </c>
      <c r="U812" s="64" t="s">
        <v>30</v>
      </c>
      <c r="V812" s="64">
        <v>1</v>
      </c>
      <c r="W812" s="64">
        <v>1</v>
      </c>
      <c r="X812" s="64">
        <v>1</v>
      </c>
      <c r="Y812" s="64">
        <v>1</v>
      </c>
    </row>
    <row r="813" spans="1:25">
      <c r="A813" s="59">
        <v>812</v>
      </c>
      <c r="B813" s="64" t="s">
        <v>3892</v>
      </c>
      <c r="C813" s="64" t="s">
        <v>4236</v>
      </c>
      <c r="D813" s="59" t="s">
        <v>4237</v>
      </c>
      <c r="E813" s="59" t="s">
        <v>34</v>
      </c>
      <c r="F813" s="60" t="s">
        <v>4208</v>
      </c>
      <c r="G813" s="60">
        <v>0</v>
      </c>
      <c r="H813" s="64" t="s">
        <v>4233</v>
      </c>
      <c r="I813" s="64" t="s">
        <v>27</v>
      </c>
      <c r="J813" s="59">
        <v>0</v>
      </c>
      <c r="K813" s="59">
        <v>2</v>
      </c>
      <c r="L813" s="64">
        <v>0</v>
      </c>
      <c r="M813" s="64">
        <v>1</v>
      </c>
      <c r="N813" s="64">
        <v>1</v>
      </c>
      <c r="O813" s="64">
        <v>0</v>
      </c>
      <c r="P813" s="64">
        <v>0</v>
      </c>
      <c r="Q813" s="64">
        <v>0</v>
      </c>
      <c r="R813" s="64">
        <v>2018</v>
      </c>
      <c r="S813" s="64" t="s">
        <v>3893</v>
      </c>
      <c r="T813" s="64" t="s">
        <v>3894</v>
      </c>
      <c r="U813" s="64" t="s">
        <v>46</v>
      </c>
      <c r="V813" s="64">
        <v>1</v>
      </c>
      <c r="W813" s="64">
        <v>1</v>
      </c>
      <c r="X813" s="64">
        <v>1</v>
      </c>
      <c r="Y813" s="64">
        <v>1</v>
      </c>
    </row>
    <row r="814" spans="1:25">
      <c r="A814" s="59">
        <v>813</v>
      </c>
      <c r="B814" s="64" t="s">
        <v>3895</v>
      </c>
      <c r="C814" s="64" t="s">
        <v>3896</v>
      </c>
      <c r="D814" s="60" t="s">
        <v>3897</v>
      </c>
      <c r="E814" s="59" t="s">
        <v>105</v>
      </c>
      <c r="F814" s="60" t="s">
        <v>4202</v>
      </c>
      <c r="G814" s="60">
        <v>0</v>
      </c>
      <c r="H814" s="64" t="s">
        <v>3898</v>
      </c>
      <c r="I814" s="64" t="s">
        <v>27</v>
      </c>
      <c r="J814" s="59">
        <v>0</v>
      </c>
      <c r="K814" s="59">
        <v>2</v>
      </c>
      <c r="L814" s="64">
        <v>0</v>
      </c>
      <c r="M814" s="64">
        <v>1</v>
      </c>
      <c r="N814" s="64">
        <v>1</v>
      </c>
      <c r="O814" s="64">
        <v>0</v>
      </c>
      <c r="P814" s="64">
        <v>0</v>
      </c>
      <c r="Q814" s="64">
        <v>0</v>
      </c>
      <c r="R814" s="64">
        <v>2019</v>
      </c>
      <c r="S814" s="64" t="s">
        <v>3899</v>
      </c>
      <c r="T814" s="64" t="s">
        <v>3900</v>
      </c>
      <c r="U814" s="64" t="s">
        <v>30</v>
      </c>
      <c r="V814" s="64">
        <v>1</v>
      </c>
      <c r="W814" s="64">
        <v>1</v>
      </c>
      <c r="X814" s="64">
        <v>1</v>
      </c>
      <c r="Y814" s="64">
        <v>1</v>
      </c>
    </row>
    <row r="815" spans="1:25">
      <c r="A815" s="59">
        <v>814</v>
      </c>
      <c r="B815" s="64" t="s">
        <v>3901</v>
      </c>
      <c r="C815" s="64" t="s">
        <v>3902</v>
      </c>
      <c r="D815" s="60" t="s">
        <v>3903</v>
      </c>
      <c r="E815" s="59" t="s">
        <v>42</v>
      </c>
      <c r="F815" s="60" t="s">
        <v>4208</v>
      </c>
      <c r="G815" s="60">
        <v>0</v>
      </c>
      <c r="H815" s="64" t="s">
        <v>3904</v>
      </c>
      <c r="I815" s="64" t="s">
        <v>27</v>
      </c>
      <c r="J815" s="59">
        <v>0</v>
      </c>
      <c r="K815" s="59">
        <v>2</v>
      </c>
      <c r="L815" s="64">
        <v>1</v>
      </c>
      <c r="M815" s="64">
        <v>1</v>
      </c>
      <c r="N815" s="64">
        <v>0</v>
      </c>
      <c r="O815" s="64">
        <v>0</v>
      </c>
      <c r="P815" s="64">
        <v>0</v>
      </c>
      <c r="Q815" s="64">
        <v>0</v>
      </c>
      <c r="R815" s="64">
        <v>2018</v>
      </c>
      <c r="S815" s="64" t="s">
        <v>3905</v>
      </c>
      <c r="T815" s="64" t="s">
        <v>3906</v>
      </c>
      <c r="U815" s="64" t="s">
        <v>46</v>
      </c>
      <c r="V815" s="64">
        <v>1</v>
      </c>
      <c r="W815" s="64">
        <v>1</v>
      </c>
      <c r="X815" s="64">
        <v>1</v>
      </c>
      <c r="Y815" s="64">
        <v>1</v>
      </c>
    </row>
    <row r="816" spans="1:25">
      <c r="A816" s="59">
        <v>815</v>
      </c>
      <c r="B816" s="59" t="s">
        <v>3907</v>
      </c>
      <c r="C816" s="59" t="s">
        <v>3908</v>
      </c>
      <c r="D816" s="59" t="s">
        <v>3909</v>
      </c>
      <c r="E816" s="59" t="s">
        <v>105</v>
      </c>
      <c r="F816" s="59" t="s">
        <v>25</v>
      </c>
      <c r="G816" s="59">
        <f>IFERROR(IF(FIND("Multi",F816),1,0),0)</f>
        <v>0</v>
      </c>
      <c r="H816" s="60" t="s">
        <v>3910</v>
      </c>
      <c r="I816" s="59" t="s">
        <v>27</v>
      </c>
      <c r="J816" s="59">
        <v>0</v>
      </c>
      <c r="K816" s="59">
        <f t="shared" ref="K816:K835" si="53">SUM(L816:Q816)</f>
        <v>1</v>
      </c>
      <c r="L816" s="59">
        <v>0</v>
      </c>
      <c r="M816" s="59">
        <v>1</v>
      </c>
      <c r="N816" s="59">
        <v>0</v>
      </c>
      <c r="O816" s="59">
        <v>0</v>
      </c>
      <c r="P816" s="59">
        <v>0</v>
      </c>
      <c r="Q816" s="59">
        <v>0</v>
      </c>
      <c r="R816" s="59">
        <v>2022</v>
      </c>
      <c r="S816" s="59" t="s">
        <v>2784</v>
      </c>
      <c r="T816" s="59" t="s">
        <v>3911</v>
      </c>
      <c r="U816" s="59" t="s">
        <v>30</v>
      </c>
      <c r="V816" s="59">
        <v>1</v>
      </c>
      <c r="W816" s="59">
        <v>1</v>
      </c>
      <c r="X816" s="61">
        <v>1</v>
      </c>
      <c r="Y816" s="64">
        <v>0</v>
      </c>
    </row>
    <row r="817" spans="1:25">
      <c r="A817" s="59">
        <v>816</v>
      </c>
      <c r="B817" s="59" t="s">
        <v>3912</v>
      </c>
      <c r="C817" s="59" t="s">
        <v>3913</v>
      </c>
      <c r="D817" s="59" t="s">
        <v>762</v>
      </c>
      <c r="E817" s="59" t="s">
        <v>762</v>
      </c>
      <c r="F817" s="59" t="s">
        <v>762</v>
      </c>
      <c r="G817" s="59" t="s">
        <v>762</v>
      </c>
      <c r="H817" s="60" t="s">
        <v>3914</v>
      </c>
      <c r="I817" s="59" t="s">
        <v>27</v>
      </c>
      <c r="J817" s="59">
        <v>0</v>
      </c>
      <c r="K817" s="59">
        <f t="shared" si="53"/>
        <v>1</v>
      </c>
      <c r="L817" s="59">
        <v>0</v>
      </c>
      <c r="M817" s="59">
        <v>1</v>
      </c>
      <c r="N817" s="59">
        <v>0</v>
      </c>
      <c r="O817" s="59">
        <v>0</v>
      </c>
      <c r="P817" s="59">
        <v>0</v>
      </c>
      <c r="Q817" s="59">
        <v>0</v>
      </c>
      <c r="R817" s="59">
        <v>2019</v>
      </c>
      <c r="S817" s="59" t="s">
        <v>340</v>
      </c>
      <c r="T817" s="59" t="s">
        <v>3915</v>
      </c>
      <c r="U817" s="59" t="s">
        <v>30</v>
      </c>
      <c r="V817" s="59">
        <v>1</v>
      </c>
      <c r="W817" s="59">
        <v>1</v>
      </c>
      <c r="X817" s="61">
        <v>1</v>
      </c>
      <c r="Y817" s="64">
        <v>0</v>
      </c>
    </row>
    <row r="818" spans="1:25">
      <c r="A818" s="59">
        <v>817</v>
      </c>
      <c r="B818" s="59" t="s">
        <v>1028</v>
      </c>
      <c r="C818" s="59" t="s">
        <v>3916</v>
      </c>
      <c r="D818" s="59" t="s">
        <v>762</v>
      </c>
      <c r="E818" s="59" t="s">
        <v>762</v>
      </c>
      <c r="F818" s="59" t="s">
        <v>762</v>
      </c>
      <c r="G818" s="59" t="s">
        <v>762</v>
      </c>
      <c r="H818" s="60" t="s">
        <v>3917</v>
      </c>
      <c r="I818" s="59" t="s">
        <v>183</v>
      </c>
      <c r="J818" s="59">
        <v>0</v>
      </c>
      <c r="K818" s="59">
        <f t="shared" si="53"/>
        <v>1</v>
      </c>
      <c r="L818" s="59">
        <v>1</v>
      </c>
      <c r="M818" s="59">
        <v>0</v>
      </c>
      <c r="N818" s="59">
        <v>0</v>
      </c>
      <c r="O818" s="59">
        <v>0</v>
      </c>
      <c r="P818" s="59">
        <v>0</v>
      </c>
      <c r="Q818" s="59">
        <v>0</v>
      </c>
      <c r="R818" s="59">
        <v>2022</v>
      </c>
      <c r="S818" s="59" t="s">
        <v>1032</v>
      </c>
      <c r="T818" s="59" t="s">
        <v>3918</v>
      </c>
      <c r="U818" s="59" t="s">
        <v>30</v>
      </c>
      <c r="V818" s="59">
        <v>1</v>
      </c>
      <c r="W818" s="59">
        <v>1</v>
      </c>
      <c r="X818" s="61">
        <v>1</v>
      </c>
      <c r="Y818" s="64">
        <v>0</v>
      </c>
    </row>
    <row r="819" spans="1:25">
      <c r="A819" s="59">
        <v>818</v>
      </c>
      <c r="B819" s="59" t="s">
        <v>3919</v>
      </c>
      <c r="C819" s="59" t="s">
        <v>3920</v>
      </c>
      <c r="D819" s="59" t="s">
        <v>91</v>
      </c>
      <c r="E819" s="59" t="s">
        <v>91</v>
      </c>
      <c r="F819" s="59" t="s">
        <v>91</v>
      </c>
      <c r="G819" s="59">
        <f>IFERROR(IF(FIND("Multi",F819),1,0),0)</f>
        <v>0</v>
      </c>
      <c r="H819" s="60" t="s">
        <v>3921</v>
      </c>
      <c r="I819" s="59" t="s">
        <v>27</v>
      </c>
      <c r="J819" s="59">
        <v>0</v>
      </c>
      <c r="K819" s="59">
        <f t="shared" si="53"/>
        <v>1</v>
      </c>
      <c r="L819" s="59">
        <v>1</v>
      </c>
      <c r="M819" s="59">
        <v>0</v>
      </c>
      <c r="N819" s="59">
        <v>0</v>
      </c>
      <c r="O819" s="59">
        <v>0</v>
      </c>
      <c r="P819" s="59">
        <v>0</v>
      </c>
      <c r="Q819" s="59">
        <v>0</v>
      </c>
      <c r="R819" s="59">
        <v>2020</v>
      </c>
      <c r="S819" s="59" t="s">
        <v>1165</v>
      </c>
      <c r="T819" s="59" t="s">
        <v>3922</v>
      </c>
      <c r="U819" s="59" t="s">
        <v>30</v>
      </c>
      <c r="V819" s="59">
        <v>1</v>
      </c>
      <c r="W819" s="59">
        <v>1</v>
      </c>
      <c r="X819" s="61">
        <v>1</v>
      </c>
      <c r="Y819" s="64">
        <v>0</v>
      </c>
    </row>
    <row r="820" spans="1:25">
      <c r="A820" s="59">
        <v>819</v>
      </c>
      <c r="B820" s="59" t="s">
        <v>3923</v>
      </c>
      <c r="C820" s="59" t="s">
        <v>3924</v>
      </c>
      <c r="D820" s="59" t="s">
        <v>91</v>
      </c>
      <c r="E820" s="59" t="s">
        <v>91</v>
      </c>
      <c r="F820" s="59" t="s">
        <v>91</v>
      </c>
      <c r="G820" s="59">
        <f>IFERROR(IF(FIND("Multi",F820),1,0),0)</f>
        <v>0</v>
      </c>
      <c r="H820" s="60" t="s">
        <v>3925</v>
      </c>
      <c r="I820" s="59" t="s">
        <v>27</v>
      </c>
      <c r="J820" s="59">
        <v>0</v>
      </c>
      <c r="K820" s="59">
        <f t="shared" si="53"/>
        <v>1</v>
      </c>
      <c r="L820" s="59">
        <v>0</v>
      </c>
      <c r="M820" s="59">
        <v>1</v>
      </c>
      <c r="N820" s="59">
        <v>0</v>
      </c>
      <c r="O820" s="59">
        <v>0</v>
      </c>
      <c r="P820" s="59">
        <v>0</v>
      </c>
      <c r="Q820" s="59">
        <v>0</v>
      </c>
      <c r="R820" s="59">
        <v>2018</v>
      </c>
      <c r="S820" s="59" t="s">
        <v>3926</v>
      </c>
      <c r="T820" s="59" t="s">
        <v>3927</v>
      </c>
      <c r="U820" s="59" t="s">
        <v>30</v>
      </c>
      <c r="V820" s="59">
        <v>1</v>
      </c>
      <c r="W820" s="59">
        <v>1</v>
      </c>
      <c r="X820" s="61">
        <v>1</v>
      </c>
      <c r="Y820" s="64">
        <v>0</v>
      </c>
    </row>
    <row r="821" spans="1:25">
      <c r="A821" s="59">
        <v>820</v>
      </c>
      <c r="B821" s="59" t="s">
        <v>3928</v>
      </c>
      <c r="C821" s="59" t="s">
        <v>3929</v>
      </c>
      <c r="D821" s="59" t="s">
        <v>762</v>
      </c>
      <c r="E821" s="59" t="s">
        <v>762</v>
      </c>
      <c r="F821" s="59" t="s">
        <v>762</v>
      </c>
      <c r="G821" s="59" t="s">
        <v>762</v>
      </c>
      <c r="H821" s="60" t="s">
        <v>3930</v>
      </c>
      <c r="I821" s="59" t="s">
        <v>27</v>
      </c>
      <c r="J821" s="59">
        <v>0</v>
      </c>
      <c r="K821" s="59">
        <f t="shared" si="53"/>
        <v>1</v>
      </c>
      <c r="L821" s="59">
        <v>0</v>
      </c>
      <c r="M821" s="59">
        <v>1</v>
      </c>
      <c r="N821" s="59">
        <v>0</v>
      </c>
      <c r="O821" s="59">
        <v>0</v>
      </c>
      <c r="P821" s="59">
        <v>0</v>
      </c>
      <c r="Q821" s="59">
        <v>0</v>
      </c>
      <c r="R821" s="59">
        <v>2021</v>
      </c>
      <c r="S821" s="59" t="s">
        <v>3931</v>
      </c>
      <c r="U821" s="61" t="s">
        <v>135</v>
      </c>
      <c r="V821" s="59">
        <v>1</v>
      </c>
      <c r="W821" s="59">
        <v>1</v>
      </c>
      <c r="X821" s="61">
        <v>1</v>
      </c>
      <c r="Y821" s="64">
        <v>0</v>
      </c>
    </row>
    <row r="822" spans="1:25">
      <c r="A822" s="59">
        <v>821</v>
      </c>
      <c r="B822" s="59" t="s">
        <v>3932</v>
      </c>
      <c r="C822" s="59" t="s">
        <v>3933</v>
      </c>
      <c r="D822" s="59" t="s">
        <v>3934</v>
      </c>
      <c r="E822" s="59" t="s">
        <v>56</v>
      </c>
      <c r="F822" s="59" t="s">
        <v>56</v>
      </c>
      <c r="G822" s="59">
        <f>IFERROR(IF(FIND("Multi",F822),1,0),0)</f>
        <v>0</v>
      </c>
      <c r="H822" s="60" t="s">
        <v>3935</v>
      </c>
      <c r="I822" s="59" t="s">
        <v>183</v>
      </c>
      <c r="J822" s="59">
        <v>0</v>
      </c>
      <c r="K822" s="59">
        <f t="shared" si="53"/>
        <v>0</v>
      </c>
      <c r="L822" s="59">
        <v>0</v>
      </c>
      <c r="M822" s="59">
        <v>0</v>
      </c>
      <c r="N822" s="59">
        <v>0</v>
      </c>
      <c r="O822" s="59">
        <v>0</v>
      </c>
      <c r="P822" s="59">
        <v>0</v>
      </c>
      <c r="Q822" s="59">
        <v>0</v>
      </c>
      <c r="R822" s="59">
        <v>2017</v>
      </c>
      <c r="S822" s="59" t="s">
        <v>2755</v>
      </c>
      <c r="T822" s="59" t="s">
        <v>3936</v>
      </c>
      <c r="U822" s="59" t="s">
        <v>30</v>
      </c>
      <c r="V822" s="59">
        <v>1</v>
      </c>
      <c r="W822" s="59">
        <v>1</v>
      </c>
      <c r="X822" s="61">
        <v>1</v>
      </c>
      <c r="Y822" s="64">
        <v>0</v>
      </c>
    </row>
    <row r="823" spans="1:25">
      <c r="A823" s="59">
        <v>822</v>
      </c>
      <c r="B823" s="59" t="s">
        <v>3937</v>
      </c>
      <c r="C823" s="59" t="s">
        <v>3938</v>
      </c>
      <c r="D823" s="59" t="s">
        <v>3939</v>
      </c>
      <c r="E823" s="59" t="s">
        <v>34</v>
      </c>
      <c r="F823" s="59" t="s">
        <v>35</v>
      </c>
      <c r="G823" s="59">
        <f>IFERROR(IF(FIND("Multi",F823),1,0),0)</f>
        <v>0</v>
      </c>
      <c r="H823" s="60" t="s">
        <v>3940</v>
      </c>
      <c r="I823" s="59" t="s">
        <v>183</v>
      </c>
      <c r="J823" s="59">
        <v>0</v>
      </c>
      <c r="K823" s="59">
        <f t="shared" si="53"/>
        <v>0</v>
      </c>
      <c r="L823" s="59">
        <v>0</v>
      </c>
      <c r="M823" s="59">
        <v>0</v>
      </c>
      <c r="N823" s="59">
        <v>0</v>
      </c>
      <c r="O823" s="59">
        <v>0</v>
      </c>
      <c r="P823" s="59">
        <v>0</v>
      </c>
      <c r="Q823" s="59">
        <v>0</v>
      </c>
      <c r="R823" s="59">
        <v>2017</v>
      </c>
      <c r="S823" s="59" t="s">
        <v>3628</v>
      </c>
      <c r="T823" s="59" t="s">
        <v>3941</v>
      </c>
      <c r="U823" s="59" t="s">
        <v>30</v>
      </c>
      <c r="V823" s="59">
        <v>1</v>
      </c>
      <c r="W823" s="59">
        <v>1</v>
      </c>
      <c r="X823" s="61">
        <v>1</v>
      </c>
      <c r="Y823" s="64">
        <v>0</v>
      </c>
    </row>
    <row r="824" spans="1:25">
      <c r="A824" s="59">
        <v>823</v>
      </c>
      <c r="B824" s="59" t="s">
        <v>3942</v>
      </c>
      <c r="C824" s="59" t="s">
        <v>3943</v>
      </c>
      <c r="D824" s="59" t="s">
        <v>762</v>
      </c>
      <c r="E824" s="59" t="s">
        <v>4276</v>
      </c>
      <c r="F824" s="59" t="s">
        <v>4280</v>
      </c>
      <c r="G824" s="59">
        <v>0</v>
      </c>
      <c r="H824" s="60" t="s">
        <v>3944</v>
      </c>
      <c r="I824" s="59" t="s">
        <v>27</v>
      </c>
      <c r="J824" s="59">
        <v>0</v>
      </c>
      <c r="K824" s="59">
        <f t="shared" si="53"/>
        <v>0</v>
      </c>
      <c r="L824" s="59">
        <v>0</v>
      </c>
      <c r="M824" s="59">
        <v>0</v>
      </c>
      <c r="N824" s="59">
        <v>0</v>
      </c>
      <c r="O824" s="59">
        <v>0</v>
      </c>
      <c r="P824" s="59">
        <v>0</v>
      </c>
      <c r="Q824" s="59">
        <v>0</v>
      </c>
      <c r="R824" s="59">
        <v>2017</v>
      </c>
      <c r="S824" s="59" t="s">
        <v>2774</v>
      </c>
      <c r="T824" s="59" t="s">
        <v>3945</v>
      </c>
      <c r="U824" s="59" t="s">
        <v>30</v>
      </c>
      <c r="V824" s="59">
        <v>1</v>
      </c>
      <c r="W824" s="59">
        <v>1</v>
      </c>
      <c r="X824" s="61">
        <v>1</v>
      </c>
      <c r="Y824" s="64">
        <v>0</v>
      </c>
    </row>
    <row r="825" spans="1:25">
      <c r="A825" s="59">
        <v>824</v>
      </c>
      <c r="B825" s="59" t="s">
        <v>3946</v>
      </c>
      <c r="C825" s="59" t="s">
        <v>3947</v>
      </c>
      <c r="D825" s="59" t="s">
        <v>3948</v>
      </c>
      <c r="E825" s="59" t="s">
        <v>50</v>
      </c>
      <c r="F825" s="59" t="s">
        <v>25</v>
      </c>
      <c r="G825" s="59">
        <f>IFERROR(IF(FIND("Multi",F825),1,0),0)</f>
        <v>0</v>
      </c>
      <c r="H825" s="60" t="s">
        <v>3949</v>
      </c>
      <c r="I825" s="59" t="s">
        <v>27</v>
      </c>
      <c r="J825" s="59">
        <v>0</v>
      </c>
      <c r="K825" s="59">
        <f t="shared" si="53"/>
        <v>0</v>
      </c>
      <c r="L825" s="59">
        <v>0</v>
      </c>
      <c r="M825" s="59">
        <v>0</v>
      </c>
      <c r="N825" s="59">
        <v>0</v>
      </c>
      <c r="O825" s="59">
        <v>0</v>
      </c>
      <c r="P825" s="59">
        <v>0</v>
      </c>
      <c r="Q825" s="59">
        <v>0</v>
      </c>
      <c r="R825" s="59">
        <v>2018</v>
      </c>
      <c r="S825" s="59" t="s">
        <v>3950</v>
      </c>
      <c r="T825" s="59" t="s">
        <v>3951</v>
      </c>
      <c r="U825" s="59" t="s">
        <v>30</v>
      </c>
      <c r="V825" s="59">
        <v>1</v>
      </c>
      <c r="W825" s="59">
        <v>1</v>
      </c>
      <c r="X825" s="61">
        <v>1</v>
      </c>
      <c r="Y825" s="64">
        <v>0</v>
      </c>
    </row>
    <row r="826" spans="1:25">
      <c r="A826" s="59">
        <v>825</v>
      </c>
      <c r="B826" s="59" t="s">
        <v>3952</v>
      </c>
      <c r="C826" s="59" t="s">
        <v>3953</v>
      </c>
      <c r="D826" s="59" t="s">
        <v>762</v>
      </c>
      <c r="E826" s="59" t="s">
        <v>762</v>
      </c>
      <c r="F826" s="59" t="s">
        <v>762</v>
      </c>
      <c r="G826" s="59" t="s">
        <v>762</v>
      </c>
      <c r="H826" s="60" t="s">
        <v>3954</v>
      </c>
      <c r="I826" s="59" t="s">
        <v>27</v>
      </c>
      <c r="J826" s="59">
        <v>0</v>
      </c>
      <c r="K826" s="59">
        <f t="shared" si="53"/>
        <v>0</v>
      </c>
      <c r="L826" s="59">
        <v>0</v>
      </c>
      <c r="M826" s="59">
        <v>0</v>
      </c>
      <c r="N826" s="59">
        <v>0</v>
      </c>
      <c r="O826" s="59">
        <v>0</v>
      </c>
      <c r="P826" s="59">
        <v>0</v>
      </c>
      <c r="Q826" s="59">
        <v>0</v>
      </c>
      <c r="R826" s="59">
        <v>2022</v>
      </c>
      <c r="S826" s="59" t="s">
        <v>3955</v>
      </c>
      <c r="T826" s="59" t="s">
        <v>3956</v>
      </c>
      <c r="U826" s="59" t="s">
        <v>30</v>
      </c>
      <c r="V826" s="59">
        <v>1</v>
      </c>
      <c r="W826" s="59">
        <v>1</v>
      </c>
      <c r="X826" s="61">
        <v>1</v>
      </c>
      <c r="Y826" s="64">
        <v>0</v>
      </c>
    </row>
    <row r="827" spans="1:25">
      <c r="A827" s="59">
        <v>826</v>
      </c>
      <c r="B827" s="59" t="s">
        <v>3957</v>
      </c>
      <c r="C827" s="59" t="s">
        <v>3958</v>
      </c>
      <c r="D827" s="59" t="s">
        <v>762</v>
      </c>
      <c r="E827" s="59" t="s">
        <v>762</v>
      </c>
      <c r="F827" s="59" t="s">
        <v>762</v>
      </c>
      <c r="G827" s="59" t="s">
        <v>762</v>
      </c>
      <c r="H827" s="60" t="s">
        <v>3959</v>
      </c>
      <c r="I827" s="59" t="s">
        <v>27</v>
      </c>
      <c r="J827" s="59">
        <v>0</v>
      </c>
      <c r="K827" s="59">
        <f t="shared" si="53"/>
        <v>0</v>
      </c>
      <c r="L827" s="59">
        <v>0</v>
      </c>
      <c r="M827" s="59">
        <v>0</v>
      </c>
      <c r="N827" s="59">
        <v>0</v>
      </c>
      <c r="O827" s="59">
        <v>0</v>
      </c>
      <c r="P827" s="59">
        <v>0</v>
      </c>
      <c r="Q827" s="59">
        <v>0</v>
      </c>
      <c r="R827" s="59">
        <v>2017</v>
      </c>
      <c r="S827" s="59" t="s">
        <v>112</v>
      </c>
      <c r="T827" s="59" t="s">
        <v>3960</v>
      </c>
      <c r="U827" s="59" t="s">
        <v>30</v>
      </c>
      <c r="V827" s="59">
        <v>1</v>
      </c>
      <c r="W827" s="59">
        <v>1</v>
      </c>
      <c r="X827" s="61">
        <v>1</v>
      </c>
      <c r="Y827" s="64">
        <v>0</v>
      </c>
    </row>
    <row r="828" spans="1:25">
      <c r="A828" s="59">
        <v>827</v>
      </c>
      <c r="B828" s="59" t="s">
        <v>3961</v>
      </c>
      <c r="C828" s="59" t="s">
        <v>3962</v>
      </c>
      <c r="D828" s="59" t="s">
        <v>3963</v>
      </c>
      <c r="E828" s="59" t="s">
        <v>56</v>
      </c>
      <c r="F828" s="59" t="s">
        <v>56</v>
      </c>
      <c r="G828" s="59">
        <f>IFERROR(IF(FIND("Multi",F828),1,0),0)</f>
        <v>0</v>
      </c>
      <c r="H828" s="60" t="s">
        <v>3964</v>
      </c>
      <c r="I828" s="59" t="s">
        <v>27</v>
      </c>
      <c r="J828" s="59">
        <v>0</v>
      </c>
      <c r="K828" s="59">
        <f t="shared" si="53"/>
        <v>0</v>
      </c>
      <c r="L828" s="59">
        <v>0</v>
      </c>
      <c r="M828" s="59">
        <v>0</v>
      </c>
      <c r="N828" s="59">
        <v>0</v>
      </c>
      <c r="O828" s="59">
        <v>0</v>
      </c>
      <c r="P828" s="59">
        <v>0</v>
      </c>
      <c r="Q828" s="59">
        <v>0</v>
      </c>
      <c r="R828" s="59">
        <v>2018</v>
      </c>
      <c r="S828" s="59" t="s">
        <v>3965</v>
      </c>
      <c r="T828" s="59" t="s">
        <v>3966</v>
      </c>
      <c r="U828" s="59" t="s">
        <v>30</v>
      </c>
      <c r="V828" s="59">
        <v>1</v>
      </c>
      <c r="W828" s="59">
        <v>1</v>
      </c>
      <c r="X828" s="61">
        <v>1</v>
      </c>
      <c r="Y828" s="64">
        <v>0</v>
      </c>
    </row>
    <row r="829" spans="1:25">
      <c r="A829" s="59">
        <v>828</v>
      </c>
      <c r="B829" s="59" t="s">
        <v>3967</v>
      </c>
      <c r="C829" s="59" t="s">
        <v>3968</v>
      </c>
      <c r="D829" s="59" t="s">
        <v>901</v>
      </c>
      <c r="E829" s="59" t="s">
        <v>56</v>
      </c>
      <c r="F829" s="59" t="s">
        <v>56</v>
      </c>
      <c r="G829" s="59">
        <f>IFERROR(IF(FIND("Multi",F829),1,0),0)</f>
        <v>0</v>
      </c>
      <c r="H829" s="60" t="s">
        <v>3969</v>
      </c>
      <c r="I829" s="59" t="s">
        <v>27</v>
      </c>
      <c r="J829" s="59">
        <v>0</v>
      </c>
      <c r="K829" s="59">
        <f t="shared" si="53"/>
        <v>0</v>
      </c>
      <c r="L829" s="59">
        <v>0</v>
      </c>
      <c r="M829" s="59">
        <v>0</v>
      </c>
      <c r="N829" s="59">
        <v>0</v>
      </c>
      <c r="O829" s="59">
        <v>0</v>
      </c>
      <c r="P829" s="59">
        <v>0</v>
      </c>
      <c r="Q829" s="59">
        <v>0</v>
      </c>
      <c r="R829" s="59">
        <v>2019</v>
      </c>
      <c r="S829" s="59" t="s">
        <v>3970</v>
      </c>
      <c r="T829" s="59" t="s">
        <v>3971</v>
      </c>
      <c r="U829" s="59" t="s">
        <v>30</v>
      </c>
      <c r="V829" s="59">
        <v>1</v>
      </c>
      <c r="W829" s="59">
        <v>1</v>
      </c>
      <c r="X829" s="61">
        <v>1</v>
      </c>
      <c r="Y829" s="64">
        <v>0</v>
      </c>
    </row>
    <row r="830" spans="1:25">
      <c r="A830" s="59">
        <v>829</v>
      </c>
      <c r="B830" s="59" t="s">
        <v>3972</v>
      </c>
      <c r="C830" s="59" t="s">
        <v>3973</v>
      </c>
      <c r="D830" s="59" t="s">
        <v>762</v>
      </c>
      <c r="E830" s="59" t="s">
        <v>4276</v>
      </c>
      <c r="F830" s="59" t="s">
        <v>4280</v>
      </c>
      <c r="G830" s="59">
        <v>0</v>
      </c>
      <c r="H830" s="60" t="s">
        <v>3974</v>
      </c>
      <c r="I830" s="59" t="s">
        <v>27</v>
      </c>
      <c r="J830" s="59">
        <v>0</v>
      </c>
      <c r="K830" s="59">
        <f t="shared" si="53"/>
        <v>0</v>
      </c>
      <c r="L830" s="59">
        <v>0</v>
      </c>
      <c r="M830" s="59">
        <v>0</v>
      </c>
      <c r="N830" s="59">
        <v>0</v>
      </c>
      <c r="O830" s="59">
        <v>0</v>
      </c>
      <c r="P830" s="59">
        <v>0</v>
      </c>
      <c r="Q830" s="59">
        <v>0</v>
      </c>
      <c r="R830" s="59">
        <v>2020</v>
      </c>
      <c r="S830" s="59" t="s">
        <v>3975</v>
      </c>
      <c r="T830" s="59" t="s">
        <v>3976</v>
      </c>
      <c r="U830" s="59" t="s">
        <v>30</v>
      </c>
      <c r="V830" s="59">
        <v>1</v>
      </c>
      <c r="W830" s="59">
        <v>1</v>
      </c>
      <c r="X830" s="61">
        <v>1</v>
      </c>
      <c r="Y830" s="64">
        <v>0</v>
      </c>
    </row>
    <row r="831" spans="1:25">
      <c r="A831" s="59">
        <v>830</v>
      </c>
      <c r="B831" s="59" t="s">
        <v>3977</v>
      </c>
      <c r="C831" s="59" t="s">
        <v>3978</v>
      </c>
      <c r="D831" s="59" t="s">
        <v>762</v>
      </c>
      <c r="E831" s="59" t="s">
        <v>4278</v>
      </c>
      <c r="F831" s="59" t="s">
        <v>4278</v>
      </c>
      <c r="G831" s="59">
        <v>0</v>
      </c>
      <c r="H831" s="60" t="s">
        <v>3979</v>
      </c>
      <c r="I831" s="59" t="s">
        <v>27</v>
      </c>
      <c r="J831" s="59">
        <v>0</v>
      </c>
      <c r="K831" s="59">
        <f t="shared" si="53"/>
        <v>0</v>
      </c>
      <c r="L831" s="59">
        <v>0</v>
      </c>
      <c r="M831" s="59">
        <v>0</v>
      </c>
      <c r="N831" s="59">
        <v>0</v>
      </c>
      <c r="O831" s="59">
        <v>0</v>
      </c>
      <c r="P831" s="59">
        <v>0</v>
      </c>
      <c r="Q831" s="59">
        <v>0</v>
      </c>
      <c r="R831" s="59">
        <v>2020</v>
      </c>
      <c r="S831" s="59" t="s">
        <v>340</v>
      </c>
      <c r="T831" s="59" t="s">
        <v>3980</v>
      </c>
      <c r="U831" s="59" t="s">
        <v>30</v>
      </c>
      <c r="V831" s="59">
        <v>1</v>
      </c>
      <c r="W831" s="59">
        <v>1</v>
      </c>
      <c r="X831" s="61">
        <v>1</v>
      </c>
      <c r="Y831" s="64">
        <v>0</v>
      </c>
    </row>
    <row r="832" spans="1:25">
      <c r="A832" s="59">
        <v>831</v>
      </c>
      <c r="B832" s="59" t="s">
        <v>3981</v>
      </c>
      <c r="C832" s="59" t="s">
        <v>3982</v>
      </c>
      <c r="D832" s="59" t="s">
        <v>1535</v>
      </c>
      <c r="E832" s="59" t="s">
        <v>50</v>
      </c>
      <c r="F832" s="59" t="s">
        <v>25</v>
      </c>
      <c r="G832" s="59">
        <f>IFERROR(IF(FIND("Multi",F832),1,0),0)</f>
        <v>0</v>
      </c>
      <c r="H832" s="60" t="s">
        <v>3983</v>
      </c>
      <c r="I832" s="59" t="s">
        <v>27</v>
      </c>
      <c r="J832" s="59">
        <v>0</v>
      </c>
      <c r="K832" s="59">
        <f t="shared" si="53"/>
        <v>0</v>
      </c>
      <c r="L832" s="59">
        <v>0</v>
      </c>
      <c r="M832" s="59">
        <v>0</v>
      </c>
      <c r="N832" s="59">
        <v>0</v>
      </c>
      <c r="O832" s="59">
        <v>0</v>
      </c>
      <c r="P832" s="59">
        <v>0</v>
      </c>
      <c r="Q832" s="59">
        <v>0</v>
      </c>
      <c r="R832" s="59">
        <v>2020</v>
      </c>
      <c r="S832" s="59" t="s">
        <v>3984</v>
      </c>
      <c r="T832" s="59" t="s">
        <v>3985</v>
      </c>
      <c r="U832" s="59" t="s">
        <v>30</v>
      </c>
      <c r="V832" s="59">
        <v>1</v>
      </c>
      <c r="W832" s="59">
        <v>1</v>
      </c>
      <c r="X832" s="61">
        <v>1</v>
      </c>
      <c r="Y832" s="64">
        <v>0</v>
      </c>
    </row>
    <row r="833" spans="1:25">
      <c r="A833" s="59">
        <v>832</v>
      </c>
      <c r="B833" s="59" t="s">
        <v>3986</v>
      </c>
      <c r="C833" s="59" t="s">
        <v>3987</v>
      </c>
      <c r="D833" s="59" t="s">
        <v>762</v>
      </c>
      <c r="E833" s="59" t="s">
        <v>762</v>
      </c>
      <c r="F833" s="59" t="s">
        <v>762</v>
      </c>
      <c r="G833" s="59" t="s">
        <v>762</v>
      </c>
      <c r="H833" s="60" t="s">
        <v>3988</v>
      </c>
      <c r="I833" s="59" t="s">
        <v>27</v>
      </c>
      <c r="J833" s="59">
        <v>0</v>
      </c>
      <c r="K833" s="59">
        <f t="shared" si="53"/>
        <v>0</v>
      </c>
      <c r="L833" s="59">
        <v>0</v>
      </c>
      <c r="M833" s="59">
        <v>0</v>
      </c>
      <c r="N833" s="59">
        <v>0</v>
      </c>
      <c r="O833" s="59">
        <v>0</v>
      </c>
      <c r="P833" s="59">
        <v>0</v>
      </c>
      <c r="Q833" s="59">
        <v>0</v>
      </c>
      <c r="R833" s="59">
        <v>2021</v>
      </c>
      <c r="S833" s="59" t="s">
        <v>52</v>
      </c>
      <c r="T833" s="59" t="s">
        <v>3989</v>
      </c>
      <c r="U833" s="59" t="s">
        <v>30</v>
      </c>
      <c r="V833" s="59">
        <v>1</v>
      </c>
      <c r="W833" s="59">
        <v>1</v>
      </c>
      <c r="X833" s="61">
        <v>1</v>
      </c>
      <c r="Y833" s="64">
        <v>0</v>
      </c>
    </row>
    <row r="834" spans="1:25">
      <c r="A834" s="59">
        <v>833</v>
      </c>
      <c r="B834" s="59" t="s">
        <v>3990</v>
      </c>
      <c r="C834" s="59" t="s">
        <v>3991</v>
      </c>
      <c r="D834" s="59" t="s">
        <v>91</v>
      </c>
      <c r="E834" s="59" t="s">
        <v>91</v>
      </c>
      <c r="F834" s="59" t="s">
        <v>91</v>
      </c>
      <c r="G834" s="59">
        <f>IFERROR(IF(FIND("Multi",F834),1,0),0)</f>
        <v>0</v>
      </c>
      <c r="H834" s="60" t="s">
        <v>3992</v>
      </c>
      <c r="I834" s="59" t="s">
        <v>27</v>
      </c>
      <c r="J834" s="59">
        <v>0</v>
      </c>
      <c r="K834" s="59">
        <f t="shared" si="53"/>
        <v>0</v>
      </c>
      <c r="L834" s="59">
        <v>0</v>
      </c>
      <c r="M834" s="59">
        <v>0</v>
      </c>
      <c r="N834" s="59">
        <v>0</v>
      </c>
      <c r="O834" s="59">
        <v>0</v>
      </c>
      <c r="P834" s="59">
        <v>0</v>
      </c>
      <c r="Q834" s="59">
        <v>0</v>
      </c>
      <c r="R834" s="59">
        <v>2021</v>
      </c>
      <c r="S834" s="59" t="s">
        <v>367</v>
      </c>
      <c r="T834" s="59" t="s">
        <v>3993</v>
      </c>
      <c r="U834" s="59" t="s">
        <v>30</v>
      </c>
      <c r="V834" s="59">
        <v>1</v>
      </c>
      <c r="W834" s="59">
        <v>1</v>
      </c>
      <c r="X834" s="61">
        <v>1</v>
      </c>
      <c r="Y834" s="64">
        <v>0</v>
      </c>
    </row>
    <row r="835" spans="1:25">
      <c r="A835" s="59">
        <v>834</v>
      </c>
      <c r="B835" s="59" t="s">
        <v>3994</v>
      </c>
      <c r="C835" s="59" t="s">
        <v>3995</v>
      </c>
      <c r="D835" s="59" t="s">
        <v>4256</v>
      </c>
      <c r="E835" s="59" t="s">
        <v>105</v>
      </c>
      <c r="F835" s="59" t="s">
        <v>25</v>
      </c>
      <c r="G835" s="59">
        <f>IFERROR(IF(FIND("Multi",F835),1,0),0)</f>
        <v>0</v>
      </c>
      <c r="H835" s="60" t="s">
        <v>3996</v>
      </c>
      <c r="I835" s="59" t="s">
        <v>183</v>
      </c>
      <c r="J835" s="59">
        <v>0</v>
      </c>
      <c r="K835" s="59">
        <f t="shared" si="53"/>
        <v>0</v>
      </c>
      <c r="L835" s="59">
        <v>0</v>
      </c>
      <c r="M835" s="59">
        <v>0</v>
      </c>
      <c r="N835" s="59">
        <v>0</v>
      </c>
      <c r="O835" s="59">
        <v>0</v>
      </c>
      <c r="P835" s="59">
        <v>0</v>
      </c>
      <c r="Q835" s="59">
        <v>0</v>
      </c>
      <c r="R835" s="59">
        <v>2019</v>
      </c>
      <c r="S835" s="59" t="s">
        <v>3997</v>
      </c>
      <c r="T835" s="59" t="s">
        <v>3998</v>
      </c>
      <c r="U835" s="59" t="s">
        <v>30</v>
      </c>
      <c r="V835" s="59">
        <v>1</v>
      </c>
      <c r="W835" s="59">
        <v>1</v>
      </c>
      <c r="X835" s="61">
        <v>1</v>
      </c>
      <c r="Y835" s="64">
        <v>0</v>
      </c>
    </row>
    <row r="836" spans="1:25">
      <c r="A836" s="71"/>
      <c r="B836" s="71"/>
      <c r="C836" s="71"/>
      <c r="D836" s="72"/>
      <c r="E836" s="72"/>
      <c r="F836" s="72"/>
      <c r="G836" s="71"/>
      <c r="H836" s="74"/>
      <c r="I836" s="71"/>
      <c r="J836" s="71"/>
      <c r="K836" s="71"/>
      <c r="L836" s="71"/>
      <c r="M836" s="71"/>
      <c r="N836" s="71"/>
      <c r="O836" s="71"/>
      <c r="P836" s="71"/>
      <c r="Q836" s="71"/>
      <c r="R836" s="71"/>
      <c r="S836" s="71"/>
      <c r="T836" s="71"/>
      <c r="U836" s="71"/>
      <c r="V836" s="71"/>
      <c r="W836" s="71"/>
      <c r="X836" s="70"/>
    </row>
    <row r="837" spans="1:25">
      <c r="A837" s="71"/>
      <c r="B837" s="71"/>
      <c r="C837" s="71"/>
      <c r="D837" s="72"/>
      <c r="E837" s="72"/>
      <c r="F837" s="72"/>
      <c r="G837" s="71"/>
      <c r="H837" s="74"/>
      <c r="I837" s="71"/>
      <c r="J837" s="71"/>
      <c r="K837" s="71"/>
      <c r="L837" s="71"/>
      <c r="M837" s="71"/>
      <c r="N837" s="71"/>
      <c r="O837" s="71"/>
      <c r="P837" s="71"/>
      <c r="Q837" s="71"/>
      <c r="R837" s="71"/>
      <c r="S837" s="71"/>
      <c r="T837" s="71"/>
      <c r="U837" s="71"/>
      <c r="V837" s="71"/>
      <c r="W837" s="71"/>
      <c r="X837" s="70"/>
    </row>
    <row r="838" spans="1:25">
      <c r="A838" s="71"/>
      <c r="B838" s="71"/>
      <c r="C838" s="71"/>
      <c r="D838" s="72"/>
      <c r="E838" s="72"/>
      <c r="F838" s="72"/>
      <c r="G838" s="71"/>
      <c r="H838" s="74"/>
      <c r="I838" s="71"/>
      <c r="J838" s="71"/>
      <c r="K838" s="71"/>
      <c r="L838" s="71"/>
      <c r="M838" s="71"/>
      <c r="N838" s="71"/>
      <c r="O838" s="71"/>
      <c r="P838" s="71"/>
      <c r="Q838" s="71"/>
      <c r="R838" s="71"/>
      <c r="S838" s="71"/>
      <c r="T838" s="71"/>
      <c r="U838" s="71"/>
      <c r="V838" s="71"/>
      <c r="W838" s="71"/>
      <c r="X838" s="70"/>
    </row>
    <row r="839" spans="1:25">
      <c r="A839" s="71"/>
      <c r="B839" s="71"/>
      <c r="C839" s="71"/>
      <c r="D839" s="72"/>
      <c r="E839" s="72"/>
      <c r="F839" s="72"/>
      <c r="G839" s="71"/>
      <c r="H839" s="74"/>
      <c r="I839" s="71"/>
      <c r="J839" s="71"/>
      <c r="K839" s="71"/>
      <c r="L839" s="71"/>
      <c r="M839" s="71"/>
      <c r="N839" s="71"/>
      <c r="O839" s="71"/>
      <c r="P839" s="71"/>
      <c r="Q839" s="71"/>
      <c r="R839" s="71"/>
      <c r="S839" s="71"/>
      <c r="T839" s="71"/>
      <c r="U839" s="71"/>
      <c r="V839" s="71"/>
      <c r="W839" s="71"/>
      <c r="X839" s="70"/>
    </row>
    <row r="840" spans="1:25">
      <c r="A840" s="71"/>
      <c r="B840" s="71"/>
      <c r="C840" s="71"/>
      <c r="D840" s="72"/>
      <c r="E840" s="72"/>
      <c r="F840" s="72"/>
      <c r="G840" s="71"/>
      <c r="H840" s="74"/>
      <c r="I840" s="71"/>
      <c r="J840" s="71"/>
      <c r="K840" s="71"/>
      <c r="L840" s="71"/>
      <c r="M840" s="71"/>
      <c r="N840" s="71"/>
      <c r="O840" s="71"/>
      <c r="P840" s="71"/>
      <c r="Q840" s="71"/>
      <c r="R840" s="71"/>
      <c r="S840" s="71"/>
      <c r="T840" s="71"/>
      <c r="U840" s="71"/>
      <c r="V840" s="71"/>
      <c r="W840" s="71"/>
      <c r="X840" s="70"/>
    </row>
    <row r="841" spans="1:25">
      <c r="A841" s="71"/>
      <c r="B841" s="71"/>
      <c r="C841" s="71"/>
      <c r="D841" s="72"/>
      <c r="E841" s="72"/>
      <c r="F841" s="72"/>
      <c r="G841" s="71"/>
      <c r="H841" s="74"/>
      <c r="I841" s="71"/>
      <c r="J841" s="71"/>
      <c r="K841" s="71"/>
      <c r="L841" s="71"/>
      <c r="M841" s="71"/>
      <c r="N841" s="71"/>
      <c r="O841" s="71"/>
      <c r="P841" s="71"/>
      <c r="Q841" s="71"/>
      <c r="R841" s="71"/>
      <c r="S841" s="71"/>
      <c r="T841" s="71"/>
      <c r="U841" s="71"/>
      <c r="V841" s="71"/>
      <c r="W841" s="71"/>
      <c r="X841" s="70"/>
    </row>
    <row r="842" spans="1:25">
      <c r="A842" s="71"/>
      <c r="B842" s="71"/>
      <c r="C842" s="71"/>
      <c r="D842" s="72"/>
      <c r="E842" s="72"/>
      <c r="F842" s="72"/>
      <c r="G842" s="71"/>
      <c r="H842" s="74"/>
      <c r="I842" s="71"/>
      <c r="J842" s="71"/>
      <c r="K842" s="71"/>
      <c r="L842" s="71"/>
      <c r="M842" s="71"/>
      <c r="N842" s="71"/>
      <c r="O842" s="71"/>
      <c r="P842" s="71"/>
      <c r="Q842" s="71"/>
      <c r="R842" s="71"/>
      <c r="S842" s="71"/>
      <c r="T842" s="71"/>
      <c r="U842" s="71"/>
      <c r="V842" s="71"/>
      <c r="W842" s="71"/>
      <c r="X842" s="70"/>
    </row>
    <row r="843" spans="1:25">
      <c r="A843" s="71"/>
      <c r="B843" s="71"/>
      <c r="C843" s="71"/>
      <c r="D843" s="72"/>
      <c r="E843" s="72"/>
      <c r="F843" s="72"/>
      <c r="G843" s="71"/>
      <c r="H843" s="74"/>
      <c r="I843" s="71"/>
      <c r="J843" s="71"/>
      <c r="K843" s="71"/>
      <c r="L843" s="71"/>
      <c r="M843" s="71"/>
      <c r="N843" s="71"/>
      <c r="O843" s="71"/>
      <c r="P843" s="71"/>
      <c r="Q843" s="71"/>
      <c r="R843" s="71"/>
      <c r="S843" s="71"/>
      <c r="T843" s="71"/>
      <c r="U843" s="71"/>
      <c r="V843" s="71"/>
      <c r="W843" s="71"/>
      <c r="X843" s="70"/>
    </row>
    <row r="844" spans="1:25">
      <c r="A844" s="71"/>
      <c r="B844" s="71"/>
      <c r="C844" s="71"/>
      <c r="D844" s="72"/>
      <c r="E844" s="72"/>
      <c r="F844" s="72"/>
      <c r="G844" s="71"/>
      <c r="H844" s="74"/>
      <c r="I844" s="71"/>
      <c r="J844" s="71"/>
      <c r="K844" s="71"/>
      <c r="L844" s="71"/>
      <c r="M844" s="71"/>
      <c r="N844" s="71"/>
      <c r="O844" s="71"/>
      <c r="P844" s="71"/>
      <c r="Q844" s="71"/>
      <c r="R844" s="71"/>
      <c r="S844" s="71"/>
      <c r="T844" s="71"/>
      <c r="U844" s="71"/>
      <c r="V844" s="71"/>
      <c r="W844" s="71"/>
      <c r="X844" s="70"/>
    </row>
    <row r="845" spans="1:25">
      <c r="A845" s="71"/>
      <c r="B845" s="71"/>
      <c r="C845" s="71"/>
      <c r="D845" s="72"/>
      <c r="E845" s="72"/>
      <c r="F845" s="72"/>
      <c r="G845" s="71"/>
      <c r="H845" s="74"/>
      <c r="I845" s="71"/>
      <c r="J845" s="71"/>
      <c r="K845" s="71"/>
      <c r="L845" s="71"/>
      <c r="M845" s="71"/>
      <c r="N845" s="71"/>
      <c r="O845" s="71"/>
      <c r="P845" s="71"/>
      <c r="Q845" s="71"/>
      <c r="R845" s="71"/>
      <c r="S845" s="71"/>
      <c r="T845" s="71"/>
      <c r="U845" s="71"/>
      <c r="V845" s="71"/>
      <c r="W845" s="71"/>
      <c r="X845" s="70"/>
    </row>
    <row r="846" spans="1:25">
      <c r="A846" s="71"/>
      <c r="B846" s="71"/>
      <c r="C846" s="71"/>
      <c r="D846" s="72"/>
      <c r="E846" s="72"/>
      <c r="F846" s="72"/>
      <c r="G846" s="71"/>
      <c r="H846" s="74"/>
      <c r="I846" s="71"/>
      <c r="J846" s="71"/>
      <c r="K846" s="71"/>
      <c r="L846" s="71"/>
      <c r="M846" s="71"/>
      <c r="N846" s="71"/>
      <c r="O846" s="71"/>
      <c r="P846" s="71"/>
      <c r="Q846" s="71"/>
      <c r="R846" s="71"/>
      <c r="S846" s="71"/>
      <c r="T846" s="71"/>
      <c r="U846" s="71"/>
      <c r="V846" s="71"/>
      <c r="W846" s="71"/>
      <c r="X846" s="70"/>
    </row>
    <row r="847" spans="1:25">
      <c r="A847" s="71"/>
      <c r="B847" s="71"/>
      <c r="C847" s="71"/>
      <c r="D847" s="72"/>
      <c r="E847" s="72"/>
      <c r="F847" s="72"/>
      <c r="G847" s="71"/>
      <c r="H847" s="74"/>
      <c r="I847" s="71"/>
      <c r="J847" s="71"/>
      <c r="K847" s="71"/>
      <c r="L847" s="71"/>
      <c r="M847" s="71"/>
      <c r="N847" s="71"/>
      <c r="O847" s="71"/>
      <c r="P847" s="71"/>
      <c r="Q847" s="71"/>
      <c r="R847" s="71"/>
      <c r="S847" s="71"/>
      <c r="T847" s="71"/>
      <c r="U847" s="71"/>
      <c r="V847" s="71"/>
      <c r="W847" s="71"/>
      <c r="X847" s="70"/>
    </row>
    <row r="848" spans="1:25">
      <c r="A848" s="71"/>
      <c r="B848" s="71"/>
      <c r="C848" s="71"/>
      <c r="D848" s="72"/>
      <c r="E848" s="72"/>
      <c r="F848" s="72"/>
      <c r="G848" s="71"/>
      <c r="H848" s="74"/>
      <c r="I848" s="71"/>
      <c r="J848" s="71"/>
      <c r="K848" s="71"/>
      <c r="L848" s="71"/>
      <c r="M848" s="71"/>
      <c r="N848" s="71"/>
      <c r="O848" s="71"/>
      <c r="P848" s="71"/>
      <c r="Q848" s="71"/>
      <c r="R848" s="71"/>
      <c r="S848" s="71"/>
      <c r="T848" s="71"/>
      <c r="U848" s="71"/>
      <c r="V848" s="71"/>
      <c r="W848" s="71"/>
      <c r="X848" s="70"/>
    </row>
    <row r="849" spans="1:24">
      <c r="A849" s="71"/>
      <c r="B849" s="71"/>
      <c r="C849" s="71"/>
      <c r="D849" s="72"/>
      <c r="E849" s="72"/>
      <c r="F849" s="72"/>
      <c r="G849" s="71"/>
      <c r="H849" s="74"/>
      <c r="I849" s="71"/>
      <c r="J849" s="71"/>
      <c r="K849" s="71"/>
      <c r="L849" s="71"/>
      <c r="M849" s="71"/>
      <c r="N849" s="71"/>
      <c r="O849" s="71"/>
      <c r="P849" s="71"/>
      <c r="Q849" s="71"/>
      <c r="R849" s="71"/>
      <c r="S849" s="71"/>
      <c r="T849" s="71"/>
      <c r="U849" s="71"/>
      <c r="V849" s="71"/>
      <c r="W849" s="71"/>
      <c r="X849" s="70"/>
    </row>
    <row r="850" spans="1:24">
      <c r="A850" s="71"/>
      <c r="B850" s="71"/>
      <c r="C850" s="71"/>
      <c r="D850" s="72"/>
      <c r="E850" s="72"/>
      <c r="F850" s="72"/>
      <c r="G850" s="71"/>
      <c r="H850" s="74"/>
      <c r="I850" s="71"/>
      <c r="J850" s="71"/>
      <c r="K850" s="71"/>
      <c r="L850" s="71"/>
      <c r="M850" s="71"/>
      <c r="N850" s="71"/>
      <c r="O850" s="71"/>
      <c r="P850" s="71"/>
      <c r="Q850" s="71"/>
      <c r="R850" s="71"/>
      <c r="S850" s="71"/>
      <c r="T850" s="71"/>
      <c r="U850" s="71"/>
      <c r="V850" s="71"/>
      <c r="W850" s="71"/>
      <c r="X850" s="70"/>
    </row>
    <row r="851" spans="1:24">
      <c r="A851" s="71"/>
      <c r="B851" s="71"/>
      <c r="C851" s="71"/>
      <c r="D851" s="72"/>
      <c r="E851" s="72"/>
      <c r="F851" s="72"/>
      <c r="G851" s="71"/>
      <c r="H851" s="74"/>
      <c r="I851" s="71"/>
      <c r="J851" s="71"/>
      <c r="K851" s="71"/>
      <c r="L851" s="71"/>
      <c r="M851" s="71"/>
      <c r="N851" s="71"/>
      <c r="O851" s="71"/>
      <c r="P851" s="71"/>
      <c r="Q851" s="71"/>
      <c r="R851" s="71"/>
      <c r="S851" s="71"/>
      <c r="T851" s="71"/>
      <c r="U851" s="71"/>
      <c r="V851" s="71"/>
      <c r="W851" s="71"/>
      <c r="X851" s="70"/>
    </row>
    <row r="852" spans="1:24">
      <c r="A852" s="71"/>
      <c r="B852" s="71"/>
      <c r="C852" s="71"/>
      <c r="D852" s="72"/>
      <c r="E852" s="72"/>
      <c r="F852" s="72"/>
      <c r="G852" s="71"/>
      <c r="H852" s="74"/>
      <c r="I852" s="71"/>
      <c r="J852" s="71"/>
      <c r="K852" s="71"/>
      <c r="L852" s="71"/>
      <c r="M852" s="71"/>
      <c r="N852" s="71"/>
      <c r="O852" s="71"/>
      <c r="P852" s="71"/>
      <c r="Q852" s="71"/>
      <c r="R852" s="71"/>
      <c r="S852" s="71"/>
      <c r="T852" s="71"/>
      <c r="U852" s="71"/>
      <c r="V852" s="71"/>
      <c r="W852" s="71"/>
      <c r="X852" s="70"/>
    </row>
    <row r="853" spans="1:24">
      <c r="A853" s="71"/>
      <c r="B853" s="71"/>
      <c r="C853" s="71"/>
      <c r="D853" s="72"/>
      <c r="E853" s="72"/>
      <c r="F853" s="72"/>
      <c r="G853" s="71"/>
      <c r="H853" s="74"/>
      <c r="I853" s="71"/>
      <c r="J853" s="71"/>
      <c r="K853" s="71"/>
      <c r="L853" s="71"/>
      <c r="M853" s="71"/>
      <c r="N853" s="71"/>
      <c r="O853" s="71"/>
      <c r="P853" s="71"/>
      <c r="Q853" s="71"/>
      <c r="R853" s="71"/>
      <c r="S853" s="71"/>
      <c r="T853" s="71"/>
      <c r="U853" s="71"/>
      <c r="V853" s="71"/>
      <c r="W853" s="71"/>
      <c r="X853" s="70"/>
    </row>
    <row r="854" spans="1:24">
      <c r="A854" s="71"/>
      <c r="B854" s="71"/>
      <c r="C854" s="71"/>
      <c r="D854" s="72"/>
      <c r="E854" s="72"/>
      <c r="F854" s="72"/>
      <c r="G854" s="71"/>
      <c r="H854" s="74"/>
      <c r="I854" s="71"/>
      <c r="J854" s="71"/>
      <c r="K854" s="71"/>
      <c r="L854" s="71"/>
      <c r="M854" s="71"/>
      <c r="N854" s="71"/>
      <c r="O854" s="71"/>
      <c r="P854" s="71"/>
      <c r="Q854" s="71"/>
      <c r="R854" s="71"/>
      <c r="S854" s="71"/>
      <c r="T854" s="71"/>
      <c r="U854" s="71"/>
      <c r="V854" s="71"/>
      <c r="W854" s="71"/>
      <c r="X854" s="70"/>
    </row>
    <row r="855" spans="1:24">
      <c r="A855" s="71"/>
      <c r="B855" s="71"/>
      <c r="C855" s="71"/>
      <c r="D855" s="72"/>
      <c r="E855" s="72"/>
      <c r="F855" s="72"/>
      <c r="G855" s="71"/>
      <c r="H855" s="74"/>
      <c r="I855" s="71"/>
      <c r="J855" s="71"/>
      <c r="K855" s="71"/>
      <c r="L855" s="71"/>
      <c r="M855" s="71"/>
      <c r="N855" s="71"/>
      <c r="O855" s="71"/>
      <c r="P855" s="71"/>
      <c r="Q855" s="71"/>
      <c r="R855" s="71"/>
      <c r="S855" s="71"/>
      <c r="T855" s="71"/>
      <c r="U855" s="71"/>
      <c r="V855" s="71"/>
      <c r="W855" s="71"/>
      <c r="X855" s="70"/>
    </row>
    <row r="856" spans="1:24">
      <c r="A856" s="71"/>
      <c r="B856" s="71"/>
      <c r="C856" s="71"/>
      <c r="D856" s="72"/>
      <c r="E856" s="72"/>
      <c r="F856" s="72"/>
      <c r="G856" s="71"/>
      <c r="H856" s="74"/>
      <c r="I856" s="71"/>
      <c r="J856" s="71"/>
      <c r="K856" s="71"/>
      <c r="L856" s="71"/>
      <c r="M856" s="71"/>
      <c r="N856" s="71"/>
      <c r="O856" s="71"/>
      <c r="P856" s="71"/>
      <c r="Q856" s="71"/>
      <c r="R856" s="71"/>
      <c r="S856" s="71"/>
      <c r="T856" s="71"/>
      <c r="U856" s="71"/>
      <c r="V856" s="71"/>
      <c r="W856" s="71"/>
      <c r="X856" s="70"/>
    </row>
    <row r="857" spans="1:24">
      <c r="A857" s="71"/>
      <c r="B857" s="71"/>
      <c r="C857" s="71"/>
      <c r="D857" s="72"/>
      <c r="E857" s="72"/>
      <c r="F857" s="72"/>
      <c r="G857" s="71"/>
      <c r="H857" s="74"/>
      <c r="I857" s="71"/>
      <c r="J857" s="71"/>
      <c r="K857" s="71"/>
      <c r="L857" s="71"/>
      <c r="M857" s="71"/>
      <c r="N857" s="71"/>
      <c r="O857" s="71"/>
      <c r="P857" s="71"/>
      <c r="Q857" s="71"/>
      <c r="R857" s="71"/>
      <c r="S857" s="71"/>
      <c r="T857" s="71"/>
      <c r="U857" s="71"/>
      <c r="V857" s="71"/>
      <c r="W857" s="71"/>
      <c r="X857" s="70"/>
    </row>
    <row r="858" spans="1:24">
      <c r="A858" s="71"/>
      <c r="B858" s="71"/>
      <c r="C858" s="71"/>
      <c r="D858" s="72"/>
      <c r="E858" s="72"/>
      <c r="F858" s="72"/>
      <c r="G858" s="71"/>
      <c r="H858" s="74"/>
      <c r="I858" s="71"/>
      <c r="J858" s="71"/>
      <c r="K858" s="71"/>
      <c r="L858" s="71"/>
      <c r="M858" s="71"/>
      <c r="N858" s="71"/>
      <c r="O858" s="71"/>
      <c r="P858" s="71"/>
      <c r="Q858" s="71"/>
      <c r="R858" s="71"/>
      <c r="S858" s="71"/>
      <c r="T858" s="71"/>
      <c r="U858" s="71"/>
      <c r="V858" s="71"/>
      <c r="W858" s="71"/>
      <c r="X858" s="70"/>
    </row>
    <row r="859" spans="1:24">
      <c r="A859" s="71"/>
      <c r="B859" s="71"/>
      <c r="C859" s="71"/>
      <c r="D859" s="72"/>
      <c r="E859" s="72"/>
      <c r="F859" s="72"/>
      <c r="G859" s="71"/>
      <c r="H859" s="74"/>
      <c r="I859" s="71"/>
      <c r="J859" s="71"/>
      <c r="K859" s="71"/>
      <c r="L859" s="71"/>
      <c r="M859" s="71"/>
      <c r="N859" s="71"/>
      <c r="O859" s="71"/>
      <c r="P859" s="71"/>
      <c r="Q859" s="71"/>
      <c r="R859" s="71"/>
      <c r="S859" s="71"/>
      <c r="T859" s="71"/>
      <c r="U859" s="71"/>
      <c r="V859" s="71"/>
      <c r="W859" s="71"/>
      <c r="X859" s="70"/>
    </row>
    <row r="860" spans="1:24">
      <c r="A860" s="71"/>
      <c r="B860" s="73"/>
      <c r="C860" s="73"/>
      <c r="D860" s="72"/>
      <c r="E860" s="72"/>
      <c r="F860" s="72"/>
      <c r="G860" s="73"/>
      <c r="H860" s="73"/>
      <c r="I860" s="73"/>
      <c r="J860" s="71"/>
      <c r="K860" s="71"/>
      <c r="L860" s="71"/>
      <c r="M860" s="71"/>
      <c r="N860" s="71"/>
      <c r="O860" s="71"/>
      <c r="P860" s="71"/>
      <c r="Q860" s="71"/>
      <c r="R860" s="73"/>
      <c r="S860" s="73"/>
      <c r="T860" s="71"/>
      <c r="U860" s="73"/>
      <c r="V860" s="73"/>
      <c r="W860" s="73"/>
      <c r="X860" s="70"/>
    </row>
    <row r="861" spans="1:24">
      <c r="A861" s="71"/>
      <c r="B861" s="71"/>
      <c r="C861" s="71"/>
      <c r="D861" s="72"/>
      <c r="E861" s="72"/>
      <c r="F861" s="72"/>
      <c r="G861" s="71"/>
      <c r="H861" s="74"/>
      <c r="I861" s="71"/>
      <c r="J861" s="71"/>
      <c r="K861" s="71"/>
      <c r="L861" s="71"/>
      <c r="M861" s="71"/>
      <c r="N861" s="71"/>
      <c r="O861" s="71"/>
      <c r="P861" s="71"/>
      <c r="Q861" s="71"/>
      <c r="R861" s="71"/>
      <c r="S861" s="71"/>
      <c r="T861" s="71"/>
      <c r="U861" s="71"/>
      <c r="V861" s="71"/>
      <c r="W861" s="71"/>
      <c r="X861" s="70"/>
    </row>
    <row r="862" spans="1:24">
      <c r="A862" s="71"/>
      <c r="B862" s="71"/>
      <c r="C862" s="71"/>
      <c r="D862" s="72"/>
      <c r="E862" s="72"/>
      <c r="F862" s="72"/>
      <c r="G862" s="71"/>
      <c r="H862" s="74"/>
      <c r="I862" s="71"/>
      <c r="J862" s="71"/>
      <c r="K862" s="71"/>
      <c r="L862" s="71"/>
      <c r="M862" s="71"/>
      <c r="N862" s="71"/>
      <c r="O862" s="71"/>
      <c r="P862" s="71"/>
      <c r="Q862" s="71"/>
      <c r="R862" s="71"/>
      <c r="S862" s="71"/>
      <c r="T862" s="71"/>
      <c r="U862" s="71"/>
      <c r="V862" s="71"/>
      <c r="W862" s="71"/>
      <c r="X862" s="70"/>
    </row>
    <row r="863" spans="1:24">
      <c r="A863" s="71"/>
      <c r="B863" s="71"/>
      <c r="C863" s="71"/>
      <c r="D863" s="72"/>
      <c r="E863" s="72"/>
      <c r="F863" s="72"/>
      <c r="G863" s="71"/>
      <c r="H863" s="74"/>
      <c r="I863" s="71"/>
      <c r="J863" s="71"/>
      <c r="K863" s="71"/>
      <c r="L863" s="71"/>
      <c r="M863" s="71"/>
      <c r="N863" s="71"/>
      <c r="O863" s="71"/>
      <c r="P863" s="71"/>
      <c r="Q863" s="71"/>
      <c r="R863" s="71"/>
      <c r="S863" s="71"/>
      <c r="T863" s="71"/>
      <c r="U863" s="71"/>
      <c r="V863" s="71"/>
      <c r="W863" s="71"/>
      <c r="X863" s="70"/>
    </row>
    <row r="864" spans="1:24">
      <c r="A864" s="71"/>
      <c r="B864" s="71"/>
      <c r="C864" s="71"/>
      <c r="D864" s="72"/>
      <c r="E864" s="72"/>
      <c r="F864" s="72"/>
      <c r="G864" s="71"/>
      <c r="H864" s="74"/>
      <c r="I864" s="71"/>
      <c r="J864" s="71"/>
      <c r="K864" s="71"/>
      <c r="L864" s="71"/>
      <c r="M864" s="71"/>
      <c r="N864" s="71"/>
      <c r="O864" s="71"/>
      <c r="P864" s="71"/>
      <c r="Q864" s="71"/>
      <c r="R864" s="71"/>
      <c r="S864" s="71"/>
      <c r="T864" s="71"/>
      <c r="U864" s="71"/>
      <c r="V864" s="71"/>
      <c r="W864" s="71"/>
      <c r="X864" s="70"/>
    </row>
    <row r="865" spans="1:24">
      <c r="A865" s="71"/>
      <c r="B865" s="71"/>
      <c r="C865" s="71"/>
      <c r="D865" s="72"/>
      <c r="E865" s="72"/>
      <c r="F865" s="72"/>
      <c r="G865" s="71"/>
      <c r="H865" s="74"/>
      <c r="I865" s="71"/>
      <c r="J865" s="71"/>
      <c r="K865" s="71"/>
      <c r="L865" s="71"/>
      <c r="M865" s="71"/>
      <c r="N865" s="71"/>
      <c r="O865" s="71"/>
      <c r="P865" s="71"/>
      <c r="Q865" s="71"/>
      <c r="R865" s="71"/>
      <c r="S865" s="71"/>
      <c r="T865" s="71"/>
      <c r="U865" s="71"/>
      <c r="V865" s="71"/>
      <c r="W865" s="71"/>
      <c r="X865" s="70"/>
    </row>
    <row r="866" spans="1:24">
      <c r="A866" s="71"/>
      <c r="B866" s="71"/>
      <c r="C866" s="71"/>
      <c r="D866" s="72"/>
      <c r="E866" s="72"/>
      <c r="F866" s="72"/>
      <c r="G866" s="71"/>
      <c r="H866" s="74"/>
      <c r="I866" s="71"/>
      <c r="J866" s="71"/>
      <c r="K866" s="71"/>
      <c r="L866" s="71"/>
      <c r="M866" s="71"/>
      <c r="N866" s="71"/>
      <c r="O866" s="71"/>
      <c r="P866" s="71"/>
      <c r="Q866" s="71"/>
      <c r="R866" s="71"/>
      <c r="S866" s="71"/>
      <c r="T866" s="71"/>
      <c r="U866" s="71"/>
      <c r="V866" s="71"/>
      <c r="W866" s="71"/>
      <c r="X866" s="70"/>
    </row>
    <row r="867" spans="1:24">
      <c r="A867" s="71"/>
      <c r="B867" s="71"/>
      <c r="C867" s="71"/>
      <c r="D867" s="72"/>
      <c r="E867" s="72"/>
      <c r="F867" s="72"/>
      <c r="G867" s="71"/>
      <c r="H867" s="74"/>
      <c r="I867" s="71"/>
      <c r="J867" s="71"/>
      <c r="K867" s="71"/>
      <c r="L867" s="71"/>
      <c r="M867" s="71"/>
      <c r="N867" s="71"/>
      <c r="O867" s="71"/>
      <c r="P867" s="71"/>
      <c r="Q867" s="71"/>
      <c r="R867" s="71"/>
      <c r="S867" s="71"/>
      <c r="T867" s="71"/>
      <c r="U867" s="71"/>
      <c r="V867" s="71"/>
      <c r="W867" s="71"/>
      <c r="X867" s="70"/>
    </row>
    <row r="868" spans="1:24">
      <c r="A868" s="71"/>
      <c r="B868" s="71"/>
      <c r="C868" s="71"/>
      <c r="D868" s="72"/>
      <c r="E868" s="72"/>
      <c r="F868" s="72"/>
      <c r="G868" s="71"/>
      <c r="H868" s="74"/>
      <c r="I868" s="71"/>
      <c r="J868" s="71"/>
      <c r="K868" s="71"/>
      <c r="L868" s="71"/>
      <c r="M868" s="71"/>
      <c r="N868" s="71"/>
      <c r="O868" s="71"/>
      <c r="P868" s="71"/>
      <c r="Q868" s="71"/>
      <c r="R868" s="71"/>
      <c r="S868" s="71"/>
      <c r="T868" s="71"/>
      <c r="U868" s="71"/>
      <c r="V868" s="71"/>
      <c r="W868" s="71"/>
      <c r="X868" s="70"/>
    </row>
    <row r="869" spans="1:24">
      <c r="A869" s="71"/>
      <c r="B869" s="71"/>
      <c r="C869" s="71"/>
      <c r="D869" s="72"/>
      <c r="E869" s="72"/>
      <c r="F869" s="72"/>
      <c r="G869" s="71"/>
      <c r="H869" s="74"/>
      <c r="I869" s="71"/>
      <c r="J869" s="71"/>
      <c r="K869" s="71"/>
      <c r="L869" s="71"/>
      <c r="M869" s="71"/>
      <c r="N869" s="71"/>
      <c r="O869" s="71"/>
      <c r="P869" s="71"/>
      <c r="Q869" s="71"/>
      <c r="R869" s="71"/>
      <c r="S869" s="71"/>
      <c r="T869" s="71"/>
      <c r="U869" s="71"/>
      <c r="V869" s="71"/>
      <c r="W869" s="71"/>
      <c r="X869" s="70"/>
    </row>
    <row r="870" spans="1:24">
      <c r="A870" s="71"/>
      <c r="B870" s="71"/>
      <c r="C870" s="71"/>
      <c r="D870" s="72"/>
      <c r="E870" s="72"/>
      <c r="F870" s="72"/>
      <c r="G870" s="71"/>
      <c r="H870" s="74"/>
      <c r="I870" s="71"/>
      <c r="J870" s="71"/>
      <c r="K870" s="71"/>
      <c r="L870" s="71"/>
      <c r="M870" s="71"/>
      <c r="N870" s="71"/>
      <c r="O870" s="71"/>
      <c r="P870" s="71"/>
      <c r="Q870" s="71"/>
      <c r="R870" s="71"/>
      <c r="S870" s="71"/>
      <c r="T870" s="71"/>
      <c r="U870" s="71"/>
      <c r="V870" s="71"/>
      <c r="W870" s="71"/>
      <c r="X870" s="70"/>
    </row>
    <row r="871" spans="1:24">
      <c r="A871" s="71"/>
      <c r="B871" s="71"/>
      <c r="C871" s="71"/>
      <c r="D871" s="72"/>
      <c r="E871" s="72"/>
      <c r="F871" s="72"/>
      <c r="G871" s="71"/>
      <c r="H871" s="74"/>
      <c r="I871" s="71"/>
      <c r="J871" s="71"/>
      <c r="K871" s="71"/>
      <c r="L871" s="71"/>
      <c r="M871" s="71"/>
      <c r="N871" s="71"/>
      <c r="O871" s="71"/>
      <c r="P871" s="71"/>
      <c r="Q871" s="71"/>
      <c r="R871" s="71"/>
      <c r="S871" s="71"/>
      <c r="T871" s="71"/>
      <c r="U871" s="71"/>
      <c r="V871" s="71"/>
      <c r="W871" s="71"/>
      <c r="X871" s="70"/>
    </row>
    <row r="872" spans="1:24">
      <c r="A872" s="71"/>
      <c r="B872" s="71"/>
      <c r="C872" s="71"/>
      <c r="D872" s="72"/>
      <c r="E872" s="72"/>
      <c r="F872" s="72"/>
      <c r="G872" s="71"/>
      <c r="H872" s="74"/>
      <c r="I872" s="71"/>
      <c r="J872" s="71"/>
      <c r="K872" s="71"/>
      <c r="L872" s="71"/>
      <c r="M872" s="71"/>
      <c r="N872" s="71"/>
      <c r="O872" s="71"/>
      <c r="P872" s="71"/>
      <c r="Q872" s="71"/>
      <c r="R872" s="71"/>
      <c r="S872" s="71"/>
      <c r="T872" s="71"/>
      <c r="U872" s="71"/>
      <c r="V872" s="71"/>
      <c r="W872" s="71"/>
      <c r="X872" s="70"/>
    </row>
    <row r="873" spans="1:24">
      <c r="A873" s="71"/>
      <c r="B873" s="71"/>
      <c r="C873" s="71"/>
      <c r="D873" s="72"/>
      <c r="E873" s="72"/>
      <c r="F873" s="72"/>
      <c r="G873" s="71"/>
      <c r="H873" s="74"/>
      <c r="I873" s="71"/>
      <c r="J873" s="71"/>
      <c r="K873" s="71"/>
      <c r="L873" s="71"/>
      <c r="M873" s="71"/>
      <c r="N873" s="71"/>
      <c r="O873" s="71"/>
      <c r="P873" s="71"/>
      <c r="Q873" s="71"/>
      <c r="R873" s="71"/>
      <c r="S873" s="71"/>
      <c r="T873" s="71"/>
      <c r="U873" s="71"/>
      <c r="V873" s="71"/>
      <c r="W873" s="71"/>
      <c r="X873" s="70"/>
    </row>
    <row r="874" spans="1:24">
      <c r="A874" s="71"/>
      <c r="B874" s="71"/>
      <c r="C874" s="71"/>
      <c r="D874" s="72"/>
      <c r="E874" s="72"/>
      <c r="F874" s="72"/>
      <c r="G874" s="71"/>
      <c r="H874" s="74"/>
      <c r="I874" s="71"/>
      <c r="J874" s="71"/>
      <c r="K874" s="71"/>
      <c r="L874" s="71"/>
      <c r="M874" s="71"/>
      <c r="N874" s="71"/>
      <c r="O874" s="71"/>
      <c r="P874" s="71"/>
      <c r="Q874" s="71"/>
      <c r="R874" s="71"/>
      <c r="S874" s="71"/>
      <c r="T874" s="71"/>
      <c r="U874" s="71"/>
      <c r="V874" s="71"/>
      <c r="W874" s="71"/>
      <c r="X874" s="70"/>
    </row>
    <row r="875" spans="1:24">
      <c r="A875" s="71"/>
      <c r="B875" s="71"/>
      <c r="C875" s="71"/>
      <c r="D875" s="72"/>
      <c r="E875" s="72"/>
      <c r="F875" s="72"/>
      <c r="G875" s="71"/>
      <c r="H875" s="74"/>
      <c r="I875" s="71"/>
      <c r="J875" s="71"/>
      <c r="K875" s="71"/>
      <c r="L875" s="71"/>
      <c r="M875" s="71"/>
      <c r="N875" s="71"/>
      <c r="O875" s="71"/>
      <c r="P875" s="71"/>
      <c r="Q875" s="71"/>
      <c r="R875" s="71"/>
      <c r="S875" s="71"/>
      <c r="T875" s="71"/>
      <c r="U875" s="71"/>
      <c r="V875" s="71"/>
      <c r="W875" s="71"/>
      <c r="X875" s="70"/>
    </row>
    <row r="876" spans="1:24">
      <c r="A876" s="71"/>
      <c r="B876" s="71"/>
      <c r="C876" s="71"/>
      <c r="D876" s="72"/>
      <c r="E876" s="72"/>
      <c r="F876" s="72"/>
      <c r="G876" s="71"/>
      <c r="H876" s="74"/>
      <c r="I876" s="71"/>
      <c r="J876" s="71"/>
      <c r="K876" s="71"/>
      <c r="L876" s="71"/>
      <c r="M876" s="71"/>
      <c r="N876" s="71"/>
      <c r="O876" s="71"/>
      <c r="P876" s="71"/>
      <c r="Q876" s="71"/>
      <c r="R876" s="71"/>
      <c r="S876" s="71"/>
      <c r="T876" s="71"/>
      <c r="U876" s="71"/>
      <c r="V876" s="71"/>
      <c r="W876" s="71"/>
      <c r="X876" s="70"/>
    </row>
    <row r="877" spans="1:24">
      <c r="A877" s="71"/>
      <c r="B877" s="71"/>
      <c r="C877" s="71"/>
      <c r="D877" s="72"/>
      <c r="E877" s="72"/>
      <c r="F877" s="72"/>
      <c r="G877" s="71"/>
      <c r="H877" s="74"/>
      <c r="I877" s="71"/>
      <c r="J877" s="71"/>
      <c r="K877" s="71"/>
      <c r="L877" s="71"/>
      <c r="M877" s="71"/>
      <c r="N877" s="71"/>
      <c r="O877" s="71"/>
      <c r="P877" s="71"/>
      <c r="Q877" s="71"/>
      <c r="R877" s="71"/>
      <c r="S877" s="71"/>
      <c r="T877" s="71"/>
      <c r="U877" s="71"/>
      <c r="V877" s="71"/>
      <c r="W877" s="71"/>
      <c r="X877" s="70"/>
    </row>
    <row r="878" spans="1:24">
      <c r="A878" s="71"/>
      <c r="B878" s="71"/>
      <c r="C878" s="71"/>
      <c r="D878" s="72"/>
      <c r="E878" s="72"/>
      <c r="F878" s="72"/>
      <c r="G878" s="71"/>
      <c r="H878" s="74"/>
      <c r="I878" s="71"/>
      <c r="J878" s="71"/>
      <c r="K878" s="71"/>
      <c r="L878" s="71"/>
      <c r="M878" s="71"/>
      <c r="N878" s="71"/>
      <c r="O878" s="71"/>
      <c r="P878" s="71"/>
      <c r="Q878" s="71"/>
      <c r="R878" s="71"/>
      <c r="S878" s="71"/>
      <c r="T878" s="71"/>
      <c r="U878" s="71"/>
      <c r="V878" s="71"/>
      <c r="W878" s="71"/>
      <c r="X878" s="70"/>
    </row>
    <row r="879" spans="1:24">
      <c r="A879" s="71"/>
      <c r="B879" s="71"/>
      <c r="C879" s="71"/>
      <c r="D879" s="72"/>
      <c r="E879" s="72"/>
      <c r="F879" s="72"/>
      <c r="G879" s="71"/>
      <c r="H879" s="74"/>
      <c r="I879" s="71"/>
      <c r="J879" s="71"/>
      <c r="K879" s="71"/>
      <c r="L879" s="71"/>
      <c r="M879" s="71"/>
      <c r="N879" s="71"/>
      <c r="O879" s="71"/>
      <c r="P879" s="71"/>
      <c r="Q879" s="71"/>
      <c r="R879" s="71"/>
      <c r="S879" s="71"/>
      <c r="T879" s="71"/>
      <c r="U879" s="71"/>
      <c r="V879" s="71"/>
      <c r="W879" s="71"/>
      <c r="X879" s="70"/>
    </row>
    <row r="880" spans="1:24">
      <c r="A880" s="71"/>
      <c r="B880" s="71"/>
      <c r="C880" s="71"/>
      <c r="D880" s="72"/>
      <c r="E880" s="72"/>
      <c r="F880" s="72"/>
      <c r="G880" s="71"/>
      <c r="H880" s="74"/>
      <c r="I880" s="71"/>
      <c r="J880" s="71"/>
      <c r="K880" s="71"/>
      <c r="L880" s="71"/>
      <c r="M880" s="71"/>
      <c r="N880" s="71"/>
      <c r="O880" s="71"/>
      <c r="P880" s="71"/>
      <c r="Q880" s="71"/>
      <c r="R880" s="71"/>
      <c r="S880" s="71"/>
      <c r="T880" s="71"/>
      <c r="U880" s="71"/>
      <c r="V880" s="71"/>
      <c r="W880" s="71"/>
      <c r="X880" s="70"/>
    </row>
    <row r="881" spans="1:24">
      <c r="A881" s="71"/>
      <c r="B881" s="71"/>
      <c r="C881" s="71"/>
      <c r="D881" s="72"/>
      <c r="E881" s="72"/>
      <c r="F881" s="72"/>
      <c r="G881" s="71"/>
      <c r="H881" s="74"/>
      <c r="I881" s="71"/>
      <c r="J881" s="71"/>
      <c r="K881" s="71"/>
      <c r="L881" s="71"/>
      <c r="M881" s="71"/>
      <c r="N881" s="71"/>
      <c r="O881" s="71"/>
      <c r="P881" s="71"/>
      <c r="Q881" s="71"/>
      <c r="R881" s="71"/>
      <c r="S881" s="71"/>
      <c r="T881" s="71"/>
      <c r="U881" s="71"/>
      <c r="V881" s="71"/>
      <c r="W881" s="71"/>
      <c r="X881" s="70"/>
    </row>
    <row r="882" spans="1:24">
      <c r="A882" s="71"/>
      <c r="B882" s="71"/>
      <c r="C882" s="71"/>
      <c r="D882" s="72"/>
      <c r="E882" s="72"/>
      <c r="F882" s="72"/>
      <c r="G882" s="71"/>
      <c r="H882" s="74"/>
      <c r="I882" s="71"/>
      <c r="J882" s="71"/>
      <c r="K882" s="71"/>
      <c r="L882" s="71"/>
      <c r="M882" s="71"/>
      <c r="N882" s="71"/>
      <c r="O882" s="71"/>
      <c r="P882" s="71"/>
      <c r="Q882" s="71"/>
      <c r="R882" s="71"/>
      <c r="S882" s="71"/>
      <c r="T882" s="71"/>
      <c r="U882" s="71"/>
      <c r="V882" s="71"/>
      <c r="W882" s="71"/>
      <c r="X882" s="70"/>
    </row>
    <row r="883" spans="1:24">
      <c r="A883" s="71"/>
      <c r="B883" s="71"/>
      <c r="C883" s="71"/>
      <c r="D883" s="72"/>
      <c r="E883" s="72"/>
      <c r="F883" s="72"/>
      <c r="G883" s="71"/>
      <c r="H883" s="74"/>
      <c r="I883" s="71"/>
      <c r="J883" s="71"/>
      <c r="K883" s="71"/>
      <c r="L883" s="71"/>
      <c r="M883" s="71"/>
      <c r="N883" s="71"/>
      <c r="O883" s="71"/>
      <c r="P883" s="71"/>
      <c r="Q883" s="71"/>
      <c r="R883" s="71"/>
      <c r="S883" s="71"/>
      <c r="T883" s="71"/>
      <c r="U883" s="71"/>
      <c r="V883" s="71"/>
      <c r="W883" s="71"/>
      <c r="X883" s="70"/>
    </row>
    <row r="884" spans="1:24">
      <c r="A884" s="71"/>
      <c r="B884" s="71"/>
      <c r="C884" s="71"/>
      <c r="D884" s="72"/>
      <c r="E884" s="72"/>
      <c r="F884" s="72"/>
      <c r="G884" s="71"/>
      <c r="H884" s="74"/>
      <c r="I884" s="71"/>
      <c r="J884" s="71"/>
      <c r="K884" s="71"/>
      <c r="L884" s="71"/>
      <c r="M884" s="71"/>
      <c r="N884" s="71"/>
      <c r="O884" s="71"/>
      <c r="P884" s="71"/>
      <c r="Q884" s="71"/>
      <c r="R884" s="71"/>
      <c r="S884" s="71"/>
      <c r="T884" s="71"/>
      <c r="U884" s="71"/>
      <c r="V884" s="71"/>
      <c r="W884" s="71"/>
      <c r="X884" s="70"/>
    </row>
    <row r="885" spans="1:24">
      <c r="A885" s="71"/>
      <c r="B885" s="71"/>
      <c r="C885" s="71"/>
      <c r="D885" s="72"/>
      <c r="E885" s="72"/>
      <c r="F885" s="72"/>
      <c r="G885" s="71"/>
      <c r="H885" s="74"/>
      <c r="I885" s="71"/>
      <c r="J885" s="71"/>
      <c r="K885" s="71"/>
      <c r="L885" s="71"/>
      <c r="M885" s="71"/>
      <c r="N885" s="71"/>
      <c r="O885" s="71"/>
      <c r="P885" s="71"/>
      <c r="Q885" s="71"/>
      <c r="R885" s="71"/>
      <c r="S885" s="71"/>
      <c r="T885" s="71"/>
      <c r="U885" s="71"/>
      <c r="V885" s="71"/>
      <c r="W885" s="71"/>
      <c r="X885" s="70"/>
    </row>
    <row r="886" spans="1:24">
      <c r="A886" s="71"/>
      <c r="B886" s="71"/>
      <c r="C886" s="71"/>
      <c r="D886" s="72"/>
      <c r="E886" s="72"/>
      <c r="F886" s="72"/>
      <c r="G886" s="71"/>
      <c r="H886" s="74"/>
      <c r="I886" s="71"/>
      <c r="J886" s="71"/>
      <c r="K886" s="71"/>
      <c r="L886" s="71"/>
      <c r="M886" s="71"/>
      <c r="N886" s="71"/>
      <c r="O886" s="71"/>
      <c r="P886" s="71"/>
      <c r="Q886" s="71"/>
      <c r="R886" s="71"/>
      <c r="S886" s="71"/>
      <c r="T886" s="71"/>
      <c r="U886" s="71"/>
      <c r="V886" s="71"/>
      <c r="W886" s="71"/>
      <c r="X886" s="70"/>
    </row>
    <row r="887" spans="1:24">
      <c r="A887" s="71"/>
      <c r="B887" s="71"/>
      <c r="C887" s="71"/>
      <c r="D887" s="72"/>
      <c r="E887" s="72"/>
      <c r="F887" s="72"/>
      <c r="G887" s="71"/>
      <c r="H887" s="74"/>
      <c r="I887" s="71"/>
      <c r="J887" s="71"/>
      <c r="K887" s="71"/>
      <c r="L887" s="71"/>
      <c r="M887" s="71"/>
      <c r="N887" s="71"/>
      <c r="O887" s="71"/>
      <c r="P887" s="71"/>
      <c r="Q887" s="71"/>
      <c r="R887" s="71"/>
      <c r="S887" s="71"/>
      <c r="T887" s="71"/>
      <c r="U887" s="71"/>
      <c r="V887" s="71"/>
      <c r="W887" s="71"/>
      <c r="X887" s="70"/>
    </row>
    <row r="888" spans="1:24">
      <c r="A888" s="71"/>
      <c r="B888" s="71"/>
      <c r="C888" s="71"/>
      <c r="D888" s="72"/>
      <c r="E888" s="72"/>
      <c r="F888" s="72"/>
      <c r="G888" s="71"/>
      <c r="H888" s="74"/>
      <c r="I888" s="71"/>
      <c r="J888" s="71"/>
      <c r="K888" s="71"/>
      <c r="L888" s="71"/>
      <c r="M888" s="71"/>
      <c r="N888" s="71"/>
      <c r="O888" s="71"/>
      <c r="P888" s="71"/>
      <c r="Q888" s="71"/>
      <c r="R888" s="71"/>
      <c r="S888" s="71"/>
      <c r="T888" s="71"/>
      <c r="U888" s="71"/>
      <c r="V888" s="71"/>
      <c r="W888" s="71"/>
      <c r="X888" s="70"/>
    </row>
    <row r="889" spans="1:24">
      <c r="A889" s="71"/>
      <c r="B889" s="71"/>
      <c r="C889" s="71"/>
      <c r="D889" s="72"/>
      <c r="E889" s="72"/>
      <c r="F889" s="72"/>
      <c r="G889" s="71"/>
      <c r="H889" s="74"/>
      <c r="I889" s="71"/>
      <c r="J889" s="71"/>
      <c r="K889" s="71"/>
      <c r="L889" s="71"/>
      <c r="M889" s="71"/>
      <c r="N889" s="71"/>
      <c r="O889" s="71"/>
      <c r="P889" s="71"/>
      <c r="Q889" s="71"/>
      <c r="R889" s="71"/>
      <c r="S889" s="71"/>
      <c r="T889" s="71"/>
      <c r="U889" s="71"/>
      <c r="V889" s="71"/>
      <c r="W889" s="71"/>
      <c r="X889" s="70"/>
    </row>
    <row r="890" spans="1:24">
      <c r="A890" s="71"/>
      <c r="B890" s="71"/>
      <c r="C890" s="71"/>
      <c r="D890" s="72"/>
      <c r="E890" s="72"/>
      <c r="F890" s="72"/>
      <c r="G890" s="71"/>
      <c r="H890" s="74"/>
      <c r="I890" s="71"/>
      <c r="J890" s="71"/>
      <c r="K890" s="71"/>
      <c r="L890" s="71"/>
      <c r="M890" s="71"/>
      <c r="N890" s="71"/>
      <c r="O890" s="71"/>
      <c r="P890" s="71"/>
      <c r="Q890" s="71"/>
      <c r="R890" s="71"/>
      <c r="S890" s="71"/>
      <c r="T890" s="71"/>
      <c r="U890" s="71"/>
      <c r="V890" s="71"/>
      <c r="W890" s="71"/>
      <c r="X890" s="70"/>
    </row>
    <row r="891" spans="1:24">
      <c r="A891" s="71"/>
      <c r="B891" s="71"/>
      <c r="C891" s="71"/>
      <c r="D891" s="72"/>
      <c r="E891" s="72"/>
      <c r="F891" s="72"/>
      <c r="G891" s="71"/>
      <c r="H891" s="74"/>
      <c r="I891" s="71"/>
      <c r="J891" s="71"/>
      <c r="K891" s="71"/>
      <c r="L891" s="71"/>
      <c r="M891" s="71"/>
      <c r="N891" s="71"/>
      <c r="O891" s="71"/>
      <c r="P891" s="71"/>
      <c r="Q891" s="71"/>
      <c r="R891" s="71"/>
      <c r="S891" s="71"/>
      <c r="T891" s="71"/>
      <c r="U891" s="71"/>
      <c r="V891" s="71"/>
      <c r="W891" s="71"/>
      <c r="X891" s="70"/>
    </row>
    <row r="892" spans="1:24">
      <c r="A892" s="71"/>
      <c r="B892" s="71"/>
      <c r="C892" s="71"/>
      <c r="D892" s="72"/>
      <c r="E892" s="72"/>
      <c r="F892" s="72"/>
      <c r="G892" s="71"/>
      <c r="H892" s="74"/>
      <c r="I892" s="71"/>
      <c r="J892" s="71"/>
      <c r="K892" s="71"/>
      <c r="L892" s="71"/>
      <c r="M892" s="71"/>
      <c r="N892" s="71"/>
      <c r="O892" s="71"/>
      <c r="P892" s="71"/>
      <c r="Q892" s="71"/>
      <c r="R892" s="71"/>
      <c r="S892" s="71"/>
      <c r="T892" s="71"/>
      <c r="U892" s="71"/>
      <c r="V892" s="71"/>
      <c r="W892" s="71"/>
      <c r="X892" s="70"/>
    </row>
    <row r="893" spans="1:24">
      <c r="A893" s="71"/>
      <c r="B893" s="71"/>
      <c r="C893" s="71"/>
      <c r="D893" s="72"/>
      <c r="E893" s="72"/>
      <c r="F893" s="72"/>
      <c r="G893" s="71"/>
      <c r="H893" s="74"/>
      <c r="I893" s="71"/>
      <c r="J893" s="71"/>
      <c r="K893" s="71"/>
      <c r="L893" s="71"/>
      <c r="M893" s="71"/>
      <c r="N893" s="71"/>
      <c r="O893" s="71"/>
      <c r="P893" s="71"/>
      <c r="Q893" s="71"/>
      <c r="R893" s="71"/>
      <c r="S893" s="71"/>
      <c r="T893" s="71"/>
      <c r="U893" s="71"/>
      <c r="V893" s="71"/>
      <c r="W893" s="71"/>
      <c r="X893" s="70"/>
    </row>
    <row r="894" spans="1:24">
      <c r="A894" s="71"/>
      <c r="B894" s="71"/>
      <c r="C894" s="71"/>
      <c r="D894" s="72"/>
      <c r="E894" s="72"/>
      <c r="F894" s="72"/>
      <c r="G894" s="71"/>
      <c r="H894" s="74"/>
      <c r="I894" s="71"/>
      <c r="J894" s="71"/>
      <c r="K894" s="71"/>
      <c r="L894" s="71"/>
      <c r="M894" s="71"/>
      <c r="N894" s="71"/>
      <c r="O894" s="71"/>
      <c r="P894" s="71"/>
      <c r="Q894" s="71"/>
      <c r="R894" s="71"/>
      <c r="S894" s="71"/>
      <c r="T894" s="71"/>
      <c r="U894" s="71"/>
      <c r="V894" s="71"/>
      <c r="W894" s="71"/>
      <c r="X894" s="70"/>
    </row>
    <row r="895" spans="1:24">
      <c r="A895" s="71"/>
      <c r="B895" s="73"/>
      <c r="C895" s="73"/>
      <c r="D895" s="72"/>
      <c r="E895" s="72"/>
      <c r="F895" s="72"/>
      <c r="G895" s="73"/>
      <c r="H895" s="73"/>
      <c r="I895" s="73"/>
      <c r="J895" s="71"/>
      <c r="K895" s="71"/>
      <c r="L895" s="71"/>
      <c r="M895" s="71"/>
      <c r="N895" s="71"/>
      <c r="O895" s="71"/>
      <c r="P895" s="71"/>
      <c r="Q895" s="71"/>
      <c r="R895" s="73"/>
      <c r="S895" s="73"/>
      <c r="T895" s="71"/>
      <c r="U895" s="73"/>
      <c r="V895" s="73"/>
      <c r="W895" s="73"/>
      <c r="X895" s="70"/>
    </row>
    <row r="896" spans="1:24">
      <c r="A896" s="71"/>
      <c r="B896" s="71"/>
      <c r="C896" s="71"/>
      <c r="D896" s="72"/>
      <c r="E896" s="72"/>
      <c r="F896" s="72"/>
      <c r="G896" s="71"/>
      <c r="H896" s="74"/>
      <c r="I896" s="71"/>
      <c r="J896" s="71"/>
      <c r="K896" s="71"/>
      <c r="L896" s="71"/>
      <c r="M896" s="71"/>
      <c r="N896" s="71"/>
      <c r="O896" s="71"/>
      <c r="P896" s="71"/>
      <c r="Q896" s="71"/>
      <c r="R896" s="71"/>
      <c r="S896" s="71"/>
      <c r="T896" s="71"/>
      <c r="U896" s="71"/>
      <c r="V896" s="71"/>
      <c r="W896" s="71"/>
      <c r="X896" s="70"/>
    </row>
    <row r="897" spans="1:24">
      <c r="A897" s="71"/>
      <c r="B897" s="71"/>
      <c r="C897" s="71"/>
      <c r="D897" s="72"/>
      <c r="E897" s="72"/>
      <c r="F897" s="72"/>
      <c r="G897" s="71"/>
      <c r="H897" s="74"/>
      <c r="I897" s="71"/>
      <c r="J897" s="71"/>
      <c r="K897" s="71"/>
      <c r="L897" s="71"/>
      <c r="M897" s="71"/>
      <c r="N897" s="71"/>
      <c r="O897" s="71"/>
      <c r="P897" s="71"/>
      <c r="Q897" s="71"/>
      <c r="R897" s="71"/>
      <c r="S897" s="71"/>
      <c r="T897" s="71"/>
      <c r="U897" s="71"/>
      <c r="V897" s="71"/>
      <c r="W897" s="71"/>
      <c r="X897" s="70"/>
    </row>
    <row r="898" spans="1:24">
      <c r="A898" s="71"/>
      <c r="B898" s="71"/>
      <c r="C898" s="71"/>
      <c r="D898" s="72"/>
      <c r="E898" s="72"/>
      <c r="F898" s="72"/>
      <c r="G898" s="71"/>
      <c r="H898" s="74"/>
      <c r="I898" s="71"/>
      <c r="J898" s="71"/>
      <c r="K898" s="71"/>
      <c r="L898" s="71"/>
      <c r="M898" s="71"/>
      <c r="N898" s="71"/>
      <c r="O898" s="71"/>
      <c r="P898" s="71"/>
      <c r="Q898" s="71"/>
      <c r="R898" s="71"/>
      <c r="S898" s="71"/>
      <c r="T898" s="71"/>
      <c r="U898" s="71"/>
      <c r="V898" s="71"/>
      <c r="W898" s="71"/>
      <c r="X898" s="70"/>
    </row>
    <row r="899" spans="1:24">
      <c r="A899" s="71"/>
      <c r="B899" s="71"/>
      <c r="C899" s="71"/>
      <c r="D899" s="72"/>
      <c r="E899" s="72"/>
      <c r="F899" s="72"/>
      <c r="G899" s="71"/>
      <c r="H899" s="74"/>
      <c r="I899" s="71"/>
      <c r="J899" s="71"/>
      <c r="K899" s="71"/>
      <c r="L899" s="71"/>
      <c r="M899" s="71"/>
      <c r="N899" s="71"/>
      <c r="O899" s="71"/>
      <c r="P899" s="71"/>
      <c r="Q899" s="71"/>
      <c r="R899" s="71"/>
      <c r="S899" s="71"/>
      <c r="T899" s="71"/>
      <c r="U899" s="71"/>
      <c r="V899" s="71"/>
      <c r="W899" s="71"/>
      <c r="X899" s="70"/>
    </row>
    <row r="900" spans="1:24">
      <c r="A900" s="71"/>
      <c r="B900" s="71"/>
      <c r="C900" s="71"/>
      <c r="D900" s="72"/>
      <c r="E900" s="72"/>
      <c r="F900" s="72"/>
      <c r="G900" s="71"/>
      <c r="H900" s="74"/>
      <c r="I900" s="71"/>
      <c r="J900" s="71"/>
      <c r="K900" s="71"/>
      <c r="L900" s="71"/>
      <c r="M900" s="71"/>
      <c r="N900" s="71"/>
      <c r="O900" s="71"/>
      <c r="P900" s="71"/>
      <c r="Q900" s="71"/>
      <c r="R900" s="71"/>
      <c r="S900" s="71"/>
      <c r="T900" s="71"/>
      <c r="U900" s="71"/>
      <c r="V900" s="71"/>
      <c r="W900" s="71"/>
      <c r="X900" s="70"/>
    </row>
    <row r="901" spans="1:24">
      <c r="A901" s="71"/>
      <c r="B901" s="71"/>
      <c r="C901" s="71"/>
      <c r="D901" s="72"/>
      <c r="E901" s="72"/>
      <c r="F901" s="72"/>
      <c r="G901" s="71"/>
      <c r="H901" s="74"/>
      <c r="I901" s="71"/>
      <c r="J901" s="71"/>
      <c r="K901" s="71"/>
      <c r="L901" s="71"/>
      <c r="M901" s="71"/>
      <c r="N901" s="71"/>
      <c r="O901" s="71"/>
      <c r="P901" s="71"/>
      <c r="Q901" s="71"/>
      <c r="R901" s="71"/>
      <c r="S901" s="71"/>
      <c r="T901" s="71"/>
      <c r="U901" s="71"/>
      <c r="V901" s="71"/>
      <c r="W901" s="71"/>
      <c r="X901" s="70"/>
    </row>
    <row r="902" spans="1:24">
      <c r="A902" s="71"/>
      <c r="B902" s="71"/>
      <c r="C902" s="71"/>
      <c r="D902" s="72"/>
      <c r="E902" s="72"/>
      <c r="F902" s="72"/>
      <c r="G902" s="71"/>
      <c r="H902" s="74"/>
      <c r="I902" s="71"/>
      <c r="J902" s="71"/>
      <c r="K902" s="71"/>
      <c r="L902" s="71"/>
      <c r="M902" s="71"/>
      <c r="N902" s="71"/>
      <c r="O902" s="71"/>
      <c r="P902" s="71"/>
      <c r="Q902" s="71"/>
      <c r="R902" s="71"/>
      <c r="S902" s="71"/>
      <c r="T902" s="71"/>
      <c r="U902" s="71"/>
      <c r="V902" s="71"/>
      <c r="W902" s="71"/>
      <c r="X902" s="70"/>
    </row>
    <row r="903" spans="1:24">
      <c r="A903" s="71"/>
      <c r="B903" s="71"/>
      <c r="C903" s="71"/>
      <c r="D903" s="72"/>
      <c r="E903" s="72"/>
      <c r="F903" s="72"/>
      <c r="G903" s="71"/>
      <c r="H903" s="74"/>
      <c r="I903" s="71"/>
      <c r="J903" s="71"/>
      <c r="K903" s="71"/>
      <c r="L903" s="71"/>
      <c r="M903" s="71"/>
      <c r="N903" s="71"/>
      <c r="O903" s="71"/>
      <c r="P903" s="71"/>
      <c r="Q903" s="71"/>
      <c r="R903" s="71"/>
      <c r="S903" s="71"/>
      <c r="T903" s="71"/>
      <c r="U903" s="71"/>
      <c r="V903" s="71"/>
      <c r="W903" s="71"/>
      <c r="X903" s="70"/>
    </row>
    <row r="904" spans="1:24">
      <c r="A904" s="71"/>
      <c r="B904" s="71"/>
      <c r="C904" s="71"/>
      <c r="D904" s="72"/>
      <c r="E904" s="72"/>
      <c r="F904" s="72"/>
      <c r="G904" s="71"/>
      <c r="H904" s="74"/>
      <c r="I904" s="71"/>
      <c r="J904" s="71"/>
      <c r="K904" s="71"/>
      <c r="L904" s="71"/>
      <c r="M904" s="71"/>
      <c r="N904" s="71"/>
      <c r="O904" s="71"/>
      <c r="P904" s="71"/>
      <c r="Q904" s="71"/>
      <c r="R904" s="71"/>
      <c r="S904" s="71"/>
      <c r="T904" s="71"/>
      <c r="U904" s="71"/>
      <c r="V904" s="71"/>
      <c r="W904" s="71"/>
      <c r="X904" s="70"/>
    </row>
    <row r="905" spans="1:24">
      <c r="A905" s="71"/>
      <c r="B905" s="71"/>
      <c r="C905" s="71"/>
      <c r="D905" s="72"/>
      <c r="E905" s="72"/>
      <c r="F905" s="72"/>
      <c r="G905" s="71"/>
      <c r="H905" s="74"/>
      <c r="I905" s="71"/>
      <c r="J905" s="71"/>
      <c r="K905" s="71"/>
      <c r="L905" s="71"/>
      <c r="M905" s="71"/>
      <c r="N905" s="71"/>
      <c r="O905" s="71"/>
      <c r="P905" s="71"/>
      <c r="Q905" s="71"/>
      <c r="R905" s="71"/>
      <c r="S905" s="71"/>
      <c r="T905" s="71"/>
      <c r="U905" s="71"/>
      <c r="V905" s="71"/>
      <c r="W905" s="71"/>
      <c r="X905" s="70"/>
    </row>
    <row r="906" spans="1:24">
      <c r="A906" s="71"/>
      <c r="B906" s="71"/>
      <c r="C906" s="71"/>
      <c r="D906" s="72"/>
      <c r="E906" s="72"/>
      <c r="F906" s="72"/>
      <c r="G906" s="71"/>
      <c r="H906" s="74"/>
      <c r="I906" s="71"/>
      <c r="J906" s="71"/>
      <c r="K906" s="71"/>
      <c r="L906" s="71"/>
      <c r="M906" s="71"/>
      <c r="N906" s="71"/>
      <c r="O906" s="71"/>
      <c r="P906" s="71"/>
      <c r="Q906" s="71"/>
      <c r="R906" s="71"/>
      <c r="S906" s="71"/>
      <c r="T906" s="71"/>
      <c r="U906" s="71"/>
      <c r="V906" s="71"/>
      <c r="W906" s="71"/>
      <c r="X906" s="70"/>
    </row>
    <row r="907" spans="1:24">
      <c r="A907" s="71"/>
      <c r="B907" s="71"/>
      <c r="C907" s="71"/>
      <c r="D907" s="72"/>
      <c r="E907" s="72"/>
      <c r="F907" s="72"/>
      <c r="G907" s="71"/>
      <c r="H907" s="74"/>
      <c r="I907" s="71"/>
      <c r="J907" s="71"/>
      <c r="K907" s="71"/>
      <c r="L907" s="71"/>
      <c r="M907" s="71"/>
      <c r="N907" s="71"/>
      <c r="O907" s="71"/>
      <c r="P907" s="71"/>
      <c r="Q907" s="71"/>
      <c r="R907" s="71"/>
      <c r="S907" s="71"/>
      <c r="T907" s="71"/>
      <c r="U907" s="71"/>
      <c r="V907" s="71"/>
      <c r="W907" s="71"/>
      <c r="X907" s="70"/>
    </row>
    <row r="908" spans="1:24">
      <c r="A908" s="71"/>
      <c r="B908" s="71"/>
      <c r="C908" s="71"/>
      <c r="D908" s="72"/>
      <c r="E908" s="72"/>
      <c r="F908" s="72"/>
      <c r="G908" s="71"/>
      <c r="H908" s="74"/>
      <c r="I908" s="71"/>
      <c r="J908" s="71"/>
      <c r="K908" s="71"/>
      <c r="L908" s="71"/>
      <c r="M908" s="71"/>
      <c r="N908" s="71"/>
      <c r="O908" s="71"/>
      <c r="P908" s="71"/>
      <c r="Q908" s="71"/>
      <c r="R908" s="71"/>
      <c r="S908" s="71"/>
      <c r="T908" s="71"/>
      <c r="U908" s="71"/>
      <c r="V908" s="71"/>
      <c r="W908" s="71"/>
      <c r="X908" s="70"/>
    </row>
    <row r="909" spans="1:24">
      <c r="A909" s="71"/>
      <c r="B909" s="71"/>
      <c r="C909" s="71"/>
      <c r="D909" s="72"/>
      <c r="E909" s="72"/>
      <c r="F909" s="72"/>
      <c r="G909" s="71"/>
      <c r="H909" s="74"/>
      <c r="I909" s="71"/>
      <c r="J909" s="71"/>
      <c r="K909" s="71"/>
      <c r="L909" s="71"/>
      <c r="M909" s="71"/>
      <c r="N909" s="71"/>
      <c r="O909" s="71"/>
      <c r="P909" s="71"/>
      <c r="Q909" s="71"/>
      <c r="R909" s="71"/>
      <c r="S909" s="71"/>
      <c r="T909" s="71"/>
      <c r="U909" s="71"/>
      <c r="V909" s="71"/>
      <c r="W909" s="71"/>
      <c r="X909" s="70"/>
    </row>
    <row r="910" spans="1:24">
      <c r="A910" s="71"/>
      <c r="B910" s="71"/>
      <c r="C910" s="71"/>
      <c r="D910" s="72"/>
      <c r="E910" s="72"/>
      <c r="F910" s="72"/>
      <c r="G910" s="71"/>
      <c r="H910" s="74"/>
      <c r="I910" s="71"/>
      <c r="J910" s="71"/>
      <c r="K910" s="71"/>
      <c r="L910" s="71"/>
      <c r="M910" s="71"/>
      <c r="N910" s="71"/>
      <c r="O910" s="71"/>
      <c r="P910" s="71"/>
      <c r="Q910" s="71"/>
      <c r="R910" s="71"/>
      <c r="S910" s="71"/>
      <c r="T910" s="71"/>
      <c r="U910" s="71"/>
      <c r="V910" s="71"/>
      <c r="W910" s="71"/>
      <c r="X910" s="70"/>
    </row>
    <row r="911" spans="1:24">
      <c r="A911" s="71"/>
      <c r="B911" s="71"/>
      <c r="C911" s="71"/>
      <c r="D911" s="72"/>
      <c r="E911" s="72"/>
      <c r="F911" s="72"/>
      <c r="G911" s="71"/>
      <c r="H911" s="74"/>
      <c r="I911" s="71"/>
      <c r="J911" s="71"/>
      <c r="K911" s="71"/>
      <c r="L911" s="71"/>
      <c r="M911" s="71"/>
      <c r="N911" s="71"/>
      <c r="O911" s="71"/>
      <c r="P911" s="71"/>
      <c r="Q911" s="71"/>
      <c r="R911" s="71"/>
      <c r="S911" s="71"/>
      <c r="T911" s="71"/>
      <c r="U911" s="71"/>
      <c r="V911" s="71"/>
      <c r="W911" s="71"/>
      <c r="X911" s="70"/>
    </row>
    <row r="912" spans="1:24">
      <c r="A912" s="71"/>
      <c r="B912" s="71"/>
      <c r="C912" s="71"/>
      <c r="D912" s="72"/>
      <c r="E912" s="72"/>
      <c r="F912" s="72"/>
      <c r="G912" s="71"/>
      <c r="H912" s="74"/>
      <c r="I912" s="71"/>
      <c r="J912" s="71"/>
      <c r="K912" s="71"/>
      <c r="L912" s="71"/>
      <c r="M912" s="71"/>
      <c r="N912" s="71"/>
      <c r="O912" s="71"/>
      <c r="P912" s="71"/>
      <c r="Q912" s="71"/>
      <c r="R912" s="71"/>
      <c r="S912" s="71"/>
      <c r="T912" s="71"/>
      <c r="U912" s="71"/>
      <c r="V912" s="71"/>
      <c r="W912" s="71"/>
      <c r="X912" s="70"/>
    </row>
    <row r="913" spans="1:24">
      <c r="A913" s="71"/>
      <c r="B913" s="71"/>
      <c r="C913" s="71"/>
      <c r="D913" s="72"/>
      <c r="E913" s="72"/>
      <c r="F913" s="72"/>
      <c r="G913" s="71"/>
      <c r="H913" s="74"/>
      <c r="I913" s="71"/>
      <c r="J913" s="71"/>
      <c r="K913" s="71"/>
      <c r="L913" s="71"/>
      <c r="M913" s="71"/>
      <c r="N913" s="71"/>
      <c r="O913" s="71"/>
      <c r="P913" s="71"/>
      <c r="Q913" s="71"/>
      <c r="R913" s="71"/>
      <c r="S913" s="71"/>
      <c r="T913" s="71"/>
      <c r="U913" s="71"/>
      <c r="V913" s="71"/>
      <c r="W913" s="71"/>
      <c r="X913" s="70"/>
    </row>
    <row r="914" spans="1:24">
      <c r="A914" s="71"/>
      <c r="B914" s="73"/>
      <c r="C914" s="73"/>
      <c r="D914" s="72"/>
      <c r="E914" s="72"/>
      <c r="F914" s="72"/>
      <c r="G914" s="73"/>
      <c r="H914" s="73"/>
      <c r="I914" s="73"/>
      <c r="J914" s="71"/>
      <c r="K914" s="71"/>
      <c r="L914" s="71"/>
      <c r="M914" s="71"/>
      <c r="N914" s="71"/>
      <c r="O914" s="71"/>
      <c r="P914" s="71"/>
      <c r="Q914" s="71"/>
      <c r="R914" s="73"/>
      <c r="S914" s="73"/>
      <c r="T914" s="71"/>
      <c r="U914" s="73"/>
      <c r="V914" s="73"/>
      <c r="W914" s="73"/>
      <c r="X914" s="70"/>
    </row>
    <row r="915" spans="1:24">
      <c r="A915" s="71"/>
      <c r="B915" s="71"/>
      <c r="C915" s="71"/>
      <c r="D915" s="72"/>
      <c r="E915" s="72"/>
      <c r="F915" s="72"/>
      <c r="G915" s="71"/>
      <c r="H915" s="74"/>
      <c r="I915" s="71"/>
      <c r="J915" s="71"/>
      <c r="K915" s="71"/>
      <c r="L915" s="71"/>
      <c r="M915" s="71"/>
      <c r="N915" s="71"/>
      <c r="O915" s="71"/>
      <c r="P915" s="71"/>
      <c r="Q915" s="71"/>
      <c r="R915" s="71"/>
      <c r="S915" s="71"/>
      <c r="T915" s="71"/>
      <c r="U915" s="71"/>
      <c r="V915" s="71"/>
      <c r="W915" s="71"/>
      <c r="X915" s="70"/>
    </row>
    <row r="916" spans="1:24">
      <c r="A916" s="71"/>
      <c r="B916" s="71"/>
      <c r="C916" s="71"/>
      <c r="D916" s="72"/>
      <c r="E916" s="72"/>
      <c r="F916" s="72"/>
      <c r="G916" s="71"/>
      <c r="H916" s="74"/>
      <c r="I916" s="71"/>
      <c r="J916" s="71"/>
      <c r="K916" s="71"/>
      <c r="L916" s="71"/>
      <c r="M916" s="71"/>
      <c r="N916" s="71"/>
      <c r="O916" s="71"/>
      <c r="P916" s="71"/>
      <c r="Q916" s="71"/>
      <c r="R916" s="71"/>
      <c r="S916" s="71"/>
      <c r="T916" s="71"/>
      <c r="U916" s="71"/>
      <c r="V916" s="71"/>
      <c r="W916" s="71"/>
      <c r="X916" s="70"/>
    </row>
    <row r="917" spans="1:24">
      <c r="A917" s="71"/>
      <c r="B917" s="71"/>
      <c r="C917" s="71"/>
      <c r="D917" s="72"/>
      <c r="E917" s="72"/>
      <c r="F917" s="72"/>
      <c r="G917" s="71"/>
      <c r="H917" s="74"/>
      <c r="I917" s="71"/>
      <c r="J917" s="71"/>
      <c r="K917" s="71"/>
      <c r="L917" s="71"/>
      <c r="M917" s="71"/>
      <c r="N917" s="71"/>
      <c r="O917" s="71"/>
      <c r="P917" s="71"/>
      <c r="Q917" s="71"/>
      <c r="R917" s="71"/>
      <c r="S917" s="71"/>
      <c r="T917" s="71"/>
      <c r="U917" s="71"/>
      <c r="V917" s="71"/>
      <c r="W917" s="71"/>
      <c r="X917" s="70"/>
    </row>
    <row r="918" spans="1:24">
      <c r="A918" s="71"/>
      <c r="B918" s="71"/>
      <c r="C918" s="71"/>
      <c r="D918" s="72"/>
      <c r="E918" s="72"/>
      <c r="F918" s="72"/>
      <c r="G918" s="71"/>
      <c r="H918" s="74"/>
      <c r="I918" s="71"/>
      <c r="J918" s="71"/>
      <c r="K918" s="71"/>
      <c r="L918" s="71"/>
      <c r="M918" s="71"/>
      <c r="N918" s="71"/>
      <c r="O918" s="71"/>
      <c r="P918" s="71"/>
      <c r="Q918" s="71"/>
      <c r="R918" s="71"/>
      <c r="S918" s="71"/>
      <c r="T918" s="71"/>
      <c r="U918" s="71"/>
      <c r="V918" s="71"/>
      <c r="W918" s="71"/>
      <c r="X918" s="70"/>
    </row>
    <row r="919" spans="1:24">
      <c r="A919" s="71"/>
      <c r="B919" s="71"/>
      <c r="C919" s="71"/>
      <c r="D919" s="72"/>
      <c r="E919" s="72"/>
      <c r="F919" s="72"/>
      <c r="G919" s="71"/>
      <c r="H919" s="74"/>
      <c r="I919" s="71"/>
      <c r="J919" s="71"/>
      <c r="K919" s="71"/>
      <c r="L919" s="71"/>
      <c r="M919" s="71"/>
      <c r="N919" s="71"/>
      <c r="O919" s="71"/>
      <c r="P919" s="71"/>
      <c r="Q919" s="71"/>
      <c r="R919" s="71"/>
      <c r="S919" s="71"/>
      <c r="T919" s="71"/>
      <c r="U919" s="71"/>
      <c r="V919" s="71"/>
      <c r="W919" s="71"/>
      <c r="X919" s="70"/>
    </row>
    <row r="920" spans="1:24">
      <c r="A920" s="71"/>
      <c r="B920" s="71"/>
      <c r="C920" s="71"/>
      <c r="D920" s="72"/>
      <c r="E920" s="72"/>
      <c r="F920" s="72"/>
      <c r="G920" s="71"/>
      <c r="H920" s="74"/>
      <c r="I920" s="71"/>
      <c r="J920" s="71"/>
      <c r="K920" s="71"/>
      <c r="L920" s="71"/>
      <c r="M920" s="71"/>
      <c r="N920" s="71"/>
      <c r="O920" s="71"/>
      <c r="P920" s="71"/>
      <c r="Q920" s="71"/>
      <c r="R920" s="71"/>
      <c r="S920" s="71"/>
      <c r="T920" s="71"/>
      <c r="U920" s="71"/>
      <c r="V920" s="71"/>
      <c r="W920" s="71"/>
      <c r="X920" s="70"/>
    </row>
    <row r="921" spans="1:24">
      <c r="A921" s="71"/>
      <c r="B921" s="71"/>
      <c r="C921" s="71"/>
      <c r="D921" s="72"/>
      <c r="E921" s="72"/>
      <c r="F921" s="72"/>
      <c r="G921" s="71"/>
      <c r="H921" s="74"/>
      <c r="I921" s="71"/>
      <c r="J921" s="71"/>
      <c r="K921" s="71"/>
      <c r="L921" s="71"/>
      <c r="M921" s="71"/>
      <c r="N921" s="71"/>
      <c r="O921" s="71"/>
      <c r="P921" s="71"/>
      <c r="Q921" s="71"/>
      <c r="R921" s="71"/>
      <c r="S921" s="71"/>
      <c r="T921" s="71"/>
      <c r="U921" s="71"/>
      <c r="V921" s="71"/>
      <c r="W921" s="71"/>
      <c r="X921" s="70"/>
    </row>
    <row r="922" spans="1:24">
      <c r="A922" s="71"/>
      <c r="B922" s="71"/>
      <c r="C922" s="71"/>
      <c r="D922" s="72"/>
      <c r="E922" s="72"/>
      <c r="F922" s="72"/>
      <c r="G922" s="71"/>
      <c r="H922" s="74"/>
      <c r="I922" s="71"/>
      <c r="J922" s="71"/>
      <c r="K922" s="71"/>
      <c r="L922" s="71"/>
      <c r="M922" s="71"/>
      <c r="N922" s="71"/>
      <c r="O922" s="71"/>
      <c r="P922" s="71"/>
      <c r="Q922" s="71"/>
      <c r="R922" s="71"/>
      <c r="S922" s="71"/>
      <c r="T922" s="71"/>
      <c r="U922" s="71"/>
      <c r="V922" s="71"/>
      <c r="W922" s="71"/>
      <c r="X922" s="70"/>
    </row>
    <row r="923" spans="1:24">
      <c r="A923" s="71"/>
      <c r="B923" s="71"/>
      <c r="C923" s="71"/>
      <c r="D923" s="72"/>
      <c r="E923" s="72"/>
      <c r="F923" s="72"/>
      <c r="G923" s="71"/>
      <c r="H923" s="74"/>
      <c r="I923" s="71"/>
      <c r="J923" s="71"/>
      <c r="K923" s="71"/>
      <c r="L923" s="71"/>
      <c r="M923" s="71"/>
      <c r="N923" s="71"/>
      <c r="O923" s="71"/>
      <c r="P923" s="71"/>
      <c r="Q923" s="71"/>
      <c r="R923" s="71"/>
      <c r="S923" s="71"/>
      <c r="T923" s="71"/>
      <c r="U923" s="71"/>
      <c r="V923" s="71"/>
      <c r="W923" s="71"/>
      <c r="X923" s="70"/>
    </row>
    <row r="924" spans="1:24">
      <c r="A924" s="71"/>
      <c r="B924" s="71"/>
      <c r="C924" s="71"/>
      <c r="D924" s="72"/>
      <c r="E924" s="72"/>
      <c r="F924" s="72"/>
      <c r="G924" s="71"/>
      <c r="H924" s="74"/>
      <c r="I924" s="71"/>
      <c r="J924" s="71"/>
      <c r="K924" s="71"/>
      <c r="L924" s="71"/>
      <c r="M924" s="71"/>
      <c r="N924" s="71"/>
      <c r="O924" s="71"/>
      <c r="P924" s="71"/>
      <c r="Q924" s="71"/>
      <c r="R924" s="71"/>
      <c r="S924" s="71"/>
      <c r="T924" s="71"/>
      <c r="U924" s="71"/>
      <c r="V924" s="71"/>
      <c r="W924" s="71"/>
      <c r="X924" s="70"/>
    </row>
    <row r="925" spans="1:24">
      <c r="A925" s="71"/>
      <c r="B925" s="71"/>
      <c r="C925" s="71"/>
      <c r="D925" s="72"/>
      <c r="E925" s="72"/>
      <c r="F925" s="72"/>
      <c r="G925" s="71"/>
      <c r="H925" s="74"/>
      <c r="I925" s="71"/>
      <c r="J925" s="71"/>
      <c r="K925" s="71"/>
      <c r="L925" s="71"/>
      <c r="M925" s="71"/>
      <c r="N925" s="71"/>
      <c r="O925" s="71"/>
      <c r="P925" s="71"/>
      <c r="Q925" s="71"/>
      <c r="R925" s="71"/>
      <c r="S925" s="71"/>
      <c r="T925" s="71"/>
      <c r="U925" s="71"/>
      <c r="V925" s="71"/>
      <c r="W925" s="71"/>
      <c r="X925" s="70"/>
    </row>
    <row r="926" spans="1:24">
      <c r="A926" s="71"/>
      <c r="B926" s="71"/>
      <c r="C926" s="71"/>
      <c r="D926" s="72"/>
      <c r="E926" s="72"/>
      <c r="F926" s="72"/>
      <c r="G926" s="71"/>
      <c r="H926" s="74"/>
      <c r="I926" s="71"/>
      <c r="J926" s="71"/>
      <c r="K926" s="71"/>
      <c r="L926" s="71"/>
      <c r="M926" s="71"/>
      <c r="N926" s="71"/>
      <c r="O926" s="71"/>
      <c r="P926" s="71"/>
      <c r="Q926" s="71"/>
      <c r="R926" s="71"/>
      <c r="S926" s="71"/>
      <c r="T926" s="71"/>
      <c r="U926" s="71"/>
      <c r="V926" s="71"/>
      <c r="W926" s="71"/>
      <c r="X926" s="70"/>
    </row>
    <row r="927" spans="1:24">
      <c r="A927" s="71"/>
      <c r="B927" s="71"/>
      <c r="C927" s="71"/>
      <c r="D927" s="72"/>
      <c r="E927" s="72"/>
      <c r="F927" s="72"/>
      <c r="G927" s="71"/>
      <c r="H927" s="74"/>
      <c r="I927" s="71"/>
      <c r="J927" s="71"/>
      <c r="K927" s="71"/>
      <c r="L927" s="71"/>
      <c r="M927" s="71"/>
      <c r="N927" s="71"/>
      <c r="O927" s="71"/>
      <c r="P927" s="71"/>
      <c r="Q927" s="71"/>
      <c r="R927" s="71"/>
      <c r="S927" s="71"/>
      <c r="T927" s="71"/>
      <c r="U927" s="71"/>
      <c r="V927" s="71"/>
      <c r="W927" s="71"/>
      <c r="X927" s="70"/>
    </row>
    <row r="928" spans="1:24">
      <c r="A928" s="71"/>
      <c r="B928" s="71"/>
      <c r="C928" s="71"/>
      <c r="D928" s="72"/>
      <c r="E928" s="72"/>
      <c r="F928" s="72"/>
      <c r="G928" s="71"/>
      <c r="H928" s="74"/>
      <c r="I928" s="71"/>
      <c r="J928" s="71"/>
      <c r="K928" s="71"/>
      <c r="L928" s="71"/>
      <c r="M928" s="71"/>
      <c r="N928" s="71"/>
      <c r="O928" s="71"/>
      <c r="P928" s="71"/>
      <c r="Q928" s="71"/>
      <c r="R928" s="71"/>
      <c r="S928" s="71"/>
      <c r="T928" s="71"/>
      <c r="U928" s="71"/>
      <c r="V928" s="71"/>
      <c r="W928" s="71"/>
      <c r="X928" s="70"/>
    </row>
    <row r="929" spans="1:24">
      <c r="A929" s="71"/>
      <c r="B929" s="71"/>
      <c r="C929" s="71"/>
      <c r="D929" s="72"/>
      <c r="E929" s="72"/>
      <c r="F929" s="72"/>
      <c r="G929" s="71"/>
      <c r="H929" s="74"/>
      <c r="I929" s="71"/>
      <c r="J929" s="71"/>
      <c r="K929" s="71"/>
      <c r="L929" s="71"/>
      <c r="M929" s="71"/>
      <c r="N929" s="71"/>
      <c r="O929" s="71"/>
      <c r="P929" s="71"/>
      <c r="Q929" s="71"/>
      <c r="R929" s="71"/>
      <c r="S929" s="71"/>
      <c r="T929" s="71"/>
      <c r="U929" s="71"/>
      <c r="V929" s="71"/>
      <c r="W929" s="71"/>
      <c r="X929" s="70"/>
    </row>
    <row r="930" spans="1:24">
      <c r="A930" s="71"/>
      <c r="B930" s="71"/>
      <c r="C930" s="71"/>
      <c r="D930" s="72"/>
      <c r="E930" s="72"/>
      <c r="F930" s="72"/>
      <c r="G930" s="71"/>
      <c r="H930" s="74"/>
      <c r="I930" s="71"/>
      <c r="J930" s="71"/>
      <c r="K930" s="71"/>
      <c r="L930" s="71"/>
      <c r="M930" s="71"/>
      <c r="N930" s="71"/>
      <c r="O930" s="71"/>
      <c r="P930" s="71"/>
      <c r="Q930" s="71"/>
      <c r="R930" s="71"/>
      <c r="S930" s="71"/>
      <c r="T930" s="71"/>
      <c r="U930" s="71"/>
      <c r="V930" s="71"/>
      <c r="W930" s="71"/>
      <c r="X930" s="70"/>
    </row>
    <row r="931" spans="1:24">
      <c r="A931" s="71"/>
      <c r="B931" s="71"/>
      <c r="C931" s="71"/>
      <c r="D931" s="72"/>
      <c r="E931" s="72"/>
      <c r="F931" s="72"/>
      <c r="G931" s="71"/>
      <c r="H931" s="74"/>
      <c r="I931" s="71"/>
      <c r="J931" s="71"/>
      <c r="K931" s="71"/>
      <c r="L931" s="71"/>
      <c r="M931" s="71"/>
      <c r="N931" s="71"/>
      <c r="O931" s="71"/>
      <c r="P931" s="71"/>
      <c r="Q931" s="71"/>
      <c r="R931" s="71"/>
      <c r="S931" s="71"/>
      <c r="T931" s="71"/>
      <c r="U931" s="71"/>
      <c r="V931" s="71"/>
      <c r="W931" s="71"/>
      <c r="X931" s="70"/>
    </row>
    <row r="932" spans="1:24">
      <c r="A932" s="71"/>
      <c r="B932" s="71"/>
      <c r="C932" s="71"/>
      <c r="D932" s="72"/>
      <c r="E932" s="72"/>
      <c r="F932" s="72"/>
      <c r="G932" s="71"/>
      <c r="H932" s="74"/>
      <c r="I932" s="71"/>
      <c r="J932" s="71"/>
      <c r="K932" s="71"/>
      <c r="L932" s="71"/>
      <c r="M932" s="71"/>
      <c r="N932" s="71"/>
      <c r="O932" s="71"/>
      <c r="P932" s="71"/>
      <c r="Q932" s="71"/>
      <c r="R932" s="71"/>
      <c r="S932" s="71"/>
      <c r="T932" s="71"/>
      <c r="U932" s="71"/>
      <c r="V932" s="71"/>
      <c r="W932" s="71"/>
      <c r="X932" s="70"/>
    </row>
    <row r="933" spans="1:24">
      <c r="A933" s="71"/>
      <c r="B933" s="71"/>
      <c r="C933" s="71"/>
      <c r="D933" s="72"/>
      <c r="E933" s="72"/>
      <c r="F933" s="72"/>
      <c r="G933" s="71"/>
      <c r="H933" s="74"/>
      <c r="I933" s="71"/>
      <c r="J933" s="71"/>
      <c r="K933" s="71"/>
      <c r="L933" s="71"/>
      <c r="M933" s="71"/>
      <c r="N933" s="71"/>
      <c r="O933" s="71"/>
      <c r="P933" s="71"/>
      <c r="Q933" s="71"/>
      <c r="R933" s="71"/>
      <c r="S933" s="71"/>
      <c r="T933" s="71"/>
      <c r="U933" s="71"/>
      <c r="V933" s="71"/>
      <c r="W933" s="71"/>
      <c r="X933" s="70"/>
    </row>
    <row r="934" spans="1:24">
      <c r="A934" s="71"/>
      <c r="B934" s="71"/>
      <c r="C934" s="71"/>
      <c r="D934" s="72"/>
      <c r="E934" s="72"/>
      <c r="F934" s="72"/>
      <c r="G934" s="71"/>
      <c r="H934" s="74"/>
      <c r="I934" s="71"/>
      <c r="J934" s="71"/>
      <c r="K934" s="71"/>
      <c r="L934" s="71"/>
      <c r="M934" s="71"/>
      <c r="N934" s="71"/>
      <c r="O934" s="71"/>
      <c r="P934" s="71"/>
      <c r="Q934" s="71"/>
      <c r="R934" s="71"/>
      <c r="S934" s="71"/>
      <c r="T934" s="71"/>
      <c r="U934" s="71"/>
      <c r="V934" s="71"/>
      <c r="W934" s="71"/>
      <c r="X934" s="70"/>
    </row>
    <row r="935" spans="1:24">
      <c r="A935" s="71"/>
      <c r="B935" s="71"/>
      <c r="C935" s="71"/>
      <c r="D935" s="72"/>
      <c r="E935" s="72"/>
      <c r="F935" s="72"/>
      <c r="G935" s="71"/>
      <c r="H935" s="74"/>
      <c r="I935" s="71"/>
      <c r="J935" s="71"/>
      <c r="K935" s="71"/>
      <c r="L935" s="71"/>
      <c r="M935" s="71"/>
      <c r="N935" s="71"/>
      <c r="O935" s="71"/>
      <c r="P935" s="71"/>
      <c r="Q935" s="71"/>
      <c r="R935" s="71"/>
      <c r="S935" s="71"/>
      <c r="T935" s="71"/>
      <c r="U935" s="71"/>
      <c r="V935" s="71"/>
      <c r="W935" s="71"/>
      <c r="X935" s="70"/>
    </row>
    <row r="936" spans="1:24">
      <c r="A936" s="71"/>
      <c r="B936" s="71"/>
      <c r="C936" s="71"/>
      <c r="D936" s="72"/>
      <c r="E936" s="72"/>
      <c r="F936" s="72"/>
      <c r="G936" s="71"/>
      <c r="H936" s="74"/>
      <c r="I936" s="71"/>
      <c r="J936" s="71"/>
      <c r="K936" s="71"/>
      <c r="L936" s="71"/>
      <c r="M936" s="71"/>
      <c r="N936" s="71"/>
      <c r="O936" s="71"/>
      <c r="P936" s="71"/>
      <c r="Q936" s="71"/>
      <c r="R936" s="71"/>
      <c r="S936" s="71"/>
      <c r="T936" s="71"/>
      <c r="U936" s="71"/>
      <c r="V936" s="71"/>
      <c r="W936" s="71"/>
      <c r="X936" s="70"/>
    </row>
    <row r="937" spans="1:24">
      <c r="A937" s="71"/>
      <c r="B937" s="71"/>
      <c r="C937" s="71"/>
      <c r="D937" s="72"/>
      <c r="E937" s="72"/>
      <c r="F937" s="72"/>
      <c r="G937" s="71"/>
      <c r="H937" s="74"/>
      <c r="I937" s="71"/>
      <c r="J937" s="71"/>
      <c r="K937" s="71"/>
      <c r="L937" s="71"/>
      <c r="M937" s="71"/>
      <c r="N937" s="71"/>
      <c r="O937" s="71"/>
      <c r="P937" s="71"/>
      <c r="Q937" s="71"/>
      <c r="R937" s="71"/>
      <c r="S937" s="71"/>
      <c r="T937" s="71"/>
      <c r="U937" s="71"/>
      <c r="V937" s="71"/>
      <c r="W937" s="71"/>
      <c r="X937" s="70"/>
    </row>
    <row r="938" spans="1:24">
      <c r="A938" s="71"/>
      <c r="B938" s="71"/>
      <c r="C938" s="71"/>
      <c r="D938" s="72"/>
      <c r="E938" s="72"/>
      <c r="F938" s="72"/>
      <c r="G938" s="71"/>
      <c r="H938" s="74"/>
      <c r="I938" s="71"/>
      <c r="J938" s="71"/>
      <c r="K938" s="71"/>
      <c r="L938" s="71"/>
      <c r="M938" s="71"/>
      <c r="N938" s="71"/>
      <c r="O938" s="71"/>
      <c r="P938" s="71"/>
      <c r="Q938" s="71"/>
      <c r="R938" s="71"/>
      <c r="S938" s="71"/>
      <c r="T938" s="71"/>
      <c r="U938" s="71"/>
      <c r="V938" s="71"/>
      <c r="W938" s="71"/>
      <c r="X938" s="70"/>
    </row>
    <row r="939" spans="1:24">
      <c r="A939" s="71"/>
      <c r="B939" s="71"/>
      <c r="C939" s="71"/>
      <c r="D939" s="72"/>
      <c r="E939" s="72"/>
      <c r="F939" s="72"/>
      <c r="G939" s="71"/>
      <c r="H939" s="74"/>
      <c r="I939" s="71"/>
      <c r="J939" s="71"/>
      <c r="K939" s="71"/>
      <c r="L939" s="71"/>
      <c r="M939" s="71"/>
      <c r="N939" s="71"/>
      <c r="O939" s="71"/>
      <c r="P939" s="71"/>
      <c r="Q939" s="71"/>
      <c r="R939" s="71"/>
      <c r="S939" s="71"/>
      <c r="T939" s="71"/>
      <c r="U939" s="71"/>
      <c r="V939" s="71"/>
      <c r="W939" s="71"/>
      <c r="X939" s="70"/>
    </row>
    <row r="940" spans="1:24">
      <c r="A940" s="71"/>
      <c r="B940" s="71"/>
      <c r="C940" s="71"/>
      <c r="D940" s="72"/>
      <c r="E940" s="72"/>
      <c r="F940" s="72"/>
      <c r="G940" s="71"/>
      <c r="H940" s="74"/>
      <c r="I940" s="71"/>
      <c r="J940" s="71"/>
      <c r="K940" s="71"/>
      <c r="L940" s="71"/>
      <c r="M940" s="71"/>
      <c r="N940" s="71"/>
      <c r="O940" s="71"/>
      <c r="P940" s="71"/>
      <c r="Q940" s="71"/>
      <c r="R940" s="71"/>
      <c r="S940" s="71"/>
      <c r="T940" s="71"/>
      <c r="U940" s="71"/>
      <c r="V940" s="71"/>
      <c r="W940" s="71"/>
      <c r="X940" s="70"/>
    </row>
    <row r="941" spans="1:24">
      <c r="A941" s="71"/>
      <c r="B941" s="71"/>
      <c r="C941" s="71"/>
      <c r="D941" s="72"/>
      <c r="E941" s="72"/>
      <c r="F941" s="72"/>
      <c r="G941" s="71"/>
      <c r="H941" s="74"/>
      <c r="I941" s="71"/>
      <c r="J941" s="71"/>
      <c r="K941" s="71"/>
      <c r="L941" s="71"/>
      <c r="M941" s="71"/>
      <c r="N941" s="71"/>
      <c r="O941" s="71"/>
      <c r="P941" s="71"/>
      <c r="Q941" s="71"/>
      <c r="R941" s="71"/>
      <c r="S941" s="71"/>
      <c r="T941" s="71"/>
      <c r="U941" s="71"/>
      <c r="V941" s="71"/>
      <c r="W941" s="71"/>
      <c r="X941" s="70"/>
    </row>
    <row r="942" spans="1:24">
      <c r="A942" s="71"/>
      <c r="B942" s="71"/>
      <c r="C942" s="71"/>
      <c r="D942" s="72"/>
      <c r="E942" s="72"/>
      <c r="F942" s="72"/>
      <c r="G942" s="71"/>
      <c r="H942" s="74"/>
      <c r="I942" s="71"/>
      <c r="J942" s="71"/>
      <c r="K942" s="71"/>
      <c r="L942" s="71"/>
      <c r="M942" s="71"/>
      <c r="N942" s="71"/>
      <c r="O942" s="71"/>
      <c r="P942" s="71"/>
      <c r="Q942" s="71"/>
      <c r="R942" s="71"/>
      <c r="S942" s="71"/>
      <c r="T942" s="71"/>
      <c r="U942" s="71"/>
      <c r="V942" s="71"/>
      <c r="W942" s="71"/>
      <c r="X942" s="70"/>
    </row>
    <row r="943" spans="1:24">
      <c r="A943" s="71"/>
      <c r="B943" s="71"/>
      <c r="C943" s="71"/>
      <c r="D943" s="72"/>
      <c r="E943" s="72"/>
      <c r="F943" s="72"/>
      <c r="G943" s="71"/>
      <c r="H943" s="74"/>
      <c r="I943" s="71"/>
      <c r="J943" s="71"/>
      <c r="K943" s="71"/>
      <c r="L943" s="71"/>
      <c r="M943" s="71"/>
      <c r="N943" s="71"/>
      <c r="O943" s="71"/>
      <c r="P943" s="71"/>
      <c r="Q943" s="71"/>
      <c r="R943" s="71"/>
      <c r="S943" s="71"/>
      <c r="T943" s="71"/>
      <c r="U943" s="71"/>
      <c r="V943" s="71"/>
      <c r="W943" s="71"/>
      <c r="X943" s="70"/>
    </row>
    <row r="944" spans="1:24">
      <c r="A944" s="71"/>
      <c r="B944" s="71"/>
      <c r="C944" s="71"/>
      <c r="D944" s="72"/>
      <c r="E944" s="72"/>
      <c r="F944" s="72"/>
      <c r="G944" s="71"/>
      <c r="H944" s="74"/>
      <c r="I944" s="71"/>
      <c r="J944" s="71"/>
      <c r="K944" s="71"/>
      <c r="L944" s="71"/>
      <c r="M944" s="71"/>
      <c r="N944" s="71"/>
      <c r="O944" s="71"/>
      <c r="P944" s="71"/>
      <c r="Q944" s="71"/>
      <c r="R944" s="71"/>
      <c r="S944" s="71"/>
      <c r="T944" s="71"/>
      <c r="U944" s="71"/>
      <c r="V944" s="71"/>
      <c r="W944" s="71"/>
      <c r="X944" s="70"/>
    </row>
    <row r="945" spans="1:24">
      <c r="A945" s="71"/>
      <c r="B945" s="71"/>
      <c r="C945" s="71"/>
      <c r="D945" s="72"/>
      <c r="E945" s="72"/>
      <c r="F945" s="72"/>
      <c r="G945" s="71"/>
      <c r="H945" s="74"/>
      <c r="I945" s="71"/>
      <c r="J945" s="71"/>
      <c r="K945" s="71"/>
      <c r="L945" s="71"/>
      <c r="M945" s="71"/>
      <c r="N945" s="71"/>
      <c r="O945" s="71"/>
      <c r="P945" s="71"/>
      <c r="Q945" s="71"/>
      <c r="R945" s="71"/>
      <c r="S945" s="71"/>
      <c r="T945" s="71"/>
      <c r="U945" s="71"/>
      <c r="V945" s="71"/>
      <c r="W945" s="71"/>
      <c r="X945" s="70"/>
    </row>
    <row r="946" spans="1:24">
      <c r="A946" s="71"/>
      <c r="B946" s="71"/>
      <c r="C946" s="71"/>
      <c r="D946" s="72"/>
      <c r="E946" s="72"/>
      <c r="F946" s="72"/>
      <c r="G946" s="71"/>
      <c r="H946" s="74"/>
      <c r="I946" s="71"/>
      <c r="J946" s="71"/>
      <c r="K946" s="71"/>
      <c r="L946" s="71"/>
      <c r="M946" s="71"/>
      <c r="N946" s="71"/>
      <c r="O946" s="71"/>
      <c r="P946" s="71"/>
      <c r="Q946" s="71"/>
      <c r="R946" s="71"/>
      <c r="S946" s="71"/>
      <c r="T946" s="71"/>
      <c r="U946" s="71"/>
      <c r="V946" s="71"/>
      <c r="W946" s="71"/>
      <c r="X946" s="70"/>
    </row>
    <row r="947" spans="1:24">
      <c r="A947" s="71"/>
      <c r="B947" s="71"/>
      <c r="C947" s="71"/>
      <c r="D947" s="72"/>
      <c r="E947" s="72"/>
      <c r="F947" s="72"/>
      <c r="G947" s="71"/>
      <c r="H947" s="74"/>
      <c r="I947" s="71"/>
      <c r="J947" s="71"/>
      <c r="K947" s="71"/>
      <c r="L947" s="71"/>
      <c r="M947" s="71"/>
      <c r="N947" s="71"/>
      <c r="O947" s="71"/>
      <c r="P947" s="71"/>
      <c r="Q947" s="71"/>
      <c r="R947" s="71"/>
      <c r="S947" s="71"/>
      <c r="T947" s="71"/>
      <c r="U947" s="71"/>
      <c r="V947" s="71"/>
      <c r="W947" s="71"/>
      <c r="X947" s="70"/>
    </row>
    <row r="948" spans="1:24">
      <c r="A948" s="71"/>
      <c r="B948" s="71"/>
      <c r="C948" s="71"/>
      <c r="D948" s="72"/>
      <c r="E948" s="72"/>
      <c r="F948" s="72"/>
      <c r="G948" s="71"/>
      <c r="H948" s="74"/>
      <c r="I948" s="71"/>
      <c r="J948" s="71"/>
      <c r="K948" s="71"/>
      <c r="L948" s="71"/>
      <c r="M948" s="71"/>
      <c r="N948" s="71"/>
      <c r="O948" s="71"/>
      <c r="P948" s="71"/>
      <c r="Q948" s="71"/>
      <c r="R948" s="71"/>
      <c r="S948" s="71"/>
      <c r="T948" s="71"/>
      <c r="U948" s="71"/>
      <c r="V948" s="71"/>
      <c r="W948" s="71"/>
      <c r="X948" s="70"/>
    </row>
    <row r="949" spans="1:24">
      <c r="A949" s="71"/>
      <c r="B949" s="71"/>
      <c r="C949" s="71"/>
      <c r="D949" s="72"/>
      <c r="E949" s="72"/>
      <c r="F949" s="72"/>
      <c r="G949" s="71"/>
      <c r="H949" s="74"/>
      <c r="I949" s="71"/>
      <c r="J949" s="71"/>
      <c r="K949" s="71"/>
      <c r="L949" s="71"/>
      <c r="M949" s="71"/>
      <c r="N949" s="71"/>
      <c r="O949" s="71"/>
      <c r="P949" s="71"/>
      <c r="Q949" s="71"/>
      <c r="R949" s="71"/>
      <c r="S949" s="71"/>
      <c r="T949" s="71"/>
      <c r="U949" s="71"/>
      <c r="V949" s="71"/>
      <c r="W949" s="71"/>
      <c r="X949" s="70"/>
    </row>
    <row r="950" spans="1:24">
      <c r="A950" s="71"/>
      <c r="B950" s="71"/>
      <c r="C950" s="71"/>
      <c r="D950" s="72"/>
      <c r="E950" s="72"/>
      <c r="F950" s="72"/>
      <c r="G950" s="71"/>
      <c r="H950" s="74"/>
      <c r="I950" s="71"/>
      <c r="J950" s="71"/>
      <c r="K950" s="71"/>
      <c r="L950" s="71"/>
      <c r="M950" s="71"/>
      <c r="N950" s="71"/>
      <c r="O950" s="71"/>
      <c r="P950" s="71"/>
      <c r="Q950" s="71"/>
      <c r="R950" s="71"/>
      <c r="S950" s="71"/>
      <c r="T950" s="71"/>
      <c r="U950" s="71"/>
      <c r="V950" s="71"/>
      <c r="W950" s="71"/>
      <c r="X950" s="70"/>
    </row>
    <row r="951" spans="1:24">
      <c r="A951" s="71"/>
      <c r="B951" s="71"/>
      <c r="C951" s="71"/>
      <c r="D951" s="72"/>
      <c r="E951" s="72"/>
      <c r="F951" s="72"/>
      <c r="G951" s="71"/>
      <c r="H951" s="74"/>
      <c r="I951" s="71"/>
      <c r="J951" s="71"/>
      <c r="K951" s="71"/>
      <c r="L951" s="71"/>
      <c r="M951" s="71"/>
      <c r="N951" s="71"/>
      <c r="O951" s="71"/>
      <c r="P951" s="71"/>
      <c r="Q951" s="71"/>
      <c r="R951" s="71"/>
      <c r="S951" s="71"/>
      <c r="T951" s="71"/>
      <c r="U951" s="71"/>
      <c r="V951" s="71"/>
      <c r="W951" s="71"/>
      <c r="X951" s="70"/>
    </row>
    <row r="952" spans="1:24">
      <c r="A952" s="71"/>
      <c r="B952" s="71"/>
      <c r="C952" s="71"/>
      <c r="D952" s="72"/>
      <c r="E952" s="72"/>
      <c r="F952" s="72"/>
      <c r="G952" s="71"/>
      <c r="H952" s="74"/>
      <c r="I952" s="71"/>
      <c r="J952" s="71"/>
      <c r="K952" s="71"/>
      <c r="L952" s="71"/>
      <c r="M952" s="71"/>
      <c r="N952" s="71"/>
      <c r="O952" s="71"/>
      <c r="P952" s="71"/>
      <c r="Q952" s="71"/>
      <c r="R952" s="71"/>
      <c r="S952" s="71"/>
      <c r="T952" s="71"/>
      <c r="U952" s="71"/>
      <c r="V952" s="71"/>
      <c r="W952" s="71"/>
      <c r="X952" s="70"/>
    </row>
    <row r="953" spans="1:24">
      <c r="A953" s="71"/>
      <c r="B953" s="71"/>
      <c r="C953" s="71"/>
      <c r="D953" s="72"/>
      <c r="E953" s="72"/>
      <c r="F953" s="72"/>
      <c r="G953" s="71"/>
      <c r="H953" s="74"/>
      <c r="I953" s="71"/>
      <c r="J953" s="71"/>
      <c r="K953" s="71"/>
      <c r="L953" s="71"/>
      <c r="M953" s="71"/>
      <c r="N953" s="71"/>
      <c r="O953" s="71"/>
      <c r="P953" s="71"/>
      <c r="Q953" s="71"/>
      <c r="R953" s="71"/>
      <c r="S953" s="71"/>
      <c r="T953" s="71"/>
      <c r="U953" s="71"/>
      <c r="V953" s="71"/>
      <c r="W953" s="71"/>
      <c r="X953" s="70"/>
    </row>
    <row r="954" spans="1:24">
      <c r="A954" s="71"/>
      <c r="B954" s="71"/>
      <c r="C954" s="71"/>
      <c r="D954" s="72"/>
      <c r="E954" s="72"/>
      <c r="F954" s="72"/>
      <c r="G954" s="71"/>
      <c r="H954" s="74"/>
      <c r="I954" s="71"/>
      <c r="J954" s="71"/>
      <c r="K954" s="71"/>
      <c r="L954" s="71"/>
      <c r="M954" s="71"/>
      <c r="N954" s="71"/>
      <c r="O954" s="71"/>
      <c r="P954" s="71"/>
      <c r="Q954" s="71"/>
      <c r="R954" s="71"/>
      <c r="S954" s="71"/>
      <c r="T954" s="71"/>
      <c r="U954" s="71"/>
      <c r="V954" s="71"/>
      <c r="W954" s="71"/>
      <c r="X954" s="70"/>
    </row>
    <row r="955" spans="1:24">
      <c r="A955" s="71"/>
      <c r="B955" s="71"/>
      <c r="C955" s="71"/>
      <c r="D955" s="72"/>
      <c r="E955" s="72"/>
      <c r="F955" s="72"/>
      <c r="G955" s="71"/>
      <c r="H955" s="74"/>
      <c r="I955" s="71"/>
      <c r="J955" s="71"/>
      <c r="K955" s="71"/>
      <c r="L955" s="71"/>
      <c r="M955" s="71"/>
      <c r="N955" s="71"/>
      <c r="O955" s="71"/>
      <c r="P955" s="71"/>
      <c r="Q955" s="71"/>
      <c r="R955" s="71"/>
      <c r="S955" s="71"/>
      <c r="T955" s="71"/>
      <c r="U955" s="71"/>
      <c r="V955" s="71"/>
      <c r="W955" s="71"/>
      <c r="X955" s="70"/>
    </row>
    <row r="956" spans="1:24">
      <c r="A956" s="71"/>
      <c r="B956" s="71"/>
      <c r="C956" s="71"/>
      <c r="D956" s="72"/>
      <c r="E956" s="72"/>
      <c r="F956" s="72"/>
      <c r="G956" s="71"/>
      <c r="H956" s="74"/>
      <c r="I956" s="71"/>
      <c r="J956" s="71"/>
      <c r="K956" s="71"/>
      <c r="L956" s="71"/>
      <c r="M956" s="71"/>
      <c r="N956" s="71"/>
      <c r="O956" s="71"/>
      <c r="P956" s="71"/>
      <c r="Q956" s="71"/>
      <c r="R956" s="71"/>
      <c r="S956" s="71"/>
      <c r="T956" s="71"/>
      <c r="U956" s="71"/>
      <c r="V956" s="71"/>
      <c r="W956" s="71"/>
      <c r="X956" s="70"/>
    </row>
    <row r="957" spans="1:24">
      <c r="A957" s="71"/>
      <c r="B957" s="71"/>
      <c r="C957" s="71"/>
      <c r="D957" s="72"/>
      <c r="E957" s="72"/>
      <c r="F957" s="72"/>
      <c r="G957" s="71"/>
      <c r="H957" s="74"/>
      <c r="I957" s="71"/>
      <c r="J957" s="71"/>
      <c r="K957" s="71"/>
      <c r="L957" s="71"/>
      <c r="M957" s="71"/>
      <c r="N957" s="71"/>
      <c r="O957" s="71"/>
      <c r="P957" s="71"/>
      <c r="Q957" s="71"/>
      <c r="R957" s="71"/>
      <c r="S957" s="71"/>
      <c r="T957" s="71"/>
      <c r="U957" s="71"/>
      <c r="V957" s="71"/>
      <c r="W957" s="71"/>
      <c r="X957" s="70"/>
    </row>
    <row r="958" spans="1:24">
      <c r="A958" s="71"/>
      <c r="B958" s="71"/>
      <c r="C958" s="71"/>
      <c r="D958" s="72"/>
      <c r="E958" s="72"/>
      <c r="F958" s="72"/>
      <c r="G958" s="71"/>
      <c r="H958" s="74"/>
      <c r="I958" s="71"/>
      <c r="J958" s="71"/>
      <c r="K958" s="71"/>
      <c r="L958" s="71"/>
      <c r="M958" s="71"/>
      <c r="N958" s="71"/>
      <c r="O958" s="71"/>
      <c r="P958" s="71"/>
      <c r="Q958" s="71"/>
      <c r="R958" s="71"/>
      <c r="S958" s="71"/>
      <c r="T958" s="71"/>
      <c r="U958" s="71"/>
      <c r="V958" s="71"/>
      <c r="W958" s="71"/>
      <c r="X958" s="70"/>
    </row>
    <row r="959" spans="1:24">
      <c r="A959" s="71"/>
      <c r="B959" s="71"/>
      <c r="C959" s="71"/>
      <c r="D959" s="72"/>
      <c r="E959" s="72"/>
      <c r="F959" s="72"/>
      <c r="G959" s="71"/>
      <c r="H959" s="74"/>
      <c r="I959" s="71"/>
      <c r="J959" s="71"/>
      <c r="K959" s="71"/>
      <c r="L959" s="71"/>
      <c r="M959" s="71"/>
      <c r="N959" s="71"/>
      <c r="O959" s="71"/>
      <c r="P959" s="71"/>
      <c r="Q959" s="71"/>
      <c r="R959" s="71"/>
      <c r="S959" s="71"/>
      <c r="T959" s="71"/>
      <c r="U959" s="71"/>
      <c r="V959" s="71"/>
      <c r="W959" s="71"/>
      <c r="X959" s="70"/>
    </row>
    <row r="960" spans="1:24">
      <c r="A960" s="71"/>
      <c r="B960" s="71"/>
      <c r="C960" s="71"/>
      <c r="D960" s="72"/>
      <c r="E960" s="72"/>
      <c r="F960" s="72"/>
      <c r="G960" s="71"/>
      <c r="H960" s="74"/>
      <c r="I960" s="71"/>
      <c r="J960" s="71"/>
      <c r="K960" s="71"/>
      <c r="L960" s="71"/>
      <c r="M960" s="71"/>
      <c r="N960" s="71"/>
      <c r="O960" s="71"/>
      <c r="P960" s="71"/>
      <c r="Q960" s="71"/>
      <c r="R960" s="71"/>
      <c r="S960" s="71"/>
      <c r="T960" s="71"/>
      <c r="U960" s="71"/>
      <c r="V960" s="71"/>
      <c r="W960" s="71"/>
      <c r="X960" s="70"/>
    </row>
    <row r="961" spans="1:24">
      <c r="A961" s="71"/>
      <c r="B961" s="71"/>
      <c r="C961" s="71"/>
      <c r="D961" s="72"/>
      <c r="E961" s="72"/>
      <c r="F961" s="72"/>
      <c r="G961" s="71"/>
      <c r="H961" s="74"/>
      <c r="I961" s="71"/>
      <c r="J961" s="71"/>
      <c r="K961" s="71"/>
      <c r="L961" s="71"/>
      <c r="M961" s="71"/>
      <c r="N961" s="71"/>
      <c r="O961" s="71"/>
      <c r="P961" s="71"/>
      <c r="Q961" s="71"/>
      <c r="R961" s="71"/>
      <c r="S961" s="71"/>
      <c r="T961" s="71"/>
      <c r="U961" s="71"/>
      <c r="V961" s="71"/>
      <c r="W961" s="71"/>
      <c r="X961" s="70"/>
    </row>
    <row r="962" spans="1:24">
      <c r="A962" s="71"/>
      <c r="B962" s="71"/>
      <c r="C962" s="71"/>
      <c r="D962" s="72"/>
      <c r="E962" s="72"/>
      <c r="F962" s="72"/>
      <c r="G962" s="71"/>
      <c r="H962" s="74"/>
      <c r="I962" s="71"/>
      <c r="J962" s="71"/>
      <c r="K962" s="71"/>
      <c r="L962" s="71"/>
      <c r="M962" s="71"/>
      <c r="N962" s="71"/>
      <c r="O962" s="71"/>
      <c r="P962" s="71"/>
      <c r="Q962" s="71"/>
      <c r="R962" s="71"/>
      <c r="S962" s="71"/>
      <c r="T962" s="71"/>
      <c r="U962" s="71"/>
      <c r="V962" s="71"/>
      <c r="W962" s="71"/>
      <c r="X962" s="70"/>
    </row>
    <row r="963" spans="1:24">
      <c r="A963" s="71"/>
      <c r="B963" s="71"/>
      <c r="C963" s="71"/>
      <c r="D963" s="72"/>
      <c r="E963" s="72"/>
      <c r="F963" s="72"/>
      <c r="G963" s="71"/>
      <c r="H963" s="74"/>
      <c r="I963" s="71"/>
      <c r="J963" s="71"/>
      <c r="K963" s="71"/>
      <c r="L963" s="71"/>
      <c r="M963" s="71"/>
      <c r="N963" s="71"/>
      <c r="O963" s="71"/>
      <c r="P963" s="71"/>
      <c r="Q963" s="71"/>
      <c r="R963" s="71"/>
      <c r="S963" s="71"/>
      <c r="T963" s="71"/>
      <c r="U963" s="71"/>
      <c r="V963" s="71"/>
      <c r="W963" s="71"/>
      <c r="X963" s="70"/>
    </row>
    <row r="964" spans="1:24">
      <c r="A964" s="71"/>
      <c r="B964" s="71"/>
      <c r="C964" s="71"/>
      <c r="D964" s="72"/>
      <c r="E964" s="72"/>
      <c r="F964" s="72"/>
      <c r="G964" s="71"/>
      <c r="H964" s="74"/>
      <c r="I964" s="71"/>
      <c r="J964" s="71"/>
      <c r="K964" s="71"/>
      <c r="L964" s="71"/>
      <c r="M964" s="71"/>
      <c r="N964" s="71"/>
      <c r="O964" s="71"/>
      <c r="P964" s="71"/>
      <c r="Q964" s="71"/>
      <c r="R964" s="71"/>
      <c r="S964" s="71"/>
      <c r="T964" s="71"/>
      <c r="U964" s="71"/>
      <c r="V964" s="71"/>
      <c r="W964" s="71"/>
      <c r="X964" s="70"/>
    </row>
    <row r="965" spans="1:24">
      <c r="A965" s="71"/>
      <c r="B965" s="71"/>
      <c r="C965" s="71"/>
      <c r="D965" s="72"/>
      <c r="E965" s="72"/>
      <c r="F965" s="72"/>
      <c r="G965" s="71"/>
      <c r="H965" s="74"/>
      <c r="I965" s="71"/>
      <c r="J965" s="71"/>
      <c r="K965" s="71"/>
      <c r="L965" s="71"/>
      <c r="M965" s="71"/>
      <c r="N965" s="71"/>
      <c r="O965" s="71"/>
      <c r="P965" s="71"/>
      <c r="Q965" s="71"/>
      <c r="R965" s="71"/>
      <c r="S965" s="71"/>
      <c r="T965" s="71"/>
      <c r="U965" s="71"/>
      <c r="V965" s="71"/>
      <c r="W965" s="71"/>
      <c r="X965" s="70"/>
    </row>
    <row r="966" spans="1:24">
      <c r="A966" s="71"/>
      <c r="B966" s="71"/>
      <c r="C966" s="71"/>
      <c r="D966" s="72"/>
      <c r="E966" s="72"/>
      <c r="F966" s="72"/>
      <c r="G966" s="71"/>
      <c r="H966" s="74"/>
      <c r="I966" s="71"/>
      <c r="J966" s="71"/>
      <c r="K966" s="71"/>
      <c r="L966" s="71"/>
      <c r="M966" s="71"/>
      <c r="N966" s="71"/>
      <c r="O966" s="71"/>
      <c r="P966" s="71"/>
      <c r="Q966" s="71"/>
      <c r="R966" s="71"/>
      <c r="S966" s="71"/>
      <c r="T966" s="71"/>
      <c r="U966" s="71"/>
      <c r="V966" s="71"/>
      <c r="W966" s="71"/>
      <c r="X966" s="70"/>
    </row>
    <row r="967" spans="1:24">
      <c r="A967" s="71"/>
      <c r="B967" s="71"/>
      <c r="C967" s="71"/>
      <c r="D967" s="72"/>
      <c r="E967" s="72"/>
      <c r="F967" s="72"/>
      <c r="G967" s="71"/>
      <c r="H967" s="74"/>
      <c r="I967" s="71"/>
      <c r="J967" s="71"/>
      <c r="K967" s="71"/>
      <c r="L967" s="71"/>
      <c r="M967" s="71"/>
      <c r="N967" s="71"/>
      <c r="O967" s="71"/>
      <c r="P967" s="71"/>
      <c r="Q967" s="71"/>
      <c r="R967" s="71"/>
      <c r="S967" s="71"/>
      <c r="T967" s="71"/>
      <c r="U967" s="71"/>
      <c r="V967" s="71"/>
      <c r="W967" s="71"/>
      <c r="X967" s="70"/>
    </row>
    <row r="968" spans="1:24">
      <c r="A968" s="71"/>
      <c r="B968" s="71"/>
      <c r="C968" s="71"/>
      <c r="D968" s="72"/>
      <c r="E968" s="72"/>
      <c r="F968" s="72"/>
      <c r="G968" s="71"/>
      <c r="H968" s="74"/>
      <c r="I968" s="71"/>
      <c r="J968" s="71"/>
      <c r="K968" s="71"/>
      <c r="L968" s="71"/>
      <c r="M968" s="71"/>
      <c r="N968" s="71"/>
      <c r="O968" s="71"/>
      <c r="P968" s="71"/>
      <c r="Q968" s="71"/>
      <c r="R968" s="71"/>
      <c r="S968" s="71"/>
      <c r="T968" s="71"/>
      <c r="U968" s="71"/>
      <c r="V968" s="71"/>
      <c r="W968" s="71"/>
      <c r="X968" s="70"/>
    </row>
    <row r="969" spans="1:24">
      <c r="A969" s="71"/>
      <c r="B969" s="71"/>
      <c r="C969" s="71"/>
      <c r="D969" s="72"/>
      <c r="E969" s="72"/>
      <c r="F969" s="72"/>
      <c r="G969" s="71"/>
      <c r="H969" s="74"/>
      <c r="I969" s="71"/>
      <c r="J969" s="71"/>
      <c r="K969" s="71"/>
      <c r="L969" s="71"/>
      <c r="M969" s="71"/>
      <c r="N969" s="71"/>
      <c r="O969" s="71"/>
      <c r="P969" s="71"/>
      <c r="Q969" s="71"/>
      <c r="R969" s="71"/>
      <c r="S969" s="71"/>
      <c r="T969" s="71"/>
      <c r="U969" s="71"/>
      <c r="V969" s="71"/>
      <c r="W969" s="71"/>
      <c r="X969" s="70"/>
    </row>
    <row r="970" spans="1:24">
      <c r="A970" s="71"/>
      <c r="B970" s="71"/>
      <c r="C970" s="71"/>
      <c r="D970" s="72"/>
      <c r="E970" s="72"/>
      <c r="F970" s="72"/>
      <c r="G970" s="71"/>
      <c r="H970" s="74"/>
      <c r="I970" s="71"/>
      <c r="J970" s="71"/>
      <c r="K970" s="71"/>
      <c r="L970" s="71"/>
      <c r="M970" s="71"/>
      <c r="N970" s="71"/>
      <c r="O970" s="71"/>
      <c r="P970" s="71"/>
      <c r="Q970" s="71"/>
      <c r="R970" s="71"/>
      <c r="S970" s="71"/>
      <c r="T970" s="71"/>
      <c r="U970" s="71"/>
      <c r="V970" s="71"/>
      <c r="W970" s="71"/>
      <c r="X970" s="70"/>
    </row>
    <row r="971" spans="1:24">
      <c r="A971" s="71"/>
      <c r="B971" s="71"/>
      <c r="C971" s="71"/>
      <c r="D971" s="72"/>
      <c r="E971" s="72"/>
      <c r="F971" s="72"/>
      <c r="G971" s="71"/>
      <c r="H971" s="74"/>
      <c r="I971" s="71"/>
      <c r="J971" s="71"/>
      <c r="K971" s="71"/>
      <c r="L971" s="71"/>
      <c r="M971" s="71"/>
      <c r="N971" s="71"/>
      <c r="O971" s="71"/>
      <c r="P971" s="71"/>
      <c r="Q971" s="71"/>
      <c r="R971" s="71"/>
      <c r="S971" s="71"/>
      <c r="T971" s="71"/>
      <c r="U971" s="71"/>
      <c r="V971" s="71"/>
      <c r="W971" s="71"/>
      <c r="X971" s="70"/>
    </row>
    <row r="972" spans="1:24">
      <c r="A972" s="71"/>
      <c r="B972" s="71"/>
      <c r="C972" s="71"/>
      <c r="D972" s="72"/>
      <c r="E972" s="72"/>
      <c r="F972" s="72"/>
      <c r="G972" s="71"/>
      <c r="H972" s="74"/>
      <c r="I972" s="71"/>
      <c r="J972" s="71"/>
      <c r="K972" s="71"/>
      <c r="L972" s="71"/>
      <c r="M972" s="71"/>
      <c r="N972" s="71"/>
      <c r="O972" s="71"/>
      <c r="P972" s="71"/>
      <c r="Q972" s="71"/>
      <c r="R972" s="71"/>
      <c r="S972" s="71"/>
      <c r="T972" s="71"/>
      <c r="U972" s="71"/>
      <c r="V972" s="71"/>
      <c r="W972" s="71"/>
      <c r="X972" s="70"/>
    </row>
    <row r="973" spans="1:24">
      <c r="A973" s="71"/>
      <c r="B973" s="71"/>
      <c r="C973" s="71"/>
      <c r="D973" s="72"/>
      <c r="E973" s="72"/>
      <c r="F973" s="72"/>
      <c r="G973" s="71"/>
      <c r="H973" s="74"/>
      <c r="I973" s="71"/>
      <c r="J973" s="71"/>
      <c r="K973" s="71"/>
      <c r="L973" s="71"/>
      <c r="M973" s="71"/>
      <c r="N973" s="71"/>
      <c r="O973" s="71"/>
      <c r="P973" s="71"/>
      <c r="Q973" s="71"/>
      <c r="R973" s="71"/>
      <c r="S973" s="71"/>
      <c r="T973" s="71"/>
      <c r="U973" s="71"/>
      <c r="V973" s="71"/>
      <c r="W973" s="71"/>
      <c r="X973" s="70"/>
    </row>
    <row r="974" spans="1:24">
      <c r="A974" s="71"/>
      <c r="B974" s="71"/>
      <c r="C974" s="71"/>
      <c r="D974" s="72"/>
      <c r="E974" s="72"/>
      <c r="F974" s="72"/>
      <c r="G974" s="71"/>
      <c r="H974" s="74"/>
      <c r="I974" s="71"/>
      <c r="J974" s="71"/>
      <c r="K974" s="71"/>
      <c r="L974" s="71"/>
      <c r="M974" s="71"/>
      <c r="N974" s="71"/>
      <c r="O974" s="71"/>
      <c r="P974" s="71"/>
      <c r="Q974" s="71"/>
      <c r="R974" s="71"/>
      <c r="S974" s="71"/>
      <c r="T974" s="71"/>
      <c r="U974" s="71"/>
      <c r="V974" s="71"/>
      <c r="W974" s="71"/>
      <c r="X974" s="70"/>
    </row>
    <row r="975" spans="1:24">
      <c r="A975" s="71"/>
      <c r="B975" s="71"/>
      <c r="C975" s="71"/>
      <c r="D975" s="72"/>
      <c r="E975" s="72"/>
      <c r="F975" s="72"/>
      <c r="G975" s="71"/>
      <c r="H975" s="74"/>
      <c r="I975" s="71"/>
      <c r="J975" s="71"/>
      <c r="K975" s="71"/>
      <c r="L975" s="71"/>
      <c r="M975" s="71"/>
      <c r="N975" s="71"/>
      <c r="O975" s="71"/>
      <c r="P975" s="71"/>
      <c r="Q975" s="71"/>
      <c r="R975" s="71"/>
      <c r="S975" s="71"/>
      <c r="T975" s="71"/>
      <c r="U975" s="71"/>
      <c r="V975" s="71"/>
      <c r="W975" s="71"/>
      <c r="X975" s="70"/>
    </row>
    <row r="976" spans="1:24">
      <c r="A976" s="71"/>
      <c r="B976" s="71"/>
      <c r="C976" s="71"/>
      <c r="D976" s="72"/>
      <c r="E976" s="72"/>
      <c r="F976" s="72"/>
      <c r="G976" s="71"/>
      <c r="H976" s="74"/>
      <c r="I976" s="71"/>
      <c r="J976" s="71"/>
      <c r="K976" s="71"/>
      <c r="L976" s="71"/>
      <c r="M976" s="71"/>
      <c r="N976" s="71"/>
      <c r="O976" s="71"/>
      <c r="P976" s="71"/>
      <c r="Q976" s="71"/>
      <c r="R976" s="71"/>
      <c r="S976" s="71"/>
      <c r="T976" s="71"/>
      <c r="U976" s="71"/>
      <c r="V976" s="71"/>
      <c r="W976" s="71"/>
      <c r="X976" s="70"/>
    </row>
    <row r="977" spans="1:24">
      <c r="A977" s="71"/>
      <c r="B977" s="71"/>
      <c r="C977" s="71"/>
      <c r="D977" s="72"/>
      <c r="E977" s="72"/>
      <c r="F977" s="72"/>
      <c r="G977" s="71"/>
      <c r="H977" s="74"/>
      <c r="I977" s="71"/>
      <c r="J977" s="71"/>
      <c r="K977" s="71"/>
      <c r="L977" s="71"/>
      <c r="M977" s="71"/>
      <c r="N977" s="71"/>
      <c r="O977" s="71"/>
      <c r="P977" s="71"/>
      <c r="Q977" s="71"/>
      <c r="R977" s="71"/>
      <c r="S977" s="71"/>
      <c r="T977" s="71"/>
      <c r="U977" s="71"/>
      <c r="V977" s="71"/>
      <c r="W977" s="71"/>
      <c r="X977" s="70"/>
    </row>
    <row r="978" spans="1:24">
      <c r="A978" s="71"/>
      <c r="B978" s="71"/>
      <c r="C978" s="71"/>
      <c r="D978" s="72"/>
      <c r="E978" s="72"/>
      <c r="F978" s="72"/>
      <c r="G978" s="71"/>
      <c r="H978" s="74"/>
      <c r="I978" s="71"/>
      <c r="J978" s="71"/>
      <c r="K978" s="71"/>
      <c r="L978" s="71"/>
      <c r="M978" s="71"/>
      <c r="N978" s="71"/>
      <c r="O978" s="71"/>
      <c r="P978" s="71"/>
      <c r="Q978" s="71"/>
      <c r="R978" s="71"/>
      <c r="S978" s="71"/>
      <c r="T978" s="71"/>
      <c r="U978" s="71"/>
      <c r="V978" s="71"/>
      <c r="W978" s="71"/>
      <c r="X978" s="70"/>
    </row>
    <row r="979" spans="1:24">
      <c r="A979" s="71"/>
      <c r="B979" s="71"/>
      <c r="C979" s="71"/>
      <c r="D979" s="72"/>
      <c r="E979" s="72"/>
      <c r="F979" s="72"/>
      <c r="G979" s="71"/>
      <c r="H979" s="74"/>
      <c r="I979" s="71"/>
      <c r="J979" s="71"/>
      <c r="K979" s="71"/>
      <c r="L979" s="71"/>
      <c r="M979" s="71"/>
      <c r="N979" s="71"/>
      <c r="O979" s="71"/>
      <c r="P979" s="71"/>
      <c r="Q979" s="71"/>
      <c r="R979" s="71"/>
      <c r="S979" s="71"/>
      <c r="T979" s="71"/>
      <c r="U979" s="71"/>
      <c r="V979" s="71"/>
      <c r="W979" s="71"/>
      <c r="X979" s="70"/>
    </row>
    <row r="980" spans="1:24">
      <c r="A980" s="71"/>
      <c r="B980" s="71"/>
      <c r="C980" s="71"/>
      <c r="D980" s="72"/>
      <c r="E980" s="72"/>
      <c r="F980" s="72"/>
      <c r="G980" s="71"/>
      <c r="H980" s="74"/>
      <c r="I980" s="71"/>
      <c r="J980" s="71"/>
      <c r="K980" s="71"/>
      <c r="L980" s="71"/>
      <c r="M980" s="71"/>
      <c r="N980" s="71"/>
      <c r="O980" s="71"/>
      <c r="P980" s="71"/>
      <c r="Q980" s="71"/>
      <c r="R980" s="71"/>
      <c r="S980" s="71"/>
      <c r="T980" s="71"/>
      <c r="U980" s="71"/>
      <c r="V980" s="71"/>
      <c r="W980" s="71"/>
      <c r="X980" s="70"/>
    </row>
    <row r="981" spans="1:24">
      <c r="A981" s="71"/>
      <c r="B981" s="71"/>
      <c r="C981" s="71"/>
      <c r="D981" s="72"/>
      <c r="E981" s="72"/>
      <c r="F981" s="72"/>
      <c r="G981" s="71"/>
      <c r="H981" s="74"/>
      <c r="I981" s="71"/>
      <c r="J981" s="71"/>
      <c r="K981" s="71"/>
      <c r="L981" s="71"/>
      <c r="M981" s="71"/>
      <c r="N981" s="71"/>
      <c r="O981" s="71"/>
      <c r="P981" s="71"/>
      <c r="Q981" s="71"/>
      <c r="R981" s="71"/>
      <c r="S981" s="71"/>
      <c r="T981" s="71"/>
      <c r="U981" s="71"/>
      <c r="V981" s="71"/>
      <c r="W981" s="71"/>
      <c r="X981" s="70"/>
    </row>
    <row r="982" spans="1:24">
      <c r="A982" s="71"/>
      <c r="B982" s="71"/>
      <c r="C982" s="71"/>
      <c r="D982" s="72"/>
      <c r="E982" s="72"/>
      <c r="F982" s="72"/>
      <c r="G982" s="71"/>
      <c r="H982" s="74"/>
      <c r="I982" s="71"/>
      <c r="J982" s="71"/>
      <c r="K982" s="71"/>
      <c r="L982" s="71"/>
      <c r="M982" s="71"/>
      <c r="N982" s="71"/>
      <c r="O982" s="71"/>
      <c r="P982" s="71"/>
      <c r="Q982" s="71"/>
      <c r="R982" s="71"/>
      <c r="S982" s="71"/>
      <c r="T982" s="71"/>
      <c r="U982" s="71"/>
      <c r="V982" s="71"/>
      <c r="W982" s="71"/>
      <c r="X982" s="70"/>
    </row>
    <row r="983" spans="1:24">
      <c r="A983" s="71"/>
      <c r="B983" s="71"/>
      <c r="C983" s="71"/>
      <c r="D983" s="72"/>
      <c r="E983" s="72"/>
      <c r="F983" s="72"/>
      <c r="G983" s="71"/>
      <c r="H983" s="74"/>
      <c r="I983" s="71"/>
      <c r="J983" s="71"/>
      <c r="K983" s="71"/>
      <c r="L983" s="71"/>
      <c r="M983" s="71"/>
      <c r="N983" s="71"/>
      <c r="O983" s="71"/>
      <c r="P983" s="71"/>
      <c r="Q983" s="71"/>
      <c r="R983" s="71"/>
      <c r="S983" s="71"/>
      <c r="T983" s="71"/>
      <c r="U983" s="71"/>
      <c r="V983" s="71"/>
      <c r="W983" s="71"/>
      <c r="X983" s="70"/>
    </row>
    <row r="984" spans="1:24">
      <c r="A984" s="71"/>
      <c r="B984" s="71"/>
      <c r="C984" s="71"/>
      <c r="D984" s="72"/>
      <c r="E984" s="72"/>
      <c r="F984" s="72"/>
      <c r="G984" s="71"/>
      <c r="H984" s="74"/>
      <c r="I984" s="71"/>
      <c r="J984" s="71"/>
      <c r="K984" s="71"/>
      <c r="L984" s="71"/>
      <c r="M984" s="71"/>
      <c r="N984" s="71"/>
      <c r="O984" s="71"/>
      <c r="P984" s="71"/>
      <c r="Q984" s="71"/>
      <c r="R984" s="71"/>
      <c r="S984" s="71"/>
      <c r="T984" s="71"/>
      <c r="U984" s="71"/>
      <c r="V984" s="71"/>
      <c r="W984" s="71"/>
      <c r="X984" s="70"/>
    </row>
    <row r="985" spans="1:24">
      <c r="A985" s="71"/>
      <c r="B985" s="71"/>
      <c r="C985" s="71"/>
      <c r="D985" s="72"/>
      <c r="E985" s="72"/>
      <c r="F985" s="72"/>
      <c r="G985" s="71"/>
      <c r="H985" s="74"/>
      <c r="I985" s="71"/>
      <c r="J985" s="71"/>
      <c r="K985" s="71"/>
      <c r="L985" s="71"/>
      <c r="M985" s="71"/>
      <c r="N985" s="71"/>
      <c r="O985" s="71"/>
      <c r="P985" s="71"/>
      <c r="Q985" s="71"/>
      <c r="R985" s="71"/>
      <c r="S985" s="71"/>
      <c r="T985" s="71"/>
      <c r="U985" s="71"/>
      <c r="V985" s="71"/>
      <c r="W985" s="71"/>
      <c r="X985" s="70"/>
    </row>
    <row r="986" spans="1:24">
      <c r="A986" s="71"/>
      <c r="B986" s="71"/>
      <c r="C986" s="71"/>
      <c r="D986" s="72"/>
      <c r="E986" s="72"/>
      <c r="F986" s="72"/>
      <c r="G986" s="71"/>
      <c r="H986" s="74"/>
      <c r="I986" s="71"/>
      <c r="J986" s="71"/>
      <c r="K986" s="71"/>
      <c r="L986" s="71"/>
      <c r="M986" s="71"/>
      <c r="N986" s="71"/>
      <c r="O986" s="71"/>
      <c r="P986" s="71"/>
      <c r="Q986" s="71"/>
      <c r="R986" s="71"/>
      <c r="S986" s="71"/>
      <c r="T986" s="71"/>
      <c r="U986" s="71"/>
      <c r="V986" s="71"/>
      <c r="W986" s="71"/>
      <c r="X986" s="70"/>
    </row>
    <row r="987" spans="1:24">
      <c r="A987" s="71"/>
      <c r="B987" s="71"/>
      <c r="C987" s="71"/>
      <c r="D987" s="72"/>
      <c r="E987" s="72"/>
      <c r="F987" s="72"/>
      <c r="G987" s="71"/>
      <c r="H987" s="74"/>
      <c r="I987" s="71"/>
      <c r="J987" s="71"/>
      <c r="K987" s="71"/>
      <c r="L987" s="71"/>
      <c r="M987" s="71"/>
      <c r="N987" s="71"/>
      <c r="O987" s="71"/>
      <c r="P987" s="71"/>
      <c r="Q987" s="71"/>
      <c r="R987" s="71"/>
      <c r="S987" s="71"/>
      <c r="T987" s="71"/>
      <c r="U987" s="71"/>
      <c r="V987" s="71"/>
      <c r="W987" s="71"/>
      <c r="X987" s="70"/>
    </row>
    <row r="988" spans="1:24">
      <c r="A988" s="71"/>
      <c r="B988" s="71"/>
      <c r="C988" s="71"/>
      <c r="D988" s="72"/>
      <c r="E988" s="72"/>
      <c r="F988" s="72"/>
      <c r="G988" s="71"/>
      <c r="H988" s="74"/>
      <c r="I988" s="71"/>
      <c r="J988" s="71"/>
      <c r="K988" s="71"/>
      <c r="L988" s="71"/>
      <c r="M988" s="71"/>
      <c r="N988" s="71"/>
      <c r="O988" s="71"/>
      <c r="P988" s="71"/>
      <c r="Q988" s="71"/>
      <c r="R988" s="71"/>
      <c r="S988" s="71"/>
      <c r="T988" s="71"/>
      <c r="U988" s="71"/>
      <c r="V988" s="71"/>
      <c r="W988" s="71"/>
      <c r="X988" s="70"/>
    </row>
    <row r="989" spans="1:24">
      <c r="A989" s="71"/>
      <c r="B989" s="71"/>
      <c r="C989" s="71"/>
      <c r="D989" s="72"/>
      <c r="E989" s="72"/>
      <c r="F989" s="72"/>
      <c r="G989" s="71"/>
      <c r="H989" s="74"/>
      <c r="I989" s="71"/>
      <c r="J989" s="71"/>
      <c r="K989" s="71"/>
      <c r="L989" s="71"/>
      <c r="M989" s="71"/>
      <c r="N989" s="71"/>
      <c r="O989" s="71"/>
      <c r="P989" s="71"/>
      <c r="Q989" s="71"/>
      <c r="R989" s="71"/>
      <c r="S989" s="71"/>
      <c r="T989" s="71"/>
      <c r="U989" s="71"/>
      <c r="V989" s="71"/>
      <c r="W989" s="71"/>
      <c r="X989" s="70"/>
    </row>
    <row r="990" spans="1:24">
      <c r="A990" s="71"/>
      <c r="B990" s="71"/>
      <c r="C990" s="71"/>
      <c r="D990" s="72"/>
      <c r="E990" s="72"/>
      <c r="F990" s="72"/>
      <c r="G990" s="71"/>
      <c r="H990" s="74"/>
      <c r="I990" s="71"/>
      <c r="J990" s="71"/>
      <c r="K990" s="71"/>
      <c r="L990" s="71"/>
      <c r="M990" s="71"/>
      <c r="N990" s="71"/>
      <c r="O990" s="71"/>
      <c r="P990" s="71"/>
      <c r="Q990" s="71"/>
      <c r="R990" s="71"/>
      <c r="S990" s="71"/>
      <c r="T990" s="71"/>
      <c r="U990" s="71"/>
      <c r="V990" s="71"/>
      <c r="W990" s="71"/>
      <c r="X990" s="70"/>
    </row>
    <row r="991" spans="1:24">
      <c r="A991" s="71"/>
      <c r="B991" s="71"/>
      <c r="C991" s="71"/>
      <c r="D991" s="72"/>
      <c r="E991" s="72"/>
      <c r="F991" s="72"/>
      <c r="G991" s="71"/>
      <c r="H991" s="74"/>
      <c r="I991" s="71"/>
      <c r="J991" s="71"/>
      <c r="K991" s="71"/>
      <c r="L991" s="71"/>
      <c r="M991" s="71"/>
      <c r="N991" s="71"/>
      <c r="O991" s="71"/>
      <c r="P991" s="71"/>
      <c r="Q991" s="71"/>
      <c r="R991" s="71"/>
      <c r="S991" s="71"/>
      <c r="T991" s="71"/>
      <c r="U991" s="71"/>
      <c r="V991" s="71"/>
      <c r="W991" s="71"/>
      <c r="X991" s="70"/>
    </row>
    <row r="992" spans="1:24">
      <c r="A992" s="71"/>
      <c r="B992" s="71"/>
      <c r="C992" s="71"/>
      <c r="D992" s="72"/>
      <c r="E992" s="72"/>
      <c r="F992" s="72"/>
      <c r="G992" s="71"/>
      <c r="H992" s="74"/>
      <c r="I992" s="71"/>
      <c r="J992" s="71"/>
      <c r="K992" s="71"/>
      <c r="L992" s="71"/>
      <c r="M992" s="71"/>
      <c r="N992" s="71"/>
      <c r="O992" s="71"/>
      <c r="P992" s="71"/>
      <c r="Q992" s="71"/>
      <c r="R992" s="71"/>
      <c r="S992" s="71"/>
      <c r="T992" s="71"/>
      <c r="U992" s="71"/>
      <c r="V992" s="71"/>
      <c r="W992" s="71"/>
      <c r="X992" s="70"/>
    </row>
    <row r="993" spans="1:24">
      <c r="A993" s="71"/>
      <c r="B993" s="71"/>
      <c r="C993" s="71"/>
      <c r="D993" s="72"/>
      <c r="E993" s="72"/>
      <c r="F993" s="72"/>
      <c r="G993" s="71"/>
      <c r="H993" s="74"/>
      <c r="I993" s="71"/>
      <c r="J993" s="71"/>
      <c r="K993" s="71"/>
      <c r="L993" s="71"/>
      <c r="M993" s="71"/>
      <c r="N993" s="71"/>
      <c r="O993" s="71"/>
      <c r="P993" s="71"/>
      <c r="Q993" s="71"/>
      <c r="R993" s="71"/>
      <c r="S993" s="71"/>
      <c r="T993" s="71"/>
      <c r="U993" s="71"/>
      <c r="V993" s="71"/>
      <c r="W993" s="71"/>
      <c r="X993" s="70"/>
    </row>
    <row r="994" spans="1:24">
      <c r="A994" s="71"/>
      <c r="B994" s="71"/>
      <c r="C994" s="71"/>
      <c r="D994" s="72"/>
      <c r="E994" s="72"/>
      <c r="F994" s="72"/>
      <c r="G994" s="71"/>
      <c r="H994" s="74"/>
      <c r="I994" s="71"/>
      <c r="J994" s="71"/>
      <c r="K994" s="71"/>
      <c r="L994" s="71"/>
      <c r="M994" s="71"/>
      <c r="N994" s="71"/>
      <c r="O994" s="71"/>
      <c r="P994" s="71"/>
      <c r="Q994" s="71"/>
      <c r="R994" s="71"/>
      <c r="S994" s="71"/>
      <c r="T994" s="71"/>
      <c r="U994" s="71"/>
      <c r="V994" s="71"/>
      <c r="W994" s="71"/>
      <c r="X994" s="70"/>
    </row>
    <row r="995" spans="1:24">
      <c r="A995" s="71"/>
      <c r="B995" s="71"/>
      <c r="C995" s="71"/>
      <c r="D995" s="72"/>
      <c r="E995" s="72"/>
      <c r="F995" s="72"/>
      <c r="G995" s="71"/>
      <c r="H995" s="74"/>
      <c r="I995" s="71"/>
      <c r="J995" s="71"/>
      <c r="K995" s="71"/>
      <c r="L995" s="71"/>
      <c r="M995" s="71"/>
      <c r="N995" s="71"/>
      <c r="O995" s="71"/>
      <c r="P995" s="71"/>
      <c r="Q995" s="71"/>
      <c r="R995" s="71"/>
      <c r="S995" s="71"/>
      <c r="T995" s="71"/>
      <c r="U995" s="71"/>
      <c r="V995" s="71"/>
      <c r="W995" s="71"/>
      <c r="X995" s="70"/>
    </row>
    <row r="996" spans="1:24">
      <c r="A996" s="71"/>
      <c r="B996" s="71"/>
      <c r="C996" s="71"/>
      <c r="D996" s="72"/>
      <c r="E996" s="72"/>
      <c r="F996" s="72"/>
      <c r="G996" s="71"/>
      <c r="H996" s="74"/>
      <c r="I996" s="71"/>
      <c r="J996" s="71"/>
      <c r="K996" s="71"/>
      <c r="L996" s="71"/>
      <c r="M996" s="71"/>
      <c r="N996" s="71"/>
      <c r="O996" s="71"/>
      <c r="P996" s="71"/>
      <c r="Q996" s="71"/>
      <c r="R996" s="71"/>
      <c r="S996" s="71"/>
      <c r="T996" s="71"/>
      <c r="U996" s="71"/>
      <c r="V996" s="71"/>
      <c r="W996" s="71"/>
      <c r="X996" s="70"/>
    </row>
    <row r="997" spans="1:24">
      <c r="A997" s="71"/>
      <c r="B997" s="71"/>
      <c r="C997" s="71"/>
      <c r="D997" s="72"/>
      <c r="E997" s="72"/>
      <c r="F997" s="72"/>
      <c r="G997" s="71"/>
      <c r="H997" s="74"/>
      <c r="I997" s="71"/>
      <c r="J997" s="71"/>
      <c r="K997" s="71"/>
      <c r="L997" s="71"/>
      <c r="M997" s="71"/>
      <c r="N997" s="71"/>
      <c r="O997" s="71"/>
      <c r="P997" s="71"/>
      <c r="Q997" s="71"/>
      <c r="R997" s="71"/>
      <c r="S997" s="71"/>
      <c r="T997" s="71"/>
      <c r="U997" s="71"/>
      <c r="V997" s="71"/>
      <c r="W997" s="71"/>
      <c r="X997" s="70"/>
    </row>
    <row r="998" spans="1:24">
      <c r="A998" s="71"/>
      <c r="B998" s="71"/>
      <c r="C998" s="71"/>
      <c r="D998" s="72"/>
      <c r="E998" s="72"/>
      <c r="F998" s="72"/>
      <c r="G998" s="71"/>
      <c r="H998" s="74"/>
      <c r="I998" s="71"/>
      <c r="J998" s="71"/>
      <c r="K998" s="71"/>
      <c r="L998" s="71"/>
      <c r="M998" s="71"/>
      <c r="N998" s="71"/>
      <c r="O998" s="71"/>
      <c r="P998" s="71"/>
      <c r="Q998" s="71"/>
      <c r="R998" s="71"/>
      <c r="S998" s="71"/>
      <c r="T998" s="71"/>
      <c r="U998" s="71"/>
      <c r="V998" s="71"/>
      <c r="W998" s="71"/>
      <c r="X998" s="70"/>
    </row>
    <row r="999" spans="1:24">
      <c r="A999" s="71"/>
      <c r="B999" s="71"/>
      <c r="C999" s="71"/>
      <c r="D999" s="72"/>
      <c r="E999" s="72"/>
      <c r="F999" s="72"/>
      <c r="G999" s="71"/>
      <c r="H999" s="74"/>
      <c r="I999" s="71"/>
      <c r="J999" s="71"/>
      <c r="K999" s="71"/>
      <c r="L999" s="71"/>
      <c r="M999" s="71"/>
      <c r="N999" s="71"/>
      <c r="O999" s="71"/>
      <c r="P999" s="71"/>
      <c r="Q999" s="71"/>
      <c r="R999" s="71"/>
      <c r="S999" s="71"/>
      <c r="T999" s="71"/>
      <c r="U999" s="71"/>
      <c r="V999" s="71"/>
      <c r="W999" s="71"/>
      <c r="X999" s="70"/>
    </row>
    <row r="1000" spans="1:24">
      <c r="A1000" s="71"/>
      <c r="B1000" s="71"/>
      <c r="C1000" s="71"/>
      <c r="D1000" s="72"/>
      <c r="E1000" s="72"/>
      <c r="F1000" s="72"/>
      <c r="G1000" s="71"/>
      <c r="H1000" s="74"/>
      <c r="I1000" s="71"/>
      <c r="J1000" s="71"/>
      <c r="K1000" s="71"/>
      <c r="L1000" s="71"/>
      <c r="M1000" s="71"/>
      <c r="N1000" s="71"/>
      <c r="O1000" s="71"/>
      <c r="P1000" s="71"/>
      <c r="Q1000" s="71"/>
      <c r="R1000" s="71"/>
      <c r="S1000" s="71"/>
      <c r="T1000" s="71"/>
      <c r="U1000" s="71"/>
      <c r="V1000" s="71"/>
      <c r="W1000" s="71"/>
      <c r="X1000" s="70"/>
    </row>
    <row r="1001" spans="1:24">
      <c r="A1001" s="71"/>
      <c r="B1001" s="71"/>
      <c r="C1001" s="71"/>
      <c r="D1001" s="72"/>
      <c r="E1001" s="72"/>
      <c r="F1001" s="72"/>
      <c r="G1001" s="71"/>
      <c r="H1001" s="74"/>
      <c r="I1001" s="71"/>
      <c r="J1001" s="71"/>
      <c r="K1001" s="71"/>
      <c r="L1001" s="71"/>
      <c r="M1001" s="71"/>
      <c r="N1001" s="71"/>
      <c r="O1001" s="71"/>
      <c r="P1001" s="71"/>
      <c r="Q1001" s="71"/>
      <c r="R1001" s="71"/>
      <c r="S1001" s="71"/>
      <c r="T1001" s="71"/>
      <c r="U1001" s="71"/>
      <c r="V1001" s="71"/>
      <c r="W1001" s="71"/>
      <c r="X1001" s="70"/>
    </row>
    <row r="1002" spans="1:24">
      <c r="A1002" s="71"/>
      <c r="B1002" s="71"/>
      <c r="C1002" s="71"/>
      <c r="D1002" s="72"/>
      <c r="E1002" s="72"/>
      <c r="F1002" s="72"/>
      <c r="G1002" s="71"/>
      <c r="H1002" s="74"/>
      <c r="I1002" s="71"/>
      <c r="J1002" s="71"/>
      <c r="K1002" s="71"/>
      <c r="L1002" s="71"/>
      <c r="M1002" s="71"/>
      <c r="N1002" s="71"/>
      <c r="O1002" s="71"/>
      <c r="P1002" s="71"/>
      <c r="Q1002" s="71"/>
      <c r="R1002" s="71"/>
      <c r="S1002" s="71"/>
      <c r="T1002" s="71"/>
      <c r="U1002" s="71"/>
      <c r="V1002" s="71"/>
      <c r="W1002" s="71"/>
      <c r="X1002" s="70"/>
    </row>
    <row r="1003" spans="1:24">
      <c r="A1003" s="71"/>
      <c r="B1003" s="71"/>
      <c r="C1003" s="71"/>
      <c r="D1003" s="72"/>
      <c r="E1003" s="72"/>
      <c r="F1003" s="72"/>
      <c r="G1003" s="71"/>
      <c r="H1003" s="74"/>
      <c r="I1003" s="71"/>
      <c r="J1003" s="71"/>
      <c r="K1003" s="71"/>
      <c r="L1003" s="71"/>
      <c r="M1003" s="71"/>
      <c r="N1003" s="71"/>
      <c r="O1003" s="71"/>
      <c r="P1003" s="71"/>
      <c r="Q1003" s="71"/>
      <c r="R1003" s="71"/>
      <c r="S1003" s="71"/>
      <c r="T1003" s="71"/>
      <c r="U1003" s="71"/>
      <c r="V1003" s="71"/>
      <c r="W1003" s="71"/>
      <c r="X1003" s="70"/>
    </row>
    <row r="1004" spans="1:24">
      <c r="A1004" s="71"/>
      <c r="B1004" s="71"/>
      <c r="C1004" s="71"/>
      <c r="D1004" s="72"/>
      <c r="E1004" s="72"/>
      <c r="F1004" s="72"/>
      <c r="G1004" s="71"/>
      <c r="H1004" s="74"/>
      <c r="I1004" s="71"/>
      <c r="J1004" s="71"/>
      <c r="K1004" s="71"/>
      <c r="L1004" s="71"/>
      <c r="M1004" s="71"/>
      <c r="N1004" s="71"/>
      <c r="O1004" s="71"/>
      <c r="P1004" s="71"/>
      <c r="Q1004" s="71"/>
      <c r="R1004" s="71"/>
      <c r="S1004" s="71"/>
      <c r="T1004" s="71"/>
      <c r="U1004" s="71"/>
      <c r="V1004" s="71"/>
      <c r="W1004" s="71"/>
      <c r="X1004" s="70"/>
    </row>
    <row r="1005" spans="1:24">
      <c r="A1005" s="71"/>
      <c r="B1005" s="71"/>
      <c r="C1005" s="71"/>
      <c r="D1005" s="72"/>
      <c r="E1005" s="72"/>
      <c r="F1005" s="72"/>
      <c r="G1005" s="71"/>
      <c r="H1005" s="74"/>
      <c r="I1005" s="71"/>
      <c r="J1005" s="71"/>
      <c r="K1005" s="71"/>
      <c r="L1005" s="71"/>
      <c r="M1005" s="71"/>
      <c r="N1005" s="71"/>
      <c r="O1005" s="71"/>
      <c r="P1005" s="71"/>
      <c r="Q1005" s="71"/>
      <c r="R1005" s="71"/>
      <c r="S1005" s="71"/>
      <c r="T1005" s="71"/>
      <c r="U1005" s="71"/>
      <c r="V1005" s="71"/>
      <c r="W1005" s="71"/>
      <c r="X1005" s="70"/>
    </row>
    <row r="1006" spans="1:24">
      <c r="A1006" s="71"/>
      <c r="B1006" s="71"/>
      <c r="C1006" s="71"/>
      <c r="D1006" s="72"/>
      <c r="E1006" s="72"/>
      <c r="F1006" s="72"/>
      <c r="G1006" s="71"/>
      <c r="H1006" s="74"/>
      <c r="I1006" s="71"/>
      <c r="J1006" s="71"/>
      <c r="K1006" s="71"/>
      <c r="L1006" s="71"/>
      <c r="M1006" s="71"/>
      <c r="N1006" s="71"/>
      <c r="O1006" s="71"/>
      <c r="P1006" s="71"/>
      <c r="Q1006" s="71"/>
      <c r="R1006" s="71"/>
      <c r="S1006" s="71"/>
      <c r="T1006" s="71"/>
      <c r="U1006" s="71"/>
      <c r="V1006" s="71"/>
      <c r="W1006" s="71"/>
      <c r="X1006" s="70"/>
    </row>
    <row r="1007" spans="1:24">
      <c r="A1007" s="71"/>
      <c r="B1007" s="71"/>
      <c r="C1007" s="71"/>
      <c r="D1007" s="72"/>
      <c r="E1007" s="72"/>
      <c r="F1007" s="72"/>
      <c r="G1007" s="71"/>
      <c r="H1007" s="74"/>
      <c r="I1007" s="71"/>
      <c r="J1007" s="71"/>
      <c r="K1007" s="71"/>
      <c r="L1007" s="71"/>
      <c r="M1007" s="71"/>
      <c r="N1007" s="71"/>
      <c r="O1007" s="71"/>
      <c r="P1007" s="71"/>
      <c r="Q1007" s="71"/>
      <c r="R1007" s="71"/>
      <c r="S1007" s="71"/>
      <c r="T1007" s="71"/>
      <c r="U1007" s="71"/>
      <c r="V1007" s="71"/>
      <c r="W1007" s="71"/>
      <c r="X1007" s="70"/>
    </row>
    <row r="1008" spans="1:24">
      <c r="A1008" s="71"/>
      <c r="B1008" s="71"/>
      <c r="C1008" s="71"/>
      <c r="D1008" s="72"/>
      <c r="E1008" s="72"/>
      <c r="F1008" s="72"/>
      <c r="G1008" s="71"/>
      <c r="H1008" s="74"/>
      <c r="I1008" s="71"/>
      <c r="J1008" s="71"/>
      <c r="K1008" s="71"/>
      <c r="L1008" s="71"/>
      <c r="M1008" s="71"/>
      <c r="N1008" s="71"/>
      <c r="O1008" s="71"/>
      <c r="P1008" s="71"/>
      <c r="Q1008" s="71"/>
      <c r="R1008" s="71"/>
      <c r="S1008" s="71"/>
      <c r="T1008" s="71"/>
      <c r="U1008" s="71"/>
      <c r="V1008" s="71"/>
      <c r="W1008" s="71"/>
      <c r="X1008" s="70"/>
    </row>
    <row r="1009" spans="1:24">
      <c r="A1009" s="71"/>
      <c r="B1009" s="71"/>
      <c r="C1009" s="71"/>
      <c r="D1009" s="72"/>
      <c r="E1009" s="72"/>
      <c r="F1009" s="72"/>
      <c r="G1009" s="71"/>
      <c r="H1009" s="74"/>
      <c r="I1009" s="71"/>
      <c r="J1009" s="71"/>
      <c r="K1009" s="71"/>
      <c r="L1009" s="71"/>
      <c r="M1009" s="71"/>
      <c r="N1009" s="71"/>
      <c r="O1009" s="71"/>
      <c r="P1009" s="71"/>
      <c r="Q1009" s="71"/>
      <c r="R1009" s="71"/>
      <c r="S1009" s="71"/>
      <c r="T1009" s="71"/>
      <c r="U1009" s="71"/>
      <c r="V1009" s="71"/>
      <c r="W1009" s="71"/>
      <c r="X1009" s="70"/>
    </row>
    <row r="1010" spans="1:24">
      <c r="A1010" s="71"/>
      <c r="B1010" s="71"/>
      <c r="C1010" s="71"/>
      <c r="D1010" s="72"/>
      <c r="E1010" s="72"/>
      <c r="F1010" s="72"/>
      <c r="G1010" s="71"/>
      <c r="H1010" s="74"/>
      <c r="I1010" s="71"/>
      <c r="J1010" s="71"/>
      <c r="K1010" s="71"/>
      <c r="L1010" s="71"/>
      <c r="M1010" s="71"/>
      <c r="N1010" s="71"/>
      <c r="O1010" s="71"/>
      <c r="P1010" s="71"/>
      <c r="Q1010" s="71"/>
      <c r="R1010" s="71"/>
      <c r="S1010" s="71"/>
      <c r="T1010" s="71"/>
      <c r="U1010" s="71"/>
      <c r="V1010" s="71"/>
      <c r="W1010" s="71"/>
      <c r="X1010" s="70"/>
    </row>
    <row r="1011" spans="1:24">
      <c r="A1011" s="71"/>
      <c r="B1011" s="71"/>
      <c r="C1011" s="71"/>
      <c r="D1011" s="72"/>
      <c r="E1011" s="72"/>
      <c r="F1011" s="72"/>
      <c r="G1011" s="71"/>
      <c r="H1011" s="74"/>
      <c r="I1011" s="71"/>
      <c r="J1011" s="71"/>
      <c r="K1011" s="71"/>
      <c r="L1011" s="71"/>
      <c r="M1011" s="71"/>
      <c r="N1011" s="71"/>
      <c r="O1011" s="71"/>
      <c r="P1011" s="71"/>
      <c r="Q1011" s="71"/>
      <c r="R1011" s="71"/>
      <c r="S1011" s="71"/>
      <c r="T1011" s="71"/>
      <c r="U1011" s="71"/>
      <c r="V1011" s="71"/>
      <c r="W1011" s="71"/>
      <c r="X1011" s="70"/>
    </row>
    <row r="1012" spans="1:24">
      <c r="A1012" s="71"/>
      <c r="B1012" s="71"/>
      <c r="C1012" s="71"/>
      <c r="D1012" s="72"/>
      <c r="E1012" s="72"/>
      <c r="F1012" s="72"/>
      <c r="G1012" s="71"/>
      <c r="H1012" s="74"/>
      <c r="I1012" s="71"/>
      <c r="J1012" s="71"/>
      <c r="K1012" s="71"/>
      <c r="L1012" s="71"/>
      <c r="M1012" s="71"/>
      <c r="N1012" s="71"/>
      <c r="O1012" s="71"/>
      <c r="P1012" s="71"/>
      <c r="Q1012" s="71"/>
      <c r="R1012" s="71"/>
      <c r="S1012" s="71"/>
      <c r="T1012" s="71"/>
      <c r="U1012" s="71"/>
      <c r="V1012" s="71"/>
      <c r="W1012" s="71"/>
      <c r="X1012" s="70"/>
    </row>
    <row r="1013" spans="1:24">
      <c r="A1013" s="71"/>
      <c r="B1013" s="71"/>
      <c r="C1013" s="71"/>
      <c r="D1013" s="72"/>
      <c r="E1013" s="72"/>
      <c r="F1013" s="72"/>
      <c r="G1013" s="71"/>
      <c r="H1013" s="74"/>
      <c r="I1013" s="71"/>
      <c r="J1013" s="71"/>
      <c r="K1013" s="71"/>
      <c r="L1013" s="71"/>
      <c r="M1013" s="71"/>
      <c r="N1013" s="71"/>
      <c r="O1013" s="71"/>
      <c r="P1013" s="71"/>
      <c r="Q1013" s="71"/>
      <c r="R1013" s="71"/>
      <c r="S1013" s="71"/>
      <c r="T1013" s="71"/>
      <c r="U1013" s="71"/>
      <c r="V1013" s="71"/>
      <c r="W1013" s="71"/>
      <c r="X1013" s="70"/>
    </row>
    <row r="1014" spans="1:24">
      <c r="A1014" s="71"/>
      <c r="B1014" s="71"/>
      <c r="C1014" s="71"/>
      <c r="D1014" s="72"/>
      <c r="E1014" s="72"/>
      <c r="F1014" s="72"/>
      <c r="G1014" s="71"/>
      <c r="H1014" s="74"/>
      <c r="I1014" s="71"/>
      <c r="J1014" s="71"/>
      <c r="K1014" s="71"/>
      <c r="L1014" s="71"/>
      <c r="M1014" s="71"/>
      <c r="N1014" s="71"/>
      <c r="O1014" s="71"/>
      <c r="P1014" s="71"/>
      <c r="Q1014" s="71"/>
      <c r="R1014" s="71"/>
      <c r="S1014" s="71"/>
      <c r="T1014" s="71"/>
      <c r="U1014" s="71"/>
      <c r="V1014" s="71"/>
      <c r="W1014" s="71"/>
      <c r="X1014" s="70"/>
    </row>
    <row r="1015" spans="1:24">
      <c r="A1015" s="71"/>
      <c r="B1015" s="71"/>
      <c r="C1015" s="71"/>
      <c r="D1015" s="72"/>
      <c r="E1015" s="72"/>
      <c r="F1015" s="72"/>
      <c r="G1015" s="71"/>
      <c r="H1015" s="74"/>
      <c r="I1015" s="71"/>
      <c r="J1015" s="71"/>
      <c r="K1015" s="71"/>
      <c r="L1015" s="71"/>
      <c r="M1015" s="71"/>
      <c r="N1015" s="71"/>
      <c r="O1015" s="71"/>
      <c r="P1015" s="71"/>
      <c r="Q1015" s="71"/>
      <c r="R1015" s="71"/>
      <c r="S1015" s="71"/>
      <c r="T1015" s="71"/>
      <c r="U1015" s="71"/>
      <c r="V1015" s="71"/>
      <c r="W1015" s="71"/>
      <c r="X1015" s="70"/>
    </row>
    <row r="1016" spans="1:24">
      <c r="A1016" s="71"/>
      <c r="B1016" s="71"/>
      <c r="C1016" s="71"/>
      <c r="D1016" s="72"/>
      <c r="E1016" s="72"/>
      <c r="F1016" s="72"/>
      <c r="G1016" s="71"/>
      <c r="H1016" s="74"/>
      <c r="I1016" s="71"/>
      <c r="J1016" s="71"/>
      <c r="K1016" s="71"/>
      <c r="L1016" s="71"/>
      <c r="M1016" s="71"/>
      <c r="N1016" s="71"/>
      <c r="O1016" s="71"/>
      <c r="P1016" s="71"/>
      <c r="Q1016" s="71"/>
      <c r="R1016" s="71"/>
      <c r="S1016" s="71"/>
      <c r="T1016" s="71"/>
      <c r="U1016" s="71"/>
      <c r="V1016" s="71"/>
      <c r="W1016" s="71"/>
      <c r="X1016" s="70"/>
    </row>
    <row r="1017" spans="1:24">
      <c r="A1017" s="71"/>
      <c r="B1017" s="71"/>
      <c r="C1017" s="71"/>
      <c r="D1017" s="72"/>
      <c r="E1017" s="72"/>
      <c r="F1017" s="72"/>
      <c r="G1017" s="71"/>
      <c r="H1017" s="74"/>
      <c r="I1017" s="71"/>
      <c r="J1017" s="71"/>
      <c r="K1017" s="71"/>
      <c r="L1017" s="71"/>
      <c r="M1017" s="71"/>
      <c r="N1017" s="71"/>
      <c r="O1017" s="71"/>
      <c r="P1017" s="71"/>
      <c r="Q1017" s="71"/>
      <c r="R1017" s="71"/>
      <c r="S1017" s="71"/>
      <c r="T1017" s="71"/>
      <c r="U1017" s="71"/>
      <c r="V1017" s="71"/>
      <c r="W1017" s="71"/>
      <c r="X1017" s="70"/>
    </row>
    <row r="1018" spans="1:24">
      <c r="A1018" s="71"/>
      <c r="B1018" s="71"/>
      <c r="C1018" s="71"/>
      <c r="D1018" s="72"/>
      <c r="E1018" s="72"/>
      <c r="F1018" s="72"/>
      <c r="G1018" s="71"/>
      <c r="H1018" s="74"/>
      <c r="I1018" s="71"/>
      <c r="J1018" s="71"/>
      <c r="K1018" s="71"/>
      <c r="L1018" s="71"/>
      <c r="M1018" s="71"/>
      <c r="N1018" s="71"/>
      <c r="O1018" s="71"/>
      <c r="P1018" s="71"/>
      <c r="Q1018" s="71"/>
      <c r="R1018" s="71"/>
      <c r="S1018" s="71"/>
      <c r="T1018" s="71"/>
      <c r="U1018" s="71"/>
      <c r="V1018" s="71"/>
      <c r="W1018" s="71"/>
      <c r="X1018" s="70"/>
    </row>
    <row r="1019" spans="1:24">
      <c r="A1019" s="71"/>
      <c r="B1019" s="71"/>
      <c r="C1019" s="71"/>
      <c r="D1019" s="72"/>
      <c r="E1019" s="72"/>
      <c r="F1019" s="72"/>
      <c r="G1019" s="71"/>
      <c r="H1019" s="74"/>
      <c r="I1019" s="71"/>
      <c r="J1019" s="71"/>
      <c r="K1019" s="71"/>
      <c r="L1019" s="71"/>
      <c r="M1019" s="71"/>
      <c r="N1019" s="71"/>
      <c r="O1019" s="71"/>
      <c r="P1019" s="71"/>
      <c r="Q1019" s="71"/>
      <c r="R1019" s="71"/>
      <c r="S1019" s="71"/>
      <c r="T1019" s="71"/>
      <c r="U1019" s="71"/>
      <c r="V1019" s="71"/>
      <c r="W1019" s="71"/>
      <c r="X1019" s="70"/>
    </row>
    <row r="1020" spans="1:24">
      <c r="A1020" s="71"/>
      <c r="B1020" s="71"/>
      <c r="C1020" s="71"/>
      <c r="D1020" s="72"/>
      <c r="E1020" s="72"/>
      <c r="F1020" s="72"/>
      <c r="G1020" s="71"/>
      <c r="H1020" s="74"/>
      <c r="I1020" s="71"/>
      <c r="J1020" s="71"/>
      <c r="K1020" s="71"/>
      <c r="L1020" s="71"/>
      <c r="M1020" s="71"/>
      <c r="N1020" s="71"/>
      <c r="O1020" s="71"/>
      <c r="P1020" s="71"/>
      <c r="Q1020" s="71"/>
      <c r="R1020" s="71"/>
      <c r="S1020" s="71"/>
      <c r="T1020" s="71"/>
      <c r="U1020" s="71"/>
      <c r="V1020" s="71"/>
      <c r="W1020" s="71"/>
      <c r="X1020" s="70"/>
    </row>
    <row r="1021" spans="1:24">
      <c r="A1021" s="71"/>
      <c r="B1021" s="71"/>
      <c r="C1021" s="71"/>
      <c r="D1021" s="72"/>
      <c r="E1021" s="72"/>
      <c r="F1021" s="72"/>
      <c r="G1021" s="71"/>
      <c r="H1021" s="74"/>
      <c r="I1021" s="71"/>
      <c r="J1021" s="71"/>
      <c r="K1021" s="71"/>
      <c r="L1021" s="71"/>
      <c r="M1021" s="71"/>
      <c r="N1021" s="71"/>
      <c r="O1021" s="71"/>
      <c r="P1021" s="71"/>
      <c r="Q1021" s="71"/>
      <c r="R1021" s="71"/>
      <c r="S1021" s="71"/>
      <c r="T1021" s="71"/>
      <c r="U1021" s="71"/>
      <c r="V1021" s="71"/>
      <c r="W1021" s="71"/>
      <c r="X1021" s="70"/>
    </row>
    <row r="1022" spans="1:24">
      <c r="A1022" s="71"/>
      <c r="B1022" s="71"/>
      <c r="C1022" s="71"/>
      <c r="D1022" s="72"/>
      <c r="E1022" s="72"/>
      <c r="F1022" s="72"/>
      <c r="G1022" s="71"/>
      <c r="H1022" s="74"/>
      <c r="I1022" s="71"/>
      <c r="J1022" s="71"/>
      <c r="K1022" s="71"/>
      <c r="L1022" s="71"/>
      <c r="M1022" s="71"/>
      <c r="N1022" s="71"/>
      <c r="O1022" s="71"/>
      <c r="P1022" s="71"/>
      <c r="Q1022" s="71"/>
      <c r="R1022" s="71"/>
      <c r="S1022" s="71"/>
      <c r="T1022" s="71"/>
      <c r="U1022" s="71"/>
      <c r="V1022" s="71"/>
      <c r="W1022" s="71"/>
      <c r="X1022" s="70"/>
    </row>
    <row r="1023" spans="1:24">
      <c r="A1023" s="71"/>
      <c r="B1023" s="71"/>
      <c r="C1023" s="71"/>
      <c r="D1023" s="72"/>
      <c r="E1023" s="72"/>
      <c r="F1023" s="72"/>
      <c r="G1023" s="71"/>
      <c r="H1023" s="74"/>
      <c r="I1023" s="71"/>
      <c r="J1023" s="71"/>
      <c r="K1023" s="71"/>
      <c r="L1023" s="71"/>
      <c r="M1023" s="71"/>
      <c r="N1023" s="71"/>
      <c r="O1023" s="71"/>
      <c r="P1023" s="71"/>
      <c r="Q1023" s="71"/>
      <c r="R1023" s="71"/>
      <c r="S1023" s="71"/>
      <c r="T1023" s="71"/>
      <c r="U1023" s="71"/>
      <c r="V1023" s="71"/>
      <c r="W1023" s="71"/>
      <c r="X1023" s="70"/>
    </row>
    <row r="1024" spans="1:24">
      <c r="A1024" s="71"/>
      <c r="B1024" s="71"/>
      <c r="C1024" s="71"/>
      <c r="D1024" s="72"/>
      <c r="E1024" s="72"/>
      <c r="F1024" s="72"/>
      <c r="G1024" s="71"/>
      <c r="H1024" s="74"/>
      <c r="I1024" s="71"/>
      <c r="J1024" s="71"/>
      <c r="K1024" s="71"/>
      <c r="L1024" s="71"/>
      <c r="M1024" s="71"/>
      <c r="N1024" s="71"/>
      <c r="O1024" s="71"/>
      <c r="P1024" s="71"/>
      <c r="Q1024" s="71"/>
      <c r="R1024" s="71"/>
      <c r="S1024" s="71"/>
      <c r="T1024" s="71"/>
      <c r="U1024" s="71"/>
      <c r="V1024" s="71"/>
      <c r="W1024" s="71"/>
      <c r="X1024" s="70"/>
    </row>
    <row r="1025" spans="1:24">
      <c r="A1025" s="71"/>
      <c r="B1025" s="71"/>
      <c r="C1025" s="71"/>
      <c r="D1025" s="72"/>
      <c r="E1025" s="72"/>
      <c r="F1025" s="72"/>
      <c r="G1025" s="71"/>
      <c r="H1025" s="74"/>
      <c r="I1025" s="71"/>
      <c r="J1025" s="71"/>
      <c r="K1025" s="71"/>
      <c r="L1025" s="71"/>
      <c r="M1025" s="71"/>
      <c r="N1025" s="71"/>
      <c r="O1025" s="71"/>
      <c r="P1025" s="71"/>
      <c r="Q1025" s="71"/>
      <c r="R1025" s="71"/>
      <c r="S1025" s="71"/>
      <c r="T1025" s="71"/>
      <c r="U1025" s="71"/>
      <c r="V1025" s="71"/>
      <c r="W1025" s="71"/>
      <c r="X1025" s="70"/>
    </row>
    <row r="1026" spans="1:24">
      <c r="A1026" s="71"/>
      <c r="B1026" s="71"/>
      <c r="C1026" s="71"/>
      <c r="D1026" s="72"/>
      <c r="E1026" s="72"/>
      <c r="F1026" s="72"/>
      <c r="G1026" s="71"/>
      <c r="H1026" s="74"/>
      <c r="I1026" s="71"/>
      <c r="J1026" s="71"/>
      <c r="K1026" s="71"/>
      <c r="L1026" s="71"/>
      <c r="M1026" s="71"/>
      <c r="N1026" s="71"/>
      <c r="O1026" s="71"/>
      <c r="P1026" s="71"/>
      <c r="Q1026" s="71"/>
      <c r="R1026" s="71"/>
      <c r="S1026" s="71"/>
      <c r="T1026" s="71"/>
      <c r="U1026" s="71"/>
      <c r="V1026" s="71"/>
      <c r="W1026" s="71"/>
      <c r="X1026" s="70"/>
    </row>
    <row r="1027" spans="1:24">
      <c r="A1027" s="71"/>
      <c r="B1027" s="71"/>
      <c r="C1027" s="71"/>
      <c r="D1027" s="72"/>
      <c r="E1027" s="72"/>
      <c r="F1027" s="72"/>
      <c r="G1027" s="71"/>
      <c r="H1027" s="74"/>
      <c r="I1027" s="71"/>
      <c r="J1027" s="71"/>
      <c r="K1027" s="71"/>
      <c r="L1027" s="71"/>
      <c r="M1027" s="71"/>
      <c r="N1027" s="71"/>
      <c r="O1027" s="71"/>
      <c r="P1027" s="71"/>
      <c r="Q1027" s="71"/>
      <c r="R1027" s="71"/>
      <c r="S1027" s="71"/>
      <c r="T1027" s="71"/>
      <c r="U1027" s="71"/>
      <c r="V1027" s="71"/>
      <c r="W1027" s="71"/>
      <c r="X1027" s="70"/>
    </row>
    <row r="1028" spans="1:24">
      <c r="A1028" s="71"/>
      <c r="B1028" s="71"/>
      <c r="C1028" s="71"/>
      <c r="D1028" s="72"/>
      <c r="E1028" s="72"/>
      <c r="F1028" s="72"/>
      <c r="G1028" s="71"/>
      <c r="H1028" s="74"/>
      <c r="I1028" s="71"/>
      <c r="J1028" s="71"/>
      <c r="K1028" s="71"/>
      <c r="L1028" s="71"/>
      <c r="M1028" s="71"/>
      <c r="N1028" s="71"/>
      <c r="O1028" s="71"/>
      <c r="P1028" s="71"/>
      <c r="Q1028" s="71"/>
      <c r="R1028" s="71"/>
      <c r="S1028" s="71"/>
      <c r="T1028" s="71"/>
      <c r="U1028" s="71"/>
      <c r="V1028" s="71"/>
      <c r="W1028" s="71"/>
      <c r="X1028" s="70"/>
    </row>
    <row r="1029" spans="1:24">
      <c r="A1029" s="71"/>
      <c r="B1029" s="71"/>
      <c r="C1029" s="71"/>
      <c r="D1029" s="72"/>
      <c r="E1029" s="72"/>
      <c r="F1029" s="72"/>
      <c r="G1029" s="71"/>
      <c r="H1029" s="74"/>
      <c r="I1029" s="71"/>
      <c r="J1029" s="71"/>
      <c r="K1029" s="71"/>
      <c r="L1029" s="71"/>
      <c r="M1029" s="71"/>
      <c r="N1029" s="71"/>
      <c r="O1029" s="71"/>
      <c r="P1029" s="71"/>
      <c r="Q1029" s="71"/>
      <c r="R1029" s="71"/>
      <c r="S1029" s="71"/>
      <c r="T1029" s="71"/>
      <c r="U1029" s="71"/>
      <c r="V1029" s="71"/>
      <c r="W1029" s="71"/>
      <c r="X1029" s="70"/>
    </row>
    <row r="1030" spans="1:24">
      <c r="A1030" s="71"/>
      <c r="B1030" s="71"/>
      <c r="C1030" s="71"/>
      <c r="D1030" s="72"/>
      <c r="E1030" s="72"/>
      <c r="F1030" s="72"/>
      <c r="G1030" s="71"/>
      <c r="H1030" s="74"/>
      <c r="I1030" s="71"/>
      <c r="J1030" s="71"/>
      <c r="K1030" s="71"/>
      <c r="L1030" s="71"/>
      <c r="M1030" s="71"/>
      <c r="N1030" s="71"/>
      <c r="O1030" s="71"/>
      <c r="P1030" s="71"/>
      <c r="Q1030" s="71"/>
      <c r="R1030" s="71"/>
      <c r="S1030" s="71"/>
      <c r="T1030" s="71"/>
      <c r="U1030" s="71"/>
      <c r="V1030" s="71"/>
      <c r="W1030" s="71"/>
      <c r="X1030" s="70"/>
    </row>
    <row r="1031" spans="1:24">
      <c r="A1031" s="71"/>
      <c r="B1031" s="71"/>
      <c r="C1031" s="71"/>
      <c r="D1031" s="72"/>
      <c r="E1031" s="72"/>
      <c r="F1031" s="72"/>
      <c r="G1031" s="71"/>
      <c r="H1031" s="74"/>
      <c r="I1031" s="71"/>
      <c r="J1031" s="71"/>
      <c r="K1031" s="71"/>
      <c r="L1031" s="71"/>
      <c r="M1031" s="71"/>
      <c r="N1031" s="71"/>
      <c r="O1031" s="71"/>
      <c r="P1031" s="71"/>
      <c r="Q1031" s="71"/>
      <c r="R1031" s="71"/>
      <c r="S1031" s="71"/>
      <c r="T1031" s="71"/>
      <c r="U1031" s="71"/>
      <c r="V1031" s="71"/>
      <c r="W1031" s="71"/>
      <c r="X1031" s="70"/>
    </row>
    <row r="1032" spans="1:24">
      <c r="A1032" s="71"/>
      <c r="B1032" s="71"/>
      <c r="C1032" s="71"/>
      <c r="D1032" s="72"/>
      <c r="E1032" s="72"/>
      <c r="F1032" s="72"/>
      <c r="G1032" s="71"/>
      <c r="H1032" s="74"/>
      <c r="I1032" s="71"/>
      <c r="J1032" s="71"/>
      <c r="K1032" s="71"/>
      <c r="L1032" s="71"/>
      <c r="M1032" s="71"/>
      <c r="N1032" s="71"/>
      <c r="O1032" s="71"/>
      <c r="P1032" s="71"/>
      <c r="Q1032" s="71"/>
      <c r="R1032" s="71"/>
      <c r="S1032" s="71"/>
      <c r="T1032" s="71"/>
      <c r="U1032" s="71"/>
      <c r="V1032" s="71"/>
      <c r="W1032" s="71"/>
      <c r="X1032" s="70"/>
    </row>
    <row r="1033" spans="1:24">
      <c r="A1033" s="71"/>
      <c r="B1033" s="71"/>
      <c r="C1033" s="71"/>
      <c r="D1033" s="72"/>
      <c r="E1033" s="72"/>
      <c r="F1033" s="72"/>
      <c r="G1033" s="71"/>
      <c r="H1033" s="74"/>
      <c r="I1033" s="71"/>
      <c r="J1033" s="71"/>
      <c r="K1033" s="71"/>
      <c r="L1033" s="71"/>
      <c r="M1033" s="71"/>
      <c r="N1033" s="71"/>
      <c r="O1033" s="71"/>
      <c r="P1033" s="71"/>
      <c r="Q1033" s="71"/>
      <c r="R1033" s="71"/>
      <c r="S1033" s="71"/>
      <c r="T1033" s="71"/>
      <c r="U1033" s="71"/>
      <c r="V1033" s="71"/>
      <c r="W1033" s="71"/>
      <c r="X1033" s="70"/>
    </row>
    <row r="1034" spans="1:24">
      <c r="A1034" s="71"/>
      <c r="B1034" s="71"/>
      <c r="C1034" s="71"/>
      <c r="D1034" s="72"/>
      <c r="E1034" s="72"/>
      <c r="F1034" s="72"/>
      <c r="G1034" s="71"/>
      <c r="H1034" s="74"/>
      <c r="I1034" s="71"/>
      <c r="J1034" s="71"/>
      <c r="K1034" s="71"/>
      <c r="L1034" s="71"/>
      <c r="M1034" s="71"/>
      <c r="N1034" s="71"/>
      <c r="O1034" s="71"/>
      <c r="P1034" s="71"/>
      <c r="Q1034" s="71"/>
      <c r="R1034" s="71"/>
      <c r="S1034" s="71"/>
      <c r="T1034" s="71"/>
      <c r="U1034" s="71"/>
      <c r="V1034" s="71"/>
      <c r="W1034" s="71"/>
      <c r="X1034" s="70"/>
    </row>
    <row r="1035" spans="1:24">
      <c r="A1035" s="71"/>
      <c r="B1035" s="71"/>
      <c r="C1035" s="71"/>
      <c r="D1035" s="72"/>
      <c r="E1035" s="72"/>
      <c r="F1035" s="72"/>
      <c r="G1035" s="71"/>
      <c r="H1035" s="74"/>
      <c r="I1035" s="71"/>
      <c r="J1035" s="71"/>
      <c r="K1035" s="71"/>
      <c r="L1035" s="71"/>
      <c r="M1035" s="71"/>
      <c r="N1035" s="71"/>
      <c r="O1035" s="71"/>
      <c r="P1035" s="71"/>
      <c r="Q1035" s="71"/>
      <c r="R1035" s="71"/>
      <c r="S1035" s="71"/>
      <c r="T1035" s="71"/>
      <c r="U1035" s="71"/>
      <c r="V1035" s="71"/>
      <c r="W1035" s="71"/>
      <c r="X1035" s="70"/>
    </row>
    <row r="1036" spans="1:24">
      <c r="A1036" s="71"/>
      <c r="B1036" s="71"/>
      <c r="C1036" s="71"/>
      <c r="D1036" s="72"/>
      <c r="E1036" s="72"/>
      <c r="F1036" s="72"/>
      <c r="G1036" s="71"/>
      <c r="H1036" s="74"/>
      <c r="I1036" s="71"/>
      <c r="J1036" s="71"/>
      <c r="K1036" s="71"/>
      <c r="L1036" s="71"/>
      <c r="M1036" s="71"/>
      <c r="N1036" s="71"/>
      <c r="O1036" s="71"/>
      <c r="P1036" s="71"/>
      <c r="Q1036" s="71"/>
      <c r="R1036" s="71"/>
      <c r="S1036" s="71"/>
      <c r="T1036" s="71"/>
      <c r="U1036" s="71"/>
      <c r="V1036" s="71"/>
      <c r="W1036" s="71"/>
      <c r="X1036" s="70"/>
    </row>
    <row r="1037" spans="1:24">
      <c r="A1037" s="71"/>
      <c r="B1037" s="71"/>
      <c r="C1037" s="71"/>
      <c r="D1037" s="72"/>
      <c r="E1037" s="72"/>
      <c r="F1037" s="72"/>
      <c r="G1037" s="71"/>
      <c r="H1037" s="74"/>
      <c r="I1037" s="71"/>
      <c r="J1037" s="71"/>
      <c r="K1037" s="71"/>
      <c r="L1037" s="71"/>
      <c r="M1037" s="71"/>
      <c r="N1037" s="71"/>
      <c r="O1037" s="71"/>
      <c r="P1037" s="71"/>
      <c r="Q1037" s="71"/>
      <c r="R1037" s="71"/>
      <c r="S1037" s="71"/>
      <c r="T1037" s="71"/>
      <c r="U1037" s="71"/>
      <c r="V1037" s="71"/>
      <c r="W1037" s="71"/>
      <c r="X1037" s="70"/>
    </row>
    <row r="1038" spans="1:24">
      <c r="A1038" s="71"/>
      <c r="B1038" s="71"/>
      <c r="C1038" s="71"/>
      <c r="D1038" s="72"/>
      <c r="E1038" s="72"/>
      <c r="F1038" s="72"/>
      <c r="G1038" s="71"/>
      <c r="H1038" s="74"/>
      <c r="I1038" s="71"/>
      <c r="J1038" s="71"/>
      <c r="K1038" s="71"/>
      <c r="L1038" s="71"/>
      <c r="M1038" s="71"/>
      <c r="N1038" s="71"/>
      <c r="O1038" s="71"/>
      <c r="P1038" s="71"/>
      <c r="Q1038" s="71"/>
      <c r="R1038" s="71"/>
      <c r="S1038" s="71"/>
      <c r="T1038" s="71"/>
      <c r="U1038" s="71"/>
      <c r="V1038" s="71"/>
      <c r="W1038" s="71"/>
      <c r="X1038" s="70"/>
    </row>
    <row r="1039" spans="1:24">
      <c r="A1039" s="71"/>
      <c r="B1039" s="71"/>
      <c r="C1039" s="71"/>
      <c r="D1039" s="72"/>
      <c r="E1039" s="72"/>
      <c r="F1039" s="72"/>
      <c r="G1039" s="71"/>
      <c r="H1039" s="74"/>
      <c r="I1039" s="71"/>
      <c r="J1039" s="71"/>
      <c r="K1039" s="71"/>
      <c r="L1039" s="71"/>
      <c r="M1039" s="71"/>
      <c r="N1039" s="71"/>
      <c r="O1039" s="71"/>
      <c r="P1039" s="71"/>
      <c r="Q1039" s="71"/>
      <c r="R1039" s="71"/>
      <c r="S1039" s="71"/>
      <c r="T1039" s="71"/>
      <c r="U1039" s="71"/>
      <c r="V1039" s="71"/>
      <c r="W1039" s="71"/>
      <c r="X1039" s="70"/>
    </row>
    <row r="1040" spans="1:24">
      <c r="A1040" s="71"/>
      <c r="B1040" s="71"/>
      <c r="C1040" s="71"/>
      <c r="D1040" s="72"/>
      <c r="E1040" s="72"/>
      <c r="F1040" s="72"/>
      <c r="G1040" s="71"/>
      <c r="H1040" s="74"/>
      <c r="I1040" s="71"/>
      <c r="J1040" s="71"/>
      <c r="K1040" s="71"/>
      <c r="L1040" s="71"/>
      <c r="M1040" s="71"/>
      <c r="N1040" s="71"/>
      <c r="O1040" s="71"/>
      <c r="P1040" s="71"/>
      <c r="Q1040" s="71"/>
      <c r="R1040" s="71"/>
      <c r="S1040" s="71"/>
      <c r="T1040" s="71"/>
      <c r="U1040" s="71"/>
      <c r="V1040" s="71"/>
      <c r="W1040" s="71"/>
      <c r="X1040" s="70"/>
    </row>
    <row r="1041" spans="1:24">
      <c r="A1041" s="71"/>
      <c r="B1041" s="71"/>
      <c r="C1041" s="71"/>
      <c r="D1041" s="72"/>
      <c r="E1041" s="72"/>
      <c r="F1041" s="72"/>
      <c r="G1041" s="71"/>
      <c r="H1041" s="74"/>
      <c r="I1041" s="71"/>
      <c r="J1041" s="71"/>
      <c r="K1041" s="71"/>
      <c r="L1041" s="71"/>
      <c r="M1041" s="71"/>
      <c r="N1041" s="71"/>
      <c r="O1041" s="71"/>
      <c r="P1041" s="71"/>
      <c r="Q1041" s="71"/>
      <c r="R1041" s="71"/>
      <c r="S1041" s="71"/>
      <c r="T1041" s="71"/>
      <c r="U1041" s="71"/>
      <c r="V1041" s="71"/>
      <c r="W1041" s="71"/>
      <c r="X1041" s="70"/>
    </row>
    <row r="1042" spans="1:24">
      <c r="A1042" s="71"/>
      <c r="B1042" s="71"/>
      <c r="C1042" s="71"/>
      <c r="D1042" s="72"/>
      <c r="E1042" s="72"/>
      <c r="F1042" s="72"/>
      <c r="G1042" s="71"/>
      <c r="H1042" s="74"/>
      <c r="I1042" s="71"/>
      <c r="J1042" s="71"/>
      <c r="K1042" s="71"/>
      <c r="L1042" s="71"/>
      <c r="M1042" s="71"/>
      <c r="N1042" s="71"/>
      <c r="O1042" s="71"/>
      <c r="P1042" s="71"/>
      <c r="Q1042" s="71"/>
      <c r="R1042" s="71"/>
      <c r="S1042" s="71"/>
      <c r="T1042" s="71"/>
      <c r="U1042" s="71"/>
      <c r="V1042" s="71"/>
      <c r="W1042" s="71"/>
      <c r="X1042" s="70"/>
    </row>
    <row r="1043" spans="1:24">
      <c r="A1043" s="71"/>
      <c r="B1043" s="71"/>
      <c r="C1043" s="71"/>
      <c r="D1043" s="72"/>
      <c r="E1043" s="72"/>
      <c r="F1043" s="72"/>
      <c r="G1043" s="71"/>
      <c r="H1043" s="74"/>
      <c r="I1043" s="71"/>
      <c r="J1043" s="71"/>
      <c r="K1043" s="71"/>
      <c r="L1043" s="71"/>
      <c r="M1043" s="71"/>
      <c r="N1043" s="71"/>
      <c r="O1043" s="71"/>
      <c r="P1043" s="71"/>
      <c r="Q1043" s="71"/>
      <c r="R1043" s="71"/>
      <c r="S1043" s="71"/>
      <c r="T1043" s="71"/>
      <c r="U1043" s="71"/>
      <c r="V1043" s="71"/>
      <c r="W1043" s="71"/>
      <c r="X1043" s="70"/>
    </row>
    <row r="1044" spans="1:24">
      <c r="A1044" s="71"/>
      <c r="B1044" s="71"/>
      <c r="C1044" s="71"/>
      <c r="D1044" s="72"/>
      <c r="E1044" s="72"/>
      <c r="F1044" s="72"/>
      <c r="G1044" s="71"/>
      <c r="H1044" s="74"/>
      <c r="I1044" s="71"/>
      <c r="J1044" s="71"/>
      <c r="K1044" s="71"/>
      <c r="L1044" s="71"/>
      <c r="M1044" s="71"/>
      <c r="N1044" s="71"/>
      <c r="O1044" s="71"/>
      <c r="P1044" s="71"/>
      <c r="Q1044" s="71"/>
      <c r="R1044" s="71"/>
      <c r="S1044" s="71"/>
      <c r="T1044" s="71"/>
      <c r="U1044" s="71"/>
      <c r="V1044" s="71"/>
      <c r="W1044" s="71"/>
      <c r="X1044" s="70"/>
    </row>
    <row r="1045" spans="1:24">
      <c r="A1045" s="71"/>
      <c r="B1045" s="71"/>
      <c r="C1045" s="71"/>
      <c r="D1045" s="72"/>
      <c r="E1045" s="72"/>
      <c r="F1045" s="72"/>
      <c r="G1045" s="71"/>
      <c r="H1045" s="74"/>
      <c r="I1045" s="71"/>
      <c r="J1045" s="71"/>
      <c r="K1045" s="71"/>
      <c r="L1045" s="71"/>
      <c r="M1045" s="71"/>
      <c r="N1045" s="71"/>
      <c r="O1045" s="71"/>
      <c r="P1045" s="71"/>
      <c r="Q1045" s="71"/>
      <c r="R1045" s="71"/>
      <c r="S1045" s="71"/>
      <c r="T1045" s="71"/>
      <c r="U1045" s="71"/>
      <c r="V1045" s="71"/>
      <c r="W1045" s="71"/>
      <c r="X1045" s="70"/>
    </row>
    <row r="1046" spans="1:24">
      <c r="A1046" s="71"/>
      <c r="B1046" s="71"/>
      <c r="C1046" s="71"/>
      <c r="D1046" s="72"/>
      <c r="E1046" s="72"/>
      <c r="F1046" s="72"/>
      <c r="G1046" s="71"/>
      <c r="H1046" s="74"/>
      <c r="I1046" s="71"/>
      <c r="J1046" s="71"/>
      <c r="K1046" s="71"/>
      <c r="L1046" s="71"/>
      <c r="M1046" s="71"/>
      <c r="N1046" s="71"/>
      <c r="O1046" s="71"/>
      <c r="P1046" s="71"/>
      <c r="Q1046" s="71"/>
      <c r="R1046" s="71"/>
      <c r="S1046" s="71"/>
      <c r="T1046" s="71"/>
      <c r="U1046" s="71"/>
      <c r="V1046" s="71"/>
      <c r="W1046" s="71"/>
      <c r="X1046" s="70"/>
    </row>
    <row r="1047" spans="1:24">
      <c r="A1047" s="71"/>
      <c r="B1047" s="71"/>
      <c r="C1047" s="71"/>
      <c r="D1047" s="72"/>
      <c r="E1047" s="72"/>
      <c r="F1047" s="72"/>
      <c r="G1047" s="71"/>
      <c r="H1047" s="74"/>
      <c r="I1047" s="71"/>
      <c r="J1047" s="71"/>
      <c r="K1047" s="71"/>
      <c r="L1047" s="71"/>
      <c r="M1047" s="71"/>
      <c r="N1047" s="71"/>
      <c r="O1047" s="71"/>
      <c r="P1047" s="71"/>
      <c r="Q1047" s="71"/>
      <c r="R1047" s="71"/>
      <c r="S1047" s="71"/>
      <c r="T1047" s="71"/>
      <c r="U1047" s="71"/>
      <c r="V1047" s="71"/>
      <c r="W1047" s="71"/>
      <c r="X1047" s="70"/>
    </row>
    <row r="1048" spans="1:24">
      <c r="A1048" s="71"/>
      <c r="B1048" s="71"/>
      <c r="C1048" s="71"/>
      <c r="D1048" s="72"/>
      <c r="E1048" s="72"/>
      <c r="F1048" s="72"/>
      <c r="G1048" s="71"/>
      <c r="H1048" s="74"/>
      <c r="I1048" s="71"/>
      <c r="J1048" s="71"/>
      <c r="K1048" s="71"/>
      <c r="L1048" s="71"/>
      <c r="M1048" s="71"/>
      <c r="N1048" s="71"/>
      <c r="O1048" s="71"/>
      <c r="P1048" s="71"/>
      <c r="Q1048" s="71"/>
      <c r="R1048" s="71"/>
      <c r="S1048" s="71"/>
      <c r="T1048" s="71"/>
      <c r="U1048" s="71"/>
      <c r="V1048" s="71"/>
      <c r="W1048" s="71"/>
      <c r="X1048" s="70"/>
    </row>
    <row r="1049" spans="1:24">
      <c r="A1049" s="71"/>
      <c r="B1049" s="71"/>
      <c r="C1049" s="71"/>
      <c r="D1049" s="72"/>
      <c r="E1049" s="72"/>
      <c r="F1049" s="72"/>
      <c r="G1049" s="71"/>
      <c r="H1049" s="74"/>
      <c r="I1049" s="71"/>
      <c r="J1049" s="71"/>
      <c r="K1049" s="71"/>
      <c r="L1049" s="71"/>
      <c r="M1049" s="71"/>
      <c r="N1049" s="71"/>
      <c r="O1049" s="71"/>
      <c r="P1049" s="71"/>
      <c r="Q1049" s="71"/>
      <c r="R1049" s="71"/>
      <c r="S1049" s="71"/>
      <c r="T1049" s="71"/>
      <c r="U1049" s="71"/>
      <c r="V1049" s="71"/>
      <c r="W1049" s="71"/>
      <c r="X1049" s="70"/>
    </row>
    <row r="1050" spans="1:24">
      <c r="A1050" s="71"/>
      <c r="B1050" s="71"/>
      <c r="C1050" s="71"/>
      <c r="D1050" s="72"/>
      <c r="E1050" s="72"/>
      <c r="F1050" s="72"/>
      <c r="G1050" s="71"/>
      <c r="H1050" s="74"/>
      <c r="I1050" s="71"/>
      <c r="J1050" s="71"/>
      <c r="K1050" s="71"/>
      <c r="L1050" s="71"/>
      <c r="M1050" s="71"/>
      <c r="N1050" s="71"/>
      <c r="O1050" s="71"/>
      <c r="P1050" s="71"/>
      <c r="Q1050" s="71"/>
      <c r="R1050" s="71"/>
      <c r="S1050" s="71"/>
      <c r="T1050" s="71"/>
      <c r="U1050" s="71"/>
      <c r="V1050" s="71"/>
      <c r="W1050" s="71"/>
      <c r="X1050" s="70"/>
    </row>
    <row r="1051" spans="1:24">
      <c r="A1051" s="71"/>
      <c r="B1051" s="71"/>
      <c r="C1051" s="71"/>
      <c r="D1051" s="72"/>
      <c r="E1051" s="72"/>
      <c r="F1051" s="72"/>
      <c r="G1051" s="71"/>
      <c r="H1051" s="74"/>
      <c r="I1051" s="71"/>
      <c r="J1051" s="71"/>
      <c r="K1051" s="71"/>
      <c r="L1051" s="71"/>
      <c r="M1051" s="71"/>
      <c r="N1051" s="71"/>
      <c r="O1051" s="71"/>
      <c r="P1051" s="71"/>
      <c r="Q1051" s="71"/>
      <c r="R1051" s="71"/>
      <c r="S1051" s="71"/>
      <c r="T1051" s="71"/>
      <c r="U1051" s="71"/>
      <c r="V1051" s="71"/>
      <c r="W1051" s="71"/>
      <c r="X1051" s="70"/>
    </row>
    <row r="1052" spans="1:24">
      <c r="A1052" s="71"/>
      <c r="B1052" s="71"/>
      <c r="C1052" s="71"/>
      <c r="D1052" s="72"/>
      <c r="E1052" s="72"/>
      <c r="F1052" s="72"/>
      <c r="G1052" s="71"/>
      <c r="H1052" s="74"/>
      <c r="I1052" s="71"/>
      <c r="J1052" s="71"/>
      <c r="K1052" s="71"/>
      <c r="L1052" s="71"/>
      <c r="M1052" s="71"/>
      <c r="N1052" s="71"/>
      <c r="O1052" s="71"/>
      <c r="P1052" s="71"/>
      <c r="Q1052" s="71"/>
      <c r="R1052" s="71"/>
      <c r="S1052" s="71"/>
      <c r="T1052" s="71"/>
      <c r="U1052" s="71"/>
      <c r="V1052" s="71"/>
      <c r="W1052" s="71"/>
      <c r="X1052" s="70"/>
    </row>
    <row r="1053" spans="1:24">
      <c r="A1053" s="71"/>
      <c r="B1053" s="71"/>
      <c r="C1053" s="71"/>
      <c r="D1053" s="72"/>
      <c r="E1053" s="72"/>
      <c r="F1053" s="72"/>
      <c r="G1053" s="71"/>
      <c r="H1053" s="74"/>
      <c r="I1053" s="71"/>
      <c r="J1053" s="71"/>
      <c r="K1053" s="71"/>
      <c r="L1053" s="71"/>
      <c r="M1053" s="71"/>
      <c r="N1053" s="71"/>
      <c r="O1053" s="71"/>
      <c r="P1053" s="71"/>
      <c r="Q1053" s="71"/>
      <c r="R1053" s="71"/>
      <c r="S1053" s="71"/>
      <c r="T1053" s="71"/>
      <c r="U1053" s="71"/>
      <c r="V1053" s="71"/>
      <c r="W1053" s="71"/>
      <c r="X1053" s="70"/>
    </row>
    <row r="1054" spans="1:24">
      <c r="A1054" s="71"/>
      <c r="B1054" s="71"/>
      <c r="C1054" s="71"/>
      <c r="D1054" s="72"/>
      <c r="E1054" s="72"/>
      <c r="F1054" s="72"/>
      <c r="G1054" s="71"/>
      <c r="H1054" s="74"/>
      <c r="I1054" s="71"/>
      <c r="J1054" s="71"/>
      <c r="K1054" s="71"/>
      <c r="L1054" s="71"/>
      <c r="M1054" s="71"/>
      <c r="N1054" s="71"/>
      <c r="O1054" s="71"/>
      <c r="P1054" s="71"/>
      <c r="Q1054" s="71"/>
      <c r="R1054" s="71"/>
      <c r="S1054" s="71"/>
      <c r="T1054" s="71"/>
      <c r="U1054" s="71"/>
      <c r="V1054" s="71"/>
      <c r="W1054" s="71"/>
      <c r="X1054" s="70"/>
    </row>
    <row r="1055" spans="1:24">
      <c r="A1055" s="71"/>
      <c r="B1055" s="71"/>
      <c r="C1055" s="71"/>
      <c r="D1055" s="72"/>
      <c r="E1055" s="72"/>
      <c r="F1055" s="72"/>
      <c r="G1055" s="71"/>
      <c r="H1055" s="74"/>
      <c r="I1055" s="71"/>
      <c r="J1055" s="71"/>
      <c r="K1055" s="71"/>
      <c r="L1055" s="71"/>
      <c r="M1055" s="71"/>
      <c r="N1055" s="71"/>
      <c r="O1055" s="71"/>
      <c r="P1055" s="71"/>
      <c r="Q1055" s="71"/>
      <c r="R1055" s="71"/>
      <c r="S1055" s="71"/>
      <c r="T1055" s="71"/>
      <c r="U1055" s="71"/>
      <c r="V1055" s="71"/>
      <c r="W1055" s="71"/>
      <c r="X1055" s="70"/>
    </row>
    <row r="1056" spans="1:24">
      <c r="A1056" s="71"/>
      <c r="B1056" s="71"/>
      <c r="C1056" s="71"/>
      <c r="D1056" s="72"/>
      <c r="E1056" s="72"/>
      <c r="F1056" s="72"/>
      <c r="G1056" s="71"/>
      <c r="H1056" s="74"/>
      <c r="I1056" s="71"/>
      <c r="J1056" s="71"/>
      <c r="K1056" s="71"/>
      <c r="L1056" s="71"/>
      <c r="M1056" s="71"/>
      <c r="N1056" s="71"/>
      <c r="O1056" s="71"/>
      <c r="P1056" s="71"/>
      <c r="Q1056" s="71"/>
      <c r="R1056" s="71"/>
      <c r="S1056" s="71"/>
      <c r="T1056" s="71"/>
      <c r="U1056" s="71"/>
      <c r="V1056" s="71"/>
      <c r="W1056" s="71"/>
      <c r="X1056" s="70"/>
    </row>
    <row r="1057" spans="1:24">
      <c r="A1057" s="71"/>
      <c r="B1057" s="71"/>
      <c r="C1057" s="71"/>
      <c r="D1057" s="72"/>
      <c r="E1057" s="72"/>
      <c r="F1057" s="72"/>
      <c r="G1057" s="71"/>
      <c r="H1057" s="74"/>
      <c r="I1057" s="71"/>
      <c r="J1057" s="71"/>
      <c r="K1057" s="71"/>
      <c r="L1057" s="71"/>
      <c r="M1057" s="71"/>
      <c r="N1057" s="71"/>
      <c r="O1057" s="71"/>
      <c r="P1057" s="71"/>
      <c r="Q1057" s="71"/>
      <c r="R1057" s="71"/>
      <c r="S1057" s="71"/>
      <c r="T1057" s="71"/>
      <c r="U1057" s="71"/>
      <c r="V1057" s="71"/>
      <c r="W1057" s="71"/>
      <c r="X1057" s="70"/>
    </row>
    <row r="1058" spans="1:24">
      <c r="A1058" s="71"/>
      <c r="B1058" s="71"/>
      <c r="C1058" s="71"/>
      <c r="D1058" s="72"/>
      <c r="E1058" s="72"/>
      <c r="F1058" s="72"/>
      <c r="G1058" s="71"/>
      <c r="H1058" s="74"/>
      <c r="I1058" s="71"/>
      <c r="J1058" s="71"/>
      <c r="K1058" s="71"/>
      <c r="L1058" s="71"/>
      <c r="M1058" s="71"/>
      <c r="N1058" s="71"/>
      <c r="O1058" s="71"/>
      <c r="P1058" s="71"/>
      <c r="Q1058" s="71"/>
      <c r="R1058" s="71"/>
      <c r="S1058" s="71"/>
      <c r="T1058" s="71"/>
      <c r="U1058" s="71"/>
      <c r="V1058" s="71"/>
      <c r="W1058" s="71"/>
      <c r="X1058" s="70"/>
    </row>
    <row r="1059" spans="1:24">
      <c r="A1059" s="71"/>
      <c r="B1059" s="71"/>
      <c r="C1059" s="71"/>
      <c r="D1059" s="72"/>
      <c r="E1059" s="72"/>
      <c r="F1059" s="72"/>
      <c r="G1059" s="71"/>
      <c r="H1059" s="74"/>
      <c r="I1059" s="71"/>
      <c r="J1059" s="71"/>
      <c r="K1059" s="71"/>
      <c r="L1059" s="71"/>
      <c r="M1059" s="71"/>
      <c r="N1059" s="71"/>
      <c r="O1059" s="71"/>
      <c r="P1059" s="71"/>
      <c r="Q1059" s="71"/>
      <c r="R1059" s="71"/>
      <c r="S1059" s="71"/>
      <c r="T1059" s="71"/>
      <c r="U1059" s="71"/>
      <c r="V1059" s="71"/>
      <c r="W1059" s="71"/>
      <c r="X1059" s="70"/>
    </row>
    <row r="1060" spans="1:24">
      <c r="A1060" s="71"/>
      <c r="B1060" s="71"/>
      <c r="C1060" s="71"/>
      <c r="D1060" s="72"/>
      <c r="E1060" s="72"/>
      <c r="F1060" s="72"/>
      <c r="G1060" s="71"/>
      <c r="H1060" s="74"/>
      <c r="I1060" s="71"/>
      <c r="J1060" s="71"/>
      <c r="K1060" s="71"/>
      <c r="L1060" s="71"/>
      <c r="M1060" s="71"/>
      <c r="N1060" s="71"/>
      <c r="O1060" s="71"/>
      <c r="P1060" s="71"/>
      <c r="Q1060" s="71"/>
      <c r="R1060" s="71"/>
      <c r="S1060" s="71"/>
      <c r="T1060" s="71"/>
      <c r="U1060" s="71"/>
      <c r="V1060" s="71"/>
      <c r="W1060" s="71"/>
      <c r="X1060" s="70"/>
    </row>
    <row r="1061" spans="1:24">
      <c r="A1061" s="71"/>
      <c r="B1061" s="71"/>
      <c r="C1061" s="71"/>
      <c r="D1061" s="72"/>
      <c r="E1061" s="72"/>
      <c r="F1061" s="72"/>
      <c r="G1061" s="71"/>
      <c r="H1061" s="74"/>
      <c r="I1061" s="71"/>
      <c r="J1061" s="71"/>
      <c r="K1061" s="71"/>
      <c r="L1061" s="71"/>
      <c r="M1061" s="71"/>
      <c r="N1061" s="71"/>
      <c r="O1061" s="71"/>
      <c r="P1061" s="71"/>
      <c r="Q1061" s="71"/>
      <c r="R1061" s="71"/>
      <c r="S1061" s="71"/>
      <c r="T1061" s="71"/>
      <c r="U1061" s="71"/>
      <c r="V1061" s="71"/>
      <c r="W1061" s="71"/>
      <c r="X1061" s="70"/>
    </row>
    <row r="1062" spans="1:24">
      <c r="A1062" s="71"/>
      <c r="B1062" s="71"/>
      <c r="C1062" s="71"/>
      <c r="D1062" s="72"/>
      <c r="E1062" s="72"/>
      <c r="F1062" s="72"/>
      <c r="G1062" s="71"/>
      <c r="H1062" s="74"/>
      <c r="I1062" s="71"/>
      <c r="J1062" s="71"/>
      <c r="K1062" s="71"/>
      <c r="L1062" s="71"/>
      <c r="M1062" s="71"/>
      <c r="N1062" s="71"/>
      <c r="O1062" s="71"/>
      <c r="P1062" s="71"/>
      <c r="Q1062" s="71"/>
      <c r="R1062" s="71"/>
      <c r="S1062" s="71"/>
      <c r="T1062" s="71"/>
      <c r="U1062" s="71"/>
      <c r="V1062" s="71"/>
      <c r="W1062" s="71"/>
      <c r="X1062" s="70"/>
    </row>
    <row r="1063" spans="1:24">
      <c r="A1063" s="71"/>
      <c r="B1063" s="71"/>
      <c r="C1063" s="71"/>
      <c r="D1063" s="72"/>
      <c r="E1063" s="72"/>
      <c r="F1063" s="72"/>
      <c r="G1063" s="71"/>
      <c r="H1063" s="74"/>
      <c r="I1063" s="71"/>
      <c r="J1063" s="71"/>
      <c r="K1063" s="71"/>
      <c r="L1063" s="71"/>
      <c r="M1063" s="71"/>
      <c r="N1063" s="71"/>
      <c r="O1063" s="71"/>
      <c r="P1063" s="71"/>
      <c r="Q1063" s="71"/>
      <c r="R1063" s="71"/>
      <c r="S1063" s="71"/>
      <c r="T1063" s="71"/>
      <c r="U1063" s="71"/>
      <c r="V1063" s="71"/>
      <c r="W1063" s="71"/>
      <c r="X1063" s="70"/>
    </row>
    <row r="1064" spans="1:24">
      <c r="A1064" s="71"/>
      <c r="B1064" s="71"/>
      <c r="C1064" s="71"/>
      <c r="D1064" s="72"/>
      <c r="E1064" s="72"/>
      <c r="F1064" s="72"/>
      <c r="G1064" s="71"/>
      <c r="H1064" s="74"/>
      <c r="I1064" s="71"/>
      <c r="J1064" s="71"/>
      <c r="K1064" s="71"/>
      <c r="L1064" s="71"/>
      <c r="M1064" s="71"/>
      <c r="N1064" s="71"/>
      <c r="O1064" s="71"/>
      <c r="P1064" s="71"/>
      <c r="Q1064" s="71"/>
      <c r="R1064" s="71"/>
      <c r="S1064" s="71"/>
      <c r="T1064" s="71"/>
      <c r="U1064" s="71"/>
      <c r="V1064" s="71"/>
      <c r="W1064" s="71"/>
      <c r="X1064" s="70"/>
    </row>
    <row r="1065" spans="1:24">
      <c r="A1065" s="71"/>
      <c r="B1065" s="71"/>
      <c r="C1065" s="71"/>
      <c r="D1065" s="72"/>
      <c r="E1065" s="72"/>
      <c r="F1065" s="72"/>
      <c r="G1065" s="71"/>
      <c r="H1065" s="74"/>
      <c r="I1065" s="71"/>
      <c r="J1065" s="71"/>
      <c r="K1065" s="71"/>
      <c r="L1065" s="71"/>
      <c r="M1065" s="71"/>
      <c r="N1065" s="71"/>
      <c r="O1065" s="71"/>
      <c r="P1065" s="71"/>
      <c r="Q1065" s="71"/>
      <c r="R1065" s="71"/>
      <c r="S1065" s="71"/>
      <c r="T1065" s="71"/>
      <c r="U1065" s="71"/>
      <c r="V1065" s="71"/>
      <c r="W1065" s="71"/>
      <c r="X1065" s="70"/>
    </row>
    <row r="1066" spans="1:24">
      <c r="A1066" s="71"/>
      <c r="B1066" s="71"/>
      <c r="C1066" s="71"/>
      <c r="D1066" s="72"/>
      <c r="E1066" s="72"/>
      <c r="F1066" s="72"/>
      <c r="G1066" s="71"/>
      <c r="H1066" s="74"/>
      <c r="I1066" s="71"/>
      <c r="J1066" s="71"/>
      <c r="K1066" s="71"/>
      <c r="L1066" s="71"/>
      <c r="M1066" s="71"/>
      <c r="N1066" s="71"/>
      <c r="O1066" s="71"/>
      <c r="P1066" s="71"/>
      <c r="Q1066" s="71"/>
      <c r="R1066" s="71"/>
      <c r="S1066" s="71"/>
      <c r="T1066" s="71"/>
      <c r="U1066" s="71"/>
      <c r="V1066" s="71"/>
      <c r="W1066" s="71"/>
      <c r="X1066" s="70"/>
    </row>
    <row r="1067" spans="1:24">
      <c r="A1067" s="71"/>
      <c r="B1067" s="71"/>
      <c r="C1067" s="71"/>
      <c r="D1067" s="72"/>
      <c r="E1067" s="72"/>
      <c r="F1067" s="72"/>
      <c r="G1067" s="71"/>
      <c r="H1067" s="74"/>
      <c r="I1067" s="71"/>
      <c r="J1067" s="71"/>
      <c r="K1067" s="71"/>
      <c r="L1067" s="71"/>
      <c r="M1067" s="71"/>
      <c r="N1067" s="71"/>
      <c r="O1067" s="71"/>
      <c r="P1067" s="71"/>
      <c r="Q1067" s="71"/>
      <c r="R1067" s="71"/>
      <c r="S1067" s="71"/>
      <c r="T1067" s="71"/>
      <c r="U1067" s="71"/>
      <c r="V1067" s="71"/>
      <c r="W1067" s="71"/>
      <c r="X1067" s="70"/>
    </row>
    <row r="1068" spans="1:24">
      <c r="A1068" s="71"/>
      <c r="B1068" s="71"/>
      <c r="C1068" s="71"/>
      <c r="D1068" s="72"/>
      <c r="E1068" s="72"/>
      <c r="F1068" s="72"/>
      <c r="G1068" s="71"/>
      <c r="H1068" s="74"/>
      <c r="I1068" s="71"/>
      <c r="J1068" s="71"/>
      <c r="K1068" s="71"/>
      <c r="L1068" s="71"/>
      <c r="M1068" s="71"/>
      <c r="N1068" s="71"/>
      <c r="O1068" s="71"/>
      <c r="P1068" s="71"/>
      <c r="Q1068" s="71"/>
      <c r="R1068" s="71"/>
      <c r="S1068" s="71"/>
      <c r="T1068" s="71"/>
      <c r="U1068" s="71"/>
      <c r="V1068" s="71"/>
      <c r="W1068" s="71"/>
      <c r="X1068" s="70"/>
    </row>
    <row r="1069" spans="1:24">
      <c r="A1069" s="71"/>
      <c r="B1069" s="71"/>
      <c r="C1069" s="71"/>
      <c r="D1069" s="72"/>
      <c r="E1069" s="72"/>
      <c r="F1069" s="72"/>
      <c r="G1069" s="71"/>
      <c r="H1069" s="74"/>
      <c r="I1069" s="71"/>
      <c r="J1069" s="71"/>
      <c r="K1069" s="71"/>
      <c r="L1069" s="71"/>
      <c r="M1069" s="71"/>
      <c r="N1069" s="71"/>
      <c r="O1069" s="71"/>
      <c r="P1069" s="71"/>
      <c r="Q1069" s="71"/>
      <c r="R1069" s="71"/>
      <c r="S1069" s="71"/>
      <c r="T1069" s="71"/>
      <c r="U1069" s="71"/>
      <c r="V1069" s="71"/>
      <c r="W1069" s="71"/>
      <c r="X1069" s="70"/>
    </row>
    <row r="1070" spans="1:24">
      <c r="A1070" s="71"/>
      <c r="B1070" s="71"/>
      <c r="C1070" s="71"/>
      <c r="D1070" s="72"/>
      <c r="E1070" s="72"/>
      <c r="F1070" s="72"/>
      <c r="G1070" s="71"/>
      <c r="H1070" s="74"/>
      <c r="I1070" s="71"/>
      <c r="J1070" s="71"/>
      <c r="K1070" s="71"/>
      <c r="L1070" s="71"/>
      <c r="M1070" s="71"/>
      <c r="N1070" s="71"/>
      <c r="O1070" s="71"/>
      <c r="P1070" s="71"/>
      <c r="Q1070" s="71"/>
      <c r="R1070" s="71"/>
      <c r="S1070" s="71"/>
      <c r="T1070" s="71"/>
      <c r="U1070" s="71"/>
      <c r="V1070" s="71"/>
      <c r="W1070" s="71"/>
      <c r="X1070" s="70"/>
    </row>
    <row r="1071" spans="1:24">
      <c r="A1071" s="71"/>
      <c r="B1071" s="71"/>
      <c r="C1071" s="71"/>
      <c r="D1071" s="72"/>
      <c r="E1071" s="72"/>
      <c r="F1071" s="72"/>
      <c r="G1071" s="71"/>
      <c r="H1071" s="74"/>
      <c r="I1071" s="71"/>
      <c r="J1071" s="71"/>
      <c r="K1071" s="71"/>
      <c r="L1071" s="71"/>
      <c r="M1071" s="71"/>
      <c r="N1071" s="71"/>
      <c r="O1071" s="71"/>
      <c r="P1071" s="71"/>
      <c r="Q1071" s="71"/>
      <c r="R1071" s="71"/>
      <c r="S1071" s="71"/>
      <c r="T1071" s="71"/>
      <c r="U1071" s="71"/>
      <c r="V1071" s="71"/>
      <c r="W1071" s="71"/>
      <c r="X1071" s="70"/>
    </row>
    <row r="1072" spans="1:24">
      <c r="A1072" s="71"/>
      <c r="B1072" s="71"/>
      <c r="C1072" s="71"/>
      <c r="D1072" s="72"/>
      <c r="E1072" s="72"/>
      <c r="F1072" s="72"/>
      <c r="G1072" s="71"/>
      <c r="H1072" s="74"/>
      <c r="I1072" s="71"/>
      <c r="J1072" s="71"/>
      <c r="K1072" s="71"/>
      <c r="L1072" s="71"/>
      <c r="M1072" s="71"/>
      <c r="N1072" s="71"/>
      <c r="O1072" s="71"/>
      <c r="P1072" s="71"/>
      <c r="Q1072" s="71"/>
      <c r="R1072" s="71"/>
      <c r="S1072" s="71"/>
      <c r="T1072" s="71"/>
      <c r="U1072" s="71"/>
      <c r="V1072" s="71"/>
      <c r="W1072" s="71"/>
      <c r="X1072" s="70"/>
    </row>
    <row r="1073" spans="1:24">
      <c r="A1073" s="71"/>
      <c r="B1073" s="71"/>
      <c r="C1073" s="71"/>
      <c r="D1073" s="72"/>
      <c r="E1073" s="72"/>
      <c r="F1073" s="72"/>
      <c r="G1073" s="71"/>
      <c r="H1073" s="74"/>
      <c r="I1073" s="71"/>
      <c r="J1073" s="71"/>
      <c r="K1073" s="71"/>
      <c r="L1073" s="71"/>
      <c r="M1073" s="71"/>
      <c r="N1073" s="71"/>
      <c r="O1073" s="71"/>
      <c r="P1073" s="71"/>
      <c r="Q1073" s="71"/>
      <c r="R1073" s="71"/>
      <c r="S1073" s="71"/>
      <c r="T1073" s="71"/>
      <c r="U1073" s="71"/>
      <c r="V1073" s="71"/>
      <c r="W1073" s="71"/>
      <c r="X1073" s="70"/>
    </row>
    <row r="1074" spans="1:24">
      <c r="A1074" s="71"/>
      <c r="B1074" s="71"/>
      <c r="C1074" s="71"/>
      <c r="D1074" s="72"/>
      <c r="E1074" s="72"/>
      <c r="F1074" s="72"/>
      <c r="G1074" s="71"/>
      <c r="H1074" s="74"/>
      <c r="I1074" s="71"/>
      <c r="J1074" s="71"/>
      <c r="K1074" s="71"/>
      <c r="L1074" s="71"/>
      <c r="M1074" s="71"/>
      <c r="N1074" s="71"/>
      <c r="O1074" s="71"/>
      <c r="P1074" s="71"/>
      <c r="Q1074" s="71"/>
      <c r="R1074" s="71"/>
      <c r="S1074" s="71"/>
      <c r="T1074" s="71"/>
      <c r="U1074" s="71"/>
      <c r="V1074" s="71"/>
      <c r="W1074" s="71"/>
      <c r="X1074" s="70"/>
    </row>
    <row r="1075" spans="1:24">
      <c r="A1075" s="71"/>
      <c r="B1075" s="71"/>
      <c r="C1075" s="71"/>
      <c r="D1075" s="72"/>
      <c r="E1075" s="72"/>
      <c r="F1075" s="72"/>
      <c r="G1075" s="71"/>
      <c r="H1075" s="74"/>
      <c r="I1075" s="71"/>
      <c r="J1075" s="71"/>
      <c r="K1075" s="71"/>
      <c r="L1075" s="71"/>
      <c r="M1075" s="71"/>
      <c r="N1075" s="71"/>
      <c r="O1075" s="71"/>
      <c r="P1075" s="71"/>
      <c r="Q1075" s="71"/>
      <c r="R1075" s="71"/>
      <c r="S1075" s="71"/>
      <c r="T1075" s="71"/>
      <c r="U1075" s="71"/>
      <c r="V1075" s="71"/>
      <c r="W1075" s="71"/>
      <c r="X1075" s="70"/>
    </row>
    <row r="1076" spans="1:24">
      <c r="A1076" s="71"/>
      <c r="B1076" s="71"/>
      <c r="C1076" s="71"/>
      <c r="D1076" s="72"/>
      <c r="E1076" s="72"/>
      <c r="F1076" s="72"/>
      <c r="G1076" s="71"/>
      <c r="H1076" s="74"/>
      <c r="I1076" s="71"/>
      <c r="J1076" s="71"/>
      <c r="K1076" s="71"/>
      <c r="L1076" s="71"/>
      <c r="M1076" s="71"/>
      <c r="N1076" s="71"/>
      <c r="O1076" s="71"/>
      <c r="P1076" s="71"/>
      <c r="Q1076" s="71"/>
      <c r="R1076" s="71"/>
      <c r="S1076" s="71"/>
      <c r="T1076" s="71"/>
      <c r="U1076" s="71"/>
      <c r="V1076" s="71"/>
      <c r="W1076" s="71"/>
      <c r="X1076" s="70"/>
    </row>
    <row r="1077" spans="1:24">
      <c r="A1077" s="71"/>
      <c r="B1077" s="71"/>
      <c r="C1077" s="71"/>
      <c r="D1077" s="72"/>
      <c r="E1077" s="72"/>
      <c r="F1077" s="72"/>
      <c r="G1077" s="71"/>
      <c r="H1077" s="74"/>
      <c r="I1077" s="71"/>
      <c r="J1077" s="71"/>
      <c r="K1077" s="71"/>
      <c r="L1077" s="71"/>
      <c r="M1077" s="71"/>
      <c r="N1077" s="71"/>
      <c r="O1077" s="71"/>
      <c r="P1077" s="71"/>
      <c r="Q1077" s="71"/>
      <c r="R1077" s="71"/>
      <c r="S1077" s="71"/>
      <c r="T1077" s="71"/>
      <c r="U1077" s="71"/>
      <c r="V1077" s="71"/>
      <c r="W1077" s="71"/>
      <c r="X1077" s="70"/>
    </row>
    <row r="1078" spans="1:24">
      <c r="A1078" s="71"/>
      <c r="B1078" s="71"/>
      <c r="C1078" s="71"/>
      <c r="D1078" s="72"/>
      <c r="E1078" s="72"/>
      <c r="F1078" s="72"/>
      <c r="G1078" s="71"/>
      <c r="H1078" s="74"/>
      <c r="I1078" s="71"/>
      <c r="J1078" s="71"/>
      <c r="K1078" s="71"/>
      <c r="L1078" s="71"/>
      <c r="M1078" s="71"/>
      <c r="N1078" s="71"/>
      <c r="O1078" s="71"/>
      <c r="P1078" s="71"/>
      <c r="Q1078" s="71"/>
      <c r="R1078" s="71"/>
      <c r="S1078" s="71"/>
      <c r="T1078" s="71"/>
      <c r="U1078" s="71"/>
      <c r="V1078" s="71"/>
      <c r="W1078" s="71"/>
      <c r="X1078" s="70"/>
    </row>
    <row r="1079" spans="1:24">
      <c r="A1079" s="71"/>
      <c r="B1079" s="71"/>
      <c r="C1079" s="71"/>
      <c r="D1079" s="72"/>
      <c r="E1079" s="72"/>
      <c r="F1079" s="72"/>
      <c r="G1079" s="71"/>
      <c r="H1079" s="74"/>
      <c r="I1079" s="71"/>
      <c r="J1079" s="71"/>
      <c r="K1079" s="71"/>
      <c r="L1079" s="71"/>
      <c r="M1079" s="71"/>
      <c r="N1079" s="71"/>
      <c r="O1079" s="71"/>
      <c r="P1079" s="71"/>
      <c r="Q1079" s="71"/>
      <c r="R1079" s="71"/>
      <c r="S1079" s="71"/>
      <c r="T1079" s="71"/>
      <c r="U1079" s="71"/>
      <c r="V1079" s="71"/>
      <c r="W1079" s="71"/>
      <c r="X1079" s="70"/>
    </row>
    <row r="1080" spans="1:24">
      <c r="A1080" s="71"/>
      <c r="B1080" s="71"/>
      <c r="C1080" s="71"/>
      <c r="D1080" s="72"/>
      <c r="E1080" s="72"/>
      <c r="F1080" s="72"/>
      <c r="G1080" s="71"/>
      <c r="H1080" s="74"/>
      <c r="I1080" s="71"/>
      <c r="J1080" s="71"/>
      <c r="K1080" s="71"/>
      <c r="L1080" s="71"/>
      <c r="M1080" s="71"/>
      <c r="N1080" s="71"/>
      <c r="O1080" s="71"/>
      <c r="P1080" s="71"/>
      <c r="Q1080" s="71"/>
      <c r="R1080" s="71"/>
      <c r="S1080" s="71"/>
      <c r="T1080" s="71"/>
      <c r="U1080" s="71"/>
      <c r="V1080" s="71"/>
      <c r="W1080" s="71"/>
      <c r="X1080" s="70"/>
    </row>
    <row r="1081" spans="1:24">
      <c r="A1081" s="71"/>
      <c r="B1081" s="71"/>
      <c r="C1081" s="71"/>
      <c r="D1081" s="72"/>
      <c r="E1081" s="72"/>
      <c r="F1081" s="72"/>
      <c r="G1081" s="71"/>
      <c r="H1081" s="74"/>
      <c r="I1081" s="71"/>
      <c r="J1081" s="71"/>
      <c r="K1081" s="71"/>
      <c r="L1081" s="71"/>
      <c r="M1081" s="71"/>
      <c r="N1081" s="71"/>
      <c r="O1081" s="71"/>
      <c r="P1081" s="71"/>
      <c r="Q1081" s="71"/>
      <c r="R1081" s="71"/>
      <c r="S1081" s="71"/>
      <c r="T1081" s="71"/>
      <c r="U1081" s="71"/>
      <c r="V1081" s="71"/>
      <c r="W1081" s="71"/>
      <c r="X1081" s="70"/>
    </row>
    <row r="1082" spans="1:24">
      <c r="A1082" s="71"/>
      <c r="B1082" s="71"/>
      <c r="C1082" s="71"/>
      <c r="D1082" s="72"/>
      <c r="E1082" s="72"/>
      <c r="F1082" s="72"/>
      <c r="G1082" s="71"/>
      <c r="H1082" s="74"/>
      <c r="I1082" s="71"/>
      <c r="J1082" s="71"/>
      <c r="K1082" s="71"/>
      <c r="L1082" s="71"/>
      <c r="M1082" s="71"/>
      <c r="N1082" s="71"/>
      <c r="O1082" s="71"/>
      <c r="P1082" s="71"/>
      <c r="Q1082" s="71"/>
      <c r="R1082" s="71"/>
      <c r="S1082" s="71"/>
      <c r="T1082" s="71"/>
      <c r="U1082" s="71"/>
      <c r="V1082" s="71"/>
      <c r="W1082" s="71"/>
      <c r="X1082" s="70"/>
    </row>
    <row r="1083" spans="1:24">
      <c r="A1083" s="71"/>
      <c r="B1083" s="71"/>
      <c r="C1083" s="71"/>
      <c r="D1083" s="72"/>
      <c r="E1083" s="72"/>
      <c r="F1083" s="72"/>
      <c r="G1083" s="71"/>
      <c r="H1083" s="74"/>
      <c r="I1083" s="71"/>
      <c r="J1083" s="71"/>
      <c r="K1083" s="71"/>
      <c r="L1083" s="71"/>
      <c r="M1083" s="71"/>
      <c r="N1083" s="71"/>
      <c r="O1083" s="71"/>
      <c r="P1083" s="71"/>
      <c r="Q1083" s="71"/>
      <c r="R1083" s="71"/>
      <c r="S1083" s="71"/>
      <c r="T1083" s="71"/>
      <c r="U1083" s="71"/>
      <c r="V1083" s="71"/>
      <c r="W1083" s="71"/>
      <c r="X1083" s="70"/>
    </row>
    <row r="1084" spans="1:24">
      <c r="A1084" s="71"/>
      <c r="B1084" s="71"/>
      <c r="C1084" s="71"/>
      <c r="D1084" s="72"/>
      <c r="E1084" s="72"/>
      <c r="F1084" s="72"/>
      <c r="G1084" s="71"/>
      <c r="H1084" s="74"/>
      <c r="I1084" s="71"/>
      <c r="J1084" s="71"/>
      <c r="K1084" s="71"/>
      <c r="L1084" s="71"/>
      <c r="M1084" s="71"/>
      <c r="N1084" s="71"/>
      <c r="O1084" s="71"/>
      <c r="P1084" s="71"/>
      <c r="Q1084" s="71"/>
      <c r="R1084" s="71"/>
      <c r="S1084" s="71"/>
      <c r="T1084" s="71"/>
      <c r="U1084" s="71"/>
      <c r="V1084" s="71"/>
      <c r="W1084" s="71"/>
      <c r="X1084" s="70"/>
    </row>
    <row r="1085" spans="1:24">
      <c r="A1085" s="71"/>
      <c r="B1085" s="71"/>
      <c r="C1085" s="71"/>
      <c r="D1085" s="72"/>
      <c r="E1085" s="72"/>
      <c r="F1085" s="72"/>
      <c r="G1085" s="71"/>
      <c r="H1085" s="74"/>
      <c r="I1085" s="71"/>
      <c r="J1085" s="71"/>
      <c r="K1085" s="71"/>
      <c r="L1085" s="71"/>
      <c r="M1085" s="71"/>
      <c r="N1085" s="71"/>
      <c r="O1085" s="71"/>
      <c r="P1085" s="71"/>
      <c r="Q1085" s="71"/>
      <c r="R1085" s="71"/>
      <c r="S1085" s="71"/>
      <c r="T1085" s="71"/>
      <c r="U1085" s="71"/>
      <c r="V1085" s="71"/>
      <c r="W1085" s="71"/>
      <c r="X1085" s="70"/>
    </row>
    <row r="1086" spans="1:24">
      <c r="A1086" s="71"/>
      <c r="B1086" s="71"/>
      <c r="C1086" s="71"/>
      <c r="D1086" s="72"/>
      <c r="E1086" s="72"/>
      <c r="F1086" s="72"/>
      <c r="G1086" s="71"/>
      <c r="H1086" s="74"/>
      <c r="I1086" s="71"/>
      <c r="J1086" s="71"/>
      <c r="K1086" s="71"/>
      <c r="L1086" s="71"/>
      <c r="M1086" s="71"/>
      <c r="N1086" s="71"/>
      <c r="O1086" s="71"/>
      <c r="P1086" s="71"/>
      <c r="Q1086" s="71"/>
      <c r="R1086" s="71"/>
      <c r="S1086" s="71"/>
      <c r="T1086" s="71"/>
      <c r="U1086" s="71"/>
      <c r="V1086" s="71"/>
      <c r="W1086" s="71"/>
      <c r="X1086" s="70"/>
    </row>
    <row r="1087" spans="1:24">
      <c r="A1087" s="71"/>
      <c r="B1087" s="71"/>
      <c r="C1087" s="71"/>
      <c r="D1087" s="72"/>
      <c r="E1087" s="72"/>
      <c r="F1087" s="72"/>
      <c r="G1087" s="71"/>
      <c r="H1087" s="74"/>
      <c r="I1087" s="71"/>
      <c r="J1087" s="71"/>
      <c r="K1087" s="71"/>
      <c r="L1087" s="71"/>
      <c r="M1087" s="71"/>
      <c r="N1087" s="71"/>
      <c r="O1087" s="71"/>
      <c r="P1087" s="71"/>
      <c r="Q1087" s="71"/>
      <c r="R1087" s="71"/>
      <c r="S1087" s="71"/>
      <c r="T1087" s="71"/>
      <c r="U1087" s="71"/>
      <c r="V1087" s="71"/>
      <c r="W1087" s="71"/>
      <c r="X1087" s="70"/>
    </row>
    <row r="1088" spans="1:24">
      <c r="A1088" s="71"/>
      <c r="B1088" s="71"/>
      <c r="C1088" s="71"/>
      <c r="D1088" s="72"/>
      <c r="E1088" s="72"/>
      <c r="F1088" s="72"/>
      <c r="G1088" s="71"/>
      <c r="H1088" s="74"/>
      <c r="I1088" s="71"/>
      <c r="J1088" s="71"/>
      <c r="K1088" s="71"/>
      <c r="L1088" s="71"/>
      <c r="M1088" s="71"/>
      <c r="N1088" s="71"/>
      <c r="O1088" s="71"/>
      <c r="P1088" s="71"/>
      <c r="Q1088" s="71"/>
      <c r="R1088" s="71"/>
      <c r="S1088" s="71"/>
      <c r="T1088" s="71"/>
      <c r="U1088" s="71"/>
      <c r="V1088" s="71"/>
      <c r="W1088" s="71"/>
      <c r="X1088" s="70"/>
    </row>
    <row r="1089" spans="1:24">
      <c r="A1089" s="71"/>
      <c r="B1089" s="71"/>
      <c r="C1089" s="71"/>
      <c r="D1089" s="72"/>
      <c r="E1089" s="72"/>
      <c r="F1089" s="72"/>
      <c r="G1089" s="71"/>
      <c r="H1089" s="74"/>
      <c r="I1089" s="71"/>
      <c r="J1089" s="71"/>
      <c r="K1089" s="71"/>
      <c r="L1089" s="71"/>
      <c r="M1089" s="71"/>
      <c r="N1089" s="71"/>
      <c r="O1089" s="71"/>
      <c r="P1089" s="71"/>
      <c r="Q1089" s="71"/>
      <c r="R1089" s="71"/>
      <c r="S1089" s="71"/>
      <c r="T1089" s="71"/>
      <c r="U1089" s="71"/>
      <c r="V1089" s="71"/>
      <c r="W1089" s="71"/>
      <c r="X1089" s="70"/>
    </row>
    <row r="1090" spans="1:24">
      <c r="A1090" s="71"/>
      <c r="B1090" s="71"/>
      <c r="C1090" s="71"/>
      <c r="D1090" s="72"/>
      <c r="E1090" s="72"/>
      <c r="F1090" s="72"/>
      <c r="G1090" s="71"/>
      <c r="H1090" s="74"/>
      <c r="I1090" s="71"/>
      <c r="J1090" s="71"/>
      <c r="K1090" s="71"/>
      <c r="L1090" s="71"/>
      <c r="M1090" s="71"/>
      <c r="N1090" s="71"/>
      <c r="O1090" s="71"/>
      <c r="P1090" s="71"/>
      <c r="Q1090" s="71"/>
      <c r="R1090" s="71"/>
      <c r="S1090" s="71"/>
      <c r="T1090" s="71"/>
      <c r="U1090" s="71"/>
      <c r="V1090" s="71"/>
      <c r="W1090" s="71"/>
      <c r="X1090" s="70"/>
    </row>
    <row r="1091" spans="1:24">
      <c r="A1091" s="71"/>
      <c r="B1091" s="71"/>
      <c r="C1091" s="71"/>
      <c r="D1091" s="72"/>
      <c r="E1091" s="72"/>
      <c r="F1091" s="72"/>
      <c r="G1091" s="71"/>
      <c r="H1091" s="74"/>
      <c r="I1091" s="71"/>
      <c r="J1091" s="71"/>
      <c r="K1091" s="71"/>
      <c r="L1091" s="71"/>
      <c r="M1091" s="71"/>
      <c r="N1091" s="71"/>
      <c r="O1091" s="71"/>
      <c r="P1091" s="71"/>
      <c r="Q1091" s="71"/>
      <c r="R1091" s="71"/>
      <c r="S1091" s="71"/>
      <c r="T1091" s="71"/>
      <c r="U1091" s="71"/>
      <c r="V1091" s="71"/>
      <c r="W1091" s="71"/>
      <c r="X1091" s="70"/>
    </row>
    <row r="1092" spans="1:24">
      <c r="A1092" s="71"/>
      <c r="B1092" s="71"/>
      <c r="C1092" s="71"/>
      <c r="D1092" s="72"/>
      <c r="E1092" s="72"/>
      <c r="F1092" s="72"/>
      <c r="G1092" s="71"/>
      <c r="H1092" s="74"/>
      <c r="I1092" s="71"/>
      <c r="J1092" s="71"/>
      <c r="K1092" s="71"/>
      <c r="L1092" s="71"/>
      <c r="M1092" s="71"/>
      <c r="N1092" s="71"/>
      <c r="O1092" s="71"/>
      <c r="P1092" s="71"/>
      <c r="Q1092" s="71"/>
      <c r="R1092" s="71"/>
      <c r="S1092" s="71"/>
      <c r="T1092" s="71"/>
      <c r="U1092" s="71"/>
      <c r="V1092" s="71"/>
      <c r="W1092" s="71"/>
      <c r="X1092" s="70"/>
    </row>
    <row r="1093" spans="1:24">
      <c r="A1093" s="71"/>
      <c r="B1093" s="71"/>
      <c r="C1093" s="71"/>
      <c r="D1093" s="72"/>
      <c r="E1093" s="72"/>
      <c r="F1093" s="72"/>
      <c r="G1093" s="71"/>
      <c r="H1093" s="74"/>
      <c r="I1093" s="71"/>
      <c r="J1093" s="71"/>
      <c r="K1093" s="71"/>
      <c r="L1093" s="71"/>
      <c r="M1093" s="71"/>
      <c r="N1093" s="71"/>
      <c r="O1093" s="71"/>
      <c r="P1093" s="71"/>
      <c r="Q1093" s="71"/>
      <c r="R1093" s="71"/>
      <c r="S1093" s="71"/>
      <c r="T1093" s="71"/>
      <c r="U1093" s="71"/>
      <c r="V1093" s="71"/>
      <c r="W1093" s="71"/>
      <c r="X1093" s="70"/>
    </row>
    <row r="1094" spans="1:24">
      <c r="A1094" s="71"/>
      <c r="B1094" s="71"/>
      <c r="C1094" s="71"/>
      <c r="D1094" s="72"/>
      <c r="E1094" s="72"/>
      <c r="F1094" s="72"/>
      <c r="G1094" s="71"/>
      <c r="H1094" s="74"/>
      <c r="I1094" s="71"/>
      <c r="J1094" s="71"/>
      <c r="K1094" s="71"/>
      <c r="L1094" s="71"/>
      <c r="M1094" s="71"/>
      <c r="N1094" s="71"/>
      <c r="O1094" s="71"/>
      <c r="P1094" s="71"/>
      <c r="Q1094" s="71"/>
      <c r="R1094" s="71"/>
      <c r="S1094" s="71"/>
      <c r="T1094" s="71"/>
      <c r="U1094" s="71"/>
      <c r="V1094" s="71"/>
      <c r="W1094" s="71"/>
      <c r="X1094" s="70"/>
    </row>
    <row r="1095" spans="1:24">
      <c r="A1095" s="71"/>
      <c r="B1095" s="71"/>
      <c r="C1095" s="71"/>
      <c r="D1095" s="72"/>
      <c r="E1095" s="72"/>
      <c r="F1095" s="72"/>
      <c r="G1095" s="71"/>
      <c r="H1095" s="74"/>
      <c r="I1095" s="71"/>
      <c r="J1095" s="71"/>
      <c r="K1095" s="71"/>
      <c r="L1095" s="71"/>
      <c r="M1095" s="71"/>
      <c r="N1095" s="71"/>
      <c r="O1095" s="71"/>
      <c r="P1095" s="71"/>
      <c r="Q1095" s="71"/>
      <c r="R1095" s="71"/>
      <c r="S1095" s="71"/>
      <c r="T1095" s="71"/>
      <c r="U1095" s="71"/>
      <c r="V1095" s="71"/>
      <c r="W1095" s="71"/>
      <c r="X1095" s="70"/>
    </row>
    <row r="1096" spans="1:24">
      <c r="A1096" s="71"/>
      <c r="B1096" s="71"/>
      <c r="C1096" s="71"/>
      <c r="D1096" s="72"/>
      <c r="E1096" s="72"/>
      <c r="F1096" s="72"/>
      <c r="G1096" s="71"/>
      <c r="H1096" s="74"/>
      <c r="I1096" s="71"/>
      <c r="J1096" s="71"/>
      <c r="K1096" s="71"/>
      <c r="L1096" s="71"/>
      <c r="M1096" s="71"/>
      <c r="N1096" s="71"/>
      <c r="O1096" s="71"/>
      <c r="P1096" s="71"/>
      <c r="Q1096" s="71"/>
      <c r="R1096" s="71"/>
      <c r="S1096" s="71"/>
      <c r="T1096" s="71"/>
      <c r="U1096" s="71"/>
      <c r="V1096" s="71"/>
      <c r="W1096" s="71"/>
      <c r="X1096" s="70"/>
    </row>
    <row r="1097" spans="1:24">
      <c r="A1097" s="71"/>
      <c r="B1097" s="71"/>
      <c r="C1097" s="71"/>
      <c r="D1097" s="72"/>
      <c r="E1097" s="72"/>
      <c r="F1097" s="72"/>
      <c r="G1097" s="71"/>
      <c r="H1097" s="74"/>
      <c r="I1097" s="71"/>
      <c r="J1097" s="71"/>
      <c r="K1097" s="71"/>
      <c r="L1097" s="71"/>
      <c r="M1097" s="71"/>
      <c r="N1097" s="71"/>
      <c r="O1097" s="71"/>
      <c r="P1097" s="71"/>
      <c r="Q1097" s="71"/>
      <c r="R1097" s="71"/>
      <c r="S1097" s="71"/>
      <c r="T1097" s="71"/>
      <c r="U1097" s="71"/>
      <c r="V1097" s="71"/>
      <c r="W1097" s="71"/>
      <c r="X1097" s="70"/>
    </row>
    <row r="1098" spans="1:24">
      <c r="A1098" s="71"/>
      <c r="B1098" s="71"/>
      <c r="C1098" s="71"/>
      <c r="D1098" s="72"/>
      <c r="E1098" s="72"/>
      <c r="F1098" s="72"/>
      <c r="G1098" s="71"/>
      <c r="H1098" s="74"/>
      <c r="I1098" s="71"/>
      <c r="J1098" s="71"/>
      <c r="K1098" s="71"/>
      <c r="L1098" s="71"/>
      <c r="M1098" s="71"/>
      <c r="N1098" s="71"/>
      <c r="O1098" s="71"/>
      <c r="P1098" s="71"/>
      <c r="Q1098" s="71"/>
      <c r="R1098" s="71"/>
      <c r="S1098" s="71"/>
      <c r="T1098" s="71"/>
      <c r="U1098" s="71"/>
      <c r="V1098" s="71"/>
      <c r="W1098" s="71"/>
      <c r="X1098" s="70"/>
    </row>
    <row r="1099" spans="1:24">
      <c r="A1099" s="71"/>
      <c r="B1099" s="71"/>
      <c r="C1099" s="71"/>
      <c r="D1099" s="72"/>
      <c r="E1099" s="72"/>
      <c r="F1099" s="72"/>
      <c r="G1099" s="71"/>
      <c r="H1099" s="74"/>
      <c r="I1099" s="71"/>
      <c r="J1099" s="71"/>
      <c r="K1099" s="71"/>
      <c r="L1099" s="71"/>
      <c r="M1099" s="71"/>
      <c r="N1099" s="71"/>
      <c r="O1099" s="71"/>
      <c r="P1099" s="71"/>
      <c r="Q1099" s="71"/>
      <c r="R1099" s="71"/>
      <c r="S1099" s="71"/>
      <c r="T1099" s="71"/>
      <c r="U1099" s="71"/>
      <c r="V1099" s="71"/>
      <c r="W1099" s="71"/>
      <c r="X1099" s="70"/>
    </row>
    <row r="1100" spans="1:24">
      <c r="A1100" s="71"/>
      <c r="B1100" s="71"/>
      <c r="C1100" s="71"/>
      <c r="D1100" s="72"/>
      <c r="E1100" s="72"/>
      <c r="F1100" s="72"/>
      <c r="G1100" s="71"/>
      <c r="H1100" s="74"/>
      <c r="I1100" s="71"/>
      <c r="J1100" s="71"/>
      <c r="K1100" s="71"/>
      <c r="L1100" s="71"/>
      <c r="M1100" s="71"/>
      <c r="N1100" s="71"/>
      <c r="O1100" s="71"/>
      <c r="P1100" s="71"/>
      <c r="Q1100" s="71"/>
      <c r="R1100" s="71"/>
      <c r="S1100" s="71"/>
      <c r="T1100" s="71"/>
      <c r="U1100" s="71"/>
      <c r="V1100" s="71"/>
      <c r="W1100" s="71"/>
      <c r="X1100" s="70"/>
    </row>
    <row r="1101" spans="1:24">
      <c r="A1101" s="71"/>
      <c r="B1101" s="71"/>
      <c r="C1101" s="71"/>
      <c r="D1101" s="72"/>
      <c r="E1101" s="72"/>
      <c r="F1101" s="72"/>
      <c r="G1101" s="71"/>
      <c r="H1101" s="74"/>
      <c r="I1101" s="71"/>
      <c r="J1101" s="71"/>
      <c r="K1101" s="71"/>
      <c r="L1101" s="71"/>
      <c r="M1101" s="71"/>
      <c r="N1101" s="71"/>
      <c r="O1101" s="71"/>
      <c r="P1101" s="71"/>
      <c r="Q1101" s="71"/>
      <c r="R1101" s="71"/>
      <c r="S1101" s="71"/>
      <c r="T1101" s="71"/>
      <c r="U1101" s="71"/>
      <c r="V1101" s="71"/>
      <c r="W1101" s="71"/>
      <c r="X1101" s="70"/>
    </row>
    <row r="1102" spans="1:24">
      <c r="A1102" s="71"/>
      <c r="B1102" s="71"/>
      <c r="C1102" s="71"/>
      <c r="D1102" s="72"/>
      <c r="E1102" s="72"/>
      <c r="F1102" s="72"/>
      <c r="G1102" s="71"/>
      <c r="H1102" s="74"/>
      <c r="I1102" s="71"/>
      <c r="J1102" s="71"/>
      <c r="K1102" s="71"/>
      <c r="L1102" s="71"/>
      <c r="M1102" s="71"/>
      <c r="N1102" s="71"/>
      <c r="O1102" s="71"/>
      <c r="P1102" s="71"/>
      <c r="Q1102" s="71"/>
      <c r="R1102" s="71"/>
      <c r="S1102" s="71"/>
      <c r="T1102" s="71"/>
      <c r="U1102" s="71"/>
      <c r="V1102" s="71"/>
      <c r="W1102" s="71"/>
      <c r="X1102" s="70"/>
    </row>
    <row r="1103" spans="1:24">
      <c r="A1103" s="71"/>
      <c r="B1103" s="71"/>
      <c r="C1103" s="71"/>
      <c r="D1103" s="72"/>
      <c r="E1103" s="72"/>
      <c r="F1103" s="72"/>
      <c r="G1103" s="71"/>
      <c r="H1103" s="74"/>
      <c r="I1103" s="71"/>
      <c r="J1103" s="71"/>
      <c r="K1103" s="71"/>
      <c r="L1103" s="71"/>
      <c r="M1103" s="71"/>
      <c r="N1103" s="71"/>
      <c r="O1103" s="71"/>
      <c r="P1103" s="71"/>
      <c r="Q1103" s="71"/>
      <c r="R1103" s="71"/>
      <c r="S1103" s="71"/>
      <c r="T1103" s="71"/>
      <c r="U1103" s="71"/>
      <c r="V1103" s="71"/>
      <c r="W1103" s="71"/>
      <c r="X1103" s="70"/>
    </row>
    <row r="1104" spans="1:24">
      <c r="A1104" s="71"/>
      <c r="B1104" s="71"/>
      <c r="C1104" s="71"/>
      <c r="D1104" s="72"/>
      <c r="E1104" s="72"/>
      <c r="F1104" s="72"/>
      <c r="G1104" s="71"/>
      <c r="H1104" s="74"/>
      <c r="I1104" s="71"/>
      <c r="J1104" s="71"/>
      <c r="K1104" s="71"/>
      <c r="L1104" s="71"/>
      <c r="M1104" s="71"/>
      <c r="N1104" s="71"/>
      <c r="O1104" s="71"/>
      <c r="P1104" s="71"/>
      <c r="Q1104" s="71"/>
      <c r="R1104" s="71"/>
      <c r="S1104" s="71"/>
      <c r="T1104" s="71"/>
      <c r="U1104" s="71"/>
      <c r="V1104" s="71"/>
      <c r="W1104" s="71"/>
      <c r="X1104" s="70"/>
    </row>
    <row r="1105" spans="1:24">
      <c r="A1105" s="71"/>
      <c r="B1105" s="71"/>
      <c r="C1105" s="71"/>
      <c r="D1105" s="72"/>
      <c r="E1105" s="72"/>
      <c r="F1105" s="72"/>
      <c r="G1105" s="71"/>
      <c r="H1105" s="74"/>
      <c r="I1105" s="71"/>
      <c r="J1105" s="71"/>
      <c r="K1105" s="71"/>
      <c r="L1105" s="71"/>
      <c r="M1105" s="71"/>
      <c r="N1105" s="71"/>
      <c r="O1105" s="71"/>
      <c r="P1105" s="71"/>
      <c r="Q1105" s="71"/>
      <c r="R1105" s="71"/>
      <c r="S1105" s="71"/>
      <c r="T1105" s="71"/>
      <c r="U1105" s="71"/>
      <c r="V1105" s="71"/>
      <c r="W1105" s="71"/>
      <c r="X1105" s="70"/>
    </row>
    <row r="1106" spans="1:24">
      <c r="A1106" s="71"/>
      <c r="B1106" s="71"/>
      <c r="C1106" s="71"/>
      <c r="D1106" s="72"/>
      <c r="E1106" s="72"/>
      <c r="F1106" s="72"/>
      <c r="G1106" s="71"/>
      <c r="H1106" s="74"/>
      <c r="I1106" s="71"/>
      <c r="J1106" s="71"/>
      <c r="K1106" s="71"/>
      <c r="L1106" s="71"/>
      <c r="M1106" s="71"/>
      <c r="N1106" s="71"/>
      <c r="O1106" s="71"/>
      <c r="P1106" s="71"/>
      <c r="Q1106" s="71"/>
      <c r="R1106" s="71"/>
      <c r="S1106" s="71"/>
      <c r="T1106" s="71"/>
      <c r="U1106" s="71"/>
      <c r="V1106" s="71"/>
      <c r="W1106" s="71"/>
      <c r="X1106" s="70"/>
    </row>
    <row r="1107" spans="1:24">
      <c r="A1107" s="71"/>
      <c r="B1107" s="71"/>
      <c r="C1107" s="71"/>
      <c r="D1107" s="72"/>
      <c r="E1107" s="72"/>
      <c r="F1107" s="72"/>
      <c r="G1107" s="71"/>
      <c r="H1107" s="74"/>
      <c r="I1107" s="71"/>
      <c r="J1107" s="71"/>
      <c r="K1107" s="71"/>
      <c r="L1107" s="71"/>
      <c r="M1107" s="71"/>
      <c r="N1107" s="71"/>
      <c r="O1107" s="71"/>
      <c r="P1107" s="71"/>
      <c r="Q1107" s="71"/>
      <c r="R1107" s="71"/>
      <c r="S1107" s="71"/>
      <c r="T1107" s="71"/>
      <c r="U1107" s="71"/>
      <c r="V1107" s="71"/>
      <c r="W1107" s="71"/>
      <c r="X1107" s="70"/>
    </row>
    <row r="1108" spans="1:24">
      <c r="A1108" s="71"/>
      <c r="B1108" s="71"/>
      <c r="C1108" s="71"/>
      <c r="D1108" s="72"/>
      <c r="E1108" s="72"/>
      <c r="F1108" s="72"/>
      <c r="G1108" s="71"/>
      <c r="H1108" s="74"/>
      <c r="I1108" s="71"/>
      <c r="J1108" s="71"/>
      <c r="K1108" s="71"/>
      <c r="L1108" s="71"/>
      <c r="M1108" s="71"/>
      <c r="N1108" s="71"/>
      <c r="O1108" s="71"/>
      <c r="P1108" s="71"/>
      <c r="Q1108" s="71"/>
      <c r="R1108" s="71"/>
      <c r="S1108" s="71"/>
      <c r="T1108" s="71"/>
      <c r="U1108" s="71"/>
      <c r="V1108" s="71"/>
      <c r="W1108" s="71"/>
      <c r="X1108" s="70"/>
    </row>
    <row r="1109" spans="1:24">
      <c r="A1109" s="71"/>
      <c r="B1109" s="71"/>
      <c r="C1109" s="71"/>
      <c r="D1109" s="72"/>
      <c r="E1109" s="72"/>
      <c r="F1109" s="72"/>
      <c r="G1109" s="71"/>
      <c r="H1109" s="74"/>
      <c r="I1109" s="71"/>
      <c r="J1109" s="71"/>
      <c r="K1109" s="71"/>
      <c r="L1109" s="71"/>
      <c r="M1109" s="71"/>
      <c r="N1109" s="71"/>
      <c r="O1109" s="71"/>
      <c r="P1109" s="71"/>
      <c r="Q1109" s="71"/>
      <c r="R1109" s="71"/>
      <c r="S1109" s="71"/>
      <c r="T1109" s="71"/>
      <c r="U1109" s="71"/>
      <c r="V1109" s="71"/>
      <c r="W1109" s="71"/>
      <c r="X1109" s="70"/>
    </row>
    <row r="1110" spans="1:24">
      <c r="A1110" s="71"/>
      <c r="B1110" s="71"/>
      <c r="C1110" s="71"/>
      <c r="D1110" s="72"/>
      <c r="E1110" s="72"/>
      <c r="F1110" s="72"/>
      <c r="G1110" s="71"/>
      <c r="H1110" s="74"/>
      <c r="I1110" s="71"/>
      <c r="J1110" s="71"/>
      <c r="K1110" s="71"/>
      <c r="L1110" s="71"/>
      <c r="M1110" s="71"/>
      <c r="N1110" s="71"/>
      <c r="O1110" s="71"/>
      <c r="P1110" s="71"/>
      <c r="Q1110" s="71"/>
      <c r="R1110" s="71"/>
      <c r="S1110" s="71"/>
      <c r="T1110" s="71"/>
      <c r="U1110" s="71"/>
      <c r="V1110" s="71"/>
      <c r="W1110" s="71"/>
      <c r="X1110" s="70"/>
    </row>
    <row r="1111" spans="1:24">
      <c r="A1111" s="71"/>
      <c r="B1111" s="71"/>
      <c r="C1111" s="71"/>
      <c r="D1111" s="72"/>
      <c r="E1111" s="72"/>
      <c r="F1111" s="72"/>
      <c r="G1111" s="71"/>
      <c r="H1111" s="74"/>
      <c r="I1111" s="71"/>
      <c r="J1111" s="71"/>
      <c r="K1111" s="71"/>
      <c r="L1111" s="71"/>
      <c r="M1111" s="71"/>
      <c r="N1111" s="71"/>
      <c r="O1111" s="71"/>
      <c r="P1111" s="71"/>
      <c r="Q1111" s="71"/>
      <c r="R1111" s="71"/>
      <c r="S1111" s="71"/>
      <c r="T1111" s="71"/>
      <c r="U1111" s="71"/>
      <c r="V1111" s="71"/>
      <c r="W1111" s="71"/>
      <c r="X1111" s="70"/>
    </row>
    <row r="1112" spans="1:24">
      <c r="A1112" s="71"/>
      <c r="B1112" s="71"/>
      <c r="C1112" s="71"/>
      <c r="D1112" s="72"/>
      <c r="E1112" s="72"/>
      <c r="F1112" s="72"/>
      <c r="G1112" s="71"/>
      <c r="H1112" s="74"/>
      <c r="I1112" s="71"/>
      <c r="J1112" s="71"/>
      <c r="K1112" s="71"/>
      <c r="L1112" s="71"/>
      <c r="M1112" s="71"/>
      <c r="N1112" s="71"/>
      <c r="O1112" s="71"/>
      <c r="P1112" s="71"/>
      <c r="Q1112" s="71"/>
      <c r="R1112" s="71"/>
      <c r="S1112" s="71"/>
      <c r="T1112" s="71"/>
      <c r="U1112" s="71"/>
      <c r="V1112" s="71"/>
      <c r="W1112" s="71"/>
      <c r="X1112" s="70"/>
    </row>
    <row r="1113" spans="1:24">
      <c r="A1113" s="71"/>
      <c r="B1113" s="71"/>
      <c r="C1113" s="71"/>
      <c r="D1113" s="72"/>
      <c r="E1113" s="72"/>
      <c r="F1113" s="72"/>
      <c r="G1113" s="71"/>
      <c r="H1113" s="74"/>
      <c r="I1113" s="71"/>
      <c r="J1113" s="71"/>
      <c r="K1113" s="71"/>
      <c r="L1113" s="71"/>
      <c r="M1113" s="71"/>
      <c r="N1113" s="71"/>
      <c r="O1113" s="71"/>
      <c r="P1113" s="71"/>
      <c r="Q1113" s="71"/>
      <c r="R1113" s="71"/>
      <c r="S1113" s="71"/>
      <c r="T1113" s="71"/>
      <c r="U1113" s="71"/>
      <c r="V1113" s="71"/>
      <c r="W1113" s="71"/>
      <c r="X1113" s="70"/>
    </row>
    <row r="1114" spans="1:24">
      <c r="A1114" s="71"/>
      <c r="B1114" s="71"/>
      <c r="C1114" s="71"/>
      <c r="D1114" s="72"/>
      <c r="E1114" s="72"/>
      <c r="F1114" s="72"/>
      <c r="G1114" s="71"/>
      <c r="H1114" s="74"/>
      <c r="I1114" s="71"/>
      <c r="J1114" s="71"/>
      <c r="K1114" s="71"/>
      <c r="L1114" s="71"/>
      <c r="M1114" s="71"/>
      <c r="N1114" s="71"/>
      <c r="O1114" s="71"/>
      <c r="P1114" s="71"/>
      <c r="Q1114" s="71"/>
      <c r="R1114" s="71"/>
      <c r="S1114" s="71"/>
      <c r="T1114" s="71"/>
      <c r="U1114" s="71"/>
      <c r="V1114" s="71"/>
      <c r="W1114" s="71"/>
      <c r="X1114" s="70"/>
    </row>
    <row r="1115" spans="1:24">
      <c r="A1115" s="71"/>
      <c r="B1115" s="71"/>
      <c r="C1115" s="71"/>
      <c r="D1115" s="72"/>
      <c r="E1115" s="72"/>
      <c r="F1115" s="72"/>
      <c r="G1115" s="71"/>
      <c r="H1115" s="74"/>
      <c r="I1115" s="71"/>
      <c r="J1115" s="71"/>
      <c r="K1115" s="71"/>
      <c r="L1115" s="71"/>
      <c r="M1115" s="71"/>
      <c r="N1115" s="71"/>
      <c r="O1115" s="71"/>
      <c r="P1115" s="71"/>
      <c r="Q1115" s="71"/>
      <c r="R1115" s="71"/>
      <c r="S1115" s="71"/>
      <c r="T1115" s="71"/>
      <c r="U1115" s="71"/>
      <c r="V1115" s="71"/>
      <c r="W1115" s="71"/>
      <c r="X1115" s="70"/>
    </row>
    <row r="1116" spans="1:24">
      <c r="A1116" s="71"/>
      <c r="B1116" s="71"/>
      <c r="C1116" s="71"/>
      <c r="D1116" s="72"/>
      <c r="E1116" s="72"/>
      <c r="F1116" s="72"/>
      <c r="G1116" s="71"/>
      <c r="H1116" s="74"/>
      <c r="I1116" s="71"/>
      <c r="J1116" s="71"/>
      <c r="K1116" s="71"/>
      <c r="L1116" s="71"/>
      <c r="M1116" s="71"/>
      <c r="N1116" s="71"/>
      <c r="O1116" s="71"/>
      <c r="P1116" s="71"/>
      <c r="Q1116" s="71"/>
      <c r="R1116" s="71"/>
      <c r="S1116" s="71"/>
      <c r="T1116" s="71"/>
      <c r="U1116" s="71"/>
      <c r="V1116" s="71"/>
      <c r="W1116" s="71"/>
      <c r="X1116" s="70"/>
    </row>
    <row r="1117" spans="1:24">
      <c r="A1117" s="71"/>
      <c r="B1117" s="71"/>
      <c r="C1117" s="71"/>
      <c r="D1117" s="72"/>
      <c r="E1117" s="72"/>
      <c r="F1117" s="72"/>
      <c r="G1117" s="71"/>
      <c r="H1117" s="74"/>
      <c r="I1117" s="71"/>
      <c r="J1117" s="71"/>
      <c r="K1117" s="71"/>
      <c r="L1117" s="71"/>
      <c r="M1117" s="71"/>
      <c r="N1117" s="71"/>
      <c r="O1117" s="71"/>
      <c r="P1117" s="71"/>
      <c r="Q1117" s="71"/>
      <c r="R1117" s="71"/>
      <c r="S1117" s="71"/>
      <c r="T1117" s="71"/>
      <c r="U1117" s="71"/>
      <c r="V1117" s="71"/>
      <c r="W1117" s="71"/>
      <c r="X1117" s="70"/>
    </row>
    <row r="1118" spans="1:24">
      <c r="A1118" s="71"/>
      <c r="B1118" s="71"/>
      <c r="C1118" s="71"/>
      <c r="D1118" s="72"/>
      <c r="E1118" s="72"/>
      <c r="F1118" s="72"/>
      <c r="G1118" s="71"/>
      <c r="H1118" s="74"/>
      <c r="I1118" s="71"/>
      <c r="J1118" s="71"/>
      <c r="K1118" s="71"/>
      <c r="L1118" s="71"/>
      <c r="M1118" s="71"/>
      <c r="N1118" s="71"/>
      <c r="O1118" s="71"/>
      <c r="P1118" s="71"/>
      <c r="Q1118" s="71"/>
      <c r="R1118" s="71"/>
      <c r="S1118" s="71"/>
      <c r="T1118" s="71"/>
      <c r="U1118" s="71"/>
      <c r="V1118" s="71"/>
      <c r="W1118" s="71"/>
      <c r="X1118" s="70"/>
    </row>
    <row r="1119" spans="1:24">
      <c r="A1119" s="71"/>
      <c r="B1119" s="71"/>
      <c r="C1119" s="71"/>
      <c r="D1119" s="72"/>
      <c r="E1119" s="72"/>
      <c r="F1119" s="72"/>
      <c r="G1119" s="71"/>
      <c r="H1119" s="74"/>
      <c r="I1119" s="71"/>
      <c r="J1119" s="71"/>
      <c r="K1119" s="71"/>
      <c r="L1119" s="71"/>
      <c r="M1119" s="71"/>
      <c r="N1119" s="71"/>
      <c r="O1119" s="71"/>
      <c r="P1119" s="71"/>
      <c r="Q1119" s="71"/>
      <c r="R1119" s="71"/>
      <c r="S1119" s="71"/>
      <c r="T1119" s="71"/>
      <c r="U1119" s="71"/>
      <c r="V1119" s="71"/>
      <c r="W1119" s="71"/>
      <c r="X1119" s="70"/>
    </row>
    <row r="1120" spans="1:24">
      <c r="A1120" s="71"/>
      <c r="B1120" s="71"/>
      <c r="C1120" s="71"/>
      <c r="D1120" s="72"/>
      <c r="E1120" s="72"/>
      <c r="F1120" s="72"/>
      <c r="G1120" s="71"/>
      <c r="H1120" s="74"/>
      <c r="I1120" s="71"/>
      <c r="J1120" s="71"/>
      <c r="K1120" s="71"/>
      <c r="L1120" s="71"/>
      <c r="M1120" s="71"/>
      <c r="N1120" s="71"/>
      <c r="O1120" s="71"/>
      <c r="P1120" s="71"/>
      <c r="Q1120" s="71"/>
      <c r="R1120" s="71"/>
      <c r="S1120" s="71"/>
      <c r="T1120" s="71"/>
      <c r="U1120" s="71"/>
      <c r="V1120" s="71"/>
      <c r="W1120" s="71"/>
      <c r="X1120" s="70"/>
    </row>
    <row r="1121" spans="1:24">
      <c r="A1121" s="71"/>
      <c r="B1121" s="71"/>
      <c r="C1121" s="71"/>
      <c r="D1121" s="72"/>
      <c r="E1121" s="72"/>
      <c r="F1121" s="72"/>
      <c r="G1121" s="71"/>
      <c r="H1121" s="74"/>
      <c r="I1121" s="71"/>
      <c r="J1121" s="71"/>
      <c r="K1121" s="71"/>
      <c r="L1121" s="71"/>
      <c r="M1121" s="71"/>
      <c r="N1121" s="71"/>
      <c r="O1121" s="71"/>
      <c r="P1121" s="71"/>
      <c r="Q1121" s="71"/>
      <c r="R1121" s="71"/>
      <c r="S1121" s="71"/>
      <c r="T1121" s="71"/>
      <c r="U1121" s="71"/>
      <c r="V1121" s="71"/>
      <c r="W1121" s="71"/>
      <c r="X1121" s="70"/>
    </row>
    <row r="1122" spans="1:24">
      <c r="A1122" s="71"/>
      <c r="B1122" s="71"/>
      <c r="C1122" s="71"/>
      <c r="D1122" s="72"/>
      <c r="E1122" s="72"/>
      <c r="F1122" s="72"/>
      <c r="G1122" s="71"/>
      <c r="H1122" s="74"/>
      <c r="I1122" s="71"/>
      <c r="J1122" s="71"/>
      <c r="K1122" s="71"/>
      <c r="L1122" s="71"/>
      <c r="M1122" s="71"/>
      <c r="N1122" s="71"/>
      <c r="O1122" s="71"/>
      <c r="P1122" s="71"/>
      <c r="Q1122" s="71"/>
      <c r="R1122" s="71"/>
      <c r="S1122" s="71"/>
      <c r="T1122" s="71"/>
      <c r="U1122" s="71"/>
      <c r="V1122" s="71"/>
      <c r="W1122" s="71"/>
      <c r="X1122" s="70"/>
    </row>
    <row r="1123" spans="1:24">
      <c r="A1123" s="71"/>
      <c r="B1123" s="71"/>
      <c r="C1123" s="71"/>
      <c r="D1123" s="72"/>
      <c r="E1123" s="72"/>
      <c r="F1123" s="72"/>
      <c r="G1123" s="71"/>
      <c r="H1123" s="74"/>
      <c r="I1123" s="71"/>
      <c r="J1123" s="71"/>
      <c r="K1123" s="71"/>
      <c r="L1123" s="71"/>
      <c r="M1123" s="71"/>
      <c r="N1123" s="71"/>
      <c r="O1123" s="71"/>
      <c r="P1123" s="71"/>
      <c r="Q1123" s="71"/>
      <c r="R1123" s="71"/>
      <c r="S1123" s="71"/>
      <c r="T1123" s="71"/>
      <c r="U1123" s="71"/>
      <c r="V1123" s="71"/>
      <c r="W1123" s="71"/>
      <c r="X1123" s="70"/>
    </row>
    <row r="1124" spans="1:24">
      <c r="A1124" s="71"/>
      <c r="B1124" s="71"/>
      <c r="C1124" s="71"/>
      <c r="D1124" s="72"/>
      <c r="E1124" s="72"/>
      <c r="F1124" s="72"/>
      <c r="G1124" s="71"/>
      <c r="H1124" s="74"/>
      <c r="I1124" s="71"/>
      <c r="J1124" s="71"/>
      <c r="K1124" s="71"/>
      <c r="L1124" s="71"/>
      <c r="M1124" s="71"/>
      <c r="N1124" s="71"/>
      <c r="O1124" s="71"/>
      <c r="P1124" s="71"/>
      <c r="Q1124" s="71"/>
      <c r="R1124" s="71"/>
      <c r="S1124" s="71"/>
      <c r="T1124" s="71"/>
      <c r="U1124" s="71"/>
      <c r="V1124" s="71"/>
      <c r="W1124" s="71"/>
      <c r="X1124" s="70"/>
    </row>
    <row r="1125" spans="1:24">
      <c r="A1125" s="71"/>
      <c r="B1125" s="71"/>
      <c r="C1125" s="71"/>
      <c r="D1125" s="72"/>
      <c r="E1125" s="72"/>
      <c r="F1125" s="72"/>
      <c r="G1125" s="71"/>
      <c r="H1125" s="74"/>
      <c r="I1125" s="71"/>
      <c r="J1125" s="71"/>
      <c r="K1125" s="71"/>
      <c r="L1125" s="71"/>
      <c r="M1125" s="71"/>
      <c r="N1125" s="71"/>
      <c r="O1125" s="71"/>
      <c r="P1125" s="71"/>
      <c r="Q1125" s="71"/>
      <c r="R1125" s="71"/>
      <c r="S1125" s="71"/>
      <c r="T1125" s="71"/>
      <c r="U1125" s="71"/>
      <c r="V1125" s="71"/>
      <c r="W1125" s="71"/>
      <c r="X1125" s="70"/>
    </row>
    <row r="1126" spans="1:24">
      <c r="A1126" s="71"/>
      <c r="B1126" s="71"/>
      <c r="C1126" s="71"/>
      <c r="D1126" s="72"/>
      <c r="E1126" s="72"/>
      <c r="F1126" s="72"/>
      <c r="G1126" s="71"/>
      <c r="H1126" s="74"/>
      <c r="I1126" s="71"/>
      <c r="J1126" s="71"/>
      <c r="K1126" s="71"/>
      <c r="L1126" s="71"/>
      <c r="M1126" s="71"/>
      <c r="N1126" s="71"/>
      <c r="O1126" s="71"/>
      <c r="P1126" s="71"/>
      <c r="Q1126" s="71"/>
      <c r="R1126" s="71"/>
      <c r="S1126" s="71"/>
      <c r="T1126" s="71"/>
      <c r="U1126" s="71"/>
      <c r="V1126" s="71"/>
      <c r="W1126" s="71"/>
      <c r="X1126" s="70"/>
    </row>
    <row r="1127" spans="1:24">
      <c r="A1127" s="71"/>
      <c r="B1127" s="71"/>
      <c r="C1127" s="71"/>
      <c r="D1127" s="72"/>
      <c r="E1127" s="72"/>
      <c r="F1127" s="72"/>
      <c r="G1127" s="71"/>
      <c r="H1127" s="74"/>
      <c r="I1127" s="71"/>
      <c r="J1127" s="71"/>
      <c r="K1127" s="71"/>
      <c r="L1127" s="71"/>
      <c r="M1127" s="71"/>
      <c r="N1127" s="71"/>
      <c r="O1127" s="71"/>
      <c r="P1127" s="71"/>
      <c r="Q1127" s="71"/>
      <c r="R1127" s="71"/>
      <c r="S1127" s="71"/>
      <c r="T1127" s="71"/>
      <c r="U1127" s="71"/>
      <c r="V1127" s="71"/>
      <c r="W1127" s="71"/>
      <c r="X1127" s="70"/>
    </row>
    <row r="1128" spans="1:24">
      <c r="A1128" s="71"/>
      <c r="B1128" s="71"/>
      <c r="C1128" s="71"/>
      <c r="D1128" s="72"/>
      <c r="E1128" s="72"/>
      <c r="F1128" s="72"/>
      <c r="G1128" s="71"/>
      <c r="H1128" s="74"/>
      <c r="I1128" s="71"/>
      <c r="J1128" s="71"/>
      <c r="K1128" s="71"/>
      <c r="L1128" s="71"/>
      <c r="M1128" s="71"/>
      <c r="N1128" s="71"/>
      <c r="O1128" s="71"/>
      <c r="P1128" s="71"/>
      <c r="Q1128" s="71"/>
      <c r="R1128" s="71"/>
      <c r="S1128" s="71"/>
      <c r="T1128" s="71"/>
      <c r="U1128" s="71"/>
      <c r="V1128" s="71"/>
      <c r="W1128" s="71"/>
      <c r="X1128" s="70"/>
    </row>
    <row r="1129" spans="1:24">
      <c r="A1129" s="71"/>
      <c r="B1129" s="71"/>
      <c r="C1129" s="71"/>
      <c r="D1129" s="72"/>
      <c r="E1129" s="72"/>
      <c r="F1129" s="72"/>
      <c r="G1129" s="71"/>
      <c r="H1129" s="74"/>
      <c r="I1129" s="71"/>
      <c r="J1129" s="71"/>
      <c r="K1129" s="71"/>
      <c r="L1129" s="71"/>
      <c r="M1129" s="71"/>
      <c r="N1129" s="71"/>
      <c r="O1129" s="71"/>
      <c r="P1129" s="71"/>
      <c r="Q1129" s="71"/>
      <c r="R1129" s="71"/>
      <c r="S1129" s="71"/>
      <c r="T1129" s="71"/>
      <c r="U1129" s="71"/>
      <c r="V1129" s="71"/>
      <c r="W1129" s="71"/>
      <c r="X1129" s="70"/>
    </row>
    <row r="1130" spans="1:24">
      <c r="A1130" s="71"/>
      <c r="B1130" s="71"/>
      <c r="C1130" s="71"/>
      <c r="D1130" s="72"/>
      <c r="E1130" s="72"/>
      <c r="F1130" s="72"/>
      <c r="G1130" s="71"/>
      <c r="H1130" s="74"/>
      <c r="I1130" s="71"/>
      <c r="J1130" s="71"/>
      <c r="K1130" s="71"/>
      <c r="L1130" s="71"/>
      <c r="M1130" s="71"/>
      <c r="N1130" s="71"/>
      <c r="O1130" s="71"/>
      <c r="P1130" s="71"/>
      <c r="Q1130" s="71"/>
      <c r="R1130" s="71"/>
      <c r="S1130" s="71"/>
      <c r="T1130" s="71"/>
      <c r="U1130" s="71"/>
      <c r="V1130" s="71"/>
      <c r="W1130" s="71"/>
      <c r="X1130" s="70"/>
    </row>
    <row r="1131" spans="1:24">
      <c r="A1131" s="71"/>
      <c r="B1131" s="71"/>
      <c r="C1131" s="71"/>
      <c r="D1131" s="72"/>
      <c r="E1131" s="72"/>
      <c r="F1131" s="72"/>
      <c r="G1131" s="71"/>
      <c r="H1131" s="74"/>
      <c r="I1131" s="71"/>
      <c r="J1131" s="71"/>
      <c r="K1131" s="71"/>
      <c r="L1131" s="71"/>
      <c r="M1131" s="71"/>
      <c r="N1131" s="71"/>
      <c r="O1131" s="71"/>
      <c r="P1131" s="71"/>
      <c r="Q1131" s="71"/>
      <c r="R1131" s="71"/>
      <c r="S1131" s="71"/>
      <c r="T1131" s="71"/>
      <c r="U1131" s="71"/>
      <c r="V1131" s="71"/>
      <c r="W1131" s="71"/>
      <c r="X1131" s="70"/>
    </row>
    <row r="1132" spans="1:24">
      <c r="A1132" s="71"/>
      <c r="B1132" s="71"/>
      <c r="C1132" s="71"/>
      <c r="D1132" s="72"/>
      <c r="E1132" s="72"/>
      <c r="F1132" s="72"/>
      <c r="G1132" s="71"/>
      <c r="H1132" s="74"/>
      <c r="I1132" s="71"/>
      <c r="J1132" s="71"/>
      <c r="K1132" s="71"/>
      <c r="L1132" s="71"/>
      <c r="M1132" s="71"/>
      <c r="N1132" s="71"/>
      <c r="O1132" s="71"/>
      <c r="P1132" s="71"/>
      <c r="Q1132" s="71"/>
      <c r="R1132" s="71"/>
      <c r="S1132" s="71"/>
      <c r="T1132" s="71"/>
      <c r="U1132" s="71"/>
      <c r="V1132" s="71"/>
      <c r="W1132" s="71"/>
      <c r="X1132" s="70"/>
    </row>
    <row r="1133" spans="1:24">
      <c r="A1133" s="71"/>
      <c r="B1133" s="71"/>
      <c r="C1133" s="71"/>
      <c r="D1133" s="72"/>
      <c r="E1133" s="72"/>
      <c r="F1133" s="72"/>
      <c r="G1133" s="71"/>
      <c r="H1133" s="74"/>
      <c r="I1133" s="71"/>
      <c r="J1133" s="71"/>
      <c r="K1133" s="71"/>
      <c r="L1133" s="71"/>
      <c r="M1133" s="71"/>
      <c r="N1133" s="71"/>
      <c r="O1133" s="71"/>
      <c r="P1133" s="71"/>
      <c r="Q1133" s="71"/>
      <c r="R1133" s="71"/>
      <c r="S1133" s="71"/>
      <c r="T1133" s="71"/>
      <c r="U1133" s="71"/>
      <c r="V1133" s="71"/>
      <c r="W1133" s="71"/>
      <c r="X1133" s="70"/>
    </row>
    <row r="1134" spans="1:24">
      <c r="A1134" s="71"/>
      <c r="B1134" s="71"/>
      <c r="C1134" s="71"/>
      <c r="D1134" s="72"/>
      <c r="E1134" s="72"/>
      <c r="F1134" s="72"/>
      <c r="G1134" s="71"/>
      <c r="H1134" s="74"/>
      <c r="I1134" s="71"/>
      <c r="J1134" s="71"/>
      <c r="K1134" s="71"/>
      <c r="L1134" s="71"/>
      <c r="M1134" s="71"/>
      <c r="N1134" s="71"/>
      <c r="O1134" s="71"/>
      <c r="P1134" s="71"/>
      <c r="Q1134" s="71"/>
      <c r="R1134" s="71"/>
      <c r="S1134" s="71"/>
      <c r="T1134" s="71"/>
      <c r="U1134" s="71"/>
      <c r="V1134" s="71"/>
      <c r="W1134" s="71"/>
      <c r="X1134" s="70"/>
    </row>
    <row r="1135" spans="1:24">
      <c r="A1135" s="71"/>
      <c r="B1135" s="71"/>
      <c r="C1135" s="71"/>
      <c r="D1135" s="72"/>
      <c r="E1135" s="72"/>
      <c r="F1135" s="72"/>
      <c r="G1135" s="71"/>
      <c r="H1135" s="74"/>
      <c r="I1135" s="71"/>
      <c r="J1135" s="71"/>
      <c r="K1135" s="71"/>
      <c r="L1135" s="71"/>
      <c r="M1135" s="71"/>
      <c r="N1135" s="71"/>
      <c r="O1135" s="71"/>
      <c r="P1135" s="71"/>
      <c r="Q1135" s="71"/>
      <c r="R1135" s="71"/>
      <c r="S1135" s="71"/>
      <c r="T1135" s="71"/>
      <c r="U1135" s="71"/>
      <c r="V1135" s="71"/>
      <c r="W1135" s="71"/>
      <c r="X1135" s="70"/>
    </row>
    <row r="1136" spans="1:24">
      <c r="A1136" s="71"/>
      <c r="B1136" s="71"/>
      <c r="C1136" s="71"/>
      <c r="D1136" s="72"/>
      <c r="E1136" s="72"/>
      <c r="F1136" s="72"/>
      <c r="G1136" s="71"/>
      <c r="H1136" s="74"/>
      <c r="I1136" s="71"/>
      <c r="J1136" s="71"/>
      <c r="K1136" s="71"/>
      <c r="L1136" s="71"/>
      <c r="M1136" s="71"/>
      <c r="N1136" s="71"/>
      <c r="O1136" s="71"/>
      <c r="P1136" s="71"/>
      <c r="Q1136" s="71"/>
      <c r="R1136" s="71"/>
      <c r="S1136" s="71"/>
      <c r="T1136" s="71"/>
      <c r="U1136" s="71"/>
      <c r="V1136" s="71"/>
      <c r="W1136" s="71"/>
      <c r="X1136" s="70"/>
    </row>
    <row r="1137" spans="1:24">
      <c r="A1137" s="71"/>
      <c r="B1137" s="71"/>
      <c r="C1137" s="71"/>
      <c r="D1137" s="72"/>
      <c r="E1137" s="72"/>
      <c r="F1137" s="72"/>
      <c r="G1137" s="71"/>
      <c r="H1137" s="74"/>
      <c r="I1137" s="71"/>
      <c r="J1137" s="71"/>
      <c r="K1137" s="71"/>
      <c r="L1137" s="71"/>
      <c r="M1137" s="71"/>
      <c r="N1137" s="71"/>
      <c r="O1137" s="71"/>
      <c r="P1137" s="71"/>
      <c r="Q1137" s="71"/>
      <c r="R1137" s="71"/>
      <c r="S1137" s="71"/>
      <c r="T1137" s="71"/>
      <c r="U1137" s="71"/>
      <c r="V1137" s="71"/>
      <c r="W1137" s="71"/>
      <c r="X1137" s="70"/>
    </row>
    <row r="1138" spans="1:24">
      <c r="A1138" s="71"/>
      <c r="B1138" s="71"/>
      <c r="C1138" s="71"/>
      <c r="D1138" s="72"/>
      <c r="E1138" s="72"/>
      <c r="F1138" s="72"/>
      <c r="G1138" s="71"/>
      <c r="H1138" s="74"/>
      <c r="I1138" s="71"/>
      <c r="J1138" s="71"/>
      <c r="K1138" s="71"/>
      <c r="L1138" s="71"/>
      <c r="M1138" s="71"/>
      <c r="N1138" s="71"/>
      <c r="O1138" s="71"/>
      <c r="P1138" s="71"/>
      <c r="Q1138" s="71"/>
      <c r="R1138" s="71"/>
      <c r="S1138" s="71"/>
      <c r="T1138" s="71"/>
      <c r="U1138" s="71"/>
      <c r="V1138" s="71"/>
      <c r="W1138" s="71"/>
      <c r="X1138" s="70"/>
    </row>
    <row r="1139" spans="1:24">
      <c r="A1139" s="71"/>
      <c r="B1139" s="71"/>
      <c r="C1139" s="71"/>
      <c r="D1139" s="72"/>
      <c r="E1139" s="72"/>
      <c r="F1139" s="72"/>
      <c r="G1139" s="71"/>
      <c r="H1139" s="74"/>
      <c r="I1139" s="71"/>
      <c r="J1139" s="71"/>
      <c r="K1139" s="71"/>
      <c r="L1139" s="71"/>
      <c r="M1139" s="71"/>
      <c r="N1139" s="71"/>
      <c r="O1139" s="71"/>
      <c r="P1139" s="71"/>
      <c r="Q1139" s="71"/>
      <c r="R1139" s="71"/>
      <c r="S1139" s="71"/>
      <c r="T1139" s="71"/>
      <c r="U1139" s="71"/>
      <c r="V1139" s="71"/>
      <c r="W1139" s="71"/>
      <c r="X1139" s="70"/>
    </row>
    <row r="1140" spans="1:24">
      <c r="A1140" s="71"/>
      <c r="B1140" s="71"/>
      <c r="C1140" s="71"/>
      <c r="D1140" s="72"/>
      <c r="E1140" s="72"/>
      <c r="F1140" s="72"/>
      <c r="G1140" s="71"/>
      <c r="H1140" s="74"/>
      <c r="I1140" s="71"/>
      <c r="J1140" s="71"/>
      <c r="K1140" s="71"/>
      <c r="L1140" s="71"/>
      <c r="M1140" s="71"/>
      <c r="N1140" s="71"/>
      <c r="O1140" s="71"/>
      <c r="P1140" s="71"/>
      <c r="Q1140" s="71"/>
      <c r="R1140" s="71"/>
      <c r="S1140" s="71"/>
      <c r="T1140" s="71"/>
      <c r="U1140" s="71"/>
      <c r="V1140" s="71"/>
      <c r="W1140" s="71"/>
      <c r="X1140" s="70"/>
    </row>
    <row r="1141" spans="1:24">
      <c r="A1141" s="71"/>
      <c r="B1141" s="71"/>
      <c r="C1141" s="71"/>
      <c r="D1141" s="72"/>
      <c r="E1141" s="72"/>
      <c r="F1141" s="72"/>
      <c r="G1141" s="71"/>
      <c r="H1141" s="74"/>
      <c r="I1141" s="71"/>
      <c r="J1141" s="71"/>
      <c r="K1141" s="71"/>
      <c r="L1141" s="71"/>
      <c r="M1141" s="71"/>
      <c r="N1141" s="71"/>
      <c r="O1141" s="71"/>
      <c r="P1141" s="71"/>
      <c r="Q1141" s="71"/>
      <c r="R1141" s="71"/>
      <c r="S1141" s="71"/>
      <c r="T1141" s="71"/>
      <c r="U1141" s="71"/>
      <c r="V1141" s="71"/>
      <c r="W1141" s="71"/>
      <c r="X1141" s="70"/>
    </row>
    <row r="1142" spans="1:24">
      <c r="A1142" s="71"/>
      <c r="B1142" s="71"/>
      <c r="C1142" s="71"/>
      <c r="D1142" s="72"/>
      <c r="E1142" s="72"/>
      <c r="F1142" s="72"/>
      <c r="G1142" s="71"/>
      <c r="H1142" s="74"/>
      <c r="I1142" s="71"/>
      <c r="J1142" s="71"/>
      <c r="K1142" s="71"/>
      <c r="L1142" s="71"/>
      <c r="M1142" s="71"/>
      <c r="N1142" s="71"/>
      <c r="O1142" s="71"/>
      <c r="P1142" s="71"/>
      <c r="Q1142" s="71"/>
      <c r="R1142" s="71"/>
      <c r="S1142" s="71"/>
      <c r="T1142" s="71"/>
      <c r="U1142" s="71"/>
      <c r="V1142" s="71"/>
      <c r="W1142" s="71"/>
      <c r="X1142" s="70"/>
    </row>
    <row r="1143" spans="1:24">
      <c r="A1143" s="71"/>
      <c r="B1143" s="71"/>
      <c r="C1143" s="71"/>
      <c r="D1143" s="72"/>
      <c r="E1143" s="72"/>
      <c r="F1143" s="72"/>
      <c r="G1143" s="71"/>
      <c r="H1143" s="74"/>
      <c r="I1143" s="71"/>
      <c r="J1143" s="71"/>
      <c r="K1143" s="71"/>
      <c r="L1143" s="71"/>
      <c r="M1143" s="71"/>
      <c r="N1143" s="71"/>
      <c r="O1143" s="71"/>
      <c r="P1143" s="71"/>
      <c r="Q1143" s="71"/>
      <c r="R1143" s="71"/>
      <c r="S1143" s="71"/>
      <c r="T1143" s="71"/>
      <c r="U1143" s="71"/>
      <c r="V1143" s="71"/>
      <c r="W1143" s="71"/>
      <c r="X1143" s="70"/>
    </row>
    <row r="1144" spans="1:24">
      <c r="A1144" s="71"/>
      <c r="B1144" s="71"/>
      <c r="C1144" s="71"/>
      <c r="D1144" s="72"/>
      <c r="E1144" s="72"/>
      <c r="F1144" s="72"/>
      <c r="G1144" s="71"/>
      <c r="H1144" s="74"/>
      <c r="I1144" s="71"/>
      <c r="J1144" s="71"/>
      <c r="K1144" s="71"/>
      <c r="L1144" s="71"/>
      <c r="M1144" s="71"/>
      <c r="N1144" s="71"/>
      <c r="O1144" s="71"/>
      <c r="P1144" s="71"/>
      <c r="Q1144" s="71"/>
      <c r="R1144" s="71"/>
      <c r="S1144" s="71"/>
      <c r="T1144" s="71"/>
      <c r="U1144" s="71"/>
      <c r="V1144" s="71"/>
      <c r="W1144" s="71"/>
      <c r="X1144" s="70"/>
    </row>
    <row r="1145" spans="1:24">
      <c r="A1145" s="71"/>
      <c r="B1145" s="71"/>
      <c r="C1145" s="71"/>
      <c r="D1145" s="72"/>
      <c r="E1145" s="72"/>
      <c r="F1145" s="72"/>
      <c r="G1145" s="71"/>
      <c r="H1145" s="74"/>
      <c r="I1145" s="71"/>
      <c r="J1145" s="71"/>
      <c r="K1145" s="71"/>
      <c r="L1145" s="71"/>
      <c r="M1145" s="71"/>
      <c r="N1145" s="71"/>
      <c r="O1145" s="71"/>
      <c r="P1145" s="71"/>
      <c r="Q1145" s="71"/>
      <c r="R1145" s="71"/>
      <c r="S1145" s="71"/>
      <c r="T1145" s="71"/>
      <c r="U1145" s="71"/>
      <c r="V1145" s="71"/>
      <c r="W1145" s="71"/>
      <c r="X1145" s="70"/>
    </row>
    <row r="1146" spans="1:24">
      <c r="A1146" s="71"/>
      <c r="B1146" s="71"/>
      <c r="C1146" s="71"/>
      <c r="D1146" s="72"/>
      <c r="E1146" s="72"/>
      <c r="F1146" s="72"/>
      <c r="G1146" s="71"/>
      <c r="H1146" s="74"/>
      <c r="I1146" s="71"/>
      <c r="J1146" s="71"/>
      <c r="K1146" s="71"/>
      <c r="L1146" s="71"/>
      <c r="M1146" s="71"/>
      <c r="N1146" s="71"/>
      <c r="O1146" s="71"/>
      <c r="P1146" s="71"/>
      <c r="Q1146" s="71"/>
      <c r="R1146" s="71"/>
      <c r="S1146" s="71"/>
      <c r="T1146" s="71"/>
      <c r="U1146" s="71"/>
      <c r="V1146" s="71"/>
      <c r="W1146" s="71"/>
      <c r="X1146" s="70"/>
    </row>
    <row r="1147" spans="1:24">
      <c r="A1147" s="71"/>
      <c r="B1147" s="71"/>
      <c r="C1147" s="71"/>
      <c r="D1147" s="72"/>
      <c r="E1147" s="72"/>
      <c r="F1147" s="72"/>
      <c r="G1147" s="71"/>
      <c r="H1147" s="74"/>
      <c r="I1147" s="71"/>
      <c r="J1147" s="71"/>
      <c r="K1147" s="71"/>
      <c r="L1147" s="71"/>
      <c r="M1147" s="71"/>
      <c r="N1147" s="71"/>
      <c r="O1147" s="71"/>
      <c r="P1147" s="71"/>
      <c r="Q1147" s="71"/>
      <c r="R1147" s="71"/>
      <c r="S1147" s="71"/>
      <c r="T1147" s="71"/>
      <c r="U1147" s="71"/>
      <c r="V1147" s="71"/>
      <c r="W1147" s="71"/>
      <c r="X1147" s="70"/>
    </row>
    <row r="1148" spans="1:24">
      <c r="A1148" s="71"/>
      <c r="B1148" s="71"/>
      <c r="C1148" s="71"/>
      <c r="D1148" s="72"/>
      <c r="E1148" s="72"/>
      <c r="F1148" s="72"/>
      <c r="G1148" s="71"/>
      <c r="H1148" s="74"/>
      <c r="I1148" s="71"/>
      <c r="J1148" s="71"/>
      <c r="K1148" s="71"/>
      <c r="L1148" s="71"/>
      <c r="M1148" s="71"/>
      <c r="N1148" s="71"/>
      <c r="O1148" s="71"/>
      <c r="P1148" s="71"/>
      <c r="Q1148" s="71"/>
      <c r="R1148" s="71"/>
      <c r="S1148" s="71"/>
      <c r="T1148" s="71"/>
      <c r="U1148" s="71"/>
      <c r="V1148" s="71"/>
      <c r="W1148" s="71"/>
      <c r="X1148" s="70"/>
    </row>
    <row r="1149" spans="1:24">
      <c r="A1149" s="71"/>
      <c r="B1149" s="71"/>
      <c r="C1149" s="71"/>
      <c r="D1149" s="72"/>
      <c r="E1149" s="72"/>
      <c r="F1149" s="72"/>
      <c r="G1149" s="71"/>
      <c r="H1149" s="74"/>
      <c r="I1149" s="71"/>
      <c r="J1149" s="71"/>
      <c r="K1149" s="71"/>
      <c r="L1149" s="71"/>
      <c r="M1149" s="71"/>
      <c r="N1149" s="71"/>
      <c r="O1149" s="71"/>
      <c r="P1149" s="71"/>
      <c r="Q1149" s="71"/>
      <c r="R1149" s="71"/>
      <c r="S1149" s="71"/>
      <c r="T1149" s="71"/>
      <c r="U1149" s="71"/>
      <c r="V1149" s="71"/>
      <c r="W1149" s="71"/>
      <c r="X1149" s="70"/>
    </row>
    <row r="1150" spans="1:24">
      <c r="A1150" s="71"/>
      <c r="B1150" s="71"/>
      <c r="C1150" s="71"/>
      <c r="D1150" s="72"/>
      <c r="E1150" s="72"/>
      <c r="F1150" s="72"/>
      <c r="G1150" s="71"/>
      <c r="H1150" s="74"/>
      <c r="I1150" s="71"/>
      <c r="J1150" s="71"/>
      <c r="K1150" s="71"/>
      <c r="L1150" s="71"/>
      <c r="M1150" s="71"/>
      <c r="N1150" s="71"/>
      <c r="O1150" s="71"/>
      <c r="P1150" s="71"/>
      <c r="Q1150" s="71"/>
      <c r="R1150" s="71"/>
      <c r="S1150" s="71"/>
      <c r="T1150" s="71"/>
      <c r="U1150" s="71"/>
      <c r="V1150" s="71"/>
      <c r="W1150" s="71"/>
      <c r="X1150" s="70"/>
    </row>
    <row r="1151" spans="1:24">
      <c r="A1151" s="71"/>
      <c r="B1151" s="71"/>
      <c r="C1151" s="71"/>
      <c r="D1151" s="72"/>
      <c r="E1151" s="72"/>
      <c r="F1151" s="72"/>
      <c r="G1151" s="71"/>
      <c r="H1151" s="74"/>
      <c r="I1151" s="71"/>
      <c r="J1151" s="71"/>
      <c r="K1151" s="71"/>
      <c r="L1151" s="71"/>
      <c r="M1151" s="71"/>
      <c r="N1151" s="71"/>
      <c r="O1151" s="71"/>
      <c r="P1151" s="71"/>
      <c r="Q1151" s="71"/>
      <c r="R1151" s="71"/>
      <c r="S1151" s="71"/>
      <c r="T1151" s="71"/>
      <c r="U1151" s="71"/>
      <c r="V1151" s="71"/>
      <c r="W1151" s="71"/>
      <c r="X1151" s="70"/>
    </row>
    <row r="1152" spans="1:24">
      <c r="A1152" s="71"/>
      <c r="B1152" s="71"/>
      <c r="C1152" s="71"/>
      <c r="D1152" s="72"/>
      <c r="E1152" s="72"/>
      <c r="F1152" s="72"/>
      <c r="G1152" s="71"/>
      <c r="H1152" s="74"/>
      <c r="I1152" s="71"/>
      <c r="J1152" s="71"/>
      <c r="K1152" s="71"/>
      <c r="L1152" s="71"/>
      <c r="M1152" s="71"/>
      <c r="N1152" s="71"/>
      <c r="O1152" s="71"/>
      <c r="P1152" s="71"/>
      <c r="Q1152" s="71"/>
      <c r="R1152" s="71"/>
      <c r="S1152" s="71"/>
      <c r="T1152" s="71"/>
      <c r="U1152" s="71"/>
      <c r="V1152" s="71"/>
      <c r="W1152" s="71"/>
      <c r="X1152" s="70"/>
    </row>
    <row r="1153" spans="1:24">
      <c r="A1153" s="71"/>
      <c r="B1153" s="71"/>
      <c r="C1153" s="71"/>
      <c r="D1153" s="72"/>
      <c r="E1153" s="72"/>
      <c r="F1153" s="72"/>
      <c r="G1153" s="71"/>
      <c r="H1153" s="74"/>
      <c r="I1153" s="71"/>
      <c r="J1153" s="71"/>
      <c r="K1153" s="71"/>
      <c r="L1153" s="71"/>
      <c r="M1153" s="71"/>
      <c r="N1153" s="71"/>
      <c r="O1153" s="71"/>
      <c r="P1153" s="71"/>
      <c r="Q1153" s="71"/>
      <c r="R1153" s="71"/>
      <c r="S1153" s="71"/>
      <c r="T1153" s="71"/>
      <c r="U1153" s="71"/>
      <c r="V1153" s="71"/>
      <c r="W1153" s="71"/>
      <c r="X1153" s="70"/>
    </row>
    <row r="1154" spans="1:24">
      <c r="A1154" s="71"/>
      <c r="B1154" s="71"/>
      <c r="C1154" s="71"/>
      <c r="D1154" s="72"/>
      <c r="E1154" s="72"/>
      <c r="F1154" s="72"/>
      <c r="G1154" s="71"/>
      <c r="H1154" s="74"/>
      <c r="I1154" s="71"/>
      <c r="J1154" s="71"/>
      <c r="K1154" s="71"/>
      <c r="L1154" s="71"/>
      <c r="M1154" s="71"/>
      <c r="N1154" s="71"/>
      <c r="O1154" s="71"/>
      <c r="P1154" s="71"/>
      <c r="Q1154" s="71"/>
      <c r="R1154" s="71"/>
      <c r="S1154" s="71"/>
      <c r="T1154" s="71"/>
      <c r="U1154" s="71"/>
      <c r="V1154" s="71"/>
      <c r="W1154" s="71"/>
      <c r="X1154" s="70"/>
    </row>
    <row r="1155" spans="1:24">
      <c r="A1155" s="71"/>
      <c r="B1155" s="71"/>
      <c r="C1155" s="71"/>
      <c r="D1155" s="72"/>
      <c r="E1155" s="72"/>
      <c r="F1155" s="72"/>
      <c r="G1155" s="71"/>
      <c r="H1155" s="74"/>
      <c r="I1155" s="71"/>
      <c r="J1155" s="71"/>
      <c r="K1155" s="71"/>
      <c r="L1155" s="71"/>
      <c r="M1155" s="71"/>
      <c r="N1155" s="71"/>
      <c r="O1155" s="71"/>
      <c r="P1155" s="71"/>
      <c r="Q1155" s="71"/>
      <c r="R1155" s="71"/>
      <c r="S1155" s="71"/>
      <c r="T1155" s="71"/>
      <c r="U1155" s="71"/>
      <c r="V1155" s="71"/>
      <c r="W1155" s="71"/>
      <c r="X1155" s="70"/>
    </row>
    <row r="1156" spans="1:24">
      <c r="A1156" s="71"/>
      <c r="B1156" s="71"/>
      <c r="C1156" s="71"/>
      <c r="D1156" s="72"/>
      <c r="E1156" s="72"/>
      <c r="F1156" s="72"/>
      <c r="G1156" s="71"/>
      <c r="H1156" s="74"/>
      <c r="I1156" s="71"/>
      <c r="J1156" s="71"/>
      <c r="K1156" s="71"/>
      <c r="L1156" s="71"/>
      <c r="M1156" s="71"/>
      <c r="N1156" s="71"/>
      <c r="O1156" s="71"/>
      <c r="P1156" s="71"/>
      <c r="Q1156" s="71"/>
      <c r="R1156" s="71"/>
      <c r="S1156" s="71"/>
      <c r="T1156" s="71"/>
      <c r="U1156" s="71"/>
      <c r="V1156" s="71"/>
      <c r="W1156" s="71"/>
      <c r="X1156" s="70"/>
    </row>
    <row r="1157" spans="1:24">
      <c r="A1157" s="71"/>
      <c r="B1157" s="71"/>
      <c r="C1157" s="71"/>
      <c r="D1157" s="72"/>
      <c r="E1157" s="72"/>
      <c r="F1157" s="72"/>
      <c r="G1157" s="71"/>
      <c r="H1157" s="74"/>
      <c r="I1157" s="71"/>
      <c r="J1157" s="71"/>
      <c r="K1157" s="71"/>
      <c r="L1157" s="71"/>
      <c r="M1157" s="71"/>
      <c r="N1157" s="71"/>
      <c r="O1157" s="71"/>
      <c r="P1157" s="71"/>
      <c r="Q1157" s="71"/>
      <c r="R1157" s="71"/>
      <c r="S1157" s="71"/>
      <c r="T1157" s="71"/>
      <c r="U1157" s="71"/>
      <c r="V1157" s="71"/>
      <c r="W1157" s="71"/>
      <c r="X1157" s="70"/>
    </row>
    <row r="1158" spans="1:24">
      <c r="A1158" s="71"/>
      <c r="B1158" s="71"/>
      <c r="C1158" s="71"/>
      <c r="D1158" s="72"/>
      <c r="E1158" s="72"/>
      <c r="F1158" s="72"/>
      <c r="G1158" s="71"/>
      <c r="H1158" s="74"/>
      <c r="I1158" s="71"/>
      <c r="J1158" s="71"/>
      <c r="K1158" s="71"/>
      <c r="L1158" s="71"/>
      <c r="M1158" s="71"/>
      <c r="N1158" s="71"/>
      <c r="O1158" s="71"/>
      <c r="P1158" s="71"/>
      <c r="Q1158" s="71"/>
      <c r="R1158" s="71"/>
      <c r="S1158" s="71"/>
      <c r="T1158" s="71"/>
      <c r="U1158" s="71"/>
      <c r="V1158" s="71"/>
      <c r="W1158" s="71"/>
      <c r="X1158" s="70"/>
    </row>
    <row r="1159" spans="1:24">
      <c r="A1159" s="71"/>
      <c r="B1159" s="71"/>
      <c r="C1159" s="71"/>
      <c r="D1159" s="72"/>
      <c r="E1159" s="72"/>
      <c r="F1159" s="72"/>
      <c r="G1159" s="71"/>
      <c r="H1159" s="74"/>
      <c r="I1159" s="71"/>
      <c r="J1159" s="71"/>
      <c r="K1159" s="71"/>
      <c r="L1159" s="71"/>
      <c r="M1159" s="71"/>
      <c r="N1159" s="71"/>
      <c r="O1159" s="71"/>
      <c r="P1159" s="71"/>
      <c r="Q1159" s="71"/>
      <c r="R1159" s="71"/>
      <c r="S1159" s="71"/>
      <c r="T1159" s="71"/>
      <c r="U1159" s="71"/>
      <c r="V1159" s="71"/>
      <c r="W1159" s="71"/>
      <c r="X1159" s="70"/>
    </row>
    <row r="1160" spans="1:24">
      <c r="A1160" s="71"/>
      <c r="B1160" s="71"/>
      <c r="C1160" s="71"/>
      <c r="D1160" s="72"/>
      <c r="E1160" s="72"/>
      <c r="F1160" s="72"/>
      <c r="G1160" s="71"/>
      <c r="H1160" s="74"/>
      <c r="I1160" s="71"/>
      <c r="J1160" s="71"/>
      <c r="K1160" s="71"/>
      <c r="L1160" s="71"/>
      <c r="M1160" s="71"/>
      <c r="N1160" s="71"/>
      <c r="O1160" s="71"/>
      <c r="P1160" s="71"/>
      <c r="Q1160" s="71"/>
      <c r="R1160" s="71"/>
      <c r="S1160" s="71"/>
      <c r="T1160" s="71"/>
      <c r="U1160" s="71"/>
      <c r="V1160" s="71"/>
      <c r="W1160" s="71"/>
      <c r="X1160" s="70"/>
    </row>
    <row r="1161" spans="1:24">
      <c r="A1161" s="71"/>
      <c r="B1161" s="71"/>
      <c r="C1161" s="71"/>
      <c r="D1161" s="72"/>
      <c r="E1161" s="72"/>
      <c r="F1161" s="72"/>
      <c r="G1161" s="71"/>
      <c r="H1161" s="74"/>
      <c r="I1161" s="71"/>
      <c r="J1161" s="71"/>
      <c r="K1161" s="71"/>
      <c r="L1161" s="71"/>
      <c r="M1161" s="71"/>
      <c r="N1161" s="71"/>
      <c r="O1161" s="71"/>
      <c r="P1161" s="71"/>
      <c r="Q1161" s="71"/>
      <c r="R1161" s="71"/>
      <c r="S1161" s="71"/>
      <c r="T1161" s="71"/>
      <c r="U1161" s="71"/>
      <c r="V1161" s="71"/>
      <c r="W1161" s="71"/>
      <c r="X1161" s="70"/>
    </row>
    <row r="1162" spans="1:24">
      <c r="A1162" s="71"/>
      <c r="B1162" s="71"/>
      <c r="C1162" s="71"/>
      <c r="D1162" s="72"/>
      <c r="E1162" s="72"/>
      <c r="F1162" s="72"/>
      <c r="G1162" s="71"/>
      <c r="H1162" s="74"/>
      <c r="I1162" s="71"/>
      <c r="J1162" s="71"/>
      <c r="K1162" s="71"/>
      <c r="L1162" s="71"/>
      <c r="M1162" s="71"/>
      <c r="N1162" s="71"/>
      <c r="O1162" s="71"/>
      <c r="P1162" s="71"/>
      <c r="Q1162" s="71"/>
      <c r="R1162" s="71"/>
      <c r="S1162" s="71"/>
      <c r="T1162" s="71"/>
      <c r="U1162" s="71"/>
      <c r="V1162" s="71"/>
      <c r="W1162" s="71"/>
      <c r="X1162" s="70"/>
    </row>
    <row r="1163" spans="1:24">
      <c r="A1163" s="71"/>
      <c r="B1163" s="71"/>
      <c r="C1163" s="71"/>
      <c r="D1163" s="72"/>
      <c r="E1163" s="72"/>
      <c r="F1163" s="72"/>
      <c r="G1163" s="71"/>
      <c r="H1163" s="74"/>
      <c r="I1163" s="71"/>
      <c r="J1163" s="71"/>
      <c r="K1163" s="71"/>
      <c r="L1163" s="71"/>
      <c r="M1163" s="71"/>
      <c r="N1163" s="71"/>
      <c r="O1163" s="71"/>
      <c r="P1163" s="71"/>
      <c r="Q1163" s="71"/>
      <c r="R1163" s="71"/>
      <c r="S1163" s="71"/>
      <c r="T1163" s="71"/>
      <c r="U1163" s="71"/>
      <c r="V1163" s="71"/>
      <c r="W1163" s="71"/>
      <c r="X1163" s="70"/>
    </row>
    <row r="1164" spans="1:24">
      <c r="A1164" s="71"/>
      <c r="B1164" s="71"/>
      <c r="C1164" s="71"/>
      <c r="D1164" s="72"/>
      <c r="E1164" s="72"/>
      <c r="F1164" s="72"/>
      <c r="G1164" s="71"/>
      <c r="H1164" s="74"/>
      <c r="I1164" s="71"/>
      <c r="J1164" s="71"/>
      <c r="K1164" s="71"/>
      <c r="L1164" s="71"/>
      <c r="M1164" s="71"/>
      <c r="N1164" s="71"/>
      <c r="O1164" s="71"/>
      <c r="P1164" s="71"/>
      <c r="Q1164" s="71"/>
      <c r="R1164" s="71"/>
      <c r="S1164" s="71"/>
      <c r="T1164" s="71"/>
      <c r="U1164" s="71"/>
      <c r="V1164" s="71"/>
      <c r="W1164" s="71"/>
      <c r="X1164" s="70"/>
    </row>
    <row r="1165" spans="1:24">
      <c r="A1165" s="71"/>
      <c r="B1165" s="71"/>
      <c r="C1165" s="71"/>
      <c r="D1165" s="72"/>
      <c r="E1165" s="72"/>
      <c r="F1165" s="72"/>
      <c r="G1165" s="71"/>
      <c r="H1165" s="74"/>
      <c r="I1165" s="71"/>
      <c r="J1165" s="71"/>
      <c r="K1165" s="71"/>
      <c r="L1165" s="71"/>
      <c r="M1165" s="71"/>
      <c r="N1165" s="71"/>
      <c r="O1165" s="71"/>
      <c r="P1165" s="71"/>
      <c r="Q1165" s="71"/>
      <c r="R1165" s="71"/>
      <c r="S1165" s="71"/>
      <c r="T1165" s="71"/>
      <c r="U1165" s="71"/>
      <c r="V1165" s="71"/>
      <c r="W1165" s="71"/>
      <c r="X1165" s="70"/>
    </row>
    <row r="1166" spans="1:24">
      <c r="A1166" s="71"/>
      <c r="B1166" s="71"/>
      <c r="C1166" s="71"/>
      <c r="D1166" s="72"/>
      <c r="E1166" s="72"/>
      <c r="F1166" s="72"/>
      <c r="G1166" s="71"/>
      <c r="H1166" s="74"/>
      <c r="I1166" s="71"/>
      <c r="J1166" s="71"/>
      <c r="K1166" s="71"/>
      <c r="L1166" s="71"/>
      <c r="M1166" s="71"/>
      <c r="N1166" s="71"/>
      <c r="O1166" s="71"/>
      <c r="P1166" s="71"/>
      <c r="Q1166" s="71"/>
      <c r="R1166" s="71"/>
      <c r="S1166" s="71"/>
      <c r="T1166" s="71"/>
      <c r="U1166" s="71"/>
      <c r="V1166" s="71"/>
      <c r="W1166" s="71"/>
      <c r="X1166" s="70"/>
    </row>
    <row r="1167" spans="1:24">
      <c r="A1167" s="71"/>
      <c r="B1167" s="71"/>
      <c r="C1167" s="71"/>
      <c r="D1167" s="72"/>
      <c r="E1167" s="72"/>
      <c r="F1167" s="72"/>
      <c r="G1167" s="71"/>
      <c r="H1167" s="74"/>
      <c r="I1167" s="71"/>
      <c r="J1167" s="71"/>
      <c r="K1167" s="71"/>
      <c r="L1167" s="71"/>
      <c r="M1167" s="71"/>
      <c r="N1167" s="71"/>
      <c r="O1167" s="71"/>
      <c r="P1167" s="71"/>
      <c r="Q1167" s="71"/>
      <c r="R1167" s="71"/>
      <c r="S1167" s="71"/>
      <c r="T1167" s="71"/>
      <c r="U1167" s="71"/>
      <c r="V1167" s="71"/>
      <c r="W1167" s="71"/>
      <c r="X1167" s="70"/>
    </row>
    <row r="1168" spans="1:24">
      <c r="A1168" s="71"/>
      <c r="B1168" s="71"/>
      <c r="C1168" s="71"/>
      <c r="D1168" s="72"/>
      <c r="E1168" s="72"/>
      <c r="F1168" s="72"/>
      <c r="G1168" s="71"/>
      <c r="H1168" s="74"/>
      <c r="I1168" s="71"/>
      <c r="J1168" s="71"/>
      <c r="K1168" s="71"/>
      <c r="L1168" s="71"/>
      <c r="M1168" s="71"/>
      <c r="N1168" s="71"/>
      <c r="O1168" s="71"/>
      <c r="P1168" s="71"/>
      <c r="Q1168" s="71"/>
      <c r="R1168" s="71"/>
      <c r="S1168" s="71"/>
      <c r="T1168" s="71"/>
      <c r="U1168" s="71"/>
      <c r="V1168" s="71"/>
      <c r="W1168" s="71"/>
      <c r="X1168" s="70"/>
    </row>
    <row r="1169" spans="1:24">
      <c r="A1169" s="71"/>
      <c r="B1169" s="71"/>
      <c r="C1169" s="71"/>
      <c r="D1169" s="72"/>
      <c r="E1169" s="72"/>
      <c r="F1169" s="72"/>
      <c r="G1169" s="71"/>
      <c r="H1169" s="74"/>
      <c r="I1169" s="71"/>
      <c r="J1169" s="71"/>
      <c r="K1169" s="71"/>
      <c r="L1169" s="71"/>
      <c r="M1169" s="71"/>
      <c r="N1169" s="71"/>
      <c r="O1169" s="71"/>
      <c r="P1169" s="71"/>
      <c r="Q1169" s="71"/>
      <c r="R1169" s="71"/>
      <c r="S1169" s="71"/>
      <c r="T1169" s="71"/>
      <c r="U1169" s="71"/>
      <c r="V1169" s="71"/>
      <c r="W1169" s="71"/>
      <c r="X1169" s="70"/>
    </row>
    <row r="1170" spans="1:24">
      <c r="A1170" s="71"/>
      <c r="B1170" s="71"/>
      <c r="C1170" s="71"/>
      <c r="D1170" s="72"/>
      <c r="E1170" s="72"/>
      <c r="F1170" s="72"/>
      <c r="G1170" s="71"/>
      <c r="H1170" s="74"/>
      <c r="I1170" s="71"/>
      <c r="J1170" s="71"/>
      <c r="K1170" s="71"/>
      <c r="L1170" s="71"/>
      <c r="M1170" s="71"/>
      <c r="N1170" s="71"/>
      <c r="O1170" s="71"/>
      <c r="P1170" s="71"/>
      <c r="Q1170" s="71"/>
      <c r="R1170" s="71"/>
      <c r="S1170" s="71"/>
      <c r="T1170" s="71"/>
      <c r="U1170" s="71"/>
      <c r="V1170" s="71"/>
      <c r="W1170" s="71"/>
      <c r="X1170" s="70"/>
    </row>
    <row r="1171" spans="1:24">
      <c r="A1171" s="71"/>
      <c r="B1171" s="71"/>
      <c r="C1171" s="71"/>
      <c r="D1171" s="72"/>
      <c r="E1171" s="72"/>
      <c r="F1171" s="72"/>
      <c r="G1171" s="71"/>
      <c r="H1171" s="74"/>
      <c r="I1171" s="71"/>
      <c r="J1171" s="71"/>
      <c r="K1171" s="71"/>
      <c r="L1171" s="71"/>
      <c r="M1171" s="71"/>
      <c r="N1171" s="71"/>
      <c r="O1171" s="71"/>
      <c r="P1171" s="71"/>
      <c r="Q1171" s="71"/>
      <c r="R1171" s="71"/>
      <c r="S1171" s="71"/>
      <c r="T1171" s="71"/>
      <c r="U1171" s="71"/>
      <c r="V1171" s="71"/>
      <c r="W1171" s="71"/>
      <c r="X1171" s="70"/>
    </row>
    <row r="1172" spans="1:24">
      <c r="A1172" s="71"/>
      <c r="B1172" s="71"/>
      <c r="C1172" s="71"/>
      <c r="D1172" s="72"/>
      <c r="E1172" s="72"/>
      <c r="F1172" s="72"/>
      <c r="G1172" s="71"/>
      <c r="H1172" s="74"/>
      <c r="I1172" s="71"/>
      <c r="J1172" s="71"/>
      <c r="K1172" s="71"/>
      <c r="L1172" s="71"/>
      <c r="M1172" s="71"/>
      <c r="N1172" s="71"/>
      <c r="O1172" s="71"/>
      <c r="P1172" s="71"/>
      <c r="Q1172" s="71"/>
      <c r="R1172" s="71"/>
      <c r="S1172" s="71"/>
      <c r="T1172" s="71"/>
      <c r="U1172" s="71"/>
      <c r="V1172" s="71"/>
      <c r="W1172" s="71"/>
      <c r="X1172" s="70"/>
    </row>
    <row r="1173" spans="1:24">
      <c r="A1173" s="71"/>
      <c r="B1173" s="71"/>
      <c r="C1173" s="71"/>
      <c r="D1173" s="72"/>
      <c r="E1173" s="72"/>
      <c r="F1173" s="72"/>
      <c r="G1173" s="71"/>
      <c r="H1173" s="74"/>
      <c r="I1173" s="71"/>
      <c r="J1173" s="71"/>
      <c r="K1173" s="71"/>
      <c r="L1173" s="71"/>
      <c r="M1173" s="71"/>
      <c r="N1173" s="71"/>
      <c r="O1173" s="71"/>
      <c r="P1173" s="71"/>
      <c r="Q1173" s="71"/>
      <c r="R1173" s="71"/>
      <c r="S1173" s="71"/>
      <c r="T1173" s="71"/>
      <c r="U1173" s="71"/>
      <c r="V1173" s="71"/>
      <c r="W1173" s="71"/>
      <c r="X1173" s="70"/>
    </row>
    <row r="1174" spans="1:24">
      <c r="A1174" s="71"/>
      <c r="B1174" s="71"/>
      <c r="C1174" s="71"/>
      <c r="D1174" s="72"/>
      <c r="E1174" s="72"/>
      <c r="F1174" s="72"/>
      <c r="G1174" s="71"/>
      <c r="H1174" s="74"/>
      <c r="I1174" s="71"/>
      <c r="J1174" s="71"/>
      <c r="K1174" s="71"/>
      <c r="L1174" s="71"/>
      <c r="M1174" s="71"/>
      <c r="N1174" s="71"/>
      <c r="O1174" s="71"/>
      <c r="P1174" s="71"/>
      <c r="Q1174" s="71"/>
      <c r="R1174" s="71"/>
      <c r="S1174" s="71"/>
      <c r="T1174" s="71"/>
      <c r="U1174" s="71"/>
      <c r="V1174" s="71"/>
      <c r="W1174" s="71"/>
      <c r="X1174" s="70"/>
    </row>
    <row r="1175" spans="1:24">
      <c r="A1175" s="71"/>
      <c r="B1175" s="71"/>
      <c r="C1175" s="71"/>
      <c r="D1175" s="72"/>
      <c r="E1175" s="72"/>
      <c r="F1175" s="72"/>
      <c r="G1175" s="71"/>
      <c r="H1175" s="74"/>
      <c r="I1175" s="71"/>
      <c r="J1175" s="71"/>
      <c r="K1175" s="71"/>
      <c r="L1175" s="71"/>
      <c r="M1175" s="71"/>
      <c r="N1175" s="71"/>
      <c r="O1175" s="71"/>
      <c r="P1175" s="71"/>
      <c r="Q1175" s="71"/>
      <c r="R1175" s="71"/>
      <c r="S1175" s="71"/>
      <c r="T1175" s="71"/>
      <c r="U1175" s="71"/>
      <c r="V1175" s="71"/>
      <c r="W1175" s="71"/>
      <c r="X1175" s="70"/>
    </row>
    <row r="1176" spans="1:24">
      <c r="A1176" s="71"/>
      <c r="B1176" s="71"/>
      <c r="C1176" s="71"/>
      <c r="D1176" s="72"/>
      <c r="E1176" s="72"/>
      <c r="F1176" s="72"/>
      <c r="G1176" s="71"/>
      <c r="H1176" s="74"/>
      <c r="I1176" s="71"/>
      <c r="J1176" s="71"/>
      <c r="K1176" s="71"/>
      <c r="L1176" s="71"/>
      <c r="M1176" s="71"/>
      <c r="N1176" s="71"/>
      <c r="O1176" s="71"/>
      <c r="P1176" s="71"/>
      <c r="Q1176" s="71"/>
      <c r="R1176" s="71"/>
      <c r="S1176" s="71"/>
      <c r="T1176" s="71"/>
      <c r="U1176" s="71"/>
      <c r="V1176" s="71"/>
      <c r="W1176" s="71"/>
      <c r="X1176" s="70"/>
    </row>
    <row r="1177" spans="1:24">
      <c r="A1177" s="71"/>
      <c r="B1177" s="71"/>
      <c r="C1177" s="71"/>
      <c r="D1177" s="72"/>
      <c r="E1177" s="72"/>
      <c r="F1177" s="72"/>
      <c r="G1177" s="71"/>
      <c r="H1177" s="74"/>
      <c r="I1177" s="71"/>
      <c r="J1177" s="71"/>
      <c r="K1177" s="71"/>
      <c r="L1177" s="71"/>
      <c r="M1177" s="71"/>
      <c r="N1177" s="71"/>
      <c r="O1177" s="71"/>
      <c r="P1177" s="71"/>
      <c r="Q1177" s="71"/>
      <c r="R1177" s="71"/>
      <c r="S1177" s="71"/>
      <c r="T1177" s="71"/>
      <c r="U1177" s="71"/>
      <c r="V1177" s="71"/>
      <c r="W1177" s="71"/>
      <c r="X1177" s="70"/>
    </row>
    <row r="1178" spans="1:24">
      <c r="A1178" s="71"/>
      <c r="B1178" s="71"/>
      <c r="C1178" s="71"/>
      <c r="D1178" s="72"/>
      <c r="E1178" s="72"/>
      <c r="F1178" s="72"/>
      <c r="G1178" s="71"/>
      <c r="H1178" s="74"/>
      <c r="I1178" s="71"/>
      <c r="J1178" s="71"/>
      <c r="K1178" s="71"/>
      <c r="L1178" s="71"/>
      <c r="M1178" s="71"/>
      <c r="N1178" s="71"/>
      <c r="O1178" s="71"/>
      <c r="P1178" s="71"/>
      <c r="Q1178" s="71"/>
      <c r="R1178" s="71"/>
      <c r="S1178" s="71"/>
      <c r="T1178" s="71"/>
      <c r="U1178" s="71"/>
      <c r="V1178" s="71"/>
      <c r="W1178" s="71"/>
      <c r="X1178" s="70"/>
    </row>
    <row r="1179" spans="1:24">
      <c r="A1179" s="71"/>
      <c r="B1179" s="73"/>
      <c r="C1179" s="73"/>
      <c r="D1179" s="72"/>
      <c r="E1179" s="72"/>
      <c r="F1179" s="72"/>
      <c r="G1179" s="73"/>
      <c r="H1179" s="73"/>
      <c r="I1179" s="73"/>
      <c r="J1179" s="71"/>
      <c r="K1179" s="71"/>
      <c r="L1179" s="71"/>
      <c r="M1179" s="71"/>
      <c r="N1179" s="71"/>
      <c r="O1179" s="71"/>
      <c r="P1179" s="71"/>
      <c r="Q1179" s="71"/>
      <c r="R1179" s="73"/>
      <c r="S1179" s="73"/>
      <c r="T1179" s="71"/>
      <c r="U1179" s="73"/>
      <c r="V1179" s="73"/>
      <c r="W1179" s="73"/>
      <c r="X1179" s="70"/>
    </row>
    <row r="1180" spans="1:24">
      <c r="A1180" s="71"/>
      <c r="B1180" s="71"/>
      <c r="C1180" s="71"/>
      <c r="D1180" s="72"/>
      <c r="E1180" s="72"/>
      <c r="F1180" s="72"/>
      <c r="G1180" s="71"/>
      <c r="H1180" s="74"/>
      <c r="I1180" s="71"/>
      <c r="J1180" s="71"/>
      <c r="K1180" s="71"/>
      <c r="L1180" s="71"/>
      <c r="M1180" s="71"/>
      <c r="N1180" s="71"/>
      <c r="O1180" s="71"/>
      <c r="P1180" s="71"/>
      <c r="Q1180" s="71"/>
      <c r="R1180" s="71"/>
      <c r="S1180" s="71"/>
      <c r="T1180" s="71"/>
      <c r="U1180" s="71"/>
      <c r="V1180" s="71"/>
      <c r="W1180" s="71"/>
      <c r="X1180" s="70"/>
    </row>
    <row r="1181" spans="1:24">
      <c r="A1181" s="71"/>
      <c r="B1181" s="71"/>
      <c r="C1181" s="71"/>
      <c r="D1181" s="72"/>
      <c r="E1181" s="72"/>
      <c r="F1181" s="72"/>
      <c r="G1181" s="71"/>
      <c r="H1181" s="74"/>
      <c r="I1181" s="71"/>
      <c r="J1181" s="71"/>
      <c r="K1181" s="71"/>
      <c r="L1181" s="71"/>
      <c r="M1181" s="71"/>
      <c r="N1181" s="71"/>
      <c r="O1181" s="71"/>
      <c r="P1181" s="71"/>
      <c r="Q1181" s="71"/>
      <c r="R1181" s="71"/>
      <c r="S1181" s="71"/>
      <c r="T1181" s="71"/>
      <c r="U1181" s="71"/>
      <c r="V1181" s="71"/>
      <c r="W1181" s="71"/>
      <c r="X1181" s="70"/>
    </row>
    <row r="1182" spans="1:24">
      <c r="A1182" s="71"/>
      <c r="B1182" s="71"/>
      <c r="C1182" s="71"/>
      <c r="D1182" s="72"/>
      <c r="E1182" s="72"/>
      <c r="F1182" s="72"/>
      <c r="G1182" s="71"/>
      <c r="H1182" s="74"/>
      <c r="I1182" s="71"/>
      <c r="J1182" s="71"/>
      <c r="K1182" s="71"/>
      <c r="L1182" s="71"/>
      <c r="M1182" s="71"/>
      <c r="N1182" s="71"/>
      <c r="O1182" s="71"/>
      <c r="P1182" s="71"/>
      <c r="Q1182" s="71"/>
      <c r="R1182" s="71"/>
      <c r="S1182" s="71"/>
      <c r="T1182" s="71"/>
      <c r="U1182" s="71"/>
      <c r="V1182" s="71"/>
      <c r="W1182" s="71"/>
      <c r="X1182" s="70"/>
    </row>
    <row r="1183" spans="1:24">
      <c r="A1183" s="71"/>
      <c r="B1183" s="71"/>
      <c r="C1183" s="71"/>
      <c r="D1183" s="72"/>
      <c r="E1183" s="72"/>
      <c r="F1183" s="72"/>
      <c r="G1183" s="71"/>
      <c r="H1183" s="74"/>
      <c r="I1183" s="71"/>
      <c r="J1183" s="71"/>
      <c r="K1183" s="71"/>
      <c r="L1183" s="71"/>
      <c r="M1183" s="71"/>
      <c r="N1183" s="71"/>
      <c r="O1183" s="71"/>
      <c r="P1183" s="71"/>
      <c r="Q1183" s="71"/>
      <c r="R1183" s="71"/>
      <c r="S1183" s="71"/>
      <c r="T1183" s="71"/>
      <c r="U1183" s="71"/>
      <c r="V1183" s="71"/>
      <c r="W1183" s="71"/>
      <c r="X1183" s="70"/>
    </row>
    <row r="1184" spans="1:24">
      <c r="A1184" s="71"/>
      <c r="B1184" s="71"/>
      <c r="C1184" s="71"/>
      <c r="D1184" s="72"/>
      <c r="E1184" s="72"/>
      <c r="F1184" s="72"/>
      <c r="G1184" s="71"/>
      <c r="H1184" s="74"/>
      <c r="I1184" s="71"/>
      <c r="J1184" s="71"/>
      <c r="K1184" s="71"/>
      <c r="L1184" s="71"/>
      <c r="M1184" s="71"/>
      <c r="N1184" s="71"/>
      <c r="O1184" s="71"/>
      <c r="P1184" s="71"/>
      <c r="Q1184" s="71"/>
      <c r="R1184" s="71"/>
      <c r="S1184" s="71"/>
      <c r="T1184" s="71"/>
      <c r="U1184" s="71"/>
      <c r="V1184" s="71"/>
      <c r="W1184" s="71"/>
      <c r="X1184" s="70"/>
    </row>
    <row r="1185" spans="1:24">
      <c r="A1185" s="71"/>
      <c r="B1185" s="71"/>
      <c r="C1185" s="71"/>
      <c r="D1185" s="72"/>
      <c r="E1185" s="72"/>
      <c r="F1185" s="72"/>
      <c r="G1185" s="71"/>
      <c r="H1185" s="74"/>
      <c r="I1185" s="71"/>
      <c r="J1185" s="71"/>
      <c r="K1185" s="71"/>
      <c r="L1185" s="71"/>
      <c r="M1185" s="71"/>
      <c r="N1185" s="71"/>
      <c r="O1185" s="71"/>
      <c r="P1185" s="71"/>
      <c r="Q1185" s="71"/>
      <c r="R1185" s="71"/>
      <c r="S1185" s="71"/>
      <c r="T1185" s="71"/>
      <c r="U1185" s="71"/>
      <c r="V1185" s="71"/>
      <c r="W1185" s="71"/>
      <c r="X1185" s="70"/>
    </row>
    <row r="1186" spans="1:24">
      <c r="A1186" s="71"/>
      <c r="B1186" s="71"/>
      <c r="C1186" s="71"/>
      <c r="D1186" s="72"/>
      <c r="E1186" s="72"/>
      <c r="F1186" s="72"/>
      <c r="G1186" s="71"/>
      <c r="H1186" s="74"/>
      <c r="I1186" s="71"/>
      <c r="J1186" s="71"/>
      <c r="K1186" s="71"/>
      <c r="L1186" s="71"/>
      <c r="M1186" s="71"/>
      <c r="N1186" s="71"/>
      <c r="O1186" s="71"/>
      <c r="P1186" s="71"/>
      <c r="Q1186" s="71"/>
      <c r="R1186" s="71"/>
      <c r="S1186" s="71"/>
      <c r="T1186" s="71"/>
      <c r="U1186" s="71"/>
      <c r="V1186" s="71"/>
      <c r="W1186" s="71"/>
      <c r="X1186" s="70"/>
    </row>
    <row r="1187" spans="1:24">
      <c r="A1187" s="71"/>
      <c r="B1187" s="71"/>
      <c r="C1187" s="71"/>
      <c r="D1187" s="72"/>
      <c r="E1187" s="72"/>
      <c r="F1187" s="72"/>
      <c r="G1187" s="71"/>
      <c r="H1187" s="74"/>
      <c r="I1187" s="71"/>
      <c r="J1187" s="71"/>
      <c r="K1187" s="71"/>
      <c r="L1187" s="71"/>
      <c r="M1187" s="71"/>
      <c r="N1187" s="71"/>
      <c r="O1187" s="71"/>
      <c r="P1187" s="71"/>
      <c r="Q1187" s="71"/>
      <c r="R1187" s="71"/>
      <c r="S1187" s="71"/>
      <c r="T1187" s="71"/>
      <c r="U1187" s="71"/>
      <c r="V1187" s="71"/>
      <c r="W1187" s="71"/>
      <c r="X1187" s="70"/>
    </row>
    <row r="1188" spans="1:24">
      <c r="A1188" s="71"/>
      <c r="B1188" s="71"/>
      <c r="C1188" s="71"/>
      <c r="D1188" s="72"/>
      <c r="E1188" s="72"/>
      <c r="F1188" s="72"/>
      <c r="G1188" s="71"/>
      <c r="H1188" s="74"/>
      <c r="I1188" s="71"/>
      <c r="J1188" s="71"/>
      <c r="K1188" s="71"/>
      <c r="L1188" s="71"/>
      <c r="M1188" s="71"/>
      <c r="N1188" s="71"/>
      <c r="O1188" s="71"/>
      <c r="P1188" s="71"/>
      <c r="Q1188" s="71"/>
      <c r="R1188" s="71"/>
      <c r="S1188" s="71"/>
      <c r="T1188" s="71"/>
      <c r="U1188" s="71"/>
      <c r="V1188" s="71"/>
      <c r="W1188" s="71"/>
      <c r="X1188" s="70"/>
    </row>
    <row r="1189" spans="1:24">
      <c r="A1189" s="71"/>
      <c r="B1189" s="71"/>
      <c r="C1189" s="71"/>
      <c r="D1189" s="72"/>
      <c r="E1189" s="72"/>
      <c r="F1189" s="72"/>
      <c r="G1189" s="71"/>
      <c r="H1189" s="74"/>
      <c r="I1189" s="71"/>
      <c r="J1189" s="71"/>
      <c r="K1189" s="71"/>
      <c r="L1189" s="71"/>
      <c r="M1189" s="71"/>
      <c r="N1189" s="71"/>
      <c r="O1189" s="71"/>
      <c r="P1189" s="71"/>
      <c r="Q1189" s="71"/>
      <c r="R1189" s="71"/>
      <c r="S1189" s="71"/>
      <c r="T1189" s="71"/>
      <c r="U1189" s="71"/>
      <c r="V1189" s="71"/>
      <c r="W1189" s="71"/>
      <c r="X1189" s="70"/>
    </row>
    <row r="1190" spans="1:24">
      <c r="A1190" s="71"/>
      <c r="B1190" s="71"/>
      <c r="C1190" s="71"/>
      <c r="D1190" s="72"/>
      <c r="E1190" s="72"/>
      <c r="F1190" s="72"/>
      <c r="G1190" s="71"/>
      <c r="H1190" s="74"/>
      <c r="I1190" s="71"/>
      <c r="J1190" s="71"/>
      <c r="K1190" s="71"/>
      <c r="L1190" s="71"/>
      <c r="M1190" s="71"/>
      <c r="N1190" s="71"/>
      <c r="O1190" s="71"/>
      <c r="P1190" s="71"/>
      <c r="Q1190" s="71"/>
      <c r="R1190" s="71"/>
      <c r="S1190" s="71"/>
      <c r="T1190" s="71"/>
      <c r="U1190" s="71"/>
      <c r="V1190" s="71"/>
      <c r="W1190" s="71"/>
      <c r="X1190" s="70"/>
    </row>
    <row r="1191" spans="1:24">
      <c r="A1191" s="71"/>
      <c r="B1191" s="71"/>
      <c r="C1191" s="71"/>
      <c r="D1191" s="72"/>
      <c r="E1191" s="72"/>
      <c r="F1191" s="72"/>
      <c r="G1191" s="71"/>
      <c r="H1191" s="74"/>
      <c r="I1191" s="71"/>
      <c r="J1191" s="71"/>
      <c r="K1191" s="71"/>
      <c r="L1191" s="71"/>
      <c r="M1191" s="71"/>
      <c r="N1191" s="71"/>
      <c r="O1191" s="71"/>
      <c r="P1191" s="71"/>
      <c r="Q1191" s="71"/>
      <c r="R1191" s="71"/>
      <c r="S1191" s="71"/>
      <c r="T1191" s="71"/>
      <c r="U1191" s="71"/>
      <c r="V1191" s="71"/>
      <c r="W1191" s="71"/>
      <c r="X1191" s="70"/>
    </row>
    <row r="1192" spans="1:24">
      <c r="A1192" s="71"/>
      <c r="B1192" s="71"/>
      <c r="C1192" s="71"/>
      <c r="D1192" s="72"/>
      <c r="E1192" s="72"/>
      <c r="F1192" s="72"/>
      <c r="G1192" s="71"/>
      <c r="H1192" s="74"/>
      <c r="I1192" s="71"/>
      <c r="J1192" s="71"/>
      <c r="K1192" s="71"/>
      <c r="L1192" s="71"/>
      <c r="M1192" s="71"/>
      <c r="N1192" s="71"/>
      <c r="O1192" s="71"/>
      <c r="P1192" s="71"/>
      <c r="Q1192" s="71"/>
      <c r="R1192" s="71"/>
      <c r="S1192" s="71"/>
      <c r="T1192" s="71"/>
      <c r="U1192" s="71"/>
      <c r="V1192" s="71"/>
      <c r="W1192" s="71"/>
      <c r="X1192" s="70"/>
    </row>
    <row r="1193" spans="1:24">
      <c r="A1193" s="71"/>
      <c r="B1193" s="71"/>
      <c r="C1193" s="71"/>
      <c r="D1193" s="72"/>
      <c r="E1193" s="72"/>
      <c r="F1193" s="72"/>
      <c r="G1193" s="71"/>
      <c r="H1193" s="74"/>
      <c r="I1193" s="71"/>
      <c r="J1193" s="71"/>
      <c r="K1193" s="71"/>
      <c r="L1193" s="71"/>
      <c r="M1193" s="71"/>
      <c r="N1193" s="71"/>
      <c r="O1193" s="71"/>
      <c r="P1193" s="71"/>
      <c r="Q1193" s="71"/>
      <c r="R1193" s="71"/>
      <c r="S1193" s="71"/>
      <c r="T1193" s="71"/>
      <c r="U1193" s="71"/>
      <c r="V1193" s="71"/>
      <c r="W1193" s="71"/>
      <c r="X1193" s="70"/>
    </row>
    <row r="1194" spans="1:24">
      <c r="A1194" s="71"/>
      <c r="B1194" s="71"/>
      <c r="C1194" s="71"/>
      <c r="D1194" s="72"/>
      <c r="E1194" s="72"/>
      <c r="F1194" s="72"/>
      <c r="G1194" s="71"/>
      <c r="H1194" s="74"/>
      <c r="I1194" s="71"/>
      <c r="J1194" s="71"/>
      <c r="K1194" s="71"/>
      <c r="L1194" s="71"/>
      <c r="M1194" s="71"/>
      <c r="N1194" s="71"/>
      <c r="O1194" s="71"/>
      <c r="P1194" s="71"/>
      <c r="Q1194" s="71"/>
      <c r="R1194" s="71"/>
      <c r="S1194" s="71"/>
      <c r="T1194" s="71"/>
      <c r="U1194" s="71"/>
      <c r="V1194" s="71"/>
      <c r="W1194" s="71"/>
      <c r="X1194" s="70"/>
    </row>
    <row r="1195" spans="1:24">
      <c r="A1195" s="71"/>
      <c r="B1195" s="71"/>
      <c r="C1195" s="71"/>
      <c r="D1195" s="72"/>
      <c r="E1195" s="72"/>
      <c r="F1195" s="72"/>
      <c r="G1195" s="71"/>
      <c r="H1195" s="74"/>
      <c r="I1195" s="71"/>
      <c r="J1195" s="71"/>
      <c r="K1195" s="71"/>
      <c r="L1195" s="71"/>
      <c r="M1195" s="71"/>
      <c r="N1195" s="71"/>
      <c r="O1195" s="71"/>
      <c r="P1195" s="71"/>
      <c r="Q1195" s="71"/>
      <c r="R1195" s="71"/>
      <c r="S1195" s="71"/>
      <c r="T1195" s="71"/>
      <c r="U1195" s="71"/>
      <c r="V1195" s="71"/>
      <c r="W1195" s="71"/>
      <c r="X1195" s="70"/>
    </row>
    <row r="1196" spans="1:24">
      <c r="A1196" s="71"/>
      <c r="B1196" s="71"/>
      <c r="C1196" s="71"/>
      <c r="D1196" s="72"/>
      <c r="E1196" s="72"/>
      <c r="F1196" s="72"/>
      <c r="G1196" s="71"/>
      <c r="H1196" s="74"/>
      <c r="I1196" s="71"/>
      <c r="J1196" s="71"/>
      <c r="K1196" s="71"/>
      <c r="L1196" s="71"/>
      <c r="M1196" s="71"/>
      <c r="N1196" s="71"/>
      <c r="O1196" s="71"/>
      <c r="P1196" s="71"/>
      <c r="Q1196" s="71"/>
      <c r="R1196" s="71"/>
      <c r="S1196" s="71"/>
      <c r="T1196" s="71"/>
      <c r="U1196" s="71"/>
      <c r="V1196" s="71"/>
      <c r="W1196" s="71"/>
      <c r="X1196" s="70"/>
    </row>
    <row r="1197" spans="1:24">
      <c r="A1197" s="71"/>
      <c r="B1197" s="71"/>
      <c r="C1197" s="71"/>
      <c r="D1197" s="72"/>
      <c r="E1197" s="72"/>
      <c r="F1197" s="72"/>
      <c r="G1197" s="71"/>
      <c r="H1197" s="74"/>
      <c r="I1197" s="71"/>
      <c r="J1197" s="71"/>
      <c r="K1197" s="71"/>
      <c r="L1197" s="71"/>
      <c r="M1197" s="71"/>
      <c r="N1197" s="71"/>
      <c r="O1197" s="71"/>
      <c r="P1197" s="71"/>
      <c r="Q1197" s="71"/>
      <c r="R1197" s="71"/>
      <c r="S1197" s="71"/>
      <c r="T1197" s="71"/>
      <c r="U1197" s="71"/>
      <c r="V1197" s="71"/>
      <c r="W1197" s="71"/>
      <c r="X1197" s="70"/>
    </row>
    <row r="1198" spans="1:24">
      <c r="A1198" s="71"/>
      <c r="B1198" s="71"/>
      <c r="C1198" s="71"/>
      <c r="D1198" s="72"/>
      <c r="E1198" s="72"/>
      <c r="F1198" s="72"/>
      <c r="G1198" s="71"/>
      <c r="H1198" s="74"/>
      <c r="I1198" s="71"/>
      <c r="J1198" s="71"/>
      <c r="K1198" s="71"/>
      <c r="L1198" s="71"/>
      <c r="M1198" s="71"/>
      <c r="N1198" s="71"/>
      <c r="O1198" s="71"/>
      <c r="P1198" s="71"/>
      <c r="Q1198" s="71"/>
      <c r="R1198" s="71"/>
      <c r="S1198" s="71"/>
      <c r="T1198" s="71"/>
      <c r="U1198" s="71"/>
      <c r="V1198" s="71"/>
      <c r="W1198" s="71"/>
      <c r="X1198" s="70"/>
    </row>
    <row r="1199" spans="1:24">
      <c r="A1199" s="71"/>
      <c r="B1199" s="71"/>
      <c r="C1199" s="71"/>
      <c r="D1199" s="72"/>
      <c r="E1199" s="72"/>
      <c r="F1199" s="72"/>
      <c r="G1199" s="71"/>
      <c r="H1199" s="74"/>
      <c r="I1199" s="71"/>
      <c r="J1199" s="71"/>
      <c r="K1199" s="71"/>
      <c r="L1199" s="71"/>
      <c r="M1199" s="71"/>
      <c r="N1199" s="71"/>
      <c r="O1199" s="71"/>
      <c r="P1199" s="71"/>
      <c r="Q1199" s="71"/>
      <c r="R1199" s="71"/>
      <c r="S1199" s="71"/>
      <c r="T1199" s="71"/>
      <c r="U1199" s="71"/>
      <c r="V1199" s="71"/>
      <c r="W1199" s="71"/>
      <c r="X1199" s="70"/>
    </row>
    <row r="1200" spans="1:24">
      <c r="A1200" s="71"/>
      <c r="B1200" s="71"/>
      <c r="C1200" s="71"/>
      <c r="D1200" s="72"/>
      <c r="E1200" s="72"/>
      <c r="F1200" s="72"/>
      <c r="G1200" s="71"/>
      <c r="H1200" s="74"/>
      <c r="I1200" s="71"/>
      <c r="J1200" s="71"/>
      <c r="K1200" s="71"/>
      <c r="L1200" s="71"/>
      <c r="M1200" s="71"/>
      <c r="N1200" s="71"/>
      <c r="O1200" s="71"/>
      <c r="P1200" s="71"/>
      <c r="Q1200" s="71"/>
      <c r="R1200" s="71"/>
      <c r="S1200" s="71"/>
      <c r="T1200" s="71"/>
      <c r="U1200" s="71"/>
      <c r="V1200" s="71"/>
      <c r="W1200" s="71"/>
      <c r="X1200" s="70"/>
    </row>
    <row r="1201" spans="1:24">
      <c r="A1201" s="71"/>
      <c r="B1201" s="71"/>
      <c r="C1201" s="71"/>
      <c r="D1201" s="72"/>
      <c r="E1201" s="72"/>
      <c r="F1201" s="72"/>
      <c r="G1201" s="71"/>
      <c r="H1201" s="74"/>
      <c r="I1201" s="71"/>
      <c r="J1201" s="71"/>
      <c r="K1201" s="71"/>
      <c r="L1201" s="71"/>
      <c r="M1201" s="71"/>
      <c r="N1201" s="71"/>
      <c r="O1201" s="71"/>
      <c r="P1201" s="71"/>
      <c r="Q1201" s="71"/>
      <c r="R1201" s="71"/>
      <c r="S1201" s="71"/>
      <c r="T1201" s="71"/>
      <c r="U1201" s="71"/>
      <c r="V1201" s="71"/>
      <c r="W1201" s="71"/>
      <c r="X1201" s="70"/>
    </row>
    <row r="1202" spans="1:24">
      <c r="A1202" s="71"/>
      <c r="B1202" s="71"/>
      <c r="C1202" s="71"/>
      <c r="D1202" s="72"/>
      <c r="E1202" s="72"/>
      <c r="F1202" s="72"/>
      <c r="G1202" s="71"/>
      <c r="H1202" s="74"/>
      <c r="I1202" s="71"/>
      <c r="J1202" s="71"/>
      <c r="K1202" s="71"/>
      <c r="L1202" s="71"/>
      <c r="M1202" s="71"/>
      <c r="N1202" s="71"/>
      <c r="O1202" s="71"/>
      <c r="P1202" s="71"/>
      <c r="Q1202" s="71"/>
      <c r="R1202" s="71"/>
      <c r="S1202" s="71"/>
      <c r="T1202" s="71"/>
      <c r="U1202" s="71"/>
      <c r="V1202" s="71"/>
      <c r="W1202" s="71"/>
      <c r="X1202" s="70"/>
    </row>
    <row r="1203" spans="1:24">
      <c r="A1203" s="71"/>
      <c r="B1203" s="71"/>
      <c r="C1203" s="71"/>
      <c r="D1203" s="72"/>
      <c r="E1203" s="72"/>
      <c r="F1203" s="72"/>
      <c r="G1203" s="71"/>
      <c r="H1203" s="74"/>
      <c r="I1203" s="71"/>
      <c r="J1203" s="71"/>
      <c r="K1203" s="71"/>
      <c r="L1203" s="71"/>
      <c r="M1203" s="71"/>
      <c r="N1203" s="71"/>
      <c r="O1203" s="71"/>
      <c r="P1203" s="71"/>
      <c r="Q1203" s="71"/>
      <c r="R1203" s="71"/>
      <c r="S1203" s="71"/>
      <c r="T1203" s="71"/>
      <c r="U1203" s="71"/>
      <c r="V1203" s="71"/>
      <c r="W1203" s="71"/>
      <c r="X1203" s="70"/>
    </row>
    <row r="1204" spans="1:24">
      <c r="A1204" s="71"/>
      <c r="B1204" s="71"/>
      <c r="C1204" s="71"/>
      <c r="D1204" s="72"/>
      <c r="E1204" s="72"/>
      <c r="F1204" s="72"/>
      <c r="G1204" s="71"/>
      <c r="H1204" s="74"/>
      <c r="I1204" s="71"/>
      <c r="J1204" s="71"/>
      <c r="K1204" s="71"/>
      <c r="L1204" s="71"/>
      <c r="M1204" s="71"/>
      <c r="N1204" s="71"/>
      <c r="O1204" s="71"/>
      <c r="P1204" s="71"/>
      <c r="Q1204" s="71"/>
      <c r="R1204" s="71"/>
      <c r="S1204" s="71"/>
      <c r="T1204" s="71"/>
      <c r="U1204" s="71"/>
      <c r="V1204" s="71"/>
      <c r="W1204" s="71"/>
      <c r="X1204" s="70"/>
    </row>
    <row r="1205" spans="1:24">
      <c r="A1205" s="71"/>
      <c r="B1205" s="71"/>
      <c r="C1205" s="71"/>
      <c r="D1205" s="72"/>
      <c r="E1205" s="72"/>
      <c r="F1205" s="72"/>
      <c r="G1205" s="71"/>
      <c r="H1205" s="74"/>
      <c r="I1205" s="71"/>
      <c r="J1205" s="71"/>
      <c r="K1205" s="71"/>
      <c r="L1205" s="71"/>
      <c r="M1205" s="71"/>
      <c r="N1205" s="71"/>
      <c r="O1205" s="71"/>
      <c r="P1205" s="71"/>
      <c r="Q1205" s="71"/>
      <c r="R1205" s="71"/>
      <c r="S1205" s="71"/>
      <c r="T1205" s="71"/>
      <c r="U1205" s="71"/>
      <c r="V1205" s="71"/>
      <c r="W1205" s="71"/>
      <c r="X1205" s="70"/>
    </row>
    <row r="1206" spans="1:24">
      <c r="A1206" s="71"/>
      <c r="B1206" s="71"/>
      <c r="C1206" s="71"/>
      <c r="D1206" s="72"/>
      <c r="E1206" s="72"/>
      <c r="F1206" s="72"/>
      <c r="G1206" s="71"/>
      <c r="H1206" s="74"/>
      <c r="I1206" s="71"/>
      <c r="J1206" s="71"/>
      <c r="K1206" s="71"/>
      <c r="L1206" s="71"/>
      <c r="M1206" s="71"/>
      <c r="N1206" s="71"/>
      <c r="O1206" s="71"/>
      <c r="P1206" s="71"/>
      <c r="Q1206" s="71"/>
      <c r="R1206" s="71"/>
      <c r="S1206" s="71"/>
      <c r="T1206" s="71"/>
      <c r="U1206" s="71"/>
      <c r="V1206" s="71"/>
      <c r="W1206" s="71"/>
      <c r="X1206" s="70"/>
    </row>
    <row r="1207" spans="1:24">
      <c r="A1207" s="71"/>
      <c r="B1207" s="71"/>
      <c r="C1207" s="71"/>
      <c r="D1207" s="72"/>
      <c r="E1207" s="72"/>
      <c r="F1207" s="72"/>
      <c r="G1207" s="71"/>
      <c r="H1207" s="74"/>
      <c r="I1207" s="71"/>
      <c r="J1207" s="71"/>
      <c r="K1207" s="71"/>
      <c r="L1207" s="71"/>
      <c r="M1207" s="71"/>
      <c r="N1207" s="71"/>
      <c r="O1207" s="71"/>
      <c r="P1207" s="71"/>
      <c r="Q1207" s="71"/>
      <c r="R1207" s="71"/>
      <c r="S1207" s="71"/>
      <c r="T1207" s="71"/>
      <c r="U1207" s="71"/>
      <c r="V1207" s="71"/>
      <c r="W1207" s="71"/>
      <c r="X1207" s="70"/>
    </row>
    <row r="1208" spans="1:24">
      <c r="A1208" s="71"/>
      <c r="B1208" s="71"/>
      <c r="C1208" s="71"/>
      <c r="D1208" s="72"/>
      <c r="E1208" s="72"/>
      <c r="F1208" s="72"/>
      <c r="G1208" s="71"/>
      <c r="H1208" s="74"/>
      <c r="I1208" s="71"/>
      <c r="J1208" s="71"/>
      <c r="K1208" s="71"/>
      <c r="L1208" s="71"/>
      <c r="M1208" s="71"/>
      <c r="N1208" s="71"/>
      <c r="O1208" s="71"/>
      <c r="P1208" s="71"/>
      <c r="Q1208" s="71"/>
      <c r="R1208" s="71"/>
      <c r="S1208" s="71"/>
      <c r="T1208" s="71"/>
      <c r="U1208" s="71"/>
      <c r="V1208" s="71"/>
      <c r="W1208" s="71"/>
      <c r="X1208" s="70"/>
    </row>
    <row r="1209" spans="1:24">
      <c r="A1209" s="71"/>
      <c r="B1209" s="71"/>
      <c r="C1209" s="71"/>
      <c r="D1209" s="72"/>
      <c r="E1209" s="72"/>
      <c r="F1209" s="72"/>
      <c r="G1209" s="71"/>
      <c r="H1209" s="74"/>
      <c r="I1209" s="71"/>
      <c r="J1209" s="71"/>
      <c r="K1209" s="71"/>
      <c r="L1209" s="71"/>
      <c r="M1209" s="71"/>
      <c r="N1209" s="71"/>
      <c r="O1209" s="71"/>
      <c r="P1209" s="71"/>
      <c r="Q1209" s="71"/>
      <c r="R1209" s="71"/>
      <c r="S1209" s="71"/>
      <c r="T1209" s="71"/>
      <c r="U1209" s="71"/>
      <c r="V1209" s="71"/>
      <c r="W1209" s="71"/>
      <c r="X1209" s="70"/>
    </row>
    <row r="1210" spans="1:24">
      <c r="A1210" s="71"/>
      <c r="B1210" s="71"/>
      <c r="C1210" s="71"/>
      <c r="D1210" s="72"/>
      <c r="E1210" s="72"/>
      <c r="F1210" s="72"/>
      <c r="G1210" s="71"/>
      <c r="H1210" s="74"/>
      <c r="I1210" s="71"/>
      <c r="J1210" s="71"/>
      <c r="K1210" s="71"/>
      <c r="L1210" s="71"/>
      <c r="M1210" s="71"/>
      <c r="N1210" s="71"/>
      <c r="O1210" s="71"/>
      <c r="P1210" s="71"/>
      <c r="Q1210" s="71"/>
      <c r="R1210" s="71"/>
      <c r="S1210" s="71"/>
      <c r="T1210" s="71"/>
      <c r="U1210" s="71"/>
      <c r="V1210" s="71"/>
      <c r="W1210" s="71"/>
      <c r="X1210" s="70"/>
    </row>
    <row r="1211" spans="1:24">
      <c r="A1211" s="76"/>
      <c r="B1211" s="76"/>
      <c r="C1211" s="76"/>
      <c r="D1211" s="75"/>
      <c r="E1211" s="75"/>
      <c r="F1211" s="75"/>
      <c r="G1211" s="76"/>
      <c r="H1211" s="78"/>
      <c r="I1211" s="76"/>
      <c r="J1211" s="76"/>
      <c r="K1211" s="76"/>
      <c r="L1211" s="76"/>
      <c r="M1211" s="76"/>
      <c r="N1211" s="76"/>
      <c r="O1211" s="76"/>
      <c r="P1211" s="76"/>
      <c r="Q1211" s="76"/>
      <c r="R1211" s="76"/>
      <c r="S1211" s="76"/>
      <c r="T1211" s="76"/>
      <c r="U1211" s="76"/>
      <c r="V1211" s="76"/>
      <c r="W1211" s="76"/>
      <c r="X1211" s="80"/>
    </row>
    <row r="1212" spans="1:24">
      <c r="B1212" s="77"/>
      <c r="C1212" s="77"/>
      <c r="G1212" s="77"/>
      <c r="H1212" s="77"/>
      <c r="I1212" s="77"/>
      <c r="R1212" s="77"/>
      <c r="S1212" s="77"/>
      <c r="U1212" s="77"/>
      <c r="V1212" s="77"/>
      <c r="W1212" s="77"/>
    </row>
    <row r="1214" spans="1:24">
      <c r="B1214" s="77"/>
      <c r="C1214" s="77"/>
      <c r="G1214" s="77"/>
      <c r="H1214" s="77"/>
      <c r="I1214" s="77"/>
      <c r="R1214" s="77"/>
      <c r="S1214" s="77"/>
      <c r="U1214" s="77"/>
      <c r="V1214" s="77"/>
      <c r="W1214" s="77"/>
    </row>
  </sheetData>
  <sortState xmlns:xlrd2="http://schemas.microsoft.com/office/spreadsheetml/2017/richdata2" ref="A2:Y835">
    <sortCondition descending="1" ref="V2:V835"/>
    <sortCondition descending="1" ref="W2:W835"/>
    <sortCondition descending="1" ref="X2:X835"/>
    <sortCondition descending="1" ref="J2:J835"/>
    <sortCondition descending="1" ref="K2:K835"/>
  </sortState>
  <phoneticPr fontId="11" type="noConversion"/>
  <conditionalFormatting sqref="C1:C1048576">
    <cfRule type="duplicateValues" dxfId="27" priority="1"/>
  </conditionalFormatting>
  <conditionalFormatting sqref="H1:H1048576">
    <cfRule type="duplicateValues" dxfId="26" priority="2"/>
  </conditionalFormatting>
  <conditionalFormatting sqref="H782:H835">
    <cfRule type="duplicateValues" dxfId="25" priority="5"/>
  </conditionalFormatting>
  <conditionalFormatting sqref="J2:J835">
    <cfRule type="cellIs" dxfId="24" priority="6" operator="equal">
      <formula>0</formula>
    </cfRule>
    <cfRule type="cellIs" dxfId="23" priority="12" operator="equal">
      <formula>1</formula>
    </cfRule>
  </conditionalFormatting>
  <conditionalFormatting sqref="K2:K835">
    <cfRule type="colorScale" priority="1951">
      <colorScale>
        <cfvo type="min"/>
        <cfvo type="max"/>
        <color rgb="FFFFEF9C"/>
        <color rgb="FF63BE7B"/>
      </colorScale>
    </cfRule>
  </conditionalFormatting>
  <conditionalFormatting sqref="L1:Q781 V1:X781 V836:X1048576 L1205:Q1048576">
    <cfRule type="cellIs" dxfId="22" priority="8" operator="equal">
      <formula>0</formula>
    </cfRule>
  </conditionalFormatting>
  <conditionalFormatting sqref="L2:Q835">
    <cfRule type="cellIs" dxfId="21" priority="4" operator="equal">
      <formula>0</formula>
    </cfRule>
  </conditionalFormatting>
  <hyperlinks>
    <hyperlink ref="H21" r:id="rId1" xr:uid="{00000000-0004-0000-0000-000000000000}"/>
    <hyperlink ref="H750" r:id="rId2" xr:uid="{00000000-0004-0000-0000-000001000000}"/>
    <hyperlink ref="H675" r:id="rId3" xr:uid="{00000000-0004-0000-0000-000002000000}"/>
    <hyperlink ref="H205" r:id="rId4" xr:uid="{00000000-0004-0000-0000-000003000000}"/>
    <hyperlink ref="H25" r:id="rId5" xr:uid="{00000000-0004-0000-0000-000004000000}"/>
    <hyperlink ref="H811" r:id="rId6" xr:uid="{00000000-0004-0000-0000-000005000000}"/>
  </hyperlinks>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C54F6E-804F-47E2-9F03-AE5659C18498}">
  <dimension ref="A1:Y149"/>
  <sheetViews>
    <sheetView zoomScale="85" zoomScaleNormal="85" workbookViewId="0">
      <pane ySplit="1" topLeftCell="A2" activePane="bottomLeft" state="frozen"/>
      <selection pane="bottomLeft" activeCell="F11" sqref="F11"/>
    </sheetView>
  </sheetViews>
  <sheetFormatPr defaultRowHeight="14.5"/>
  <cols>
    <col min="2" max="2" width="18.36328125" customWidth="1"/>
    <col min="3" max="3" width="76" customWidth="1"/>
    <col min="4" max="4" width="34.90625" customWidth="1"/>
    <col min="5" max="5" width="11.36328125" customWidth="1"/>
    <col min="6" max="6" width="14.90625" customWidth="1"/>
    <col min="10" max="10" width="12.1796875" customWidth="1"/>
    <col min="21" max="21" width="11.1796875" customWidth="1"/>
    <col min="25" max="25" width="16.08984375" customWidth="1"/>
  </cols>
  <sheetData>
    <row r="1" spans="1:25" s="40" customFormat="1" ht="121" customHeight="1">
      <c r="A1" s="63" t="s">
        <v>0</v>
      </c>
      <c r="B1" s="63" t="s">
        <v>1</v>
      </c>
      <c r="C1" s="63" t="s">
        <v>2</v>
      </c>
      <c r="D1" s="63" t="s">
        <v>3</v>
      </c>
      <c r="E1" s="63" t="s">
        <v>4</v>
      </c>
      <c r="F1" s="63" t="s">
        <v>4367</v>
      </c>
      <c r="G1" s="63" t="s">
        <v>4238</v>
      </c>
      <c r="H1" s="65" t="s">
        <v>5</v>
      </c>
      <c r="I1" s="63" t="s">
        <v>6</v>
      </c>
      <c r="J1" s="63" t="s">
        <v>7</v>
      </c>
      <c r="K1" s="63" t="s">
        <v>8</v>
      </c>
      <c r="L1" s="63" t="s">
        <v>9</v>
      </c>
      <c r="M1" s="63" t="s">
        <v>10</v>
      </c>
      <c r="N1" s="63" t="s">
        <v>11</v>
      </c>
      <c r="O1" s="63" t="s">
        <v>12</v>
      </c>
      <c r="P1" s="63" t="s">
        <v>13</v>
      </c>
      <c r="Q1" s="63" t="s">
        <v>14</v>
      </c>
      <c r="R1" s="63" t="s">
        <v>15</v>
      </c>
      <c r="S1" s="63" t="s">
        <v>16</v>
      </c>
      <c r="T1" s="63" t="s">
        <v>17</v>
      </c>
      <c r="U1" s="63" t="s">
        <v>4366</v>
      </c>
      <c r="V1" s="63" t="s">
        <v>18</v>
      </c>
      <c r="W1" s="63" t="s">
        <v>19</v>
      </c>
      <c r="X1" s="63" t="s">
        <v>20</v>
      </c>
      <c r="Y1" s="63" t="s">
        <v>21</v>
      </c>
    </row>
    <row r="2" spans="1:25" s="1" customFormat="1" ht="14">
      <c r="A2" s="59">
        <v>171</v>
      </c>
      <c r="B2" s="59" t="s">
        <v>877</v>
      </c>
      <c r="C2" s="59" t="s">
        <v>878</v>
      </c>
      <c r="D2" s="59" t="s">
        <v>4283</v>
      </c>
      <c r="E2" s="59" t="s">
        <v>161</v>
      </c>
      <c r="F2" s="59" t="s">
        <v>161</v>
      </c>
      <c r="G2" s="59">
        <f t="shared" ref="G2" si="0">IFERROR(IF(FIND("Multi",F2),1,0),0)</f>
        <v>1</v>
      </c>
      <c r="H2" s="60" t="s">
        <v>879</v>
      </c>
      <c r="I2" s="59" t="s">
        <v>27</v>
      </c>
      <c r="J2" s="59">
        <v>1</v>
      </c>
      <c r="K2" s="59">
        <f t="shared" ref="K2" si="1">SUM(L2:Q2)</f>
        <v>4</v>
      </c>
      <c r="L2" s="59">
        <v>1</v>
      </c>
      <c r="M2" s="59">
        <v>1</v>
      </c>
      <c r="N2" s="59">
        <v>1</v>
      </c>
      <c r="O2" s="59">
        <v>0</v>
      </c>
      <c r="P2" s="59">
        <v>1</v>
      </c>
      <c r="Q2" s="59">
        <v>0</v>
      </c>
      <c r="R2" s="59">
        <v>2018</v>
      </c>
      <c r="S2" s="59" t="s">
        <v>52</v>
      </c>
      <c r="T2" s="59" t="s">
        <v>880</v>
      </c>
      <c r="U2" s="59" t="s">
        <v>30</v>
      </c>
      <c r="V2" s="59">
        <v>1</v>
      </c>
      <c r="W2" s="59">
        <v>1</v>
      </c>
      <c r="X2" s="61">
        <v>1</v>
      </c>
      <c r="Y2" s="64">
        <v>0</v>
      </c>
    </row>
    <row r="3" spans="1:25" s="1" customFormat="1" ht="14">
      <c r="A3" s="59">
        <v>255</v>
      </c>
      <c r="B3" s="59" t="s">
        <v>1275</v>
      </c>
      <c r="C3" s="59" t="s">
        <v>1276</v>
      </c>
      <c r="D3" s="59" t="s">
        <v>4284</v>
      </c>
      <c r="E3" s="59" t="s">
        <v>161</v>
      </c>
      <c r="F3" s="59" t="s">
        <v>161</v>
      </c>
      <c r="G3" s="59">
        <v>1</v>
      </c>
      <c r="H3" s="60" t="s">
        <v>1277</v>
      </c>
      <c r="I3" s="59" t="s">
        <v>27</v>
      </c>
      <c r="J3" s="59">
        <v>1</v>
      </c>
      <c r="K3" s="59">
        <v>3</v>
      </c>
      <c r="L3" s="59">
        <v>0</v>
      </c>
      <c r="M3" s="59">
        <v>1</v>
      </c>
      <c r="N3" s="59">
        <v>1</v>
      </c>
      <c r="O3" s="59">
        <v>1</v>
      </c>
      <c r="P3" s="59">
        <v>0</v>
      </c>
      <c r="Q3" s="59">
        <v>0</v>
      </c>
      <c r="R3" s="59">
        <v>2021</v>
      </c>
      <c r="S3" s="59" t="s">
        <v>80</v>
      </c>
      <c r="T3" s="59" t="s">
        <v>1278</v>
      </c>
      <c r="U3" s="59" t="s">
        <v>30</v>
      </c>
      <c r="V3" s="59">
        <v>1</v>
      </c>
      <c r="W3" s="59">
        <v>1</v>
      </c>
      <c r="X3" s="61">
        <v>1</v>
      </c>
      <c r="Y3" s="64">
        <v>0</v>
      </c>
    </row>
    <row r="4" spans="1:25" s="1" customFormat="1" ht="14">
      <c r="A4" s="59">
        <v>340</v>
      </c>
      <c r="B4" s="59" t="s">
        <v>1692</v>
      </c>
      <c r="C4" s="59" t="s">
        <v>1693</v>
      </c>
      <c r="D4" s="59" t="s">
        <v>4285</v>
      </c>
      <c r="E4" s="59" t="s">
        <v>161</v>
      </c>
      <c r="F4" s="59" t="s">
        <v>161</v>
      </c>
      <c r="G4" s="59">
        <v>1</v>
      </c>
      <c r="H4" s="60" t="s">
        <v>1694</v>
      </c>
      <c r="I4" s="59" t="s">
        <v>27</v>
      </c>
      <c r="J4" s="59">
        <v>1</v>
      </c>
      <c r="K4" s="59">
        <v>2</v>
      </c>
      <c r="L4" s="59">
        <v>0</v>
      </c>
      <c r="M4" s="59">
        <v>1</v>
      </c>
      <c r="N4" s="59">
        <v>1</v>
      </c>
      <c r="O4" s="59">
        <v>0</v>
      </c>
      <c r="P4" s="59">
        <v>0</v>
      </c>
      <c r="Q4" s="59">
        <v>0</v>
      </c>
      <c r="R4" s="59">
        <v>2021</v>
      </c>
      <c r="S4" s="59" t="s">
        <v>1695</v>
      </c>
      <c r="T4" s="59" t="s">
        <v>1696</v>
      </c>
      <c r="U4" s="59" t="s">
        <v>30</v>
      </c>
      <c r="V4" s="59">
        <v>1</v>
      </c>
      <c r="W4" s="59">
        <v>1</v>
      </c>
      <c r="X4" s="61">
        <v>1</v>
      </c>
      <c r="Y4" s="64">
        <v>0</v>
      </c>
    </row>
    <row r="5" spans="1:25" s="1" customFormat="1" ht="14">
      <c r="A5" s="59">
        <v>5</v>
      </c>
      <c r="B5" s="59" t="s">
        <v>54</v>
      </c>
      <c r="C5" s="59" t="s">
        <v>55</v>
      </c>
      <c r="D5" s="59" t="s">
        <v>4287</v>
      </c>
      <c r="E5" s="59" t="s">
        <v>56</v>
      </c>
      <c r="F5" s="59" t="s">
        <v>56</v>
      </c>
      <c r="G5" s="59">
        <v>0</v>
      </c>
      <c r="H5" s="60" t="s">
        <v>57</v>
      </c>
      <c r="I5" s="59" t="s">
        <v>27</v>
      </c>
      <c r="J5" s="59">
        <v>1</v>
      </c>
      <c r="K5" s="59">
        <v>6</v>
      </c>
      <c r="L5" s="59">
        <v>1</v>
      </c>
      <c r="M5" s="59">
        <v>1</v>
      </c>
      <c r="N5" s="59">
        <v>1</v>
      </c>
      <c r="O5" s="59">
        <v>1</v>
      </c>
      <c r="P5" s="59">
        <v>1</v>
      </c>
      <c r="Q5" s="59">
        <v>1</v>
      </c>
      <c r="R5" s="59">
        <v>2021</v>
      </c>
      <c r="S5" s="59" t="s">
        <v>58</v>
      </c>
      <c r="T5" s="59" t="s">
        <v>59</v>
      </c>
      <c r="U5" s="59" t="s">
        <v>30</v>
      </c>
      <c r="V5" s="59">
        <v>1</v>
      </c>
      <c r="W5" s="59">
        <v>1</v>
      </c>
      <c r="X5" s="61">
        <v>1</v>
      </c>
      <c r="Y5" s="64">
        <v>0</v>
      </c>
    </row>
    <row r="6" spans="1:25" s="1" customFormat="1" ht="14">
      <c r="A6" s="59">
        <v>38</v>
      </c>
      <c r="B6" s="59" t="s">
        <v>231</v>
      </c>
      <c r="C6" s="59" t="s">
        <v>232</v>
      </c>
      <c r="D6" s="59" t="s">
        <v>4288</v>
      </c>
      <c r="E6" s="59" t="s">
        <v>56</v>
      </c>
      <c r="F6" s="59" t="s">
        <v>56</v>
      </c>
      <c r="G6" s="59">
        <v>0</v>
      </c>
      <c r="H6" s="60" t="s">
        <v>233</v>
      </c>
      <c r="I6" s="59" t="s">
        <v>27</v>
      </c>
      <c r="J6" s="59">
        <v>1</v>
      </c>
      <c r="K6" s="59">
        <v>5</v>
      </c>
      <c r="L6" s="59">
        <v>1</v>
      </c>
      <c r="M6" s="59">
        <v>1</v>
      </c>
      <c r="N6" s="59">
        <v>1</v>
      </c>
      <c r="O6" s="59">
        <v>1</v>
      </c>
      <c r="P6" s="59">
        <v>1</v>
      </c>
      <c r="Q6" s="59">
        <v>0</v>
      </c>
      <c r="R6" s="59">
        <v>2022</v>
      </c>
      <c r="S6" s="59" t="s">
        <v>234</v>
      </c>
      <c r="T6" s="59" t="s">
        <v>235</v>
      </c>
      <c r="U6" s="59" t="s">
        <v>30</v>
      </c>
      <c r="V6" s="59">
        <v>1</v>
      </c>
      <c r="W6" s="59">
        <v>1</v>
      </c>
      <c r="X6" s="61">
        <v>1</v>
      </c>
      <c r="Y6" s="64">
        <v>0</v>
      </c>
    </row>
    <row r="7" spans="1:25" s="1" customFormat="1" ht="14">
      <c r="A7" s="59">
        <v>43</v>
      </c>
      <c r="B7" s="59" t="s">
        <v>256</v>
      </c>
      <c r="C7" s="59" t="s">
        <v>257</v>
      </c>
      <c r="D7" s="59" t="s">
        <v>4289</v>
      </c>
      <c r="E7" s="59" t="s">
        <v>56</v>
      </c>
      <c r="F7" s="59" t="s">
        <v>56</v>
      </c>
      <c r="G7" s="59">
        <v>0</v>
      </c>
      <c r="H7" s="60" t="s">
        <v>258</v>
      </c>
      <c r="I7" s="59" t="s">
        <v>27</v>
      </c>
      <c r="J7" s="59">
        <v>1</v>
      </c>
      <c r="K7" s="59">
        <v>5</v>
      </c>
      <c r="L7" s="59">
        <v>1</v>
      </c>
      <c r="M7" s="59">
        <v>1</v>
      </c>
      <c r="N7" s="59">
        <v>1</v>
      </c>
      <c r="O7" s="59">
        <v>1</v>
      </c>
      <c r="P7" s="59">
        <v>1</v>
      </c>
      <c r="Q7" s="59">
        <v>0</v>
      </c>
      <c r="R7" s="59">
        <v>2021</v>
      </c>
      <c r="S7" s="59" t="s">
        <v>259</v>
      </c>
      <c r="T7" s="59" t="s">
        <v>260</v>
      </c>
      <c r="U7" s="59" t="s">
        <v>30</v>
      </c>
      <c r="V7" s="59">
        <v>1</v>
      </c>
      <c r="W7" s="59">
        <v>1</v>
      </c>
      <c r="X7" s="61">
        <v>1</v>
      </c>
      <c r="Y7" s="64">
        <v>0</v>
      </c>
    </row>
    <row r="8" spans="1:25" s="1" customFormat="1" ht="14">
      <c r="A8" s="59">
        <v>49</v>
      </c>
      <c r="B8" s="59" t="s">
        <v>284</v>
      </c>
      <c r="C8" s="59" t="s">
        <v>285</v>
      </c>
      <c r="D8" s="59" t="s">
        <v>4290</v>
      </c>
      <c r="E8" s="59" t="s">
        <v>56</v>
      </c>
      <c r="F8" s="59" t="s">
        <v>56</v>
      </c>
      <c r="G8" s="59">
        <v>0</v>
      </c>
      <c r="H8" s="60" t="s">
        <v>286</v>
      </c>
      <c r="I8" s="59" t="s">
        <v>27</v>
      </c>
      <c r="J8" s="59">
        <v>1</v>
      </c>
      <c r="K8" s="59">
        <v>5</v>
      </c>
      <c r="L8" s="59">
        <v>1</v>
      </c>
      <c r="M8" s="59">
        <v>1</v>
      </c>
      <c r="N8" s="59">
        <v>1</v>
      </c>
      <c r="O8" s="59">
        <v>1</v>
      </c>
      <c r="P8" s="59">
        <v>0</v>
      </c>
      <c r="Q8" s="59">
        <v>1</v>
      </c>
      <c r="R8" s="59">
        <v>2021</v>
      </c>
      <c r="S8" s="59" t="s">
        <v>93</v>
      </c>
      <c r="T8" s="59" t="s">
        <v>287</v>
      </c>
      <c r="U8" s="59" t="s">
        <v>30</v>
      </c>
      <c r="V8" s="59">
        <v>1</v>
      </c>
      <c r="W8" s="59">
        <v>1</v>
      </c>
      <c r="X8" s="61">
        <v>1</v>
      </c>
      <c r="Y8" s="64">
        <v>0</v>
      </c>
    </row>
    <row r="9" spans="1:25" s="1" customFormat="1" ht="14">
      <c r="A9" s="59">
        <v>52</v>
      </c>
      <c r="B9" s="59" t="s">
        <v>296</v>
      </c>
      <c r="C9" s="59" t="s">
        <v>297</v>
      </c>
      <c r="D9" s="59" t="s">
        <v>4291</v>
      </c>
      <c r="E9" s="59" t="s">
        <v>56</v>
      </c>
      <c r="F9" s="59" t="s">
        <v>56</v>
      </c>
      <c r="G9" s="59">
        <v>0</v>
      </c>
      <c r="H9" s="60" t="s">
        <v>298</v>
      </c>
      <c r="I9" s="59" t="s">
        <v>27</v>
      </c>
      <c r="J9" s="59">
        <v>1</v>
      </c>
      <c r="K9" s="59">
        <v>5</v>
      </c>
      <c r="L9" s="59">
        <v>1</v>
      </c>
      <c r="M9" s="59">
        <v>1</v>
      </c>
      <c r="N9" s="59">
        <v>1</v>
      </c>
      <c r="O9" s="59">
        <v>1</v>
      </c>
      <c r="P9" s="59">
        <v>1</v>
      </c>
      <c r="Q9" s="59">
        <v>0</v>
      </c>
      <c r="R9" s="59">
        <v>2022</v>
      </c>
      <c r="S9" s="59" t="s">
        <v>299</v>
      </c>
      <c r="T9" s="59" t="s">
        <v>300</v>
      </c>
      <c r="U9" s="59" t="s">
        <v>30</v>
      </c>
      <c r="V9" s="59">
        <v>1</v>
      </c>
      <c r="W9" s="59">
        <v>1</v>
      </c>
      <c r="X9" s="61">
        <v>1</v>
      </c>
      <c r="Y9" s="64">
        <v>0</v>
      </c>
    </row>
    <row r="10" spans="1:25" s="1" customFormat="1" ht="14">
      <c r="A10" s="59">
        <v>69</v>
      </c>
      <c r="B10" s="59" t="s">
        <v>388</v>
      </c>
      <c r="C10" s="59" t="s">
        <v>389</v>
      </c>
      <c r="D10" s="59" t="s">
        <v>4292</v>
      </c>
      <c r="E10" s="59" t="s">
        <v>56</v>
      </c>
      <c r="F10" s="59" t="s">
        <v>56</v>
      </c>
      <c r="G10" s="59">
        <v>0</v>
      </c>
      <c r="H10" s="60" t="s">
        <v>390</v>
      </c>
      <c r="I10" s="59" t="s">
        <v>27</v>
      </c>
      <c r="J10" s="59">
        <v>1</v>
      </c>
      <c r="K10" s="59">
        <v>5</v>
      </c>
      <c r="L10" s="59">
        <v>0</v>
      </c>
      <c r="M10" s="59">
        <v>1</v>
      </c>
      <c r="N10" s="59">
        <v>1</v>
      </c>
      <c r="O10" s="59">
        <v>1</v>
      </c>
      <c r="P10" s="59">
        <v>1</v>
      </c>
      <c r="Q10" s="59">
        <v>1</v>
      </c>
      <c r="R10" s="59">
        <v>2020</v>
      </c>
      <c r="S10" s="59" t="s">
        <v>391</v>
      </c>
      <c r="T10" s="59" t="s">
        <v>392</v>
      </c>
      <c r="U10" s="59" t="s">
        <v>30</v>
      </c>
      <c r="V10" s="59">
        <v>1</v>
      </c>
      <c r="W10" s="59">
        <v>1</v>
      </c>
      <c r="X10" s="61">
        <v>1</v>
      </c>
      <c r="Y10" s="64">
        <v>0</v>
      </c>
    </row>
    <row r="11" spans="1:25" s="1" customFormat="1" ht="14">
      <c r="A11" s="59">
        <v>83</v>
      </c>
      <c r="B11" s="59" t="s">
        <v>448</v>
      </c>
      <c r="C11" s="59" t="s">
        <v>449</v>
      </c>
      <c r="D11" s="59" t="s">
        <v>4293</v>
      </c>
      <c r="E11" s="59" t="s">
        <v>56</v>
      </c>
      <c r="F11" s="59" t="s">
        <v>56</v>
      </c>
      <c r="G11" s="59">
        <v>0</v>
      </c>
      <c r="H11" s="60" t="s">
        <v>450</v>
      </c>
      <c r="I11" s="59" t="s">
        <v>27</v>
      </c>
      <c r="J11" s="59">
        <v>1</v>
      </c>
      <c r="K11" s="59">
        <v>4</v>
      </c>
      <c r="L11" s="59">
        <v>0</v>
      </c>
      <c r="M11" s="59">
        <v>1</v>
      </c>
      <c r="N11" s="59">
        <v>1</v>
      </c>
      <c r="O11" s="59">
        <v>1</v>
      </c>
      <c r="P11" s="59">
        <v>0</v>
      </c>
      <c r="Q11" s="59">
        <v>1</v>
      </c>
      <c r="R11" s="59">
        <v>2021</v>
      </c>
      <c r="S11" s="59" t="s">
        <v>451</v>
      </c>
      <c r="T11" s="59" t="s">
        <v>452</v>
      </c>
      <c r="U11" s="59" t="s">
        <v>30</v>
      </c>
      <c r="V11" s="59">
        <v>1</v>
      </c>
      <c r="W11" s="59">
        <v>1</v>
      </c>
      <c r="X11" s="61">
        <v>1</v>
      </c>
      <c r="Y11" s="64">
        <v>0</v>
      </c>
    </row>
    <row r="12" spans="1:25" s="1" customFormat="1" ht="14">
      <c r="A12" s="59">
        <v>90</v>
      </c>
      <c r="B12" s="59" t="s">
        <v>481</v>
      </c>
      <c r="C12" s="59" t="s">
        <v>482</v>
      </c>
      <c r="D12" s="59" t="s">
        <v>4293</v>
      </c>
      <c r="E12" s="59" t="s">
        <v>56</v>
      </c>
      <c r="F12" s="59" t="s">
        <v>56</v>
      </c>
      <c r="G12" s="59">
        <v>0</v>
      </c>
      <c r="H12" s="60" t="s">
        <v>483</v>
      </c>
      <c r="I12" s="59" t="s">
        <v>27</v>
      </c>
      <c r="J12" s="59">
        <v>1</v>
      </c>
      <c r="K12" s="59">
        <v>4</v>
      </c>
      <c r="L12" s="59">
        <v>0</v>
      </c>
      <c r="M12" s="59">
        <v>1</v>
      </c>
      <c r="N12" s="59">
        <v>1</v>
      </c>
      <c r="O12" s="59">
        <v>1</v>
      </c>
      <c r="P12" s="59">
        <v>0</v>
      </c>
      <c r="Q12" s="59">
        <v>1</v>
      </c>
      <c r="R12" s="59">
        <v>2019</v>
      </c>
      <c r="S12" s="59" t="s">
        <v>479</v>
      </c>
      <c r="T12" s="59" t="s">
        <v>484</v>
      </c>
      <c r="U12" s="59" t="s">
        <v>30</v>
      </c>
      <c r="V12" s="59">
        <v>1</v>
      </c>
      <c r="W12" s="59">
        <v>1</v>
      </c>
      <c r="X12" s="61">
        <v>1</v>
      </c>
      <c r="Y12" s="64">
        <v>0</v>
      </c>
    </row>
    <row r="13" spans="1:25" s="1" customFormat="1" ht="14">
      <c r="A13" s="59">
        <v>92</v>
      </c>
      <c r="B13" s="59" t="s">
        <v>489</v>
      </c>
      <c r="C13" s="59" t="s">
        <v>490</v>
      </c>
      <c r="D13" s="59" t="s">
        <v>4294</v>
      </c>
      <c r="E13" s="59" t="s">
        <v>56</v>
      </c>
      <c r="F13" s="59" t="s">
        <v>56</v>
      </c>
      <c r="G13" s="59">
        <v>0</v>
      </c>
      <c r="H13" s="60" t="s">
        <v>491</v>
      </c>
      <c r="I13" s="59" t="s">
        <v>27</v>
      </c>
      <c r="J13" s="59">
        <v>1</v>
      </c>
      <c r="K13" s="59">
        <v>4</v>
      </c>
      <c r="L13" s="59">
        <v>0</v>
      </c>
      <c r="M13" s="59">
        <v>1</v>
      </c>
      <c r="N13" s="59">
        <v>1</v>
      </c>
      <c r="O13" s="59">
        <v>1</v>
      </c>
      <c r="P13" s="59">
        <v>1</v>
      </c>
      <c r="Q13" s="59">
        <v>0</v>
      </c>
      <c r="R13" s="59">
        <v>2022</v>
      </c>
      <c r="S13" s="59" t="s">
        <v>391</v>
      </c>
      <c r="T13" s="59" t="s">
        <v>492</v>
      </c>
      <c r="U13" s="59" t="s">
        <v>30</v>
      </c>
      <c r="V13" s="59">
        <v>1</v>
      </c>
      <c r="W13" s="59">
        <v>1</v>
      </c>
      <c r="X13" s="61">
        <v>1</v>
      </c>
      <c r="Y13" s="64">
        <v>0</v>
      </c>
    </row>
    <row r="14" spans="1:25" s="1" customFormat="1" ht="14">
      <c r="A14" s="59">
        <v>98</v>
      </c>
      <c r="B14" s="59" t="s">
        <v>517</v>
      </c>
      <c r="C14" s="59" t="s">
        <v>518</v>
      </c>
      <c r="D14" s="59" t="s">
        <v>4295</v>
      </c>
      <c r="E14" s="59" t="s">
        <v>56</v>
      </c>
      <c r="F14" s="59" t="s">
        <v>56</v>
      </c>
      <c r="G14" s="59">
        <v>0</v>
      </c>
      <c r="H14" s="60" t="s">
        <v>519</v>
      </c>
      <c r="I14" s="59" t="s">
        <v>27</v>
      </c>
      <c r="J14" s="59">
        <v>1</v>
      </c>
      <c r="K14" s="59">
        <v>4</v>
      </c>
      <c r="L14" s="59">
        <v>1</v>
      </c>
      <c r="M14" s="59">
        <v>1</v>
      </c>
      <c r="N14" s="59">
        <v>1</v>
      </c>
      <c r="O14" s="59">
        <v>1</v>
      </c>
      <c r="P14" s="59">
        <v>0</v>
      </c>
      <c r="Q14" s="59">
        <v>0</v>
      </c>
      <c r="R14" s="59">
        <v>2020</v>
      </c>
      <c r="S14" s="59" t="s">
        <v>206</v>
      </c>
      <c r="T14" s="59" t="s">
        <v>520</v>
      </c>
      <c r="U14" s="59" t="s">
        <v>30</v>
      </c>
      <c r="V14" s="59">
        <v>1</v>
      </c>
      <c r="W14" s="59">
        <v>1</v>
      </c>
      <c r="X14" s="61">
        <v>1</v>
      </c>
      <c r="Y14" s="64">
        <v>0</v>
      </c>
    </row>
    <row r="15" spans="1:25" s="1" customFormat="1" ht="14">
      <c r="A15" s="59">
        <v>120</v>
      </c>
      <c r="B15" s="59" t="s">
        <v>625</v>
      </c>
      <c r="C15" s="59" t="s">
        <v>626</v>
      </c>
      <c r="D15" s="59" t="s">
        <v>4296</v>
      </c>
      <c r="E15" s="59" t="s">
        <v>56</v>
      </c>
      <c r="F15" s="59" t="s">
        <v>56</v>
      </c>
      <c r="G15" s="59">
        <v>0</v>
      </c>
      <c r="H15" s="60" t="s">
        <v>627</v>
      </c>
      <c r="I15" s="59" t="s">
        <v>27</v>
      </c>
      <c r="J15" s="59">
        <v>1</v>
      </c>
      <c r="K15" s="59">
        <v>4</v>
      </c>
      <c r="L15" s="59">
        <v>0</v>
      </c>
      <c r="M15" s="59">
        <v>0</v>
      </c>
      <c r="N15" s="59">
        <v>1</v>
      </c>
      <c r="O15" s="59">
        <v>1</v>
      </c>
      <c r="P15" s="59">
        <v>1</v>
      </c>
      <c r="Q15" s="59">
        <v>1</v>
      </c>
      <c r="R15" s="59">
        <v>2020</v>
      </c>
      <c r="S15" s="59" t="s">
        <v>80</v>
      </c>
      <c r="T15" s="59" t="s">
        <v>628</v>
      </c>
      <c r="U15" s="59" t="s">
        <v>30</v>
      </c>
      <c r="V15" s="59">
        <v>1</v>
      </c>
      <c r="W15" s="59">
        <v>1</v>
      </c>
      <c r="X15" s="61">
        <v>1</v>
      </c>
      <c r="Y15" s="64">
        <v>0</v>
      </c>
    </row>
    <row r="16" spans="1:25" s="1" customFormat="1" ht="14">
      <c r="A16" s="59">
        <v>126</v>
      </c>
      <c r="B16" s="59" t="s">
        <v>651</v>
      </c>
      <c r="C16" s="59" t="s">
        <v>652</v>
      </c>
      <c r="D16" s="59" t="s">
        <v>4295</v>
      </c>
      <c r="E16" s="59" t="s">
        <v>56</v>
      </c>
      <c r="F16" s="59" t="s">
        <v>56</v>
      </c>
      <c r="G16" s="59">
        <v>0</v>
      </c>
      <c r="H16" s="60" t="s">
        <v>653</v>
      </c>
      <c r="I16" s="59" t="s">
        <v>27</v>
      </c>
      <c r="J16" s="59">
        <v>1</v>
      </c>
      <c r="K16" s="59">
        <v>4</v>
      </c>
      <c r="L16" s="59">
        <v>0</v>
      </c>
      <c r="M16" s="59">
        <v>1</v>
      </c>
      <c r="N16" s="59">
        <v>1</v>
      </c>
      <c r="O16" s="59">
        <v>1</v>
      </c>
      <c r="P16" s="59">
        <v>1</v>
      </c>
      <c r="Q16" s="59">
        <v>0</v>
      </c>
      <c r="R16" s="59">
        <v>2022</v>
      </c>
      <c r="S16" s="59" t="s">
        <v>80</v>
      </c>
      <c r="T16" s="59" t="s">
        <v>654</v>
      </c>
      <c r="U16" s="59" t="s">
        <v>30</v>
      </c>
      <c r="V16" s="59">
        <v>1</v>
      </c>
      <c r="W16" s="59">
        <v>1</v>
      </c>
      <c r="X16" s="61">
        <v>1</v>
      </c>
      <c r="Y16" s="64">
        <v>0</v>
      </c>
    </row>
    <row r="17" spans="1:25" s="1" customFormat="1" ht="14">
      <c r="A17" s="59">
        <v>214</v>
      </c>
      <c r="B17" s="59" t="s">
        <v>1087</v>
      </c>
      <c r="C17" s="59" t="s">
        <v>1088</v>
      </c>
      <c r="D17" s="59" t="s">
        <v>4298</v>
      </c>
      <c r="E17" s="59" t="s">
        <v>56</v>
      </c>
      <c r="F17" s="59" t="s">
        <v>56</v>
      </c>
      <c r="G17" s="59">
        <v>0</v>
      </c>
      <c r="H17" s="60" t="s">
        <v>1089</v>
      </c>
      <c r="I17" s="59" t="s">
        <v>183</v>
      </c>
      <c r="J17" s="59">
        <v>1</v>
      </c>
      <c r="K17" s="59">
        <v>3</v>
      </c>
      <c r="L17" s="59">
        <v>0</v>
      </c>
      <c r="M17" s="59">
        <v>1</v>
      </c>
      <c r="N17" s="59">
        <v>1</v>
      </c>
      <c r="O17" s="59">
        <v>0</v>
      </c>
      <c r="P17" s="59">
        <v>1</v>
      </c>
      <c r="Q17" s="59">
        <v>0</v>
      </c>
      <c r="R17" s="59">
        <v>2018</v>
      </c>
      <c r="S17" s="59" t="s">
        <v>200</v>
      </c>
      <c r="T17" s="59" t="s">
        <v>1090</v>
      </c>
      <c r="U17" s="59" t="s">
        <v>30</v>
      </c>
      <c r="V17" s="59">
        <v>1</v>
      </c>
      <c r="W17" s="59">
        <v>1</v>
      </c>
      <c r="X17" s="61">
        <v>1</v>
      </c>
      <c r="Y17" s="64">
        <v>0</v>
      </c>
    </row>
    <row r="18" spans="1:25" s="1" customFormat="1" ht="14">
      <c r="A18" s="59">
        <v>251</v>
      </c>
      <c r="B18" s="59" t="s">
        <v>1258</v>
      </c>
      <c r="C18" s="59" t="s">
        <v>1259</v>
      </c>
      <c r="D18" s="59" t="s">
        <v>4300</v>
      </c>
      <c r="E18" s="59" t="s">
        <v>56</v>
      </c>
      <c r="F18" s="59" t="s">
        <v>56</v>
      </c>
      <c r="G18" s="59">
        <v>0</v>
      </c>
      <c r="H18" s="60" t="s">
        <v>1260</v>
      </c>
      <c r="I18" s="59" t="s">
        <v>27</v>
      </c>
      <c r="J18" s="59">
        <v>1</v>
      </c>
      <c r="K18" s="59">
        <v>3</v>
      </c>
      <c r="L18" s="59">
        <v>0</v>
      </c>
      <c r="M18" s="59">
        <v>1</v>
      </c>
      <c r="N18" s="59">
        <v>1</v>
      </c>
      <c r="O18" s="59">
        <v>1</v>
      </c>
      <c r="P18" s="59">
        <v>0</v>
      </c>
      <c r="Q18" s="59">
        <v>0</v>
      </c>
      <c r="R18" s="59">
        <v>2020</v>
      </c>
      <c r="S18" s="59" t="s">
        <v>248</v>
      </c>
      <c r="T18" s="59" t="s">
        <v>1261</v>
      </c>
      <c r="U18" s="59" t="s">
        <v>46</v>
      </c>
      <c r="V18" s="59">
        <v>1</v>
      </c>
      <c r="W18" s="59">
        <v>1</v>
      </c>
      <c r="X18" s="61">
        <v>1</v>
      </c>
      <c r="Y18" s="64">
        <v>0</v>
      </c>
    </row>
    <row r="19" spans="1:25" s="1" customFormat="1" ht="14">
      <c r="A19" s="59">
        <v>262</v>
      </c>
      <c r="B19" s="59" t="s">
        <v>1307</v>
      </c>
      <c r="C19" s="59" t="s">
        <v>1308</v>
      </c>
      <c r="D19" s="59" t="s">
        <v>4299</v>
      </c>
      <c r="E19" s="59" t="s">
        <v>56</v>
      </c>
      <c r="F19" s="59" t="s">
        <v>56</v>
      </c>
      <c r="G19" s="59">
        <v>0</v>
      </c>
      <c r="H19" s="60" t="s">
        <v>1309</v>
      </c>
      <c r="I19" s="59" t="s">
        <v>27</v>
      </c>
      <c r="J19" s="59">
        <v>1</v>
      </c>
      <c r="K19" s="59">
        <v>3</v>
      </c>
      <c r="L19" s="59">
        <v>0</v>
      </c>
      <c r="M19" s="59">
        <v>1</v>
      </c>
      <c r="N19" s="59">
        <v>1</v>
      </c>
      <c r="O19" s="59">
        <v>1</v>
      </c>
      <c r="P19" s="59">
        <v>0</v>
      </c>
      <c r="Q19" s="59">
        <v>0</v>
      </c>
      <c r="R19" s="59">
        <v>2022</v>
      </c>
      <c r="S19" s="59" t="s">
        <v>1310</v>
      </c>
      <c r="T19" s="59" t="s">
        <v>1311</v>
      </c>
      <c r="U19" s="59" t="s">
        <v>46</v>
      </c>
      <c r="V19" s="59">
        <v>1</v>
      </c>
      <c r="W19" s="59">
        <v>1</v>
      </c>
      <c r="X19" s="61">
        <v>1</v>
      </c>
      <c r="Y19" s="64">
        <v>0</v>
      </c>
    </row>
    <row r="20" spans="1:25" s="1" customFormat="1" ht="14">
      <c r="A20" s="59">
        <v>303</v>
      </c>
      <c r="B20" s="59" t="s">
        <v>1509</v>
      </c>
      <c r="C20" s="59" t="s">
        <v>1510</v>
      </c>
      <c r="D20" s="59" t="s">
        <v>4301</v>
      </c>
      <c r="E20" s="59" t="s">
        <v>56</v>
      </c>
      <c r="F20" s="59" t="s">
        <v>56</v>
      </c>
      <c r="G20" s="59">
        <v>0</v>
      </c>
      <c r="H20" s="60" t="s">
        <v>1511</v>
      </c>
      <c r="I20" s="59" t="s">
        <v>27</v>
      </c>
      <c r="J20" s="59">
        <v>1</v>
      </c>
      <c r="K20" s="59">
        <v>3</v>
      </c>
      <c r="L20" s="59">
        <v>0</v>
      </c>
      <c r="M20" s="59">
        <v>1</v>
      </c>
      <c r="N20" s="59">
        <v>1</v>
      </c>
      <c r="O20" s="59">
        <v>1</v>
      </c>
      <c r="P20" s="59">
        <v>0</v>
      </c>
      <c r="Q20" s="59">
        <v>0</v>
      </c>
      <c r="R20" s="59">
        <v>2019</v>
      </c>
      <c r="S20" s="59" t="s">
        <v>52</v>
      </c>
      <c r="T20" s="59" t="s">
        <v>1512</v>
      </c>
      <c r="U20" s="59" t="s">
        <v>30</v>
      </c>
      <c r="V20" s="59">
        <v>1</v>
      </c>
      <c r="W20" s="59">
        <v>1</v>
      </c>
      <c r="X20" s="61">
        <v>1</v>
      </c>
      <c r="Y20" s="64">
        <v>0</v>
      </c>
    </row>
    <row r="21" spans="1:25" s="1" customFormat="1" ht="14">
      <c r="A21" s="59">
        <v>403</v>
      </c>
      <c r="B21" s="59" t="s">
        <v>1996</v>
      </c>
      <c r="C21" s="59" t="s">
        <v>1997</v>
      </c>
      <c r="D21" s="59" t="s">
        <v>4302</v>
      </c>
      <c r="E21" s="59" t="s">
        <v>56</v>
      </c>
      <c r="F21" s="59" t="s">
        <v>56</v>
      </c>
      <c r="G21" s="59">
        <v>0</v>
      </c>
      <c r="H21" s="60" t="s">
        <v>1998</v>
      </c>
      <c r="I21" s="59" t="s">
        <v>27</v>
      </c>
      <c r="J21" s="59">
        <v>1</v>
      </c>
      <c r="K21" s="59">
        <v>2</v>
      </c>
      <c r="L21" s="59">
        <v>1</v>
      </c>
      <c r="M21" s="59">
        <v>0</v>
      </c>
      <c r="N21" s="59">
        <v>0</v>
      </c>
      <c r="O21" s="59">
        <v>0</v>
      </c>
      <c r="P21" s="59">
        <v>1</v>
      </c>
      <c r="Q21" s="59">
        <v>0</v>
      </c>
      <c r="R21" s="59">
        <v>2022</v>
      </c>
      <c r="S21" s="59" t="s">
        <v>669</v>
      </c>
      <c r="T21" s="59" t="s">
        <v>1999</v>
      </c>
      <c r="U21" s="59" t="s">
        <v>30</v>
      </c>
      <c r="V21" s="59">
        <v>1</v>
      </c>
      <c r="W21" s="59">
        <v>1</v>
      </c>
      <c r="X21" s="61">
        <v>1</v>
      </c>
      <c r="Y21" s="64">
        <v>0</v>
      </c>
    </row>
    <row r="22" spans="1:25" s="1" customFormat="1" ht="14">
      <c r="A22" s="59">
        <v>762</v>
      </c>
      <c r="B22" s="59" t="s">
        <v>3655</v>
      </c>
      <c r="C22" s="59" t="s">
        <v>3656</v>
      </c>
      <c r="D22" s="59" t="s">
        <v>4303</v>
      </c>
      <c r="E22" s="59" t="s">
        <v>56</v>
      </c>
      <c r="F22" s="59" t="s">
        <v>56</v>
      </c>
      <c r="G22" s="59">
        <v>0</v>
      </c>
      <c r="H22" s="60" t="s">
        <v>3657</v>
      </c>
      <c r="I22" s="59" t="s">
        <v>27</v>
      </c>
      <c r="J22" s="59">
        <v>0</v>
      </c>
      <c r="K22" s="59">
        <v>3</v>
      </c>
      <c r="L22" s="59">
        <v>0</v>
      </c>
      <c r="M22" s="59">
        <v>1</v>
      </c>
      <c r="N22" s="59">
        <v>1</v>
      </c>
      <c r="O22" s="59">
        <v>0</v>
      </c>
      <c r="P22" s="59">
        <v>0</v>
      </c>
      <c r="Q22" s="59">
        <v>1</v>
      </c>
      <c r="R22" s="59">
        <v>2018</v>
      </c>
      <c r="S22" s="59" t="s">
        <v>112</v>
      </c>
      <c r="T22" s="59" t="s">
        <v>3658</v>
      </c>
      <c r="U22" s="59" t="s">
        <v>30</v>
      </c>
      <c r="V22" s="59">
        <v>1</v>
      </c>
      <c r="W22" s="59">
        <v>1</v>
      </c>
      <c r="X22" s="61">
        <v>1</v>
      </c>
      <c r="Y22" s="64">
        <v>0</v>
      </c>
    </row>
    <row r="23" spans="1:25" s="1" customFormat="1" ht="14">
      <c r="A23" s="59">
        <v>62</v>
      </c>
      <c r="B23" s="59" t="s">
        <v>353</v>
      </c>
      <c r="C23" s="59" t="s">
        <v>354</v>
      </c>
      <c r="D23" s="59" t="s">
        <v>4304</v>
      </c>
      <c r="E23" s="59" t="s">
        <v>42</v>
      </c>
      <c r="F23" s="59" t="s">
        <v>35</v>
      </c>
      <c r="G23" s="59">
        <v>0</v>
      </c>
      <c r="H23" s="60" t="s">
        <v>355</v>
      </c>
      <c r="I23" s="59" t="s">
        <v>27</v>
      </c>
      <c r="J23" s="59">
        <v>1</v>
      </c>
      <c r="K23" s="59">
        <v>5</v>
      </c>
      <c r="L23" s="59">
        <v>1</v>
      </c>
      <c r="M23" s="59">
        <v>1</v>
      </c>
      <c r="N23" s="59">
        <v>1</v>
      </c>
      <c r="O23" s="59">
        <v>1</v>
      </c>
      <c r="P23" s="59">
        <v>1</v>
      </c>
      <c r="Q23" s="59">
        <v>0</v>
      </c>
      <c r="R23" s="59">
        <v>2021</v>
      </c>
      <c r="S23" s="59" t="s">
        <v>356</v>
      </c>
      <c r="T23" s="59" t="s">
        <v>357</v>
      </c>
      <c r="U23" s="59" t="s">
        <v>46</v>
      </c>
      <c r="V23" s="59">
        <v>1</v>
      </c>
      <c r="W23" s="59">
        <v>1</v>
      </c>
      <c r="X23" s="61">
        <v>1</v>
      </c>
      <c r="Y23" s="64">
        <v>0</v>
      </c>
    </row>
    <row r="24" spans="1:25" s="1" customFormat="1" ht="14">
      <c r="A24" s="59">
        <v>65</v>
      </c>
      <c r="B24" s="59" t="s">
        <v>369</v>
      </c>
      <c r="C24" s="59" t="s">
        <v>370</v>
      </c>
      <c r="D24" s="59" t="s">
        <v>4305</v>
      </c>
      <c r="E24" s="59" t="s">
        <v>42</v>
      </c>
      <c r="F24" s="59" t="s">
        <v>35</v>
      </c>
      <c r="G24" s="59">
        <v>0</v>
      </c>
      <c r="H24" s="60" t="s">
        <v>371</v>
      </c>
      <c r="I24" s="59" t="s">
        <v>27</v>
      </c>
      <c r="J24" s="59">
        <v>1</v>
      </c>
      <c r="K24" s="59">
        <v>5</v>
      </c>
      <c r="L24" s="59">
        <v>1</v>
      </c>
      <c r="M24" s="59">
        <v>1</v>
      </c>
      <c r="N24" s="59">
        <v>1</v>
      </c>
      <c r="O24" s="59">
        <v>1</v>
      </c>
      <c r="P24" s="59">
        <v>1</v>
      </c>
      <c r="Q24" s="59">
        <v>0</v>
      </c>
      <c r="R24" s="59">
        <v>2022</v>
      </c>
      <c r="S24" s="59" t="s">
        <v>367</v>
      </c>
      <c r="T24" s="59" t="s">
        <v>372</v>
      </c>
      <c r="U24" s="59" t="s">
        <v>30</v>
      </c>
      <c r="V24" s="59">
        <v>1</v>
      </c>
      <c r="W24" s="59">
        <v>1</v>
      </c>
      <c r="X24" s="61">
        <v>1</v>
      </c>
      <c r="Y24" s="64">
        <v>0</v>
      </c>
    </row>
    <row r="25" spans="1:25" s="1" customFormat="1" ht="14">
      <c r="A25" s="59">
        <v>72</v>
      </c>
      <c r="B25" s="59" t="s">
        <v>401</v>
      </c>
      <c r="C25" s="59" t="s">
        <v>402</v>
      </c>
      <c r="D25" s="59" t="s">
        <v>4306</v>
      </c>
      <c r="E25" s="59" t="s">
        <v>42</v>
      </c>
      <c r="F25" s="59" t="s">
        <v>35</v>
      </c>
      <c r="G25" s="59">
        <v>0</v>
      </c>
      <c r="H25" s="60" t="s">
        <v>403</v>
      </c>
      <c r="I25" s="59" t="s">
        <v>27</v>
      </c>
      <c r="J25" s="59">
        <v>1</v>
      </c>
      <c r="K25" s="59">
        <v>5</v>
      </c>
      <c r="L25" s="59">
        <v>0</v>
      </c>
      <c r="M25" s="59">
        <v>1</v>
      </c>
      <c r="N25" s="59">
        <v>1</v>
      </c>
      <c r="O25" s="59">
        <v>1</v>
      </c>
      <c r="P25" s="59">
        <v>1</v>
      </c>
      <c r="Q25" s="59">
        <v>1</v>
      </c>
      <c r="R25" s="59">
        <v>2021</v>
      </c>
      <c r="S25" s="59" t="s">
        <v>259</v>
      </c>
      <c r="T25" s="59" t="s">
        <v>404</v>
      </c>
      <c r="U25" s="59" t="s">
        <v>30</v>
      </c>
      <c r="V25" s="59">
        <v>1</v>
      </c>
      <c r="W25" s="59">
        <v>1</v>
      </c>
      <c r="X25" s="61">
        <v>1</v>
      </c>
      <c r="Y25" s="64">
        <v>0</v>
      </c>
    </row>
    <row r="26" spans="1:25" s="1" customFormat="1" ht="14">
      <c r="A26" s="59">
        <v>86</v>
      </c>
      <c r="B26" s="59" t="s">
        <v>462</v>
      </c>
      <c r="C26" s="59" t="s">
        <v>463</v>
      </c>
      <c r="D26" s="59" t="s">
        <v>4307</v>
      </c>
      <c r="E26" s="59" t="s">
        <v>42</v>
      </c>
      <c r="F26" s="59" t="s">
        <v>35</v>
      </c>
      <c r="G26" s="59">
        <v>0</v>
      </c>
      <c r="H26" s="60" t="s">
        <v>464</v>
      </c>
      <c r="I26" s="59" t="s">
        <v>27</v>
      </c>
      <c r="J26" s="59">
        <v>1</v>
      </c>
      <c r="K26" s="59">
        <v>4</v>
      </c>
      <c r="L26" s="59">
        <v>1</v>
      </c>
      <c r="M26" s="59">
        <v>1</v>
      </c>
      <c r="N26" s="59">
        <v>1</v>
      </c>
      <c r="O26" s="59">
        <v>1</v>
      </c>
      <c r="P26" s="59">
        <v>0</v>
      </c>
      <c r="Q26" s="59">
        <v>0</v>
      </c>
      <c r="R26" s="59">
        <v>2021</v>
      </c>
      <c r="S26" s="59" t="s">
        <v>465</v>
      </c>
      <c r="T26" s="59" t="s">
        <v>466</v>
      </c>
      <c r="U26" s="59" t="s">
        <v>30</v>
      </c>
      <c r="V26" s="59">
        <v>1</v>
      </c>
      <c r="W26" s="59">
        <v>1</v>
      </c>
      <c r="X26" s="61">
        <v>1</v>
      </c>
      <c r="Y26" s="64">
        <v>0</v>
      </c>
    </row>
    <row r="27" spans="1:25" s="1" customFormat="1" ht="14">
      <c r="A27" s="59">
        <v>99</v>
      </c>
      <c r="B27" s="59" t="s">
        <v>521</v>
      </c>
      <c r="C27" s="59" t="s">
        <v>522</v>
      </c>
      <c r="D27" s="59" t="s">
        <v>4311</v>
      </c>
      <c r="E27" s="59" t="s">
        <v>42</v>
      </c>
      <c r="F27" s="59" t="s">
        <v>35</v>
      </c>
      <c r="G27" s="59">
        <v>0</v>
      </c>
      <c r="H27" s="60" t="s">
        <v>523</v>
      </c>
      <c r="I27" s="59" t="s">
        <v>27</v>
      </c>
      <c r="J27" s="59">
        <v>1</v>
      </c>
      <c r="K27" s="59">
        <v>4</v>
      </c>
      <c r="L27" s="59">
        <v>0</v>
      </c>
      <c r="M27" s="59">
        <v>1</v>
      </c>
      <c r="N27" s="59">
        <v>1</v>
      </c>
      <c r="O27" s="59">
        <v>0</v>
      </c>
      <c r="P27" s="59">
        <v>1</v>
      </c>
      <c r="Q27" s="59">
        <v>1</v>
      </c>
      <c r="R27" s="59">
        <v>2022</v>
      </c>
      <c r="S27" s="59" t="s">
        <v>206</v>
      </c>
      <c r="T27" s="59" t="s">
        <v>524</v>
      </c>
      <c r="U27" s="59" t="s">
        <v>30</v>
      </c>
      <c r="V27" s="59">
        <v>1</v>
      </c>
      <c r="W27" s="59">
        <v>1</v>
      </c>
      <c r="X27" s="61">
        <v>1</v>
      </c>
      <c r="Y27" s="64">
        <v>0</v>
      </c>
    </row>
    <row r="28" spans="1:25" s="1" customFormat="1" ht="14">
      <c r="A28" s="59">
        <v>210</v>
      </c>
      <c r="B28" s="59" t="s">
        <v>1068</v>
      </c>
      <c r="C28" s="59" t="s">
        <v>1069</v>
      </c>
      <c r="D28" s="59" t="s">
        <v>4312</v>
      </c>
      <c r="E28" s="59" t="s">
        <v>42</v>
      </c>
      <c r="F28" s="59" t="s">
        <v>35</v>
      </c>
      <c r="G28" s="59">
        <v>0</v>
      </c>
      <c r="H28" s="60" t="s">
        <v>1070</v>
      </c>
      <c r="I28" s="59" t="s">
        <v>27</v>
      </c>
      <c r="J28" s="59">
        <v>1</v>
      </c>
      <c r="K28" s="59">
        <v>3</v>
      </c>
      <c r="L28" s="59">
        <v>1</v>
      </c>
      <c r="M28" s="59">
        <v>1</v>
      </c>
      <c r="N28" s="59">
        <v>0</v>
      </c>
      <c r="O28" s="59">
        <v>1</v>
      </c>
      <c r="P28" s="59">
        <v>0</v>
      </c>
      <c r="Q28" s="59">
        <v>0</v>
      </c>
      <c r="R28" s="59">
        <v>2022</v>
      </c>
      <c r="S28" s="59" t="s">
        <v>1066</v>
      </c>
      <c r="T28" s="59" t="s">
        <v>1071</v>
      </c>
      <c r="U28" s="59" t="s">
        <v>30</v>
      </c>
      <c r="V28" s="59">
        <v>1</v>
      </c>
      <c r="W28" s="59">
        <v>1</v>
      </c>
      <c r="X28" s="61">
        <v>1</v>
      </c>
      <c r="Y28" s="64">
        <v>0</v>
      </c>
    </row>
    <row r="29" spans="1:25" s="1" customFormat="1" ht="14">
      <c r="A29" s="59">
        <v>218</v>
      </c>
      <c r="B29" s="59" t="s">
        <v>1106</v>
      </c>
      <c r="C29" s="59" t="s">
        <v>1107</v>
      </c>
      <c r="D29" s="59" t="s">
        <v>4308</v>
      </c>
      <c r="E29" s="59" t="s">
        <v>42</v>
      </c>
      <c r="F29" s="59" t="s">
        <v>35</v>
      </c>
      <c r="G29" s="59">
        <v>0</v>
      </c>
      <c r="H29" s="60" t="s">
        <v>1108</v>
      </c>
      <c r="I29" s="59" t="s">
        <v>27</v>
      </c>
      <c r="J29" s="59">
        <v>1</v>
      </c>
      <c r="K29" s="59">
        <v>3</v>
      </c>
      <c r="L29" s="59">
        <v>1</v>
      </c>
      <c r="M29" s="59">
        <v>1</v>
      </c>
      <c r="N29" s="59">
        <v>1</v>
      </c>
      <c r="O29" s="59">
        <v>0</v>
      </c>
      <c r="P29" s="59">
        <v>0</v>
      </c>
      <c r="Q29" s="59">
        <v>0</v>
      </c>
      <c r="R29" s="59">
        <v>2022</v>
      </c>
      <c r="S29" s="59" t="s">
        <v>1100</v>
      </c>
      <c r="T29" s="59" t="s">
        <v>1109</v>
      </c>
      <c r="U29" s="59" t="s">
        <v>46</v>
      </c>
      <c r="V29" s="59">
        <v>1</v>
      </c>
      <c r="W29" s="59">
        <v>1</v>
      </c>
      <c r="X29" s="61">
        <v>1</v>
      </c>
      <c r="Y29" s="64">
        <v>0</v>
      </c>
    </row>
    <row r="30" spans="1:25" s="1" customFormat="1" ht="14">
      <c r="A30" s="59">
        <v>256</v>
      </c>
      <c r="B30" s="59" t="s">
        <v>1279</v>
      </c>
      <c r="C30" s="59" t="s">
        <v>1280</v>
      </c>
      <c r="D30" s="59" t="s">
        <v>4313</v>
      </c>
      <c r="E30" s="59" t="s">
        <v>42</v>
      </c>
      <c r="F30" s="59" t="s">
        <v>35</v>
      </c>
      <c r="G30" s="59">
        <v>0</v>
      </c>
      <c r="H30" s="60" t="s">
        <v>1281</v>
      </c>
      <c r="I30" s="59" t="s">
        <v>27</v>
      </c>
      <c r="J30" s="59">
        <v>1</v>
      </c>
      <c r="K30" s="59">
        <v>3</v>
      </c>
      <c r="L30" s="59">
        <v>0</v>
      </c>
      <c r="M30" s="59">
        <v>1</v>
      </c>
      <c r="N30" s="59">
        <v>1</v>
      </c>
      <c r="O30" s="59">
        <v>1</v>
      </c>
      <c r="P30" s="59">
        <v>0</v>
      </c>
      <c r="Q30" s="59">
        <v>0</v>
      </c>
      <c r="R30" s="59">
        <v>2021</v>
      </c>
      <c r="S30" s="59" t="s">
        <v>80</v>
      </c>
      <c r="T30" s="59" t="s">
        <v>1282</v>
      </c>
      <c r="U30" s="59" t="s">
        <v>30</v>
      </c>
      <c r="V30" s="59">
        <v>1</v>
      </c>
      <c r="W30" s="59">
        <v>1</v>
      </c>
      <c r="X30" s="61">
        <v>1</v>
      </c>
      <c r="Y30" s="64">
        <v>0</v>
      </c>
    </row>
    <row r="31" spans="1:25" s="1" customFormat="1" ht="14">
      <c r="A31" s="59">
        <v>290</v>
      </c>
      <c r="B31" s="59" t="s">
        <v>1444</v>
      </c>
      <c r="C31" s="59" t="s">
        <v>1445</v>
      </c>
      <c r="D31" s="59" t="s">
        <v>4314</v>
      </c>
      <c r="E31" s="59" t="s">
        <v>42</v>
      </c>
      <c r="F31" s="59" t="s">
        <v>35</v>
      </c>
      <c r="G31" s="59">
        <v>0</v>
      </c>
      <c r="H31" s="60" t="s">
        <v>1446</v>
      </c>
      <c r="I31" s="59" t="s">
        <v>27</v>
      </c>
      <c r="J31" s="59">
        <v>1</v>
      </c>
      <c r="K31" s="59">
        <v>3</v>
      </c>
      <c r="L31" s="59">
        <v>0</v>
      </c>
      <c r="M31" s="59">
        <v>1</v>
      </c>
      <c r="N31" s="59">
        <v>1</v>
      </c>
      <c r="O31" s="59">
        <v>0</v>
      </c>
      <c r="P31" s="59">
        <v>0</v>
      </c>
      <c r="Q31" s="59">
        <v>1</v>
      </c>
      <c r="R31" s="59">
        <v>2019</v>
      </c>
      <c r="S31" s="59" t="s">
        <v>1447</v>
      </c>
      <c r="T31" s="59" t="s">
        <v>1448</v>
      </c>
      <c r="U31" s="59" t="s">
        <v>30</v>
      </c>
      <c r="V31" s="59">
        <v>1</v>
      </c>
      <c r="W31" s="59">
        <v>1</v>
      </c>
      <c r="X31" s="61">
        <v>1</v>
      </c>
      <c r="Y31" s="64">
        <v>0</v>
      </c>
    </row>
    <row r="32" spans="1:25" s="1" customFormat="1" ht="14">
      <c r="A32" s="59">
        <v>309</v>
      </c>
      <c r="B32" s="59" t="s">
        <v>1538</v>
      </c>
      <c r="C32" s="59" t="s">
        <v>1539</v>
      </c>
      <c r="D32" s="59" t="s">
        <v>4305</v>
      </c>
      <c r="E32" s="59" t="s">
        <v>42</v>
      </c>
      <c r="F32" s="59" t="s">
        <v>35</v>
      </c>
      <c r="G32" s="59">
        <v>0</v>
      </c>
      <c r="H32" s="60" t="s">
        <v>1540</v>
      </c>
      <c r="I32" s="59" t="s">
        <v>27</v>
      </c>
      <c r="J32" s="59">
        <v>1</v>
      </c>
      <c r="K32" s="59">
        <v>3</v>
      </c>
      <c r="L32" s="59">
        <v>1</v>
      </c>
      <c r="M32" s="59">
        <v>1</v>
      </c>
      <c r="N32" s="59">
        <v>1</v>
      </c>
      <c r="O32" s="59">
        <v>0</v>
      </c>
      <c r="P32" s="59">
        <v>0</v>
      </c>
      <c r="Q32" s="59">
        <v>0</v>
      </c>
      <c r="R32" s="59">
        <v>2022</v>
      </c>
      <c r="S32" s="59" t="s">
        <v>367</v>
      </c>
      <c r="T32" s="59" t="s">
        <v>1541</v>
      </c>
      <c r="U32" s="59" t="s">
        <v>30</v>
      </c>
      <c r="V32" s="59">
        <v>1</v>
      </c>
      <c r="W32" s="59">
        <v>1</v>
      </c>
      <c r="X32" s="61">
        <v>1</v>
      </c>
      <c r="Y32" s="64">
        <v>0</v>
      </c>
    </row>
    <row r="33" spans="1:25" s="1" customFormat="1" ht="14">
      <c r="A33" s="59">
        <v>311</v>
      </c>
      <c r="B33" s="59" t="s">
        <v>1546</v>
      </c>
      <c r="C33" s="59" t="s">
        <v>1547</v>
      </c>
      <c r="D33" s="59" t="s">
        <v>4315</v>
      </c>
      <c r="E33" s="59" t="s">
        <v>42</v>
      </c>
      <c r="F33" s="59" t="s">
        <v>35</v>
      </c>
      <c r="G33" s="59">
        <v>0</v>
      </c>
      <c r="H33" s="60" t="s">
        <v>1548</v>
      </c>
      <c r="I33" s="59" t="s">
        <v>27</v>
      </c>
      <c r="J33" s="59">
        <v>1</v>
      </c>
      <c r="K33" s="59">
        <v>3</v>
      </c>
      <c r="L33" s="59">
        <v>0</v>
      </c>
      <c r="M33" s="59">
        <v>1</v>
      </c>
      <c r="N33" s="59">
        <v>1</v>
      </c>
      <c r="O33" s="59">
        <v>1</v>
      </c>
      <c r="P33" s="59">
        <v>0</v>
      </c>
      <c r="Q33" s="59">
        <v>0</v>
      </c>
      <c r="R33" s="59">
        <v>2022</v>
      </c>
      <c r="S33" s="59" t="s">
        <v>931</v>
      </c>
      <c r="T33" s="59" t="s">
        <v>1549</v>
      </c>
      <c r="U33" s="59" t="s">
        <v>30</v>
      </c>
      <c r="V33" s="59">
        <v>1</v>
      </c>
      <c r="W33" s="59">
        <v>1</v>
      </c>
      <c r="X33" s="61">
        <v>1</v>
      </c>
      <c r="Y33" s="64">
        <v>0</v>
      </c>
    </row>
    <row r="34" spans="1:25" s="1" customFormat="1" ht="14">
      <c r="A34" s="59">
        <v>332</v>
      </c>
      <c r="B34" s="59" t="s">
        <v>1650</v>
      </c>
      <c r="C34" s="59" t="s">
        <v>1651</v>
      </c>
      <c r="D34" s="59" t="s">
        <v>4305</v>
      </c>
      <c r="E34" s="59" t="s">
        <v>42</v>
      </c>
      <c r="F34" s="59" t="s">
        <v>35</v>
      </c>
      <c r="G34" s="59">
        <v>0</v>
      </c>
      <c r="H34" s="60" t="s">
        <v>1652</v>
      </c>
      <c r="I34" s="59" t="s">
        <v>27</v>
      </c>
      <c r="J34" s="59">
        <v>1</v>
      </c>
      <c r="K34" s="59">
        <v>2</v>
      </c>
      <c r="L34" s="59">
        <v>1</v>
      </c>
      <c r="M34" s="59">
        <v>1</v>
      </c>
      <c r="N34" s="59">
        <v>0</v>
      </c>
      <c r="O34" s="59">
        <v>0</v>
      </c>
      <c r="P34" s="59">
        <v>0</v>
      </c>
      <c r="Q34" s="59">
        <v>0</v>
      </c>
      <c r="R34" s="59">
        <v>2017</v>
      </c>
      <c r="S34" s="59" t="s">
        <v>1621</v>
      </c>
      <c r="T34" s="59" t="s">
        <v>1653</v>
      </c>
      <c r="U34" s="59" t="s">
        <v>30</v>
      </c>
      <c r="V34" s="59">
        <v>1</v>
      </c>
      <c r="W34" s="59">
        <v>1</v>
      </c>
      <c r="X34" s="61">
        <v>1</v>
      </c>
      <c r="Y34" s="64">
        <v>0</v>
      </c>
    </row>
    <row r="35" spans="1:25" s="1" customFormat="1" ht="14">
      <c r="A35" s="59">
        <v>342</v>
      </c>
      <c r="B35" s="59" t="s">
        <v>1702</v>
      </c>
      <c r="C35" s="59" t="s">
        <v>1703</v>
      </c>
      <c r="D35" s="59" t="s">
        <v>4307</v>
      </c>
      <c r="E35" s="59" t="s">
        <v>42</v>
      </c>
      <c r="F35" s="59" t="s">
        <v>35</v>
      </c>
      <c r="G35" s="59">
        <v>0</v>
      </c>
      <c r="H35" s="60" t="s">
        <v>1704</v>
      </c>
      <c r="I35" s="59" t="s">
        <v>27</v>
      </c>
      <c r="J35" s="59">
        <v>1</v>
      </c>
      <c r="K35" s="59">
        <v>2</v>
      </c>
      <c r="L35" s="59">
        <v>0</v>
      </c>
      <c r="M35" s="59">
        <v>1</v>
      </c>
      <c r="N35" s="59">
        <v>1</v>
      </c>
      <c r="O35" s="59">
        <v>0</v>
      </c>
      <c r="P35" s="59">
        <v>0</v>
      </c>
      <c r="Q35" s="59">
        <v>0</v>
      </c>
      <c r="R35" s="59">
        <v>2021</v>
      </c>
      <c r="S35" s="59" t="s">
        <v>1705</v>
      </c>
      <c r="T35" s="59" t="s">
        <v>1706</v>
      </c>
      <c r="U35" s="59" t="s">
        <v>46</v>
      </c>
      <c r="V35" s="59">
        <v>1</v>
      </c>
      <c r="W35" s="59">
        <v>1</v>
      </c>
      <c r="X35" s="61">
        <v>1</v>
      </c>
      <c r="Y35" s="64">
        <v>0</v>
      </c>
    </row>
    <row r="36" spans="1:25" s="1" customFormat="1" ht="14">
      <c r="A36" s="59">
        <v>372</v>
      </c>
      <c r="B36" s="59" t="s">
        <v>1850</v>
      </c>
      <c r="C36" s="59" t="s">
        <v>1851</v>
      </c>
      <c r="D36" s="59" t="s">
        <v>4310</v>
      </c>
      <c r="E36" s="59" t="s">
        <v>42</v>
      </c>
      <c r="F36" s="59" t="s">
        <v>35</v>
      </c>
      <c r="G36" s="59">
        <v>0</v>
      </c>
      <c r="H36" s="60" t="s">
        <v>1852</v>
      </c>
      <c r="I36" s="59" t="s">
        <v>27</v>
      </c>
      <c r="J36" s="59">
        <v>1</v>
      </c>
      <c r="K36" s="59">
        <v>2</v>
      </c>
      <c r="L36" s="59">
        <v>1</v>
      </c>
      <c r="M36" s="59">
        <v>1</v>
      </c>
      <c r="N36" s="59">
        <v>0</v>
      </c>
      <c r="O36" s="59">
        <v>0</v>
      </c>
      <c r="P36" s="59">
        <v>0</v>
      </c>
      <c r="Q36" s="59">
        <v>0</v>
      </c>
      <c r="R36" s="59">
        <v>2019</v>
      </c>
      <c r="S36" s="59" t="s">
        <v>206</v>
      </c>
      <c r="T36" s="59" t="s">
        <v>1853</v>
      </c>
      <c r="U36" s="59" t="s">
        <v>30</v>
      </c>
      <c r="V36" s="59">
        <v>1</v>
      </c>
      <c r="W36" s="59">
        <v>1</v>
      </c>
      <c r="X36" s="61">
        <v>1</v>
      </c>
      <c r="Y36" s="64">
        <v>0</v>
      </c>
    </row>
    <row r="37" spans="1:25" s="1" customFormat="1" ht="14">
      <c r="A37" s="59">
        <v>396</v>
      </c>
      <c r="B37" s="59" t="s">
        <v>1961</v>
      </c>
      <c r="C37" s="59" t="s">
        <v>1962</v>
      </c>
      <c r="D37" s="59" t="s">
        <v>4316</v>
      </c>
      <c r="E37" s="59" t="s">
        <v>42</v>
      </c>
      <c r="F37" s="59" t="s">
        <v>35</v>
      </c>
      <c r="G37" s="59">
        <v>0</v>
      </c>
      <c r="H37" s="60" t="s">
        <v>1963</v>
      </c>
      <c r="I37" s="59" t="s">
        <v>27</v>
      </c>
      <c r="J37" s="59">
        <v>1</v>
      </c>
      <c r="K37" s="59">
        <v>2</v>
      </c>
      <c r="L37" s="59">
        <v>0</v>
      </c>
      <c r="M37" s="59">
        <v>1</v>
      </c>
      <c r="N37" s="59">
        <v>1</v>
      </c>
      <c r="O37" s="59">
        <v>0</v>
      </c>
      <c r="P37" s="59">
        <v>0</v>
      </c>
      <c r="Q37" s="59">
        <v>0</v>
      </c>
      <c r="R37" s="59">
        <v>2022</v>
      </c>
      <c r="S37" s="59" t="s">
        <v>80</v>
      </c>
      <c r="T37" s="59" t="s">
        <v>1964</v>
      </c>
      <c r="U37" s="59" t="s">
        <v>30</v>
      </c>
      <c r="V37" s="59">
        <v>1</v>
      </c>
      <c r="W37" s="59">
        <v>1</v>
      </c>
      <c r="X37" s="61">
        <v>1</v>
      </c>
      <c r="Y37" s="64">
        <v>0</v>
      </c>
    </row>
    <row r="38" spans="1:25" s="1" customFormat="1" ht="14">
      <c r="A38" s="59">
        <v>414</v>
      </c>
      <c r="B38" s="59" t="s">
        <v>2046</v>
      </c>
      <c r="C38" s="59" t="s">
        <v>2047</v>
      </c>
      <c r="D38" s="59" t="s">
        <v>4309</v>
      </c>
      <c r="E38" s="59" t="s">
        <v>42</v>
      </c>
      <c r="F38" s="59" t="s">
        <v>35</v>
      </c>
      <c r="G38" s="59">
        <v>0</v>
      </c>
      <c r="H38" s="60" t="s">
        <v>2048</v>
      </c>
      <c r="I38" s="59" t="s">
        <v>27</v>
      </c>
      <c r="J38" s="59">
        <v>1</v>
      </c>
      <c r="K38" s="59">
        <v>2</v>
      </c>
      <c r="L38" s="59">
        <v>1</v>
      </c>
      <c r="M38" s="59">
        <v>1</v>
      </c>
      <c r="N38" s="59">
        <v>0</v>
      </c>
      <c r="O38" s="59">
        <v>0</v>
      </c>
      <c r="P38" s="59">
        <v>0</v>
      </c>
      <c r="Q38" s="59">
        <v>0</v>
      </c>
      <c r="R38" s="59">
        <v>2019</v>
      </c>
      <c r="S38" s="59" t="s">
        <v>112</v>
      </c>
      <c r="T38" s="59" t="s">
        <v>2049</v>
      </c>
      <c r="U38" s="59" t="s">
        <v>30</v>
      </c>
      <c r="V38" s="59">
        <v>1</v>
      </c>
      <c r="W38" s="59">
        <v>1</v>
      </c>
      <c r="X38" s="61">
        <v>1</v>
      </c>
      <c r="Y38" s="64">
        <v>0</v>
      </c>
    </row>
    <row r="39" spans="1:25" s="1" customFormat="1" ht="14">
      <c r="A39" s="59">
        <v>444</v>
      </c>
      <c r="B39" s="59" t="s">
        <v>2188</v>
      </c>
      <c r="C39" s="59" t="s">
        <v>2189</v>
      </c>
      <c r="D39" s="59" t="s">
        <v>4307</v>
      </c>
      <c r="E39" s="59" t="s">
        <v>42</v>
      </c>
      <c r="F39" s="59" t="s">
        <v>35</v>
      </c>
      <c r="G39" s="59">
        <v>0</v>
      </c>
      <c r="H39" s="60" t="s">
        <v>2190</v>
      </c>
      <c r="I39" s="59" t="s">
        <v>27</v>
      </c>
      <c r="J39" s="59">
        <v>1</v>
      </c>
      <c r="K39" s="59">
        <v>2</v>
      </c>
      <c r="L39" s="59">
        <v>0</v>
      </c>
      <c r="M39" s="59">
        <v>0</v>
      </c>
      <c r="N39" s="59">
        <v>1</v>
      </c>
      <c r="O39" s="59">
        <v>0</v>
      </c>
      <c r="P39" s="59">
        <v>0</v>
      </c>
      <c r="Q39" s="59">
        <v>1</v>
      </c>
      <c r="R39" s="59">
        <v>2021</v>
      </c>
      <c r="S39" s="59" t="s">
        <v>367</v>
      </c>
      <c r="T39" s="59" t="s">
        <v>2191</v>
      </c>
      <c r="U39" s="59" t="s">
        <v>30</v>
      </c>
      <c r="V39" s="59">
        <v>1</v>
      </c>
      <c r="W39" s="59">
        <v>1</v>
      </c>
      <c r="X39" s="61">
        <v>1</v>
      </c>
      <c r="Y39" s="64">
        <v>0</v>
      </c>
    </row>
    <row r="40" spans="1:25" s="1" customFormat="1" ht="14">
      <c r="A40" s="59">
        <v>463</v>
      </c>
      <c r="B40" s="64" t="s">
        <v>2273</v>
      </c>
      <c r="C40" s="64" t="s">
        <v>2274</v>
      </c>
      <c r="D40" s="60" t="s">
        <v>4317</v>
      </c>
      <c r="E40" s="59" t="s">
        <v>42</v>
      </c>
      <c r="F40" s="60" t="s">
        <v>4208</v>
      </c>
      <c r="G40" s="60">
        <v>0</v>
      </c>
      <c r="H40" s="64" t="s">
        <v>2275</v>
      </c>
      <c r="I40" s="64" t="s">
        <v>27</v>
      </c>
      <c r="J40" s="59">
        <v>1</v>
      </c>
      <c r="K40" s="59">
        <v>2</v>
      </c>
      <c r="L40" s="64">
        <v>1</v>
      </c>
      <c r="M40" s="64">
        <v>1</v>
      </c>
      <c r="N40" s="64">
        <v>0</v>
      </c>
      <c r="O40" s="64">
        <v>0</v>
      </c>
      <c r="P40" s="64">
        <v>0</v>
      </c>
      <c r="Q40" s="64">
        <v>0</v>
      </c>
      <c r="R40" s="64">
        <v>2018</v>
      </c>
      <c r="S40" s="64" t="s">
        <v>2276</v>
      </c>
      <c r="T40" s="64" t="s">
        <v>2277</v>
      </c>
      <c r="U40" s="64" t="s">
        <v>30</v>
      </c>
      <c r="V40" s="64">
        <v>1</v>
      </c>
      <c r="W40" s="64">
        <v>1</v>
      </c>
      <c r="X40" s="64">
        <v>1</v>
      </c>
      <c r="Y40" s="64">
        <v>1</v>
      </c>
    </row>
    <row r="41" spans="1:25" s="1" customFormat="1" ht="14">
      <c r="A41" s="59">
        <v>1</v>
      </c>
      <c r="B41" s="59" t="s">
        <v>22</v>
      </c>
      <c r="C41" s="59" t="s">
        <v>23</v>
      </c>
      <c r="D41" s="59" t="s">
        <v>4318</v>
      </c>
      <c r="E41" s="59" t="s">
        <v>24</v>
      </c>
      <c r="F41" s="59" t="s">
        <v>25</v>
      </c>
      <c r="G41" s="59">
        <v>0</v>
      </c>
      <c r="H41" s="60" t="s">
        <v>26</v>
      </c>
      <c r="I41" s="59" t="s">
        <v>27</v>
      </c>
      <c r="J41" s="59">
        <v>1</v>
      </c>
      <c r="K41" s="59">
        <v>6</v>
      </c>
      <c r="L41" s="59">
        <v>1</v>
      </c>
      <c r="M41" s="59">
        <v>1</v>
      </c>
      <c r="N41" s="59">
        <v>1</v>
      </c>
      <c r="O41" s="59">
        <v>1</v>
      </c>
      <c r="P41" s="59">
        <v>1</v>
      </c>
      <c r="Q41" s="59">
        <v>1</v>
      </c>
      <c r="R41" s="59">
        <v>2021</v>
      </c>
      <c r="S41" s="59" t="s">
        <v>28</v>
      </c>
      <c r="T41" s="59" t="s">
        <v>29</v>
      </c>
      <c r="U41" s="59" t="s">
        <v>30</v>
      </c>
      <c r="V41" s="59">
        <v>1</v>
      </c>
      <c r="W41" s="59">
        <v>1</v>
      </c>
      <c r="X41" s="61">
        <v>1</v>
      </c>
      <c r="Y41" s="64">
        <v>0</v>
      </c>
    </row>
    <row r="42" spans="1:25" s="1" customFormat="1" ht="14">
      <c r="A42" s="59">
        <v>6</v>
      </c>
      <c r="B42" s="59" t="s">
        <v>60</v>
      </c>
      <c r="C42" s="59" t="s">
        <v>61</v>
      </c>
      <c r="D42" s="59" t="s">
        <v>4319</v>
      </c>
      <c r="E42" s="59" t="s">
        <v>50</v>
      </c>
      <c r="F42" s="59" t="s">
        <v>25</v>
      </c>
      <c r="G42" s="59">
        <v>0</v>
      </c>
      <c r="H42" s="60" t="s">
        <v>62</v>
      </c>
      <c r="I42" s="59" t="s">
        <v>27</v>
      </c>
      <c r="J42" s="59">
        <v>1</v>
      </c>
      <c r="K42" s="59">
        <v>6</v>
      </c>
      <c r="L42" s="59">
        <v>1</v>
      </c>
      <c r="M42" s="59">
        <v>1</v>
      </c>
      <c r="N42" s="59">
        <v>1</v>
      </c>
      <c r="O42" s="59">
        <v>1</v>
      </c>
      <c r="P42" s="59">
        <v>1</v>
      </c>
      <c r="Q42" s="59">
        <v>1</v>
      </c>
      <c r="R42" s="59">
        <v>2021</v>
      </c>
      <c r="S42" s="59" t="s">
        <v>63</v>
      </c>
      <c r="T42" s="59" t="s">
        <v>64</v>
      </c>
      <c r="U42" s="59" t="s">
        <v>46</v>
      </c>
      <c r="V42" s="59">
        <v>1</v>
      </c>
      <c r="W42" s="59">
        <v>1</v>
      </c>
      <c r="X42" s="61">
        <v>1</v>
      </c>
      <c r="Y42" s="64">
        <v>0</v>
      </c>
    </row>
    <row r="43" spans="1:25" s="1" customFormat="1" ht="14">
      <c r="A43" s="59">
        <v>7</v>
      </c>
      <c r="B43" s="59" t="s">
        <v>65</v>
      </c>
      <c r="C43" s="59" t="s">
        <v>66</v>
      </c>
      <c r="D43" s="59" t="s">
        <v>4319</v>
      </c>
      <c r="E43" s="59" t="s">
        <v>50</v>
      </c>
      <c r="F43" s="59" t="s">
        <v>25</v>
      </c>
      <c r="G43" s="59">
        <v>0</v>
      </c>
      <c r="H43" s="60" t="s">
        <v>67</v>
      </c>
      <c r="I43" s="59" t="s">
        <v>27</v>
      </c>
      <c r="J43" s="59">
        <v>1</v>
      </c>
      <c r="K43" s="59">
        <v>6</v>
      </c>
      <c r="L43" s="59">
        <v>1</v>
      </c>
      <c r="M43" s="59">
        <v>1</v>
      </c>
      <c r="N43" s="59">
        <v>1</v>
      </c>
      <c r="O43" s="59">
        <v>1</v>
      </c>
      <c r="P43" s="59">
        <v>1</v>
      </c>
      <c r="Q43" s="59">
        <v>1</v>
      </c>
      <c r="R43" s="59">
        <v>2018</v>
      </c>
      <c r="S43" s="59" t="s">
        <v>68</v>
      </c>
      <c r="T43" s="59" t="s">
        <v>69</v>
      </c>
      <c r="U43" s="59" t="s">
        <v>30</v>
      </c>
      <c r="V43" s="59">
        <v>1</v>
      </c>
      <c r="W43" s="59">
        <v>1</v>
      </c>
      <c r="X43" s="61">
        <v>1</v>
      </c>
      <c r="Y43" s="64">
        <v>0</v>
      </c>
    </row>
    <row r="44" spans="1:25" s="57" customFormat="1" ht="14">
      <c r="A44" s="59">
        <v>8</v>
      </c>
      <c r="B44" s="59" t="s">
        <v>70</v>
      </c>
      <c r="C44" s="59" t="s">
        <v>71</v>
      </c>
      <c r="D44" s="59" t="s">
        <v>4320</v>
      </c>
      <c r="E44" s="59" t="s">
        <v>72</v>
      </c>
      <c r="F44" s="59" t="s">
        <v>25</v>
      </c>
      <c r="G44" s="59">
        <v>0</v>
      </c>
      <c r="H44" s="60" t="s">
        <v>73</v>
      </c>
      <c r="I44" s="59" t="s">
        <v>27</v>
      </c>
      <c r="J44" s="59">
        <v>1</v>
      </c>
      <c r="K44" s="59">
        <v>6</v>
      </c>
      <c r="L44" s="59">
        <v>1</v>
      </c>
      <c r="M44" s="59">
        <v>1</v>
      </c>
      <c r="N44" s="59">
        <v>1</v>
      </c>
      <c r="O44" s="59">
        <v>1</v>
      </c>
      <c r="P44" s="59">
        <v>1</v>
      </c>
      <c r="Q44" s="59">
        <v>1</v>
      </c>
      <c r="R44" s="59">
        <v>2020</v>
      </c>
      <c r="S44" s="59" t="s">
        <v>74</v>
      </c>
      <c r="T44" s="59" t="s">
        <v>75</v>
      </c>
      <c r="U44" s="59" t="s">
        <v>30</v>
      </c>
      <c r="V44" s="59">
        <v>1</v>
      </c>
      <c r="W44" s="59">
        <v>1</v>
      </c>
      <c r="X44" s="61">
        <v>1</v>
      </c>
      <c r="Y44" s="64">
        <v>0</v>
      </c>
    </row>
    <row r="45" spans="1:25" s="1" customFormat="1" ht="14">
      <c r="A45" s="59">
        <v>14</v>
      </c>
      <c r="B45" s="59" t="s">
        <v>103</v>
      </c>
      <c r="C45" s="59" t="s">
        <v>104</v>
      </c>
      <c r="D45" s="59" t="s">
        <v>4263</v>
      </c>
      <c r="E45" s="59" t="s">
        <v>105</v>
      </c>
      <c r="F45" s="59" t="s">
        <v>25</v>
      </c>
      <c r="G45" s="59">
        <v>0</v>
      </c>
      <c r="H45" s="60" t="s">
        <v>106</v>
      </c>
      <c r="I45" s="59" t="s">
        <v>27</v>
      </c>
      <c r="J45" s="59">
        <v>1</v>
      </c>
      <c r="K45" s="59">
        <v>6</v>
      </c>
      <c r="L45" s="59">
        <v>1</v>
      </c>
      <c r="M45" s="59">
        <v>1</v>
      </c>
      <c r="N45" s="59">
        <v>1</v>
      </c>
      <c r="O45" s="59">
        <v>1</v>
      </c>
      <c r="P45" s="59">
        <v>1</v>
      </c>
      <c r="Q45" s="59">
        <v>1</v>
      </c>
      <c r="R45" s="59">
        <v>2022</v>
      </c>
      <c r="S45" s="59" t="s">
        <v>93</v>
      </c>
      <c r="T45" s="59" t="s">
        <v>107</v>
      </c>
      <c r="U45" s="59" t="s">
        <v>30</v>
      </c>
      <c r="V45" s="59">
        <v>1</v>
      </c>
      <c r="W45" s="59">
        <v>1</v>
      </c>
      <c r="X45" s="61">
        <v>1</v>
      </c>
      <c r="Y45" s="64">
        <v>0</v>
      </c>
    </row>
    <row r="46" spans="1:25" s="1" customFormat="1" ht="14">
      <c r="A46" s="59">
        <v>15</v>
      </c>
      <c r="B46" s="59" t="s">
        <v>108</v>
      </c>
      <c r="C46" s="59" t="s">
        <v>109</v>
      </c>
      <c r="D46" s="59" t="s">
        <v>110</v>
      </c>
      <c r="E46" s="59" t="s">
        <v>105</v>
      </c>
      <c r="F46" s="59" t="s">
        <v>25</v>
      </c>
      <c r="G46" s="59">
        <v>0</v>
      </c>
      <c r="H46" s="60" t="s">
        <v>111</v>
      </c>
      <c r="I46" s="59" t="s">
        <v>27</v>
      </c>
      <c r="J46" s="59">
        <v>1</v>
      </c>
      <c r="K46" s="59">
        <v>6</v>
      </c>
      <c r="L46" s="59">
        <v>1</v>
      </c>
      <c r="M46" s="59">
        <v>1</v>
      </c>
      <c r="N46" s="59">
        <v>1</v>
      </c>
      <c r="O46" s="59">
        <v>1</v>
      </c>
      <c r="P46" s="59">
        <v>1</v>
      </c>
      <c r="Q46" s="59">
        <v>1</v>
      </c>
      <c r="R46" s="59">
        <v>2020</v>
      </c>
      <c r="S46" s="59" t="s">
        <v>112</v>
      </c>
      <c r="T46" s="59" t="s">
        <v>113</v>
      </c>
      <c r="U46" s="59" t="s">
        <v>30</v>
      </c>
      <c r="V46" s="59">
        <v>1</v>
      </c>
      <c r="W46" s="59">
        <v>1</v>
      </c>
      <c r="X46" s="61">
        <v>1</v>
      </c>
      <c r="Y46" s="64">
        <v>0</v>
      </c>
    </row>
    <row r="47" spans="1:25" s="1" customFormat="1" ht="14">
      <c r="A47" s="59">
        <v>26</v>
      </c>
      <c r="B47" s="59" t="s">
        <v>164</v>
      </c>
      <c r="C47" s="59" t="s">
        <v>165</v>
      </c>
      <c r="D47" s="59" t="s">
        <v>4321</v>
      </c>
      <c r="E47" s="59" t="s">
        <v>72</v>
      </c>
      <c r="F47" s="59" t="s">
        <v>25</v>
      </c>
      <c r="G47" s="59">
        <v>0</v>
      </c>
      <c r="H47" s="60" t="s">
        <v>166</v>
      </c>
      <c r="I47" s="59" t="s">
        <v>27</v>
      </c>
      <c r="J47" s="59">
        <v>1</v>
      </c>
      <c r="K47" s="59">
        <v>5</v>
      </c>
      <c r="L47" s="59">
        <v>0</v>
      </c>
      <c r="M47" s="59">
        <v>1</v>
      </c>
      <c r="N47" s="59">
        <v>1</v>
      </c>
      <c r="O47" s="59">
        <v>1</v>
      </c>
      <c r="P47" s="59">
        <v>1</v>
      </c>
      <c r="Q47" s="59">
        <v>1</v>
      </c>
      <c r="R47" s="59">
        <v>2020</v>
      </c>
      <c r="S47" s="59" t="s">
        <v>80</v>
      </c>
      <c r="T47" s="59" t="s">
        <v>167</v>
      </c>
      <c r="U47" s="59" t="s">
        <v>30</v>
      </c>
      <c r="V47" s="59">
        <v>1</v>
      </c>
      <c r="W47" s="59">
        <v>1</v>
      </c>
      <c r="X47" s="61">
        <v>1</v>
      </c>
      <c r="Y47" s="64">
        <v>0</v>
      </c>
    </row>
    <row r="48" spans="1:25" s="1" customFormat="1" ht="14">
      <c r="A48" s="59">
        <v>39</v>
      </c>
      <c r="B48" s="59" t="s">
        <v>236</v>
      </c>
      <c r="C48" s="59" t="s">
        <v>237</v>
      </c>
      <c r="D48" s="59" t="s">
        <v>4263</v>
      </c>
      <c r="E48" s="59" t="s">
        <v>105</v>
      </c>
      <c r="F48" s="59" t="s">
        <v>25</v>
      </c>
      <c r="G48" s="59">
        <v>0</v>
      </c>
      <c r="H48" s="60" t="s">
        <v>238</v>
      </c>
      <c r="I48" s="59" t="s">
        <v>27</v>
      </c>
      <c r="J48" s="59">
        <v>1</v>
      </c>
      <c r="K48" s="59">
        <v>5</v>
      </c>
      <c r="L48" s="59">
        <v>1</v>
      </c>
      <c r="M48" s="59">
        <v>1</v>
      </c>
      <c r="N48" s="59">
        <v>1</v>
      </c>
      <c r="O48" s="59">
        <v>1</v>
      </c>
      <c r="P48" s="59">
        <v>0</v>
      </c>
      <c r="Q48" s="59">
        <v>1</v>
      </c>
      <c r="R48" s="59">
        <v>2022</v>
      </c>
      <c r="S48" s="59" t="s">
        <v>234</v>
      </c>
      <c r="T48" s="59" t="s">
        <v>239</v>
      </c>
      <c r="U48" s="59" t="s">
        <v>30</v>
      </c>
      <c r="V48" s="59">
        <v>1</v>
      </c>
      <c r="W48" s="59">
        <v>1</v>
      </c>
      <c r="X48" s="61">
        <v>1</v>
      </c>
      <c r="Y48" s="64">
        <v>0</v>
      </c>
    </row>
    <row r="49" spans="1:25" s="1" customFormat="1" ht="14">
      <c r="A49" s="59">
        <v>41</v>
      </c>
      <c r="B49" s="59" t="s">
        <v>245</v>
      </c>
      <c r="C49" s="59" t="s">
        <v>246</v>
      </c>
      <c r="D49" s="59" t="s">
        <v>4322</v>
      </c>
      <c r="E49" s="59" t="s">
        <v>24</v>
      </c>
      <c r="F49" s="59" t="s">
        <v>25</v>
      </c>
      <c r="G49" s="59">
        <v>0</v>
      </c>
      <c r="H49" s="60" t="s">
        <v>247</v>
      </c>
      <c r="I49" s="59" t="s">
        <v>27</v>
      </c>
      <c r="J49" s="59">
        <v>1</v>
      </c>
      <c r="K49" s="59">
        <v>5</v>
      </c>
      <c r="L49" s="59">
        <v>1</v>
      </c>
      <c r="M49" s="59">
        <v>1</v>
      </c>
      <c r="N49" s="59">
        <v>1</v>
      </c>
      <c r="O49" s="59">
        <v>1</v>
      </c>
      <c r="P49" s="59">
        <v>1</v>
      </c>
      <c r="Q49" s="59">
        <v>0</v>
      </c>
      <c r="R49" s="59">
        <v>2021</v>
      </c>
      <c r="S49" s="59" t="s">
        <v>248</v>
      </c>
      <c r="T49" s="59" t="s">
        <v>249</v>
      </c>
      <c r="U49" s="59" t="s">
        <v>46</v>
      </c>
      <c r="V49" s="59">
        <v>1</v>
      </c>
      <c r="W49" s="59">
        <v>1</v>
      </c>
      <c r="X49" s="61">
        <v>1</v>
      </c>
      <c r="Y49" s="64">
        <v>0</v>
      </c>
    </row>
    <row r="50" spans="1:25" s="1" customFormat="1" ht="14">
      <c r="A50" s="59">
        <v>44</v>
      </c>
      <c r="B50" s="59" t="s">
        <v>261</v>
      </c>
      <c r="C50" s="59" t="s">
        <v>262</v>
      </c>
      <c r="D50" s="59" t="s">
        <v>4323</v>
      </c>
      <c r="E50" s="59" t="s">
        <v>50</v>
      </c>
      <c r="F50" s="59" t="s">
        <v>25</v>
      </c>
      <c r="G50" s="59">
        <v>0</v>
      </c>
      <c r="H50" s="60" t="s">
        <v>263</v>
      </c>
      <c r="I50" s="59" t="s">
        <v>27</v>
      </c>
      <c r="J50" s="59">
        <v>1</v>
      </c>
      <c r="K50" s="59">
        <v>5</v>
      </c>
      <c r="L50" s="59">
        <v>1</v>
      </c>
      <c r="M50" s="59">
        <v>1</v>
      </c>
      <c r="N50" s="59">
        <v>1</v>
      </c>
      <c r="O50" s="59">
        <v>1</v>
      </c>
      <c r="P50" s="59">
        <v>0</v>
      </c>
      <c r="Q50" s="59">
        <v>1</v>
      </c>
      <c r="R50" s="59">
        <v>2021</v>
      </c>
      <c r="S50" s="59" t="s">
        <v>93</v>
      </c>
      <c r="T50" s="59" t="s">
        <v>264</v>
      </c>
      <c r="U50" s="59" t="s">
        <v>30</v>
      </c>
      <c r="V50" s="59">
        <v>1</v>
      </c>
      <c r="W50" s="59">
        <v>1</v>
      </c>
      <c r="X50" s="61">
        <v>1</v>
      </c>
      <c r="Y50" s="64">
        <v>0</v>
      </c>
    </row>
    <row r="51" spans="1:25" s="1" customFormat="1" ht="14">
      <c r="A51" s="59">
        <v>45</v>
      </c>
      <c r="B51" s="59" t="s">
        <v>265</v>
      </c>
      <c r="C51" s="59" t="s">
        <v>266</v>
      </c>
      <c r="D51" s="59" t="s">
        <v>4265</v>
      </c>
      <c r="E51" s="59" t="s">
        <v>105</v>
      </c>
      <c r="F51" s="59" t="s">
        <v>25</v>
      </c>
      <c r="G51" s="59">
        <v>0</v>
      </c>
      <c r="H51" s="60" t="s">
        <v>267</v>
      </c>
      <c r="I51" s="59" t="s">
        <v>27</v>
      </c>
      <c r="J51" s="59">
        <v>1</v>
      </c>
      <c r="K51" s="59">
        <v>5</v>
      </c>
      <c r="L51" s="59">
        <v>1</v>
      </c>
      <c r="M51" s="59">
        <v>1</v>
      </c>
      <c r="N51" s="59">
        <v>1</v>
      </c>
      <c r="O51" s="59">
        <v>1</v>
      </c>
      <c r="P51" s="59">
        <v>1</v>
      </c>
      <c r="Q51" s="59">
        <v>0</v>
      </c>
      <c r="R51" s="59">
        <v>2021</v>
      </c>
      <c r="S51" s="59" t="s">
        <v>93</v>
      </c>
      <c r="T51" s="59" t="s">
        <v>268</v>
      </c>
      <c r="U51" s="59" t="s">
        <v>30</v>
      </c>
      <c r="V51" s="59">
        <v>1</v>
      </c>
      <c r="W51" s="59">
        <v>1</v>
      </c>
      <c r="X51" s="61">
        <v>1</v>
      </c>
      <c r="Y51" s="64">
        <v>0</v>
      </c>
    </row>
    <row r="52" spans="1:25" s="1" customFormat="1" ht="14">
      <c r="A52" s="59">
        <v>50</v>
      </c>
      <c r="B52" s="59" t="s">
        <v>288</v>
      </c>
      <c r="C52" s="59" t="s">
        <v>289</v>
      </c>
      <c r="D52" s="59" t="s">
        <v>4324</v>
      </c>
      <c r="E52" s="59" t="s">
        <v>50</v>
      </c>
      <c r="F52" s="59" t="s">
        <v>25</v>
      </c>
      <c r="G52" s="59">
        <v>0</v>
      </c>
      <c r="H52" s="60" t="s">
        <v>290</v>
      </c>
      <c r="I52" s="59" t="s">
        <v>27</v>
      </c>
      <c r="J52" s="59">
        <v>1</v>
      </c>
      <c r="K52" s="59">
        <v>5</v>
      </c>
      <c r="L52" s="59">
        <v>1</v>
      </c>
      <c r="M52" s="59">
        <v>1</v>
      </c>
      <c r="N52" s="59">
        <v>1</v>
      </c>
      <c r="O52" s="59">
        <v>1</v>
      </c>
      <c r="P52" s="59">
        <v>1</v>
      </c>
      <c r="Q52" s="59">
        <v>0</v>
      </c>
      <c r="R52" s="59">
        <v>2022</v>
      </c>
      <c r="S52" s="59" t="s">
        <v>112</v>
      </c>
      <c r="T52" s="59" t="s">
        <v>291</v>
      </c>
      <c r="U52" s="59" t="s">
        <v>30</v>
      </c>
      <c r="V52" s="59">
        <v>1</v>
      </c>
      <c r="W52" s="59">
        <v>1</v>
      </c>
      <c r="X52" s="61">
        <v>1</v>
      </c>
      <c r="Y52" s="64">
        <v>0</v>
      </c>
    </row>
    <row r="53" spans="1:25" s="1" customFormat="1" ht="14">
      <c r="A53" s="59">
        <v>68</v>
      </c>
      <c r="B53" s="59" t="s">
        <v>384</v>
      </c>
      <c r="C53" s="59" t="s">
        <v>385</v>
      </c>
      <c r="D53" s="59" t="s">
        <v>4325</v>
      </c>
      <c r="E53" s="59" t="s">
        <v>24</v>
      </c>
      <c r="F53" s="59" t="s">
        <v>25</v>
      </c>
      <c r="G53" s="59">
        <v>0</v>
      </c>
      <c r="H53" s="60" t="s">
        <v>386</v>
      </c>
      <c r="I53" s="59" t="s">
        <v>27</v>
      </c>
      <c r="J53" s="59">
        <v>1</v>
      </c>
      <c r="K53" s="59">
        <v>5</v>
      </c>
      <c r="L53" s="59">
        <v>1</v>
      </c>
      <c r="M53" s="59">
        <v>1</v>
      </c>
      <c r="N53" s="59">
        <v>1</v>
      </c>
      <c r="O53" s="59">
        <v>1</v>
      </c>
      <c r="P53" s="59">
        <v>1</v>
      </c>
      <c r="Q53" s="59">
        <v>0</v>
      </c>
      <c r="R53" s="59">
        <v>2020</v>
      </c>
      <c r="S53" s="59" t="s">
        <v>28</v>
      </c>
      <c r="T53" s="59" t="s">
        <v>387</v>
      </c>
      <c r="U53" s="61" t="s">
        <v>135</v>
      </c>
      <c r="V53" s="59">
        <v>1</v>
      </c>
      <c r="W53" s="59">
        <v>1</v>
      </c>
      <c r="X53" s="61">
        <v>1</v>
      </c>
      <c r="Y53" s="64">
        <v>0</v>
      </c>
    </row>
    <row r="54" spans="1:25" s="1" customFormat="1" ht="14">
      <c r="A54" s="59">
        <v>79</v>
      </c>
      <c r="B54" s="59" t="s">
        <v>429</v>
      </c>
      <c r="C54" s="59" t="s">
        <v>430</v>
      </c>
      <c r="D54" s="59" t="s">
        <v>4265</v>
      </c>
      <c r="E54" s="61" t="s">
        <v>105</v>
      </c>
      <c r="F54" s="59" t="s">
        <v>25</v>
      </c>
      <c r="G54" s="59">
        <v>0</v>
      </c>
      <c r="H54" s="60" t="s">
        <v>431</v>
      </c>
      <c r="I54" s="59" t="s">
        <v>27</v>
      </c>
      <c r="J54" s="59">
        <v>1</v>
      </c>
      <c r="K54" s="59">
        <v>4</v>
      </c>
      <c r="L54" s="59">
        <v>1</v>
      </c>
      <c r="M54" s="59">
        <v>1</v>
      </c>
      <c r="N54" s="59">
        <v>1</v>
      </c>
      <c r="O54" s="59">
        <v>1</v>
      </c>
      <c r="P54" s="59">
        <v>0</v>
      </c>
      <c r="Q54" s="59">
        <v>0</v>
      </c>
      <c r="R54" s="59">
        <v>2022</v>
      </c>
      <c r="S54" s="59" t="s">
        <v>80</v>
      </c>
      <c r="T54" s="59" t="s">
        <v>432</v>
      </c>
      <c r="U54" s="59" t="s">
        <v>30</v>
      </c>
      <c r="V54" s="59">
        <v>1</v>
      </c>
      <c r="W54" s="59">
        <v>1</v>
      </c>
      <c r="X54" s="61">
        <v>1</v>
      </c>
      <c r="Y54" s="64">
        <v>0</v>
      </c>
    </row>
    <row r="55" spans="1:25" s="1" customFormat="1" ht="14">
      <c r="A55" s="59">
        <v>85</v>
      </c>
      <c r="B55" s="59" t="s">
        <v>458</v>
      </c>
      <c r="C55" s="59" t="s">
        <v>459</v>
      </c>
      <c r="D55" s="59" t="s">
        <v>4263</v>
      </c>
      <c r="E55" s="59" t="s">
        <v>105</v>
      </c>
      <c r="F55" s="59" t="s">
        <v>25</v>
      </c>
      <c r="G55" s="59">
        <v>0</v>
      </c>
      <c r="H55" s="60" t="s">
        <v>460</v>
      </c>
      <c r="I55" s="59" t="s">
        <v>27</v>
      </c>
      <c r="J55" s="59">
        <v>1</v>
      </c>
      <c r="K55" s="59">
        <v>4</v>
      </c>
      <c r="L55" s="59">
        <v>1</v>
      </c>
      <c r="M55" s="59">
        <v>1</v>
      </c>
      <c r="N55" s="59">
        <v>1</v>
      </c>
      <c r="O55" s="59">
        <v>0</v>
      </c>
      <c r="P55" s="59">
        <v>1</v>
      </c>
      <c r="Q55" s="59">
        <v>0</v>
      </c>
      <c r="R55" s="59">
        <v>2021</v>
      </c>
      <c r="S55" s="59" t="s">
        <v>451</v>
      </c>
      <c r="T55" s="59" t="s">
        <v>461</v>
      </c>
      <c r="U55" s="59" t="s">
        <v>30</v>
      </c>
      <c r="V55" s="59">
        <v>1</v>
      </c>
      <c r="W55" s="59">
        <v>1</v>
      </c>
      <c r="X55" s="61">
        <v>1</v>
      </c>
      <c r="Y55" s="64">
        <v>0</v>
      </c>
    </row>
    <row r="56" spans="1:25" s="1" customFormat="1" ht="14">
      <c r="A56" s="59">
        <v>91</v>
      </c>
      <c r="B56" s="59" t="s">
        <v>485</v>
      </c>
      <c r="C56" s="59" t="s">
        <v>486</v>
      </c>
      <c r="D56" s="59" t="s">
        <v>4326</v>
      </c>
      <c r="E56" s="59" t="s">
        <v>72</v>
      </c>
      <c r="F56" s="59" t="s">
        <v>25</v>
      </c>
      <c r="G56" s="59">
        <v>0</v>
      </c>
      <c r="H56" s="60" t="s">
        <v>487</v>
      </c>
      <c r="I56" s="59" t="s">
        <v>27</v>
      </c>
      <c r="J56" s="59">
        <v>1</v>
      </c>
      <c r="K56" s="59">
        <v>4</v>
      </c>
      <c r="L56" s="59">
        <v>0</v>
      </c>
      <c r="M56" s="59">
        <v>1</v>
      </c>
      <c r="N56" s="59">
        <v>1</v>
      </c>
      <c r="O56" s="59">
        <v>1</v>
      </c>
      <c r="P56" s="59">
        <v>1</v>
      </c>
      <c r="Q56" s="59">
        <v>0</v>
      </c>
      <c r="R56" s="59">
        <v>2021</v>
      </c>
      <c r="S56" s="59" t="s">
        <v>391</v>
      </c>
      <c r="T56" s="59" t="s">
        <v>488</v>
      </c>
      <c r="U56" s="59" t="s">
        <v>30</v>
      </c>
      <c r="V56" s="59">
        <v>1</v>
      </c>
      <c r="W56" s="59">
        <v>1</v>
      </c>
      <c r="X56" s="61">
        <v>1</v>
      </c>
      <c r="Y56" s="64">
        <v>0</v>
      </c>
    </row>
    <row r="57" spans="1:25" s="1" customFormat="1" ht="14">
      <c r="A57" s="59">
        <v>107</v>
      </c>
      <c r="B57" s="59" t="s">
        <v>558</v>
      </c>
      <c r="C57" s="59" t="s">
        <v>559</v>
      </c>
      <c r="D57" s="59" t="s">
        <v>110</v>
      </c>
      <c r="E57" s="59" t="s">
        <v>105</v>
      </c>
      <c r="F57" s="59" t="s">
        <v>25</v>
      </c>
      <c r="G57" s="59">
        <v>0</v>
      </c>
      <c r="H57" s="60" t="s">
        <v>560</v>
      </c>
      <c r="I57" s="59" t="s">
        <v>27</v>
      </c>
      <c r="J57" s="59">
        <v>1</v>
      </c>
      <c r="K57" s="59">
        <v>4</v>
      </c>
      <c r="L57" s="59">
        <v>1</v>
      </c>
      <c r="M57" s="59">
        <v>1</v>
      </c>
      <c r="N57" s="59">
        <v>1</v>
      </c>
      <c r="O57" s="59">
        <v>1</v>
      </c>
      <c r="P57" s="59">
        <v>0</v>
      </c>
      <c r="Q57" s="59">
        <v>0</v>
      </c>
      <c r="R57" s="59">
        <v>2019</v>
      </c>
      <c r="S57" s="59" t="s">
        <v>561</v>
      </c>
      <c r="T57" s="59" t="s">
        <v>562</v>
      </c>
      <c r="U57" s="59" t="s">
        <v>30</v>
      </c>
      <c r="V57" s="59">
        <v>1</v>
      </c>
      <c r="W57" s="59">
        <v>1</v>
      </c>
      <c r="X57" s="61">
        <v>1</v>
      </c>
      <c r="Y57" s="64">
        <v>0</v>
      </c>
    </row>
    <row r="58" spans="1:25" s="1" customFormat="1" ht="14">
      <c r="A58" s="59">
        <v>117</v>
      </c>
      <c r="B58" s="59" t="s">
        <v>611</v>
      </c>
      <c r="C58" s="59" t="s">
        <v>612</v>
      </c>
      <c r="D58" s="59" t="s">
        <v>110</v>
      </c>
      <c r="E58" s="59" t="s">
        <v>105</v>
      </c>
      <c r="F58" s="59" t="s">
        <v>25</v>
      </c>
      <c r="G58" s="59">
        <v>0</v>
      </c>
      <c r="H58" s="60" t="s">
        <v>613</v>
      </c>
      <c r="I58" s="59" t="s">
        <v>27</v>
      </c>
      <c r="J58" s="59">
        <v>1</v>
      </c>
      <c r="K58" s="59">
        <v>4</v>
      </c>
      <c r="L58" s="59">
        <v>1</v>
      </c>
      <c r="M58" s="59">
        <v>1</v>
      </c>
      <c r="N58" s="59">
        <v>1</v>
      </c>
      <c r="O58" s="59">
        <v>1</v>
      </c>
      <c r="P58" s="59">
        <v>0</v>
      </c>
      <c r="Q58" s="59">
        <v>0</v>
      </c>
      <c r="R58" s="59">
        <v>2020</v>
      </c>
      <c r="S58" s="59" t="s">
        <v>80</v>
      </c>
      <c r="T58" s="59" t="s">
        <v>614</v>
      </c>
      <c r="U58" s="59" t="s">
        <v>30</v>
      </c>
      <c r="V58" s="59">
        <v>1</v>
      </c>
      <c r="W58" s="59">
        <v>1</v>
      </c>
      <c r="X58" s="61">
        <v>1</v>
      </c>
      <c r="Y58" s="64">
        <v>0</v>
      </c>
    </row>
    <row r="59" spans="1:25" s="1" customFormat="1" ht="14">
      <c r="A59" s="59">
        <v>124</v>
      </c>
      <c r="B59" s="59" t="s">
        <v>643</v>
      </c>
      <c r="C59" s="59" t="s">
        <v>644</v>
      </c>
      <c r="D59" s="59" t="s">
        <v>4327</v>
      </c>
      <c r="E59" s="59" t="s">
        <v>50</v>
      </c>
      <c r="F59" s="59" t="s">
        <v>25</v>
      </c>
      <c r="G59" s="59">
        <v>0</v>
      </c>
      <c r="H59" s="60" t="s">
        <v>645</v>
      </c>
      <c r="I59" s="59" t="s">
        <v>27</v>
      </c>
      <c r="J59" s="59">
        <v>1</v>
      </c>
      <c r="K59" s="59">
        <v>4</v>
      </c>
      <c r="L59" s="59">
        <v>1</v>
      </c>
      <c r="M59" s="59">
        <v>0</v>
      </c>
      <c r="N59" s="59">
        <v>0</v>
      </c>
      <c r="O59" s="59">
        <v>1</v>
      </c>
      <c r="P59" s="59">
        <v>1</v>
      </c>
      <c r="Q59" s="59">
        <v>1</v>
      </c>
      <c r="R59" s="59">
        <v>2021</v>
      </c>
      <c r="S59" s="59" t="s">
        <v>80</v>
      </c>
      <c r="T59" s="59" t="s">
        <v>646</v>
      </c>
      <c r="U59" s="59" t="s">
        <v>30</v>
      </c>
      <c r="V59" s="59">
        <v>1</v>
      </c>
      <c r="W59" s="59">
        <v>1</v>
      </c>
      <c r="X59" s="61">
        <v>1</v>
      </c>
      <c r="Y59" s="64">
        <v>0</v>
      </c>
    </row>
    <row r="60" spans="1:25" s="1" customFormat="1" ht="14">
      <c r="A60" s="59">
        <v>125</v>
      </c>
      <c r="B60" s="59" t="s">
        <v>647</v>
      </c>
      <c r="C60" s="59" t="s">
        <v>648</v>
      </c>
      <c r="D60" s="59" t="s">
        <v>4327</v>
      </c>
      <c r="E60" s="59" t="s">
        <v>50</v>
      </c>
      <c r="F60" s="59" t="s">
        <v>25</v>
      </c>
      <c r="G60" s="59">
        <v>0</v>
      </c>
      <c r="H60" s="60" t="s">
        <v>649</v>
      </c>
      <c r="I60" s="59" t="s">
        <v>27</v>
      </c>
      <c r="J60" s="59">
        <v>1</v>
      </c>
      <c r="K60" s="59">
        <v>4</v>
      </c>
      <c r="L60" s="59">
        <v>1</v>
      </c>
      <c r="M60" s="59">
        <v>1</v>
      </c>
      <c r="N60" s="59">
        <v>1</v>
      </c>
      <c r="O60" s="59">
        <v>1</v>
      </c>
      <c r="P60" s="59">
        <v>0</v>
      </c>
      <c r="Q60" s="59">
        <v>0</v>
      </c>
      <c r="R60" s="59">
        <v>2022</v>
      </c>
      <c r="S60" s="59" t="s">
        <v>80</v>
      </c>
      <c r="T60" s="59" t="s">
        <v>650</v>
      </c>
      <c r="U60" s="59" t="s">
        <v>30</v>
      </c>
      <c r="V60" s="59">
        <v>1</v>
      </c>
      <c r="W60" s="59">
        <v>1</v>
      </c>
      <c r="X60" s="61">
        <v>1</v>
      </c>
      <c r="Y60" s="64">
        <v>0</v>
      </c>
    </row>
    <row r="61" spans="1:25" s="1" customFormat="1" ht="14">
      <c r="A61" s="59">
        <v>128</v>
      </c>
      <c r="B61" s="59" t="s">
        <v>660</v>
      </c>
      <c r="C61" s="59" t="s">
        <v>661</v>
      </c>
      <c r="D61" s="59" t="s">
        <v>4328</v>
      </c>
      <c r="E61" s="59" t="s">
        <v>50</v>
      </c>
      <c r="F61" s="59" t="s">
        <v>25</v>
      </c>
      <c r="G61" s="59">
        <v>0</v>
      </c>
      <c r="H61" s="60" t="s">
        <v>662</v>
      </c>
      <c r="I61" s="59" t="s">
        <v>27</v>
      </c>
      <c r="J61" s="59">
        <v>1</v>
      </c>
      <c r="K61" s="59">
        <v>4</v>
      </c>
      <c r="L61" s="59">
        <v>1</v>
      </c>
      <c r="M61" s="59">
        <v>1</v>
      </c>
      <c r="N61" s="59">
        <v>1</v>
      </c>
      <c r="O61" s="59">
        <v>1</v>
      </c>
      <c r="P61" s="59">
        <v>0</v>
      </c>
      <c r="Q61" s="59">
        <v>0</v>
      </c>
      <c r="R61" s="59">
        <v>2021</v>
      </c>
      <c r="S61" s="59" t="s">
        <v>663</v>
      </c>
      <c r="T61" s="59" t="s">
        <v>664</v>
      </c>
      <c r="U61" s="59" t="s">
        <v>30</v>
      </c>
      <c r="V61" s="59">
        <v>1</v>
      </c>
      <c r="W61" s="59">
        <v>1</v>
      </c>
      <c r="X61" s="61">
        <v>1</v>
      </c>
      <c r="Y61" s="64">
        <v>0</v>
      </c>
    </row>
    <row r="62" spans="1:25" s="1" customFormat="1" ht="14">
      <c r="A62" s="59">
        <v>133</v>
      </c>
      <c r="B62" s="59" t="s">
        <v>686</v>
      </c>
      <c r="C62" s="59" t="s">
        <v>687</v>
      </c>
      <c r="D62" s="59" t="s">
        <v>110</v>
      </c>
      <c r="E62" s="59" t="s">
        <v>105</v>
      </c>
      <c r="F62" s="59" t="s">
        <v>25</v>
      </c>
      <c r="G62" s="59">
        <v>0</v>
      </c>
      <c r="H62" s="60" t="s">
        <v>688</v>
      </c>
      <c r="I62" s="59" t="s">
        <v>27</v>
      </c>
      <c r="J62" s="59">
        <v>1</v>
      </c>
      <c r="K62" s="59">
        <v>4</v>
      </c>
      <c r="L62" s="59">
        <v>1</v>
      </c>
      <c r="M62" s="59">
        <v>1</v>
      </c>
      <c r="N62" s="59">
        <v>1</v>
      </c>
      <c r="O62" s="59">
        <v>1</v>
      </c>
      <c r="P62" s="59">
        <v>0</v>
      </c>
      <c r="Q62" s="59">
        <v>0</v>
      </c>
      <c r="R62" s="59">
        <v>2021</v>
      </c>
      <c r="S62" s="59" t="s">
        <v>93</v>
      </c>
      <c r="T62" s="59" t="s">
        <v>689</v>
      </c>
      <c r="U62" s="59" t="s">
        <v>30</v>
      </c>
      <c r="V62" s="59">
        <v>1</v>
      </c>
      <c r="W62" s="59">
        <v>1</v>
      </c>
      <c r="X62" s="61">
        <v>1</v>
      </c>
      <c r="Y62" s="64">
        <v>0</v>
      </c>
    </row>
    <row r="63" spans="1:25" s="1" customFormat="1" ht="14">
      <c r="A63" s="59">
        <v>140</v>
      </c>
      <c r="B63" s="59" t="s">
        <v>720</v>
      </c>
      <c r="C63" s="59" t="s">
        <v>721</v>
      </c>
      <c r="D63" s="59" t="s">
        <v>4265</v>
      </c>
      <c r="E63" s="59" t="s">
        <v>105</v>
      </c>
      <c r="F63" s="59" t="s">
        <v>25</v>
      </c>
      <c r="G63" s="59">
        <v>0</v>
      </c>
      <c r="H63" s="60" t="s">
        <v>722</v>
      </c>
      <c r="I63" s="59" t="s">
        <v>27</v>
      </c>
      <c r="J63" s="59">
        <v>1</v>
      </c>
      <c r="K63" s="59">
        <v>4</v>
      </c>
      <c r="L63" s="59">
        <v>1</v>
      </c>
      <c r="M63" s="59">
        <v>1</v>
      </c>
      <c r="N63" s="59">
        <v>1</v>
      </c>
      <c r="O63" s="59">
        <v>1</v>
      </c>
      <c r="P63" s="59">
        <v>0</v>
      </c>
      <c r="Q63" s="59">
        <v>0</v>
      </c>
      <c r="R63" s="59">
        <v>2020</v>
      </c>
      <c r="S63" s="59" t="s">
        <v>112</v>
      </c>
      <c r="T63" s="59" t="s">
        <v>723</v>
      </c>
      <c r="U63" s="59" t="s">
        <v>30</v>
      </c>
      <c r="V63" s="59">
        <v>1</v>
      </c>
      <c r="W63" s="59">
        <v>1</v>
      </c>
      <c r="X63" s="61">
        <v>1</v>
      </c>
      <c r="Y63" s="64">
        <v>0</v>
      </c>
    </row>
    <row r="64" spans="1:25" s="1" customFormat="1" ht="14">
      <c r="A64" s="59">
        <v>142</v>
      </c>
      <c r="B64" s="59" t="s">
        <v>729</v>
      </c>
      <c r="C64" s="59" t="s">
        <v>730</v>
      </c>
      <c r="D64" s="59" t="s">
        <v>110</v>
      </c>
      <c r="E64" s="59" t="s">
        <v>105</v>
      </c>
      <c r="F64" s="59" t="s">
        <v>25</v>
      </c>
      <c r="G64" s="59">
        <v>0</v>
      </c>
      <c r="H64" s="60" t="s">
        <v>731</v>
      </c>
      <c r="I64" s="59" t="s">
        <v>27</v>
      </c>
      <c r="J64" s="59">
        <v>1</v>
      </c>
      <c r="K64" s="59">
        <v>4</v>
      </c>
      <c r="L64" s="59">
        <v>1</v>
      </c>
      <c r="M64" s="59">
        <v>1</v>
      </c>
      <c r="N64" s="59">
        <v>1</v>
      </c>
      <c r="O64" s="59">
        <v>0</v>
      </c>
      <c r="P64" s="59">
        <v>1</v>
      </c>
      <c r="Q64" s="59">
        <v>0</v>
      </c>
      <c r="R64" s="59">
        <v>2020</v>
      </c>
      <c r="S64" s="59" t="s">
        <v>112</v>
      </c>
      <c r="T64" s="59" t="s">
        <v>732</v>
      </c>
      <c r="U64" s="59" t="s">
        <v>30</v>
      </c>
      <c r="V64" s="59">
        <v>1</v>
      </c>
      <c r="W64" s="59">
        <v>1</v>
      </c>
      <c r="X64" s="61">
        <v>1</v>
      </c>
      <c r="Y64" s="64">
        <v>0</v>
      </c>
    </row>
    <row r="65" spans="1:25" s="1" customFormat="1" ht="14">
      <c r="A65" s="59">
        <v>145</v>
      </c>
      <c r="B65" s="59" t="s">
        <v>743</v>
      </c>
      <c r="C65" s="59" t="s">
        <v>744</v>
      </c>
      <c r="D65" s="59" t="s">
        <v>4329</v>
      </c>
      <c r="E65" s="59" t="s">
        <v>24</v>
      </c>
      <c r="F65" s="59" t="s">
        <v>25</v>
      </c>
      <c r="G65" s="59">
        <v>0</v>
      </c>
      <c r="H65" s="60" t="s">
        <v>745</v>
      </c>
      <c r="I65" s="59" t="s">
        <v>27</v>
      </c>
      <c r="J65" s="59">
        <v>1</v>
      </c>
      <c r="K65" s="59">
        <v>4</v>
      </c>
      <c r="L65" s="59">
        <v>0</v>
      </c>
      <c r="M65" s="59">
        <v>1</v>
      </c>
      <c r="N65" s="59">
        <v>1</v>
      </c>
      <c r="O65" s="59">
        <v>1</v>
      </c>
      <c r="P65" s="59">
        <v>0</v>
      </c>
      <c r="Q65" s="59">
        <v>1</v>
      </c>
      <c r="R65" s="59">
        <v>2022</v>
      </c>
      <c r="S65" s="59" t="s">
        <v>112</v>
      </c>
      <c r="T65" s="59" t="s">
        <v>746</v>
      </c>
      <c r="U65" s="59" t="s">
        <v>30</v>
      </c>
      <c r="V65" s="59">
        <v>1</v>
      </c>
      <c r="W65" s="59">
        <v>1</v>
      </c>
      <c r="X65" s="61">
        <v>1</v>
      </c>
      <c r="Y65" s="64">
        <v>0</v>
      </c>
    </row>
    <row r="66" spans="1:25" s="1" customFormat="1" ht="14">
      <c r="A66" s="59">
        <v>146</v>
      </c>
      <c r="B66" s="59" t="s">
        <v>747</v>
      </c>
      <c r="C66" s="59" t="s">
        <v>748</v>
      </c>
      <c r="D66" s="59" t="s">
        <v>4329</v>
      </c>
      <c r="E66" s="59" t="s">
        <v>24</v>
      </c>
      <c r="F66" s="59" t="s">
        <v>25</v>
      </c>
      <c r="G66" s="59">
        <v>0</v>
      </c>
      <c r="H66" s="60" t="s">
        <v>749</v>
      </c>
      <c r="I66" s="59" t="s">
        <v>27</v>
      </c>
      <c r="J66" s="59">
        <v>1</v>
      </c>
      <c r="K66" s="59">
        <v>4</v>
      </c>
      <c r="L66" s="59">
        <v>1</v>
      </c>
      <c r="M66" s="59">
        <v>1</v>
      </c>
      <c r="N66" s="59">
        <v>1</v>
      </c>
      <c r="O66" s="59">
        <v>1</v>
      </c>
      <c r="P66" s="59">
        <v>0</v>
      </c>
      <c r="Q66" s="59">
        <v>0</v>
      </c>
      <c r="R66" s="59">
        <v>2022</v>
      </c>
      <c r="S66" s="59" t="s">
        <v>112</v>
      </c>
      <c r="T66" s="59" t="s">
        <v>750</v>
      </c>
      <c r="U66" s="59" t="s">
        <v>30</v>
      </c>
      <c r="V66" s="59">
        <v>1</v>
      </c>
      <c r="W66" s="59">
        <v>1</v>
      </c>
      <c r="X66" s="61">
        <v>1</v>
      </c>
      <c r="Y66" s="64">
        <v>0</v>
      </c>
    </row>
    <row r="67" spans="1:25" s="1" customFormat="1" ht="14">
      <c r="A67" s="59">
        <v>147</v>
      </c>
      <c r="B67" s="59" t="s">
        <v>751</v>
      </c>
      <c r="C67" s="59" t="s">
        <v>752</v>
      </c>
      <c r="D67" s="59" t="s">
        <v>4265</v>
      </c>
      <c r="E67" s="59" t="s">
        <v>105</v>
      </c>
      <c r="F67" s="59" t="s">
        <v>25</v>
      </c>
      <c r="G67" s="59">
        <v>0</v>
      </c>
      <c r="H67" s="60" t="s">
        <v>753</v>
      </c>
      <c r="I67" s="59" t="s">
        <v>27</v>
      </c>
      <c r="J67" s="59">
        <v>1</v>
      </c>
      <c r="K67" s="59">
        <v>4</v>
      </c>
      <c r="L67" s="59">
        <v>1</v>
      </c>
      <c r="M67" s="59">
        <v>1</v>
      </c>
      <c r="N67" s="59">
        <v>1</v>
      </c>
      <c r="O67" s="59">
        <v>1</v>
      </c>
      <c r="P67" s="59">
        <v>0</v>
      </c>
      <c r="Q67" s="59">
        <v>0</v>
      </c>
      <c r="R67" s="59">
        <v>2021</v>
      </c>
      <c r="S67" s="59" t="s">
        <v>118</v>
      </c>
      <c r="T67" s="59" t="s">
        <v>754</v>
      </c>
      <c r="U67" s="59" t="s">
        <v>30</v>
      </c>
      <c r="V67" s="59">
        <v>1</v>
      </c>
      <c r="W67" s="59">
        <v>1</v>
      </c>
      <c r="X67" s="61">
        <v>1</v>
      </c>
      <c r="Y67" s="64">
        <v>0</v>
      </c>
    </row>
    <row r="68" spans="1:25" s="1" customFormat="1" ht="14">
      <c r="A68" s="59">
        <v>152</v>
      </c>
      <c r="B68" s="59" t="s">
        <v>773</v>
      </c>
      <c r="C68" s="59" t="s">
        <v>774</v>
      </c>
      <c r="D68" s="59" t="s">
        <v>4330</v>
      </c>
      <c r="E68" s="59" t="s">
        <v>50</v>
      </c>
      <c r="F68" s="59" t="s">
        <v>25</v>
      </c>
      <c r="G68" s="59">
        <v>0</v>
      </c>
      <c r="H68" s="60" t="s">
        <v>775</v>
      </c>
      <c r="I68" s="59" t="s">
        <v>27</v>
      </c>
      <c r="J68" s="59">
        <v>1</v>
      </c>
      <c r="K68" s="59">
        <v>4</v>
      </c>
      <c r="L68" s="59">
        <v>1</v>
      </c>
      <c r="M68" s="59">
        <v>1</v>
      </c>
      <c r="N68" s="59">
        <v>1</v>
      </c>
      <c r="O68" s="59">
        <v>1</v>
      </c>
      <c r="P68" s="59">
        <v>0</v>
      </c>
      <c r="Q68" s="59">
        <v>0</v>
      </c>
      <c r="R68" s="59">
        <v>2022</v>
      </c>
      <c r="S68" s="59" t="s">
        <v>299</v>
      </c>
      <c r="T68" s="59" t="s">
        <v>776</v>
      </c>
      <c r="U68" s="59" t="s">
        <v>30</v>
      </c>
      <c r="V68" s="59">
        <v>1</v>
      </c>
      <c r="W68" s="59">
        <v>1</v>
      </c>
      <c r="X68" s="61">
        <v>1</v>
      </c>
      <c r="Y68" s="64">
        <v>0</v>
      </c>
    </row>
    <row r="69" spans="1:25" s="1" customFormat="1" ht="14">
      <c r="A69" s="59">
        <v>168</v>
      </c>
      <c r="B69" s="59" t="s">
        <v>860</v>
      </c>
      <c r="C69" s="59" t="s">
        <v>861</v>
      </c>
      <c r="D69" s="59" t="s">
        <v>4327</v>
      </c>
      <c r="E69" s="59" t="s">
        <v>50</v>
      </c>
      <c r="F69" s="59" t="s">
        <v>25</v>
      </c>
      <c r="G69" s="59">
        <v>0</v>
      </c>
      <c r="H69" s="60" t="s">
        <v>862</v>
      </c>
      <c r="I69" s="59" t="s">
        <v>27</v>
      </c>
      <c r="J69" s="59">
        <v>1</v>
      </c>
      <c r="K69" s="59">
        <v>4</v>
      </c>
      <c r="L69" s="59">
        <v>1</v>
      </c>
      <c r="M69" s="59">
        <v>1</v>
      </c>
      <c r="N69" s="59">
        <v>1</v>
      </c>
      <c r="O69" s="59">
        <v>1</v>
      </c>
      <c r="P69" s="59">
        <v>0</v>
      </c>
      <c r="Q69" s="59">
        <v>0</v>
      </c>
      <c r="R69" s="59">
        <v>2022</v>
      </c>
      <c r="S69" s="59" t="s">
        <v>863</v>
      </c>
      <c r="T69" s="59" t="s">
        <v>864</v>
      </c>
      <c r="U69" s="59" t="s">
        <v>30</v>
      </c>
      <c r="V69" s="59">
        <v>1</v>
      </c>
      <c r="W69" s="59">
        <v>1</v>
      </c>
      <c r="X69" s="61">
        <v>1</v>
      </c>
      <c r="Y69" s="64">
        <v>0</v>
      </c>
    </row>
    <row r="70" spans="1:25" s="1" customFormat="1" ht="14">
      <c r="A70" s="59">
        <v>173</v>
      </c>
      <c r="B70" s="59" t="s">
        <v>885</v>
      </c>
      <c r="C70" s="59" t="s">
        <v>886</v>
      </c>
      <c r="D70" s="59" t="s">
        <v>4331</v>
      </c>
      <c r="E70" s="59" t="s">
        <v>72</v>
      </c>
      <c r="F70" s="59" t="s">
        <v>25</v>
      </c>
      <c r="G70" s="59">
        <v>0</v>
      </c>
      <c r="H70" s="60" t="s">
        <v>887</v>
      </c>
      <c r="I70" s="59" t="s">
        <v>27</v>
      </c>
      <c r="J70" s="59">
        <v>1</v>
      </c>
      <c r="K70" s="59">
        <v>4</v>
      </c>
      <c r="L70" s="59">
        <v>0</v>
      </c>
      <c r="M70" s="59">
        <v>1</v>
      </c>
      <c r="N70" s="59">
        <v>1</v>
      </c>
      <c r="O70" s="59">
        <v>1</v>
      </c>
      <c r="P70" s="59">
        <v>0</v>
      </c>
      <c r="Q70" s="59">
        <v>1</v>
      </c>
      <c r="R70" s="59">
        <v>2022</v>
      </c>
      <c r="S70" s="59" t="s">
        <v>52</v>
      </c>
      <c r="T70" s="59" t="s">
        <v>888</v>
      </c>
      <c r="U70" s="59" t="s">
        <v>30</v>
      </c>
      <c r="V70" s="59">
        <v>1</v>
      </c>
      <c r="W70" s="59">
        <v>1</v>
      </c>
      <c r="X70" s="61">
        <v>1</v>
      </c>
      <c r="Y70" s="64">
        <v>0</v>
      </c>
    </row>
    <row r="71" spans="1:25" s="1" customFormat="1" ht="14">
      <c r="A71" s="59">
        <v>178</v>
      </c>
      <c r="B71" s="59" t="s">
        <v>909</v>
      </c>
      <c r="C71" s="59" t="s">
        <v>910</v>
      </c>
      <c r="D71" s="59" t="s">
        <v>4361</v>
      </c>
      <c r="E71" s="59" t="s">
        <v>50</v>
      </c>
      <c r="F71" s="59" t="s">
        <v>25</v>
      </c>
      <c r="G71" s="59">
        <v>0</v>
      </c>
      <c r="H71" s="60" t="s">
        <v>911</v>
      </c>
      <c r="I71" s="59" t="s">
        <v>27</v>
      </c>
      <c r="J71" s="59">
        <v>1</v>
      </c>
      <c r="K71" s="59">
        <v>4</v>
      </c>
      <c r="L71" s="59">
        <v>1</v>
      </c>
      <c r="M71" s="59">
        <v>1</v>
      </c>
      <c r="N71" s="59">
        <v>1</v>
      </c>
      <c r="O71" s="59">
        <v>1</v>
      </c>
      <c r="P71" s="59">
        <v>0</v>
      </c>
      <c r="Q71" s="59">
        <v>0</v>
      </c>
      <c r="R71" s="59">
        <v>2019</v>
      </c>
      <c r="S71" s="59" t="s">
        <v>367</v>
      </c>
      <c r="T71" s="59" t="s">
        <v>912</v>
      </c>
      <c r="U71" s="59" t="s">
        <v>30</v>
      </c>
      <c r="V71" s="59">
        <v>1</v>
      </c>
      <c r="W71" s="59">
        <v>1</v>
      </c>
      <c r="X71" s="61">
        <v>1</v>
      </c>
      <c r="Y71" s="64">
        <v>0</v>
      </c>
    </row>
    <row r="72" spans="1:25" s="1" customFormat="1" ht="14">
      <c r="A72" s="59">
        <v>181</v>
      </c>
      <c r="B72" s="59" t="s">
        <v>922</v>
      </c>
      <c r="C72" s="59" t="s">
        <v>923</v>
      </c>
      <c r="D72" s="59" t="s">
        <v>4263</v>
      </c>
      <c r="E72" s="59" t="s">
        <v>105</v>
      </c>
      <c r="F72" s="59" t="s">
        <v>25</v>
      </c>
      <c r="G72" s="59">
        <v>0</v>
      </c>
      <c r="H72" s="60" t="s">
        <v>924</v>
      </c>
      <c r="I72" s="59" t="s">
        <v>27</v>
      </c>
      <c r="J72" s="59">
        <v>1</v>
      </c>
      <c r="K72" s="59">
        <v>4</v>
      </c>
      <c r="L72" s="59">
        <v>1</v>
      </c>
      <c r="M72" s="59">
        <v>1</v>
      </c>
      <c r="N72" s="59">
        <v>1</v>
      </c>
      <c r="O72" s="59">
        <v>0</v>
      </c>
      <c r="P72" s="59">
        <v>1</v>
      </c>
      <c r="Q72" s="59">
        <v>0</v>
      </c>
      <c r="R72" s="59">
        <v>2021</v>
      </c>
      <c r="S72" s="59" t="s">
        <v>925</v>
      </c>
      <c r="T72" s="59" t="s">
        <v>926</v>
      </c>
      <c r="U72" s="59" t="s">
        <v>46</v>
      </c>
      <c r="V72" s="59">
        <v>1</v>
      </c>
      <c r="W72" s="59">
        <v>1</v>
      </c>
      <c r="X72" s="61">
        <v>1</v>
      </c>
      <c r="Y72" s="64">
        <v>0</v>
      </c>
    </row>
    <row r="73" spans="1:25" s="1" customFormat="1" ht="14">
      <c r="A73" s="59">
        <v>183</v>
      </c>
      <c r="B73" s="59" t="s">
        <v>933</v>
      </c>
      <c r="C73" s="59" t="s">
        <v>934</v>
      </c>
      <c r="D73" s="59" t="s">
        <v>4332</v>
      </c>
      <c r="E73" s="59" t="s">
        <v>72</v>
      </c>
      <c r="F73" s="59" t="s">
        <v>25</v>
      </c>
      <c r="G73" s="59">
        <v>0</v>
      </c>
      <c r="H73" s="60" t="s">
        <v>935</v>
      </c>
      <c r="I73" s="59" t="s">
        <v>27</v>
      </c>
      <c r="J73" s="59">
        <v>1</v>
      </c>
      <c r="K73" s="59">
        <v>4</v>
      </c>
      <c r="L73" s="59">
        <v>0</v>
      </c>
      <c r="M73" s="59">
        <v>1</v>
      </c>
      <c r="N73" s="59">
        <v>1</v>
      </c>
      <c r="O73" s="59">
        <v>1</v>
      </c>
      <c r="P73" s="59">
        <v>0</v>
      </c>
      <c r="Q73" s="59">
        <v>1</v>
      </c>
      <c r="R73" s="59">
        <v>2020</v>
      </c>
      <c r="S73" s="59" t="s">
        <v>936</v>
      </c>
      <c r="T73" s="59" t="s">
        <v>937</v>
      </c>
      <c r="U73" s="61" t="s">
        <v>135</v>
      </c>
      <c r="V73" s="59">
        <v>1</v>
      </c>
      <c r="W73" s="59">
        <v>1</v>
      </c>
      <c r="X73" s="61">
        <v>1</v>
      </c>
      <c r="Y73" s="64">
        <v>0</v>
      </c>
    </row>
    <row r="74" spans="1:25" s="1" customFormat="1" ht="14">
      <c r="A74" s="59">
        <v>185</v>
      </c>
      <c r="B74" s="59" t="s">
        <v>943</v>
      </c>
      <c r="C74" s="59" t="s">
        <v>944</v>
      </c>
      <c r="D74" s="59" t="s">
        <v>4263</v>
      </c>
      <c r="E74" s="59" t="s">
        <v>105</v>
      </c>
      <c r="F74" s="59" t="s">
        <v>25</v>
      </c>
      <c r="G74" s="59">
        <v>0</v>
      </c>
      <c r="H74" s="60" t="s">
        <v>945</v>
      </c>
      <c r="I74" s="59" t="s">
        <v>27</v>
      </c>
      <c r="J74" s="59">
        <v>1</v>
      </c>
      <c r="K74" s="59">
        <v>4</v>
      </c>
      <c r="L74" s="59">
        <v>1</v>
      </c>
      <c r="M74" s="59">
        <v>1</v>
      </c>
      <c r="N74" s="59">
        <v>1</v>
      </c>
      <c r="O74" s="59">
        <v>1</v>
      </c>
      <c r="P74" s="59">
        <v>0</v>
      </c>
      <c r="Q74" s="59">
        <v>0</v>
      </c>
      <c r="R74" s="59">
        <v>2020</v>
      </c>
      <c r="S74" s="59" t="s">
        <v>124</v>
      </c>
      <c r="T74" s="59" t="s">
        <v>946</v>
      </c>
      <c r="U74" s="59" t="s">
        <v>30</v>
      </c>
      <c r="V74" s="59">
        <v>1</v>
      </c>
      <c r="W74" s="59">
        <v>1</v>
      </c>
      <c r="X74" s="61">
        <v>1</v>
      </c>
      <c r="Y74" s="64">
        <v>0</v>
      </c>
    </row>
    <row r="75" spans="1:25" s="1" customFormat="1" ht="14">
      <c r="A75" s="59">
        <v>211</v>
      </c>
      <c r="B75" s="59" t="s">
        <v>1072</v>
      </c>
      <c r="C75" s="59" t="s">
        <v>1073</v>
      </c>
      <c r="D75" s="59" t="s">
        <v>110</v>
      </c>
      <c r="E75" s="59" t="s">
        <v>105</v>
      </c>
      <c r="F75" s="59" t="s">
        <v>25</v>
      </c>
      <c r="G75" s="59">
        <v>0</v>
      </c>
      <c r="H75" s="60" t="s">
        <v>1074</v>
      </c>
      <c r="I75" s="59" t="s">
        <v>27</v>
      </c>
      <c r="J75" s="59">
        <v>1</v>
      </c>
      <c r="K75" s="59">
        <v>3</v>
      </c>
      <c r="L75" s="59">
        <v>1</v>
      </c>
      <c r="M75" s="59">
        <v>1</v>
      </c>
      <c r="N75" s="59">
        <v>1</v>
      </c>
      <c r="O75" s="59">
        <v>0</v>
      </c>
      <c r="P75" s="59">
        <v>0</v>
      </c>
      <c r="Q75" s="59">
        <v>0</v>
      </c>
      <c r="R75" s="59">
        <v>2021</v>
      </c>
      <c r="S75" s="59" t="s">
        <v>1075</v>
      </c>
      <c r="T75" s="59" t="s">
        <v>1076</v>
      </c>
      <c r="U75" s="59" t="s">
        <v>30</v>
      </c>
      <c r="V75" s="59">
        <v>1</v>
      </c>
      <c r="W75" s="59">
        <v>1</v>
      </c>
      <c r="X75" s="61">
        <v>1</v>
      </c>
      <c r="Y75" s="64">
        <v>0</v>
      </c>
    </row>
    <row r="76" spans="1:25" s="1" customFormat="1" ht="14">
      <c r="A76" s="59">
        <v>217</v>
      </c>
      <c r="B76" s="59" t="s">
        <v>1102</v>
      </c>
      <c r="C76" s="59" t="s">
        <v>1103</v>
      </c>
      <c r="D76" s="59" t="s">
        <v>4263</v>
      </c>
      <c r="E76" s="59" t="s">
        <v>105</v>
      </c>
      <c r="F76" s="59" t="s">
        <v>25</v>
      </c>
      <c r="G76" s="59">
        <v>0</v>
      </c>
      <c r="H76" s="60" t="s">
        <v>1104</v>
      </c>
      <c r="I76" s="59" t="s">
        <v>27</v>
      </c>
      <c r="J76" s="59">
        <v>1</v>
      </c>
      <c r="K76" s="59">
        <v>3</v>
      </c>
      <c r="L76" s="59">
        <v>1</v>
      </c>
      <c r="M76" s="59">
        <v>1</v>
      </c>
      <c r="N76" s="59">
        <v>0</v>
      </c>
      <c r="O76" s="59">
        <v>0</v>
      </c>
      <c r="P76" s="59">
        <v>0</v>
      </c>
      <c r="Q76" s="59">
        <v>1</v>
      </c>
      <c r="R76" s="59">
        <v>2021</v>
      </c>
      <c r="S76" s="59" t="s">
        <v>58</v>
      </c>
      <c r="T76" s="59" t="s">
        <v>1105</v>
      </c>
      <c r="U76" s="59" t="s">
        <v>30</v>
      </c>
      <c r="V76" s="59">
        <v>1</v>
      </c>
      <c r="W76" s="59">
        <v>1</v>
      </c>
      <c r="X76" s="61">
        <v>1</v>
      </c>
      <c r="Y76" s="64">
        <v>0</v>
      </c>
    </row>
    <row r="77" spans="1:25" s="1" customFormat="1" ht="14">
      <c r="A77" s="59">
        <v>219</v>
      </c>
      <c r="B77" s="59" t="s">
        <v>1110</v>
      </c>
      <c r="C77" s="59" t="s">
        <v>1111</v>
      </c>
      <c r="D77" s="59" t="s">
        <v>4333</v>
      </c>
      <c r="E77" s="59" t="s">
        <v>72</v>
      </c>
      <c r="F77" s="59" t="s">
        <v>25</v>
      </c>
      <c r="G77" s="59">
        <v>0</v>
      </c>
      <c r="H77" s="60" t="s">
        <v>1112</v>
      </c>
      <c r="I77" s="59" t="s">
        <v>27</v>
      </c>
      <c r="J77" s="59">
        <v>1</v>
      </c>
      <c r="K77" s="59">
        <v>3</v>
      </c>
      <c r="L77" s="59">
        <v>0</v>
      </c>
      <c r="M77" s="59">
        <v>1</v>
      </c>
      <c r="N77" s="59">
        <v>1</v>
      </c>
      <c r="O77" s="59">
        <v>1</v>
      </c>
      <c r="P77" s="59">
        <v>0</v>
      </c>
      <c r="Q77" s="59">
        <v>0</v>
      </c>
      <c r="R77" s="59">
        <v>2022</v>
      </c>
      <c r="S77" s="59" t="s">
        <v>58</v>
      </c>
      <c r="T77" s="59" t="s">
        <v>1113</v>
      </c>
      <c r="U77" s="59" t="s">
        <v>30</v>
      </c>
      <c r="V77" s="59">
        <v>1</v>
      </c>
      <c r="W77" s="59">
        <v>1</v>
      </c>
      <c r="X77" s="61">
        <v>1</v>
      </c>
      <c r="Y77" s="64">
        <v>0</v>
      </c>
    </row>
    <row r="78" spans="1:25" s="1" customFormat="1" ht="14">
      <c r="A78" s="59">
        <v>228</v>
      </c>
      <c r="B78" s="59" t="s">
        <v>1154</v>
      </c>
      <c r="C78" s="59" t="s">
        <v>1155</v>
      </c>
      <c r="D78" s="59" t="s">
        <v>4334</v>
      </c>
      <c r="E78" s="59" t="s">
        <v>24</v>
      </c>
      <c r="F78" s="59" t="s">
        <v>25</v>
      </c>
      <c r="G78" s="59">
        <v>0</v>
      </c>
      <c r="H78" s="60" t="s">
        <v>1156</v>
      </c>
      <c r="I78" s="59" t="s">
        <v>27</v>
      </c>
      <c r="J78" s="59">
        <v>1</v>
      </c>
      <c r="K78" s="59">
        <v>3</v>
      </c>
      <c r="L78" s="59">
        <v>0</v>
      </c>
      <c r="M78" s="59">
        <v>1</v>
      </c>
      <c r="N78" s="59">
        <v>1</v>
      </c>
      <c r="O78" s="59">
        <v>1</v>
      </c>
      <c r="P78" s="59">
        <v>0</v>
      </c>
      <c r="Q78" s="59">
        <v>0</v>
      </c>
      <c r="R78" s="59">
        <v>2021</v>
      </c>
      <c r="S78" s="59" t="s">
        <v>223</v>
      </c>
      <c r="T78" s="59" t="s">
        <v>1157</v>
      </c>
      <c r="U78" s="59" t="s">
        <v>30</v>
      </c>
      <c r="V78" s="59">
        <v>1</v>
      </c>
      <c r="W78" s="59">
        <v>1</v>
      </c>
      <c r="X78" s="61">
        <v>1</v>
      </c>
      <c r="Y78" s="64">
        <v>0</v>
      </c>
    </row>
    <row r="79" spans="1:25" s="1" customFormat="1" ht="14">
      <c r="A79" s="59">
        <v>229</v>
      </c>
      <c r="B79" s="59" t="s">
        <v>1158</v>
      </c>
      <c r="C79" s="59" t="s">
        <v>1159</v>
      </c>
      <c r="D79" s="59" t="s">
        <v>4327</v>
      </c>
      <c r="E79" s="59" t="s">
        <v>50</v>
      </c>
      <c r="F79" s="59" t="s">
        <v>25</v>
      </c>
      <c r="G79" s="59">
        <v>0</v>
      </c>
      <c r="H79" s="60" t="s">
        <v>1160</v>
      </c>
      <c r="I79" s="59" t="s">
        <v>27</v>
      </c>
      <c r="J79" s="59">
        <v>1</v>
      </c>
      <c r="K79" s="59">
        <v>3</v>
      </c>
      <c r="L79" s="59">
        <v>1</v>
      </c>
      <c r="M79" s="59">
        <v>1</v>
      </c>
      <c r="N79" s="59">
        <v>1</v>
      </c>
      <c r="O79" s="59">
        <v>0</v>
      </c>
      <c r="P79" s="59">
        <v>0</v>
      </c>
      <c r="Q79" s="59">
        <v>0</v>
      </c>
      <c r="R79" s="59">
        <v>2019</v>
      </c>
      <c r="S79" s="59" t="s">
        <v>561</v>
      </c>
      <c r="T79" s="59" t="s">
        <v>1161</v>
      </c>
      <c r="U79" s="59" t="s">
        <v>30</v>
      </c>
      <c r="V79" s="59">
        <v>1</v>
      </c>
      <c r="W79" s="59">
        <v>1</v>
      </c>
      <c r="X79" s="61">
        <v>1</v>
      </c>
      <c r="Y79" s="64">
        <v>0</v>
      </c>
    </row>
    <row r="80" spans="1:25" s="1" customFormat="1" ht="14">
      <c r="A80" s="59">
        <v>233</v>
      </c>
      <c r="B80" s="59" t="s">
        <v>1177</v>
      </c>
      <c r="C80" s="59" t="s">
        <v>1178</v>
      </c>
      <c r="D80" s="59" t="s">
        <v>110</v>
      </c>
      <c r="E80" s="59" t="s">
        <v>105</v>
      </c>
      <c r="F80" s="59" t="s">
        <v>25</v>
      </c>
      <c r="G80" s="59">
        <v>0</v>
      </c>
      <c r="H80" s="60" t="s">
        <v>1179</v>
      </c>
      <c r="I80" s="59" t="s">
        <v>27</v>
      </c>
      <c r="J80" s="59">
        <v>1</v>
      </c>
      <c r="K80" s="59">
        <v>3</v>
      </c>
      <c r="L80" s="59">
        <v>1</v>
      </c>
      <c r="M80" s="59">
        <v>1</v>
      </c>
      <c r="N80" s="59">
        <v>1</v>
      </c>
      <c r="O80" s="59">
        <v>0</v>
      </c>
      <c r="P80" s="59">
        <v>0</v>
      </c>
      <c r="Q80" s="59">
        <v>0</v>
      </c>
      <c r="R80" s="59">
        <v>2019</v>
      </c>
      <c r="S80" s="59" t="s">
        <v>68</v>
      </c>
      <c r="T80" s="59" t="s">
        <v>1180</v>
      </c>
      <c r="U80" s="59" t="s">
        <v>30</v>
      </c>
      <c r="V80" s="59">
        <v>1</v>
      </c>
      <c r="W80" s="59">
        <v>1</v>
      </c>
      <c r="X80" s="61">
        <v>1</v>
      </c>
      <c r="Y80" s="64">
        <v>0</v>
      </c>
    </row>
    <row r="81" spans="1:25" s="1" customFormat="1" ht="14">
      <c r="A81" s="59">
        <v>237</v>
      </c>
      <c r="B81" s="59" t="s">
        <v>1195</v>
      </c>
      <c r="C81" s="59" t="s">
        <v>1196</v>
      </c>
      <c r="D81" s="59" t="s">
        <v>4263</v>
      </c>
      <c r="E81" s="59" t="s">
        <v>105</v>
      </c>
      <c r="F81" s="59" t="s">
        <v>25</v>
      </c>
      <c r="G81" s="59">
        <v>0</v>
      </c>
      <c r="H81" s="60" t="s">
        <v>1197</v>
      </c>
      <c r="I81" s="59" t="s">
        <v>27</v>
      </c>
      <c r="J81" s="59">
        <v>1</v>
      </c>
      <c r="K81" s="59">
        <v>3</v>
      </c>
      <c r="L81" s="59">
        <v>0</v>
      </c>
      <c r="M81" s="59">
        <v>0</v>
      </c>
      <c r="N81" s="59">
        <v>1</v>
      </c>
      <c r="O81" s="59">
        <v>1</v>
      </c>
      <c r="P81" s="59">
        <v>1</v>
      </c>
      <c r="Q81" s="59">
        <v>0</v>
      </c>
      <c r="R81" s="59">
        <v>2022</v>
      </c>
      <c r="S81" s="59" t="s">
        <v>172</v>
      </c>
      <c r="T81" s="59" t="s">
        <v>1198</v>
      </c>
      <c r="U81" s="59" t="s">
        <v>30</v>
      </c>
      <c r="V81" s="59">
        <v>1</v>
      </c>
      <c r="W81" s="59">
        <v>1</v>
      </c>
      <c r="X81" s="61">
        <v>1</v>
      </c>
      <c r="Y81" s="64">
        <v>0</v>
      </c>
    </row>
    <row r="82" spans="1:25" s="1" customFormat="1" ht="14">
      <c r="A82" s="59">
        <v>250</v>
      </c>
      <c r="B82" s="59" t="s">
        <v>1254</v>
      </c>
      <c r="C82" s="59" t="s">
        <v>1255</v>
      </c>
      <c r="D82" s="59" t="s">
        <v>4335</v>
      </c>
      <c r="E82" s="59" t="s">
        <v>72</v>
      </c>
      <c r="F82" s="59" t="s">
        <v>25</v>
      </c>
      <c r="G82" s="59">
        <v>0</v>
      </c>
      <c r="H82" s="60" t="s">
        <v>1256</v>
      </c>
      <c r="I82" s="59" t="s">
        <v>27</v>
      </c>
      <c r="J82" s="59">
        <v>1</v>
      </c>
      <c r="K82" s="59">
        <v>3</v>
      </c>
      <c r="L82" s="59">
        <v>0</v>
      </c>
      <c r="M82" s="59">
        <v>1</v>
      </c>
      <c r="N82" s="59">
        <v>1</v>
      </c>
      <c r="O82" s="59">
        <v>0</v>
      </c>
      <c r="P82" s="59">
        <v>1</v>
      </c>
      <c r="Q82" s="59">
        <v>0</v>
      </c>
      <c r="R82" s="59">
        <v>2020</v>
      </c>
      <c r="S82" s="59" t="s">
        <v>80</v>
      </c>
      <c r="T82" s="59" t="s">
        <v>1257</v>
      </c>
      <c r="U82" s="59" t="s">
        <v>30</v>
      </c>
      <c r="V82" s="59">
        <v>1</v>
      </c>
      <c r="W82" s="59">
        <v>1</v>
      </c>
      <c r="X82" s="61">
        <v>1</v>
      </c>
      <c r="Y82" s="64">
        <v>0</v>
      </c>
    </row>
    <row r="83" spans="1:25" s="1" customFormat="1" ht="14">
      <c r="A83" s="59">
        <v>253</v>
      </c>
      <c r="B83" s="59" t="s">
        <v>1267</v>
      </c>
      <c r="C83" s="59" t="s">
        <v>1268</v>
      </c>
      <c r="D83" s="59" t="s">
        <v>4336</v>
      </c>
      <c r="E83" s="59" t="s">
        <v>72</v>
      </c>
      <c r="F83" s="59" t="s">
        <v>25</v>
      </c>
      <c r="G83" s="59">
        <v>0</v>
      </c>
      <c r="H83" s="60" t="s">
        <v>1269</v>
      </c>
      <c r="I83" s="59" t="s">
        <v>27</v>
      </c>
      <c r="J83" s="59">
        <v>1</v>
      </c>
      <c r="K83" s="59">
        <v>3</v>
      </c>
      <c r="L83" s="59">
        <v>0</v>
      </c>
      <c r="M83" s="59">
        <v>1</v>
      </c>
      <c r="N83" s="59">
        <v>1</v>
      </c>
      <c r="O83" s="59">
        <v>1</v>
      </c>
      <c r="P83" s="59">
        <v>0</v>
      </c>
      <c r="Q83" s="59">
        <v>0</v>
      </c>
      <c r="R83" s="59">
        <v>2020</v>
      </c>
      <c r="S83" s="59" t="s">
        <v>80</v>
      </c>
      <c r="T83" s="59" t="s">
        <v>1270</v>
      </c>
      <c r="U83" s="59" t="s">
        <v>30</v>
      </c>
      <c r="V83" s="59">
        <v>1</v>
      </c>
      <c r="W83" s="59">
        <v>1</v>
      </c>
      <c r="X83" s="61">
        <v>1</v>
      </c>
      <c r="Y83" s="64">
        <v>0</v>
      </c>
    </row>
    <row r="84" spans="1:25" s="1" customFormat="1" ht="14">
      <c r="A84" s="59">
        <v>254</v>
      </c>
      <c r="B84" s="59" t="s">
        <v>1271</v>
      </c>
      <c r="C84" s="59" t="s">
        <v>1272</v>
      </c>
      <c r="D84" s="59" t="s">
        <v>110</v>
      </c>
      <c r="E84" s="59" t="s">
        <v>105</v>
      </c>
      <c r="F84" s="59" t="s">
        <v>25</v>
      </c>
      <c r="G84" s="59">
        <v>0</v>
      </c>
      <c r="H84" s="60" t="s">
        <v>1273</v>
      </c>
      <c r="I84" s="59" t="s">
        <v>27</v>
      </c>
      <c r="J84" s="59">
        <v>1</v>
      </c>
      <c r="K84" s="59">
        <v>3</v>
      </c>
      <c r="L84" s="59">
        <v>0</v>
      </c>
      <c r="M84" s="59">
        <v>1</v>
      </c>
      <c r="N84" s="59">
        <v>1</v>
      </c>
      <c r="O84" s="59">
        <v>0</v>
      </c>
      <c r="P84" s="59">
        <v>0</v>
      </c>
      <c r="Q84" s="59">
        <v>1</v>
      </c>
      <c r="R84" s="59">
        <v>2020</v>
      </c>
      <c r="S84" s="59" t="s">
        <v>80</v>
      </c>
      <c r="T84" s="59" t="s">
        <v>1274</v>
      </c>
      <c r="U84" s="59" t="s">
        <v>30</v>
      </c>
      <c r="V84" s="59">
        <v>1</v>
      </c>
      <c r="W84" s="59">
        <v>1</v>
      </c>
      <c r="X84" s="61">
        <v>1</v>
      </c>
      <c r="Y84" s="64">
        <v>0</v>
      </c>
    </row>
    <row r="85" spans="1:25" s="1" customFormat="1" ht="14">
      <c r="A85" s="59">
        <v>257</v>
      </c>
      <c r="B85" s="59" t="s">
        <v>1283</v>
      </c>
      <c r="C85" s="59" t="s">
        <v>1284</v>
      </c>
      <c r="D85" s="59" t="s">
        <v>4336</v>
      </c>
      <c r="E85" s="59" t="s">
        <v>72</v>
      </c>
      <c r="F85" s="59" t="s">
        <v>25</v>
      </c>
      <c r="G85" s="59">
        <v>0</v>
      </c>
      <c r="H85" s="60" t="s">
        <v>1285</v>
      </c>
      <c r="I85" s="59" t="s">
        <v>27</v>
      </c>
      <c r="J85" s="59">
        <v>1</v>
      </c>
      <c r="K85" s="59">
        <v>3</v>
      </c>
      <c r="L85" s="59">
        <v>0</v>
      </c>
      <c r="M85" s="59">
        <v>1</v>
      </c>
      <c r="N85" s="59">
        <v>1</v>
      </c>
      <c r="O85" s="59">
        <v>0</v>
      </c>
      <c r="P85" s="59">
        <v>1</v>
      </c>
      <c r="Q85" s="59">
        <v>0</v>
      </c>
      <c r="R85" s="59">
        <v>2022</v>
      </c>
      <c r="S85" s="59" t="s">
        <v>80</v>
      </c>
      <c r="T85" s="59" t="s">
        <v>1286</v>
      </c>
      <c r="U85" s="59" t="s">
        <v>30</v>
      </c>
      <c r="V85" s="59">
        <v>1</v>
      </c>
      <c r="W85" s="59">
        <v>1</v>
      </c>
      <c r="X85" s="61">
        <v>1</v>
      </c>
      <c r="Y85" s="64">
        <v>0</v>
      </c>
    </row>
    <row r="86" spans="1:25" s="1" customFormat="1" ht="14">
      <c r="A86" s="59">
        <v>263</v>
      </c>
      <c r="B86" s="59" t="s">
        <v>1312</v>
      </c>
      <c r="C86" s="59" t="s">
        <v>1313</v>
      </c>
      <c r="D86" s="59" t="s">
        <v>4265</v>
      </c>
      <c r="E86" s="59" t="s">
        <v>105</v>
      </c>
      <c r="F86" s="59" t="s">
        <v>25</v>
      </c>
      <c r="G86" s="59">
        <v>0</v>
      </c>
      <c r="H86" s="60" t="s">
        <v>1314</v>
      </c>
      <c r="I86" s="59" t="s">
        <v>27</v>
      </c>
      <c r="J86" s="59">
        <v>1</v>
      </c>
      <c r="K86" s="59">
        <v>3</v>
      </c>
      <c r="L86" s="59">
        <v>0</v>
      </c>
      <c r="M86" s="59">
        <v>1</v>
      </c>
      <c r="N86" s="59">
        <v>1</v>
      </c>
      <c r="O86" s="59">
        <v>1</v>
      </c>
      <c r="P86" s="59">
        <v>0</v>
      </c>
      <c r="Q86" s="59">
        <v>0</v>
      </c>
      <c r="R86" s="59">
        <v>2018</v>
      </c>
      <c r="S86" s="59" t="s">
        <v>1315</v>
      </c>
      <c r="T86" s="59" t="s">
        <v>1316</v>
      </c>
      <c r="U86" s="59" t="s">
        <v>30</v>
      </c>
      <c r="V86" s="59">
        <v>1</v>
      </c>
      <c r="W86" s="59">
        <v>1</v>
      </c>
      <c r="X86" s="61">
        <v>1</v>
      </c>
      <c r="Y86" s="64">
        <v>0</v>
      </c>
    </row>
    <row r="87" spans="1:25" s="1" customFormat="1" ht="14">
      <c r="A87" s="59">
        <v>266</v>
      </c>
      <c r="B87" s="59" t="s">
        <v>1327</v>
      </c>
      <c r="C87" s="59" t="s">
        <v>1328</v>
      </c>
      <c r="D87" s="59" t="s">
        <v>4337</v>
      </c>
      <c r="E87" s="59" t="s">
        <v>72</v>
      </c>
      <c r="F87" s="59" t="s">
        <v>25</v>
      </c>
      <c r="G87" s="59">
        <v>0</v>
      </c>
      <c r="H87" s="60" t="s">
        <v>1329</v>
      </c>
      <c r="I87" s="59" t="s">
        <v>27</v>
      </c>
      <c r="J87" s="59">
        <v>1</v>
      </c>
      <c r="K87" s="59">
        <v>3</v>
      </c>
      <c r="L87" s="59">
        <v>0</v>
      </c>
      <c r="M87" s="59">
        <v>1</v>
      </c>
      <c r="N87" s="59">
        <v>1</v>
      </c>
      <c r="O87" s="59">
        <v>1</v>
      </c>
      <c r="P87" s="59">
        <v>0</v>
      </c>
      <c r="Q87" s="59">
        <v>0</v>
      </c>
      <c r="R87" s="59">
        <v>2020</v>
      </c>
      <c r="S87" s="59" t="s">
        <v>93</v>
      </c>
      <c r="T87" s="59" t="s">
        <v>1330</v>
      </c>
      <c r="U87" s="59" t="s">
        <v>30</v>
      </c>
      <c r="V87" s="59">
        <v>1</v>
      </c>
      <c r="W87" s="59">
        <v>1</v>
      </c>
      <c r="X87" s="61">
        <v>1</v>
      </c>
      <c r="Y87" s="64">
        <v>0</v>
      </c>
    </row>
    <row r="88" spans="1:25" s="1" customFormat="1" ht="14">
      <c r="A88" s="59">
        <v>291</v>
      </c>
      <c r="B88" s="59" t="s">
        <v>1449</v>
      </c>
      <c r="C88" s="59" t="s">
        <v>1450</v>
      </c>
      <c r="D88" s="59" t="s">
        <v>110</v>
      </c>
      <c r="E88" s="59" t="s">
        <v>24</v>
      </c>
      <c r="F88" s="59" t="s">
        <v>25</v>
      </c>
      <c r="G88" s="59">
        <v>0</v>
      </c>
      <c r="H88" s="60" t="s">
        <v>1451</v>
      </c>
      <c r="I88" s="59" t="s">
        <v>27</v>
      </c>
      <c r="J88" s="59">
        <v>1</v>
      </c>
      <c r="K88" s="59">
        <v>3</v>
      </c>
      <c r="L88" s="59">
        <v>1</v>
      </c>
      <c r="M88" s="59">
        <v>1</v>
      </c>
      <c r="N88" s="59">
        <v>0</v>
      </c>
      <c r="O88" s="59">
        <v>0</v>
      </c>
      <c r="P88" s="59">
        <v>1</v>
      </c>
      <c r="Q88" s="59">
        <v>0</v>
      </c>
      <c r="R88" s="59">
        <v>2019</v>
      </c>
      <c r="S88" s="59" t="s">
        <v>1452</v>
      </c>
      <c r="T88" s="59" t="s">
        <v>1453</v>
      </c>
      <c r="U88" s="59" t="s">
        <v>30</v>
      </c>
      <c r="V88" s="59">
        <v>1</v>
      </c>
      <c r="W88" s="59">
        <v>1</v>
      </c>
      <c r="X88" s="61">
        <v>1</v>
      </c>
      <c r="Y88" s="64">
        <v>0</v>
      </c>
    </row>
    <row r="89" spans="1:25" s="1" customFormat="1" ht="14">
      <c r="A89" s="59">
        <v>293</v>
      </c>
      <c r="B89" s="59" t="s">
        <v>1459</v>
      </c>
      <c r="C89" s="59" t="s">
        <v>1460</v>
      </c>
      <c r="D89" s="59" t="s">
        <v>4338</v>
      </c>
      <c r="E89" s="59" t="s">
        <v>72</v>
      </c>
      <c r="F89" s="59" t="s">
        <v>25</v>
      </c>
      <c r="G89" s="59">
        <v>0</v>
      </c>
      <c r="H89" s="60" t="s">
        <v>1461</v>
      </c>
      <c r="I89" s="59" t="s">
        <v>27</v>
      </c>
      <c r="J89" s="59">
        <v>1</v>
      </c>
      <c r="K89" s="59">
        <v>3</v>
      </c>
      <c r="L89" s="59">
        <v>1</v>
      </c>
      <c r="M89" s="59">
        <v>1</v>
      </c>
      <c r="N89" s="59">
        <v>1</v>
      </c>
      <c r="O89" s="59">
        <v>0</v>
      </c>
      <c r="P89" s="59">
        <v>0</v>
      </c>
      <c r="Q89" s="59">
        <v>0</v>
      </c>
      <c r="R89" s="59">
        <v>2022</v>
      </c>
      <c r="S89" s="59" t="s">
        <v>340</v>
      </c>
      <c r="T89" s="59" t="s">
        <v>1462</v>
      </c>
      <c r="U89" s="59" t="s">
        <v>30</v>
      </c>
      <c r="V89" s="59">
        <v>1</v>
      </c>
      <c r="W89" s="59">
        <v>1</v>
      </c>
      <c r="X89" s="61">
        <v>1</v>
      </c>
      <c r="Y89" s="64">
        <v>0</v>
      </c>
    </row>
    <row r="90" spans="1:25" s="1" customFormat="1" ht="14">
      <c r="A90" s="59">
        <v>300</v>
      </c>
      <c r="B90" s="59" t="s">
        <v>1495</v>
      </c>
      <c r="C90" s="59" t="s">
        <v>1496</v>
      </c>
      <c r="D90" s="59" t="s">
        <v>4263</v>
      </c>
      <c r="E90" s="59" t="s">
        <v>105</v>
      </c>
      <c r="F90" s="59" t="s">
        <v>25</v>
      </c>
      <c r="G90" s="59">
        <v>0</v>
      </c>
      <c r="H90" s="60" t="s">
        <v>1497</v>
      </c>
      <c r="I90" s="59" t="s">
        <v>27</v>
      </c>
      <c r="J90" s="59">
        <v>1</v>
      </c>
      <c r="K90" s="59">
        <v>3</v>
      </c>
      <c r="L90" s="59">
        <v>0</v>
      </c>
      <c r="M90" s="59">
        <v>1</v>
      </c>
      <c r="N90" s="59">
        <v>1</v>
      </c>
      <c r="O90" s="59">
        <v>1</v>
      </c>
      <c r="P90" s="59">
        <v>0</v>
      </c>
      <c r="Q90" s="59">
        <v>0</v>
      </c>
      <c r="R90" s="59">
        <v>2019</v>
      </c>
      <c r="S90" s="59" t="s">
        <v>1493</v>
      </c>
      <c r="T90" s="59" t="s">
        <v>1498</v>
      </c>
      <c r="U90" s="59" t="s">
        <v>30</v>
      </c>
      <c r="V90" s="59">
        <v>1</v>
      </c>
      <c r="W90" s="59">
        <v>1</v>
      </c>
      <c r="X90" s="61">
        <v>1</v>
      </c>
      <c r="Y90" s="64">
        <v>0</v>
      </c>
    </row>
    <row r="91" spans="1:25" s="1" customFormat="1" ht="14">
      <c r="A91" s="59">
        <v>310</v>
      </c>
      <c r="B91" s="59" t="s">
        <v>1542</v>
      </c>
      <c r="C91" s="59" t="s">
        <v>1543</v>
      </c>
      <c r="D91" s="59" t="s">
        <v>4339</v>
      </c>
      <c r="E91" s="59" t="s">
        <v>50</v>
      </c>
      <c r="F91" s="59" t="s">
        <v>25</v>
      </c>
      <c r="G91" s="59">
        <v>0</v>
      </c>
      <c r="H91" s="60" t="s">
        <v>1544</v>
      </c>
      <c r="I91" s="59" t="s">
        <v>27</v>
      </c>
      <c r="J91" s="59">
        <v>1</v>
      </c>
      <c r="K91" s="59">
        <v>3</v>
      </c>
      <c r="L91" s="59">
        <v>1</v>
      </c>
      <c r="M91" s="59">
        <v>1</v>
      </c>
      <c r="N91" s="59">
        <v>1</v>
      </c>
      <c r="O91" s="59">
        <v>0</v>
      </c>
      <c r="P91" s="59">
        <v>0</v>
      </c>
      <c r="Q91" s="59">
        <v>0</v>
      </c>
      <c r="R91" s="59">
        <v>2022</v>
      </c>
      <c r="S91" s="59" t="s">
        <v>925</v>
      </c>
      <c r="T91" s="59" t="s">
        <v>1545</v>
      </c>
      <c r="U91" s="59" t="s">
        <v>46</v>
      </c>
      <c r="V91" s="59">
        <v>1</v>
      </c>
      <c r="W91" s="59">
        <v>1</v>
      </c>
      <c r="X91" s="61">
        <v>1</v>
      </c>
      <c r="Y91" s="64">
        <v>0</v>
      </c>
    </row>
    <row r="92" spans="1:25" s="1" customFormat="1" ht="14">
      <c r="A92" s="59">
        <v>329</v>
      </c>
      <c r="B92" s="59" t="s">
        <v>1634</v>
      </c>
      <c r="C92" s="59" t="s">
        <v>1635</v>
      </c>
      <c r="D92" s="59" t="s">
        <v>4340</v>
      </c>
      <c r="E92" s="59" t="s">
        <v>50</v>
      </c>
      <c r="F92" s="59" t="s">
        <v>25</v>
      </c>
      <c r="G92" s="59">
        <v>0</v>
      </c>
      <c r="H92" s="60" t="s">
        <v>1636</v>
      </c>
      <c r="I92" s="59" t="s">
        <v>27</v>
      </c>
      <c r="J92" s="59">
        <v>1</v>
      </c>
      <c r="K92" s="59">
        <v>2</v>
      </c>
      <c r="L92" s="59">
        <v>0</v>
      </c>
      <c r="M92" s="59">
        <v>1</v>
      </c>
      <c r="N92" s="59">
        <v>0</v>
      </c>
      <c r="O92" s="59">
        <v>1</v>
      </c>
      <c r="P92" s="59">
        <v>0</v>
      </c>
      <c r="Q92" s="59">
        <v>0</v>
      </c>
      <c r="R92" s="59">
        <v>2013</v>
      </c>
      <c r="S92" s="59" t="s">
        <v>1637</v>
      </c>
      <c r="T92" s="59" t="s">
        <v>1638</v>
      </c>
      <c r="U92" s="59" t="s">
        <v>30</v>
      </c>
      <c r="V92" s="59">
        <v>1</v>
      </c>
      <c r="W92" s="59">
        <v>1</v>
      </c>
      <c r="X92" s="61">
        <v>1</v>
      </c>
      <c r="Y92" s="64">
        <v>0</v>
      </c>
    </row>
    <row r="93" spans="1:25" s="1" customFormat="1" ht="14">
      <c r="A93" s="59">
        <v>357</v>
      </c>
      <c r="B93" s="59" t="s">
        <v>1779</v>
      </c>
      <c r="C93" s="59" t="s">
        <v>1780</v>
      </c>
      <c r="D93" s="59" t="s">
        <v>4318</v>
      </c>
      <c r="E93" s="59" t="s">
        <v>24</v>
      </c>
      <c r="F93" s="59" t="s">
        <v>25</v>
      </c>
      <c r="G93" s="59">
        <v>0</v>
      </c>
      <c r="H93" s="60" t="s">
        <v>1781</v>
      </c>
      <c r="I93" s="59" t="s">
        <v>27</v>
      </c>
      <c r="J93" s="59">
        <v>1</v>
      </c>
      <c r="K93" s="59">
        <v>2</v>
      </c>
      <c r="L93" s="59">
        <v>0</v>
      </c>
      <c r="M93" s="59">
        <v>1</v>
      </c>
      <c r="N93" s="59">
        <v>1</v>
      </c>
      <c r="O93" s="59">
        <v>0</v>
      </c>
      <c r="P93" s="59">
        <v>0</v>
      </c>
      <c r="Q93" s="59">
        <v>0</v>
      </c>
      <c r="R93" s="59">
        <v>2022</v>
      </c>
      <c r="S93" s="59" t="s">
        <v>451</v>
      </c>
      <c r="T93" s="59" t="s">
        <v>1782</v>
      </c>
      <c r="U93" s="59" t="s">
        <v>46</v>
      </c>
      <c r="V93" s="59">
        <v>1</v>
      </c>
      <c r="W93" s="59">
        <v>1</v>
      </c>
      <c r="X93" s="61">
        <v>1</v>
      </c>
      <c r="Y93" s="64">
        <v>0</v>
      </c>
    </row>
    <row r="94" spans="1:25" s="1" customFormat="1" ht="14">
      <c r="A94" s="59">
        <v>368</v>
      </c>
      <c r="B94" s="59" t="s">
        <v>1832</v>
      </c>
      <c r="C94" s="59" t="s">
        <v>1833</v>
      </c>
      <c r="D94" s="59" t="s">
        <v>4360</v>
      </c>
      <c r="E94" s="59" t="s">
        <v>50</v>
      </c>
      <c r="F94" s="59" t="s">
        <v>25</v>
      </c>
      <c r="G94" s="59">
        <v>0</v>
      </c>
      <c r="H94" s="60" t="s">
        <v>1834</v>
      </c>
      <c r="I94" s="59" t="s">
        <v>27</v>
      </c>
      <c r="J94" s="59">
        <v>1</v>
      </c>
      <c r="K94" s="59">
        <v>2</v>
      </c>
      <c r="L94" s="59">
        <v>0</v>
      </c>
      <c r="M94" s="59">
        <v>1</v>
      </c>
      <c r="N94" s="59">
        <v>0</v>
      </c>
      <c r="O94" s="59">
        <v>1</v>
      </c>
      <c r="P94" s="59">
        <v>0</v>
      </c>
      <c r="Q94" s="59">
        <v>0</v>
      </c>
      <c r="R94" s="59">
        <v>2022</v>
      </c>
      <c r="S94" s="59" t="s">
        <v>58</v>
      </c>
      <c r="T94" s="59" t="s">
        <v>1835</v>
      </c>
      <c r="U94" s="59" t="s">
        <v>30</v>
      </c>
      <c r="V94" s="59">
        <v>1</v>
      </c>
      <c r="W94" s="59">
        <v>1</v>
      </c>
      <c r="X94" s="61">
        <v>1</v>
      </c>
      <c r="Y94" s="64">
        <v>0</v>
      </c>
    </row>
    <row r="95" spans="1:25" s="1" customFormat="1" ht="14">
      <c r="A95" s="59">
        <v>369</v>
      </c>
      <c r="B95" s="59" t="s">
        <v>1836</v>
      </c>
      <c r="C95" s="59" t="s">
        <v>1837</v>
      </c>
      <c r="D95" s="59" t="s">
        <v>4341</v>
      </c>
      <c r="E95" s="59" t="s">
        <v>50</v>
      </c>
      <c r="F95" s="59" t="s">
        <v>25</v>
      </c>
      <c r="G95" s="59">
        <v>0</v>
      </c>
      <c r="H95" s="60" t="s">
        <v>1838</v>
      </c>
      <c r="I95" s="59" t="s">
        <v>27</v>
      </c>
      <c r="J95" s="59">
        <v>1</v>
      </c>
      <c r="K95" s="59">
        <v>2</v>
      </c>
      <c r="L95" s="59">
        <v>0</v>
      </c>
      <c r="M95" s="59">
        <v>1</v>
      </c>
      <c r="N95" s="59">
        <v>1</v>
      </c>
      <c r="O95" s="59">
        <v>0</v>
      </c>
      <c r="P95" s="59">
        <v>0</v>
      </c>
      <c r="Q95" s="59">
        <v>0</v>
      </c>
      <c r="R95" s="59">
        <v>2022</v>
      </c>
      <c r="S95" s="59" t="s">
        <v>58</v>
      </c>
      <c r="T95" s="59" t="s">
        <v>1839</v>
      </c>
      <c r="U95" s="59" t="s">
        <v>30</v>
      </c>
      <c r="V95" s="59">
        <v>1</v>
      </c>
      <c r="W95" s="59">
        <v>1</v>
      </c>
      <c r="X95" s="61">
        <v>1</v>
      </c>
      <c r="Y95" s="64">
        <v>0</v>
      </c>
    </row>
    <row r="96" spans="1:25" s="1" customFormat="1" ht="14">
      <c r="A96" s="59">
        <v>374</v>
      </c>
      <c r="B96" s="59" t="s">
        <v>1859</v>
      </c>
      <c r="C96" s="59" t="s">
        <v>1860</v>
      </c>
      <c r="D96" s="59" t="s">
        <v>4342</v>
      </c>
      <c r="E96" s="59" t="s">
        <v>72</v>
      </c>
      <c r="F96" s="59" t="s">
        <v>25</v>
      </c>
      <c r="G96" s="59">
        <v>0</v>
      </c>
      <c r="H96" s="60" t="s">
        <v>1861</v>
      </c>
      <c r="I96" s="59" t="s">
        <v>27</v>
      </c>
      <c r="J96" s="59">
        <v>1</v>
      </c>
      <c r="K96" s="59">
        <v>2</v>
      </c>
      <c r="L96" s="59">
        <v>1</v>
      </c>
      <c r="M96" s="59">
        <v>1</v>
      </c>
      <c r="N96" s="59">
        <v>0</v>
      </c>
      <c r="O96" s="59">
        <v>0</v>
      </c>
      <c r="P96" s="59">
        <v>0</v>
      </c>
      <c r="Q96" s="59">
        <v>0</v>
      </c>
      <c r="R96" s="59">
        <v>2022</v>
      </c>
      <c r="S96" s="59" t="s">
        <v>1862</v>
      </c>
      <c r="T96" s="59" t="s">
        <v>1863</v>
      </c>
      <c r="U96" s="59" t="s">
        <v>30</v>
      </c>
      <c r="V96" s="59">
        <v>1</v>
      </c>
      <c r="W96" s="59">
        <v>1</v>
      </c>
      <c r="X96" s="61">
        <v>1</v>
      </c>
      <c r="Y96" s="64">
        <v>0</v>
      </c>
    </row>
    <row r="97" spans="1:25" s="1" customFormat="1" ht="14">
      <c r="A97" s="59">
        <v>387</v>
      </c>
      <c r="B97" s="59" t="s">
        <v>1924</v>
      </c>
      <c r="C97" s="59" t="s">
        <v>1925</v>
      </c>
      <c r="D97" s="59" t="s">
        <v>4265</v>
      </c>
      <c r="E97" s="59" t="s">
        <v>105</v>
      </c>
      <c r="F97" s="59" t="s">
        <v>25</v>
      </c>
      <c r="G97" s="59">
        <v>0</v>
      </c>
      <c r="H97" s="60" t="s">
        <v>1926</v>
      </c>
      <c r="I97" s="59" t="s">
        <v>27</v>
      </c>
      <c r="J97" s="59">
        <v>1</v>
      </c>
      <c r="K97" s="59">
        <v>2</v>
      </c>
      <c r="L97" s="59">
        <v>1</v>
      </c>
      <c r="M97" s="59">
        <v>1</v>
      </c>
      <c r="N97" s="59">
        <v>0</v>
      </c>
      <c r="O97" s="59">
        <v>0</v>
      </c>
      <c r="P97" s="59">
        <v>0</v>
      </c>
      <c r="Q97" s="59">
        <v>0</v>
      </c>
      <c r="R97" s="59">
        <v>2019</v>
      </c>
      <c r="S97" s="59" t="s">
        <v>80</v>
      </c>
      <c r="T97" s="59" t="s">
        <v>1927</v>
      </c>
      <c r="U97" s="59" t="s">
        <v>30</v>
      </c>
      <c r="V97" s="59">
        <v>1</v>
      </c>
      <c r="W97" s="59">
        <v>1</v>
      </c>
      <c r="X97" s="61">
        <v>1</v>
      </c>
      <c r="Y97" s="64">
        <v>0</v>
      </c>
    </row>
    <row r="98" spans="1:25" s="1" customFormat="1" ht="14">
      <c r="A98" s="59">
        <v>388</v>
      </c>
      <c r="B98" s="59" t="s">
        <v>1928</v>
      </c>
      <c r="C98" s="59" t="s">
        <v>1929</v>
      </c>
      <c r="D98" s="59" t="s">
        <v>4263</v>
      </c>
      <c r="E98" s="59" t="s">
        <v>105</v>
      </c>
      <c r="F98" s="59" t="s">
        <v>25</v>
      </c>
      <c r="G98" s="59">
        <v>0</v>
      </c>
      <c r="H98" s="60" t="s">
        <v>1930</v>
      </c>
      <c r="I98" s="59" t="s">
        <v>27</v>
      </c>
      <c r="J98" s="59">
        <v>1</v>
      </c>
      <c r="K98" s="59">
        <v>2</v>
      </c>
      <c r="L98" s="59">
        <v>1</v>
      </c>
      <c r="M98" s="59">
        <v>1</v>
      </c>
      <c r="N98" s="59">
        <v>0</v>
      </c>
      <c r="O98" s="59">
        <v>0</v>
      </c>
      <c r="P98" s="59">
        <v>0</v>
      </c>
      <c r="Q98" s="59">
        <v>0</v>
      </c>
      <c r="R98" s="59">
        <v>2020</v>
      </c>
      <c r="S98" s="59" t="s">
        <v>80</v>
      </c>
      <c r="T98" s="59" t="s">
        <v>1931</v>
      </c>
      <c r="U98" s="59" t="s">
        <v>30</v>
      </c>
      <c r="V98" s="59">
        <v>1</v>
      </c>
      <c r="W98" s="59">
        <v>1</v>
      </c>
      <c r="X98" s="61">
        <v>1</v>
      </c>
      <c r="Y98" s="64">
        <v>0</v>
      </c>
    </row>
    <row r="99" spans="1:25" s="1" customFormat="1" ht="14">
      <c r="A99" s="59">
        <v>390</v>
      </c>
      <c r="B99" s="59" t="s">
        <v>1936</v>
      </c>
      <c r="C99" s="59" t="s">
        <v>1937</v>
      </c>
      <c r="D99" s="59" t="s">
        <v>4264</v>
      </c>
      <c r="E99" s="59" t="s">
        <v>105</v>
      </c>
      <c r="F99" s="59" t="s">
        <v>25</v>
      </c>
      <c r="G99" s="59">
        <v>0</v>
      </c>
      <c r="H99" s="60" t="s">
        <v>1938</v>
      </c>
      <c r="I99" s="59" t="s">
        <v>27</v>
      </c>
      <c r="J99" s="59">
        <v>1</v>
      </c>
      <c r="K99" s="59">
        <v>2</v>
      </c>
      <c r="L99" s="59">
        <v>1</v>
      </c>
      <c r="M99" s="59">
        <v>1</v>
      </c>
      <c r="N99" s="59">
        <v>0</v>
      </c>
      <c r="O99" s="59">
        <v>0</v>
      </c>
      <c r="P99" s="59">
        <v>0</v>
      </c>
      <c r="Q99" s="59">
        <v>0</v>
      </c>
      <c r="R99" s="59">
        <v>2020</v>
      </c>
      <c r="S99" s="59" t="s">
        <v>80</v>
      </c>
      <c r="T99" s="59" t="s">
        <v>1939</v>
      </c>
      <c r="U99" s="59" t="s">
        <v>30</v>
      </c>
      <c r="V99" s="59">
        <v>1</v>
      </c>
      <c r="W99" s="59">
        <v>1</v>
      </c>
      <c r="X99" s="61">
        <v>1</v>
      </c>
      <c r="Y99" s="64">
        <v>0</v>
      </c>
    </row>
    <row r="100" spans="1:25" s="1" customFormat="1" ht="14">
      <c r="A100" s="59">
        <v>393</v>
      </c>
      <c r="B100" s="59" t="s">
        <v>1949</v>
      </c>
      <c r="C100" s="59" t="s">
        <v>1950</v>
      </c>
      <c r="D100" s="59" t="s">
        <v>4343</v>
      </c>
      <c r="E100" s="59" t="s">
        <v>72</v>
      </c>
      <c r="F100" s="59" t="s">
        <v>25</v>
      </c>
      <c r="G100" s="59">
        <v>0</v>
      </c>
      <c r="H100" s="60" t="s">
        <v>1951</v>
      </c>
      <c r="I100" s="59" t="s">
        <v>27</v>
      </c>
      <c r="J100" s="59">
        <v>1</v>
      </c>
      <c r="K100" s="59">
        <v>2</v>
      </c>
      <c r="L100" s="59">
        <v>1</v>
      </c>
      <c r="M100" s="59">
        <v>1</v>
      </c>
      <c r="N100" s="59">
        <v>0</v>
      </c>
      <c r="O100" s="59">
        <v>0</v>
      </c>
      <c r="P100" s="59">
        <v>0</v>
      </c>
      <c r="Q100" s="59">
        <v>0</v>
      </c>
      <c r="R100" s="59">
        <v>2021</v>
      </c>
      <c r="S100" s="59" t="s">
        <v>80</v>
      </c>
      <c r="T100" s="59" t="s">
        <v>1952</v>
      </c>
      <c r="U100" s="59" t="s">
        <v>30</v>
      </c>
      <c r="V100" s="59">
        <v>1</v>
      </c>
      <c r="W100" s="59">
        <v>1</v>
      </c>
      <c r="X100" s="61">
        <v>1</v>
      </c>
      <c r="Y100" s="64">
        <v>0</v>
      </c>
    </row>
    <row r="101" spans="1:25" s="1" customFormat="1" ht="14">
      <c r="A101" s="59">
        <v>395</v>
      </c>
      <c r="B101" s="59" t="s">
        <v>1957</v>
      </c>
      <c r="C101" s="59" t="s">
        <v>1958</v>
      </c>
      <c r="D101" s="59" t="s">
        <v>4344</v>
      </c>
      <c r="E101" s="59" t="s">
        <v>50</v>
      </c>
      <c r="F101" s="59" t="s">
        <v>25</v>
      </c>
      <c r="G101" s="59">
        <v>0</v>
      </c>
      <c r="H101" s="60" t="s">
        <v>1959</v>
      </c>
      <c r="I101" s="59" t="s">
        <v>27</v>
      </c>
      <c r="J101" s="59">
        <v>1</v>
      </c>
      <c r="K101" s="59">
        <v>2</v>
      </c>
      <c r="L101" s="59">
        <v>0</v>
      </c>
      <c r="M101" s="59">
        <v>1</v>
      </c>
      <c r="N101" s="59">
        <v>1</v>
      </c>
      <c r="O101" s="59">
        <v>0</v>
      </c>
      <c r="P101" s="59">
        <v>0</v>
      </c>
      <c r="Q101" s="59">
        <v>0</v>
      </c>
      <c r="R101" s="59">
        <v>2022</v>
      </c>
      <c r="S101" s="59" t="s">
        <v>80</v>
      </c>
      <c r="T101" s="59" t="s">
        <v>1960</v>
      </c>
      <c r="U101" s="59" t="s">
        <v>30</v>
      </c>
      <c r="V101" s="59">
        <v>1</v>
      </c>
      <c r="W101" s="59">
        <v>1</v>
      </c>
      <c r="X101" s="61">
        <v>1</v>
      </c>
      <c r="Y101" s="64">
        <v>0</v>
      </c>
    </row>
    <row r="102" spans="1:25" s="1" customFormat="1" ht="14">
      <c r="A102" s="59">
        <v>397</v>
      </c>
      <c r="B102" s="59" t="s">
        <v>1965</v>
      </c>
      <c r="C102" s="59" t="s">
        <v>1966</v>
      </c>
      <c r="D102" s="59" t="s">
        <v>4345</v>
      </c>
      <c r="E102" s="59" t="s">
        <v>72</v>
      </c>
      <c r="F102" s="59" t="s">
        <v>25</v>
      </c>
      <c r="G102" s="59">
        <v>0</v>
      </c>
      <c r="H102" s="60" t="s">
        <v>1967</v>
      </c>
      <c r="I102" s="59" t="s">
        <v>27</v>
      </c>
      <c r="J102" s="59">
        <v>1</v>
      </c>
      <c r="K102" s="59">
        <v>2</v>
      </c>
      <c r="L102" s="59">
        <v>0</v>
      </c>
      <c r="M102" s="59">
        <v>1</v>
      </c>
      <c r="N102" s="59">
        <v>1</v>
      </c>
      <c r="O102" s="59">
        <v>0</v>
      </c>
      <c r="P102" s="59">
        <v>0</v>
      </c>
      <c r="Q102" s="59">
        <v>0</v>
      </c>
      <c r="R102" s="59">
        <v>2022</v>
      </c>
      <c r="S102" s="59" t="s">
        <v>1968</v>
      </c>
      <c r="T102" s="59" t="s">
        <v>1969</v>
      </c>
      <c r="U102" s="59" t="s">
        <v>30</v>
      </c>
      <c r="V102" s="59">
        <v>1</v>
      </c>
      <c r="W102" s="59">
        <v>1</v>
      </c>
      <c r="X102" s="61">
        <v>1</v>
      </c>
      <c r="Y102" s="64">
        <v>0</v>
      </c>
    </row>
    <row r="103" spans="1:25" s="1" customFormat="1" ht="14">
      <c r="A103" s="59">
        <v>408</v>
      </c>
      <c r="B103" s="59" t="s">
        <v>2019</v>
      </c>
      <c r="C103" s="59" t="s">
        <v>2020</v>
      </c>
      <c r="D103" s="59" t="s">
        <v>4346</v>
      </c>
      <c r="E103" s="59" t="s">
        <v>72</v>
      </c>
      <c r="F103" s="59" t="s">
        <v>25</v>
      </c>
      <c r="G103" s="59">
        <v>0</v>
      </c>
      <c r="H103" s="60" t="s">
        <v>2021</v>
      </c>
      <c r="I103" s="59" t="s">
        <v>27</v>
      </c>
      <c r="J103" s="59">
        <v>1</v>
      </c>
      <c r="K103" s="59">
        <v>2</v>
      </c>
      <c r="L103" s="59">
        <v>0</v>
      </c>
      <c r="M103" s="59">
        <v>1</v>
      </c>
      <c r="N103" s="59">
        <v>1</v>
      </c>
      <c r="O103" s="59">
        <v>0</v>
      </c>
      <c r="P103" s="59">
        <v>0</v>
      </c>
      <c r="Q103" s="59">
        <v>0</v>
      </c>
      <c r="R103" s="59">
        <v>2021</v>
      </c>
      <c r="S103" s="59" t="s">
        <v>93</v>
      </c>
      <c r="T103" s="59" t="s">
        <v>2022</v>
      </c>
      <c r="U103" s="59" t="s">
        <v>30</v>
      </c>
      <c r="V103" s="59">
        <v>1</v>
      </c>
      <c r="W103" s="59">
        <v>1</v>
      </c>
      <c r="X103" s="61">
        <v>1</v>
      </c>
      <c r="Y103" s="64">
        <v>0</v>
      </c>
    </row>
    <row r="104" spans="1:25" s="1" customFormat="1" ht="14">
      <c r="A104" s="59">
        <v>410</v>
      </c>
      <c r="B104" s="59" t="s">
        <v>2027</v>
      </c>
      <c r="C104" s="59" t="s">
        <v>2028</v>
      </c>
      <c r="D104" s="59" t="s">
        <v>4347</v>
      </c>
      <c r="E104" s="59" t="s">
        <v>24</v>
      </c>
      <c r="F104" s="59" t="s">
        <v>25</v>
      </c>
      <c r="G104" s="59">
        <v>0</v>
      </c>
      <c r="H104" s="60" t="s">
        <v>2029</v>
      </c>
      <c r="I104" s="59" t="s">
        <v>27</v>
      </c>
      <c r="J104" s="59">
        <v>1</v>
      </c>
      <c r="K104" s="59">
        <v>2</v>
      </c>
      <c r="L104" s="59">
        <v>1</v>
      </c>
      <c r="M104" s="59">
        <v>1</v>
      </c>
      <c r="N104" s="59">
        <v>0</v>
      </c>
      <c r="O104" s="59">
        <v>0</v>
      </c>
      <c r="P104" s="59">
        <v>0</v>
      </c>
      <c r="Q104" s="59">
        <v>0</v>
      </c>
      <c r="R104" s="59">
        <v>2021</v>
      </c>
      <c r="S104" s="59" t="s">
        <v>37</v>
      </c>
      <c r="T104" s="59" t="s">
        <v>2030</v>
      </c>
      <c r="U104" s="59" t="s">
        <v>30</v>
      </c>
      <c r="V104" s="59">
        <v>1</v>
      </c>
      <c r="W104" s="59">
        <v>1</v>
      </c>
      <c r="X104" s="61">
        <v>1</v>
      </c>
      <c r="Y104" s="64">
        <v>0</v>
      </c>
    </row>
    <row r="105" spans="1:25" s="1" customFormat="1" ht="14">
      <c r="A105" s="59">
        <v>431</v>
      </c>
      <c r="B105" s="59" t="s">
        <v>2130</v>
      </c>
      <c r="C105" s="59" t="s">
        <v>2131</v>
      </c>
      <c r="D105" s="59" t="s">
        <v>110</v>
      </c>
      <c r="E105" s="59" t="s">
        <v>105</v>
      </c>
      <c r="F105" s="59" t="s">
        <v>25</v>
      </c>
      <c r="G105" s="59">
        <v>0</v>
      </c>
      <c r="H105" s="60" t="s">
        <v>2132</v>
      </c>
      <c r="I105" s="59" t="s">
        <v>27</v>
      </c>
      <c r="J105" s="59">
        <v>1</v>
      </c>
      <c r="K105" s="59">
        <v>2</v>
      </c>
      <c r="L105" s="59">
        <v>0</v>
      </c>
      <c r="M105" s="59">
        <v>1</v>
      </c>
      <c r="N105" s="59">
        <v>1</v>
      </c>
      <c r="O105" s="59">
        <v>0</v>
      </c>
      <c r="P105" s="59">
        <v>0</v>
      </c>
      <c r="Q105" s="59">
        <v>0</v>
      </c>
      <c r="R105" s="59">
        <v>2019</v>
      </c>
      <c r="S105" s="59" t="s">
        <v>2133</v>
      </c>
      <c r="T105" s="59" t="s">
        <v>2134</v>
      </c>
      <c r="U105" s="59" t="s">
        <v>46</v>
      </c>
      <c r="V105" s="59">
        <v>1</v>
      </c>
      <c r="W105" s="59">
        <v>1</v>
      </c>
      <c r="X105" s="61">
        <v>1</v>
      </c>
      <c r="Y105" s="64">
        <v>0</v>
      </c>
    </row>
    <row r="106" spans="1:25" s="1" customFormat="1" ht="14">
      <c r="A106" s="59">
        <v>433</v>
      </c>
      <c r="B106" s="59" t="s">
        <v>2140</v>
      </c>
      <c r="C106" s="59" t="s">
        <v>2141</v>
      </c>
      <c r="D106" s="59" t="s">
        <v>4318</v>
      </c>
      <c r="E106" s="59" t="s">
        <v>24</v>
      </c>
      <c r="F106" s="59" t="s">
        <v>25</v>
      </c>
      <c r="G106" s="59">
        <v>0</v>
      </c>
      <c r="H106" s="60" t="s">
        <v>2142</v>
      </c>
      <c r="I106" s="59" t="s">
        <v>27</v>
      </c>
      <c r="J106" s="59">
        <v>1</v>
      </c>
      <c r="K106" s="59">
        <v>2</v>
      </c>
      <c r="L106" s="59">
        <v>0</v>
      </c>
      <c r="M106" s="59">
        <v>1</v>
      </c>
      <c r="N106" s="59">
        <v>1</v>
      </c>
      <c r="O106" s="59">
        <v>0</v>
      </c>
      <c r="P106" s="59">
        <v>0</v>
      </c>
      <c r="Q106" s="59">
        <v>0</v>
      </c>
      <c r="R106" s="59">
        <v>2022</v>
      </c>
      <c r="S106" s="59" t="s">
        <v>1493</v>
      </c>
      <c r="T106" s="59" t="s">
        <v>2143</v>
      </c>
      <c r="U106" s="59" t="s">
        <v>30</v>
      </c>
      <c r="V106" s="59">
        <v>1</v>
      </c>
      <c r="W106" s="59">
        <v>1</v>
      </c>
      <c r="X106" s="61">
        <v>1</v>
      </c>
      <c r="Y106" s="64">
        <v>0</v>
      </c>
    </row>
    <row r="107" spans="1:25" s="1" customFormat="1" ht="14">
      <c r="A107" s="59">
        <v>434</v>
      </c>
      <c r="B107" s="59" t="s">
        <v>1949</v>
      </c>
      <c r="C107" s="59" t="s">
        <v>2144</v>
      </c>
      <c r="D107" s="59" t="s">
        <v>4348</v>
      </c>
      <c r="E107" s="59" t="s">
        <v>72</v>
      </c>
      <c r="F107" s="59" t="s">
        <v>25</v>
      </c>
      <c r="G107" s="59">
        <v>0</v>
      </c>
      <c r="H107" s="60" t="s">
        <v>2145</v>
      </c>
      <c r="I107" s="59" t="s">
        <v>27</v>
      </c>
      <c r="J107" s="59">
        <v>1</v>
      </c>
      <c r="K107" s="59">
        <v>2</v>
      </c>
      <c r="L107" s="59">
        <v>1</v>
      </c>
      <c r="M107" s="59">
        <v>1</v>
      </c>
      <c r="N107" s="59">
        <v>0</v>
      </c>
      <c r="O107" s="59">
        <v>0</v>
      </c>
      <c r="P107" s="59">
        <v>0</v>
      </c>
      <c r="Q107" s="59">
        <v>0</v>
      </c>
      <c r="R107" s="59">
        <v>2018</v>
      </c>
      <c r="S107" s="59" t="s">
        <v>52</v>
      </c>
      <c r="T107" s="59" t="s">
        <v>2146</v>
      </c>
      <c r="U107" s="59" t="s">
        <v>30</v>
      </c>
      <c r="V107" s="59">
        <v>1</v>
      </c>
      <c r="W107" s="59">
        <v>1</v>
      </c>
      <c r="X107" s="61">
        <v>1</v>
      </c>
      <c r="Y107" s="64">
        <v>0</v>
      </c>
    </row>
    <row r="108" spans="1:25" s="1" customFormat="1" ht="14">
      <c r="A108" s="59">
        <v>435</v>
      </c>
      <c r="B108" s="59" t="s">
        <v>2147</v>
      </c>
      <c r="C108" s="59" t="s">
        <v>2148</v>
      </c>
      <c r="D108" s="59" t="s">
        <v>4349</v>
      </c>
      <c r="E108" s="59" t="s">
        <v>72</v>
      </c>
      <c r="F108" s="59" t="s">
        <v>25</v>
      </c>
      <c r="G108" s="59">
        <v>0</v>
      </c>
      <c r="H108" s="60" t="s">
        <v>2149</v>
      </c>
      <c r="I108" s="59" t="s">
        <v>27</v>
      </c>
      <c r="J108" s="59">
        <v>1</v>
      </c>
      <c r="K108" s="59">
        <v>2</v>
      </c>
      <c r="L108" s="59">
        <v>0</v>
      </c>
      <c r="M108" s="59">
        <v>1</v>
      </c>
      <c r="N108" s="59">
        <v>0</v>
      </c>
      <c r="O108" s="59">
        <v>0</v>
      </c>
      <c r="P108" s="59">
        <v>1</v>
      </c>
      <c r="Q108" s="59">
        <v>0</v>
      </c>
      <c r="R108" s="59">
        <v>2018</v>
      </c>
      <c r="S108" s="59" t="s">
        <v>52</v>
      </c>
      <c r="T108" s="59" t="s">
        <v>2150</v>
      </c>
      <c r="U108" s="59" t="s">
        <v>30</v>
      </c>
      <c r="V108" s="59">
        <v>1</v>
      </c>
      <c r="W108" s="59">
        <v>1</v>
      </c>
      <c r="X108" s="61">
        <v>1</v>
      </c>
      <c r="Y108" s="64">
        <v>0</v>
      </c>
    </row>
    <row r="109" spans="1:25" s="1" customFormat="1" ht="14">
      <c r="A109" s="59">
        <v>437</v>
      </c>
      <c r="B109" s="59" t="s">
        <v>2156</v>
      </c>
      <c r="C109" s="59" t="s">
        <v>2157</v>
      </c>
      <c r="D109" s="59" t="s">
        <v>4350</v>
      </c>
      <c r="E109" s="59" t="s">
        <v>50</v>
      </c>
      <c r="F109" s="59" t="s">
        <v>25</v>
      </c>
      <c r="G109" s="59">
        <v>0</v>
      </c>
      <c r="H109" s="60" t="s">
        <v>2158</v>
      </c>
      <c r="I109" s="59" t="s">
        <v>27</v>
      </c>
      <c r="J109" s="59">
        <v>1</v>
      </c>
      <c r="K109" s="59">
        <v>2</v>
      </c>
      <c r="L109" s="59">
        <v>0</v>
      </c>
      <c r="M109" s="59">
        <v>1</v>
      </c>
      <c r="N109" s="59">
        <v>1</v>
      </c>
      <c r="O109" s="59">
        <v>0</v>
      </c>
      <c r="P109" s="59">
        <v>0</v>
      </c>
      <c r="Q109" s="59">
        <v>0</v>
      </c>
      <c r="R109" s="59">
        <v>2021</v>
      </c>
      <c r="S109" s="59" t="s">
        <v>52</v>
      </c>
      <c r="T109" s="59" t="s">
        <v>2159</v>
      </c>
      <c r="U109" s="59" t="s">
        <v>30</v>
      </c>
      <c r="V109" s="59">
        <v>1</v>
      </c>
      <c r="W109" s="59">
        <v>1</v>
      </c>
      <c r="X109" s="61">
        <v>1</v>
      </c>
      <c r="Y109" s="64">
        <v>0</v>
      </c>
    </row>
    <row r="110" spans="1:25" s="1" customFormat="1" ht="14">
      <c r="A110" s="59">
        <v>442</v>
      </c>
      <c r="B110" s="59" t="s">
        <v>2179</v>
      </c>
      <c r="C110" s="59" t="s">
        <v>2180</v>
      </c>
      <c r="D110" s="59" t="s">
        <v>4335</v>
      </c>
      <c r="E110" s="59" t="s">
        <v>72</v>
      </c>
      <c r="F110" s="59" t="s">
        <v>25</v>
      </c>
      <c r="G110" s="59">
        <v>0</v>
      </c>
      <c r="H110" s="60" t="s">
        <v>2181</v>
      </c>
      <c r="I110" s="59" t="s">
        <v>27</v>
      </c>
      <c r="J110" s="59">
        <v>1</v>
      </c>
      <c r="K110" s="59">
        <v>2</v>
      </c>
      <c r="L110" s="59">
        <v>1</v>
      </c>
      <c r="M110" s="59">
        <v>1</v>
      </c>
      <c r="N110" s="59">
        <v>0</v>
      </c>
      <c r="O110" s="59">
        <v>0</v>
      </c>
      <c r="P110" s="59">
        <v>0</v>
      </c>
      <c r="Q110" s="59">
        <v>0</v>
      </c>
      <c r="R110" s="59">
        <v>2020</v>
      </c>
      <c r="S110" s="59" t="s">
        <v>367</v>
      </c>
      <c r="T110" s="59" t="s">
        <v>2182</v>
      </c>
      <c r="U110" s="59" t="s">
        <v>30</v>
      </c>
      <c r="V110" s="59">
        <v>1</v>
      </c>
      <c r="W110" s="59">
        <v>1</v>
      </c>
      <c r="X110" s="61">
        <v>1</v>
      </c>
      <c r="Y110" s="64">
        <v>0</v>
      </c>
    </row>
    <row r="111" spans="1:25" s="1" customFormat="1" ht="14">
      <c r="A111" s="59">
        <v>446</v>
      </c>
      <c r="B111" s="59" t="s">
        <v>2197</v>
      </c>
      <c r="C111" s="59" t="s">
        <v>2198</v>
      </c>
      <c r="D111" s="59" t="s">
        <v>4351</v>
      </c>
      <c r="E111" s="59" t="s">
        <v>24</v>
      </c>
      <c r="F111" s="59" t="s">
        <v>25</v>
      </c>
      <c r="G111" s="59">
        <v>0</v>
      </c>
      <c r="H111" s="60" t="s">
        <v>2199</v>
      </c>
      <c r="I111" s="59" t="s">
        <v>27</v>
      </c>
      <c r="J111" s="59">
        <v>1</v>
      </c>
      <c r="K111" s="59">
        <v>2</v>
      </c>
      <c r="L111" s="59">
        <v>1</v>
      </c>
      <c r="M111" s="59">
        <v>1</v>
      </c>
      <c r="N111" s="59">
        <v>0</v>
      </c>
      <c r="O111" s="59">
        <v>0</v>
      </c>
      <c r="P111" s="59">
        <v>0</v>
      </c>
      <c r="Q111" s="59">
        <v>0</v>
      </c>
      <c r="R111" s="59">
        <v>2021</v>
      </c>
      <c r="S111" s="59" t="s">
        <v>925</v>
      </c>
      <c r="T111" s="59" t="s">
        <v>2200</v>
      </c>
      <c r="U111" s="59" t="s">
        <v>46</v>
      </c>
      <c r="V111" s="59">
        <v>1</v>
      </c>
      <c r="W111" s="59">
        <v>1</v>
      </c>
      <c r="X111" s="61">
        <v>1</v>
      </c>
      <c r="Y111" s="64">
        <v>0</v>
      </c>
    </row>
    <row r="112" spans="1:25" s="1" customFormat="1" ht="14">
      <c r="A112" s="59">
        <v>460</v>
      </c>
      <c r="B112" s="59" t="s">
        <v>2261</v>
      </c>
      <c r="C112" s="59" t="s">
        <v>2262</v>
      </c>
      <c r="D112" s="59" t="s">
        <v>4321</v>
      </c>
      <c r="E112" s="59" t="s">
        <v>72</v>
      </c>
      <c r="F112" s="59" t="s">
        <v>25</v>
      </c>
      <c r="G112" s="59">
        <v>0</v>
      </c>
      <c r="H112" s="60" t="s">
        <v>2263</v>
      </c>
      <c r="I112" s="59" t="s">
        <v>27</v>
      </c>
      <c r="J112" s="59">
        <v>1</v>
      </c>
      <c r="K112" s="59">
        <v>2</v>
      </c>
      <c r="L112" s="59">
        <v>0</v>
      </c>
      <c r="M112" s="59">
        <v>1</v>
      </c>
      <c r="N112" s="59">
        <v>1</v>
      </c>
      <c r="O112" s="59">
        <v>0</v>
      </c>
      <c r="P112" s="59">
        <v>0</v>
      </c>
      <c r="Q112" s="59">
        <v>0</v>
      </c>
      <c r="R112" s="59">
        <v>2021</v>
      </c>
      <c r="S112" s="59" t="s">
        <v>1100</v>
      </c>
      <c r="T112" s="59" t="s">
        <v>2264</v>
      </c>
      <c r="U112" s="59" t="s">
        <v>46</v>
      </c>
      <c r="V112" s="59">
        <v>1</v>
      </c>
      <c r="W112" s="59">
        <v>1</v>
      </c>
      <c r="X112" s="61">
        <v>1</v>
      </c>
      <c r="Y112" s="64">
        <v>0</v>
      </c>
    </row>
    <row r="113" spans="1:25" s="1" customFormat="1" ht="14">
      <c r="A113" s="59">
        <v>470</v>
      </c>
      <c r="B113" s="64" t="s">
        <v>2305</v>
      </c>
      <c r="C113" s="64" t="s">
        <v>2306</v>
      </c>
      <c r="D113" s="60" t="s">
        <v>4352</v>
      </c>
      <c r="E113" s="60" t="s">
        <v>4224</v>
      </c>
      <c r="F113" s="60" t="s">
        <v>4202</v>
      </c>
      <c r="G113" s="60">
        <v>0</v>
      </c>
      <c r="H113" s="64" t="s">
        <v>2307</v>
      </c>
      <c r="I113" s="64" t="s">
        <v>27</v>
      </c>
      <c r="J113" s="59">
        <v>1</v>
      </c>
      <c r="K113" s="59">
        <v>2</v>
      </c>
      <c r="L113" s="64">
        <v>1</v>
      </c>
      <c r="M113" s="64">
        <v>1</v>
      </c>
      <c r="N113" s="64">
        <v>0</v>
      </c>
      <c r="O113" s="64">
        <v>0</v>
      </c>
      <c r="P113" s="64">
        <v>0</v>
      </c>
      <c r="Q113" s="64">
        <v>0</v>
      </c>
      <c r="R113" s="64">
        <v>2019</v>
      </c>
      <c r="S113" s="64" t="s">
        <v>852</v>
      </c>
      <c r="T113" s="64" t="s">
        <v>2308</v>
      </c>
      <c r="U113" s="64" t="s">
        <v>30</v>
      </c>
      <c r="V113" s="64">
        <v>1</v>
      </c>
      <c r="W113" s="64">
        <v>1</v>
      </c>
      <c r="X113" s="64">
        <v>1</v>
      </c>
      <c r="Y113" s="64">
        <v>1</v>
      </c>
    </row>
    <row r="114" spans="1:25" s="1" customFormat="1" ht="14">
      <c r="A114" s="59">
        <v>476</v>
      </c>
      <c r="B114" s="59" t="s">
        <v>2332</v>
      </c>
      <c r="C114" s="59" t="s">
        <v>2333</v>
      </c>
      <c r="D114" s="59" t="s">
        <v>4265</v>
      </c>
      <c r="E114" s="59" t="s">
        <v>105</v>
      </c>
      <c r="F114" s="59" t="s">
        <v>25</v>
      </c>
      <c r="G114" s="59">
        <v>0</v>
      </c>
      <c r="H114" s="60" t="s">
        <v>2334</v>
      </c>
      <c r="I114" s="59" t="s">
        <v>27</v>
      </c>
      <c r="J114" s="59">
        <v>1</v>
      </c>
      <c r="K114" s="59">
        <v>1</v>
      </c>
      <c r="L114" s="59">
        <v>0</v>
      </c>
      <c r="M114" s="59">
        <v>0</v>
      </c>
      <c r="N114" s="59">
        <v>1</v>
      </c>
      <c r="O114" s="59">
        <v>0</v>
      </c>
      <c r="P114" s="59">
        <v>0</v>
      </c>
      <c r="Q114" s="59">
        <v>0</v>
      </c>
      <c r="R114" s="59">
        <v>2022</v>
      </c>
      <c r="S114" s="59" t="s">
        <v>2335</v>
      </c>
      <c r="T114" s="59" t="s">
        <v>2336</v>
      </c>
      <c r="U114" s="59" t="s">
        <v>30</v>
      </c>
      <c r="V114" s="59">
        <v>1</v>
      </c>
      <c r="W114" s="59">
        <v>1</v>
      </c>
      <c r="X114" s="61">
        <v>1</v>
      </c>
      <c r="Y114" s="64">
        <v>0</v>
      </c>
    </row>
    <row r="115" spans="1:25" s="1" customFormat="1" ht="14">
      <c r="A115" s="59">
        <v>484</v>
      </c>
      <c r="B115" s="59" t="s">
        <v>2369</v>
      </c>
      <c r="C115" s="59" t="s">
        <v>2370</v>
      </c>
      <c r="D115" s="59" t="s">
        <v>4265</v>
      </c>
      <c r="E115" s="59" t="s">
        <v>105</v>
      </c>
      <c r="F115" s="59" t="s">
        <v>25</v>
      </c>
      <c r="G115" s="59">
        <v>0</v>
      </c>
      <c r="H115" s="60" t="s">
        <v>2371</v>
      </c>
      <c r="I115" s="59" t="s">
        <v>27</v>
      </c>
      <c r="J115" s="59">
        <v>1</v>
      </c>
      <c r="K115" s="59">
        <v>1</v>
      </c>
      <c r="L115" s="59">
        <v>1</v>
      </c>
      <c r="M115" s="59">
        <v>0</v>
      </c>
      <c r="N115" s="59">
        <v>0</v>
      </c>
      <c r="O115" s="59">
        <v>0</v>
      </c>
      <c r="P115" s="59">
        <v>0</v>
      </c>
      <c r="Q115" s="59">
        <v>0</v>
      </c>
      <c r="R115" s="59">
        <v>2021</v>
      </c>
      <c r="S115" s="59" t="s">
        <v>80</v>
      </c>
      <c r="T115" s="59" t="s">
        <v>2372</v>
      </c>
      <c r="U115" s="59" t="s">
        <v>30</v>
      </c>
      <c r="V115" s="59">
        <v>1</v>
      </c>
      <c r="W115" s="59">
        <v>1</v>
      </c>
      <c r="X115" s="61">
        <v>1</v>
      </c>
      <c r="Y115" s="64">
        <v>0</v>
      </c>
    </row>
    <row r="116" spans="1:25" s="1" customFormat="1" ht="14">
      <c r="A116" s="59">
        <v>488</v>
      </c>
      <c r="B116" s="59" t="s">
        <v>2388</v>
      </c>
      <c r="C116" s="59" t="s">
        <v>2389</v>
      </c>
      <c r="D116" s="59" t="s">
        <v>4335</v>
      </c>
      <c r="E116" s="59" t="s">
        <v>72</v>
      </c>
      <c r="F116" s="59" t="s">
        <v>25</v>
      </c>
      <c r="G116" s="59">
        <v>0</v>
      </c>
      <c r="H116" s="60" t="s">
        <v>2390</v>
      </c>
      <c r="I116" s="59" t="s">
        <v>27</v>
      </c>
      <c r="J116" s="59">
        <v>1</v>
      </c>
      <c r="K116" s="59">
        <v>1</v>
      </c>
      <c r="L116" s="59">
        <v>0</v>
      </c>
      <c r="M116" s="59">
        <v>0</v>
      </c>
      <c r="N116" s="59">
        <v>1</v>
      </c>
      <c r="O116" s="59">
        <v>0</v>
      </c>
      <c r="P116" s="59">
        <v>0</v>
      </c>
      <c r="Q116" s="59">
        <v>0</v>
      </c>
      <c r="R116" s="59">
        <v>2021</v>
      </c>
      <c r="S116" s="59" t="s">
        <v>1452</v>
      </c>
      <c r="T116" s="59" t="s">
        <v>2391</v>
      </c>
      <c r="U116" s="59" t="s">
        <v>30</v>
      </c>
      <c r="V116" s="59">
        <v>1</v>
      </c>
      <c r="W116" s="59">
        <v>1</v>
      </c>
      <c r="X116" s="61">
        <v>1</v>
      </c>
      <c r="Y116" s="64">
        <v>0</v>
      </c>
    </row>
    <row r="117" spans="1:25" s="1" customFormat="1" ht="14">
      <c r="A117" s="59">
        <v>490</v>
      </c>
      <c r="B117" s="59" t="s">
        <v>2397</v>
      </c>
      <c r="C117" s="59" t="s">
        <v>2398</v>
      </c>
      <c r="D117" s="59" t="s">
        <v>4353</v>
      </c>
      <c r="E117" s="59" t="s">
        <v>72</v>
      </c>
      <c r="F117" s="59" t="s">
        <v>25</v>
      </c>
      <c r="G117" s="59">
        <v>0</v>
      </c>
      <c r="H117" s="60" t="s">
        <v>2399</v>
      </c>
      <c r="I117" s="59" t="s">
        <v>27</v>
      </c>
      <c r="J117" s="59">
        <v>1</v>
      </c>
      <c r="K117" s="59">
        <v>1</v>
      </c>
      <c r="L117" s="59">
        <v>0</v>
      </c>
      <c r="M117" s="59">
        <v>1</v>
      </c>
      <c r="N117" s="59">
        <v>0</v>
      </c>
      <c r="O117" s="59">
        <v>0</v>
      </c>
      <c r="P117" s="59">
        <v>0</v>
      </c>
      <c r="Q117" s="59">
        <v>0</v>
      </c>
      <c r="R117" s="59">
        <v>2020</v>
      </c>
      <c r="S117" s="59" t="s">
        <v>2133</v>
      </c>
      <c r="T117" s="59" t="s">
        <v>2400</v>
      </c>
      <c r="U117" s="59" t="s">
        <v>46</v>
      </c>
      <c r="V117" s="59">
        <v>1</v>
      </c>
      <c r="W117" s="59">
        <v>1</v>
      </c>
      <c r="X117" s="61">
        <v>1</v>
      </c>
      <c r="Y117" s="64">
        <v>0</v>
      </c>
    </row>
    <row r="118" spans="1:25" s="1" customFormat="1" ht="14">
      <c r="A118" s="59">
        <v>491</v>
      </c>
      <c r="B118" s="59" t="s">
        <v>2401</v>
      </c>
      <c r="C118" s="59" t="s">
        <v>2402</v>
      </c>
      <c r="D118" s="59" t="s">
        <v>4354</v>
      </c>
      <c r="E118" s="59" t="s">
        <v>50</v>
      </c>
      <c r="F118" s="59" t="s">
        <v>25</v>
      </c>
      <c r="G118" s="59">
        <v>0</v>
      </c>
      <c r="H118" s="60" t="s">
        <v>2403</v>
      </c>
      <c r="I118" s="59" t="s">
        <v>27</v>
      </c>
      <c r="J118" s="59">
        <v>1</v>
      </c>
      <c r="K118" s="59">
        <v>1</v>
      </c>
      <c r="L118" s="59">
        <v>0</v>
      </c>
      <c r="M118" s="59">
        <v>1</v>
      </c>
      <c r="N118" s="59">
        <v>0</v>
      </c>
      <c r="O118" s="59">
        <v>0</v>
      </c>
      <c r="P118" s="59">
        <v>0</v>
      </c>
      <c r="Q118" s="59">
        <v>0</v>
      </c>
      <c r="R118" s="59">
        <v>2021</v>
      </c>
      <c r="S118" s="59" t="s">
        <v>2404</v>
      </c>
      <c r="T118" s="59" t="s">
        <v>2405</v>
      </c>
      <c r="U118" s="59" t="s">
        <v>30</v>
      </c>
      <c r="V118" s="59">
        <v>1</v>
      </c>
      <c r="W118" s="59">
        <v>1</v>
      </c>
      <c r="X118" s="61">
        <v>1</v>
      </c>
      <c r="Y118" s="64">
        <v>0</v>
      </c>
    </row>
    <row r="119" spans="1:25" s="1" customFormat="1" ht="14">
      <c r="A119" s="59">
        <v>492</v>
      </c>
      <c r="B119" s="59" t="s">
        <v>2406</v>
      </c>
      <c r="C119" s="59" t="s">
        <v>2407</v>
      </c>
      <c r="D119" s="59" t="s">
        <v>4318</v>
      </c>
      <c r="E119" s="59" t="s">
        <v>24</v>
      </c>
      <c r="F119" s="59" t="s">
        <v>25</v>
      </c>
      <c r="G119" s="59">
        <v>0</v>
      </c>
      <c r="H119" s="60" t="s">
        <v>2408</v>
      </c>
      <c r="I119" s="59" t="s">
        <v>27</v>
      </c>
      <c r="J119" s="59">
        <v>1</v>
      </c>
      <c r="K119" s="59">
        <v>1</v>
      </c>
      <c r="L119" s="59">
        <v>0</v>
      </c>
      <c r="M119" s="59">
        <v>1</v>
      </c>
      <c r="N119" s="59">
        <v>0</v>
      </c>
      <c r="O119" s="59">
        <v>0</v>
      </c>
      <c r="P119" s="59">
        <v>0</v>
      </c>
      <c r="Q119" s="59">
        <v>0</v>
      </c>
      <c r="R119" s="59">
        <v>2021</v>
      </c>
      <c r="S119" s="59" t="s">
        <v>925</v>
      </c>
      <c r="T119" s="59" t="s">
        <v>2409</v>
      </c>
      <c r="U119" s="59" t="s">
        <v>46</v>
      </c>
      <c r="V119" s="59">
        <v>1</v>
      </c>
      <c r="W119" s="59">
        <v>1</v>
      </c>
      <c r="X119" s="61">
        <v>1</v>
      </c>
      <c r="Y119" s="64">
        <v>0</v>
      </c>
    </row>
    <row r="120" spans="1:25" s="1" customFormat="1" ht="14">
      <c r="A120" s="59">
        <v>497</v>
      </c>
      <c r="B120" s="64" t="s">
        <v>2429</v>
      </c>
      <c r="C120" s="64" t="s">
        <v>2430</v>
      </c>
      <c r="D120" s="60" t="s">
        <v>4355</v>
      </c>
      <c r="E120" s="61" t="s">
        <v>50</v>
      </c>
      <c r="F120" s="60" t="s">
        <v>4202</v>
      </c>
      <c r="G120" s="60">
        <v>0</v>
      </c>
      <c r="H120" s="64" t="s">
        <v>2431</v>
      </c>
      <c r="I120" s="64" t="s">
        <v>27</v>
      </c>
      <c r="J120" s="59">
        <v>1</v>
      </c>
      <c r="K120" s="59">
        <v>1</v>
      </c>
      <c r="L120" s="64">
        <v>0</v>
      </c>
      <c r="M120" s="64">
        <v>0</v>
      </c>
      <c r="N120" s="64">
        <v>0</v>
      </c>
      <c r="O120" s="64">
        <v>1</v>
      </c>
      <c r="P120" s="64">
        <v>0</v>
      </c>
      <c r="Q120" s="64">
        <v>0</v>
      </c>
      <c r="R120" s="64">
        <v>2020</v>
      </c>
      <c r="S120" s="64" t="s">
        <v>52</v>
      </c>
      <c r="T120" s="64" t="s">
        <v>2432</v>
      </c>
      <c r="U120" s="64" t="s">
        <v>30</v>
      </c>
      <c r="V120" s="64">
        <v>1</v>
      </c>
      <c r="W120" s="64">
        <v>1</v>
      </c>
      <c r="X120" s="64">
        <v>1</v>
      </c>
      <c r="Y120" s="64">
        <v>1</v>
      </c>
    </row>
    <row r="121" spans="1:25" s="1" customFormat="1" ht="14">
      <c r="A121" s="59">
        <v>500</v>
      </c>
      <c r="B121" s="59" t="s">
        <v>2442</v>
      </c>
      <c r="C121" s="59" t="s">
        <v>2443</v>
      </c>
      <c r="D121" s="59" t="s">
        <v>4265</v>
      </c>
      <c r="E121" s="59" t="s">
        <v>105</v>
      </c>
      <c r="F121" s="59" t="s">
        <v>25</v>
      </c>
      <c r="G121" s="59">
        <v>0</v>
      </c>
      <c r="H121" s="60" t="s">
        <v>2444</v>
      </c>
      <c r="I121" s="59" t="s">
        <v>27</v>
      </c>
      <c r="J121" s="59">
        <v>1</v>
      </c>
      <c r="K121" s="59">
        <v>0</v>
      </c>
      <c r="L121" s="59">
        <v>0</v>
      </c>
      <c r="M121" s="59">
        <v>0</v>
      </c>
      <c r="N121" s="59">
        <v>0</v>
      </c>
      <c r="O121" s="59">
        <v>0</v>
      </c>
      <c r="P121" s="59">
        <v>0</v>
      </c>
      <c r="Q121" s="59">
        <v>0</v>
      </c>
      <c r="R121" s="59">
        <v>2022</v>
      </c>
      <c r="S121" s="59" t="s">
        <v>1452</v>
      </c>
      <c r="T121" s="59" t="s">
        <v>2445</v>
      </c>
      <c r="U121" s="59" t="s">
        <v>30</v>
      </c>
      <c r="V121" s="59">
        <v>1</v>
      </c>
      <c r="W121" s="59">
        <v>1</v>
      </c>
      <c r="X121" s="61">
        <v>1</v>
      </c>
      <c r="Y121" s="64">
        <v>0</v>
      </c>
    </row>
    <row r="122" spans="1:25" s="1" customFormat="1" ht="14">
      <c r="A122" s="59">
        <v>505</v>
      </c>
      <c r="B122" s="59" t="s">
        <v>2465</v>
      </c>
      <c r="C122" s="59" t="s">
        <v>2466</v>
      </c>
      <c r="D122" s="59" t="s">
        <v>4356</v>
      </c>
      <c r="E122" s="59" t="s">
        <v>50</v>
      </c>
      <c r="F122" s="59" t="s">
        <v>25</v>
      </c>
      <c r="G122" s="59">
        <v>0</v>
      </c>
      <c r="H122" s="60" t="s">
        <v>2467</v>
      </c>
      <c r="I122" s="59" t="s">
        <v>27</v>
      </c>
      <c r="J122" s="59">
        <v>1</v>
      </c>
      <c r="K122" s="59">
        <v>0</v>
      </c>
      <c r="L122" s="59">
        <v>0</v>
      </c>
      <c r="M122" s="59">
        <v>0</v>
      </c>
      <c r="N122" s="59">
        <v>0</v>
      </c>
      <c r="O122" s="59">
        <v>0</v>
      </c>
      <c r="P122" s="59">
        <v>0</v>
      </c>
      <c r="Q122" s="59">
        <v>0</v>
      </c>
      <c r="R122" s="59">
        <v>2022</v>
      </c>
      <c r="S122" s="59" t="s">
        <v>68</v>
      </c>
      <c r="T122" s="59" t="s">
        <v>2468</v>
      </c>
      <c r="U122" s="59" t="s">
        <v>30</v>
      </c>
      <c r="V122" s="61">
        <v>1</v>
      </c>
      <c r="W122" s="61">
        <v>1</v>
      </c>
      <c r="X122" s="61">
        <v>1</v>
      </c>
      <c r="Y122" s="64">
        <v>0</v>
      </c>
    </row>
    <row r="123" spans="1:25" s="1" customFormat="1" ht="14">
      <c r="A123" s="59">
        <v>509</v>
      </c>
      <c r="B123" s="59" t="s">
        <v>2485</v>
      </c>
      <c r="C123" s="59" t="s">
        <v>2486</v>
      </c>
      <c r="D123" s="59" t="s">
        <v>4265</v>
      </c>
      <c r="E123" s="59" t="s">
        <v>105</v>
      </c>
      <c r="F123" s="59" t="s">
        <v>25</v>
      </c>
      <c r="G123" s="59">
        <v>0</v>
      </c>
      <c r="H123" s="60" t="s">
        <v>2487</v>
      </c>
      <c r="I123" s="59" t="s">
        <v>27</v>
      </c>
      <c r="J123" s="59">
        <v>1</v>
      </c>
      <c r="K123" s="59">
        <v>0</v>
      </c>
      <c r="L123" s="59">
        <v>0</v>
      </c>
      <c r="M123" s="59">
        <v>0</v>
      </c>
      <c r="N123" s="59">
        <v>0</v>
      </c>
      <c r="O123" s="59">
        <v>0</v>
      </c>
      <c r="P123" s="59">
        <v>0</v>
      </c>
      <c r="Q123" s="59">
        <v>0</v>
      </c>
      <c r="R123" s="59">
        <v>2020</v>
      </c>
      <c r="S123" s="59" t="s">
        <v>80</v>
      </c>
      <c r="T123" s="59" t="s">
        <v>2488</v>
      </c>
      <c r="U123" s="59" t="s">
        <v>30</v>
      </c>
      <c r="V123" s="59">
        <v>1</v>
      </c>
      <c r="W123" s="59">
        <v>1</v>
      </c>
      <c r="X123" s="61">
        <v>1</v>
      </c>
      <c r="Y123" s="64">
        <v>0</v>
      </c>
    </row>
    <row r="124" spans="1:25" s="1" customFormat="1" ht="14">
      <c r="A124" s="59">
        <v>516</v>
      </c>
      <c r="B124" s="59" t="s">
        <v>2518</v>
      </c>
      <c r="C124" s="59" t="s">
        <v>2519</v>
      </c>
      <c r="D124" s="59" t="s">
        <v>4357</v>
      </c>
      <c r="E124" s="59" t="s">
        <v>50</v>
      </c>
      <c r="F124" s="59" t="s">
        <v>25</v>
      </c>
      <c r="G124" s="59">
        <v>0</v>
      </c>
      <c r="H124" s="60" t="s">
        <v>2520</v>
      </c>
      <c r="I124" s="59" t="s">
        <v>27</v>
      </c>
      <c r="J124" s="59">
        <v>1</v>
      </c>
      <c r="K124" s="59">
        <v>0</v>
      </c>
      <c r="L124" s="59">
        <v>0</v>
      </c>
      <c r="M124" s="59">
        <v>0</v>
      </c>
      <c r="N124" s="59">
        <v>0</v>
      </c>
      <c r="O124" s="59">
        <v>0</v>
      </c>
      <c r="P124" s="59">
        <v>0</v>
      </c>
      <c r="Q124" s="59">
        <v>0</v>
      </c>
      <c r="R124" s="59">
        <v>2022</v>
      </c>
      <c r="S124" s="59" t="s">
        <v>118</v>
      </c>
      <c r="T124" s="59" t="s">
        <v>2521</v>
      </c>
      <c r="U124" s="59" t="s">
        <v>30</v>
      </c>
      <c r="V124" s="59">
        <v>1</v>
      </c>
      <c r="W124" s="59">
        <v>1</v>
      </c>
      <c r="X124" s="61">
        <v>1</v>
      </c>
      <c r="Y124" s="64">
        <v>0</v>
      </c>
    </row>
    <row r="125" spans="1:25" s="1" customFormat="1" ht="14">
      <c r="A125" s="59">
        <v>526</v>
      </c>
      <c r="B125" s="59" t="s">
        <v>2567</v>
      </c>
      <c r="C125" s="59" t="s">
        <v>2568</v>
      </c>
      <c r="D125" s="59" t="s">
        <v>4265</v>
      </c>
      <c r="E125" s="59" t="s">
        <v>105</v>
      </c>
      <c r="F125" s="59" t="s">
        <v>25</v>
      </c>
      <c r="G125" s="59">
        <v>0</v>
      </c>
      <c r="H125" s="60" t="s">
        <v>2569</v>
      </c>
      <c r="I125" s="59" t="s">
        <v>27</v>
      </c>
      <c r="J125" s="59">
        <v>1</v>
      </c>
      <c r="K125" s="59">
        <v>0</v>
      </c>
      <c r="L125" s="59">
        <v>0</v>
      </c>
      <c r="M125" s="59">
        <v>0</v>
      </c>
      <c r="N125" s="59">
        <v>0</v>
      </c>
      <c r="O125" s="59">
        <v>0</v>
      </c>
      <c r="P125" s="59">
        <v>0</v>
      </c>
      <c r="Q125" s="59">
        <v>0</v>
      </c>
      <c r="R125" s="59">
        <v>2022</v>
      </c>
      <c r="S125" s="59" t="s">
        <v>1022</v>
      </c>
      <c r="T125" s="59" t="s">
        <v>2570</v>
      </c>
      <c r="U125" s="59" t="s">
        <v>30</v>
      </c>
      <c r="V125" s="59">
        <v>1</v>
      </c>
      <c r="W125" s="59">
        <v>1</v>
      </c>
      <c r="X125" s="61">
        <v>1</v>
      </c>
      <c r="Y125" s="64">
        <v>0</v>
      </c>
    </row>
    <row r="126" spans="1:25" s="1" customFormat="1" ht="14">
      <c r="A126" s="59">
        <v>528</v>
      </c>
      <c r="B126" s="59" t="s">
        <v>2576</v>
      </c>
      <c r="C126" s="59" t="s">
        <v>2577</v>
      </c>
      <c r="D126" s="59" t="s">
        <v>4265</v>
      </c>
      <c r="E126" s="59" t="s">
        <v>105</v>
      </c>
      <c r="F126" s="59" t="s">
        <v>25</v>
      </c>
      <c r="G126" s="59">
        <v>0</v>
      </c>
      <c r="H126" s="60" t="s">
        <v>2578</v>
      </c>
      <c r="I126" s="59" t="s">
        <v>27</v>
      </c>
      <c r="J126" s="59">
        <v>1</v>
      </c>
      <c r="K126" s="59">
        <v>0</v>
      </c>
      <c r="L126" s="59">
        <v>0</v>
      </c>
      <c r="M126" s="59">
        <v>0</v>
      </c>
      <c r="N126" s="59">
        <v>0</v>
      </c>
      <c r="O126" s="59">
        <v>0</v>
      </c>
      <c r="P126" s="59">
        <v>0</v>
      </c>
      <c r="Q126" s="59">
        <v>0</v>
      </c>
      <c r="R126" s="59">
        <v>2016</v>
      </c>
      <c r="S126" s="59" t="s">
        <v>52</v>
      </c>
      <c r="T126" s="59" t="s">
        <v>2579</v>
      </c>
      <c r="U126" s="59" t="s">
        <v>30</v>
      </c>
      <c r="V126" s="59">
        <v>1</v>
      </c>
      <c r="W126" s="59">
        <v>1</v>
      </c>
      <c r="X126" s="61">
        <v>1</v>
      </c>
      <c r="Y126" s="64">
        <v>0</v>
      </c>
    </row>
    <row r="127" spans="1:25" s="1" customFormat="1" ht="14">
      <c r="A127" s="59">
        <v>542</v>
      </c>
      <c r="B127" s="59" t="s">
        <v>2648</v>
      </c>
      <c r="C127" s="59" t="s">
        <v>2649</v>
      </c>
      <c r="D127" s="59" t="s">
        <v>4327</v>
      </c>
      <c r="E127" s="59" t="s">
        <v>50</v>
      </c>
      <c r="F127" s="59" t="s">
        <v>25</v>
      </c>
      <c r="G127" s="59">
        <v>0</v>
      </c>
      <c r="H127" s="60" t="s">
        <v>2650</v>
      </c>
      <c r="I127" s="59" t="s">
        <v>27</v>
      </c>
      <c r="J127" s="59">
        <v>0</v>
      </c>
      <c r="K127" s="59">
        <v>6</v>
      </c>
      <c r="L127" s="59">
        <v>1</v>
      </c>
      <c r="M127" s="59">
        <v>1</v>
      </c>
      <c r="N127" s="59">
        <v>1</v>
      </c>
      <c r="O127" s="59">
        <v>1</v>
      </c>
      <c r="P127" s="59">
        <v>1</v>
      </c>
      <c r="Q127" s="59">
        <v>1</v>
      </c>
      <c r="R127" s="59">
        <v>2019</v>
      </c>
      <c r="S127" s="59" t="s">
        <v>112</v>
      </c>
      <c r="T127" s="59" t="s">
        <v>2651</v>
      </c>
      <c r="U127" s="59" t="s">
        <v>30</v>
      </c>
      <c r="V127" s="59">
        <v>1</v>
      </c>
      <c r="W127" s="59">
        <v>1</v>
      </c>
      <c r="X127" s="61">
        <v>1</v>
      </c>
      <c r="Y127" s="64">
        <v>0</v>
      </c>
    </row>
    <row r="128" spans="1:25" s="1" customFormat="1" ht="14">
      <c r="A128" s="59">
        <v>582</v>
      </c>
      <c r="B128" s="59" t="s">
        <v>2834</v>
      </c>
      <c r="C128" s="59" t="s">
        <v>2835</v>
      </c>
      <c r="D128" s="59" t="s">
        <v>4254</v>
      </c>
      <c r="E128" s="59" t="s">
        <v>105</v>
      </c>
      <c r="F128" s="59" t="s">
        <v>25</v>
      </c>
      <c r="G128" s="59">
        <v>0</v>
      </c>
      <c r="H128" s="60" t="s">
        <v>2836</v>
      </c>
      <c r="I128" s="59" t="s">
        <v>27</v>
      </c>
      <c r="J128" s="59">
        <v>0</v>
      </c>
      <c r="K128" s="59">
        <v>6</v>
      </c>
      <c r="L128" s="59">
        <v>1</v>
      </c>
      <c r="M128" s="59">
        <v>1</v>
      </c>
      <c r="N128" s="59">
        <v>1</v>
      </c>
      <c r="O128" s="59">
        <v>1</v>
      </c>
      <c r="P128" s="59">
        <v>1</v>
      </c>
      <c r="Q128" s="59">
        <v>1</v>
      </c>
      <c r="R128" s="59">
        <v>2018</v>
      </c>
      <c r="S128" s="59" t="s">
        <v>2832</v>
      </c>
      <c r="T128" s="59" t="s">
        <v>2837</v>
      </c>
      <c r="U128" s="59" t="s">
        <v>30</v>
      </c>
      <c r="V128" s="59">
        <v>1</v>
      </c>
      <c r="W128" s="59">
        <v>1</v>
      </c>
      <c r="X128" s="61">
        <v>1</v>
      </c>
      <c r="Y128" s="64">
        <v>0</v>
      </c>
    </row>
    <row r="129" spans="1:25" s="1" customFormat="1" ht="14">
      <c r="A129" s="59">
        <v>731</v>
      </c>
      <c r="B129" s="59" t="s">
        <v>3508</v>
      </c>
      <c r="C129" s="59" t="s">
        <v>3509</v>
      </c>
      <c r="D129" s="59" t="s">
        <v>110</v>
      </c>
      <c r="E129" s="59" t="s">
        <v>105</v>
      </c>
      <c r="F129" s="59" t="s">
        <v>25</v>
      </c>
      <c r="G129" s="59">
        <v>0</v>
      </c>
      <c r="H129" s="60" t="s">
        <v>3510</v>
      </c>
      <c r="I129" s="59" t="s">
        <v>183</v>
      </c>
      <c r="J129" s="59">
        <v>0</v>
      </c>
      <c r="K129" s="59">
        <v>4</v>
      </c>
      <c r="L129" s="59">
        <v>0</v>
      </c>
      <c r="M129" s="59">
        <v>1</v>
      </c>
      <c r="N129" s="59">
        <v>1</v>
      </c>
      <c r="O129" s="59">
        <v>0</v>
      </c>
      <c r="P129" s="59">
        <v>1</v>
      </c>
      <c r="Q129" s="59">
        <v>1</v>
      </c>
      <c r="R129" s="59">
        <v>2015</v>
      </c>
      <c r="S129" s="59" t="s">
        <v>3511</v>
      </c>
      <c r="T129" s="59" t="s">
        <v>3512</v>
      </c>
      <c r="U129" s="59" t="s">
        <v>30</v>
      </c>
      <c r="V129" s="59">
        <v>1</v>
      </c>
      <c r="W129" s="59">
        <v>1</v>
      </c>
      <c r="X129" s="61">
        <v>1</v>
      </c>
      <c r="Y129" s="64">
        <v>0</v>
      </c>
    </row>
    <row r="130" spans="1:25" s="1" customFormat="1" ht="14">
      <c r="A130" s="59">
        <v>787</v>
      </c>
      <c r="B130" s="59" t="s">
        <v>3775</v>
      </c>
      <c r="C130" s="59" t="s">
        <v>3776</v>
      </c>
      <c r="D130" s="59" t="s">
        <v>110</v>
      </c>
      <c r="E130" s="59" t="s">
        <v>105</v>
      </c>
      <c r="F130" s="59" t="s">
        <v>25</v>
      </c>
      <c r="G130" s="59">
        <v>0</v>
      </c>
      <c r="H130" s="60" t="s">
        <v>3777</v>
      </c>
      <c r="I130" s="59" t="s">
        <v>27</v>
      </c>
      <c r="J130" s="59">
        <v>0</v>
      </c>
      <c r="K130" s="59">
        <v>2</v>
      </c>
      <c r="L130" s="59">
        <v>1</v>
      </c>
      <c r="M130" s="59">
        <v>1</v>
      </c>
      <c r="N130" s="59">
        <v>0</v>
      </c>
      <c r="O130" s="59">
        <v>0</v>
      </c>
      <c r="P130" s="59">
        <v>0</v>
      </c>
      <c r="Q130" s="59">
        <v>0</v>
      </c>
      <c r="R130" s="59">
        <v>2022</v>
      </c>
      <c r="S130" s="59" t="s">
        <v>2545</v>
      </c>
      <c r="T130" s="59" t="s">
        <v>3778</v>
      </c>
      <c r="U130" s="59" t="s">
        <v>30</v>
      </c>
      <c r="V130" s="59">
        <v>1</v>
      </c>
      <c r="W130" s="59">
        <v>1</v>
      </c>
      <c r="X130" s="61">
        <v>1</v>
      </c>
      <c r="Y130" s="64">
        <v>0</v>
      </c>
    </row>
    <row r="131" spans="1:25" s="1" customFormat="1" ht="14">
      <c r="A131" s="59">
        <v>808</v>
      </c>
      <c r="B131" s="59" t="s">
        <v>3872</v>
      </c>
      <c r="C131" s="59" t="s">
        <v>3873</v>
      </c>
      <c r="D131" s="59" t="s">
        <v>4359</v>
      </c>
      <c r="E131" s="59" t="s">
        <v>72</v>
      </c>
      <c r="F131" s="59" t="s">
        <v>25</v>
      </c>
      <c r="G131" s="59">
        <v>0</v>
      </c>
      <c r="H131" s="60" t="s">
        <v>3874</v>
      </c>
      <c r="I131" s="59" t="s">
        <v>27</v>
      </c>
      <c r="J131" s="59">
        <v>0</v>
      </c>
      <c r="K131" s="59">
        <v>2</v>
      </c>
      <c r="L131" s="59">
        <v>1</v>
      </c>
      <c r="M131" s="59">
        <v>1</v>
      </c>
      <c r="N131" s="59">
        <v>0</v>
      </c>
      <c r="O131" s="59">
        <v>0</v>
      </c>
      <c r="P131" s="59">
        <v>0</v>
      </c>
      <c r="Q131" s="59">
        <v>0</v>
      </c>
      <c r="R131" s="59">
        <v>2022</v>
      </c>
      <c r="S131" s="59" t="s">
        <v>52</v>
      </c>
      <c r="T131" s="59" t="s">
        <v>3875</v>
      </c>
      <c r="U131" s="59" t="s">
        <v>30</v>
      </c>
      <c r="V131" s="59">
        <v>1</v>
      </c>
      <c r="W131" s="59">
        <v>1</v>
      </c>
      <c r="X131" s="61">
        <v>1</v>
      </c>
      <c r="Y131" s="64">
        <v>0</v>
      </c>
    </row>
    <row r="133" spans="1:25">
      <c r="A133" s="81" t="s">
        <v>15</v>
      </c>
      <c r="B133" s="59" t="s">
        <v>4197</v>
      </c>
    </row>
    <row r="134" spans="1:25">
      <c r="A134" s="59">
        <v>2011</v>
      </c>
      <c r="B134" s="82">
        <f>COUNTIF($R$2:$R$131,"=2011")</f>
        <v>0</v>
      </c>
    </row>
    <row r="135" spans="1:25">
      <c r="A135" s="59">
        <v>2012</v>
      </c>
      <c r="B135" s="82">
        <f>COUNTIF($R$2:$R$131,"=2012")</f>
        <v>0</v>
      </c>
    </row>
    <row r="136" spans="1:25">
      <c r="A136" s="59">
        <v>2013</v>
      </c>
      <c r="B136" s="82">
        <f>COUNTIF($R$2:$R$131,"=2013")</f>
        <v>1</v>
      </c>
    </row>
    <row r="137" spans="1:25">
      <c r="A137" s="59">
        <v>2014</v>
      </c>
      <c r="B137" s="82">
        <f>COUNTIF($R$2:$R$131,"=2014")</f>
        <v>0</v>
      </c>
    </row>
    <row r="138" spans="1:25">
      <c r="A138" s="59">
        <v>2015</v>
      </c>
      <c r="B138" s="82">
        <f>COUNTIF($R$2:$R$131,"=2015")</f>
        <v>1</v>
      </c>
    </row>
    <row r="139" spans="1:25">
      <c r="A139" s="59">
        <v>2016</v>
      </c>
      <c r="B139" s="82">
        <f>COUNTIF($R$2:$R$131,"=2016")</f>
        <v>1</v>
      </c>
    </row>
    <row r="140" spans="1:25">
      <c r="A140" s="59">
        <v>2017</v>
      </c>
      <c r="B140" s="82">
        <f>COUNTIF($R$2:$R$131,"=2017")</f>
        <v>1</v>
      </c>
    </row>
    <row r="141" spans="1:25">
      <c r="A141" s="59">
        <v>2018</v>
      </c>
      <c r="B141" s="82">
        <f>COUNTIF($R$2:$R$131,"=2018")</f>
        <v>9</v>
      </c>
    </row>
    <row r="142" spans="1:25">
      <c r="A142" s="59">
        <v>2019</v>
      </c>
      <c r="B142" s="82">
        <f>COUNTIF($R$2:$R$131,"=2019")</f>
        <v>15</v>
      </c>
    </row>
    <row r="143" spans="1:25">
      <c r="A143" s="59">
        <v>2020</v>
      </c>
      <c r="B143" s="82">
        <f>COUNTIF($R$2:$R$131,"=2020")</f>
        <v>23</v>
      </c>
    </row>
    <row r="144" spans="1:25">
      <c r="A144" s="59">
        <v>2021</v>
      </c>
      <c r="B144" s="82">
        <f>COUNTIF($R$2:$R$131,"=2021")</f>
        <v>37</v>
      </c>
    </row>
    <row r="145" spans="1:2">
      <c r="A145" s="59">
        <v>2022</v>
      </c>
      <c r="B145" s="82">
        <f>COUNTIF($R$2:$R$131,"=2022")</f>
        <v>42</v>
      </c>
    </row>
    <row r="146" spans="1:2">
      <c r="A146" s="83" t="s">
        <v>4010</v>
      </c>
      <c r="B146" s="84">
        <f>SUM(B134:B145)</f>
        <v>130</v>
      </c>
    </row>
    <row r="147" spans="1:2">
      <c r="A147" s="71"/>
      <c r="B147" s="79"/>
    </row>
    <row r="148" spans="1:2">
      <c r="A148" s="71"/>
      <c r="B148" s="79"/>
    </row>
    <row r="149" spans="1:2">
      <c r="A149" s="71"/>
      <c r="B149" s="79"/>
    </row>
  </sheetData>
  <conditionalFormatting sqref="C1">
    <cfRule type="duplicateValues" dxfId="20" priority="1"/>
  </conditionalFormatting>
  <conditionalFormatting sqref="C2">
    <cfRule type="duplicateValues" dxfId="19" priority="33"/>
  </conditionalFormatting>
  <conditionalFormatting sqref="C3:C4">
    <cfRule type="duplicateValues" dxfId="18" priority="26"/>
  </conditionalFormatting>
  <conditionalFormatting sqref="C5:C22">
    <cfRule type="duplicateValues" dxfId="17" priority="19"/>
  </conditionalFormatting>
  <conditionalFormatting sqref="C23:C40">
    <cfRule type="duplicateValues" dxfId="16" priority="12"/>
  </conditionalFormatting>
  <conditionalFormatting sqref="C41:C131">
    <cfRule type="duplicateValues" dxfId="15" priority="5"/>
  </conditionalFormatting>
  <conditionalFormatting sqref="H1">
    <cfRule type="duplicateValues" dxfId="14" priority="2"/>
  </conditionalFormatting>
  <conditionalFormatting sqref="H2">
    <cfRule type="duplicateValues" dxfId="13" priority="34"/>
  </conditionalFormatting>
  <conditionalFormatting sqref="H3:H4">
    <cfRule type="duplicateValues" dxfId="12" priority="27"/>
  </conditionalFormatting>
  <conditionalFormatting sqref="H5:H22">
    <cfRule type="duplicateValues" dxfId="11" priority="20"/>
  </conditionalFormatting>
  <conditionalFormatting sqref="H23:H40">
    <cfRule type="duplicateValues" dxfId="10" priority="13"/>
  </conditionalFormatting>
  <conditionalFormatting sqref="H41:H131">
    <cfRule type="duplicateValues" dxfId="9" priority="6"/>
  </conditionalFormatting>
  <conditionalFormatting sqref="H130:H131">
    <cfRule type="duplicateValues" dxfId="8" priority="4"/>
  </conditionalFormatting>
  <conditionalFormatting sqref="J2:J131">
    <cfRule type="cellIs" dxfId="7" priority="8" operator="equal">
      <formula>0</formula>
    </cfRule>
    <cfRule type="cellIs" dxfId="6" priority="10" operator="equal">
      <formula>1</formula>
    </cfRule>
  </conditionalFormatting>
  <conditionalFormatting sqref="K2">
    <cfRule type="colorScale" priority="39">
      <colorScale>
        <cfvo type="min"/>
        <cfvo type="max"/>
        <color rgb="FFFFEF9C"/>
        <color rgb="FF63BE7B"/>
      </colorScale>
    </cfRule>
  </conditionalFormatting>
  <conditionalFormatting sqref="K3:K4">
    <cfRule type="colorScale" priority="32">
      <colorScale>
        <cfvo type="min"/>
        <cfvo type="max"/>
        <color rgb="FFFFEF9C"/>
        <color rgb="FF63BE7B"/>
      </colorScale>
    </cfRule>
  </conditionalFormatting>
  <conditionalFormatting sqref="K5:K22">
    <cfRule type="colorScale" priority="25">
      <colorScale>
        <cfvo type="min"/>
        <cfvo type="max"/>
        <color rgb="FFFFEF9C"/>
        <color rgb="FF63BE7B"/>
      </colorScale>
    </cfRule>
  </conditionalFormatting>
  <conditionalFormatting sqref="K23:K40">
    <cfRule type="colorScale" priority="18">
      <colorScale>
        <cfvo type="min"/>
        <cfvo type="max"/>
        <color rgb="FFFFEF9C"/>
        <color rgb="FF63BE7B"/>
      </colorScale>
    </cfRule>
  </conditionalFormatting>
  <conditionalFormatting sqref="K41:K131">
    <cfRule type="colorScale" priority="11">
      <colorScale>
        <cfvo type="min"/>
        <cfvo type="max"/>
        <color rgb="FFFFEF9C"/>
        <color rgb="FF63BE7B"/>
      </colorScale>
    </cfRule>
  </conditionalFormatting>
  <conditionalFormatting sqref="L1:Q1 V1:X129">
    <cfRule type="cellIs" dxfId="5" priority="3" operator="equal">
      <formula>0</formula>
    </cfRule>
  </conditionalFormatting>
  <conditionalFormatting sqref="L2:Q129">
    <cfRule type="cellIs" dxfId="4" priority="9" operator="equal">
      <formula>0</formula>
    </cfRule>
  </conditionalFormatting>
  <conditionalFormatting sqref="L2:Q131">
    <cfRule type="cellIs" dxfId="3" priority="7" operator="equal">
      <formula>0</formula>
    </cfRule>
  </conditionalFormatting>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B532"/>
  <sheetViews>
    <sheetView zoomScale="70" zoomScaleNormal="70" workbookViewId="0">
      <selection activeCell="AF34" sqref="AF34"/>
    </sheetView>
  </sheetViews>
  <sheetFormatPr defaultColWidth="9" defaultRowHeight="14"/>
  <cols>
    <col min="1" max="1" width="8.81640625" style="2"/>
    <col min="2" max="2" width="14.1796875" style="2" customWidth="1"/>
    <col min="3" max="3" width="10.90625" style="1" customWidth="1"/>
    <col min="4" max="4" width="9.90625" style="2" customWidth="1"/>
    <col min="5" max="6" width="8.81640625" style="2"/>
    <col min="7" max="7" width="10" style="2" customWidth="1"/>
    <col min="8" max="10" width="8.81640625" style="2"/>
    <col min="11" max="11" width="8.81640625" style="29"/>
    <col min="12" max="12" width="13.08984375" style="2" customWidth="1"/>
    <col min="13" max="13" width="11.08984375" style="2" customWidth="1"/>
    <col min="14" max="14" width="10" style="2" customWidth="1"/>
    <col min="15" max="16" width="8.81640625" style="2"/>
    <col min="17" max="17" width="10" style="2" customWidth="1"/>
    <col min="18" max="22" width="8.81640625" style="2"/>
    <col min="23" max="23" width="7.36328125" style="2" customWidth="1"/>
    <col min="24" max="24" width="9.6328125" style="1" customWidth="1"/>
    <col min="25" max="25" width="10.6328125" style="1" customWidth="1"/>
    <col min="26" max="26" width="10.453125" style="1" customWidth="1"/>
    <col min="27" max="27" width="8.81640625" style="1" customWidth="1"/>
    <col min="28" max="28" width="10.453125" style="1" customWidth="1"/>
    <col min="29" max="29" width="9" style="1" customWidth="1"/>
    <col min="30" max="30" width="8.453125" style="1" customWidth="1"/>
    <col min="31" max="33" width="9.1796875" style="1" customWidth="1"/>
    <col min="34" max="34" width="9.54296875" style="1" customWidth="1"/>
    <col min="35" max="35" width="8.90625" style="1" customWidth="1"/>
    <col min="36" max="36" width="13.36328125" style="1" customWidth="1"/>
    <col min="37" max="37" width="10.6328125" style="1" customWidth="1"/>
    <col min="38" max="38" width="9.08984375" style="1" customWidth="1"/>
    <col min="39" max="39" width="16.90625" style="1" customWidth="1"/>
    <col min="40" max="52" width="11.90625" style="1" customWidth="1"/>
    <col min="53" max="16384" width="9" style="1"/>
  </cols>
  <sheetData>
    <row r="1" spans="1:52" ht="59.15" customHeight="1">
      <c r="A1" s="42" t="s">
        <v>0</v>
      </c>
      <c r="B1" s="43" t="s">
        <v>3999</v>
      </c>
      <c r="C1" s="44" t="s">
        <v>4000</v>
      </c>
      <c r="D1" s="44" t="s">
        <v>4001</v>
      </c>
      <c r="E1" s="44" t="s">
        <v>4002</v>
      </c>
      <c r="F1" s="44" t="s">
        <v>4003</v>
      </c>
      <c r="G1" s="44" t="s">
        <v>4004</v>
      </c>
      <c r="H1" s="44" t="s">
        <v>4005</v>
      </c>
      <c r="I1" s="44" t="s">
        <v>4006</v>
      </c>
      <c r="J1" s="45" t="s">
        <v>15</v>
      </c>
      <c r="K1" s="42" t="s">
        <v>0</v>
      </c>
      <c r="L1" s="46" t="s">
        <v>4007</v>
      </c>
      <c r="M1" s="44" t="s">
        <v>4000</v>
      </c>
      <c r="N1" s="44" t="s">
        <v>4001</v>
      </c>
      <c r="O1" s="44" t="s">
        <v>4002</v>
      </c>
      <c r="P1" s="44" t="s">
        <v>4003</v>
      </c>
      <c r="Q1" s="44" t="s">
        <v>4004</v>
      </c>
      <c r="R1" s="44" t="s">
        <v>4005</v>
      </c>
      <c r="S1" s="44" t="s">
        <v>4006</v>
      </c>
      <c r="T1" s="44" t="s">
        <v>15</v>
      </c>
      <c r="U1" s="13"/>
      <c r="V1" s="13"/>
      <c r="W1" s="8"/>
      <c r="X1" s="86" t="s">
        <v>3999</v>
      </c>
      <c r="Y1" s="87"/>
      <c r="Z1" s="87"/>
      <c r="AA1" s="87"/>
      <c r="AB1" s="87"/>
      <c r="AC1" s="88"/>
      <c r="AD1" s="89" t="s">
        <v>4007</v>
      </c>
      <c r="AE1" s="90"/>
      <c r="AF1" s="90"/>
      <c r="AG1" s="90"/>
      <c r="AH1" s="90"/>
      <c r="AI1" s="91"/>
      <c r="AJ1" s="51"/>
      <c r="AK1" s="51"/>
      <c r="AL1" s="52"/>
      <c r="AM1" s="52"/>
      <c r="AN1" s="52"/>
      <c r="AO1" s="52"/>
      <c r="AP1" s="52"/>
      <c r="AQ1" s="52"/>
      <c r="AR1" s="52"/>
      <c r="AS1" s="52"/>
      <c r="AT1" s="52"/>
      <c r="AU1" s="52"/>
      <c r="AV1" s="52"/>
      <c r="AW1" s="52"/>
      <c r="AX1" s="52"/>
      <c r="AY1" s="52"/>
      <c r="AZ1" s="52"/>
    </row>
    <row r="2" spans="1:52" ht="44.75" customHeight="1">
      <c r="A2" s="2">
        <f>'database including 834 studies'!A2</f>
        <v>1</v>
      </c>
      <c r="B2" s="2">
        <f>'database including 834 studies'!J2</f>
        <v>1</v>
      </c>
      <c r="C2" s="2">
        <f>'database including 834 studies'!K2</f>
        <v>6</v>
      </c>
      <c r="D2" s="2">
        <f>'database including 834 studies'!L2</f>
        <v>1</v>
      </c>
      <c r="E2" s="2">
        <f>'database including 834 studies'!M2</f>
        <v>1</v>
      </c>
      <c r="F2" s="2">
        <f>'database including 834 studies'!N2</f>
        <v>1</v>
      </c>
      <c r="G2" s="2">
        <f>'database including 834 studies'!O2</f>
        <v>1</v>
      </c>
      <c r="H2" s="2">
        <f>'database including 834 studies'!P2</f>
        <v>1</v>
      </c>
      <c r="I2" s="2">
        <f>'database including 834 studies'!Q2</f>
        <v>1</v>
      </c>
      <c r="J2" s="2">
        <f>'database including 834 studies'!R2</f>
        <v>2021</v>
      </c>
      <c r="K2" s="29">
        <f>'database including 834 studies'!A532</f>
        <v>531</v>
      </c>
      <c r="L2" s="2">
        <f>'database including 834 studies'!J532</f>
        <v>0</v>
      </c>
      <c r="M2" s="2">
        <f>'database including 834 studies'!K532</f>
        <v>6</v>
      </c>
      <c r="N2" s="2">
        <f>'database including 834 studies'!L532</f>
        <v>1</v>
      </c>
      <c r="O2" s="2">
        <f>'database including 834 studies'!M532</f>
        <v>1</v>
      </c>
      <c r="P2" s="2">
        <f>'database including 834 studies'!N532</f>
        <v>1</v>
      </c>
      <c r="Q2" s="2">
        <f>'database including 834 studies'!O532</f>
        <v>1</v>
      </c>
      <c r="R2" s="2">
        <f>'database including 834 studies'!P532</f>
        <v>1</v>
      </c>
      <c r="S2" s="2">
        <f>'database including 834 studies'!Q532</f>
        <v>1</v>
      </c>
      <c r="T2" s="2">
        <f>'database including 834 studies'!R532</f>
        <v>2016</v>
      </c>
      <c r="W2" s="8"/>
      <c r="X2" s="7" t="s">
        <v>4001</v>
      </c>
      <c r="Y2" s="7" t="s">
        <v>4004</v>
      </c>
      <c r="Z2" s="7" t="s">
        <v>4002</v>
      </c>
      <c r="AA2" s="7" t="s">
        <v>4006</v>
      </c>
      <c r="AB2" s="7" t="s">
        <v>4003</v>
      </c>
      <c r="AC2" s="7" t="s">
        <v>4005</v>
      </c>
      <c r="AD2" s="7" t="s">
        <v>4001</v>
      </c>
      <c r="AE2" s="7" t="s">
        <v>4004</v>
      </c>
      <c r="AF2" s="7" t="s">
        <v>4002</v>
      </c>
      <c r="AG2" s="7" t="s">
        <v>4006</v>
      </c>
      <c r="AH2" s="7" t="s">
        <v>4003</v>
      </c>
      <c r="AI2" s="7" t="s">
        <v>4005</v>
      </c>
      <c r="AJ2" s="43" t="s">
        <v>4008</v>
      </c>
      <c r="AK2" s="46" t="s">
        <v>4009</v>
      </c>
      <c r="AL2" s="52"/>
      <c r="AM2" s="52"/>
      <c r="AN2" s="52"/>
      <c r="AO2" s="52"/>
      <c r="AP2" s="52"/>
      <c r="AQ2" s="52"/>
      <c r="AR2" s="52"/>
      <c r="AS2" s="52"/>
      <c r="AT2" s="52"/>
      <c r="AU2" s="52"/>
      <c r="AV2" s="52"/>
      <c r="AW2" s="52"/>
      <c r="AX2" s="52"/>
      <c r="AY2" s="52"/>
      <c r="AZ2" s="52"/>
    </row>
    <row r="3" spans="1:52">
      <c r="A3" s="2">
        <f>'database including 834 studies'!A3</f>
        <v>2</v>
      </c>
      <c r="B3" s="2">
        <f>'database including 834 studies'!J3</f>
        <v>1</v>
      </c>
      <c r="C3" s="2">
        <f>'database including 834 studies'!K3</f>
        <v>6</v>
      </c>
      <c r="D3" s="2">
        <f>'database including 834 studies'!L3</f>
        <v>1</v>
      </c>
      <c r="E3" s="2">
        <f>'database including 834 studies'!M3</f>
        <v>1</v>
      </c>
      <c r="F3" s="2">
        <f>'database including 834 studies'!N3</f>
        <v>1</v>
      </c>
      <c r="G3" s="2">
        <f>'database including 834 studies'!O3</f>
        <v>1</v>
      </c>
      <c r="H3" s="2">
        <f>'database including 834 studies'!P3</f>
        <v>1</v>
      </c>
      <c r="I3" s="2">
        <f>'database including 834 studies'!Q3</f>
        <v>1</v>
      </c>
      <c r="J3" s="2">
        <f>'database including 834 studies'!R3</f>
        <v>2022</v>
      </c>
      <c r="K3" s="29">
        <f>'database including 834 studies'!A533</f>
        <v>532</v>
      </c>
      <c r="L3" s="2">
        <f>'database including 834 studies'!J533</f>
        <v>0</v>
      </c>
      <c r="M3" s="2">
        <f>'database including 834 studies'!K533</f>
        <v>6</v>
      </c>
      <c r="N3" s="2">
        <f>'database including 834 studies'!L533</f>
        <v>1</v>
      </c>
      <c r="O3" s="2">
        <f>'database including 834 studies'!M533</f>
        <v>1</v>
      </c>
      <c r="P3" s="2">
        <f>'database including 834 studies'!N533</f>
        <v>1</v>
      </c>
      <c r="Q3" s="2">
        <f>'database including 834 studies'!O533</f>
        <v>1</v>
      </c>
      <c r="R3" s="2">
        <f>'database including 834 studies'!P533</f>
        <v>1</v>
      </c>
      <c r="S3" s="2">
        <f>'database including 834 studies'!Q533</f>
        <v>1</v>
      </c>
      <c r="T3" s="2">
        <f>'database including 834 studies'!R533</f>
        <v>2019</v>
      </c>
      <c r="W3" s="8">
        <v>2011</v>
      </c>
      <c r="X3" s="47">
        <f>SUMIF($J$2:$J$531,"=2011",D$2:D$531)</f>
        <v>0</v>
      </c>
      <c r="Y3" s="47">
        <f>SUMIF($J$2:$J$531,"=2011",G$2:G$531)</f>
        <v>0</v>
      </c>
      <c r="Z3" s="47">
        <f>SUMIF($J$2:$J$531,"=2011",E$2:E$531)</f>
        <v>0</v>
      </c>
      <c r="AA3" s="47">
        <f>SUMIF($J$2:$J$531,"=2011",I$2:I$531)</f>
        <v>0</v>
      </c>
      <c r="AB3" s="47">
        <f>SUMIF($J$2:$J$531,"=2011",F$2:F$531)</f>
        <v>0</v>
      </c>
      <c r="AC3" s="47">
        <f>SUMIF($J$2:$J$531,"=2011",H$2:H$531)</f>
        <v>0</v>
      </c>
      <c r="AD3" s="47">
        <f>SUMIF($T$2:$T$305,"=2011",N$2:N$305)</f>
        <v>2</v>
      </c>
      <c r="AE3" s="47">
        <f>SUMIF($T$2:$T$305,"=2011",Q$2:Q$305)</f>
        <v>2</v>
      </c>
      <c r="AF3" s="47">
        <f>SUMIF($T$2:$T$305,"=2011",O$2:O$305)</f>
        <v>2</v>
      </c>
      <c r="AG3" s="47">
        <f>SUMIF($T$2:$T$305,"=2011",S$2:S$305)</f>
        <v>1</v>
      </c>
      <c r="AH3" s="47">
        <f>SUMIF($T$2:$T$305,"=2011",P$2:P$305)</f>
        <v>2</v>
      </c>
      <c r="AI3" s="47">
        <f>SUMIF($T$2:$T$305,"=2011",R$2:R$305)</f>
        <v>1</v>
      </c>
      <c r="AJ3" s="47">
        <f>COUNTIF(data_processing_1!J$2:J$531,2011)</f>
        <v>0</v>
      </c>
      <c r="AK3" s="47">
        <f>COUNTIF(data_processing_1!T$2:T$305,2011)</f>
        <v>2</v>
      </c>
      <c r="AL3" s="53"/>
      <c r="AM3" s="53"/>
      <c r="AN3" s="53"/>
      <c r="AO3" s="53"/>
      <c r="AP3" s="53"/>
      <c r="AQ3" s="53"/>
      <c r="AR3" s="53"/>
      <c r="AS3" s="53"/>
      <c r="AT3" s="53"/>
      <c r="AU3" s="53"/>
      <c r="AV3" s="53"/>
      <c r="AW3" s="53"/>
      <c r="AX3" s="53"/>
      <c r="AY3" s="53"/>
      <c r="AZ3" s="53"/>
    </row>
    <row r="4" spans="1:52">
      <c r="A4" s="2">
        <f>'database including 834 studies'!A4</f>
        <v>3</v>
      </c>
      <c r="B4" s="2">
        <f>'database including 834 studies'!J4</f>
        <v>1</v>
      </c>
      <c r="C4" s="2">
        <f>'database including 834 studies'!K4</f>
        <v>6</v>
      </c>
      <c r="D4" s="2">
        <f>'database including 834 studies'!L4</f>
        <v>1</v>
      </c>
      <c r="E4" s="2">
        <f>'database including 834 studies'!M4</f>
        <v>1</v>
      </c>
      <c r="F4" s="2">
        <f>'database including 834 studies'!N4</f>
        <v>1</v>
      </c>
      <c r="G4" s="2">
        <f>'database including 834 studies'!O4</f>
        <v>1</v>
      </c>
      <c r="H4" s="2">
        <f>'database including 834 studies'!P4</f>
        <v>1</v>
      </c>
      <c r="I4" s="2">
        <f>'database including 834 studies'!Q4</f>
        <v>1</v>
      </c>
      <c r="J4" s="2">
        <f>'database including 834 studies'!R4</f>
        <v>2021</v>
      </c>
      <c r="K4" s="29">
        <f>'database including 834 studies'!A534</f>
        <v>533</v>
      </c>
      <c r="L4" s="2">
        <f>'database including 834 studies'!J534</f>
        <v>0</v>
      </c>
      <c r="M4" s="2">
        <f>'database including 834 studies'!K534</f>
        <v>6</v>
      </c>
      <c r="N4" s="2">
        <f>'database including 834 studies'!L534</f>
        <v>1</v>
      </c>
      <c r="O4" s="2">
        <f>'database including 834 studies'!M534</f>
        <v>1</v>
      </c>
      <c r="P4" s="2">
        <f>'database including 834 studies'!N534</f>
        <v>1</v>
      </c>
      <c r="Q4" s="2">
        <f>'database including 834 studies'!O534</f>
        <v>1</v>
      </c>
      <c r="R4" s="2">
        <f>'database including 834 studies'!P534</f>
        <v>1</v>
      </c>
      <c r="S4" s="2">
        <f>'database including 834 studies'!Q534</f>
        <v>1</v>
      </c>
      <c r="T4" s="2">
        <f>'database including 834 studies'!R534</f>
        <v>2015</v>
      </c>
      <c r="W4" s="8">
        <v>2012</v>
      </c>
      <c r="X4" s="47">
        <f>SUMIF($J$2:$J$531,"=2012",D$2:D$531)</f>
        <v>0</v>
      </c>
      <c r="Y4" s="47">
        <f>SUMIF($J$2:$J$531,"=2012",G$2:G$531)</f>
        <v>1</v>
      </c>
      <c r="Z4" s="47">
        <f>SUMIF($J$2:$J$531,"=2012",E$2:E$531)</f>
        <v>0</v>
      </c>
      <c r="AA4" s="47">
        <f>SUMIF($J$2:$J$531,"=2012",I$2:I$531)</f>
        <v>0</v>
      </c>
      <c r="AB4" s="47">
        <f>SUMIF($J$2:$J$531,"=2012",F$2:F$531)</f>
        <v>1</v>
      </c>
      <c r="AC4" s="47">
        <f>SUMIF($J$2:$J$531,"=2012",H$2:H$531)</f>
        <v>0</v>
      </c>
      <c r="AD4" s="47">
        <f>SUMIF($T$2:$T$305,"=2012",N$2:N$305)</f>
        <v>2</v>
      </c>
      <c r="AE4" s="47">
        <f>SUMIF($T$2:$T$305,"=2012",Q$2:Q$305)</f>
        <v>1</v>
      </c>
      <c r="AF4" s="47">
        <f>SUMIF($T$2:$T$305,"=2012",O$2:O$305)</f>
        <v>2</v>
      </c>
      <c r="AG4" s="47">
        <f>SUMIF($T$2:$T$305,"=2012",S$2:S$305)</f>
        <v>1</v>
      </c>
      <c r="AH4" s="47">
        <f>SUMIF($T$2:$T$305,"=2012",P$2:P$305)</f>
        <v>1</v>
      </c>
      <c r="AI4" s="47">
        <f>SUMIF($T$2:$T$305,"=2012",R$2:R$305)</f>
        <v>1</v>
      </c>
      <c r="AJ4" s="47">
        <f>COUNTIF(data_processing_1!J$2:J$531,2012)</f>
        <v>1</v>
      </c>
      <c r="AK4" s="47">
        <f>COUNTIF(data_processing_1!T$2:T$305,2012)</f>
        <v>2</v>
      </c>
      <c r="AL4" s="53"/>
      <c r="AM4" s="53"/>
      <c r="AN4" s="53"/>
      <c r="AO4" s="53"/>
      <c r="AP4" s="53"/>
      <c r="AQ4" s="53"/>
      <c r="AR4" s="53"/>
      <c r="AS4" s="53"/>
      <c r="AT4" s="53"/>
      <c r="AU4" s="53"/>
      <c r="AV4" s="53"/>
      <c r="AW4" s="53"/>
      <c r="AX4" s="53"/>
      <c r="AY4" s="53"/>
      <c r="AZ4" s="53"/>
    </row>
    <row r="5" spans="1:52">
      <c r="A5" s="2">
        <f>'database including 834 studies'!A5</f>
        <v>4</v>
      </c>
      <c r="B5" s="2">
        <f>'database including 834 studies'!J5</f>
        <v>1</v>
      </c>
      <c r="C5" s="2">
        <f>'database including 834 studies'!K5</f>
        <v>6</v>
      </c>
      <c r="D5" s="2">
        <f>'database including 834 studies'!L5</f>
        <v>1</v>
      </c>
      <c r="E5" s="2">
        <f>'database including 834 studies'!M5</f>
        <v>1</v>
      </c>
      <c r="F5" s="2">
        <f>'database including 834 studies'!N5</f>
        <v>1</v>
      </c>
      <c r="G5" s="2">
        <f>'database including 834 studies'!O5</f>
        <v>1</v>
      </c>
      <c r="H5" s="2">
        <f>'database including 834 studies'!P5</f>
        <v>1</v>
      </c>
      <c r="I5" s="2">
        <f>'database including 834 studies'!Q5</f>
        <v>1</v>
      </c>
      <c r="J5" s="2">
        <f>'database including 834 studies'!R5</f>
        <v>2021</v>
      </c>
      <c r="K5" s="29">
        <f>'database including 834 studies'!A535</f>
        <v>534</v>
      </c>
      <c r="L5" s="2">
        <f>'database including 834 studies'!J535</f>
        <v>0</v>
      </c>
      <c r="M5" s="2">
        <f>'database including 834 studies'!K535</f>
        <v>6</v>
      </c>
      <c r="N5" s="2">
        <f>'database including 834 studies'!L535</f>
        <v>1</v>
      </c>
      <c r="O5" s="2">
        <f>'database including 834 studies'!M535</f>
        <v>1</v>
      </c>
      <c r="P5" s="2">
        <f>'database including 834 studies'!N535</f>
        <v>1</v>
      </c>
      <c r="Q5" s="2">
        <f>'database including 834 studies'!O535</f>
        <v>1</v>
      </c>
      <c r="R5" s="2">
        <f>'database including 834 studies'!P535</f>
        <v>1</v>
      </c>
      <c r="S5" s="2">
        <f>'database including 834 studies'!Q535</f>
        <v>1</v>
      </c>
      <c r="T5" s="2">
        <f>'database including 834 studies'!R535</f>
        <v>2020</v>
      </c>
      <c r="W5" s="8">
        <v>2013</v>
      </c>
      <c r="X5" s="47">
        <f>SUMIF($J$2:$J$531,"=2013",D$2:D$531)</f>
        <v>0</v>
      </c>
      <c r="Y5" s="47">
        <f>SUMIF($J$2:$J$531,"=2013",G$2:G$531)</f>
        <v>1</v>
      </c>
      <c r="Z5" s="47">
        <f>SUMIF($J$2:$J$531,"=2013",E$2:E$531)</f>
        <v>1</v>
      </c>
      <c r="AA5" s="47">
        <f>SUMIF($J$2:$J$531,"=2013",I$2:I$531)</f>
        <v>0</v>
      </c>
      <c r="AB5" s="47">
        <f>SUMIF($J$2:$J$531,"=2013",F$2:F$531)</f>
        <v>0</v>
      </c>
      <c r="AC5" s="47">
        <f>SUMIF($J$2:$J$531,"=2013",H$2:H$531)</f>
        <v>0</v>
      </c>
      <c r="AD5" s="47">
        <f>SUMIF($T$2:$T$305,"=2013",N$2:N$305)</f>
        <v>3</v>
      </c>
      <c r="AE5" s="47">
        <f>SUMIF($T$2:$T$305,"=2013",Q$2:Q$305)</f>
        <v>3</v>
      </c>
      <c r="AF5" s="47">
        <f>SUMIF($T$2:$T$305,"=2013",O$2:O$305)</f>
        <v>3</v>
      </c>
      <c r="AG5" s="47">
        <f>SUMIF($T$2:$T$305,"=2013",S$2:S$305)</f>
        <v>1</v>
      </c>
      <c r="AH5" s="47">
        <f>SUMIF($T$2:$T$305,"=2013",P$2:P$305)</f>
        <v>2</v>
      </c>
      <c r="AI5" s="47">
        <f>SUMIF($T$2:$T$305,"=2013",R$2:R$305)</f>
        <v>1</v>
      </c>
      <c r="AJ5" s="47">
        <f>COUNTIF(data_processing_1!J$2:J$531,2013)</f>
        <v>1</v>
      </c>
      <c r="AK5" s="47">
        <f>COUNTIF(data_processing_1!T$2:T$305,2013)</f>
        <v>3</v>
      </c>
      <c r="AL5" s="53"/>
      <c r="AM5" s="53"/>
      <c r="AN5" s="53"/>
      <c r="AO5" s="53"/>
      <c r="AP5" s="53"/>
      <c r="AQ5" s="53"/>
      <c r="AR5" s="53"/>
      <c r="AS5" s="53"/>
      <c r="AT5" s="53"/>
      <c r="AU5" s="53"/>
      <c r="AV5" s="53"/>
      <c r="AW5" s="53"/>
      <c r="AX5" s="53"/>
      <c r="AY5" s="53"/>
      <c r="AZ5" s="53"/>
    </row>
    <row r="6" spans="1:52">
      <c r="A6" s="2">
        <f>'database including 834 studies'!A6</f>
        <v>5</v>
      </c>
      <c r="B6" s="2">
        <f>'database including 834 studies'!J6</f>
        <v>1</v>
      </c>
      <c r="C6" s="2">
        <f>'database including 834 studies'!K6</f>
        <v>6</v>
      </c>
      <c r="D6" s="2">
        <f>'database including 834 studies'!L6</f>
        <v>1</v>
      </c>
      <c r="E6" s="2">
        <f>'database including 834 studies'!M6</f>
        <v>1</v>
      </c>
      <c r="F6" s="2">
        <f>'database including 834 studies'!N6</f>
        <v>1</v>
      </c>
      <c r="G6" s="2">
        <f>'database including 834 studies'!O6</f>
        <v>1</v>
      </c>
      <c r="H6" s="2">
        <f>'database including 834 studies'!P6</f>
        <v>1</v>
      </c>
      <c r="I6" s="2">
        <f>'database including 834 studies'!Q6</f>
        <v>1</v>
      </c>
      <c r="J6" s="2">
        <f>'database including 834 studies'!R6</f>
        <v>2021</v>
      </c>
      <c r="K6" s="29">
        <f>'database including 834 studies'!A536</f>
        <v>535</v>
      </c>
      <c r="L6" s="2">
        <f>'database including 834 studies'!J536</f>
        <v>0</v>
      </c>
      <c r="M6" s="2">
        <f>'database including 834 studies'!K536</f>
        <v>6</v>
      </c>
      <c r="N6" s="2">
        <f>'database including 834 studies'!L536</f>
        <v>1</v>
      </c>
      <c r="O6" s="2">
        <f>'database including 834 studies'!M536</f>
        <v>1</v>
      </c>
      <c r="P6" s="2">
        <f>'database including 834 studies'!N536</f>
        <v>1</v>
      </c>
      <c r="Q6" s="2">
        <f>'database including 834 studies'!O536</f>
        <v>1</v>
      </c>
      <c r="R6" s="2">
        <f>'database including 834 studies'!P536</f>
        <v>1</v>
      </c>
      <c r="S6" s="2">
        <f>'database including 834 studies'!Q536</f>
        <v>1</v>
      </c>
      <c r="T6" s="2">
        <f>'database including 834 studies'!R536</f>
        <v>2016</v>
      </c>
      <c r="W6" s="8">
        <v>2014</v>
      </c>
      <c r="X6" s="47">
        <f>SUMIF($J$2:$J$531,"=2014",D$2:D$531)</f>
        <v>3</v>
      </c>
      <c r="Y6" s="47">
        <f>SUMIF($J$2:$J$531,"=2014",G$2:G$531)</f>
        <v>6</v>
      </c>
      <c r="Z6" s="47">
        <f>SUMIF($J$2:$J$531,"=2014",E$2:E$531)</f>
        <v>6</v>
      </c>
      <c r="AA6" s="47">
        <f>SUMIF($J$2:$J$531,"=2014",I$2:I$531)</f>
        <v>0</v>
      </c>
      <c r="AB6" s="47">
        <f>SUMIF($J$2:$J$531,"=2014",F$2:F$531)</f>
        <v>4</v>
      </c>
      <c r="AC6" s="47">
        <f>SUMIF($J$2:$J$531,"=2014",H$2:H$531)</f>
        <v>3</v>
      </c>
      <c r="AD6" s="47">
        <f>SUMIF($T$2:$T$305,"=2014",N$2:N$305)</f>
        <v>5</v>
      </c>
      <c r="AE6" s="47">
        <f>SUMIF($T$2:$T$305,"=2014",Q$2:Q$305)</f>
        <v>5</v>
      </c>
      <c r="AF6" s="47">
        <f>SUMIF($T$2:$T$305,"=2014",O$2:O$305)</f>
        <v>7</v>
      </c>
      <c r="AG6" s="47">
        <f>SUMIF($T$2:$T$305,"=2014",S$2:S$305)</f>
        <v>4</v>
      </c>
      <c r="AH6" s="47">
        <f>SUMIF($T$2:$T$305,"=2014",P$2:P$305)</f>
        <v>5</v>
      </c>
      <c r="AI6" s="47">
        <f>SUMIF($T$2:$T$305,"=2014",R$2:R$305)</f>
        <v>4</v>
      </c>
      <c r="AJ6" s="47">
        <f>COUNTIF(data_processing_1!J$2:J$531,2014)</f>
        <v>7</v>
      </c>
      <c r="AK6" s="47">
        <f>COUNTIF(data_processing_1!T$2:T$305,2014)</f>
        <v>7</v>
      </c>
      <c r="AL6" s="53"/>
      <c r="AM6" s="53"/>
      <c r="AN6" s="53"/>
      <c r="AO6" s="53"/>
      <c r="AP6" s="53"/>
      <c r="AQ6" s="53"/>
      <c r="AR6" s="53"/>
      <c r="AS6" s="53"/>
      <c r="AT6" s="53"/>
      <c r="AU6" s="53"/>
      <c r="AV6" s="53"/>
      <c r="AW6" s="53"/>
      <c r="AX6" s="53"/>
      <c r="AY6" s="53"/>
      <c r="AZ6" s="53"/>
    </row>
    <row r="7" spans="1:52">
      <c r="A7" s="2">
        <f>'database including 834 studies'!A7</f>
        <v>6</v>
      </c>
      <c r="B7" s="2">
        <f>'database including 834 studies'!J7</f>
        <v>1</v>
      </c>
      <c r="C7" s="2">
        <f>'database including 834 studies'!K7</f>
        <v>6</v>
      </c>
      <c r="D7" s="2">
        <f>'database including 834 studies'!L7</f>
        <v>1</v>
      </c>
      <c r="E7" s="2">
        <f>'database including 834 studies'!M7</f>
        <v>1</v>
      </c>
      <c r="F7" s="2">
        <f>'database including 834 studies'!N7</f>
        <v>1</v>
      </c>
      <c r="G7" s="2">
        <f>'database including 834 studies'!O7</f>
        <v>1</v>
      </c>
      <c r="H7" s="2">
        <f>'database including 834 studies'!P7</f>
        <v>1</v>
      </c>
      <c r="I7" s="2">
        <f>'database including 834 studies'!Q7</f>
        <v>1</v>
      </c>
      <c r="J7" s="2">
        <f>'database including 834 studies'!R7</f>
        <v>2021</v>
      </c>
      <c r="K7" s="29">
        <f>'database including 834 studies'!A537</f>
        <v>536</v>
      </c>
      <c r="L7" s="2">
        <f>'database including 834 studies'!J537</f>
        <v>0</v>
      </c>
      <c r="M7" s="2">
        <f>'database including 834 studies'!K537</f>
        <v>6</v>
      </c>
      <c r="N7" s="2">
        <f>'database including 834 studies'!L537</f>
        <v>1</v>
      </c>
      <c r="O7" s="2">
        <f>'database including 834 studies'!M537</f>
        <v>1</v>
      </c>
      <c r="P7" s="2">
        <f>'database including 834 studies'!N537</f>
        <v>1</v>
      </c>
      <c r="Q7" s="2">
        <f>'database including 834 studies'!O537</f>
        <v>1</v>
      </c>
      <c r="R7" s="2">
        <f>'database including 834 studies'!P537</f>
        <v>1</v>
      </c>
      <c r="S7" s="2">
        <f>'database including 834 studies'!Q537</f>
        <v>1</v>
      </c>
      <c r="T7" s="2">
        <f>'database including 834 studies'!R537</f>
        <v>2021</v>
      </c>
      <c r="W7" s="8">
        <v>2015</v>
      </c>
      <c r="X7" s="47">
        <f>SUMIF($J$2:$J$531,"=2015",D$2:D$531)</f>
        <v>11</v>
      </c>
      <c r="Y7" s="47">
        <f>SUMIF($J$2:$J$531,"=2015",G$2:G$531)</f>
        <v>10</v>
      </c>
      <c r="Z7" s="47">
        <f>SUMIF($J$2:$J$531,"=2015",E$2:E$531)</f>
        <v>15</v>
      </c>
      <c r="AA7" s="47">
        <f>SUMIF($J$2:$J$531,"=2015",I$2:I$531)</f>
        <v>2</v>
      </c>
      <c r="AB7" s="47">
        <f>SUMIF($J$2:$J$531,"=2015",F$2:F$531)</f>
        <v>13</v>
      </c>
      <c r="AC7" s="47">
        <f>SUMIF($J$2:$J$531,"=2015",H$2:H$531)</f>
        <v>8</v>
      </c>
      <c r="AD7" s="47">
        <f>SUMIF($T$2:$T$305,"=2015",N$2:N$305)</f>
        <v>11</v>
      </c>
      <c r="AE7" s="47">
        <f>SUMIF($T$2:$T$305,"=2015",Q$2:Q$305)</f>
        <v>12</v>
      </c>
      <c r="AF7" s="47">
        <f>SUMIF($T$2:$T$305,"=2015",O$2:O$305)</f>
        <v>16</v>
      </c>
      <c r="AG7" s="47">
        <f>SUMIF($T$2:$T$305,"=2015",S$2:S$305)</f>
        <v>8</v>
      </c>
      <c r="AH7" s="47">
        <f>SUMIF($T$2:$T$305,"=2015",P$2:P$305)</f>
        <v>10</v>
      </c>
      <c r="AI7" s="47">
        <f>SUMIF($T$2:$T$305,"=2015",R$2:R$305)</f>
        <v>11</v>
      </c>
      <c r="AJ7" s="47">
        <f>COUNTIF(data_processing_1!J$2:J$531,2015)</f>
        <v>18</v>
      </c>
      <c r="AK7" s="47">
        <f>COUNTIF(data_processing_1!T$2:T$305,2015)</f>
        <v>16</v>
      </c>
      <c r="AL7" s="53"/>
      <c r="AM7" s="53"/>
      <c r="AN7" s="53"/>
      <c r="AO7" s="53"/>
      <c r="AP7" s="53"/>
      <c r="AQ7" s="53"/>
      <c r="AR7" s="53"/>
      <c r="AS7" s="53"/>
      <c r="AT7" s="53"/>
      <c r="AU7" s="53"/>
      <c r="AV7" s="53"/>
      <c r="AW7" s="53"/>
      <c r="AX7" s="53"/>
      <c r="AY7" s="53"/>
      <c r="AZ7" s="53"/>
    </row>
    <row r="8" spans="1:52">
      <c r="A8" s="2">
        <f>'database including 834 studies'!A8</f>
        <v>7</v>
      </c>
      <c r="B8" s="2">
        <f>'database including 834 studies'!J8</f>
        <v>1</v>
      </c>
      <c r="C8" s="2">
        <f>'database including 834 studies'!K8</f>
        <v>6</v>
      </c>
      <c r="D8" s="2">
        <f>'database including 834 studies'!L8</f>
        <v>1</v>
      </c>
      <c r="E8" s="2">
        <f>'database including 834 studies'!M8</f>
        <v>1</v>
      </c>
      <c r="F8" s="2">
        <f>'database including 834 studies'!N8</f>
        <v>1</v>
      </c>
      <c r="G8" s="2">
        <f>'database including 834 studies'!O8</f>
        <v>1</v>
      </c>
      <c r="H8" s="2">
        <f>'database including 834 studies'!P8</f>
        <v>1</v>
      </c>
      <c r="I8" s="2">
        <f>'database including 834 studies'!Q8</f>
        <v>1</v>
      </c>
      <c r="J8" s="2">
        <f>'database including 834 studies'!R8</f>
        <v>2018</v>
      </c>
      <c r="K8" s="29">
        <f>'database including 834 studies'!A538</f>
        <v>537</v>
      </c>
      <c r="L8" s="2">
        <f>'database including 834 studies'!J538</f>
        <v>0</v>
      </c>
      <c r="M8" s="2">
        <f>'database including 834 studies'!K538</f>
        <v>6</v>
      </c>
      <c r="N8" s="2">
        <f>'database including 834 studies'!L538</f>
        <v>1</v>
      </c>
      <c r="O8" s="2">
        <f>'database including 834 studies'!M538</f>
        <v>1</v>
      </c>
      <c r="P8" s="2">
        <f>'database including 834 studies'!N538</f>
        <v>1</v>
      </c>
      <c r="Q8" s="2">
        <f>'database including 834 studies'!O538</f>
        <v>1</v>
      </c>
      <c r="R8" s="2">
        <f>'database including 834 studies'!P538</f>
        <v>1</v>
      </c>
      <c r="S8" s="2">
        <f>'database including 834 studies'!Q538</f>
        <v>1</v>
      </c>
      <c r="T8" s="2">
        <f>'database including 834 studies'!R538</f>
        <v>2016</v>
      </c>
      <c r="W8" s="8">
        <v>2016</v>
      </c>
      <c r="X8" s="47">
        <f>SUMIF($J$2:$J$531,"=2016",D$2:D$531)</f>
        <v>10</v>
      </c>
      <c r="Y8" s="47">
        <f>SUMIF($J$2:$J$531,"=2016",G$2:G$531)</f>
        <v>7</v>
      </c>
      <c r="Z8" s="47">
        <f>SUMIF($J$2:$J$531,"=2016",E$2:E$531)</f>
        <v>13</v>
      </c>
      <c r="AA8" s="47">
        <f>SUMIF($J$2:$J$531,"=2016",I$2:I$531)</f>
        <v>4</v>
      </c>
      <c r="AB8" s="47">
        <f>SUMIF($J$2:$J$531,"=2016",F$2:F$531)</f>
        <v>6</v>
      </c>
      <c r="AC8" s="47">
        <f>SUMIF($J$2:$J$531,"=2016",H$2:H$531)</f>
        <v>6</v>
      </c>
      <c r="AD8" s="47">
        <f>SUMIF($T$2:$T$305,"=2016",N$2:N$305)</f>
        <v>26</v>
      </c>
      <c r="AE8" s="47">
        <f>SUMIF($T$2:$T$305,"=2016",Q$2:Q$305)</f>
        <v>26</v>
      </c>
      <c r="AF8" s="47">
        <f>SUMIF($T$2:$T$305,"=2016",O$2:O$305)</f>
        <v>28</v>
      </c>
      <c r="AG8" s="47">
        <f>SUMIF($T$2:$T$305,"=2016",S$2:S$305)</f>
        <v>22</v>
      </c>
      <c r="AH8" s="47">
        <f>SUMIF($T$2:$T$305,"=2016",P$2:P$305)</f>
        <v>25</v>
      </c>
      <c r="AI8" s="47">
        <f>SUMIF($T$2:$T$305,"=2016",R$2:R$305)</f>
        <v>26</v>
      </c>
      <c r="AJ8" s="47">
        <f>COUNTIF(data_processing_1!J$2:J$531,2016)</f>
        <v>14</v>
      </c>
      <c r="AK8" s="47">
        <f>COUNTIF(data_processing_1!T$2:T$305,2016)</f>
        <v>29</v>
      </c>
      <c r="AL8" s="53"/>
      <c r="AM8" s="53"/>
      <c r="AN8" s="53"/>
      <c r="AO8" s="53"/>
      <c r="AP8" s="53"/>
      <c r="AQ8" s="53"/>
      <c r="AR8" s="53"/>
      <c r="AS8" s="53"/>
      <c r="AT8" s="53"/>
      <c r="AU8" s="53"/>
      <c r="AV8" s="53"/>
      <c r="AW8" s="53"/>
      <c r="AX8" s="53"/>
      <c r="AY8" s="53"/>
      <c r="AZ8" s="53"/>
    </row>
    <row r="9" spans="1:52">
      <c r="A9" s="2">
        <f>'database including 834 studies'!A9</f>
        <v>8</v>
      </c>
      <c r="B9" s="2">
        <f>'database including 834 studies'!J9</f>
        <v>1</v>
      </c>
      <c r="C9" s="2">
        <f>'database including 834 studies'!K9</f>
        <v>6</v>
      </c>
      <c r="D9" s="2">
        <f>'database including 834 studies'!L9</f>
        <v>1</v>
      </c>
      <c r="E9" s="2">
        <f>'database including 834 studies'!M9</f>
        <v>1</v>
      </c>
      <c r="F9" s="2">
        <f>'database including 834 studies'!N9</f>
        <v>1</v>
      </c>
      <c r="G9" s="2">
        <f>'database including 834 studies'!O9</f>
        <v>1</v>
      </c>
      <c r="H9" s="2">
        <f>'database including 834 studies'!P9</f>
        <v>1</v>
      </c>
      <c r="I9" s="2">
        <f>'database including 834 studies'!Q9</f>
        <v>1</v>
      </c>
      <c r="J9" s="2">
        <f>'database including 834 studies'!R9</f>
        <v>2020</v>
      </c>
      <c r="K9" s="29">
        <f>'database including 834 studies'!A539</f>
        <v>538</v>
      </c>
      <c r="L9" s="2">
        <f>'database including 834 studies'!J539</f>
        <v>0</v>
      </c>
      <c r="M9" s="2">
        <f>'database including 834 studies'!K539</f>
        <v>6</v>
      </c>
      <c r="N9" s="2">
        <f>'database including 834 studies'!L539</f>
        <v>1</v>
      </c>
      <c r="O9" s="2">
        <f>'database including 834 studies'!M539</f>
        <v>1</v>
      </c>
      <c r="P9" s="2">
        <f>'database including 834 studies'!N539</f>
        <v>1</v>
      </c>
      <c r="Q9" s="2">
        <f>'database including 834 studies'!O539</f>
        <v>1</v>
      </c>
      <c r="R9" s="2">
        <f>'database including 834 studies'!P539</f>
        <v>1</v>
      </c>
      <c r="S9" s="2">
        <f>'database including 834 studies'!Q539</f>
        <v>1</v>
      </c>
      <c r="T9" s="2">
        <f>'database including 834 studies'!R539</f>
        <v>2015</v>
      </c>
      <c r="W9" s="8">
        <v>2017</v>
      </c>
      <c r="X9" s="47">
        <f>SUMIF($J$2:$J$531,"=2017",D$2:D$531)</f>
        <v>13</v>
      </c>
      <c r="Y9" s="47">
        <f>SUMIF($J$2:$J$531,"=2017",G$2:G$531)</f>
        <v>19</v>
      </c>
      <c r="Z9" s="47">
        <f>SUMIF($J$2:$J$531,"=2017",E$2:E$531)</f>
        <v>26</v>
      </c>
      <c r="AA9" s="47">
        <f>SUMIF($J$2:$J$531,"=2017",I$2:I$531)</f>
        <v>5</v>
      </c>
      <c r="AB9" s="47">
        <f>SUMIF($J$2:$J$531,"=2017",F$2:F$531)</f>
        <v>16</v>
      </c>
      <c r="AC9" s="47">
        <f>SUMIF($J$2:$J$531,"=2017",H$2:H$531)</f>
        <v>10</v>
      </c>
      <c r="AD9" s="47">
        <f>SUMIF($T$2:$T$305,"=2017",N$2:N$305)</f>
        <v>27</v>
      </c>
      <c r="AE9" s="47">
        <f>SUMIF($T$2:$T$305,"=2017",Q$2:Q$305)</f>
        <v>29</v>
      </c>
      <c r="AF9" s="47">
        <f>SUMIF($T$2:$T$305,"=2017",O$2:O$305)</f>
        <v>32</v>
      </c>
      <c r="AG9" s="47">
        <f>SUMIF($T$2:$T$305,"=2017",S$2:S$305)</f>
        <v>19</v>
      </c>
      <c r="AH9" s="47">
        <f>SUMIF($T$2:$T$305,"=2017",P$2:P$305)</f>
        <v>26</v>
      </c>
      <c r="AI9" s="47">
        <f>SUMIF($T$2:$T$305,"=2017",R$2:R$305)</f>
        <v>25</v>
      </c>
      <c r="AJ9" s="47">
        <f>COUNTIF(data_processing_1!J$2:J$531,2017)</f>
        <v>28</v>
      </c>
      <c r="AK9" s="47">
        <f>COUNTIF(data_processing_1!T$2:T$305,2017)</f>
        <v>36</v>
      </c>
      <c r="AL9" s="53"/>
      <c r="AM9" s="53"/>
      <c r="AN9" s="53"/>
      <c r="AO9" s="53"/>
      <c r="AP9" s="53"/>
      <c r="AQ9" s="53"/>
      <c r="AR9" s="53"/>
      <c r="AS9" s="53"/>
      <c r="AT9" s="53"/>
      <c r="AU9" s="53"/>
      <c r="AV9" s="53"/>
      <c r="AW9" s="53"/>
      <c r="AX9" s="53"/>
      <c r="AY9" s="53"/>
      <c r="AZ9" s="53"/>
    </row>
    <row r="10" spans="1:52">
      <c r="A10" s="2">
        <f>'database including 834 studies'!A10</f>
        <v>9</v>
      </c>
      <c r="B10" s="2">
        <f>'database including 834 studies'!J10</f>
        <v>1</v>
      </c>
      <c r="C10" s="2">
        <f>'database including 834 studies'!K10</f>
        <v>6</v>
      </c>
      <c r="D10" s="2">
        <f>'database including 834 studies'!L10</f>
        <v>1</v>
      </c>
      <c r="E10" s="2">
        <f>'database including 834 studies'!M10</f>
        <v>1</v>
      </c>
      <c r="F10" s="2">
        <f>'database including 834 studies'!N10</f>
        <v>1</v>
      </c>
      <c r="G10" s="2">
        <f>'database including 834 studies'!O10</f>
        <v>1</v>
      </c>
      <c r="H10" s="2">
        <f>'database including 834 studies'!P10</f>
        <v>1</v>
      </c>
      <c r="I10" s="2">
        <f>'database including 834 studies'!Q10</f>
        <v>1</v>
      </c>
      <c r="J10" s="2">
        <f>'database including 834 studies'!R10</f>
        <v>2016</v>
      </c>
      <c r="K10" s="29">
        <f>'database including 834 studies'!A540</f>
        <v>539</v>
      </c>
      <c r="L10" s="2">
        <f>'database including 834 studies'!J540</f>
        <v>0</v>
      </c>
      <c r="M10" s="2">
        <f>'database including 834 studies'!K540</f>
        <v>6</v>
      </c>
      <c r="N10" s="2">
        <f>'database including 834 studies'!L540</f>
        <v>1</v>
      </c>
      <c r="O10" s="2">
        <f>'database including 834 studies'!M540</f>
        <v>1</v>
      </c>
      <c r="P10" s="2">
        <f>'database including 834 studies'!N540</f>
        <v>1</v>
      </c>
      <c r="Q10" s="2">
        <f>'database including 834 studies'!O540</f>
        <v>1</v>
      </c>
      <c r="R10" s="2">
        <f>'database including 834 studies'!P540</f>
        <v>1</v>
      </c>
      <c r="S10" s="2">
        <f>'database including 834 studies'!Q540</f>
        <v>1</v>
      </c>
      <c r="T10" s="2">
        <f>'database including 834 studies'!R540</f>
        <v>2018</v>
      </c>
      <c r="W10" s="8">
        <v>2018</v>
      </c>
      <c r="X10" s="47">
        <f>SUMIF($J$2:$J$531,"=2018",D$2:D$531)</f>
        <v>27</v>
      </c>
      <c r="Y10" s="47">
        <f>SUMIF($J$2:$J$531,"=2018",G$2:G$531)</f>
        <v>24</v>
      </c>
      <c r="Z10" s="47">
        <f>SUMIF($J$2:$J$531,"=2018",E$2:E$531)</f>
        <v>45</v>
      </c>
      <c r="AA10" s="47">
        <f>SUMIF($J$2:$J$531,"=2018",I$2:I$531)</f>
        <v>12</v>
      </c>
      <c r="AB10" s="47">
        <f>SUMIF($J$2:$J$531,"=2018",F$2:F$531)</f>
        <v>34</v>
      </c>
      <c r="AC10" s="47">
        <f>SUMIF($J$2:$J$531,"=2018",H$2:H$531)</f>
        <v>29</v>
      </c>
      <c r="AD10" s="47">
        <f>SUMIF($T$2:$T$305,"=2018",N$2:N$305)</f>
        <v>29</v>
      </c>
      <c r="AE10" s="47">
        <f>SUMIF($T$2:$T$305,"=2018",Q$2:Q$305)</f>
        <v>30</v>
      </c>
      <c r="AF10" s="47">
        <f>SUMIF($T$2:$T$305,"=2018",O$2:O$305)</f>
        <v>37</v>
      </c>
      <c r="AG10" s="47">
        <f>SUMIF($T$2:$T$305,"=2018",S$2:S$305)</f>
        <v>23</v>
      </c>
      <c r="AH10" s="47">
        <f>SUMIF($T$2:$T$305,"=2018",P$2:P$305)</f>
        <v>35</v>
      </c>
      <c r="AI10" s="47">
        <f>SUMIF($T$2:$T$305,"=2018",R$2:R$305)</f>
        <v>28</v>
      </c>
      <c r="AJ10" s="47">
        <f>COUNTIF(data_processing_1!J$2:J$531,2018)</f>
        <v>59</v>
      </c>
      <c r="AK10" s="47">
        <f>COUNTIF(data_processing_1!T$2:T$305,2018)</f>
        <v>41</v>
      </c>
      <c r="AL10" s="53"/>
      <c r="AM10" s="53"/>
      <c r="AN10" s="53"/>
      <c r="AO10" s="53"/>
      <c r="AP10" s="53"/>
      <c r="AQ10" s="53"/>
      <c r="AR10" s="53"/>
      <c r="AS10" s="53"/>
      <c r="AT10" s="53"/>
      <c r="AU10" s="53"/>
      <c r="AV10" s="53"/>
      <c r="AW10" s="53"/>
      <c r="AX10" s="53"/>
      <c r="AY10" s="53"/>
      <c r="AZ10" s="53"/>
    </row>
    <row r="11" spans="1:52">
      <c r="A11" s="2">
        <f>'database including 834 studies'!A11</f>
        <v>10</v>
      </c>
      <c r="B11" s="2">
        <f>'database including 834 studies'!J11</f>
        <v>1</v>
      </c>
      <c r="C11" s="2">
        <f>'database including 834 studies'!K11</f>
        <v>6</v>
      </c>
      <c r="D11" s="2">
        <f>'database including 834 studies'!L11</f>
        <v>1</v>
      </c>
      <c r="E11" s="2">
        <f>'database including 834 studies'!M11</f>
        <v>1</v>
      </c>
      <c r="F11" s="2">
        <f>'database including 834 studies'!N11</f>
        <v>1</v>
      </c>
      <c r="G11" s="2">
        <f>'database including 834 studies'!O11</f>
        <v>1</v>
      </c>
      <c r="H11" s="2">
        <f>'database including 834 studies'!P11</f>
        <v>1</v>
      </c>
      <c r="I11" s="2">
        <f>'database including 834 studies'!Q11</f>
        <v>1</v>
      </c>
      <c r="J11" s="2">
        <f>'database including 834 studies'!R11</f>
        <v>2021</v>
      </c>
      <c r="K11" s="29">
        <f>'database including 834 studies'!A541</f>
        <v>540</v>
      </c>
      <c r="L11" s="2">
        <f>'database including 834 studies'!J541</f>
        <v>0</v>
      </c>
      <c r="M11" s="2">
        <f>'database including 834 studies'!K541</f>
        <v>6</v>
      </c>
      <c r="N11" s="2">
        <f>'database including 834 studies'!L541</f>
        <v>1</v>
      </c>
      <c r="O11" s="2">
        <f>'database including 834 studies'!M541</f>
        <v>1</v>
      </c>
      <c r="P11" s="2">
        <f>'database including 834 studies'!N541</f>
        <v>1</v>
      </c>
      <c r="Q11" s="2">
        <f>'database including 834 studies'!O541</f>
        <v>1</v>
      </c>
      <c r="R11" s="2">
        <f>'database including 834 studies'!P541</f>
        <v>1</v>
      </c>
      <c r="S11" s="2">
        <f>'database including 834 studies'!Q541</f>
        <v>1</v>
      </c>
      <c r="T11" s="2">
        <f>'database including 834 studies'!R541</f>
        <v>2016</v>
      </c>
      <c r="W11" s="8">
        <v>2019</v>
      </c>
      <c r="X11" s="47">
        <f>SUMIF($J$2:$J$531,"=2019",D$2:D$531)</f>
        <v>47</v>
      </c>
      <c r="Y11" s="47">
        <f>SUMIF($J$2:$J$531,"=2019",G$2:G$531)</f>
        <v>38</v>
      </c>
      <c r="Z11" s="47">
        <f>SUMIF($J$2:$J$531,"=2019",E$2:E$531)</f>
        <v>67</v>
      </c>
      <c r="AA11" s="47">
        <f>SUMIF($J$2:$J$531,"=2019",I$2:I$531)</f>
        <v>11</v>
      </c>
      <c r="AB11" s="47">
        <f>SUMIF($J$2:$J$531,"=2019",F$2:F$531)</f>
        <v>40</v>
      </c>
      <c r="AC11" s="47">
        <f>SUMIF($J$2:$J$531,"=2019",H$2:H$531)</f>
        <v>26</v>
      </c>
      <c r="AD11" s="47">
        <f>SUMIF($T$2:$T$305,"=2019",N$2:N$305)</f>
        <v>37</v>
      </c>
      <c r="AE11" s="47">
        <f>SUMIF($T$2:$T$305,"=2019",Q$2:Q$305)</f>
        <v>41</v>
      </c>
      <c r="AF11" s="47">
        <f>SUMIF($T$2:$T$305,"=2019",O$2:O$305)</f>
        <v>43</v>
      </c>
      <c r="AG11" s="47">
        <f>SUMIF($T$2:$T$305,"=2019",S$2:S$305)</f>
        <v>30</v>
      </c>
      <c r="AH11" s="47">
        <f>SUMIF($T$2:$T$305,"=2019",P$2:P$305)</f>
        <v>39</v>
      </c>
      <c r="AI11" s="47">
        <f>SUMIF($T$2:$T$305,"=2019",R$2:R$305)</f>
        <v>34</v>
      </c>
      <c r="AJ11" s="47">
        <f>COUNTIF(data_processing_1!J$2:J$531,2019)</f>
        <v>76</v>
      </c>
      <c r="AK11" s="47">
        <f>COUNTIF(data_processing_1!T$2:T$305,2019)</f>
        <v>47</v>
      </c>
      <c r="AL11" s="53"/>
      <c r="AM11" s="53"/>
      <c r="AN11" s="53"/>
      <c r="AO11" s="53"/>
      <c r="AP11" s="53"/>
      <c r="AQ11" s="53"/>
      <c r="AR11" s="53"/>
      <c r="AS11" s="53"/>
      <c r="AT11" s="53"/>
      <c r="AU11" s="53"/>
      <c r="AV11" s="53"/>
      <c r="AW11" s="53"/>
      <c r="AX11" s="53"/>
      <c r="AY11" s="53"/>
      <c r="AZ11" s="53"/>
    </row>
    <row r="12" spans="1:52">
      <c r="A12" s="2">
        <f>'database including 834 studies'!A12</f>
        <v>11</v>
      </c>
      <c r="B12" s="2">
        <f>'database including 834 studies'!J12</f>
        <v>1</v>
      </c>
      <c r="C12" s="2">
        <f>'database including 834 studies'!K12</f>
        <v>6</v>
      </c>
      <c r="D12" s="2">
        <f>'database including 834 studies'!L12</f>
        <v>1</v>
      </c>
      <c r="E12" s="2">
        <f>'database including 834 studies'!M12</f>
        <v>1</v>
      </c>
      <c r="F12" s="2">
        <f>'database including 834 studies'!N12</f>
        <v>1</v>
      </c>
      <c r="G12" s="2">
        <f>'database including 834 studies'!O12</f>
        <v>1</v>
      </c>
      <c r="H12" s="2">
        <f>'database including 834 studies'!P12</f>
        <v>1</v>
      </c>
      <c r="I12" s="2">
        <f>'database including 834 studies'!Q12</f>
        <v>1</v>
      </c>
      <c r="J12" s="2">
        <f>'database including 834 studies'!R12</f>
        <v>2018</v>
      </c>
      <c r="K12" s="29">
        <f>'database including 834 studies'!A542</f>
        <v>541</v>
      </c>
      <c r="L12" s="2">
        <f>'database including 834 studies'!J542</f>
        <v>0</v>
      </c>
      <c r="M12" s="2">
        <f>'database including 834 studies'!K542</f>
        <v>6</v>
      </c>
      <c r="N12" s="2">
        <f>'database including 834 studies'!L542</f>
        <v>1</v>
      </c>
      <c r="O12" s="2">
        <f>'database including 834 studies'!M542</f>
        <v>1</v>
      </c>
      <c r="P12" s="2">
        <f>'database including 834 studies'!N542</f>
        <v>1</v>
      </c>
      <c r="Q12" s="2">
        <f>'database including 834 studies'!O542</f>
        <v>1</v>
      </c>
      <c r="R12" s="2">
        <f>'database including 834 studies'!P542</f>
        <v>1</v>
      </c>
      <c r="S12" s="2">
        <f>'database including 834 studies'!Q542</f>
        <v>1</v>
      </c>
      <c r="T12" s="2">
        <f>'database including 834 studies'!R542</f>
        <v>2016</v>
      </c>
      <c r="W12" s="8">
        <v>2020</v>
      </c>
      <c r="X12" s="47">
        <f>SUMIF($J$2:$J$531,"=2020",D$2:D$531)</f>
        <v>43</v>
      </c>
      <c r="Y12" s="47">
        <f>SUMIF($J$2:$J$531,"=2020",G$2:G$531)</f>
        <v>54</v>
      </c>
      <c r="Z12" s="47">
        <f>SUMIF($J$2:$J$531,"=2020",E$2:E$531)</f>
        <v>76</v>
      </c>
      <c r="AA12" s="47">
        <f>SUMIF($J$2:$J$531,"=2020",I$2:I$531)</f>
        <v>16</v>
      </c>
      <c r="AB12" s="47">
        <f>SUMIF($J$2:$J$531,"=2020",F$2:F$531)</f>
        <v>54</v>
      </c>
      <c r="AC12" s="47">
        <f>SUMIF($J$2:$J$531,"=2020",H$2:H$531)</f>
        <v>28</v>
      </c>
      <c r="AD12" s="47">
        <f>SUMIF($T$2:$T$305,"=2020",N$2:N$305)</f>
        <v>19</v>
      </c>
      <c r="AE12" s="47">
        <f>SUMIF($T$2:$T$305,"=2020",Q$2:Q$305)</f>
        <v>15</v>
      </c>
      <c r="AF12" s="47">
        <f>SUMIF($T$2:$T$305,"=2020",O$2:O$305)</f>
        <v>21</v>
      </c>
      <c r="AG12" s="47">
        <f>SUMIF($T$2:$T$305,"=2020",S$2:S$305)</f>
        <v>17</v>
      </c>
      <c r="AH12" s="47">
        <f>SUMIF($T$2:$T$305,"=2020",P$2:P$305)</f>
        <v>17</v>
      </c>
      <c r="AI12" s="47">
        <f>SUMIF($T$2:$T$305,"=2020",R$2:R$305)</f>
        <v>19</v>
      </c>
      <c r="AJ12" s="47">
        <f>COUNTIF(data_processing_1!J$2:J$531,2020)</f>
        <v>87</v>
      </c>
      <c r="AK12" s="47">
        <f>COUNTIF(data_processing_1!T$2:T$305,2020)</f>
        <v>26</v>
      </c>
      <c r="AL12" s="53"/>
      <c r="AM12" s="53"/>
      <c r="AN12" s="53"/>
      <c r="AO12" s="53"/>
      <c r="AP12" s="53"/>
      <c r="AQ12" s="53"/>
      <c r="AR12" s="53"/>
      <c r="AS12" s="53"/>
      <c r="AT12" s="53"/>
      <c r="AU12" s="53"/>
      <c r="AV12" s="53"/>
      <c r="AW12" s="53"/>
      <c r="AX12" s="53"/>
      <c r="AY12" s="53"/>
      <c r="AZ12" s="53"/>
    </row>
    <row r="13" spans="1:52">
      <c r="A13" s="2">
        <f>'database including 834 studies'!A13</f>
        <v>12</v>
      </c>
      <c r="B13" s="2">
        <f>'database including 834 studies'!J13</f>
        <v>1</v>
      </c>
      <c r="C13" s="2">
        <f>'database including 834 studies'!K13</f>
        <v>6</v>
      </c>
      <c r="D13" s="2">
        <f>'database including 834 studies'!L13</f>
        <v>1</v>
      </c>
      <c r="E13" s="2">
        <f>'database including 834 studies'!M13</f>
        <v>1</v>
      </c>
      <c r="F13" s="2">
        <f>'database including 834 studies'!N13</f>
        <v>1</v>
      </c>
      <c r="G13" s="2">
        <f>'database including 834 studies'!O13</f>
        <v>1</v>
      </c>
      <c r="H13" s="2">
        <f>'database including 834 studies'!P13</f>
        <v>1</v>
      </c>
      <c r="I13" s="2">
        <f>'database including 834 studies'!Q13</f>
        <v>1</v>
      </c>
      <c r="J13" s="2">
        <f>'database including 834 studies'!R13</f>
        <v>2019</v>
      </c>
      <c r="K13" s="29">
        <f>'database including 834 studies'!A543</f>
        <v>542</v>
      </c>
      <c r="L13" s="2">
        <f>'database including 834 studies'!J543</f>
        <v>0</v>
      </c>
      <c r="M13" s="2">
        <f>'database including 834 studies'!K543</f>
        <v>6</v>
      </c>
      <c r="N13" s="2">
        <f>'database including 834 studies'!L543</f>
        <v>1</v>
      </c>
      <c r="O13" s="2">
        <f>'database including 834 studies'!M543</f>
        <v>1</v>
      </c>
      <c r="P13" s="2">
        <f>'database including 834 studies'!N543</f>
        <v>1</v>
      </c>
      <c r="Q13" s="2">
        <f>'database including 834 studies'!O543</f>
        <v>1</v>
      </c>
      <c r="R13" s="2">
        <f>'database including 834 studies'!P543</f>
        <v>1</v>
      </c>
      <c r="S13" s="2">
        <f>'database including 834 studies'!Q543</f>
        <v>1</v>
      </c>
      <c r="T13" s="2">
        <f>'database including 834 studies'!R543</f>
        <v>2019</v>
      </c>
      <c r="W13" s="8">
        <v>2021</v>
      </c>
      <c r="X13" s="47">
        <f>SUMIF($J$2:$J$531,"=2021",D$2:D$531)</f>
        <v>70</v>
      </c>
      <c r="Y13" s="47">
        <f>SUMIF($J$2:$J$531,"=2021",G$2:G$531)</f>
        <v>74</v>
      </c>
      <c r="Z13" s="47">
        <f>SUMIF($J$2:$J$531,"=2021",E$2:E$531)</f>
        <v>112</v>
      </c>
      <c r="AA13" s="47">
        <f>SUMIF($J$2:$J$531,"=2021",I$2:I$531)</f>
        <v>28</v>
      </c>
      <c r="AB13" s="47">
        <f>SUMIF($J$2:$J$531,"=2021",F$2:F$531)</f>
        <v>80</v>
      </c>
      <c r="AC13" s="47">
        <f>SUMIF($J$2:$J$531,"=2021",H$2:H$531)</f>
        <v>48</v>
      </c>
      <c r="AD13" s="47">
        <f>SUMIF($T$2:$T$305,"=2021",N$2:N$305)</f>
        <v>48</v>
      </c>
      <c r="AE13" s="47">
        <f>SUMIF($T$2:$T$305,"=2021",Q$2:Q$305)</f>
        <v>46</v>
      </c>
      <c r="AF13" s="47">
        <f>SUMIF($T$2:$T$305,"=2021",O$2:O$305)</f>
        <v>51</v>
      </c>
      <c r="AG13" s="47">
        <f>SUMIF($T$2:$T$305,"=2021",S$2:S$305)</f>
        <v>36</v>
      </c>
      <c r="AH13" s="47">
        <f>SUMIF($T$2:$T$305,"=2021",P$2:P$305)</f>
        <v>47</v>
      </c>
      <c r="AI13" s="47">
        <f>SUMIF($T$2:$T$305,"=2021",R$2:R$305)</f>
        <v>49</v>
      </c>
      <c r="AJ13" s="47">
        <f>COUNTIF(data_processing_1!J$2:J$531,2021)</f>
        <v>138</v>
      </c>
      <c r="AK13" s="47">
        <f>COUNTIF(data_processing_1!T$2:T$305,2021)</f>
        <v>55</v>
      </c>
      <c r="AL13" s="53"/>
      <c r="AM13" s="53"/>
      <c r="AN13" s="53"/>
      <c r="AO13" s="53"/>
      <c r="AP13" s="53"/>
      <c r="AQ13" s="53"/>
      <c r="AR13" s="53"/>
      <c r="AS13" s="53"/>
      <c r="AT13" s="53"/>
      <c r="AU13" s="53"/>
      <c r="AV13" s="53"/>
      <c r="AW13" s="53"/>
      <c r="AX13" s="53"/>
      <c r="AY13" s="53"/>
      <c r="AZ13" s="53"/>
    </row>
    <row r="14" spans="1:52">
      <c r="A14" s="2">
        <f>'database including 834 studies'!A14</f>
        <v>13</v>
      </c>
      <c r="B14" s="2">
        <f>'database including 834 studies'!J14</f>
        <v>1</v>
      </c>
      <c r="C14" s="2">
        <f>'database including 834 studies'!K14</f>
        <v>6</v>
      </c>
      <c r="D14" s="2">
        <f>'database including 834 studies'!L14</f>
        <v>1</v>
      </c>
      <c r="E14" s="2">
        <f>'database including 834 studies'!M14</f>
        <v>1</v>
      </c>
      <c r="F14" s="2">
        <f>'database including 834 studies'!N14</f>
        <v>1</v>
      </c>
      <c r="G14" s="2">
        <f>'database including 834 studies'!O14</f>
        <v>1</v>
      </c>
      <c r="H14" s="2">
        <f>'database including 834 studies'!P14</f>
        <v>1</v>
      </c>
      <c r="I14" s="2">
        <f>'database including 834 studies'!Q14</f>
        <v>1</v>
      </c>
      <c r="J14" s="2">
        <f>'database including 834 studies'!R14</f>
        <v>2020</v>
      </c>
      <c r="K14" s="29">
        <f>'database including 834 studies'!A544</f>
        <v>543</v>
      </c>
      <c r="L14" s="2">
        <f>'database including 834 studies'!J544</f>
        <v>0</v>
      </c>
      <c r="M14" s="2">
        <f>'database including 834 studies'!K544</f>
        <v>6</v>
      </c>
      <c r="N14" s="2">
        <f>'database including 834 studies'!L544</f>
        <v>1</v>
      </c>
      <c r="O14" s="2">
        <f>'database including 834 studies'!M544</f>
        <v>1</v>
      </c>
      <c r="P14" s="2">
        <f>'database including 834 studies'!N544</f>
        <v>1</v>
      </c>
      <c r="Q14" s="2">
        <f>'database including 834 studies'!O544</f>
        <v>1</v>
      </c>
      <c r="R14" s="2">
        <f>'database including 834 studies'!P544</f>
        <v>1</v>
      </c>
      <c r="S14" s="2">
        <f>'database including 834 studies'!Q544</f>
        <v>1</v>
      </c>
      <c r="T14" s="2">
        <f>'database including 834 studies'!R544</f>
        <v>2014</v>
      </c>
      <c r="W14" s="8">
        <v>2022</v>
      </c>
      <c r="X14" s="47">
        <f>SUMIF($J$2:$J$531,"=2022",D$2:D$531)</f>
        <v>47</v>
      </c>
      <c r="Y14" s="47">
        <f>SUMIF($J$2:$J$531,"=2022",G$2:G$531)</f>
        <v>49</v>
      </c>
      <c r="Z14" s="47">
        <f>SUMIF($J$2:$J$531,"=2022",E$2:E$531)</f>
        <v>85</v>
      </c>
      <c r="AA14" s="47">
        <f>SUMIF($J$2:$J$531,"=2022",I$2:I$531)</f>
        <v>13</v>
      </c>
      <c r="AB14" s="47">
        <f>SUMIF($J$2:$J$531,"=2022",F$2:F$531)</f>
        <v>63</v>
      </c>
      <c r="AC14" s="47">
        <f>SUMIF($J$2:$J$531,"=2022",H$2:H$531)</f>
        <v>24</v>
      </c>
      <c r="AD14" s="47">
        <f>SUMIF($T$2:$T$305,"=2022",N$2:N$305)</f>
        <v>31</v>
      </c>
      <c r="AE14" s="47">
        <f>SUMIF($T$2:$T$305,"=2022",Q$2:Q$305)</f>
        <v>27</v>
      </c>
      <c r="AF14" s="47">
        <f>SUMIF($T$2:$T$305,"=2022",O$2:O$305)</f>
        <v>34</v>
      </c>
      <c r="AG14" s="47">
        <f>SUMIF($T$2:$T$305,"=2022",S$2:S$305)</f>
        <v>19</v>
      </c>
      <c r="AH14" s="47">
        <f>SUMIF($T$2:$T$305,"=2022",P$2:P$305)</f>
        <v>26</v>
      </c>
      <c r="AI14" s="47">
        <f>SUMIF($T$2:$T$305,"=2022",R$2:R$305)</f>
        <v>25</v>
      </c>
      <c r="AJ14" s="47">
        <f>COUNTIF(data_processing_1!J$2:J$531,2022)</f>
        <v>101</v>
      </c>
      <c r="AK14" s="47">
        <f>COUNTIF(data_processing_1!T$2:T$305,2022)</f>
        <v>40</v>
      </c>
      <c r="AL14" s="53"/>
      <c r="AM14" s="53"/>
      <c r="AN14" s="53"/>
      <c r="AO14" s="53"/>
      <c r="AP14" s="53"/>
      <c r="AQ14" s="53"/>
      <c r="AR14" s="53"/>
      <c r="AS14" s="53"/>
      <c r="AT14" s="53"/>
      <c r="AU14" s="53"/>
      <c r="AV14" s="53"/>
      <c r="AW14" s="53"/>
      <c r="AX14" s="53"/>
      <c r="AY14" s="53"/>
      <c r="AZ14" s="53"/>
    </row>
    <row r="15" spans="1:52">
      <c r="A15" s="2">
        <f>'database including 834 studies'!A15</f>
        <v>14</v>
      </c>
      <c r="B15" s="2">
        <f>'database including 834 studies'!J15</f>
        <v>1</v>
      </c>
      <c r="C15" s="2">
        <f>'database including 834 studies'!K15</f>
        <v>6</v>
      </c>
      <c r="D15" s="2">
        <f>'database including 834 studies'!L15</f>
        <v>1</v>
      </c>
      <c r="E15" s="2">
        <f>'database including 834 studies'!M15</f>
        <v>1</v>
      </c>
      <c r="F15" s="2">
        <f>'database including 834 studies'!N15</f>
        <v>1</v>
      </c>
      <c r="G15" s="2">
        <f>'database including 834 studies'!O15</f>
        <v>1</v>
      </c>
      <c r="H15" s="2">
        <f>'database including 834 studies'!P15</f>
        <v>1</v>
      </c>
      <c r="I15" s="2">
        <f>'database including 834 studies'!Q15</f>
        <v>1</v>
      </c>
      <c r="J15" s="2">
        <f>'database including 834 studies'!R15</f>
        <v>2022</v>
      </c>
      <c r="K15" s="29">
        <f>'database including 834 studies'!A545</f>
        <v>544</v>
      </c>
      <c r="L15" s="2">
        <f>'database including 834 studies'!J545</f>
        <v>0</v>
      </c>
      <c r="M15" s="2">
        <f>'database including 834 studies'!K545</f>
        <v>6</v>
      </c>
      <c r="N15" s="2">
        <f>'database including 834 studies'!L545</f>
        <v>1</v>
      </c>
      <c r="O15" s="2">
        <f>'database including 834 studies'!M545</f>
        <v>1</v>
      </c>
      <c r="P15" s="2">
        <f>'database including 834 studies'!N545</f>
        <v>1</v>
      </c>
      <c r="Q15" s="2">
        <f>'database including 834 studies'!O545</f>
        <v>1</v>
      </c>
      <c r="R15" s="2">
        <f>'database including 834 studies'!P545</f>
        <v>1</v>
      </c>
      <c r="S15" s="2">
        <f>'database including 834 studies'!Q545</f>
        <v>1</v>
      </c>
      <c r="T15" s="2">
        <f>'database including 834 studies'!R545</f>
        <v>2017</v>
      </c>
      <c r="W15" s="48" t="s">
        <v>4010</v>
      </c>
      <c r="X15" s="49">
        <f>SUM(X3:X14)</f>
        <v>271</v>
      </c>
      <c r="Y15" s="49">
        <f>SUM(Y3:Y14)</f>
        <v>283</v>
      </c>
      <c r="Z15" s="49">
        <f t="shared" ref="Z15:AK15" si="0">SUM(Z3:Z14)</f>
        <v>446</v>
      </c>
      <c r="AA15" s="49">
        <f t="shared" si="0"/>
        <v>91</v>
      </c>
      <c r="AB15" s="49">
        <f t="shared" si="0"/>
        <v>311</v>
      </c>
      <c r="AC15" s="49">
        <f t="shared" si="0"/>
        <v>182</v>
      </c>
      <c r="AD15" s="49">
        <f t="shared" si="0"/>
        <v>240</v>
      </c>
      <c r="AE15" s="49">
        <f t="shared" si="0"/>
        <v>237</v>
      </c>
      <c r="AF15" s="49">
        <f>SUM(AF3:AF14)</f>
        <v>276</v>
      </c>
      <c r="AG15" s="49">
        <f t="shared" si="0"/>
        <v>181</v>
      </c>
      <c r="AH15" s="49">
        <f t="shared" si="0"/>
        <v>235</v>
      </c>
      <c r="AI15" s="49">
        <f t="shared" si="0"/>
        <v>224</v>
      </c>
      <c r="AJ15" s="49">
        <f>SUM(AJ3:AJ14)</f>
        <v>530</v>
      </c>
      <c r="AK15" s="49">
        <f t="shared" si="0"/>
        <v>304</v>
      </c>
      <c r="AL15" s="53"/>
      <c r="AM15" s="53"/>
      <c r="AN15" s="53"/>
      <c r="AO15" s="53"/>
      <c r="AP15" s="53"/>
      <c r="AQ15" s="53"/>
      <c r="AR15" s="53"/>
      <c r="AS15" s="53"/>
      <c r="AT15" s="53"/>
      <c r="AU15" s="53"/>
      <c r="AV15" s="53"/>
      <c r="AW15" s="53"/>
      <c r="AX15" s="53"/>
      <c r="AY15" s="53"/>
      <c r="AZ15" s="53"/>
    </row>
    <row r="16" spans="1:52">
      <c r="A16" s="2">
        <f>'database including 834 studies'!A16</f>
        <v>15</v>
      </c>
      <c r="B16" s="2">
        <f>'database including 834 studies'!J16</f>
        <v>1</v>
      </c>
      <c r="C16" s="2">
        <f>'database including 834 studies'!K16</f>
        <v>6</v>
      </c>
      <c r="D16" s="2">
        <f>'database including 834 studies'!L16</f>
        <v>1</v>
      </c>
      <c r="E16" s="2">
        <f>'database including 834 studies'!M16</f>
        <v>1</v>
      </c>
      <c r="F16" s="2">
        <f>'database including 834 studies'!N16</f>
        <v>1</v>
      </c>
      <c r="G16" s="2">
        <f>'database including 834 studies'!O16</f>
        <v>1</v>
      </c>
      <c r="H16" s="2">
        <f>'database including 834 studies'!P16</f>
        <v>1</v>
      </c>
      <c r="I16" s="2">
        <f>'database including 834 studies'!Q16</f>
        <v>1</v>
      </c>
      <c r="J16" s="2">
        <f>'database including 834 studies'!R16</f>
        <v>2020</v>
      </c>
      <c r="K16" s="29">
        <f>'database including 834 studies'!A546</f>
        <v>545</v>
      </c>
      <c r="L16" s="2">
        <f>'database including 834 studies'!J546</f>
        <v>0</v>
      </c>
      <c r="M16" s="2">
        <f>'database including 834 studies'!K546</f>
        <v>6</v>
      </c>
      <c r="N16" s="2">
        <f>'database including 834 studies'!L546</f>
        <v>1</v>
      </c>
      <c r="O16" s="2">
        <f>'database including 834 studies'!M546</f>
        <v>1</v>
      </c>
      <c r="P16" s="2">
        <f>'database including 834 studies'!N546</f>
        <v>1</v>
      </c>
      <c r="Q16" s="2">
        <f>'database including 834 studies'!O546</f>
        <v>1</v>
      </c>
      <c r="R16" s="2">
        <f>'database including 834 studies'!P546</f>
        <v>1</v>
      </c>
      <c r="S16" s="2">
        <f>'database including 834 studies'!Q546</f>
        <v>1</v>
      </c>
      <c r="T16" s="2">
        <f>'database including 834 studies'!R546</f>
        <v>2017</v>
      </c>
    </row>
    <row r="17" spans="1:54">
      <c r="A17" s="2">
        <f>'database including 834 studies'!A17</f>
        <v>16</v>
      </c>
      <c r="B17" s="2">
        <f>'database including 834 studies'!J17</f>
        <v>1</v>
      </c>
      <c r="C17" s="2">
        <f>'database including 834 studies'!K17</f>
        <v>6</v>
      </c>
      <c r="D17" s="2">
        <f>'database including 834 studies'!L17</f>
        <v>1</v>
      </c>
      <c r="E17" s="2">
        <f>'database including 834 studies'!M17</f>
        <v>1</v>
      </c>
      <c r="F17" s="2">
        <f>'database including 834 studies'!N17</f>
        <v>1</v>
      </c>
      <c r="G17" s="2">
        <f>'database including 834 studies'!O17</f>
        <v>1</v>
      </c>
      <c r="H17" s="2">
        <f>'database including 834 studies'!P17</f>
        <v>1</v>
      </c>
      <c r="I17" s="2">
        <f>'database including 834 studies'!Q17</f>
        <v>1</v>
      </c>
      <c r="J17" s="2">
        <f>'database including 834 studies'!R17</f>
        <v>2021</v>
      </c>
      <c r="K17" s="29">
        <f>'database including 834 studies'!A547</f>
        <v>546</v>
      </c>
      <c r="L17" s="2">
        <f>'database including 834 studies'!J547</f>
        <v>0</v>
      </c>
      <c r="M17" s="2">
        <f>'database including 834 studies'!K547</f>
        <v>6</v>
      </c>
      <c r="N17" s="2">
        <f>'database including 834 studies'!L547</f>
        <v>1</v>
      </c>
      <c r="O17" s="2">
        <f>'database including 834 studies'!M547</f>
        <v>1</v>
      </c>
      <c r="P17" s="2">
        <f>'database including 834 studies'!N547</f>
        <v>1</v>
      </c>
      <c r="Q17" s="2">
        <f>'database including 834 studies'!O547</f>
        <v>1</v>
      </c>
      <c r="R17" s="2">
        <f>'database including 834 studies'!P547</f>
        <v>1</v>
      </c>
      <c r="S17" s="2">
        <f>'database including 834 studies'!Q547</f>
        <v>1</v>
      </c>
      <c r="T17" s="2">
        <f>'database including 834 studies'!R547</f>
        <v>2022</v>
      </c>
      <c r="W17" s="50"/>
      <c r="AQ17" s="56"/>
    </row>
    <row r="18" spans="1:54">
      <c r="A18" s="2">
        <f>'database including 834 studies'!A18</f>
        <v>17</v>
      </c>
      <c r="B18" s="2">
        <f>'database including 834 studies'!J18</f>
        <v>1</v>
      </c>
      <c r="C18" s="2">
        <f>'database including 834 studies'!K18</f>
        <v>6</v>
      </c>
      <c r="D18" s="2">
        <f>'database including 834 studies'!L18</f>
        <v>1</v>
      </c>
      <c r="E18" s="2">
        <f>'database including 834 studies'!M18</f>
        <v>1</v>
      </c>
      <c r="F18" s="2">
        <f>'database including 834 studies'!N18</f>
        <v>1</v>
      </c>
      <c r="G18" s="2">
        <f>'database including 834 studies'!O18</f>
        <v>1</v>
      </c>
      <c r="H18" s="2">
        <f>'database including 834 studies'!P18</f>
        <v>1</v>
      </c>
      <c r="I18" s="2">
        <f>'database including 834 studies'!Q18</f>
        <v>1</v>
      </c>
      <c r="J18" s="2">
        <f>'database including 834 studies'!R18</f>
        <v>2019</v>
      </c>
      <c r="K18" s="29">
        <f>'database including 834 studies'!A548</f>
        <v>547</v>
      </c>
      <c r="L18" s="2">
        <f>'database including 834 studies'!J548</f>
        <v>0</v>
      </c>
      <c r="M18" s="2">
        <f>'database including 834 studies'!K548</f>
        <v>6</v>
      </c>
      <c r="N18" s="2">
        <f>'database including 834 studies'!L548</f>
        <v>1</v>
      </c>
      <c r="O18" s="2">
        <f>'database including 834 studies'!M548</f>
        <v>1</v>
      </c>
      <c r="P18" s="2">
        <f>'database including 834 studies'!N548</f>
        <v>1</v>
      </c>
      <c r="Q18" s="2">
        <f>'database including 834 studies'!O548</f>
        <v>1</v>
      </c>
      <c r="R18" s="2">
        <f>'database including 834 studies'!P548</f>
        <v>1</v>
      </c>
      <c r="S18" s="2">
        <f>'database including 834 studies'!Q548</f>
        <v>1</v>
      </c>
      <c r="T18" s="2">
        <f>'database including 834 studies'!R548</f>
        <v>2022</v>
      </c>
    </row>
    <row r="19" spans="1:54">
      <c r="A19" s="2">
        <f>'database including 834 studies'!A19</f>
        <v>18</v>
      </c>
      <c r="B19" s="2">
        <f>'database including 834 studies'!J19</f>
        <v>1</v>
      </c>
      <c r="C19" s="2">
        <f>'database including 834 studies'!K19</f>
        <v>6</v>
      </c>
      <c r="D19" s="2">
        <f>'database including 834 studies'!L19</f>
        <v>1</v>
      </c>
      <c r="E19" s="2">
        <f>'database including 834 studies'!M19</f>
        <v>1</v>
      </c>
      <c r="F19" s="2">
        <f>'database including 834 studies'!N19</f>
        <v>1</v>
      </c>
      <c r="G19" s="2">
        <f>'database including 834 studies'!O19</f>
        <v>1</v>
      </c>
      <c r="H19" s="2">
        <f>'database including 834 studies'!P19</f>
        <v>1</v>
      </c>
      <c r="I19" s="2">
        <f>'database including 834 studies'!Q19</f>
        <v>1</v>
      </c>
      <c r="J19" s="2">
        <f>'database including 834 studies'!R19</f>
        <v>2022</v>
      </c>
      <c r="K19" s="29">
        <f>'database including 834 studies'!A549</f>
        <v>548</v>
      </c>
      <c r="L19" s="2">
        <f>'database including 834 studies'!J549</f>
        <v>0</v>
      </c>
      <c r="M19" s="2">
        <f>'database including 834 studies'!K549</f>
        <v>6</v>
      </c>
      <c r="N19" s="2">
        <f>'database including 834 studies'!L549</f>
        <v>1</v>
      </c>
      <c r="O19" s="2">
        <f>'database including 834 studies'!M549</f>
        <v>1</v>
      </c>
      <c r="P19" s="2">
        <f>'database including 834 studies'!N549</f>
        <v>1</v>
      </c>
      <c r="Q19" s="2">
        <f>'database including 834 studies'!O549</f>
        <v>1</v>
      </c>
      <c r="R19" s="2">
        <f>'database including 834 studies'!P549</f>
        <v>1</v>
      </c>
      <c r="S19" s="2">
        <f>'database including 834 studies'!Q549</f>
        <v>1</v>
      </c>
      <c r="T19" s="2">
        <f>'database including 834 studies'!R549</f>
        <v>2021</v>
      </c>
    </row>
    <row r="20" spans="1:54" ht="14.5" customHeight="1">
      <c r="A20" s="2">
        <f>'database including 834 studies'!A20</f>
        <v>19</v>
      </c>
      <c r="B20" s="2">
        <f>'database including 834 studies'!J20</f>
        <v>1</v>
      </c>
      <c r="C20" s="2">
        <f>'database including 834 studies'!K20</f>
        <v>6</v>
      </c>
      <c r="D20" s="2">
        <f>'database including 834 studies'!L20</f>
        <v>1</v>
      </c>
      <c r="E20" s="2">
        <f>'database including 834 studies'!M20</f>
        <v>1</v>
      </c>
      <c r="F20" s="2">
        <f>'database including 834 studies'!N20</f>
        <v>1</v>
      </c>
      <c r="G20" s="2">
        <f>'database including 834 studies'!O20</f>
        <v>1</v>
      </c>
      <c r="H20" s="2">
        <f>'database including 834 studies'!P20</f>
        <v>1</v>
      </c>
      <c r="I20" s="2">
        <f>'database including 834 studies'!Q20</f>
        <v>1</v>
      </c>
      <c r="J20" s="2">
        <f>'database including 834 studies'!R20</f>
        <v>2017</v>
      </c>
      <c r="K20" s="29">
        <f>'database including 834 studies'!A550</f>
        <v>549</v>
      </c>
      <c r="L20" s="2">
        <f>'database including 834 studies'!J550</f>
        <v>0</v>
      </c>
      <c r="M20" s="2">
        <f>'database including 834 studies'!K550</f>
        <v>6</v>
      </c>
      <c r="N20" s="2">
        <f>'database including 834 studies'!L550</f>
        <v>1</v>
      </c>
      <c r="O20" s="2">
        <f>'database including 834 studies'!M550</f>
        <v>1</v>
      </c>
      <c r="P20" s="2">
        <f>'database including 834 studies'!N550</f>
        <v>1</v>
      </c>
      <c r="Q20" s="2">
        <f>'database including 834 studies'!O550</f>
        <v>1</v>
      </c>
      <c r="R20" s="2">
        <f>'database including 834 studies'!P550</f>
        <v>1</v>
      </c>
      <c r="S20" s="2">
        <f>'database including 834 studies'!Q550</f>
        <v>1</v>
      </c>
      <c r="T20" s="2">
        <f>'database including 834 studies'!R550</f>
        <v>2021</v>
      </c>
      <c r="AM20" s="92"/>
      <c r="AN20" s="92"/>
      <c r="AO20" s="92"/>
      <c r="AP20" s="92"/>
      <c r="AQ20" s="92"/>
      <c r="AR20" s="92"/>
      <c r="AS20" s="92"/>
      <c r="AT20" s="13"/>
      <c r="AU20" s="92"/>
      <c r="AV20" s="92"/>
      <c r="AW20" s="92"/>
      <c r="AX20" s="92"/>
      <c r="AY20" s="92"/>
      <c r="AZ20" s="92"/>
      <c r="BA20" s="92"/>
    </row>
    <row r="21" spans="1:54">
      <c r="A21" s="2">
        <f>'database including 834 studies'!A21</f>
        <v>20</v>
      </c>
      <c r="B21" s="2">
        <f>'database including 834 studies'!J21</f>
        <v>1</v>
      </c>
      <c r="C21" s="2">
        <f>'database including 834 studies'!K21</f>
        <v>6</v>
      </c>
      <c r="D21" s="2">
        <f>'database including 834 studies'!L21</f>
        <v>1</v>
      </c>
      <c r="E21" s="2">
        <f>'database including 834 studies'!M21</f>
        <v>1</v>
      </c>
      <c r="F21" s="2">
        <f>'database including 834 studies'!N21</f>
        <v>1</v>
      </c>
      <c r="G21" s="2">
        <f>'database including 834 studies'!O21</f>
        <v>1</v>
      </c>
      <c r="H21" s="2">
        <f>'database including 834 studies'!P21</f>
        <v>1</v>
      </c>
      <c r="I21" s="2">
        <f>'database including 834 studies'!Q21</f>
        <v>1</v>
      </c>
      <c r="J21" s="2">
        <f>'database including 834 studies'!R21</f>
        <v>2015</v>
      </c>
      <c r="K21" s="29">
        <f>'database including 834 studies'!A551</f>
        <v>550</v>
      </c>
      <c r="L21" s="2">
        <f>'database including 834 studies'!J551</f>
        <v>0</v>
      </c>
      <c r="M21" s="2">
        <f>'database including 834 studies'!K551</f>
        <v>6</v>
      </c>
      <c r="N21" s="2">
        <f>'database including 834 studies'!L551</f>
        <v>1</v>
      </c>
      <c r="O21" s="2">
        <f>'database including 834 studies'!M551</f>
        <v>1</v>
      </c>
      <c r="P21" s="2">
        <f>'database including 834 studies'!N551</f>
        <v>1</v>
      </c>
      <c r="Q21" s="2">
        <f>'database including 834 studies'!O551</f>
        <v>1</v>
      </c>
      <c r="R21" s="2">
        <f>'database including 834 studies'!P551</f>
        <v>1</v>
      </c>
      <c r="S21" s="2">
        <f>'database including 834 studies'!Q551</f>
        <v>1</v>
      </c>
      <c r="T21" s="2">
        <f>'database including 834 studies'!R551</f>
        <v>2019</v>
      </c>
      <c r="AL21" s="54"/>
      <c r="AM21" s="13"/>
      <c r="AN21" s="13"/>
      <c r="AO21" s="13"/>
      <c r="AP21" s="13"/>
      <c r="AQ21" s="13"/>
      <c r="AR21" s="13"/>
      <c r="AS21" s="13"/>
      <c r="AT21" s="13"/>
      <c r="AU21" s="13"/>
      <c r="AV21" s="13"/>
      <c r="AW21" s="13"/>
      <c r="AX21" s="13"/>
      <c r="AY21" s="13"/>
      <c r="AZ21" s="13"/>
      <c r="BA21" s="13"/>
      <c r="BB21" s="13"/>
    </row>
    <row r="22" spans="1:54">
      <c r="A22" s="2">
        <f>'database including 834 studies'!A22</f>
        <v>21</v>
      </c>
      <c r="B22" s="2">
        <f>'database including 834 studies'!J22</f>
        <v>1</v>
      </c>
      <c r="C22" s="2">
        <f>'database including 834 studies'!K22</f>
        <v>6</v>
      </c>
      <c r="D22" s="2">
        <f>'database including 834 studies'!L22</f>
        <v>1</v>
      </c>
      <c r="E22" s="2">
        <f>'database including 834 studies'!M22</f>
        <v>1</v>
      </c>
      <c r="F22" s="2">
        <f>'database including 834 studies'!N22</f>
        <v>1</v>
      </c>
      <c r="G22" s="2">
        <f>'database including 834 studies'!O22</f>
        <v>1</v>
      </c>
      <c r="H22" s="2">
        <f>'database including 834 studies'!P22</f>
        <v>1</v>
      </c>
      <c r="I22" s="2">
        <f>'database including 834 studies'!Q22</f>
        <v>1</v>
      </c>
      <c r="J22" s="2">
        <f>'database including 834 studies'!R22</f>
        <v>2019</v>
      </c>
      <c r="K22" s="29">
        <f>'database including 834 studies'!A552</f>
        <v>551</v>
      </c>
      <c r="L22" s="2">
        <f>'database including 834 studies'!J552</f>
        <v>0</v>
      </c>
      <c r="M22" s="2">
        <f>'database including 834 studies'!K552</f>
        <v>6</v>
      </c>
      <c r="N22" s="2">
        <f>'database including 834 studies'!L552</f>
        <v>1</v>
      </c>
      <c r="O22" s="2">
        <f>'database including 834 studies'!M552</f>
        <v>1</v>
      </c>
      <c r="P22" s="2">
        <f>'database including 834 studies'!N552</f>
        <v>1</v>
      </c>
      <c r="Q22" s="2">
        <f>'database including 834 studies'!O552</f>
        <v>1</v>
      </c>
      <c r="R22" s="2">
        <f>'database including 834 studies'!P552</f>
        <v>1</v>
      </c>
      <c r="S22" s="2">
        <f>'database including 834 studies'!Q552</f>
        <v>1</v>
      </c>
      <c r="T22" s="2">
        <f>'database including 834 studies'!R552</f>
        <v>2021</v>
      </c>
      <c r="AL22" s="13"/>
      <c r="AM22" s="54"/>
      <c r="AN22" s="54"/>
      <c r="AO22" s="54"/>
      <c r="AP22" s="54"/>
      <c r="AQ22" s="54"/>
      <c r="AR22" s="54"/>
      <c r="AS22" s="54"/>
      <c r="AT22" s="54"/>
      <c r="AU22" s="54"/>
      <c r="AV22" s="54"/>
      <c r="AW22" s="54"/>
      <c r="AX22" s="54"/>
      <c r="AY22" s="54"/>
      <c r="AZ22" s="54"/>
      <c r="BA22" s="54"/>
      <c r="BB22" s="54"/>
    </row>
    <row r="23" spans="1:54">
      <c r="A23" s="2">
        <f>'database including 834 studies'!A23</f>
        <v>22</v>
      </c>
      <c r="B23" s="2">
        <f>'database including 834 studies'!J23</f>
        <v>1</v>
      </c>
      <c r="C23" s="2">
        <f>'database including 834 studies'!K23</f>
        <v>5</v>
      </c>
      <c r="D23" s="2">
        <f>'database including 834 studies'!L23</f>
        <v>1</v>
      </c>
      <c r="E23" s="2">
        <f>'database including 834 studies'!M23</f>
        <v>1</v>
      </c>
      <c r="F23" s="2">
        <f>'database including 834 studies'!N23</f>
        <v>1</v>
      </c>
      <c r="G23" s="2">
        <f>'database including 834 studies'!O23</f>
        <v>1</v>
      </c>
      <c r="H23" s="2">
        <f>'database including 834 studies'!P23</f>
        <v>1</v>
      </c>
      <c r="I23" s="2">
        <f>'database including 834 studies'!Q23</f>
        <v>0</v>
      </c>
      <c r="J23" s="2">
        <f>'database including 834 studies'!R23</f>
        <v>2021</v>
      </c>
      <c r="K23" s="29">
        <f>'database including 834 studies'!A553</f>
        <v>552</v>
      </c>
      <c r="L23" s="2">
        <f>'database including 834 studies'!J553</f>
        <v>0</v>
      </c>
      <c r="M23" s="2">
        <f>'database including 834 studies'!K553</f>
        <v>6</v>
      </c>
      <c r="N23" s="2">
        <f>'database including 834 studies'!L553</f>
        <v>1</v>
      </c>
      <c r="O23" s="2">
        <f>'database including 834 studies'!M553</f>
        <v>1</v>
      </c>
      <c r="P23" s="2">
        <f>'database including 834 studies'!N553</f>
        <v>1</v>
      </c>
      <c r="Q23" s="2">
        <f>'database including 834 studies'!O553</f>
        <v>1</v>
      </c>
      <c r="R23" s="2">
        <f>'database including 834 studies'!P553</f>
        <v>1</v>
      </c>
      <c r="S23" s="2">
        <f>'database including 834 studies'!Q553</f>
        <v>1</v>
      </c>
      <c r="T23" s="2">
        <f>'database including 834 studies'!R553</f>
        <v>2021</v>
      </c>
      <c r="AL23" s="13"/>
      <c r="AM23" s="54"/>
      <c r="AN23" s="54"/>
      <c r="AO23" s="54"/>
      <c r="AP23" s="54"/>
      <c r="AQ23" s="54"/>
      <c r="AR23" s="54"/>
      <c r="AS23" s="54"/>
      <c r="AT23" s="54"/>
      <c r="AU23" s="54"/>
      <c r="AV23" s="54"/>
      <c r="AW23" s="54"/>
      <c r="AX23" s="54"/>
      <c r="AY23" s="54"/>
      <c r="AZ23" s="54"/>
      <c r="BA23" s="54"/>
      <c r="BB23" s="54"/>
    </row>
    <row r="24" spans="1:54">
      <c r="A24" s="2">
        <f>'database including 834 studies'!A24</f>
        <v>23</v>
      </c>
      <c r="B24" s="2">
        <f>'database including 834 studies'!J24</f>
        <v>1</v>
      </c>
      <c r="C24" s="2">
        <f>'database including 834 studies'!K24</f>
        <v>5</v>
      </c>
      <c r="D24" s="2">
        <f>'database including 834 studies'!L24</f>
        <v>0</v>
      </c>
      <c r="E24" s="2">
        <f>'database including 834 studies'!M24</f>
        <v>1</v>
      </c>
      <c r="F24" s="2">
        <f>'database including 834 studies'!N24</f>
        <v>1</v>
      </c>
      <c r="G24" s="2">
        <f>'database including 834 studies'!O24</f>
        <v>1</v>
      </c>
      <c r="H24" s="2">
        <f>'database including 834 studies'!P24</f>
        <v>1</v>
      </c>
      <c r="I24" s="2">
        <f>'database including 834 studies'!Q24</f>
        <v>1</v>
      </c>
      <c r="J24" s="2">
        <f>'database including 834 studies'!R24</f>
        <v>2020</v>
      </c>
      <c r="K24" s="29">
        <f>'database including 834 studies'!A554</f>
        <v>553</v>
      </c>
      <c r="L24" s="2">
        <f>'database including 834 studies'!J554</f>
        <v>0</v>
      </c>
      <c r="M24" s="2">
        <f>'database including 834 studies'!K554</f>
        <v>6</v>
      </c>
      <c r="N24" s="2">
        <f>'database including 834 studies'!L554</f>
        <v>1</v>
      </c>
      <c r="O24" s="2">
        <f>'database including 834 studies'!M554</f>
        <v>1</v>
      </c>
      <c r="P24" s="2">
        <f>'database including 834 studies'!N554</f>
        <v>1</v>
      </c>
      <c r="Q24" s="2">
        <f>'database including 834 studies'!O554</f>
        <v>1</v>
      </c>
      <c r="R24" s="2">
        <f>'database including 834 studies'!P554</f>
        <v>1</v>
      </c>
      <c r="S24" s="2">
        <f>'database including 834 studies'!Q554</f>
        <v>1</v>
      </c>
      <c r="T24" s="2">
        <f>'database including 834 studies'!R554</f>
        <v>2019</v>
      </c>
      <c r="AL24" s="13"/>
      <c r="AM24" s="54"/>
      <c r="AN24" s="85"/>
      <c r="AO24" s="85"/>
      <c r="AP24" s="85"/>
      <c r="AQ24" s="85"/>
      <c r="AR24" s="85"/>
      <c r="AS24" s="85"/>
      <c r="AT24" s="54"/>
      <c r="AU24" s="54"/>
      <c r="AV24" s="85"/>
      <c r="AW24" s="85"/>
      <c r="AX24" s="85"/>
      <c r="AY24" s="85"/>
      <c r="AZ24" s="85"/>
      <c r="BA24" s="85"/>
      <c r="BB24" s="54"/>
    </row>
    <row r="25" spans="1:54">
      <c r="A25" s="2">
        <f>'database including 834 studies'!A25</f>
        <v>24</v>
      </c>
      <c r="B25" s="2">
        <f>'database including 834 studies'!J25</f>
        <v>1</v>
      </c>
      <c r="C25" s="2">
        <f>'database including 834 studies'!K25</f>
        <v>5</v>
      </c>
      <c r="D25" s="2">
        <f>'database including 834 studies'!L25</f>
        <v>1</v>
      </c>
      <c r="E25" s="2">
        <f>'database including 834 studies'!M25</f>
        <v>1</v>
      </c>
      <c r="F25" s="2">
        <f>'database including 834 studies'!N25</f>
        <v>1</v>
      </c>
      <c r="G25" s="2">
        <f>'database including 834 studies'!O25</f>
        <v>1</v>
      </c>
      <c r="H25" s="2">
        <f>'database including 834 studies'!P25</f>
        <v>1</v>
      </c>
      <c r="I25" s="2">
        <f>'database including 834 studies'!Q25</f>
        <v>0</v>
      </c>
      <c r="J25" s="2">
        <f>'database including 834 studies'!R25</f>
        <v>2015</v>
      </c>
      <c r="K25" s="29">
        <f>'database including 834 studies'!A555</f>
        <v>554</v>
      </c>
      <c r="L25" s="2">
        <f>'database including 834 studies'!J555</f>
        <v>0</v>
      </c>
      <c r="M25" s="2">
        <f>'database including 834 studies'!K555</f>
        <v>6</v>
      </c>
      <c r="N25" s="2">
        <f>'database including 834 studies'!L555</f>
        <v>1</v>
      </c>
      <c r="O25" s="2">
        <f>'database including 834 studies'!M555</f>
        <v>1</v>
      </c>
      <c r="P25" s="2">
        <f>'database including 834 studies'!N555</f>
        <v>1</v>
      </c>
      <c r="Q25" s="2">
        <f>'database including 834 studies'!O555</f>
        <v>1</v>
      </c>
      <c r="R25" s="2">
        <f>'database including 834 studies'!P555</f>
        <v>1</v>
      </c>
      <c r="S25" s="2">
        <f>'database including 834 studies'!Q555</f>
        <v>1</v>
      </c>
      <c r="T25" s="2">
        <f>'database including 834 studies'!R555</f>
        <v>2022</v>
      </c>
      <c r="AL25" s="13"/>
      <c r="AM25" s="54"/>
      <c r="AN25" s="85"/>
      <c r="AO25" s="85"/>
      <c r="AP25" s="85"/>
      <c r="AQ25" s="85"/>
      <c r="AR25" s="85"/>
      <c r="AS25" s="85"/>
      <c r="AT25" s="54"/>
      <c r="AU25" s="54"/>
      <c r="AV25" s="85"/>
      <c r="AW25" s="85"/>
      <c r="AX25" s="85"/>
      <c r="AY25" s="85"/>
      <c r="AZ25" s="85"/>
      <c r="BA25" s="85"/>
      <c r="BB25" s="54"/>
    </row>
    <row r="26" spans="1:54">
      <c r="A26" s="2">
        <f>'database including 834 studies'!A26</f>
        <v>25</v>
      </c>
      <c r="B26" s="2">
        <f>'database including 834 studies'!J26</f>
        <v>1</v>
      </c>
      <c r="C26" s="2">
        <f>'database including 834 studies'!K26</f>
        <v>5</v>
      </c>
      <c r="D26" s="2">
        <f>'database including 834 studies'!L26</f>
        <v>1</v>
      </c>
      <c r="E26" s="2">
        <f>'database including 834 studies'!M26</f>
        <v>1</v>
      </c>
      <c r="F26" s="2">
        <f>'database including 834 studies'!N26</f>
        <v>1</v>
      </c>
      <c r="G26" s="2">
        <f>'database including 834 studies'!O26</f>
        <v>1</v>
      </c>
      <c r="H26" s="2">
        <f>'database including 834 studies'!P26</f>
        <v>1</v>
      </c>
      <c r="I26" s="2">
        <f>'database including 834 studies'!Q26</f>
        <v>0</v>
      </c>
      <c r="J26" s="2">
        <f>'database including 834 studies'!R26</f>
        <v>2021</v>
      </c>
      <c r="K26" s="29">
        <f>'database including 834 studies'!A556</f>
        <v>555</v>
      </c>
      <c r="L26" s="2">
        <f>'database including 834 studies'!J556</f>
        <v>0</v>
      </c>
      <c r="M26" s="2">
        <f>'database including 834 studies'!K556</f>
        <v>6</v>
      </c>
      <c r="N26" s="2">
        <f>'database including 834 studies'!L556</f>
        <v>1</v>
      </c>
      <c r="O26" s="2">
        <f>'database including 834 studies'!M556</f>
        <v>1</v>
      </c>
      <c r="P26" s="2">
        <f>'database including 834 studies'!N556</f>
        <v>1</v>
      </c>
      <c r="Q26" s="2">
        <f>'database including 834 studies'!O556</f>
        <v>1</v>
      </c>
      <c r="R26" s="2">
        <f>'database including 834 studies'!P556</f>
        <v>1</v>
      </c>
      <c r="S26" s="2">
        <f>'database including 834 studies'!Q556</f>
        <v>1</v>
      </c>
      <c r="T26" s="2">
        <f>'database including 834 studies'!R556</f>
        <v>2021</v>
      </c>
      <c r="AL26" s="13"/>
      <c r="AM26" s="54"/>
      <c r="AN26" s="85"/>
      <c r="AO26" s="85"/>
      <c r="AP26" s="85"/>
      <c r="AQ26" s="85"/>
      <c r="AR26" s="85"/>
      <c r="AS26" s="85"/>
      <c r="AT26" s="54"/>
      <c r="AU26" s="54"/>
      <c r="AV26" s="85"/>
      <c r="AW26" s="85"/>
      <c r="AX26" s="85"/>
      <c r="AY26" s="85"/>
      <c r="AZ26" s="85"/>
      <c r="BA26" s="85"/>
      <c r="BB26" s="54"/>
    </row>
    <row r="27" spans="1:54">
      <c r="A27" s="2">
        <f>'database including 834 studies'!A27</f>
        <v>26</v>
      </c>
      <c r="B27" s="2">
        <f>'database including 834 studies'!J27</f>
        <v>1</v>
      </c>
      <c r="C27" s="2">
        <f>'database including 834 studies'!K27</f>
        <v>5</v>
      </c>
      <c r="D27" s="2">
        <f>'database including 834 studies'!L27</f>
        <v>0</v>
      </c>
      <c r="E27" s="2">
        <f>'database including 834 studies'!M27</f>
        <v>1</v>
      </c>
      <c r="F27" s="2">
        <f>'database including 834 studies'!N27</f>
        <v>1</v>
      </c>
      <c r="G27" s="2">
        <f>'database including 834 studies'!O27</f>
        <v>1</v>
      </c>
      <c r="H27" s="2">
        <f>'database including 834 studies'!P27</f>
        <v>1</v>
      </c>
      <c r="I27" s="2">
        <f>'database including 834 studies'!Q27</f>
        <v>1</v>
      </c>
      <c r="J27" s="2">
        <f>'database including 834 studies'!R27</f>
        <v>2020</v>
      </c>
      <c r="K27" s="29">
        <f>'database including 834 studies'!A557</f>
        <v>556</v>
      </c>
      <c r="L27" s="2">
        <f>'database including 834 studies'!J557</f>
        <v>0</v>
      </c>
      <c r="M27" s="2">
        <f>'database including 834 studies'!K557</f>
        <v>6</v>
      </c>
      <c r="N27" s="2">
        <f>'database including 834 studies'!L557</f>
        <v>1</v>
      </c>
      <c r="O27" s="2">
        <f>'database including 834 studies'!M557</f>
        <v>1</v>
      </c>
      <c r="P27" s="2">
        <f>'database including 834 studies'!N557</f>
        <v>1</v>
      </c>
      <c r="Q27" s="2">
        <f>'database including 834 studies'!O557</f>
        <v>1</v>
      </c>
      <c r="R27" s="2">
        <f>'database including 834 studies'!P557</f>
        <v>1</v>
      </c>
      <c r="S27" s="2">
        <f>'database including 834 studies'!Q557</f>
        <v>1</v>
      </c>
      <c r="T27" s="2">
        <f>'database including 834 studies'!R557</f>
        <v>2021</v>
      </c>
      <c r="AL27" s="13"/>
      <c r="AM27" s="54"/>
      <c r="AN27" s="55"/>
      <c r="AO27" s="55"/>
      <c r="AP27" s="55"/>
      <c r="AQ27" s="55"/>
      <c r="AR27" s="55"/>
      <c r="AS27" s="55"/>
      <c r="AT27" s="54"/>
      <c r="AU27" s="54"/>
      <c r="AV27" s="54"/>
      <c r="AW27" s="54"/>
      <c r="AX27" s="54"/>
      <c r="AY27" s="54"/>
      <c r="AZ27" s="54"/>
      <c r="BA27" s="54"/>
      <c r="BB27" s="54"/>
    </row>
    <row r="28" spans="1:54">
      <c r="A28" s="2">
        <f>'database including 834 studies'!A28</f>
        <v>27</v>
      </c>
      <c r="B28" s="2">
        <f>'database including 834 studies'!J28</f>
        <v>1</v>
      </c>
      <c r="C28" s="2">
        <f>'database including 834 studies'!K28</f>
        <v>5</v>
      </c>
      <c r="D28" s="2">
        <f>'database including 834 studies'!L28</f>
        <v>1</v>
      </c>
      <c r="E28" s="2">
        <f>'database including 834 studies'!M28</f>
        <v>1</v>
      </c>
      <c r="F28" s="2">
        <f>'database including 834 studies'!N28</f>
        <v>1</v>
      </c>
      <c r="G28" s="2">
        <f>'database including 834 studies'!O28</f>
        <v>1</v>
      </c>
      <c r="H28" s="2">
        <f>'database including 834 studies'!P28</f>
        <v>1</v>
      </c>
      <c r="I28" s="2">
        <f>'database including 834 studies'!Q28</f>
        <v>0</v>
      </c>
      <c r="J28" s="2">
        <f>'database including 834 studies'!R28</f>
        <v>2022</v>
      </c>
      <c r="K28" s="29">
        <f>'database including 834 studies'!A558</f>
        <v>557</v>
      </c>
      <c r="L28" s="2">
        <f>'database including 834 studies'!J558</f>
        <v>0</v>
      </c>
      <c r="M28" s="2">
        <f>'database including 834 studies'!K558</f>
        <v>6</v>
      </c>
      <c r="N28" s="2">
        <f>'database including 834 studies'!L558</f>
        <v>1</v>
      </c>
      <c r="O28" s="2">
        <f>'database including 834 studies'!M558</f>
        <v>1</v>
      </c>
      <c r="P28" s="2">
        <f>'database including 834 studies'!N558</f>
        <v>1</v>
      </c>
      <c r="Q28" s="2">
        <f>'database including 834 studies'!O558</f>
        <v>1</v>
      </c>
      <c r="R28" s="2">
        <f>'database including 834 studies'!P558</f>
        <v>1</v>
      </c>
      <c r="S28" s="2">
        <f>'database including 834 studies'!Q558</f>
        <v>1</v>
      </c>
      <c r="T28" s="2">
        <f>'database including 834 studies'!R558</f>
        <v>2021</v>
      </c>
      <c r="AL28" s="13"/>
      <c r="AM28" s="54"/>
      <c r="AN28" s="13"/>
      <c r="AO28" s="13"/>
      <c r="AP28" s="13"/>
      <c r="AQ28" s="13"/>
      <c r="AR28" s="13"/>
      <c r="AS28" s="13"/>
      <c r="AT28" s="54"/>
      <c r="AU28" s="54"/>
      <c r="AV28" s="13"/>
      <c r="AW28" s="13"/>
      <c r="AX28" s="13"/>
      <c r="AY28" s="13"/>
      <c r="AZ28" s="13"/>
      <c r="BA28" s="54"/>
      <c r="BB28" s="54"/>
    </row>
    <row r="29" spans="1:54">
      <c r="A29" s="2">
        <f>'database including 834 studies'!A29</f>
        <v>28</v>
      </c>
      <c r="B29" s="2">
        <f>'database including 834 studies'!J29</f>
        <v>1</v>
      </c>
      <c r="C29" s="2">
        <f>'database including 834 studies'!K29</f>
        <v>5</v>
      </c>
      <c r="D29" s="2">
        <f>'database including 834 studies'!L29</f>
        <v>1</v>
      </c>
      <c r="E29" s="2">
        <f>'database including 834 studies'!M29</f>
        <v>1</v>
      </c>
      <c r="F29" s="2">
        <f>'database including 834 studies'!N29</f>
        <v>1</v>
      </c>
      <c r="G29" s="2">
        <f>'database including 834 studies'!O29</f>
        <v>1</v>
      </c>
      <c r="H29" s="2">
        <f>'database including 834 studies'!P29</f>
        <v>1</v>
      </c>
      <c r="I29" s="2">
        <f>'database including 834 studies'!Q29</f>
        <v>0</v>
      </c>
      <c r="J29" s="2">
        <f>'database including 834 studies'!R29</f>
        <v>2020</v>
      </c>
      <c r="K29" s="29">
        <f>'database including 834 studies'!A559</f>
        <v>558</v>
      </c>
      <c r="L29" s="2">
        <f>'database including 834 studies'!J559</f>
        <v>0</v>
      </c>
      <c r="M29" s="2">
        <f>'database including 834 studies'!K559</f>
        <v>6</v>
      </c>
      <c r="N29" s="2">
        <f>'database including 834 studies'!L559</f>
        <v>1</v>
      </c>
      <c r="O29" s="2">
        <f>'database including 834 studies'!M559</f>
        <v>1</v>
      </c>
      <c r="P29" s="2">
        <f>'database including 834 studies'!N559</f>
        <v>1</v>
      </c>
      <c r="Q29" s="2">
        <f>'database including 834 studies'!O559</f>
        <v>1</v>
      </c>
      <c r="R29" s="2">
        <f>'database including 834 studies'!P559</f>
        <v>1</v>
      </c>
      <c r="S29" s="2">
        <f>'database including 834 studies'!Q559</f>
        <v>1</v>
      </c>
      <c r="T29" s="2">
        <f>'database including 834 studies'!R559</f>
        <v>2017</v>
      </c>
      <c r="AL29" s="13"/>
      <c r="AM29" s="13"/>
      <c r="AN29" s="13"/>
      <c r="AO29" s="13"/>
      <c r="AP29" s="13"/>
      <c r="AQ29" s="13"/>
      <c r="AR29" s="13"/>
      <c r="AS29" s="13"/>
      <c r="AT29" s="13"/>
      <c r="AU29" s="13"/>
      <c r="AV29" s="13"/>
      <c r="AW29" s="13"/>
      <c r="AX29" s="13"/>
      <c r="AY29" s="13"/>
      <c r="AZ29" s="13"/>
      <c r="BA29" s="54"/>
      <c r="BB29" s="54"/>
    </row>
    <row r="30" spans="1:54">
      <c r="A30" s="2">
        <f>'database including 834 studies'!A30</f>
        <v>29</v>
      </c>
      <c r="B30" s="2">
        <f>'database including 834 studies'!J30</f>
        <v>1</v>
      </c>
      <c r="C30" s="2">
        <f>'database including 834 studies'!K30</f>
        <v>5</v>
      </c>
      <c r="D30" s="2">
        <f>'database including 834 studies'!L30</f>
        <v>1</v>
      </c>
      <c r="E30" s="2">
        <f>'database including 834 studies'!M30</f>
        <v>1</v>
      </c>
      <c r="F30" s="2">
        <f>'database including 834 studies'!N30</f>
        <v>1</v>
      </c>
      <c r="G30" s="2">
        <f>'database including 834 studies'!O30</f>
        <v>1</v>
      </c>
      <c r="H30" s="2">
        <f>'database including 834 studies'!P30</f>
        <v>1</v>
      </c>
      <c r="I30" s="2">
        <f>'database including 834 studies'!Q30</f>
        <v>0</v>
      </c>
      <c r="J30" s="2">
        <f>'database including 834 studies'!R30</f>
        <v>2020</v>
      </c>
      <c r="K30" s="29">
        <f>'database including 834 studies'!A560</f>
        <v>559</v>
      </c>
      <c r="L30" s="2">
        <f>'database including 834 studies'!J560</f>
        <v>0</v>
      </c>
      <c r="M30" s="2">
        <f>'database including 834 studies'!K560</f>
        <v>6</v>
      </c>
      <c r="N30" s="2">
        <f>'database including 834 studies'!L560</f>
        <v>1</v>
      </c>
      <c r="O30" s="2">
        <f>'database including 834 studies'!M560</f>
        <v>1</v>
      </c>
      <c r="P30" s="2">
        <f>'database including 834 studies'!N560</f>
        <v>1</v>
      </c>
      <c r="Q30" s="2">
        <f>'database including 834 studies'!O560</f>
        <v>1</v>
      </c>
      <c r="R30" s="2">
        <f>'database including 834 studies'!P560</f>
        <v>1</v>
      </c>
      <c r="S30" s="2">
        <f>'database including 834 studies'!Q560</f>
        <v>1</v>
      </c>
      <c r="T30" s="2">
        <f>'database including 834 studies'!R560</f>
        <v>2017</v>
      </c>
    </row>
    <row r="31" spans="1:54">
      <c r="A31" s="2">
        <f>'database including 834 studies'!A31</f>
        <v>30</v>
      </c>
      <c r="B31" s="2">
        <f>'database including 834 studies'!J31</f>
        <v>1</v>
      </c>
      <c r="C31" s="2">
        <f>'database including 834 studies'!K31</f>
        <v>5</v>
      </c>
      <c r="D31" s="2">
        <f>'database including 834 studies'!L31</f>
        <v>1</v>
      </c>
      <c r="E31" s="2">
        <f>'database including 834 studies'!M31</f>
        <v>1</v>
      </c>
      <c r="F31" s="2">
        <f>'database including 834 studies'!N31</f>
        <v>1</v>
      </c>
      <c r="G31" s="2">
        <f>'database including 834 studies'!O31</f>
        <v>1</v>
      </c>
      <c r="H31" s="2">
        <f>'database including 834 studies'!P31</f>
        <v>1</v>
      </c>
      <c r="I31" s="2">
        <f>'database including 834 studies'!Q31</f>
        <v>0</v>
      </c>
      <c r="J31" s="2">
        <f>'database including 834 studies'!R31</f>
        <v>2016</v>
      </c>
      <c r="K31" s="29">
        <f>'database including 834 studies'!A561</f>
        <v>560</v>
      </c>
      <c r="L31" s="2">
        <f>'database including 834 studies'!J561</f>
        <v>0</v>
      </c>
      <c r="M31" s="2">
        <f>'database including 834 studies'!K561</f>
        <v>6</v>
      </c>
      <c r="N31" s="2">
        <f>'database including 834 studies'!L561</f>
        <v>1</v>
      </c>
      <c r="O31" s="2">
        <f>'database including 834 studies'!M561</f>
        <v>1</v>
      </c>
      <c r="P31" s="2">
        <f>'database including 834 studies'!N561</f>
        <v>1</v>
      </c>
      <c r="Q31" s="2">
        <f>'database including 834 studies'!O561</f>
        <v>1</v>
      </c>
      <c r="R31" s="2">
        <f>'database including 834 studies'!P561</f>
        <v>1</v>
      </c>
      <c r="S31" s="2">
        <f>'database including 834 studies'!Q561</f>
        <v>1</v>
      </c>
      <c r="T31" s="2">
        <f>'database including 834 studies'!R561</f>
        <v>2017</v>
      </c>
      <c r="AR31" s="56"/>
    </row>
    <row r="32" spans="1:54">
      <c r="A32" s="2">
        <f>'database including 834 studies'!A32</f>
        <v>31</v>
      </c>
      <c r="B32" s="2">
        <f>'database including 834 studies'!J32</f>
        <v>1</v>
      </c>
      <c r="C32" s="2">
        <f>'database including 834 studies'!K32</f>
        <v>5</v>
      </c>
      <c r="D32" s="2">
        <f>'database including 834 studies'!L32</f>
        <v>1</v>
      </c>
      <c r="E32" s="2">
        <f>'database including 834 studies'!M32</f>
        <v>1</v>
      </c>
      <c r="F32" s="2">
        <f>'database including 834 studies'!N32</f>
        <v>1</v>
      </c>
      <c r="G32" s="2">
        <f>'database including 834 studies'!O32</f>
        <v>1</v>
      </c>
      <c r="H32" s="2">
        <f>'database including 834 studies'!P32</f>
        <v>1</v>
      </c>
      <c r="I32" s="2">
        <f>'database including 834 studies'!Q32</f>
        <v>0</v>
      </c>
      <c r="J32" s="2">
        <f>'database including 834 studies'!R32</f>
        <v>2019</v>
      </c>
      <c r="K32" s="29">
        <f>'database including 834 studies'!A562</f>
        <v>561</v>
      </c>
      <c r="L32" s="2">
        <f>'database including 834 studies'!J562</f>
        <v>0</v>
      </c>
      <c r="M32" s="2">
        <f>'database including 834 studies'!K562</f>
        <v>6</v>
      </c>
      <c r="N32" s="2">
        <f>'database including 834 studies'!L562</f>
        <v>1</v>
      </c>
      <c r="O32" s="2">
        <f>'database including 834 studies'!M562</f>
        <v>1</v>
      </c>
      <c r="P32" s="2">
        <f>'database including 834 studies'!N562</f>
        <v>1</v>
      </c>
      <c r="Q32" s="2">
        <f>'database including 834 studies'!O562</f>
        <v>1</v>
      </c>
      <c r="R32" s="2">
        <f>'database including 834 studies'!P562</f>
        <v>1</v>
      </c>
      <c r="S32" s="2">
        <f>'database including 834 studies'!Q562</f>
        <v>1</v>
      </c>
      <c r="T32" s="2">
        <f>'database including 834 studies'!R562</f>
        <v>2017</v>
      </c>
    </row>
    <row r="33" spans="1:20">
      <c r="A33" s="2">
        <f>'database including 834 studies'!A33</f>
        <v>32</v>
      </c>
      <c r="B33" s="2">
        <f>'database including 834 studies'!J33</f>
        <v>1</v>
      </c>
      <c r="C33" s="2">
        <f>'database including 834 studies'!K33</f>
        <v>5</v>
      </c>
      <c r="D33" s="2">
        <f>'database including 834 studies'!L33</f>
        <v>1</v>
      </c>
      <c r="E33" s="2">
        <f>'database including 834 studies'!M33</f>
        <v>1</v>
      </c>
      <c r="F33" s="2">
        <f>'database including 834 studies'!N33</f>
        <v>1</v>
      </c>
      <c r="G33" s="2">
        <f>'database including 834 studies'!O33</f>
        <v>1</v>
      </c>
      <c r="H33" s="2">
        <f>'database including 834 studies'!P33</f>
        <v>1</v>
      </c>
      <c r="I33" s="2">
        <f>'database including 834 studies'!Q33</f>
        <v>0</v>
      </c>
      <c r="J33" s="2">
        <f>'database including 834 studies'!R33</f>
        <v>2019</v>
      </c>
      <c r="K33" s="29">
        <f>'database including 834 studies'!A563</f>
        <v>562</v>
      </c>
      <c r="L33" s="2">
        <f>'database including 834 studies'!J563</f>
        <v>0</v>
      </c>
      <c r="M33" s="2">
        <f>'database including 834 studies'!K563</f>
        <v>6</v>
      </c>
      <c r="N33" s="2">
        <f>'database including 834 studies'!L563</f>
        <v>1</v>
      </c>
      <c r="O33" s="2">
        <f>'database including 834 studies'!M563</f>
        <v>1</v>
      </c>
      <c r="P33" s="2">
        <f>'database including 834 studies'!N563</f>
        <v>1</v>
      </c>
      <c r="Q33" s="2">
        <f>'database including 834 studies'!O563</f>
        <v>1</v>
      </c>
      <c r="R33" s="2">
        <f>'database including 834 studies'!P563</f>
        <v>1</v>
      </c>
      <c r="S33" s="2">
        <f>'database including 834 studies'!Q563</f>
        <v>1</v>
      </c>
      <c r="T33" s="2">
        <f>'database including 834 studies'!R563</f>
        <v>2017</v>
      </c>
    </row>
    <row r="34" spans="1:20">
      <c r="A34" s="2">
        <f>'database including 834 studies'!A34</f>
        <v>33</v>
      </c>
      <c r="B34" s="2">
        <f>'database including 834 studies'!J34</f>
        <v>1</v>
      </c>
      <c r="C34" s="2">
        <f>'database including 834 studies'!K34</f>
        <v>5</v>
      </c>
      <c r="D34" s="2">
        <f>'database including 834 studies'!L34</f>
        <v>1</v>
      </c>
      <c r="E34" s="2">
        <f>'database including 834 studies'!M34</f>
        <v>1</v>
      </c>
      <c r="F34" s="2">
        <f>'database including 834 studies'!N34</f>
        <v>1</v>
      </c>
      <c r="G34" s="2">
        <f>'database including 834 studies'!O34</f>
        <v>1</v>
      </c>
      <c r="H34" s="2">
        <f>'database including 834 studies'!P34</f>
        <v>1</v>
      </c>
      <c r="I34" s="2">
        <f>'database including 834 studies'!Q34</f>
        <v>0</v>
      </c>
      <c r="J34" s="2">
        <f>'database including 834 studies'!R34</f>
        <v>2014</v>
      </c>
      <c r="K34" s="29">
        <f>'database including 834 studies'!A564</f>
        <v>563</v>
      </c>
      <c r="L34" s="2">
        <f>'database including 834 studies'!J564</f>
        <v>0</v>
      </c>
      <c r="M34" s="2">
        <f>'database including 834 studies'!K564</f>
        <v>6</v>
      </c>
      <c r="N34" s="2">
        <f>'database including 834 studies'!L564</f>
        <v>1</v>
      </c>
      <c r="O34" s="2">
        <f>'database including 834 studies'!M564</f>
        <v>1</v>
      </c>
      <c r="P34" s="2">
        <f>'database including 834 studies'!N564</f>
        <v>1</v>
      </c>
      <c r="Q34" s="2">
        <f>'database including 834 studies'!O564</f>
        <v>1</v>
      </c>
      <c r="R34" s="2">
        <f>'database including 834 studies'!P564</f>
        <v>1</v>
      </c>
      <c r="S34" s="2">
        <f>'database including 834 studies'!Q564</f>
        <v>1</v>
      </c>
      <c r="T34" s="2">
        <f>'database including 834 studies'!R564</f>
        <v>2020</v>
      </c>
    </row>
    <row r="35" spans="1:20">
      <c r="A35" s="2">
        <f>'database including 834 studies'!A35</f>
        <v>34</v>
      </c>
      <c r="B35" s="2">
        <f>'database including 834 studies'!J35</f>
        <v>1</v>
      </c>
      <c r="C35" s="2">
        <f>'database including 834 studies'!K35</f>
        <v>5</v>
      </c>
      <c r="D35" s="2">
        <f>'database including 834 studies'!L35</f>
        <v>0</v>
      </c>
      <c r="E35" s="2">
        <f>'database including 834 studies'!M35</f>
        <v>1</v>
      </c>
      <c r="F35" s="2">
        <f>'database including 834 studies'!N35</f>
        <v>1</v>
      </c>
      <c r="G35" s="2">
        <f>'database including 834 studies'!O35</f>
        <v>1</v>
      </c>
      <c r="H35" s="2">
        <f>'database including 834 studies'!P35</f>
        <v>1</v>
      </c>
      <c r="I35" s="2">
        <f>'database including 834 studies'!Q35</f>
        <v>1</v>
      </c>
      <c r="J35" s="2">
        <f>'database including 834 studies'!R35</f>
        <v>2018</v>
      </c>
      <c r="K35" s="29">
        <f>'database including 834 studies'!A565</f>
        <v>564</v>
      </c>
      <c r="L35" s="2">
        <f>'database including 834 studies'!J565</f>
        <v>0</v>
      </c>
      <c r="M35" s="2">
        <f>'database including 834 studies'!K565</f>
        <v>6</v>
      </c>
      <c r="N35" s="2">
        <f>'database including 834 studies'!L565</f>
        <v>1</v>
      </c>
      <c r="O35" s="2">
        <f>'database including 834 studies'!M565</f>
        <v>1</v>
      </c>
      <c r="P35" s="2">
        <f>'database including 834 studies'!N565</f>
        <v>1</v>
      </c>
      <c r="Q35" s="2">
        <f>'database including 834 studies'!O565</f>
        <v>1</v>
      </c>
      <c r="R35" s="2">
        <f>'database including 834 studies'!P565</f>
        <v>1</v>
      </c>
      <c r="S35" s="2">
        <f>'database including 834 studies'!Q565</f>
        <v>1</v>
      </c>
      <c r="T35" s="2">
        <f>'database including 834 studies'!R565</f>
        <v>2015</v>
      </c>
    </row>
    <row r="36" spans="1:20">
      <c r="A36" s="2">
        <f>'database including 834 studies'!A36</f>
        <v>35</v>
      </c>
      <c r="B36" s="2">
        <f>'database including 834 studies'!J36</f>
        <v>1</v>
      </c>
      <c r="C36" s="2">
        <f>'database including 834 studies'!K36</f>
        <v>5</v>
      </c>
      <c r="D36" s="2">
        <f>'database including 834 studies'!L36</f>
        <v>1</v>
      </c>
      <c r="E36" s="2">
        <f>'database including 834 studies'!M36</f>
        <v>1</v>
      </c>
      <c r="F36" s="2">
        <f>'database including 834 studies'!N36</f>
        <v>1</v>
      </c>
      <c r="G36" s="2">
        <f>'database including 834 studies'!O36</f>
        <v>1</v>
      </c>
      <c r="H36" s="2">
        <f>'database including 834 studies'!P36</f>
        <v>0</v>
      </c>
      <c r="I36" s="2">
        <f>'database including 834 studies'!Q36</f>
        <v>1</v>
      </c>
      <c r="J36" s="2">
        <f>'database including 834 studies'!R36</f>
        <v>2022</v>
      </c>
      <c r="K36" s="29">
        <f>'database including 834 studies'!A566</f>
        <v>565</v>
      </c>
      <c r="L36" s="2">
        <f>'database including 834 studies'!J566</f>
        <v>0</v>
      </c>
      <c r="M36" s="2">
        <f>'database including 834 studies'!K566</f>
        <v>6</v>
      </c>
      <c r="N36" s="2">
        <f>'database including 834 studies'!L566</f>
        <v>1</v>
      </c>
      <c r="O36" s="2">
        <f>'database including 834 studies'!M566</f>
        <v>1</v>
      </c>
      <c r="P36" s="2">
        <f>'database including 834 studies'!N566</f>
        <v>1</v>
      </c>
      <c r="Q36" s="2">
        <f>'database including 834 studies'!O566</f>
        <v>1</v>
      </c>
      <c r="R36" s="2">
        <f>'database including 834 studies'!P566</f>
        <v>1</v>
      </c>
      <c r="S36" s="2">
        <f>'database including 834 studies'!Q566</f>
        <v>1</v>
      </c>
      <c r="T36" s="2">
        <f>'database including 834 studies'!R566</f>
        <v>2017</v>
      </c>
    </row>
    <row r="37" spans="1:20">
      <c r="A37" s="2">
        <f>'database including 834 studies'!A37</f>
        <v>36</v>
      </c>
      <c r="B37" s="2">
        <f>'database including 834 studies'!J37</f>
        <v>1</v>
      </c>
      <c r="C37" s="2">
        <f>'database including 834 studies'!K37</f>
        <v>5</v>
      </c>
      <c r="D37" s="2">
        <f>'database including 834 studies'!L37</f>
        <v>1</v>
      </c>
      <c r="E37" s="2">
        <f>'database including 834 studies'!M37</f>
        <v>1</v>
      </c>
      <c r="F37" s="2">
        <f>'database including 834 studies'!N37</f>
        <v>1</v>
      </c>
      <c r="G37" s="2">
        <f>'database including 834 studies'!O37</f>
        <v>1</v>
      </c>
      <c r="H37" s="2">
        <f>'database including 834 studies'!P37</f>
        <v>1</v>
      </c>
      <c r="I37" s="2">
        <f>'database including 834 studies'!Q37</f>
        <v>0</v>
      </c>
      <c r="J37" s="2">
        <f>'database including 834 studies'!R37</f>
        <v>2020</v>
      </c>
      <c r="K37" s="29">
        <f>'database including 834 studies'!A567</f>
        <v>566</v>
      </c>
      <c r="L37" s="2">
        <f>'database including 834 studies'!J567</f>
        <v>0</v>
      </c>
      <c r="M37" s="2">
        <f>'database including 834 studies'!K567</f>
        <v>6</v>
      </c>
      <c r="N37" s="2">
        <f>'database including 834 studies'!L567</f>
        <v>1</v>
      </c>
      <c r="O37" s="2">
        <f>'database including 834 studies'!M567</f>
        <v>1</v>
      </c>
      <c r="P37" s="2">
        <f>'database including 834 studies'!N567</f>
        <v>1</v>
      </c>
      <c r="Q37" s="2">
        <f>'database including 834 studies'!O567</f>
        <v>1</v>
      </c>
      <c r="R37" s="2">
        <f>'database including 834 studies'!P567</f>
        <v>1</v>
      </c>
      <c r="S37" s="2">
        <f>'database including 834 studies'!Q567</f>
        <v>1</v>
      </c>
      <c r="T37" s="2">
        <f>'database including 834 studies'!R567</f>
        <v>2016</v>
      </c>
    </row>
    <row r="38" spans="1:20">
      <c r="A38" s="2">
        <f>'database including 834 studies'!A38</f>
        <v>37</v>
      </c>
      <c r="B38" s="2">
        <f>'database including 834 studies'!J38</f>
        <v>1</v>
      </c>
      <c r="C38" s="2">
        <f>'database including 834 studies'!K38</f>
        <v>5</v>
      </c>
      <c r="D38" s="2">
        <f>'database including 834 studies'!L38</f>
        <v>0</v>
      </c>
      <c r="E38" s="2">
        <f>'database including 834 studies'!M38</f>
        <v>1</v>
      </c>
      <c r="F38" s="2">
        <f>'database including 834 studies'!N38</f>
        <v>1</v>
      </c>
      <c r="G38" s="2">
        <f>'database including 834 studies'!O38</f>
        <v>1</v>
      </c>
      <c r="H38" s="2">
        <f>'database including 834 studies'!P38</f>
        <v>1</v>
      </c>
      <c r="I38" s="2">
        <f>'database including 834 studies'!Q38</f>
        <v>1</v>
      </c>
      <c r="J38" s="2">
        <f>'database including 834 studies'!R38</f>
        <v>2017</v>
      </c>
      <c r="K38" s="29">
        <f>'database including 834 studies'!A568</f>
        <v>567</v>
      </c>
      <c r="L38" s="2">
        <f>'database including 834 studies'!J568</f>
        <v>0</v>
      </c>
      <c r="M38" s="2">
        <f>'database including 834 studies'!K568</f>
        <v>6</v>
      </c>
      <c r="N38" s="2">
        <f>'database including 834 studies'!L568</f>
        <v>1</v>
      </c>
      <c r="O38" s="2">
        <f>'database including 834 studies'!M568</f>
        <v>1</v>
      </c>
      <c r="P38" s="2">
        <f>'database including 834 studies'!N568</f>
        <v>1</v>
      </c>
      <c r="Q38" s="2">
        <f>'database including 834 studies'!O568</f>
        <v>1</v>
      </c>
      <c r="R38" s="2">
        <f>'database including 834 studies'!P568</f>
        <v>1</v>
      </c>
      <c r="S38" s="2">
        <f>'database including 834 studies'!Q568</f>
        <v>1</v>
      </c>
      <c r="T38" s="2">
        <f>'database including 834 studies'!R568</f>
        <v>2021</v>
      </c>
    </row>
    <row r="39" spans="1:20">
      <c r="A39" s="2">
        <f>'database including 834 studies'!A39</f>
        <v>38</v>
      </c>
      <c r="B39" s="2">
        <f>'database including 834 studies'!J39</f>
        <v>1</v>
      </c>
      <c r="C39" s="2">
        <f>'database including 834 studies'!K39</f>
        <v>5</v>
      </c>
      <c r="D39" s="2">
        <f>'database including 834 studies'!L39</f>
        <v>1</v>
      </c>
      <c r="E39" s="2">
        <f>'database including 834 studies'!M39</f>
        <v>1</v>
      </c>
      <c r="F39" s="2">
        <f>'database including 834 studies'!N39</f>
        <v>1</v>
      </c>
      <c r="G39" s="2">
        <f>'database including 834 studies'!O39</f>
        <v>1</v>
      </c>
      <c r="H39" s="2">
        <f>'database including 834 studies'!P39</f>
        <v>1</v>
      </c>
      <c r="I39" s="2">
        <f>'database including 834 studies'!Q39</f>
        <v>0</v>
      </c>
      <c r="J39" s="2">
        <f>'database including 834 studies'!R39</f>
        <v>2022</v>
      </c>
      <c r="K39" s="29">
        <f>'database including 834 studies'!A569</f>
        <v>568</v>
      </c>
      <c r="L39" s="2">
        <f>'database including 834 studies'!J569</f>
        <v>0</v>
      </c>
      <c r="M39" s="2">
        <f>'database including 834 studies'!K569</f>
        <v>6</v>
      </c>
      <c r="N39" s="2">
        <f>'database including 834 studies'!L569</f>
        <v>1</v>
      </c>
      <c r="O39" s="2">
        <f>'database including 834 studies'!M569</f>
        <v>1</v>
      </c>
      <c r="P39" s="2">
        <f>'database including 834 studies'!N569</f>
        <v>1</v>
      </c>
      <c r="Q39" s="2">
        <f>'database including 834 studies'!O569</f>
        <v>1</v>
      </c>
      <c r="R39" s="2">
        <f>'database including 834 studies'!P569</f>
        <v>1</v>
      </c>
      <c r="S39" s="2">
        <f>'database including 834 studies'!Q569</f>
        <v>1</v>
      </c>
      <c r="T39" s="2">
        <f>'database including 834 studies'!R569</f>
        <v>2016</v>
      </c>
    </row>
    <row r="40" spans="1:20">
      <c r="A40" s="2">
        <f>'database including 834 studies'!A40</f>
        <v>39</v>
      </c>
      <c r="B40" s="2">
        <f>'database including 834 studies'!J40</f>
        <v>1</v>
      </c>
      <c r="C40" s="2">
        <f>'database including 834 studies'!K40</f>
        <v>5</v>
      </c>
      <c r="D40" s="2">
        <f>'database including 834 studies'!L40</f>
        <v>1</v>
      </c>
      <c r="E40" s="2">
        <f>'database including 834 studies'!M40</f>
        <v>1</v>
      </c>
      <c r="F40" s="2">
        <f>'database including 834 studies'!N40</f>
        <v>1</v>
      </c>
      <c r="G40" s="2">
        <f>'database including 834 studies'!O40</f>
        <v>1</v>
      </c>
      <c r="H40" s="2">
        <f>'database including 834 studies'!P40</f>
        <v>0</v>
      </c>
      <c r="I40" s="2">
        <f>'database including 834 studies'!Q40</f>
        <v>1</v>
      </c>
      <c r="J40" s="2">
        <f>'database including 834 studies'!R40</f>
        <v>2022</v>
      </c>
      <c r="K40" s="29">
        <f>'database including 834 studies'!A570</f>
        <v>569</v>
      </c>
      <c r="L40" s="2">
        <f>'database including 834 studies'!J570</f>
        <v>0</v>
      </c>
      <c r="M40" s="2">
        <f>'database including 834 studies'!K570</f>
        <v>6</v>
      </c>
      <c r="N40" s="2">
        <f>'database including 834 studies'!L570</f>
        <v>1</v>
      </c>
      <c r="O40" s="2">
        <f>'database including 834 studies'!M570</f>
        <v>1</v>
      </c>
      <c r="P40" s="2">
        <f>'database including 834 studies'!N570</f>
        <v>1</v>
      </c>
      <c r="Q40" s="2">
        <f>'database including 834 studies'!O570</f>
        <v>1</v>
      </c>
      <c r="R40" s="2">
        <f>'database including 834 studies'!P570</f>
        <v>1</v>
      </c>
      <c r="S40" s="2">
        <f>'database including 834 studies'!Q570</f>
        <v>1</v>
      </c>
      <c r="T40" s="2">
        <f>'database including 834 studies'!R570</f>
        <v>2017</v>
      </c>
    </row>
    <row r="41" spans="1:20">
      <c r="A41" s="2">
        <f>'database including 834 studies'!A41</f>
        <v>40</v>
      </c>
      <c r="B41" s="2">
        <f>'database including 834 studies'!J41</f>
        <v>1</v>
      </c>
      <c r="C41" s="2">
        <f>'database including 834 studies'!K41</f>
        <v>5</v>
      </c>
      <c r="D41" s="2">
        <f>'database including 834 studies'!L41</f>
        <v>1</v>
      </c>
      <c r="E41" s="2">
        <f>'database including 834 studies'!M41</f>
        <v>1</v>
      </c>
      <c r="F41" s="2">
        <f>'database including 834 studies'!N41</f>
        <v>1</v>
      </c>
      <c r="G41" s="2">
        <f>'database including 834 studies'!O41</f>
        <v>1</v>
      </c>
      <c r="H41" s="2">
        <f>'database including 834 studies'!P41</f>
        <v>1</v>
      </c>
      <c r="I41" s="2">
        <f>'database including 834 studies'!Q41</f>
        <v>0</v>
      </c>
      <c r="J41" s="2">
        <f>'database including 834 studies'!R41</f>
        <v>2018</v>
      </c>
      <c r="K41" s="29">
        <f>'database including 834 studies'!A571</f>
        <v>570</v>
      </c>
      <c r="L41" s="2">
        <f>'database including 834 studies'!J571</f>
        <v>0</v>
      </c>
      <c r="M41" s="2">
        <f>'database including 834 studies'!K571</f>
        <v>6</v>
      </c>
      <c r="N41" s="2">
        <f>'database including 834 studies'!L571</f>
        <v>1</v>
      </c>
      <c r="O41" s="2">
        <f>'database including 834 studies'!M571</f>
        <v>1</v>
      </c>
      <c r="P41" s="2">
        <f>'database including 834 studies'!N571</f>
        <v>1</v>
      </c>
      <c r="Q41" s="2">
        <f>'database including 834 studies'!O571</f>
        <v>1</v>
      </c>
      <c r="R41" s="2">
        <f>'database including 834 studies'!P571</f>
        <v>1</v>
      </c>
      <c r="S41" s="2">
        <f>'database including 834 studies'!Q571</f>
        <v>1</v>
      </c>
      <c r="T41" s="2">
        <f>'database including 834 studies'!R571</f>
        <v>2019</v>
      </c>
    </row>
    <row r="42" spans="1:20">
      <c r="A42" s="2">
        <f>'database including 834 studies'!A42</f>
        <v>41</v>
      </c>
      <c r="B42" s="2">
        <f>'database including 834 studies'!J42</f>
        <v>1</v>
      </c>
      <c r="C42" s="2">
        <f>'database including 834 studies'!K42</f>
        <v>5</v>
      </c>
      <c r="D42" s="2">
        <f>'database including 834 studies'!L42</f>
        <v>1</v>
      </c>
      <c r="E42" s="2">
        <f>'database including 834 studies'!M42</f>
        <v>1</v>
      </c>
      <c r="F42" s="2">
        <f>'database including 834 studies'!N42</f>
        <v>1</v>
      </c>
      <c r="G42" s="2">
        <f>'database including 834 studies'!O42</f>
        <v>1</v>
      </c>
      <c r="H42" s="2">
        <f>'database including 834 studies'!P42</f>
        <v>1</v>
      </c>
      <c r="I42" s="2">
        <f>'database including 834 studies'!Q42</f>
        <v>0</v>
      </c>
      <c r="J42" s="2">
        <f>'database including 834 studies'!R42</f>
        <v>2021</v>
      </c>
      <c r="K42" s="29">
        <f>'database including 834 studies'!A572</f>
        <v>571</v>
      </c>
      <c r="L42" s="2">
        <f>'database including 834 studies'!J572</f>
        <v>0</v>
      </c>
      <c r="M42" s="2">
        <f>'database including 834 studies'!K572</f>
        <v>6</v>
      </c>
      <c r="N42" s="2">
        <f>'database including 834 studies'!L572</f>
        <v>1</v>
      </c>
      <c r="O42" s="2">
        <f>'database including 834 studies'!M572</f>
        <v>1</v>
      </c>
      <c r="P42" s="2">
        <f>'database including 834 studies'!N572</f>
        <v>1</v>
      </c>
      <c r="Q42" s="2">
        <f>'database including 834 studies'!O572</f>
        <v>1</v>
      </c>
      <c r="R42" s="2">
        <f>'database including 834 studies'!P572</f>
        <v>1</v>
      </c>
      <c r="S42" s="2">
        <f>'database including 834 studies'!Q572</f>
        <v>1</v>
      </c>
      <c r="T42" s="2">
        <f>'database including 834 studies'!R572</f>
        <v>2021</v>
      </c>
    </row>
    <row r="43" spans="1:20">
      <c r="A43" s="2">
        <f>'database including 834 studies'!A43</f>
        <v>42</v>
      </c>
      <c r="B43" s="2">
        <f>'database including 834 studies'!J43</f>
        <v>1</v>
      </c>
      <c r="C43" s="2">
        <f>'database including 834 studies'!K43</f>
        <v>5</v>
      </c>
      <c r="D43" s="2">
        <f>'database including 834 studies'!L43</f>
        <v>1</v>
      </c>
      <c r="E43" s="2">
        <f>'database including 834 studies'!M43</f>
        <v>1</v>
      </c>
      <c r="F43" s="2">
        <f>'database including 834 studies'!N43</f>
        <v>1</v>
      </c>
      <c r="G43" s="2">
        <f>'database including 834 studies'!O43</f>
        <v>1</v>
      </c>
      <c r="H43" s="2">
        <f>'database including 834 studies'!P43</f>
        <v>1</v>
      </c>
      <c r="I43" s="2">
        <f>'database including 834 studies'!Q43</f>
        <v>0</v>
      </c>
      <c r="J43" s="2">
        <f>'database including 834 studies'!R43</f>
        <v>2019</v>
      </c>
      <c r="K43" s="29">
        <f>'database including 834 studies'!A573</f>
        <v>572</v>
      </c>
      <c r="L43" s="2">
        <f>'database including 834 studies'!J573</f>
        <v>0</v>
      </c>
      <c r="M43" s="2">
        <f>'database including 834 studies'!K573</f>
        <v>6</v>
      </c>
      <c r="N43" s="2">
        <f>'database including 834 studies'!L573</f>
        <v>1</v>
      </c>
      <c r="O43" s="2">
        <f>'database including 834 studies'!M573</f>
        <v>1</v>
      </c>
      <c r="P43" s="2">
        <f>'database including 834 studies'!N573</f>
        <v>1</v>
      </c>
      <c r="Q43" s="2">
        <f>'database including 834 studies'!O573</f>
        <v>1</v>
      </c>
      <c r="R43" s="2">
        <f>'database including 834 studies'!P573</f>
        <v>1</v>
      </c>
      <c r="S43" s="2">
        <f>'database including 834 studies'!Q573</f>
        <v>1</v>
      </c>
      <c r="T43" s="2">
        <f>'database including 834 studies'!R573</f>
        <v>2018</v>
      </c>
    </row>
    <row r="44" spans="1:20">
      <c r="A44" s="2">
        <f>'database including 834 studies'!A44</f>
        <v>43</v>
      </c>
      <c r="B44" s="2">
        <f>'database including 834 studies'!J44</f>
        <v>1</v>
      </c>
      <c r="C44" s="2">
        <f>'database including 834 studies'!K44</f>
        <v>5</v>
      </c>
      <c r="D44" s="2">
        <f>'database including 834 studies'!L44</f>
        <v>1</v>
      </c>
      <c r="E44" s="2">
        <f>'database including 834 studies'!M44</f>
        <v>1</v>
      </c>
      <c r="F44" s="2">
        <f>'database including 834 studies'!N44</f>
        <v>1</v>
      </c>
      <c r="G44" s="2">
        <f>'database including 834 studies'!O44</f>
        <v>1</v>
      </c>
      <c r="H44" s="2">
        <f>'database including 834 studies'!P44</f>
        <v>1</v>
      </c>
      <c r="I44" s="2">
        <f>'database including 834 studies'!Q44</f>
        <v>0</v>
      </c>
      <c r="J44" s="2">
        <f>'database including 834 studies'!R44</f>
        <v>2021</v>
      </c>
      <c r="K44" s="29">
        <f>'database including 834 studies'!A574</f>
        <v>573</v>
      </c>
      <c r="L44" s="2">
        <f>'database including 834 studies'!J574</f>
        <v>0</v>
      </c>
      <c r="M44" s="2">
        <f>'database including 834 studies'!K574</f>
        <v>6</v>
      </c>
      <c r="N44" s="2">
        <f>'database including 834 studies'!L574</f>
        <v>1</v>
      </c>
      <c r="O44" s="2">
        <f>'database including 834 studies'!M574</f>
        <v>1</v>
      </c>
      <c r="P44" s="2">
        <f>'database including 834 studies'!N574</f>
        <v>1</v>
      </c>
      <c r="Q44" s="2">
        <f>'database including 834 studies'!O574</f>
        <v>1</v>
      </c>
      <c r="R44" s="2">
        <f>'database including 834 studies'!P574</f>
        <v>1</v>
      </c>
      <c r="S44" s="2">
        <f>'database including 834 studies'!Q574</f>
        <v>1</v>
      </c>
      <c r="T44" s="2">
        <f>'database including 834 studies'!R574</f>
        <v>2021</v>
      </c>
    </row>
    <row r="45" spans="1:20">
      <c r="A45" s="2">
        <f>'database including 834 studies'!A45</f>
        <v>44</v>
      </c>
      <c r="B45" s="2">
        <f>'database including 834 studies'!J45</f>
        <v>1</v>
      </c>
      <c r="C45" s="2">
        <f>'database including 834 studies'!K45</f>
        <v>5</v>
      </c>
      <c r="D45" s="2">
        <f>'database including 834 studies'!L45</f>
        <v>1</v>
      </c>
      <c r="E45" s="2">
        <f>'database including 834 studies'!M45</f>
        <v>1</v>
      </c>
      <c r="F45" s="2">
        <f>'database including 834 studies'!N45</f>
        <v>1</v>
      </c>
      <c r="G45" s="2">
        <f>'database including 834 studies'!O45</f>
        <v>1</v>
      </c>
      <c r="H45" s="2">
        <f>'database including 834 studies'!P45</f>
        <v>0</v>
      </c>
      <c r="I45" s="2">
        <f>'database including 834 studies'!Q45</f>
        <v>1</v>
      </c>
      <c r="J45" s="2">
        <f>'database including 834 studies'!R45</f>
        <v>2021</v>
      </c>
      <c r="K45" s="29">
        <f>'database including 834 studies'!A575</f>
        <v>574</v>
      </c>
      <c r="L45" s="2">
        <f>'database including 834 studies'!J575</f>
        <v>0</v>
      </c>
      <c r="M45" s="2">
        <f>'database including 834 studies'!K575</f>
        <v>6</v>
      </c>
      <c r="N45" s="2">
        <f>'database including 834 studies'!L575</f>
        <v>1</v>
      </c>
      <c r="O45" s="2">
        <f>'database including 834 studies'!M575</f>
        <v>1</v>
      </c>
      <c r="P45" s="2">
        <f>'database including 834 studies'!N575</f>
        <v>1</v>
      </c>
      <c r="Q45" s="2">
        <f>'database including 834 studies'!O575</f>
        <v>1</v>
      </c>
      <c r="R45" s="2">
        <f>'database including 834 studies'!P575</f>
        <v>1</v>
      </c>
      <c r="S45" s="2">
        <f>'database including 834 studies'!Q575</f>
        <v>1</v>
      </c>
      <c r="T45" s="2">
        <f>'database including 834 studies'!R575</f>
        <v>2016</v>
      </c>
    </row>
    <row r="46" spans="1:20">
      <c r="A46" s="2">
        <f>'database including 834 studies'!A46</f>
        <v>45</v>
      </c>
      <c r="B46" s="2">
        <f>'database including 834 studies'!J46</f>
        <v>1</v>
      </c>
      <c r="C46" s="2">
        <f>'database including 834 studies'!K46</f>
        <v>5</v>
      </c>
      <c r="D46" s="2">
        <f>'database including 834 studies'!L46</f>
        <v>1</v>
      </c>
      <c r="E46" s="2">
        <f>'database including 834 studies'!M46</f>
        <v>1</v>
      </c>
      <c r="F46" s="2">
        <f>'database including 834 studies'!N46</f>
        <v>1</v>
      </c>
      <c r="G46" s="2">
        <f>'database including 834 studies'!O46</f>
        <v>1</v>
      </c>
      <c r="H46" s="2">
        <f>'database including 834 studies'!P46</f>
        <v>1</v>
      </c>
      <c r="I46" s="2">
        <f>'database including 834 studies'!Q46</f>
        <v>0</v>
      </c>
      <c r="J46" s="2">
        <f>'database including 834 studies'!R46</f>
        <v>2021</v>
      </c>
      <c r="K46" s="29">
        <f>'database including 834 studies'!A576</f>
        <v>575</v>
      </c>
      <c r="L46" s="2">
        <f>'database including 834 studies'!J576</f>
        <v>0</v>
      </c>
      <c r="M46" s="2">
        <f>'database including 834 studies'!K576</f>
        <v>6</v>
      </c>
      <c r="N46" s="2">
        <f>'database including 834 studies'!L576</f>
        <v>1</v>
      </c>
      <c r="O46" s="2">
        <f>'database including 834 studies'!M576</f>
        <v>1</v>
      </c>
      <c r="P46" s="2">
        <f>'database including 834 studies'!N576</f>
        <v>1</v>
      </c>
      <c r="Q46" s="2">
        <f>'database including 834 studies'!O576</f>
        <v>1</v>
      </c>
      <c r="R46" s="2">
        <f>'database including 834 studies'!P576</f>
        <v>1</v>
      </c>
      <c r="S46" s="2">
        <f>'database including 834 studies'!Q576</f>
        <v>1</v>
      </c>
      <c r="T46" s="2">
        <f>'database including 834 studies'!R576</f>
        <v>2018</v>
      </c>
    </row>
    <row r="47" spans="1:20">
      <c r="A47" s="2">
        <f>'database including 834 studies'!A47</f>
        <v>46</v>
      </c>
      <c r="B47" s="2">
        <f>'database including 834 studies'!J47</f>
        <v>1</v>
      </c>
      <c r="C47" s="2">
        <f>'database including 834 studies'!K47</f>
        <v>5</v>
      </c>
      <c r="D47" s="2">
        <f>'database including 834 studies'!L47</f>
        <v>1</v>
      </c>
      <c r="E47" s="2">
        <f>'database including 834 studies'!M47</f>
        <v>1</v>
      </c>
      <c r="F47" s="2">
        <f>'database including 834 studies'!N47</f>
        <v>1</v>
      </c>
      <c r="G47" s="2">
        <f>'database including 834 studies'!O47</f>
        <v>1</v>
      </c>
      <c r="H47" s="2">
        <f>'database including 834 studies'!P47</f>
        <v>1</v>
      </c>
      <c r="I47" s="2">
        <f>'database including 834 studies'!Q47</f>
        <v>0</v>
      </c>
      <c r="J47" s="2">
        <f>'database including 834 studies'!R47</f>
        <v>2021</v>
      </c>
      <c r="K47" s="29">
        <f>'database including 834 studies'!A577</f>
        <v>576</v>
      </c>
      <c r="L47" s="2">
        <f>'database including 834 studies'!J577</f>
        <v>0</v>
      </c>
      <c r="M47" s="2">
        <f>'database including 834 studies'!K577</f>
        <v>6</v>
      </c>
      <c r="N47" s="2">
        <f>'database including 834 studies'!L577</f>
        <v>1</v>
      </c>
      <c r="O47" s="2">
        <f>'database including 834 studies'!M577</f>
        <v>1</v>
      </c>
      <c r="P47" s="2">
        <f>'database including 834 studies'!N577</f>
        <v>1</v>
      </c>
      <c r="Q47" s="2">
        <f>'database including 834 studies'!O577</f>
        <v>1</v>
      </c>
      <c r="R47" s="2">
        <f>'database including 834 studies'!P577</f>
        <v>1</v>
      </c>
      <c r="S47" s="2">
        <f>'database including 834 studies'!Q577</f>
        <v>1</v>
      </c>
      <c r="T47" s="2">
        <f>'database including 834 studies'!R577</f>
        <v>2021</v>
      </c>
    </row>
    <row r="48" spans="1:20">
      <c r="A48" s="2">
        <f>'database including 834 studies'!A48</f>
        <v>47</v>
      </c>
      <c r="B48" s="2">
        <f>'database including 834 studies'!J48</f>
        <v>1</v>
      </c>
      <c r="C48" s="2">
        <f>'database including 834 studies'!K48</f>
        <v>5</v>
      </c>
      <c r="D48" s="2">
        <f>'database including 834 studies'!L48</f>
        <v>1</v>
      </c>
      <c r="E48" s="2">
        <f>'database including 834 studies'!M48</f>
        <v>1</v>
      </c>
      <c r="F48" s="2">
        <f>'database including 834 studies'!N48</f>
        <v>1</v>
      </c>
      <c r="G48" s="2">
        <f>'database including 834 studies'!O48</f>
        <v>1</v>
      </c>
      <c r="H48" s="2">
        <f>'database including 834 studies'!P48</f>
        <v>1</v>
      </c>
      <c r="I48" s="2">
        <f>'database including 834 studies'!Q48</f>
        <v>0</v>
      </c>
      <c r="J48" s="2">
        <f>'database including 834 studies'!R48</f>
        <v>2021</v>
      </c>
      <c r="K48" s="29">
        <f>'database including 834 studies'!A578</f>
        <v>577</v>
      </c>
      <c r="L48" s="2">
        <f>'database including 834 studies'!J578</f>
        <v>0</v>
      </c>
      <c r="M48" s="2">
        <f>'database including 834 studies'!K578</f>
        <v>6</v>
      </c>
      <c r="N48" s="2">
        <f>'database including 834 studies'!L578</f>
        <v>1</v>
      </c>
      <c r="O48" s="2">
        <f>'database including 834 studies'!M578</f>
        <v>1</v>
      </c>
      <c r="P48" s="2">
        <f>'database including 834 studies'!N578</f>
        <v>1</v>
      </c>
      <c r="Q48" s="2">
        <f>'database including 834 studies'!O578</f>
        <v>1</v>
      </c>
      <c r="R48" s="2">
        <f>'database including 834 studies'!P578</f>
        <v>1</v>
      </c>
      <c r="S48" s="2">
        <f>'database including 834 studies'!Q578</f>
        <v>1</v>
      </c>
      <c r="T48" s="2">
        <f>'database including 834 studies'!R578</f>
        <v>2017</v>
      </c>
    </row>
    <row r="49" spans="1:20">
      <c r="A49" s="2">
        <f>'database including 834 studies'!A49</f>
        <v>48</v>
      </c>
      <c r="B49" s="2">
        <f>'database including 834 studies'!J49</f>
        <v>1</v>
      </c>
      <c r="C49" s="2">
        <f>'database including 834 studies'!K49</f>
        <v>5</v>
      </c>
      <c r="D49" s="2">
        <f>'database including 834 studies'!L49</f>
        <v>1</v>
      </c>
      <c r="E49" s="2">
        <f>'database including 834 studies'!M49</f>
        <v>1</v>
      </c>
      <c r="F49" s="2">
        <f>'database including 834 studies'!N49</f>
        <v>1</v>
      </c>
      <c r="G49" s="2">
        <f>'database including 834 studies'!O49</f>
        <v>1</v>
      </c>
      <c r="H49" s="2">
        <f>'database including 834 studies'!P49</f>
        <v>1</v>
      </c>
      <c r="I49" s="2">
        <f>'database including 834 studies'!Q49</f>
        <v>0</v>
      </c>
      <c r="J49" s="2">
        <f>'database including 834 studies'!R49</f>
        <v>2021</v>
      </c>
      <c r="K49" s="29">
        <f>'database including 834 studies'!A579</f>
        <v>578</v>
      </c>
      <c r="L49" s="2">
        <f>'database including 834 studies'!J579</f>
        <v>0</v>
      </c>
      <c r="M49" s="2">
        <f>'database including 834 studies'!K579</f>
        <v>6</v>
      </c>
      <c r="N49" s="2">
        <f>'database including 834 studies'!L579</f>
        <v>1</v>
      </c>
      <c r="O49" s="2">
        <f>'database including 834 studies'!M579</f>
        <v>1</v>
      </c>
      <c r="P49" s="2">
        <f>'database including 834 studies'!N579</f>
        <v>1</v>
      </c>
      <c r="Q49" s="2">
        <f>'database including 834 studies'!O579</f>
        <v>1</v>
      </c>
      <c r="R49" s="2">
        <f>'database including 834 studies'!P579</f>
        <v>1</v>
      </c>
      <c r="S49" s="2">
        <f>'database including 834 studies'!Q579</f>
        <v>1</v>
      </c>
      <c r="T49" s="2">
        <f>'database including 834 studies'!R579</f>
        <v>2017</v>
      </c>
    </row>
    <row r="50" spans="1:20">
      <c r="A50" s="2">
        <f>'database including 834 studies'!A50</f>
        <v>49</v>
      </c>
      <c r="B50" s="2">
        <f>'database including 834 studies'!J50</f>
        <v>1</v>
      </c>
      <c r="C50" s="2">
        <f>'database including 834 studies'!K50</f>
        <v>5</v>
      </c>
      <c r="D50" s="2">
        <f>'database including 834 studies'!L50</f>
        <v>1</v>
      </c>
      <c r="E50" s="2">
        <f>'database including 834 studies'!M50</f>
        <v>1</v>
      </c>
      <c r="F50" s="2">
        <f>'database including 834 studies'!N50</f>
        <v>1</v>
      </c>
      <c r="G50" s="2">
        <f>'database including 834 studies'!O50</f>
        <v>1</v>
      </c>
      <c r="H50" s="2">
        <f>'database including 834 studies'!P50</f>
        <v>0</v>
      </c>
      <c r="I50" s="2">
        <f>'database including 834 studies'!Q50</f>
        <v>1</v>
      </c>
      <c r="J50" s="2">
        <f>'database including 834 studies'!R50</f>
        <v>2021</v>
      </c>
      <c r="K50" s="29">
        <f>'database including 834 studies'!A580</f>
        <v>579</v>
      </c>
      <c r="L50" s="2">
        <f>'database including 834 studies'!J580</f>
        <v>0</v>
      </c>
      <c r="M50" s="2">
        <f>'database including 834 studies'!K580</f>
        <v>6</v>
      </c>
      <c r="N50" s="2">
        <f>'database including 834 studies'!L580</f>
        <v>1</v>
      </c>
      <c r="O50" s="2">
        <f>'database including 834 studies'!M580</f>
        <v>1</v>
      </c>
      <c r="P50" s="2">
        <f>'database including 834 studies'!N580</f>
        <v>1</v>
      </c>
      <c r="Q50" s="2">
        <f>'database including 834 studies'!O580</f>
        <v>1</v>
      </c>
      <c r="R50" s="2">
        <f>'database including 834 studies'!P580</f>
        <v>1</v>
      </c>
      <c r="S50" s="2">
        <f>'database including 834 studies'!Q580</f>
        <v>1</v>
      </c>
      <c r="T50" s="2">
        <f>'database including 834 studies'!R580</f>
        <v>2016</v>
      </c>
    </row>
    <row r="51" spans="1:20">
      <c r="A51" s="2">
        <f>'database including 834 studies'!A51</f>
        <v>50</v>
      </c>
      <c r="B51" s="2">
        <f>'database including 834 studies'!J51</f>
        <v>1</v>
      </c>
      <c r="C51" s="2">
        <f>'database including 834 studies'!K51</f>
        <v>5</v>
      </c>
      <c r="D51" s="2">
        <f>'database including 834 studies'!L51</f>
        <v>1</v>
      </c>
      <c r="E51" s="2">
        <f>'database including 834 studies'!M51</f>
        <v>1</v>
      </c>
      <c r="F51" s="2">
        <f>'database including 834 studies'!N51</f>
        <v>1</v>
      </c>
      <c r="G51" s="2">
        <f>'database including 834 studies'!O51</f>
        <v>1</v>
      </c>
      <c r="H51" s="2">
        <f>'database including 834 studies'!P51</f>
        <v>1</v>
      </c>
      <c r="I51" s="2">
        <f>'database including 834 studies'!Q51</f>
        <v>0</v>
      </c>
      <c r="J51" s="2">
        <f>'database including 834 studies'!R51</f>
        <v>2022</v>
      </c>
      <c r="K51" s="29">
        <f>'database including 834 studies'!A581</f>
        <v>580</v>
      </c>
      <c r="L51" s="2">
        <f>'database including 834 studies'!J581</f>
        <v>0</v>
      </c>
      <c r="M51" s="2">
        <f>'database including 834 studies'!K581</f>
        <v>6</v>
      </c>
      <c r="N51" s="2">
        <f>'database including 834 studies'!L581</f>
        <v>1</v>
      </c>
      <c r="O51" s="2">
        <f>'database including 834 studies'!M581</f>
        <v>1</v>
      </c>
      <c r="P51" s="2">
        <f>'database including 834 studies'!N581</f>
        <v>1</v>
      </c>
      <c r="Q51" s="2">
        <f>'database including 834 studies'!O581</f>
        <v>1</v>
      </c>
      <c r="R51" s="2">
        <f>'database including 834 studies'!P581</f>
        <v>1</v>
      </c>
      <c r="S51" s="2">
        <f>'database including 834 studies'!Q581</f>
        <v>1</v>
      </c>
      <c r="T51" s="2">
        <f>'database including 834 studies'!R581</f>
        <v>2021</v>
      </c>
    </row>
    <row r="52" spans="1:20">
      <c r="A52" s="2">
        <f>'database including 834 studies'!A52</f>
        <v>51</v>
      </c>
      <c r="B52" s="2">
        <f>'database including 834 studies'!J52</f>
        <v>1</v>
      </c>
      <c r="C52" s="2">
        <f>'database including 834 studies'!K52</f>
        <v>5</v>
      </c>
      <c r="D52" s="2">
        <f>'database including 834 studies'!L52</f>
        <v>1</v>
      </c>
      <c r="E52" s="2">
        <f>'database including 834 studies'!M52</f>
        <v>1</v>
      </c>
      <c r="F52" s="2">
        <f>'database including 834 studies'!N52</f>
        <v>0</v>
      </c>
      <c r="G52" s="2">
        <f>'database including 834 studies'!O52</f>
        <v>1</v>
      </c>
      <c r="H52" s="2">
        <f>'database including 834 studies'!P52</f>
        <v>1</v>
      </c>
      <c r="I52" s="2">
        <f>'database including 834 studies'!Q52</f>
        <v>1</v>
      </c>
      <c r="J52" s="2">
        <f>'database including 834 studies'!R52</f>
        <v>2020</v>
      </c>
      <c r="K52" s="29">
        <f>'database including 834 studies'!A582</f>
        <v>581</v>
      </c>
      <c r="L52" s="2">
        <f>'database including 834 studies'!J582</f>
        <v>0</v>
      </c>
      <c r="M52" s="2">
        <f>'database including 834 studies'!K582</f>
        <v>6</v>
      </c>
      <c r="N52" s="2">
        <f>'database including 834 studies'!L582</f>
        <v>1</v>
      </c>
      <c r="O52" s="2">
        <f>'database including 834 studies'!M582</f>
        <v>1</v>
      </c>
      <c r="P52" s="2">
        <f>'database including 834 studies'!N582</f>
        <v>1</v>
      </c>
      <c r="Q52" s="2">
        <f>'database including 834 studies'!O582</f>
        <v>1</v>
      </c>
      <c r="R52" s="2">
        <f>'database including 834 studies'!P582</f>
        <v>1</v>
      </c>
      <c r="S52" s="2">
        <f>'database including 834 studies'!Q582</f>
        <v>1</v>
      </c>
      <c r="T52" s="2">
        <f>'database including 834 studies'!R582</f>
        <v>2013</v>
      </c>
    </row>
    <row r="53" spans="1:20">
      <c r="A53" s="2">
        <f>'database including 834 studies'!A53</f>
        <v>52</v>
      </c>
      <c r="B53" s="2">
        <f>'database including 834 studies'!J53</f>
        <v>1</v>
      </c>
      <c r="C53" s="2">
        <f>'database including 834 studies'!K53</f>
        <v>5</v>
      </c>
      <c r="D53" s="2">
        <f>'database including 834 studies'!L53</f>
        <v>1</v>
      </c>
      <c r="E53" s="2">
        <f>'database including 834 studies'!M53</f>
        <v>1</v>
      </c>
      <c r="F53" s="2">
        <f>'database including 834 studies'!N53</f>
        <v>1</v>
      </c>
      <c r="G53" s="2">
        <f>'database including 834 studies'!O53</f>
        <v>1</v>
      </c>
      <c r="H53" s="2">
        <f>'database including 834 studies'!P53</f>
        <v>1</v>
      </c>
      <c r="I53" s="2">
        <f>'database including 834 studies'!Q53</f>
        <v>0</v>
      </c>
      <c r="J53" s="2">
        <f>'database including 834 studies'!R53</f>
        <v>2022</v>
      </c>
      <c r="K53" s="29">
        <f>'database including 834 studies'!A583</f>
        <v>582</v>
      </c>
      <c r="L53" s="2">
        <f>'database including 834 studies'!J583</f>
        <v>0</v>
      </c>
      <c r="M53" s="2">
        <f>'database including 834 studies'!K583</f>
        <v>6</v>
      </c>
      <c r="N53" s="2">
        <f>'database including 834 studies'!L583</f>
        <v>1</v>
      </c>
      <c r="O53" s="2">
        <f>'database including 834 studies'!M583</f>
        <v>1</v>
      </c>
      <c r="P53" s="2">
        <f>'database including 834 studies'!N583</f>
        <v>1</v>
      </c>
      <c r="Q53" s="2">
        <f>'database including 834 studies'!O583</f>
        <v>1</v>
      </c>
      <c r="R53" s="2">
        <f>'database including 834 studies'!P583</f>
        <v>1</v>
      </c>
      <c r="S53" s="2">
        <f>'database including 834 studies'!Q583</f>
        <v>1</v>
      </c>
      <c r="T53" s="2">
        <f>'database including 834 studies'!R583</f>
        <v>2018</v>
      </c>
    </row>
    <row r="54" spans="1:20">
      <c r="A54" s="2">
        <f>'database including 834 studies'!A54</f>
        <v>53</v>
      </c>
      <c r="B54" s="2">
        <f>'database including 834 studies'!J54</f>
        <v>1</v>
      </c>
      <c r="C54" s="2">
        <f>'database including 834 studies'!K54</f>
        <v>5</v>
      </c>
      <c r="D54" s="2">
        <f>'database including 834 studies'!L54</f>
        <v>0</v>
      </c>
      <c r="E54" s="2">
        <f>'database including 834 studies'!M54</f>
        <v>1</v>
      </c>
      <c r="F54" s="2">
        <f>'database including 834 studies'!N54</f>
        <v>1</v>
      </c>
      <c r="G54" s="2">
        <f>'database including 834 studies'!O54</f>
        <v>1</v>
      </c>
      <c r="H54" s="2">
        <f>'database including 834 studies'!P54</f>
        <v>1</v>
      </c>
      <c r="I54" s="2">
        <f>'database including 834 studies'!Q54</f>
        <v>1</v>
      </c>
      <c r="J54" s="2">
        <f>'database including 834 studies'!R54</f>
        <v>2017</v>
      </c>
      <c r="K54" s="29">
        <f>'database including 834 studies'!A584</f>
        <v>583</v>
      </c>
      <c r="L54" s="2">
        <f>'database including 834 studies'!J584</f>
        <v>0</v>
      </c>
      <c r="M54" s="2">
        <f>'database including 834 studies'!K584</f>
        <v>6</v>
      </c>
      <c r="N54" s="2">
        <f>'database including 834 studies'!L584</f>
        <v>1</v>
      </c>
      <c r="O54" s="2">
        <f>'database including 834 studies'!M584</f>
        <v>1</v>
      </c>
      <c r="P54" s="2">
        <f>'database including 834 studies'!N584</f>
        <v>1</v>
      </c>
      <c r="Q54" s="2">
        <f>'database including 834 studies'!O584</f>
        <v>1</v>
      </c>
      <c r="R54" s="2">
        <f>'database including 834 studies'!P584</f>
        <v>1</v>
      </c>
      <c r="S54" s="2">
        <f>'database including 834 studies'!Q584</f>
        <v>1</v>
      </c>
      <c r="T54" s="2">
        <f>'database including 834 studies'!R584</f>
        <v>2019</v>
      </c>
    </row>
    <row r="55" spans="1:20">
      <c r="A55" s="2">
        <f>'database including 834 studies'!A55</f>
        <v>54</v>
      </c>
      <c r="B55" s="2">
        <f>'database including 834 studies'!J55</f>
        <v>1</v>
      </c>
      <c r="C55" s="2">
        <f>'database including 834 studies'!K55</f>
        <v>5</v>
      </c>
      <c r="D55" s="2">
        <f>'database including 834 studies'!L55</f>
        <v>1</v>
      </c>
      <c r="E55" s="2">
        <f>'database including 834 studies'!M55</f>
        <v>1</v>
      </c>
      <c r="F55" s="2">
        <f>'database including 834 studies'!N55</f>
        <v>1</v>
      </c>
      <c r="G55" s="2">
        <f>'database including 834 studies'!O55</f>
        <v>1</v>
      </c>
      <c r="H55" s="2">
        <f>'database including 834 studies'!P55</f>
        <v>1</v>
      </c>
      <c r="I55" s="2">
        <f>'database including 834 studies'!Q55</f>
        <v>0</v>
      </c>
      <c r="J55" s="2">
        <f>'database including 834 studies'!R55</f>
        <v>2018</v>
      </c>
      <c r="K55" s="29">
        <f>'database including 834 studies'!A585</f>
        <v>584</v>
      </c>
      <c r="L55" s="2">
        <f>'database including 834 studies'!J585</f>
        <v>0</v>
      </c>
      <c r="M55" s="2">
        <f>'database including 834 studies'!K585</f>
        <v>6</v>
      </c>
      <c r="N55" s="2">
        <f>'database including 834 studies'!L585</f>
        <v>1</v>
      </c>
      <c r="O55" s="2">
        <f>'database including 834 studies'!M585</f>
        <v>1</v>
      </c>
      <c r="P55" s="2">
        <f>'database including 834 studies'!N585</f>
        <v>1</v>
      </c>
      <c r="Q55" s="2">
        <f>'database including 834 studies'!O585</f>
        <v>1</v>
      </c>
      <c r="R55" s="2">
        <f>'database including 834 studies'!P585</f>
        <v>1</v>
      </c>
      <c r="S55" s="2">
        <f>'database including 834 studies'!Q585</f>
        <v>1</v>
      </c>
      <c r="T55" s="2">
        <f>'database including 834 studies'!R585</f>
        <v>2022</v>
      </c>
    </row>
    <row r="56" spans="1:20">
      <c r="A56" s="2">
        <f>'database including 834 studies'!A56</f>
        <v>55</v>
      </c>
      <c r="B56" s="2">
        <f>'database including 834 studies'!J56</f>
        <v>1</v>
      </c>
      <c r="C56" s="2">
        <f>'database including 834 studies'!K56</f>
        <v>5</v>
      </c>
      <c r="D56" s="2">
        <f>'database including 834 studies'!L56</f>
        <v>1</v>
      </c>
      <c r="E56" s="2">
        <f>'database including 834 studies'!M56</f>
        <v>1</v>
      </c>
      <c r="F56" s="2">
        <f>'database including 834 studies'!N56</f>
        <v>1</v>
      </c>
      <c r="G56" s="2">
        <f>'database including 834 studies'!O56</f>
        <v>1</v>
      </c>
      <c r="H56" s="2">
        <f>'database including 834 studies'!P56</f>
        <v>1</v>
      </c>
      <c r="I56" s="2">
        <f>'database including 834 studies'!Q56</f>
        <v>0</v>
      </c>
      <c r="J56" s="2">
        <f>'database including 834 studies'!R56</f>
        <v>2020</v>
      </c>
      <c r="K56" s="29">
        <f>'database including 834 studies'!A586</f>
        <v>585</v>
      </c>
      <c r="L56" s="2">
        <f>'database including 834 studies'!J586</f>
        <v>0</v>
      </c>
      <c r="M56" s="2">
        <f>'database including 834 studies'!K586</f>
        <v>6</v>
      </c>
      <c r="N56" s="2">
        <f>'database including 834 studies'!L586</f>
        <v>1</v>
      </c>
      <c r="O56" s="2">
        <f>'database including 834 studies'!M586</f>
        <v>1</v>
      </c>
      <c r="P56" s="2">
        <f>'database including 834 studies'!N586</f>
        <v>1</v>
      </c>
      <c r="Q56" s="2">
        <f>'database including 834 studies'!O586</f>
        <v>1</v>
      </c>
      <c r="R56" s="2">
        <f>'database including 834 studies'!P586</f>
        <v>1</v>
      </c>
      <c r="S56" s="2">
        <f>'database including 834 studies'!Q586</f>
        <v>1</v>
      </c>
      <c r="T56" s="2">
        <f>'database including 834 studies'!R586</f>
        <v>2016</v>
      </c>
    </row>
    <row r="57" spans="1:20">
      <c r="A57" s="2">
        <f>'database including 834 studies'!A57</f>
        <v>56</v>
      </c>
      <c r="B57" s="2">
        <f>'database including 834 studies'!J57</f>
        <v>1</v>
      </c>
      <c r="C57" s="2">
        <f>'database including 834 studies'!K57</f>
        <v>5</v>
      </c>
      <c r="D57" s="2">
        <f>'database including 834 studies'!L57</f>
        <v>1</v>
      </c>
      <c r="E57" s="2">
        <f>'database including 834 studies'!M57</f>
        <v>1</v>
      </c>
      <c r="F57" s="2">
        <f>'database including 834 studies'!N57</f>
        <v>1</v>
      </c>
      <c r="G57" s="2">
        <f>'database including 834 studies'!O57</f>
        <v>1</v>
      </c>
      <c r="H57" s="2">
        <f>'database including 834 studies'!P57</f>
        <v>1</v>
      </c>
      <c r="I57" s="2">
        <f>'database including 834 studies'!Q57</f>
        <v>0</v>
      </c>
      <c r="J57" s="2">
        <f>'database including 834 studies'!R57</f>
        <v>2015</v>
      </c>
      <c r="K57" s="29">
        <f>'database including 834 studies'!A587</f>
        <v>586</v>
      </c>
      <c r="L57" s="2">
        <f>'database including 834 studies'!J587</f>
        <v>0</v>
      </c>
      <c r="M57" s="2">
        <f>'database including 834 studies'!K587</f>
        <v>6</v>
      </c>
      <c r="N57" s="2">
        <f>'database including 834 studies'!L587</f>
        <v>1</v>
      </c>
      <c r="O57" s="2">
        <f>'database including 834 studies'!M587</f>
        <v>1</v>
      </c>
      <c r="P57" s="2">
        <f>'database including 834 studies'!N587</f>
        <v>1</v>
      </c>
      <c r="Q57" s="2">
        <f>'database including 834 studies'!O587</f>
        <v>1</v>
      </c>
      <c r="R57" s="2">
        <f>'database including 834 studies'!P587</f>
        <v>1</v>
      </c>
      <c r="S57" s="2">
        <f>'database including 834 studies'!Q587</f>
        <v>1</v>
      </c>
      <c r="T57" s="2">
        <f>'database including 834 studies'!R587</f>
        <v>2020</v>
      </c>
    </row>
    <row r="58" spans="1:20">
      <c r="A58" s="2">
        <f>'database including 834 studies'!A58</f>
        <v>57</v>
      </c>
      <c r="B58" s="2">
        <f>'database including 834 studies'!J58</f>
        <v>1</v>
      </c>
      <c r="C58" s="2">
        <f>'database including 834 studies'!K58</f>
        <v>5</v>
      </c>
      <c r="D58" s="2">
        <f>'database including 834 studies'!L58</f>
        <v>1</v>
      </c>
      <c r="E58" s="2">
        <f>'database including 834 studies'!M58</f>
        <v>1</v>
      </c>
      <c r="F58" s="2">
        <f>'database including 834 studies'!N58</f>
        <v>1</v>
      </c>
      <c r="G58" s="2">
        <f>'database including 834 studies'!O58</f>
        <v>1</v>
      </c>
      <c r="H58" s="2">
        <f>'database including 834 studies'!P58</f>
        <v>1</v>
      </c>
      <c r="I58" s="2">
        <f>'database including 834 studies'!Q58</f>
        <v>0</v>
      </c>
      <c r="J58" s="2">
        <f>'database including 834 studies'!R58</f>
        <v>2018</v>
      </c>
      <c r="K58" s="29">
        <f>'database including 834 studies'!A588</f>
        <v>587</v>
      </c>
      <c r="L58" s="2">
        <f>'database including 834 studies'!J588</f>
        <v>0</v>
      </c>
      <c r="M58" s="2">
        <f>'database including 834 studies'!K588</f>
        <v>6</v>
      </c>
      <c r="N58" s="2">
        <f>'database including 834 studies'!L588</f>
        <v>1</v>
      </c>
      <c r="O58" s="2">
        <f>'database including 834 studies'!M588</f>
        <v>1</v>
      </c>
      <c r="P58" s="2">
        <f>'database including 834 studies'!N588</f>
        <v>1</v>
      </c>
      <c r="Q58" s="2">
        <f>'database including 834 studies'!O588</f>
        <v>1</v>
      </c>
      <c r="R58" s="2">
        <f>'database including 834 studies'!P588</f>
        <v>1</v>
      </c>
      <c r="S58" s="2">
        <f>'database including 834 studies'!Q588</f>
        <v>1</v>
      </c>
      <c r="T58" s="2">
        <f>'database including 834 studies'!R588</f>
        <v>2020</v>
      </c>
    </row>
    <row r="59" spans="1:20">
      <c r="A59" s="2">
        <f>'database including 834 studies'!A59</f>
        <v>58</v>
      </c>
      <c r="B59" s="2">
        <f>'database including 834 studies'!J59</f>
        <v>1</v>
      </c>
      <c r="C59" s="2">
        <f>'database including 834 studies'!K59</f>
        <v>5</v>
      </c>
      <c r="D59" s="2">
        <f>'database including 834 studies'!L59</f>
        <v>1</v>
      </c>
      <c r="E59" s="2">
        <f>'database including 834 studies'!M59</f>
        <v>1</v>
      </c>
      <c r="F59" s="2">
        <f>'database including 834 studies'!N59</f>
        <v>1</v>
      </c>
      <c r="G59" s="2">
        <f>'database including 834 studies'!O59</f>
        <v>1</v>
      </c>
      <c r="H59" s="2">
        <f>'database including 834 studies'!P59</f>
        <v>1</v>
      </c>
      <c r="I59" s="2">
        <f>'database including 834 studies'!Q59</f>
        <v>0</v>
      </c>
      <c r="J59" s="2">
        <f>'database including 834 studies'!R59</f>
        <v>2020</v>
      </c>
      <c r="K59" s="29">
        <f>'database including 834 studies'!A589</f>
        <v>588</v>
      </c>
      <c r="L59" s="2">
        <f>'database including 834 studies'!J589</f>
        <v>0</v>
      </c>
      <c r="M59" s="2">
        <f>'database including 834 studies'!K589</f>
        <v>6</v>
      </c>
      <c r="N59" s="2">
        <f>'database including 834 studies'!L589</f>
        <v>1</v>
      </c>
      <c r="O59" s="2">
        <f>'database including 834 studies'!M589</f>
        <v>1</v>
      </c>
      <c r="P59" s="2">
        <f>'database including 834 studies'!N589</f>
        <v>1</v>
      </c>
      <c r="Q59" s="2">
        <f>'database including 834 studies'!O589</f>
        <v>1</v>
      </c>
      <c r="R59" s="2">
        <f>'database including 834 studies'!P589</f>
        <v>1</v>
      </c>
      <c r="S59" s="2">
        <f>'database including 834 studies'!Q589</f>
        <v>1</v>
      </c>
      <c r="T59" s="2">
        <f>'database including 834 studies'!R589</f>
        <v>2018</v>
      </c>
    </row>
    <row r="60" spans="1:20">
      <c r="A60" s="2">
        <f>'database including 834 studies'!A60</f>
        <v>59</v>
      </c>
      <c r="B60" s="2">
        <f>'database including 834 studies'!J60</f>
        <v>1</v>
      </c>
      <c r="C60" s="2">
        <f>'database including 834 studies'!K60</f>
        <v>5</v>
      </c>
      <c r="D60" s="2">
        <f>'database including 834 studies'!L60</f>
        <v>1</v>
      </c>
      <c r="E60" s="2">
        <f>'database including 834 studies'!M60</f>
        <v>1</v>
      </c>
      <c r="F60" s="2">
        <f>'database including 834 studies'!N60</f>
        <v>0</v>
      </c>
      <c r="G60" s="2">
        <f>'database including 834 studies'!O60</f>
        <v>1</v>
      </c>
      <c r="H60" s="2">
        <f>'database including 834 studies'!P60</f>
        <v>1</v>
      </c>
      <c r="I60" s="2">
        <f>'database including 834 studies'!Q60</f>
        <v>1</v>
      </c>
      <c r="J60" s="2">
        <f>'database including 834 studies'!R60</f>
        <v>2018</v>
      </c>
      <c r="K60" s="29">
        <f>'database including 834 studies'!A590</f>
        <v>589</v>
      </c>
      <c r="L60" s="2">
        <f>'database including 834 studies'!J590</f>
        <v>0</v>
      </c>
      <c r="M60" s="2">
        <f>'database including 834 studies'!K590</f>
        <v>6</v>
      </c>
      <c r="N60" s="2">
        <f>'database including 834 studies'!L590</f>
        <v>1</v>
      </c>
      <c r="O60" s="2">
        <f>'database including 834 studies'!M590</f>
        <v>1</v>
      </c>
      <c r="P60" s="2">
        <f>'database including 834 studies'!N590</f>
        <v>1</v>
      </c>
      <c r="Q60" s="2">
        <f>'database including 834 studies'!O590</f>
        <v>1</v>
      </c>
      <c r="R60" s="2">
        <f>'database including 834 studies'!P590</f>
        <v>1</v>
      </c>
      <c r="S60" s="2">
        <f>'database including 834 studies'!Q590</f>
        <v>1</v>
      </c>
      <c r="T60" s="2">
        <f>'database including 834 studies'!R590</f>
        <v>2020</v>
      </c>
    </row>
    <row r="61" spans="1:20">
      <c r="A61" s="2">
        <f>'database including 834 studies'!A61</f>
        <v>60</v>
      </c>
      <c r="B61" s="2">
        <f>'database including 834 studies'!J61</f>
        <v>1</v>
      </c>
      <c r="C61" s="2">
        <f>'database including 834 studies'!K61</f>
        <v>5</v>
      </c>
      <c r="D61" s="2">
        <f>'database including 834 studies'!L61</f>
        <v>1</v>
      </c>
      <c r="E61" s="2">
        <f>'database including 834 studies'!M61</f>
        <v>1</v>
      </c>
      <c r="F61" s="2">
        <f>'database including 834 studies'!N61</f>
        <v>1</v>
      </c>
      <c r="G61" s="2">
        <f>'database including 834 studies'!O61</f>
        <v>1</v>
      </c>
      <c r="H61" s="2">
        <f>'database including 834 studies'!P61</f>
        <v>1</v>
      </c>
      <c r="I61" s="2">
        <f>'database including 834 studies'!Q61</f>
        <v>0</v>
      </c>
      <c r="J61" s="2">
        <f>'database including 834 studies'!R61</f>
        <v>2021</v>
      </c>
      <c r="K61" s="29">
        <f>'database including 834 studies'!A591</f>
        <v>590</v>
      </c>
      <c r="L61" s="2">
        <f>'database including 834 studies'!J591</f>
        <v>0</v>
      </c>
      <c r="M61" s="2">
        <f>'database including 834 studies'!K591</f>
        <v>6</v>
      </c>
      <c r="N61" s="2">
        <f>'database including 834 studies'!L591</f>
        <v>1</v>
      </c>
      <c r="O61" s="2">
        <f>'database including 834 studies'!M591</f>
        <v>1</v>
      </c>
      <c r="P61" s="2">
        <f>'database including 834 studies'!N591</f>
        <v>1</v>
      </c>
      <c r="Q61" s="2">
        <f>'database including 834 studies'!O591</f>
        <v>1</v>
      </c>
      <c r="R61" s="2">
        <f>'database including 834 studies'!P591</f>
        <v>1</v>
      </c>
      <c r="S61" s="2">
        <f>'database including 834 studies'!Q591</f>
        <v>1</v>
      </c>
      <c r="T61" s="2">
        <f>'database including 834 studies'!R591</f>
        <v>2014</v>
      </c>
    </row>
    <row r="62" spans="1:20">
      <c r="A62" s="2">
        <f>'database including 834 studies'!A62</f>
        <v>61</v>
      </c>
      <c r="B62" s="2">
        <f>'database including 834 studies'!J62</f>
        <v>1</v>
      </c>
      <c r="C62" s="2">
        <f>'database including 834 studies'!K62</f>
        <v>5</v>
      </c>
      <c r="D62" s="2">
        <f>'database including 834 studies'!L62</f>
        <v>1</v>
      </c>
      <c r="E62" s="2">
        <f>'database including 834 studies'!M62</f>
        <v>1</v>
      </c>
      <c r="F62" s="2">
        <f>'database including 834 studies'!N62</f>
        <v>1</v>
      </c>
      <c r="G62" s="2">
        <f>'database including 834 studies'!O62</f>
        <v>1</v>
      </c>
      <c r="H62" s="2">
        <f>'database including 834 studies'!P62</f>
        <v>0</v>
      </c>
      <c r="I62" s="2">
        <f>'database including 834 studies'!Q62</f>
        <v>1</v>
      </c>
      <c r="J62" s="2">
        <f>'database including 834 studies'!R62</f>
        <v>2018</v>
      </c>
      <c r="K62" s="29">
        <f>'database including 834 studies'!A592</f>
        <v>591</v>
      </c>
      <c r="L62" s="2">
        <f>'database including 834 studies'!J592</f>
        <v>0</v>
      </c>
      <c r="M62" s="2">
        <f>'database including 834 studies'!K592</f>
        <v>6</v>
      </c>
      <c r="N62" s="2">
        <f>'database including 834 studies'!L592</f>
        <v>1</v>
      </c>
      <c r="O62" s="2">
        <f>'database including 834 studies'!M592</f>
        <v>1</v>
      </c>
      <c r="P62" s="2">
        <f>'database including 834 studies'!N592</f>
        <v>1</v>
      </c>
      <c r="Q62" s="2">
        <f>'database including 834 studies'!O592</f>
        <v>1</v>
      </c>
      <c r="R62" s="2">
        <f>'database including 834 studies'!P592</f>
        <v>1</v>
      </c>
      <c r="S62" s="2">
        <f>'database including 834 studies'!Q592</f>
        <v>1</v>
      </c>
      <c r="T62" s="2">
        <f>'database including 834 studies'!R592</f>
        <v>2015</v>
      </c>
    </row>
    <row r="63" spans="1:20">
      <c r="A63" s="2">
        <f>'database including 834 studies'!A63</f>
        <v>62</v>
      </c>
      <c r="B63" s="2">
        <f>'database including 834 studies'!J63</f>
        <v>1</v>
      </c>
      <c r="C63" s="2">
        <f>'database including 834 studies'!K63</f>
        <v>5</v>
      </c>
      <c r="D63" s="2">
        <f>'database including 834 studies'!L63</f>
        <v>1</v>
      </c>
      <c r="E63" s="2">
        <f>'database including 834 studies'!M63</f>
        <v>1</v>
      </c>
      <c r="F63" s="2">
        <f>'database including 834 studies'!N63</f>
        <v>1</v>
      </c>
      <c r="G63" s="2">
        <f>'database including 834 studies'!O63</f>
        <v>1</v>
      </c>
      <c r="H63" s="2">
        <f>'database including 834 studies'!P63</f>
        <v>1</v>
      </c>
      <c r="I63" s="2">
        <f>'database including 834 studies'!Q63</f>
        <v>0</v>
      </c>
      <c r="J63" s="2">
        <f>'database including 834 studies'!R63</f>
        <v>2021</v>
      </c>
      <c r="K63" s="29">
        <f>'database including 834 studies'!A593</f>
        <v>592</v>
      </c>
      <c r="L63" s="2">
        <f>'database including 834 studies'!J593</f>
        <v>0</v>
      </c>
      <c r="M63" s="2">
        <f>'database including 834 studies'!K593</f>
        <v>6</v>
      </c>
      <c r="N63" s="2">
        <f>'database including 834 studies'!L593</f>
        <v>1</v>
      </c>
      <c r="O63" s="2">
        <f>'database including 834 studies'!M593</f>
        <v>1</v>
      </c>
      <c r="P63" s="2">
        <f>'database including 834 studies'!N593</f>
        <v>1</v>
      </c>
      <c r="Q63" s="2">
        <f>'database including 834 studies'!O593</f>
        <v>1</v>
      </c>
      <c r="R63" s="2">
        <f>'database including 834 studies'!P593</f>
        <v>1</v>
      </c>
      <c r="S63" s="2">
        <f>'database including 834 studies'!Q593</f>
        <v>1</v>
      </c>
      <c r="T63" s="2">
        <f>'database including 834 studies'!R593</f>
        <v>2016</v>
      </c>
    </row>
    <row r="64" spans="1:20">
      <c r="A64" s="2">
        <f>'database including 834 studies'!A64</f>
        <v>63</v>
      </c>
      <c r="B64" s="2">
        <f>'database including 834 studies'!J64</f>
        <v>1</v>
      </c>
      <c r="C64" s="2">
        <f>'database including 834 studies'!K64</f>
        <v>5</v>
      </c>
      <c r="D64" s="2">
        <f>'database including 834 studies'!L64</f>
        <v>0</v>
      </c>
      <c r="E64" s="2">
        <f>'database including 834 studies'!M64</f>
        <v>1</v>
      </c>
      <c r="F64" s="2">
        <f>'database including 834 studies'!N64</f>
        <v>1</v>
      </c>
      <c r="G64" s="2">
        <f>'database including 834 studies'!O64</f>
        <v>1</v>
      </c>
      <c r="H64" s="2">
        <f>'database including 834 studies'!P64</f>
        <v>1</v>
      </c>
      <c r="I64" s="2">
        <f>'database including 834 studies'!Q64</f>
        <v>1</v>
      </c>
      <c r="J64" s="2">
        <f>'database including 834 studies'!R64</f>
        <v>2022</v>
      </c>
      <c r="K64" s="29">
        <f>'database including 834 studies'!A594</f>
        <v>593</v>
      </c>
      <c r="L64" s="2">
        <f>'database including 834 studies'!J594</f>
        <v>0</v>
      </c>
      <c r="M64" s="2">
        <f>'database including 834 studies'!K594</f>
        <v>6</v>
      </c>
      <c r="N64" s="2">
        <f>'database including 834 studies'!L594</f>
        <v>1</v>
      </c>
      <c r="O64" s="2">
        <f>'database including 834 studies'!M594</f>
        <v>1</v>
      </c>
      <c r="P64" s="2">
        <f>'database including 834 studies'!N594</f>
        <v>1</v>
      </c>
      <c r="Q64" s="2">
        <f>'database including 834 studies'!O594</f>
        <v>1</v>
      </c>
      <c r="R64" s="2">
        <f>'database including 834 studies'!P594</f>
        <v>1</v>
      </c>
      <c r="S64" s="2">
        <f>'database including 834 studies'!Q594</f>
        <v>1</v>
      </c>
      <c r="T64" s="2">
        <f>'database including 834 studies'!R594</f>
        <v>2017</v>
      </c>
    </row>
    <row r="65" spans="1:20">
      <c r="A65" s="2">
        <f>'database including 834 studies'!A65</f>
        <v>64</v>
      </c>
      <c r="B65" s="2">
        <f>'database including 834 studies'!J65</f>
        <v>1</v>
      </c>
      <c r="C65" s="2">
        <f>'database including 834 studies'!K65</f>
        <v>5</v>
      </c>
      <c r="D65" s="2">
        <f>'database including 834 studies'!L65</f>
        <v>1</v>
      </c>
      <c r="E65" s="2">
        <f>'database including 834 studies'!M65</f>
        <v>1</v>
      </c>
      <c r="F65" s="2">
        <f>'database including 834 studies'!N65</f>
        <v>1</v>
      </c>
      <c r="G65" s="2">
        <f>'database including 834 studies'!O65</f>
        <v>1</v>
      </c>
      <c r="H65" s="2">
        <f>'database including 834 studies'!P65</f>
        <v>1</v>
      </c>
      <c r="I65" s="2">
        <f>'database including 834 studies'!Q65</f>
        <v>0</v>
      </c>
      <c r="J65" s="2">
        <f>'database including 834 studies'!R65</f>
        <v>2021</v>
      </c>
      <c r="K65" s="29">
        <f>'database including 834 studies'!A595</f>
        <v>594</v>
      </c>
      <c r="L65" s="2">
        <f>'database including 834 studies'!J595</f>
        <v>0</v>
      </c>
      <c r="M65" s="2">
        <f>'database including 834 studies'!K595</f>
        <v>6</v>
      </c>
      <c r="N65" s="2">
        <f>'database including 834 studies'!L595</f>
        <v>1</v>
      </c>
      <c r="O65" s="2">
        <f>'database including 834 studies'!M595</f>
        <v>1</v>
      </c>
      <c r="P65" s="2">
        <f>'database including 834 studies'!N595</f>
        <v>1</v>
      </c>
      <c r="Q65" s="2">
        <f>'database including 834 studies'!O595</f>
        <v>1</v>
      </c>
      <c r="R65" s="2">
        <f>'database including 834 studies'!P595</f>
        <v>1</v>
      </c>
      <c r="S65" s="2">
        <f>'database including 834 studies'!Q595</f>
        <v>1</v>
      </c>
      <c r="T65" s="2">
        <f>'database including 834 studies'!R595</f>
        <v>2022</v>
      </c>
    </row>
    <row r="66" spans="1:20">
      <c r="A66" s="2">
        <f>'database including 834 studies'!A66</f>
        <v>65</v>
      </c>
      <c r="B66" s="2">
        <f>'database including 834 studies'!J66</f>
        <v>1</v>
      </c>
      <c r="C66" s="2">
        <f>'database including 834 studies'!K66</f>
        <v>5</v>
      </c>
      <c r="D66" s="2">
        <f>'database including 834 studies'!L66</f>
        <v>1</v>
      </c>
      <c r="E66" s="2">
        <f>'database including 834 studies'!M66</f>
        <v>1</v>
      </c>
      <c r="F66" s="2">
        <f>'database including 834 studies'!N66</f>
        <v>1</v>
      </c>
      <c r="G66" s="2">
        <f>'database including 834 studies'!O66</f>
        <v>1</v>
      </c>
      <c r="H66" s="2">
        <f>'database including 834 studies'!P66</f>
        <v>1</v>
      </c>
      <c r="I66" s="2">
        <f>'database including 834 studies'!Q66</f>
        <v>0</v>
      </c>
      <c r="J66" s="2">
        <f>'database including 834 studies'!R66</f>
        <v>2022</v>
      </c>
      <c r="K66" s="29">
        <f>'database including 834 studies'!A596</f>
        <v>595</v>
      </c>
      <c r="L66" s="2">
        <f>'database including 834 studies'!J596</f>
        <v>0</v>
      </c>
      <c r="M66" s="2">
        <f>'database including 834 studies'!K596</f>
        <v>6</v>
      </c>
      <c r="N66" s="2">
        <f>'database including 834 studies'!L596</f>
        <v>1</v>
      </c>
      <c r="O66" s="2">
        <f>'database including 834 studies'!M596</f>
        <v>1</v>
      </c>
      <c r="P66" s="2">
        <f>'database including 834 studies'!N596</f>
        <v>1</v>
      </c>
      <c r="Q66" s="2">
        <f>'database including 834 studies'!O596</f>
        <v>1</v>
      </c>
      <c r="R66" s="2">
        <f>'database including 834 studies'!P596</f>
        <v>1</v>
      </c>
      <c r="S66" s="2">
        <f>'database including 834 studies'!Q596</f>
        <v>1</v>
      </c>
      <c r="T66" s="2">
        <f>'database including 834 studies'!R596</f>
        <v>2022</v>
      </c>
    </row>
    <row r="67" spans="1:20">
      <c r="A67" s="2">
        <f>'database including 834 studies'!A67</f>
        <v>66</v>
      </c>
      <c r="B67" s="2">
        <f>'database including 834 studies'!J67</f>
        <v>1</v>
      </c>
      <c r="C67" s="2">
        <f>'database including 834 studies'!K67</f>
        <v>5</v>
      </c>
      <c r="D67" s="2">
        <f>'database including 834 studies'!L67</f>
        <v>1</v>
      </c>
      <c r="E67" s="2">
        <f>'database including 834 studies'!M67</f>
        <v>1</v>
      </c>
      <c r="F67" s="2">
        <f>'database including 834 studies'!N67</f>
        <v>1</v>
      </c>
      <c r="G67" s="2">
        <f>'database including 834 studies'!O67</f>
        <v>1</v>
      </c>
      <c r="H67" s="2">
        <f>'database including 834 studies'!P67</f>
        <v>1</v>
      </c>
      <c r="I67" s="2">
        <f>'database including 834 studies'!Q67</f>
        <v>0</v>
      </c>
      <c r="J67" s="2">
        <f>'database including 834 studies'!R67</f>
        <v>2016</v>
      </c>
      <c r="K67" s="29">
        <f>'database including 834 studies'!A597</f>
        <v>596</v>
      </c>
      <c r="L67" s="2">
        <f>'database including 834 studies'!J597</f>
        <v>0</v>
      </c>
      <c r="M67" s="2">
        <f>'database including 834 studies'!K597</f>
        <v>6</v>
      </c>
      <c r="N67" s="2">
        <f>'database including 834 studies'!L597</f>
        <v>1</v>
      </c>
      <c r="O67" s="2">
        <f>'database including 834 studies'!M597</f>
        <v>1</v>
      </c>
      <c r="P67" s="2">
        <f>'database including 834 studies'!N597</f>
        <v>1</v>
      </c>
      <c r="Q67" s="2">
        <f>'database including 834 studies'!O597</f>
        <v>1</v>
      </c>
      <c r="R67" s="2">
        <f>'database including 834 studies'!P597</f>
        <v>1</v>
      </c>
      <c r="S67" s="2">
        <f>'database including 834 studies'!Q597</f>
        <v>1</v>
      </c>
      <c r="T67" s="2">
        <f>'database including 834 studies'!R597</f>
        <v>2019</v>
      </c>
    </row>
    <row r="68" spans="1:20">
      <c r="A68" s="2">
        <f>'database including 834 studies'!A68</f>
        <v>67</v>
      </c>
      <c r="B68" s="2">
        <f>'database including 834 studies'!J68</f>
        <v>1</v>
      </c>
      <c r="C68" s="2">
        <f>'database including 834 studies'!K68</f>
        <v>5</v>
      </c>
      <c r="D68" s="2">
        <f>'database including 834 studies'!L68</f>
        <v>1</v>
      </c>
      <c r="E68" s="2">
        <f>'database including 834 studies'!M68</f>
        <v>1</v>
      </c>
      <c r="F68" s="2">
        <f>'database including 834 studies'!N68</f>
        <v>1</v>
      </c>
      <c r="G68" s="2">
        <f>'database including 834 studies'!O68</f>
        <v>1</v>
      </c>
      <c r="H68" s="2">
        <f>'database including 834 studies'!P68</f>
        <v>1</v>
      </c>
      <c r="I68" s="2">
        <f>'database including 834 studies'!Q68</f>
        <v>0</v>
      </c>
      <c r="J68" s="2">
        <f>'database including 834 studies'!R68</f>
        <v>2020</v>
      </c>
      <c r="K68" s="29">
        <f>'database including 834 studies'!A598</f>
        <v>597</v>
      </c>
      <c r="L68" s="2">
        <f>'database including 834 studies'!J598</f>
        <v>0</v>
      </c>
      <c r="M68" s="2">
        <f>'database including 834 studies'!K598</f>
        <v>6</v>
      </c>
      <c r="N68" s="2">
        <f>'database including 834 studies'!L598</f>
        <v>1</v>
      </c>
      <c r="O68" s="2">
        <f>'database including 834 studies'!M598</f>
        <v>1</v>
      </c>
      <c r="P68" s="2">
        <f>'database including 834 studies'!N598</f>
        <v>1</v>
      </c>
      <c r="Q68" s="2">
        <f>'database including 834 studies'!O598</f>
        <v>1</v>
      </c>
      <c r="R68" s="2">
        <f>'database including 834 studies'!P598</f>
        <v>1</v>
      </c>
      <c r="S68" s="2">
        <f>'database including 834 studies'!Q598</f>
        <v>1</v>
      </c>
      <c r="T68" s="2">
        <f>'database including 834 studies'!R598</f>
        <v>2019</v>
      </c>
    </row>
    <row r="69" spans="1:20">
      <c r="A69" s="2">
        <f>'database including 834 studies'!A69</f>
        <v>68</v>
      </c>
      <c r="B69" s="2">
        <f>'database including 834 studies'!J69</f>
        <v>1</v>
      </c>
      <c r="C69" s="2">
        <f>'database including 834 studies'!K69</f>
        <v>5</v>
      </c>
      <c r="D69" s="2">
        <f>'database including 834 studies'!L69</f>
        <v>1</v>
      </c>
      <c r="E69" s="2">
        <f>'database including 834 studies'!M69</f>
        <v>1</v>
      </c>
      <c r="F69" s="2">
        <f>'database including 834 studies'!N69</f>
        <v>1</v>
      </c>
      <c r="G69" s="2">
        <f>'database including 834 studies'!O69</f>
        <v>1</v>
      </c>
      <c r="H69" s="2">
        <f>'database including 834 studies'!P69</f>
        <v>1</v>
      </c>
      <c r="I69" s="2">
        <f>'database including 834 studies'!Q69</f>
        <v>0</v>
      </c>
      <c r="J69" s="2">
        <f>'database including 834 studies'!R69</f>
        <v>2020</v>
      </c>
      <c r="K69" s="29">
        <f>'database including 834 studies'!A599</f>
        <v>598</v>
      </c>
      <c r="L69" s="2">
        <f>'database including 834 studies'!J599</f>
        <v>0</v>
      </c>
      <c r="M69" s="2">
        <f>'database including 834 studies'!K599</f>
        <v>6</v>
      </c>
      <c r="N69" s="2">
        <f>'database including 834 studies'!L599</f>
        <v>1</v>
      </c>
      <c r="O69" s="2">
        <f>'database including 834 studies'!M599</f>
        <v>1</v>
      </c>
      <c r="P69" s="2">
        <f>'database including 834 studies'!N599</f>
        <v>1</v>
      </c>
      <c r="Q69" s="2">
        <f>'database including 834 studies'!O599</f>
        <v>1</v>
      </c>
      <c r="R69" s="2">
        <f>'database including 834 studies'!P599</f>
        <v>1</v>
      </c>
      <c r="S69" s="2">
        <f>'database including 834 studies'!Q599</f>
        <v>1</v>
      </c>
      <c r="T69" s="2">
        <f>'database including 834 studies'!R599</f>
        <v>2016</v>
      </c>
    </row>
    <row r="70" spans="1:20">
      <c r="A70" s="2">
        <f>'database including 834 studies'!A70</f>
        <v>69</v>
      </c>
      <c r="B70" s="2">
        <f>'database including 834 studies'!J70</f>
        <v>1</v>
      </c>
      <c r="C70" s="2">
        <f>'database including 834 studies'!K70</f>
        <v>5</v>
      </c>
      <c r="D70" s="2">
        <f>'database including 834 studies'!L70</f>
        <v>0</v>
      </c>
      <c r="E70" s="2">
        <f>'database including 834 studies'!M70</f>
        <v>1</v>
      </c>
      <c r="F70" s="2">
        <f>'database including 834 studies'!N70</f>
        <v>1</v>
      </c>
      <c r="G70" s="2">
        <f>'database including 834 studies'!O70</f>
        <v>1</v>
      </c>
      <c r="H70" s="2">
        <f>'database including 834 studies'!P70</f>
        <v>1</v>
      </c>
      <c r="I70" s="2">
        <f>'database including 834 studies'!Q70</f>
        <v>1</v>
      </c>
      <c r="J70" s="2">
        <f>'database including 834 studies'!R70</f>
        <v>2020</v>
      </c>
      <c r="K70" s="29">
        <f>'database including 834 studies'!A600</f>
        <v>599</v>
      </c>
      <c r="L70" s="2">
        <f>'database including 834 studies'!J600</f>
        <v>0</v>
      </c>
      <c r="M70" s="2">
        <f>'database including 834 studies'!K600</f>
        <v>6</v>
      </c>
      <c r="N70" s="2">
        <f>'database including 834 studies'!L600</f>
        <v>1</v>
      </c>
      <c r="O70" s="2">
        <f>'database including 834 studies'!M600</f>
        <v>1</v>
      </c>
      <c r="P70" s="2">
        <f>'database including 834 studies'!N600</f>
        <v>1</v>
      </c>
      <c r="Q70" s="2">
        <f>'database including 834 studies'!O600</f>
        <v>1</v>
      </c>
      <c r="R70" s="2">
        <f>'database including 834 studies'!P600</f>
        <v>1</v>
      </c>
      <c r="S70" s="2">
        <f>'database including 834 studies'!Q600</f>
        <v>1</v>
      </c>
      <c r="T70" s="2">
        <f>'database including 834 studies'!R600</f>
        <v>2018</v>
      </c>
    </row>
    <row r="71" spans="1:20">
      <c r="A71" s="2">
        <f>'database including 834 studies'!A71</f>
        <v>70</v>
      </c>
      <c r="B71" s="2">
        <f>'database including 834 studies'!J71</f>
        <v>1</v>
      </c>
      <c r="C71" s="2">
        <f>'database including 834 studies'!K71</f>
        <v>5</v>
      </c>
      <c r="D71" s="2">
        <f>'database including 834 studies'!L71</f>
        <v>1</v>
      </c>
      <c r="E71" s="2">
        <f>'database including 834 studies'!M71</f>
        <v>1</v>
      </c>
      <c r="F71" s="2">
        <f>'database including 834 studies'!N71</f>
        <v>1</v>
      </c>
      <c r="G71" s="2">
        <f>'database including 834 studies'!O71</f>
        <v>1</v>
      </c>
      <c r="H71" s="2">
        <f>'database including 834 studies'!P71</f>
        <v>1</v>
      </c>
      <c r="I71" s="2">
        <f>'database including 834 studies'!Q71</f>
        <v>0</v>
      </c>
      <c r="J71" s="2">
        <f>'database including 834 studies'!R71</f>
        <v>2017</v>
      </c>
      <c r="K71" s="29">
        <f>'database including 834 studies'!A601</f>
        <v>600</v>
      </c>
      <c r="L71" s="2">
        <f>'database including 834 studies'!J601</f>
        <v>0</v>
      </c>
      <c r="M71" s="2">
        <f>'database including 834 studies'!K601</f>
        <v>6</v>
      </c>
      <c r="N71" s="2">
        <f>'database including 834 studies'!L601</f>
        <v>1</v>
      </c>
      <c r="O71" s="2">
        <f>'database including 834 studies'!M601</f>
        <v>1</v>
      </c>
      <c r="P71" s="2">
        <f>'database including 834 studies'!N601</f>
        <v>1</v>
      </c>
      <c r="Q71" s="2">
        <f>'database including 834 studies'!O601</f>
        <v>1</v>
      </c>
      <c r="R71" s="2">
        <f>'database including 834 studies'!P601</f>
        <v>1</v>
      </c>
      <c r="S71" s="2">
        <f>'database including 834 studies'!Q601</f>
        <v>1</v>
      </c>
      <c r="T71" s="2">
        <f>'database including 834 studies'!R601</f>
        <v>2019</v>
      </c>
    </row>
    <row r="72" spans="1:20">
      <c r="A72" s="2">
        <f>'database including 834 studies'!A72</f>
        <v>71</v>
      </c>
      <c r="B72" s="2">
        <f>'database including 834 studies'!J72</f>
        <v>1</v>
      </c>
      <c r="C72" s="2">
        <f>'database including 834 studies'!K72</f>
        <v>5</v>
      </c>
      <c r="D72" s="2">
        <f>'database including 834 studies'!L72</f>
        <v>1</v>
      </c>
      <c r="E72" s="2">
        <f>'database including 834 studies'!M72</f>
        <v>1</v>
      </c>
      <c r="F72" s="2">
        <f>'database including 834 studies'!N72</f>
        <v>1</v>
      </c>
      <c r="G72" s="2">
        <f>'database including 834 studies'!O72</f>
        <v>1</v>
      </c>
      <c r="H72" s="2">
        <f>'database including 834 studies'!P72</f>
        <v>1</v>
      </c>
      <c r="I72" s="2">
        <f>'database including 834 studies'!Q72</f>
        <v>0</v>
      </c>
      <c r="J72" s="2">
        <f>'database including 834 studies'!R72</f>
        <v>2017</v>
      </c>
      <c r="K72" s="29">
        <f>'database including 834 studies'!A602</f>
        <v>601</v>
      </c>
      <c r="L72" s="2">
        <f>'database including 834 studies'!J602</f>
        <v>0</v>
      </c>
      <c r="M72" s="2">
        <f>'database including 834 studies'!K602</f>
        <v>6</v>
      </c>
      <c r="N72" s="2">
        <f>'database including 834 studies'!L602</f>
        <v>1</v>
      </c>
      <c r="O72" s="2">
        <f>'database including 834 studies'!M602</f>
        <v>1</v>
      </c>
      <c r="P72" s="2">
        <f>'database including 834 studies'!N602</f>
        <v>1</v>
      </c>
      <c r="Q72" s="2">
        <f>'database including 834 studies'!O602</f>
        <v>1</v>
      </c>
      <c r="R72" s="2">
        <f>'database including 834 studies'!P602</f>
        <v>1</v>
      </c>
      <c r="S72" s="2">
        <f>'database including 834 studies'!Q602</f>
        <v>1</v>
      </c>
      <c r="T72" s="2">
        <f>'database including 834 studies'!R602</f>
        <v>2021</v>
      </c>
    </row>
    <row r="73" spans="1:20">
      <c r="A73" s="2">
        <f>'database including 834 studies'!A73</f>
        <v>72</v>
      </c>
      <c r="B73" s="2">
        <f>'database including 834 studies'!J73</f>
        <v>1</v>
      </c>
      <c r="C73" s="2">
        <f>'database including 834 studies'!K73</f>
        <v>5</v>
      </c>
      <c r="D73" s="2">
        <f>'database including 834 studies'!L73</f>
        <v>0</v>
      </c>
      <c r="E73" s="2">
        <f>'database including 834 studies'!M73</f>
        <v>1</v>
      </c>
      <c r="F73" s="2">
        <f>'database including 834 studies'!N73</f>
        <v>1</v>
      </c>
      <c r="G73" s="2">
        <f>'database including 834 studies'!O73</f>
        <v>1</v>
      </c>
      <c r="H73" s="2">
        <f>'database including 834 studies'!P73</f>
        <v>1</v>
      </c>
      <c r="I73" s="2">
        <f>'database including 834 studies'!Q73</f>
        <v>1</v>
      </c>
      <c r="J73" s="2">
        <f>'database including 834 studies'!R73</f>
        <v>2021</v>
      </c>
      <c r="K73" s="29">
        <f>'database including 834 studies'!A603</f>
        <v>602</v>
      </c>
      <c r="L73" s="2">
        <f>'database including 834 studies'!J603</f>
        <v>0</v>
      </c>
      <c r="M73" s="2">
        <f>'database including 834 studies'!K603</f>
        <v>6</v>
      </c>
      <c r="N73" s="2">
        <f>'database including 834 studies'!L603</f>
        <v>1</v>
      </c>
      <c r="O73" s="2">
        <f>'database including 834 studies'!M603</f>
        <v>1</v>
      </c>
      <c r="P73" s="2">
        <f>'database including 834 studies'!N603</f>
        <v>1</v>
      </c>
      <c r="Q73" s="2">
        <f>'database including 834 studies'!O603</f>
        <v>1</v>
      </c>
      <c r="R73" s="2">
        <f>'database including 834 studies'!P603</f>
        <v>1</v>
      </c>
      <c r="S73" s="2">
        <f>'database including 834 studies'!Q603</f>
        <v>1</v>
      </c>
      <c r="T73" s="2">
        <f>'database including 834 studies'!R603</f>
        <v>2022</v>
      </c>
    </row>
    <row r="74" spans="1:20">
      <c r="A74" s="2">
        <f>'database including 834 studies'!A74</f>
        <v>73</v>
      </c>
      <c r="B74" s="2">
        <f>'database including 834 studies'!J74</f>
        <v>1</v>
      </c>
      <c r="C74" s="2">
        <f>'database including 834 studies'!K74</f>
        <v>5</v>
      </c>
      <c r="D74" s="2">
        <f>'database including 834 studies'!L74</f>
        <v>1</v>
      </c>
      <c r="E74" s="2">
        <f>'database including 834 studies'!M74</f>
        <v>1</v>
      </c>
      <c r="F74" s="2">
        <f>'database including 834 studies'!N74</f>
        <v>1</v>
      </c>
      <c r="G74" s="2">
        <f>'database including 834 studies'!O74</f>
        <v>1</v>
      </c>
      <c r="H74" s="2">
        <f>'database including 834 studies'!P74</f>
        <v>0</v>
      </c>
      <c r="I74" s="2">
        <f>'database including 834 studies'!Q74</f>
        <v>1</v>
      </c>
      <c r="J74" s="2">
        <f>'database including 834 studies'!R74</f>
        <v>2019</v>
      </c>
      <c r="K74" s="29">
        <f>'database including 834 studies'!A604</f>
        <v>603</v>
      </c>
      <c r="L74" s="2">
        <f>'database including 834 studies'!J604</f>
        <v>0</v>
      </c>
      <c r="M74" s="2">
        <f>'database including 834 studies'!K604</f>
        <v>6</v>
      </c>
      <c r="N74" s="2">
        <f>'database including 834 studies'!L604</f>
        <v>1</v>
      </c>
      <c r="O74" s="2">
        <f>'database including 834 studies'!M604</f>
        <v>1</v>
      </c>
      <c r="P74" s="2">
        <f>'database including 834 studies'!N604</f>
        <v>1</v>
      </c>
      <c r="Q74" s="2">
        <f>'database including 834 studies'!O604</f>
        <v>1</v>
      </c>
      <c r="R74" s="2">
        <f>'database including 834 studies'!P604</f>
        <v>1</v>
      </c>
      <c r="S74" s="2">
        <f>'database including 834 studies'!Q604</f>
        <v>1</v>
      </c>
      <c r="T74" s="2">
        <f>'database including 834 studies'!R604</f>
        <v>2021</v>
      </c>
    </row>
    <row r="75" spans="1:20">
      <c r="A75" s="2">
        <f>'database including 834 studies'!A75</f>
        <v>74</v>
      </c>
      <c r="B75" s="2">
        <f>'database including 834 studies'!J75</f>
        <v>1</v>
      </c>
      <c r="C75" s="2">
        <f>'database including 834 studies'!K75</f>
        <v>5</v>
      </c>
      <c r="D75" s="2">
        <f>'database including 834 studies'!L75</f>
        <v>1</v>
      </c>
      <c r="E75" s="2">
        <f>'database including 834 studies'!M75</f>
        <v>1</v>
      </c>
      <c r="F75" s="2">
        <f>'database including 834 studies'!N75</f>
        <v>1</v>
      </c>
      <c r="G75" s="2">
        <f>'database including 834 studies'!O75</f>
        <v>1</v>
      </c>
      <c r="H75" s="2">
        <f>'database including 834 studies'!P75</f>
        <v>1</v>
      </c>
      <c r="I75" s="2">
        <f>'database including 834 studies'!Q75</f>
        <v>0</v>
      </c>
      <c r="J75" s="2">
        <f>'database including 834 studies'!R75</f>
        <v>2021</v>
      </c>
      <c r="K75" s="29">
        <f>'database including 834 studies'!A605</f>
        <v>604</v>
      </c>
      <c r="L75" s="2">
        <f>'database including 834 studies'!J605</f>
        <v>0</v>
      </c>
      <c r="M75" s="2">
        <f>'database including 834 studies'!K605</f>
        <v>6</v>
      </c>
      <c r="N75" s="2">
        <f>'database including 834 studies'!L605</f>
        <v>1</v>
      </c>
      <c r="O75" s="2">
        <f>'database including 834 studies'!M605</f>
        <v>1</v>
      </c>
      <c r="P75" s="2">
        <f>'database including 834 studies'!N605</f>
        <v>1</v>
      </c>
      <c r="Q75" s="2">
        <f>'database including 834 studies'!O605</f>
        <v>1</v>
      </c>
      <c r="R75" s="2">
        <f>'database including 834 studies'!P605</f>
        <v>1</v>
      </c>
      <c r="S75" s="2">
        <f>'database including 834 studies'!Q605</f>
        <v>1</v>
      </c>
      <c r="T75" s="2">
        <f>'database including 834 studies'!R605</f>
        <v>2021</v>
      </c>
    </row>
    <row r="76" spans="1:20">
      <c r="A76" s="2">
        <f>'database including 834 studies'!A76</f>
        <v>75</v>
      </c>
      <c r="B76" s="2">
        <f>'database including 834 studies'!J76</f>
        <v>1</v>
      </c>
      <c r="C76" s="2">
        <f>'database including 834 studies'!K76</f>
        <v>5</v>
      </c>
      <c r="D76" s="2">
        <f>'database including 834 studies'!L76</f>
        <v>1</v>
      </c>
      <c r="E76" s="2">
        <f>'database including 834 studies'!M76</f>
        <v>1</v>
      </c>
      <c r="F76" s="2">
        <f>'database including 834 studies'!N76</f>
        <v>1</v>
      </c>
      <c r="G76" s="2">
        <f>'database including 834 studies'!O76</f>
        <v>1</v>
      </c>
      <c r="H76" s="2">
        <f>'database including 834 studies'!P76</f>
        <v>1</v>
      </c>
      <c r="I76" s="2">
        <f>'database including 834 studies'!Q76</f>
        <v>0</v>
      </c>
      <c r="J76" s="2">
        <f>'database including 834 studies'!R76</f>
        <v>2015</v>
      </c>
      <c r="K76" s="29">
        <f>'database including 834 studies'!A606</f>
        <v>605</v>
      </c>
      <c r="L76" s="2">
        <f>'database including 834 studies'!J606</f>
        <v>0</v>
      </c>
      <c r="M76" s="2">
        <f>'database including 834 studies'!K606</f>
        <v>6</v>
      </c>
      <c r="N76" s="2">
        <f>'database including 834 studies'!L606</f>
        <v>1</v>
      </c>
      <c r="O76" s="2">
        <f>'database including 834 studies'!M606</f>
        <v>1</v>
      </c>
      <c r="P76" s="2">
        <f>'database including 834 studies'!N606</f>
        <v>1</v>
      </c>
      <c r="Q76" s="2">
        <f>'database including 834 studies'!O606</f>
        <v>1</v>
      </c>
      <c r="R76" s="2">
        <f>'database including 834 studies'!P606</f>
        <v>1</v>
      </c>
      <c r="S76" s="2">
        <f>'database including 834 studies'!Q606</f>
        <v>1</v>
      </c>
      <c r="T76" s="2">
        <f>'database including 834 studies'!R606</f>
        <v>2021</v>
      </c>
    </row>
    <row r="77" spans="1:20">
      <c r="A77" s="2">
        <f>'database including 834 studies'!A77</f>
        <v>76</v>
      </c>
      <c r="B77" s="2">
        <f>'database including 834 studies'!J77</f>
        <v>1</v>
      </c>
      <c r="C77" s="2">
        <f>'database including 834 studies'!K77</f>
        <v>4</v>
      </c>
      <c r="D77" s="2">
        <f>'database including 834 studies'!L77</f>
        <v>1</v>
      </c>
      <c r="E77" s="2">
        <f>'database including 834 studies'!M77</f>
        <v>1</v>
      </c>
      <c r="F77" s="2">
        <f>'database including 834 studies'!N77</f>
        <v>1</v>
      </c>
      <c r="G77" s="2">
        <f>'database including 834 studies'!O77</f>
        <v>1</v>
      </c>
      <c r="H77" s="2">
        <f>'database including 834 studies'!P77</f>
        <v>0</v>
      </c>
      <c r="I77" s="2">
        <f>'database including 834 studies'!Q77</f>
        <v>0</v>
      </c>
      <c r="J77" s="2">
        <f>'database including 834 studies'!R77</f>
        <v>2018</v>
      </c>
      <c r="K77" s="29">
        <f>'database including 834 studies'!A607</f>
        <v>606</v>
      </c>
      <c r="L77" s="2">
        <f>'database including 834 studies'!J607</f>
        <v>0</v>
      </c>
      <c r="M77" s="2">
        <f>'database including 834 studies'!K607</f>
        <v>6</v>
      </c>
      <c r="N77" s="2">
        <f>'database including 834 studies'!L607</f>
        <v>1</v>
      </c>
      <c r="O77" s="2">
        <f>'database including 834 studies'!M607</f>
        <v>1</v>
      </c>
      <c r="P77" s="2">
        <f>'database including 834 studies'!N607</f>
        <v>1</v>
      </c>
      <c r="Q77" s="2">
        <f>'database including 834 studies'!O607</f>
        <v>1</v>
      </c>
      <c r="R77" s="2">
        <f>'database including 834 studies'!P607</f>
        <v>1</v>
      </c>
      <c r="S77" s="2">
        <f>'database including 834 studies'!Q607</f>
        <v>1</v>
      </c>
      <c r="T77" s="2">
        <f>'database including 834 studies'!R607</f>
        <v>2018</v>
      </c>
    </row>
    <row r="78" spans="1:20">
      <c r="A78" s="2">
        <f>'database including 834 studies'!A78</f>
        <v>77</v>
      </c>
      <c r="B78" s="2">
        <f>'database including 834 studies'!J78</f>
        <v>1</v>
      </c>
      <c r="C78" s="2">
        <f>'database including 834 studies'!K78</f>
        <v>4</v>
      </c>
      <c r="D78" s="2">
        <f>'database including 834 studies'!L78</f>
        <v>0</v>
      </c>
      <c r="E78" s="2">
        <f>'database including 834 studies'!M78</f>
        <v>1</v>
      </c>
      <c r="F78" s="2">
        <f>'database including 834 studies'!N78</f>
        <v>1</v>
      </c>
      <c r="G78" s="2">
        <f>'database including 834 studies'!O78</f>
        <v>1</v>
      </c>
      <c r="H78" s="2">
        <f>'database including 834 studies'!P78</f>
        <v>0</v>
      </c>
      <c r="I78" s="2">
        <f>'database including 834 studies'!Q78</f>
        <v>1</v>
      </c>
      <c r="J78" s="2">
        <f>'database including 834 studies'!R78</f>
        <v>2020</v>
      </c>
      <c r="K78" s="29">
        <f>'database including 834 studies'!A608</f>
        <v>607</v>
      </c>
      <c r="L78" s="2">
        <f>'database including 834 studies'!J608</f>
        <v>0</v>
      </c>
      <c r="M78" s="2">
        <f>'database including 834 studies'!K608</f>
        <v>6</v>
      </c>
      <c r="N78" s="2">
        <f>'database including 834 studies'!L608</f>
        <v>1</v>
      </c>
      <c r="O78" s="2">
        <f>'database including 834 studies'!M608</f>
        <v>1</v>
      </c>
      <c r="P78" s="2">
        <f>'database including 834 studies'!N608</f>
        <v>1</v>
      </c>
      <c r="Q78" s="2">
        <f>'database including 834 studies'!O608</f>
        <v>1</v>
      </c>
      <c r="R78" s="2">
        <f>'database including 834 studies'!P608</f>
        <v>1</v>
      </c>
      <c r="S78" s="2">
        <f>'database including 834 studies'!Q608</f>
        <v>1</v>
      </c>
      <c r="T78" s="2">
        <f>'database including 834 studies'!R608</f>
        <v>2019</v>
      </c>
    </row>
    <row r="79" spans="1:20">
      <c r="A79" s="2">
        <f>'database including 834 studies'!A79</f>
        <v>78</v>
      </c>
      <c r="B79" s="2">
        <f>'database including 834 studies'!J79</f>
        <v>1</v>
      </c>
      <c r="C79" s="2">
        <f>'database including 834 studies'!K79</f>
        <v>4</v>
      </c>
      <c r="D79" s="2">
        <f>'database including 834 studies'!L79</f>
        <v>1</v>
      </c>
      <c r="E79" s="2">
        <f>'database including 834 studies'!M79</f>
        <v>1</v>
      </c>
      <c r="F79" s="2">
        <f>'database including 834 studies'!N79</f>
        <v>1</v>
      </c>
      <c r="G79" s="2">
        <f>'database including 834 studies'!O79</f>
        <v>1</v>
      </c>
      <c r="H79" s="2">
        <f>'database including 834 studies'!P79</f>
        <v>0</v>
      </c>
      <c r="I79" s="2">
        <f>'database including 834 studies'!Q79</f>
        <v>0</v>
      </c>
      <c r="J79" s="2">
        <f>'database including 834 studies'!R79</f>
        <v>2021</v>
      </c>
      <c r="K79" s="29">
        <f>'database including 834 studies'!A609</f>
        <v>608</v>
      </c>
      <c r="L79" s="2">
        <f>'database including 834 studies'!J609</f>
        <v>0</v>
      </c>
      <c r="M79" s="2">
        <f>'database including 834 studies'!K609</f>
        <v>6</v>
      </c>
      <c r="N79" s="2">
        <f>'database including 834 studies'!L609</f>
        <v>1</v>
      </c>
      <c r="O79" s="2">
        <f>'database including 834 studies'!M609</f>
        <v>1</v>
      </c>
      <c r="P79" s="2">
        <f>'database including 834 studies'!N609</f>
        <v>1</v>
      </c>
      <c r="Q79" s="2">
        <f>'database including 834 studies'!O609</f>
        <v>1</v>
      </c>
      <c r="R79" s="2">
        <f>'database including 834 studies'!P609</f>
        <v>1</v>
      </c>
      <c r="S79" s="2">
        <f>'database including 834 studies'!Q609</f>
        <v>1</v>
      </c>
      <c r="T79" s="2">
        <f>'database including 834 studies'!R609</f>
        <v>2016</v>
      </c>
    </row>
    <row r="80" spans="1:20">
      <c r="A80" s="2">
        <f>'database including 834 studies'!A80</f>
        <v>79</v>
      </c>
      <c r="B80" s="2">
        <f>'database including 834 studies'!J80</f>
        <v>1</v>
      </c>
      <c r="C80" s="2">
        <f>'database including 834 studies'!K80</f>
        <v>4</v>
      </c>
      <c r="D80" s="2">
        <f>'database including 834 studies'!L80</f>
        <v>1</v>
      </c>
      <c r="E80" s="2">
        <f>'database including 834 studies'!M80</f>
        <v>1</v>
      </c>
      <c r="F80" s="2">
        <f>'database including 834 studies'!N80</f>
        <v>1</v>
      </c>
      <c r="G80" s="2">
        <f>'database including 834 studies'!O80</f>
        <v>1</v>
      </c>
      <c r="H80" s="2">
        <f>'database including 834 studies'!P80</f>
        <v>0</v>
      </c>
      <c r="I80" s="2">
        <f>'database including 834 studies'!Q80</f>
        <v>0</v>
      </c>
      <c r="J80" s="2">
        <f>'database including 834 studies'!R80</f>
        <v>2022</v>
      </c>
      <c r="K80" s="29">
        <f>'database including 834 studies'!A610</f>
        <v>609</v>
      </c>
      <c r="L80" s="2">
        <f>'database including 834 studies'!J610</f>
        <v>0</v>
      </c>
      <c r="M80" s="2">
        <f>'database including 834 studies'!K610</f>
        <v>6</v>
      </c>
      <c r="N80" s="2">
        <f>'database including 834 studies'!L610</f>
        <v>1</v>
      </c>
      <c r="O80" s="2">
        <f>'database including 834 studies'!M610</f>
        <v>1</v>
      </c>
      <c r="P80" s="2">
        <f>'database including 834 studies'!N610</f>
        <v>1</v>
      </c>
      <c r="Q80" s="2">
        <f>'database including 834 studies'!O610</f>
        <v>1</v>
      </c>
      <c r="R80" s="2">
        <f>'database including 834 studies'!P610</f>
        <v>1</v>
      </c>
      <c r="S80" s="2">
        <f>'database including 834 studies'!Q610</f>
        <v>1</v>
      </c>
      <c r="T80" s="2">
        <f>'database including 834 studies'!R610</f>
        <v>2018</v>
      </c>
    </row>
    <row r="81" spans="1:20">
      <c r="A81" s="2">
        <f>'database including 834 studies'!A81</f>
        <v>80</v>
      </c>
      <c r="B81" s="2">
        <f>'database including 834 studies'!J81</f>
        <v>1</v>
      </c>
      <c r="C81" s="2">
        <f>'database including 834 studies'!K81</f>
        <v>4</v>
      </c>
      <c r="D81" s="2">
        <f>'database including 834 studies'!L81</f>
        <v>1</v>
      </c>
      <c r="E81" s="2">
        <f>'database including 834 studies'!M81</f>
        <v>1</v>
      </c>
      <c r="F81" s="2">
        <f>'database including 834 studies'!N81</f>
        <v>1</v>
      </c>
      <c r="G81" s="2">
        <f>'database including 834 studies'!O81</f>
        <v>0</v>
      </c>
      <c r="H81" s="2">
        <f>'database including 834 studies'!P81</f>
        <v>1</v>
      </c>
      <c r="I81" s="2">
        <f>'database including 834 studies'!Q81</f>
        <v>0</v>
      </c>
      <c r="J81" s="2">
        <f>'database including 834 studies'!R81</f>
        <v>2018</v>
      </c>
      <c r="K81" s="29">
        <f>'database including 834 studies'!A611</f>
        <v>610</v>
      </c>
      <c r="L81" s="2">
        <f>'database including 834 studies'!J611</f>
        <v>0</v>
      </c>
      <c r="M81" s="2">
        <f>'database including 834 studies'!K611</f>
        <v>6</v>
      </c>
      <c r="N81" s="2">
        <f>'database including 834 studies'!L611</f>
        <v>1</v>
      </c>
      <c r="O81" s="2">
        <f>'database including 834 studies'!M611</f>
        <v>1</v>
      </c>
      <c r="P81" s="2">
        <f>'database including 834 studies'!N611</f>
        <v>1</v>
      </c>
      <c r="Q81" s="2">
        <f>'database including 834 studies'!O611</f>
        <v>1</v>
      </c>
      <c r="R81" s="2">
        <f>'database including 834 studies'!P611</f>
        <v>1</v>
      </c>
      <c r="S81" s="2">
        <f>'database including 834 studies'!Q611</f>
        <v>1</v>
      </c>
      <c r="T81" s="2">
        <f>'database including 834 studies'!R611</f>
        <v>2016</v>
      </c>
    </row>
    <row r="82" spans="1:20">
      <c r="A82" s="2">
        <f>'database including 834 studies'!A82</f>
        <v>81</v>
      </c>
      <c r="B82" s="2">
        <f>'database including 834 studies'!J82</f>
        <v>1</v>
      </c>
      <c r="C82" s="2">
        <f>'database including 834 studies'!K82</f>
        <v>4</v>
      </c>
      <c r="D82" s="2">
        <f>'database including 834 studies'!L82</f>
        <v>1</v>
      </c>
      <c r="E82" s="2">
        <f>'database including 834 studies'!M82</f>
        <v>1</v>
      </c>
      <c r="F82" s="2">
        <f>'database including 834 studies'!N82</f>
        <v>1</v>
      </c>
      <c r="G82" s="2">
        <f>'database including 834 studies'!O82</f>
        <v>1</v>
      </c>
      <c r="H82" s="2">
        <f>'database including 834 studies'!P82</f>
        <v>0</v>
      </c>
      <c r="I82" s="2">
        <f>'database including 834 studies'!Q82</f>
        <v>0</v>
      </c>
      <c r="J82" s="2">
        <f>'database including 834 studies'!R82</f>
        <v>2017</v>
      </c>
      <c r="K82" s="29">
        <f>'database including 834 studies'!A612</f>
        <v>611</v>
      </c>
      <c r="L82" s="2">
        <f>'database including 834 studies'!J612</f>
        <v>0</v>
      </c>
      <c r="M82" s="2">
        <f>'database including 834 studies'!K612</f>
        <v>6</v>
      </c>
      <c r="N82" s="2">
        <f>'database including 834 studies'!L612</f>
        <v>1</v>
      </c>
      <c r="O82" s="2">
        <f>'database including 834 studies'!M612</f>
        <v>1</v>
      </c>
      <c r="P82" s="2">
        <f>'database including 834 studies'!N612</f>
        <v>1</v>
      </c>
      <c r="Q82" s="2">
        <f>'database including 834 studies'!O612</f>
        <v>1</v>
      </c>
      <c r="R82" s="2">
        <f>'database including 834 studies'!P612</f>
        <v>1</v>
      </c>
      <c r="S82" s="2">
        <f>'database including 834 studies'!Q612</f>
        <v>1</v>
      </c>
      <c r="T82" s="2">
        <f>'database including 834 studies'!R612</f>
        <v>2019</v>
      </c>
    </row>
    <row r="83" spans="1:20">
      <c r="A83" s="2">
        <f>'database including 834 studies'!A83</f>
        <v>82</v>
      </c>
      <c r="B83" s="2">
        <f>'database including 834 studies'!J83</f>
        <v>1</v>
      </c>
      <c r="C83" s="2">
        <f>'database including 834 studies'!K83</f>
        <v>4</v>
      </c>
      <c r="D83" s="2">
        <f>'database including 834 studies'!L83</f>
        <v>1</v>
      </c>
      <c r="E83" s="2">
        <f>'database including 834 studies'!M83</f>
        <v>1</v>
      </c>
      <c r="F83" s="2">
        <f>'database including 834 studies'!N83</f>
        <v>1</v>
      </c>
      <c r="G83" s="2">
        <f>'database including 834 studies'!O83</f>
        <v>1</v>
      </c>
      <c r="H83" s="2">
        <f>'database including 834 studies'!P83</f>
        <v>0</v>
      </c>
      <c r="I83" s="2">
        <f>'database including 834 studies'!Q83</f>
        <v>0</v>
      </c>
      <c r="J83" s="2">
        <f>'database including 834 studies'!R83</f>
        <v>2020</v>
      </c>
      <c r="K83" s="29">
        <f>'database including 834 studies'!A613</f>
        <v>612</v>
      </c>
      <c r="L83" s="2">
        <f>'database including 834 studies'!J613</f>
        <v>0</v>
      </c>
      <c r="M83" s="2">
        <f>'database including 834 studies'!K613</f>
        <v>6</v>
      </c>
      <c r="N83" s="2">
        <f>'database including 834 studies'!L613</f>
        <v>1</v>
      </c>
      <c r="O83" s="2">
        <f>'database including 834 studies'!M613</f>
        <v>1</v>
      </c>
      <c r="P83" s="2">
        <f>'database including 834 studies'!N613</f>
        <v>1</v>
      </c>
      <c r="Q83" s="2">
        <f>'database including 834 studies'!O613</f>
        <v>1</v>
      </c>
      <c r="R83" s="2">
        <f>'database including 834 studies'!P613</f>
        <v>1</v>
      </c>
      <c r="S83" s="2">
        <f>'database including 834 studies'!Q613</f>
        <v>1</v>
      </c>
      <c r="T83" s="2">
        <f>'database including 834 studies'!R613</f>
        <v>2018</v>
      </c>
    </row>
    <row r="84" spans="1:20">
      <c r="A84" s="2">
        <f>'database including 834 studies'!A84</f>
        <v>83</v>
      </c>
      <c r="B84" s="2">
        <f>'database including 834 studies'!J84</f>
        <v>1</v>
      </c>
      <c r="C84" s="2">
        <f>'database including 834 studies'!K84</f>
        <v>4</v>
      </c>
      <c r="D84" s="2">
        <f>'database including 834 studies'!L84</f>
        <v>0</v>
      </c>
      <c r="E84" s="2">
        <f>'database including 834 studies'!M84</f>
        <v>1</v>
      </c>
      <c r="F84" s="2">
        <f>'database including 834 studies'!N84</f>
        <v>1</v>
      </c>
      <c r="G84" s="2">
        <f>'database including 834 studies'!O84</f>
        <v>1</v>
      </c>
      <c r="H84" s="2">
        <f>'database including 834 studies'!P84</f>
        <v>0</v>
      </c>
      <c r="I84" s="2">
        <f>'database including 834 studies'!Q84</f>
        <v>1</v>
      </c>
      <c r="J84" s="2">
        <f>'database including 834 studies'!R84</f>
        <v>2021</v>
      </c>
      <c r="K84" s="29">
        <f>'database including 834 studies'!A614</f>
        <v>613</v>
      </c>
      <c r="L84" s="2">
        <f>'database including 834 studies'!J614</f>
        <v>0</v>
      </c>
      <c r="M84" s="2">
        <f>'database including 834 studies'!K614</f>
        <v>6</v>
      </c>
      <c r="N84" s="2">
        <f>'database including 834 studies'!L614</f>
        <v>1</v>
      </c>
      <c r="O84" s="2">
        <f>'database including 834 studies'!M614</f>
        <v>1</v>
      </c>
      <c r="P84" s="2">
        <f>'database including 834 studies'!N614</f>
        <v>1</v>
      </c>
      <c r="Q84" s="2">
        <f>'database including 834 studies'!O614</f>
        <v>1</v>
      </c>
      <c r="R84" s="2">
        <f>'database including 834 studies'!P614</f>
        <v>1</v>
      </c>
      <c r="S84" s="2">
        <f>'database including 834 studies'!Q614</f>
        <v>1</v>
      </c>
      <c r="T84" s="2">
        <f>'database including 834 studies'!R614</f>
        <v>2019</v>
      </c>
    </row>
    <row r="85" spans="1:20">
      <c r="A85" s="2">
        <f>'database including 834 studies'!A85</f>
        <v>84</v>
      </c>
      <c r="B85" s="2">
        <f>'database including 834 studies'!J85</f>
        <v>1</v>
      </c>
      <c r="C85" s="2">
        <f>'database including 834 studies'!K85</f>
        <v>4</v>
      </c>
      <c r="D85" s="2">
        <f>'database including 834 studies'!L85</f>
        <v>1</v>
      </c>
      <c r="E85" s="2">
        <f>'database including 834 studies'!M85</f>
        <v>1</v>
      </c>
      <c r="F85" s="2">
        <f>'database including 834 studies'!N85</f>
        <v>1</v>
      </c>
      <c r="G85" s="2">
        <f>'database including 834 studies'!O85</f>
        <v>1</v>
      </c>
      <c r="H85" s="2">
        <f>'database including 834 studies'!P85</f>
        <v>0</v>
      </c>
      <c r="I85" s="2">
        <f>'database including 834 studies'!Q85</f>
        <v>0</v>
      </c>
      <c r="J85" s="2">
        <f>'database including 834 studies'!R85</f>
        <v>2021</v>
      </c>
      <c r="K85" s="29">
        <f>'database including 834 studies'!A615</f>
        <v>614</v>
      </c>
      <c r="L85" s="2">
        <f>'database including 834 studies'!J615</f>
        <v>0</v>
      </c>
      <c r="M85" s="2">
        <f>'database including 834 studies'!K615</f>
        <v>6</v>
      </c>
      <c r="N85" s="2">
        <f>'database including 834 studies'!L615</f>
        <v>1</v>
      </c>
      <c r="O85" s="2">
        <f>'database including 834 studies'!M615</f>
        <v>1</v>
      </c>
      <c r="P85" s="2">
        <f>'database including 834 studies'!N615</f>
        <v>1</v>
      </c>
      <c r="Q85" s="2">
        <f>'database including 834 studies'!O615</f>
        <v>1</v>
      </c>
      <c r="R85" s="2">
        <f>'database including 834 studies'!P615</f>
        <v>1</v>
      </c>
      <c r="S85" s="2">
        <f>'database including 834 studies'!Q615</f>
        <v>1</v>
      </c>
      <c r="T85" s="2">
        <f>'database including 834 studies'!R615</f>
        <v>2019</v>
      </c>
    </row>
    <row r="86" spans="1:20">
      <c r="A86" s="2">
        <f>'database including 834 studies'!A86</f>
        <v>85</v>
      </c>
      <c r="B86" s="2">
        <f>'database including 834 studies'!J86</f>
        <v>1</v>
      </c>
      <c r="C86" s="2">
        <f>'database including 834 studies'!K86</f>
        <v>4</v>
      </c>
      <c r="D86" s="2">
        <f>'database including 834 studies'!L86</f>
        <v>1</v>
      </c>
      <c r="E86" s="2">
        <f>'database including 834 studies'!M86</f>
        <v>1</v>
      </c>
      <c r="F86" s="2">
        <f>'database including 834 studies'!N86</f>
        <v>1</v>
      </c>
      <c r="G86" s="2">
        <f>'database including 834 studies'!O86</f>
        <v>0</v>
      </c>
      <c r="H86" s="2">
        <f>'database including 834 studies'!P86</f>
        <v>1</v>
      </c>
      <c r="I86" s="2">
        <f>'database including 834 studies'!Q86</f>
        <v>0</v>
      </c>
      <c r="J86" s="2">
        <f>'database including 834 studies'!R86</f>
        <v>2021</v>
      </c>
      <c r="K86" s="29">
        <f>'database including 834 studies'!A616</f>
        <v>615</v>
      </c>
      <c r="L86" s="2">
        <f>'database including 834 studies'!J616</f>
        <v>0</v>
      </c>
      <c r="M86" s="2">
        <f>'database including 834 studies'!K616</f>
        <v>6</v>
      </c>
      <c r="N86" s="2">
        <f>'database including 834 studies'!L616</f>
        <v>1</v>
      </c>
      <c r="O86" s="2">
        <f>'database including 834 studies'!M616</f>
        <v>1</v>
      </c>
      <c r="P86" s="2">
        <f>'database including 834 studies'!N616</f>
        <v>1</v>
      </c>
      <c r="Q86" s="2">
        <f>'database including 834 studies'!O616</f>
        <v>1</v>
      </c>
      <c r="R86" s="2">
        <f>'database including 834 studies'!P616</f>
        <v>1</v>
      </c>
      <c r="S86" s="2">
        <f>'database including 834 studies'!Q616</f>
        <v>1</v>
      </c>
      <c r="T86" s="2">
        <f>'database including 834 studies'!R616</f>
        <v>2018</v>
      </c>
    </row>
    <row r="87" spans="1:20">
      <c r="A87" s="2">
        <f>'database including 834 studies'!A87</f>
        <v>86</v>
      </c>
      <c r="B87" s="2">
        <f>'database including 834 studies'!J87</f>
        <v>1</v>
      </c>
      <c r="C87" s="2">
        <f>'database including 834 studies'!K87</f>
        <v>4</v>
      </c>
      <c r="D87" s="2">
        <f>'database including 834 studies'!L87</f>
        <v>1</v>
      </c>
      <c r="E87" s="2">
        <f>'database including 834 studies'!M87</f>
        <v>1</v>
      </c>
      <c r="F87" s="2">
        <f>'database including 834 studies'!N87</f>
        <v>1</v>
      </c>
      <c r="G87" s="2">
        <f>'database including 834 studies'!O87</f>
        <v>1</v>
      </c>
      <c r="H87" s="2">
        <f>'database including 834 studies'!P87</f>
        <v>0</v>
      </c>
      <c r="I87" s="2">
        <f>'database including 834 studies'!Q87</f>
        <v>0</v>
      </c>
      <c r="J87" s="2">
        <f>'database including 834 studies'!R87</f>
        <v>2021</v>
      </c>
      <c r="K87" s="29">
        <f>'database including 834 studies'!A617</f>
        <v>616</v>
      </c>
      <c r="L87" s="2">
        <f>'database including 834 studies'!J617</f>
        <v>0</v>
      </c>
      <c r="M87" s="2">
        <f>'database including 834 studies'!K617</f>
        <v>6</v>
      </c>
      <c r="N87" s="2">
        <f>'database including 834 studies'!L617</f>
        <v>1</v>
      </c>
      <c r="O87" s="2">
        <f>'database including 834 studies'!M617</f>
        <v>1</v>
      </c>
      <c r="P87" s="2">
        <f>'database including 834 studies'!N617</f>
        <v>1</v>
      </c>
      <c r="Q87" s="2">
        <f>'database including 834 studies'!O617</f>
        <v>1</v>
      </c>
      <c r="R87" s="2">
        <f>'database including 834 studies'!P617</f>
        <v>1</v>
      </c>
      <c r="S87" s="2">
        <f>'database including 834 studies'!Q617</f>
        <v>1</v>
      </c>
      <c r="T87" s="2">
        <f>'database including 834 studies'!R617</f>
        <v>2021</v>
      </c>
    </row>
    <row r="88" spans="1:20">
      <c r="A88" s="2">
        <f>'database including 834 studies'!A88</f>
        <v>87</v>
      </c>
      <c r="B88" s="2">
        <f>'database including 834 studies'!J88</f>
        <v>1</v>
      </c>
      <c r="C88" s="2">
        <f>'database including 834 studies'!K88</f>
        <v>4</v>
      </c>
      <c r="D88" s="2">
        <f>'database including 834 studies'!L88</f>
        <v>1</v>
      </c>
      <c r="E88" s="2">
        <f>'database including 834 studies'!M88</f>
        <v>1</v>
      </c>
      <c r="F88" s="2">
        <f>'database including 834 studies'!N88</f>
        <v>0</v>
      </c>
      <c r="G88" s="2">
        <f>'database including 834 studies'!O88</f>
        <v>1</v>
      </c>
      <c r="H88" s="2">
        <f>'database including 834 studies'!P88</f>
        <v>0</v>
      </c>
      <c r="I88" s="2">
        <f>'database including 834 studies'!Q88</f>
        <v>1</v>
      </c>
      <c r="J88" s="2">
        <f>'database including 834 studies'!R88</f>
        <v>2016</v>
      </c>
      <c r="K88" s="29">
        <f>'database including 834 studies'!A618</f>
        <v>617</v>
      </c>
      <c r="L88" s="2">
        <f>'database including 834 studies'!J618</f>
        <v>0</v>
      </c>
      <c r="M88" s="2">
        <f>'database including 834 studies'!K618</f>
        <v>6</v>
      </c>
      <c r="N88" s="2">
        <f>'database including 834 studies'!L618</f>
        <v>1</v>
      </c>
      <c r="O88" s="2">
        <f>'database including 834 studies'!M618</f>
        <v>1</v>
      </c>
      <c r="P88" s="2">
        <f>'database including 834 studies'!N618</f>
        <v>1</v>
      </c>
      <c r="Q88" s="2">
        <f>'database including 834 studies'!O618</f>
        <v>1</v>
      </c>
      <c r="R88" s="2">
        <f>'database including 834 studies'!P618</f>
        <v>1</v>
      </c>
      <c r="S88" s="2">
        <f>'database including 834 studies'!Q618</f>
        <v>1</v>
      </c>
      <c r="T88" s="2">
        <f>'database including 834 studies'!R618</f>
        <v>2019</v>
      </c>
    </row>
    <row r="89" spans="1:20">
      <c r="A89" s="2">
        <f>'database including 834 studies'!A89</f>
        <v>88</v>
      </c>
      <c r="B89" s="2">
        <f>'database including 834 studies'!J89</f>
        <v>1</v>
      </c>
      <c r="C89" s="2">
        <f>'database including 834 studies'!K89</f>
        <v>4</v>
      </c>
      <c r="D89" s="2">
        <f>'database including 834 studies'!L89</f>
        <v>1</v>
      </c>
      <c r="E89" s="2">
        <f>'database including 834 studies'!M89</f>
        <v>1</v>
      </c>
      <c r="F89" s="2">
        <f>'database including 834 studies'!N89</f>
        <v>1</v>
      </c>
      <c r="G89" s="2">
        <f>'database including 834 studies'!O89</f>
        <v>1</v>
      </c>
      <c r="H89" s="2">
        <f>'database including 834 studies'!P89</f>
        <v>0</v>
      </c>
      <c r="I89" s="2">
        <f>'database including 834 studies'!Q89</f>
        <v>0</v>
      </c>
      <c r="J89" s="2">
        <f>'database including 834 studies'!R89</f>
        <v>2014</v>
      </c>
      <c r="K89" s="29">
        <f>'database including 834 studies'!A619</f>
        <v>618</v>
      </c>
      <c r="L89" s="2">
        <f>'database including 834 studies'!J619</f>
        <v>0</v>
      </c>
      <c r="M89" s="2">
        <f>'database including 834 studies'!K619</f>
        <v>6</v>
      </c>
      <c r="N89" s="2">
        <f>'database including 834 studies'!L619</f>
        <v>1</v>
      </c>
      <c r="O89" s="2">
        <f>'database including 834 studies'!M619</f>
        <v>1</v>
      </c>
      <c r="P89" s="2">
        <f>'database including 834 studies'!N619</f>
        <v>1</v>
      </c>
      <c r="Q89" s="2">
        <f>'database including 834 studies'!O619</f>
        <v>1</v>
      </c>
      <c r="R89" s="2">
        <f>'database including 834 studies'!P619</f>
        <v>1</v>
      </c>
      <c r="S89" s="2">
        <f>'database including 834 studies'!Q619</f>
        <v>1</v>
      </c>
      <c r="T89" s="2">
        <f>'database including 834 studies'!R619</f>
        <v>2019</v>
      </c>
    </row>
    <row r="90" spans="1:20">
      <c r="A90" s="2">
        <f>'database including 834 studies'!A90</f>
        <v>89</v>
      </c>
      <c r="B90" s="2">
        <f>'database including 834 studies'!J90</f>
        <v>1</v>
      </c>
      <c r="C90" s="2">
        <f>'database including 834 studies'!K90</f>
        <v>4</v>
      </c>
      <c r="D90" s="2">
        <f>'database including 834 studies'!L90</f>
        <v>1</v>
      </c>
      <c r="E90" s="2">
        <f>'database including 834 studies'!M90</f>
        <v>1</v>
      </c>
      <c r="F90" s="2">
        <f>'database including 834 studies'!N90</f>
        <v>1</v>
      </c>
      <c r="G90" s="2">
        <f>'database including 834 studies'!O90</f>
        <v>1</v>
      </c>
      <c r="H90" s="2">
        <f>'database including 834 studies'!P90</f>
        <v>0</v>
      </c>
      <c r="I90" s="2">
        <f>'database including 834 studies'!Q90</f>
        <v>0</v>
      </c>
      <c r="J90" s="2">
        <f>'database including 834 studies'!R90</f>
        <v>2017</v>
      </c>
      <c r="K90" s="29">
        <f>'database including 834 studies'!A620</f>
        <v>619</v>
      </c>
      <c r="L90" s="2">
        <f>'database including 834 studies'!J620</f>
        <v>0</v>
      </c>
      <c r="M90" s="2">
        <f>'database including 834 studies'!K620</f>
        <v>6</v>
      </c>
      <c r="N90" s="2">
        <f>'database including 834 studies'!L620</f>
        <v>1</v>
      </c>
      <c r="O90" s="2">
        <f>'database including 834 studies'!M620</f>
        <v>1</v>
      </c>
      <c r="P90" s="2">
        <f>'database including 834 studies'!N620</f>
        <v>1</v>
      </c>
      <c r="Q90" s="2">
        <f>'database including 834 studies'!O620</f>
        <v>1</v>
      </c>
      <c r="R90" s="2">
        <f>'database including 834 studies'!P620</f>
        <v>1</v>
      </c>
      <c r="S90" s="2">
        <f>'database including 834 studies'!Q620</f>
        <v>1</v>
      </c>
      <c r="T90" s="2">
        <f>'database including 834 studies'!R620</f>
        <v>2019</v>
      </c>
    </row>
    <row r="91" spans="1:20">
      <c r="A91" s="2">
        <f>'database including 834 studies'!A91</f>
        <v>90</v>
      </c>
      <c r="B91" s="2">
        <f>'database including 834 studies'!J91</f>
        <v>1</v>
      </c>
      <c r="C91" s="2">
        <f>'database including 834 studies'!K91</f>
        <v>4</v>
      </c>
      <c r="D91" s="2">
        <f>'database including 834 studies'!L91</f>
        <v>0</v>
      </c>
      <c r="E91" s="2">
        <f>'database including 834 studies'!M91</f>
        <v>1</v>
      </c>
      <c r="F91" s="2">
        <f>'database including 834 studies'!N91</f>
        <v>1</v>
      </c>
      <c r="G91" s="2">
        <f>'database including 834 studies'!O91</f>
        <v>1</v>
      </c>
      <c r="H91" s="2">
        <f>'database including 834 studies'!P91</f>
        <v>0</v>
      </c>
      <c r="I91" s="2">
        <f>'database including 834 studies'!Q91</f>
        <v>1</v>
      </c>
      <c r="J91" s="2">
        <f>'database including 834 studies'!R91</f>
        <v>2019</v>
      </c>
      <c r="K91" s="29">
        <f>'database including 834 studies'!A621</f>
        <v>620</v>
      </c>
      <c r="L91" s="2">
        <f>'database including 834 studies'!J621</f>
        <v>0</v>
      </c>
      <c r="M91" s="2">
        <f>'database including 834 studies'!K621</f>
        <v>6</v>
      </c>
      <c r="N91" s="2">
        <f>'database including 834 studies'!L621</f>
        <v>1</v>
      </c>
      <c r="O91" s="2">
        <f>'database including 834 studies'!M621</f>
        <v>1</v>
      </c>
      <c r="P91" s="2">
        <f>'database including 834 studies'!N621</f>
        <v>1</v>
      </c>
      <c r="Q91" s="2">
        <f>'database including 834 studies'!O621</f>
        <v>1</v>
      </c>
      <c r="R91" s="2">
        <f>'database including 834 studies'!P621</f>
        <v>1</v>
      </c>
      <c r="S91" s="2">
        <f>'database including 834 studies'!Q621</f>
        <v>1</v>
      </c>
      <c r="T91" s="2">
        <f>'database including 834 studies'!R621</f>
        <v>2019</v>
      </c>
    </row>
    <row r="92" spans="1:20">
      <c r="A92" s="2">
        <f>'database including 834 studies'!A92</f>
        <v>91</v>
      </c>
      <c r="B92" s="2">
        <f>'database including 834 studies'!J92</f>
        <v>1</v>
      </c>
      <c r="C92" s="2">
        <f>'database including 834 studies'!K92</f>
        <v>4</v>
      </c>
      <c r="D92" s="2">
        <f>'database including 834 studies'!L92</f>
        <v>0</v>
      </c>
      <c r="E92" s="2">
        <f>'database including 834 studies'!M92</f>
        <v>1</v>
      </c>
      <c r="F92" s="2">
        <f>'database including 834 studies'!N92</f>
        <v>1</v>
      </c>
      <c r="G92" s="2">
        <f>'database including 834 studies'!O92</f>
        <v>1</v>
      </c>
      <c r="H92" s="2">
        <f>'database including 834 studies'!P92</f>
        <v>1</v>
      </c>
      <c r="I92" s="2">
        <f>'database including 834 studies'!Q92</f>
        <v>0</v>
      </c>
      <c r="J92" s="2">
        <f>'database including 834 studies'!R92</f>
        <v>2021</v>
      </c>
      <c r="K92" s="29">
        <f>'database including 834 studies'!A622</f>
        <v>621</v>
      </c>
      <c r="L92" s="2">
        <f>'database including 834 studies'!J622</f>
        <v>0</v>
      </c>
      <c r="M92" s="2">
        <f>'database including 834 studies'!K622</f>
        <v>6</v>
      </c>
      <c r="N92" s="2">
        <f>'database including 834 studies'!L622</f>
        <v>1</v>
      </c>
      <c r="O92" s="2">
        <f>'database including 834 studies'!M622</f>
        <v>1</v>
      </c>
      <c r="P92" s="2">
        <f>'database including 834 studies'!N622</f>
        <v>1</v>
      </c>
      <c r="Q92" s="2">
        <f>'database including 834 studies'!O622</f>
        <v>1</v>
      </c>
      <c r="R92" s="2">
        <f>'database including 834 studies'!P622</f>
        <v>1</v>
      </c>
      <c r="S92" s="2">
        <f>'database including 834 studies'!Q622</f>
        <v>1</v>
      </c>
      <c r="T92" s="2">
        <f>'database including 834 studies'!R622</f>
        <v>2020</v>
      </c>
    </row>
    <row r="93" spans="1:20">
      <c r="A93" s="2">
        <f>'database including 834 studies'!A93</f>
        <v>92</v>
      </c>
      <c r="B93" s="2">
        <f>'database including 834 studies'!J93</f>
        <v>1</v>
      </c>
      <c r="C93" s="2">
        <f>'database including 834 studies'!K93</f>
        <v>4</v>
      </c>
      <c r="D93" s="2">
        <f>'database including 834 studies'!L93</f>
        <v>0</v>
      </c>
      <c r="E93" s="2">
        <f>'database including 834 studies'!M93</f>
        <v>1</v>
      </c>
      <c r="F93" s="2">
        <f>'database including 834 studies'!N93</f>
        <v>1</v>
      </c>
      <c r="G93" s="2">
        <f>'database including 834 studies'!O93</f>
        <v>1</v>
      </c>
      <c r="H93" s="2">
        <f>'database including 834 studies'!P93</f>
        <v>1</v>
      </c>
      <c r="I93" s="2">
        <f>'database including 834 studies'!Q93</f>
        <v>0</v>
      </c>
      <c r="J93" s="2">
        <f>'database including 834 studies'!R93</f>
        <v>2022</v>
      </c>
      <c r="K93" s="29">
        <f>'database including 834 studies'!A623</f>
        <v>622</v>
      </c>
      <c r="L93" s="2">
        <f>'database including 834 studies'!J623</f>
        <v>0</v>
      </c>
      <c r="M93" s="2">
        <f>'database including 834 studies'!K623</f>
        <v>6</v>
      </c>
      <c r="N93" s="2">
        <f>'database including 834 studies'!L623</f>
        <v>1</v>
      </c>
      <c r="O93" s="2">
        <f>'database including 834 studies'!M623</f>
        <v>1</v>
      </c>
      <c r="P93" s="2">
        <f>'database including 834 studies'!N623</f>
        <v>1</v>
      </c>
      <c r="Q93" s="2">
        <f>'database including 834 studies'!O623</f>
        <v>1</v>
      </c>
      <c r="R93" s="2">
        <f>'database including 834 studies'!P623</f>
        <v>1</v>
      </c>
      <c r="S93" s="2">
        <f>'database including 834 studies'!Q623</f>
        <v>1</v>
      </c>
      <c r="T93" s="2">
        <f>'database including 834 studies'!R623</f>
        <v>2021</v>
      </c>
    </row>
    <row r="94" spans="1:20">
      <c r="A94" s="2">
        <f>'database including 834 studies'!A94</f>
        <v>93</v>
      </c>
      <c r="B94" s="2">
        <f>'database including 834 studies'!J94</f>
        <v>1</v>
      </c>
      <c r="C94" s="2">
        <f>'database including 834 studies'!K94</f>
        <v>4</v>
      </c>
      <c r="D94" s="2">
        <f>'database including 834 studies'!L94</f>
        <v>1</v>
      </c>
      <c r="E94" s="2">
        <f>'database including 834 studies'!M94</f>
        <v>1</v>
      </c>
      <c r="F94" s="2">
        <f>'database including 834 studies'!N94</f>
        <v>1</v>
      </c>
      <c r="G94" s="2">
        <f>'database including 834 studies'!O94</f>
        <v>1</v>
      </c>
      <c r="H94" s="2">
        <f>'database including 834 studies'!P94</f>
        <v>0</v>
      </c>
      <c r="I94" s="2">
        <f>'database including 834 studies'!Q94</f>
        <v>0</v>
      </c>
      <c r="J94" s="2">
        <f>'database including 834 studies'!R94</f>
        <v>2020</v>
      </c>
      <c r="K94" s="29">
        <f>'database including 834 studies'!A624</f>
        <v>623</v>
      </c>
      <c r="L94" s="2">
        <f>'database including 834 studies'!J624</f>
        <v>0</v>
      </c>
      <c r="M94" s="2">
        <f>'database including 834 studies'!K624</f>
        <v>6</v>
      </c>
      <c r="N94" s="2">
        <f>'database including 834 studies'!L624</f>
        <v>1</v>
      </c>
      <c r="O94" s="2">
        <f>'database including 834 studies'!M624</f>
        <v>1</v>
      </c>
      <c r="P94" s="2">
        <f>'database including 834 studies'!N624</f>
        <v>1</v>
      </c>
      <c r="Q94" s="2">
        <f>'database including 834 studies'!O624</f>
        <v>1</v>
      </c>
      <c r="R94" s="2">
        <f>'database including 834 studies'!P624</f>
        <v>1</v>
      </c>
      <c r="S94" s="2">
        <f>'database including 834 studies'!Q624</f>
        <v>1</v>
      </c>
      <c r="T94" s="2">
        <f>'database including 834 studies'!R624</f>
        <v>2021</v>
      </c>
    </row>
    <row r="95" spans="1:20">
      <c r="A95" s="2">
        <f>'database including 834 studies'!A95</f>
        <v>94</v>
      </c>
      <c r="B95" s="2">
        <f>'database including 834 studies'!J95</f>
        <v>1</v>
      </c>
      <c r="C95" s="2">
        <f>'database including 834 studies'!K95</f>
        <v>4</v>
      </c>
      <c r="D95" s="2">
        <f>'database including 834 studies'!L95</f>
        <v>0</v>
      </c>
      <c r="E95" s="2">
        <f>'database including 834 studies'!M95</f>
        <v>1</v>
      </c>
      <c r="F95" s="2">
        <f>'database including 834 studies'!N95</f>
        <v>1</v>
      </c>
      <c r="G95" s="2">
        <f>'database including 834 studies'!O95</f>
        <v>1</v>
      </c>
      <c r="H95" s="2">
        <f>'database including 834 studies'!P95</f>
        <v>0</v>
      </c>
      <c r="I95" s="2">
        <f>'database including 834 studies'!Q95</f>
        <v>1</v>
      </c>
      <c r="J95" s="2">
        <f>'database including 834 studies'!R95</f>
        <v>2021</v>
      </c>
      <c r="K95" s="29">
        <f>'database including 834 studies'!A625</f>
        <v>624</v>
      </c>
      <c r="L95" s="2">
        <f>'database including 834 studies'!J625</f>
        <v>0</v>
      </c>
      <c r="M95" s="2">
        <f>'database including 834 studies'!K625</f>
        <v>6</v>
      </c>
      <c r="N95" s="2">
        <f>'database including 834 studies'!L625</f>
        <v>1</v>
      </c>
      <c r="O95" s="2">
        <f>'database including 834 studies'!M625</f>
        <v>1</v>
      </c>
      <c r="P95" s="2">
        <f>'database including 834 studies'!N625</f>
        <v>1</v>
      </c>
      <c r="Q95" s="2">
        <f>'database including 834 studies'!O625</f>
        <v>1</v>
      </c>
      <c r="R95" s="2">
        <f>'database including 834 studies'!P625</f>
        <v>1</v>
      </c>
      <c r="S95" s="2">
        <f>'database including 834 studies'!Q625</f>
        <v>1</v>
      </c>
      <c r="T95" s="2">
        <f>'database including 834 studies'!R625</f>
        <v>2021</v>
      </c>
    </row>
    <row r="96" spans="1:20">
      <c r="A96" s="2">
        <f>'database including 834 studies'!A96</f>
        <v>95</v>
      </c>
      <c r="B96" s="2">
        <f>'database including 834 studies'!J96</f>
        <v>1</v>
      </c>
      <c r="C96" s="2">
        <f>'database including 834 studies'!K96</f>
        <v>4</v>
      </c>
      <c r="D96" s="2">
        <f>'database including 834 studies'!L96</f>
        <v>1</v>
      </c>
      <c r="E96" s="2">
        <f>'database including 834 studies'!M96</f>
        <v>1</v>
      </c>
      <c r="F96" s="2">
        <f>'database including 834 studies'!N96</f>
        <v>1</v>
      </c>
      <c r="G96" s="2">
        <f>'database including 834 studies'!O96</f>
        <v>1</v>
      </c>
      <c r="H96" s="2">
        <f>'database including 834 studies'!P96</f>
        <v>0</v>
      </c>
      <c r="I96" s="2">
        <f>'database including 834 studies'!Q96</f>
        <v>0</v>
      </c>
      <c r="J96" s="2">
        <f>'database including 834 studies'!R96</f>
        <v>2022</v>
      </c>
      <c r="K96" s="29">
        <f>'database including 834 studies'!A626</f>
        <v>625</v>
      </c>
      <c r="L96" s="2">
        <f>'database including 834 studies'!J626</f>
        <v>0</v>
      </c>
      <c r="M96" s="2">
        <f>'database including 834 studies'!K626</f>
        <v>6</v>
      </c>
      <c r="N96" s="2">
        <f>'database including 834 studies'!L626</f>
        <v>1</v>
      </c>
      <c r="O96" s="2">
        <f>'database including 834 studies'!M626</f>
        <v>1</v>
      </c>
      <c r="P96" s="2">
        <f>'database including 834 studies'!N626</f>
        <v>1</v>
      </c>
      <c r="Q96" s="2">
        <f>'database including 834 studies'!O626</f>
        <v>1</v>
      </c>
      <c r="R96" s="2">
        <f>'database including 834 studies'!P626</f>
        <v>1</v>
      </c>
      <c r="S96" s="2">
        <f>'database including 834 studies'!Q626</f>
        <v>1</v>
      </c>
      <c r="T96" s="2">
        <f>'database including 834 studies'!R626</f>
        <v>2021</v>
      </c>
    </row>
    <row r="97" spans="1:20">
      <c r="A97" s="2">
        <f>'database including 834 studies'!A97</f>
        <v>96</v>
      </c>
      <c r="B97" s="2">
        <f>'database including 834 studies'!J97</f>
        <v>1</v>
      </c>
      <c r="C97" s="2">
        <f>'database including 834 studies'!K97</f>
        <v>4</v>
      </c>
      <c r="D97" s="2">
        <f>'database including 834 studies'!L97</f>
        <v>1</v>
      </c>
      <c r="E97" s="2">
        <f>'database including 834 studies'!M97</f>
        <v>1</v>
      </c>
      <c r="F97" s="2">
        <f>'database including 834 studies'!N97</f>
        <v>1</v>
      </c>
      <c r="G97" s="2">
        <f>'database including 834 studies'!O97</f>
        <v>1</v>
      </c>
      <c r="H97" s="2">
        <f>'database including 834 studies'!P97</f>
        <v>0</v>
      </c>
      <c r="I97" s="2">
        <f>'database including 834 studies'!Q97</f>
        <v>0</v>
      </c>
      <c r="J97" s="2">
        <f>'database including 834 studies'!R97</f>
        <v>2019</v>
      </c>
      <c r="K97" s="29">
        <f>'database including 834 studies'!A627</f>
        <v>626</v>
      </c>
      <c r="L97" s="2">
        <f>'database including 834 studies'!J627</f>
        <v>0</v>
      </c>
      <c r="M97" s="2">
        <f>'database including 834 studies'!K627</f>
        <v>6</v>
      </c>
      <c r="N97" s="2">
        <f>'database including 834 studies'!L627</f>
        <v>1</v>
      </c>
      <c r="O97" s="2">
        <f>'database including 834 studies'!M627</f>
        <v>1</v>
      </c>
      <c r="P97" s="2">
        <f>'database including 834 studies'!N627</f>
        <v>1</v>
      </c>
      <c r="Q97" s="2">
        <f>'database including 834 studies'!O627</f>
        <v>1</v>
      </c>
      <c r="R97" s="2">
        <f>'database including 834 studies'!P627</f>
        <v>1</v>
      </c>
      <c r="S97" s="2">
        <f>'database including 834 studies'!Q627</f>
        <v>1</v>
      </c>
      <c r="T97" s="2">
        <f>'database including 834 studies'!R627</f>
        <v>2018</v>
      </c>
    </row>
    <row r="98" spans="1:20">
      <c r="A98" s="2">
        <f>'database including 834 studies'!A98</f>
        <v>97</v>
      </c>
      <c r="B98" s="2">
        <f>'database including 834 studies'!J98</f>
        <v>1</v>
      </c>
      <c r="C98" s="2">
        <f>'database including 834 studies'!K98</f>
        <v>4</v>
      </c>
      <c r="D98" s="2">
        <f>'database including 834 studies'!L98</f>
        <v>1</v>
      </c>
      <c r="E98" s="2">
        <f>'database including 834 studies'!M98</f>
        <v>1</v>
      </c>
      <c r="F98" s="2">
        <f>'database including 834 studies'!N98</f>
        <v>0</v>
      </c>
      <c r="G98" s="2">
        <f>'database including 834 studies'!O98</f>
        <v>1</v>
      </c>
      <c r="H98" s="2">
        <f>'database including 834 studies'!P98</f>
        <v>1</v>
      </c>
      <c r="I98" s="2">
        <f>'database including 834 studies'!Q98</f>
        <v>0</v>
      </c>
      <c r="J98" s="2">
        <f>'database including 834 studies'!R98</f>
        <v>2019</v>
      </c>
      <c r="K98" s="29">
        <f>'database including 834 studies'!A628</f>
        <v>627</v>
      </c>
      <c r="L98" s="2">
        <f>'database including 834 studies'!J628</f>
        <v>0</v>
      </c>
      <c r="M98" s="2">
        <f>'database including 834 studies'!K628</f>
        <v>6</v>
      </c>
      <c r="N98" s="2">
        <f>'database including 834 studies'!L628</f>
        <v>1</v>
      </c>
      <c r="O98" s="2">
        <f>'database including 834 studies'!M628</f>
        <v>1</v>
      </c>
      <c r="P98" s="2">
        <f>'database including 834 studies'!N628</f>
        <v>1</v>
      </c>
      <c r="Q98" s="2">
        <f>'database including 834 studies'!O628</f>
        <v>1</v>
      </c>
      <c r="R98" s="2">
        <f>'database including 834 studies'!P628</f>
        <v>1</v>
      </c>
      <c r="S98" s="2">
        <f>'database including 834 studies'!Q628</f>
        <v>1</v>
      </c>
      <c r="T98" s="2">
        <f>'database including 834 studies'!R628</f>
        <v>2020</v>
      </c>
    </row>
    <row r="99" spans="1:20">
      <c r="A99" s="2">
        <f>'database including 834 studies'!A99</f>
        <v>98</v>
      </c>
      <c r="B99" s="2">
        <f>'database including 834 studies'!J99</f>
        <v>1</v>
      </c>
      <c r="C99" s="2">
        <f>'database including 834 studies'!K99</f>
        <v>4</v>
      </c>
      <c r="D99" s="2">
        <f>'database including 834 studies'!L99</f>
        <v>1</v>
      </c>
      <c r="E99" s="2">
        <f>'database including 834 studies'!M99</f>
        <v>1</v>
      </c>
      <c r="F99" s="2">
        <f>'database including 834 studies'!N99</f>
        <v>1</v>
      </c>
      <c r="G99" s="2">
        <f>'database including 834 studies'!O99</f>
        <v>1</v>
      </c>
      <c r="H99" s="2">
        <f>'database including 834 studies'!P99</f>
        <v>0</v>
      </c>
      <c r="I99" s="2">
        <f>'database including 834 studies'!Q99</f>
        <v>0</v>
      </c>
      <c r="J99" s="2">
        <f>'database including 834 studies'!R99</f>
        <v>2020</v>
      </c>
      <c r="K99" s="29">
        <f>'database including 834 studies'!A629</f>
        <v>628</v>
      </c>
      <c r="L99" s="2">
        <f>'database including 834 studies'!J629</f>
        <v>0</v>
      </c>
      <c r="M99" s="2">
        <f>'database including 834 studies'!K629</f>
        <v>6</v>
      </c>
      <c r="N99" s="2">
        <f>'database including 834 studies'!L629</f>
        <v>1</v>
      </c>
      <c r="O99" s="2">
        <f>'database including 834 studies'!M629</f>
        <v>1</v>
      </c>
      <c r="P99" s="2">
        <f>'database including 834 studies'!N629</f>
        <v>1</v>
      </c>
      <c r="Q99" s="2">
        <f>'database including 834 studies'!O629</f>
        <v>1</v>
      </c>
      <c r="R99" s="2">
        <f>'database including 834 studies'!P629</f>
        <v>1</v>
      </c>
      <c r="S99" s="2">
        <f>'database including 834 studies'!Q629</f>
        <v>1</v>
      </c>
      <c r="T99" s="2">
        <f>'database including 834 studies'!R629</f>
        <v>2014</v>
      </c>
    </row>
    <row r="100" spans="1:20">
      <c r="A100" s="2">
        <f>'database including 834 studies'!A100</f>
        <v>99</v>
      </c>
      <c r="B100" s="2">
        <f>'database including 834 studies'!J100</f>
        <v>1</v>
      </c>
      <c r="C100" s="2">
        <f>'database including 834 studies'!K100</f>
        <v>4</v>
      </c>
      <c r="D100" s="2">
        <f>'database including 834 studies'!L100</f>
        <v>0</v>
      </c>
      <c r="E100" s="2">
        <f>'database including 834 studies'!M100</f>
        <v>1</v>
      </c>
      <c r="F100" s="2">
        <f>'database including 834 studies'!N100</f>
        <v>1</v>
      </c>
      <c r="G100" s="2">
        <f>'database including 834 studies'!O100</f>
        <v>0</v>
      </c>
      <c r="H100" s="2">
        <f>'database including 834 studies'!P100</f>
        <v>1</v>
      </c>
      <c r="I100" s="2">
        <f>'database including 834 studies'!Q100</f>
        <v>1</v>
      </c>
      <c r="J100" s="2">
        <f>'database including 834 studies'!R100</f>
        <v>2022</v>
      </c>
      <c r="K100" s="29">
        <f>'database including 834 studies'!A630</f>
        <v>629</v>
      </c>
      <c r="L100" s="2">
        <f>'database including 834 studies'!J630</f>
        <v>0</v>
      </c>
      <c r="M100" s="2">
        <f>'database including 834 studies'!K630</f>
        <v>6</v>
      </c>
      <c r="N100" s="2">
        <f>'database including 834 studies'!L630</f>
        <v>1</v>
      </c>
      <c r="O100" s="2">
        <f>'database including 834 studies'!M630</f>
        <v>1</v>
      </c>
      <c r="P100" s="2">
        <f>'database including 834 studies'!N630</f>
        <v>1</v>
      </c>
      <c r="Q100" s="2">
        <f>'database including 834 studies'!O630</f>
        <v>1</v>
      </c>
      <c r="R100" s="2">
        <f>'database including 834 studies'!P630</f>
        <v>1</v>
      </c>
      <c r="S100" s="2">
        <f>'database including 834 studies'!Q630</f>
        <v>1</v>
      </c>
      <c r="T100" s="2">
        <f>'database including 834 studies'!R630</f>
        <v>2018</v>
      </c>
    </row>
    <row r="101" spans="1:20">
      <c r="A101" s="2">
        <f>'database including 834 studies'!A101</f>
        <v>100</v>
      </c>
      <c r="B101" s="2">
        <f>'database including 834 studies'!J101</f>
        <v>1</v>
      </c>
      <c r="C101" s="2">
        <f>'database including 834 studies'!K101</f>
        <v>4</v>
      </c>
      <c r="D101" s="2">
        <f>'database including 834 studies'!L101</f>
        <v>0</v>
      </c>
      <c r="E101" s="2">
        <f>'database including 834 studies'!M101</f>
        <v>1</v>
      </c>
      <c r="F101" s="2">
        <f>'database including 834 studies'!N101</f>
        <v>1</v>
      </c>
      <c r="G101" s="2">
        <f>'database including 834 studies'!O101</f>
        <v>1</v>
      </c>
      <c r="H101" s="2">
        <f>'database including 834 studies'!P101</f>
        <v>1</v>
      </c>
      <c r="I101" s="2">
        <f>'database including 834 studies'!Q101</f>
        <v>0</v>
      </c>
      <c r="J101" s="2">
        <f>'database including 834 studies'!R101</f>
        <v>2019</v>
      </c>
      <c r="K101" s="29">
        <f>'database including 834 studies'!A631</f>
        <v>630</v>
      </c>
      <c r="L101" s="2">
        <f>'database including 834 studies'!J631</f>
        <v>0</v>
      </c>
      <c r="M101" s="2">
        <f>'database including 834 studies'!K631</f>
        <v>6</v>
      </c>
      <c r="N101" s="2">
        <f>'database including 834 studies'!L631</f>
        <v>1</v>
      </c>
      <c r="O101" s="2">
        <f>'database including 834 studies'!M631</f>
        <v>1</v>
      </c>
      <c r="P101" s="2">
        <f>'database including 834 studies'!N631</f>
        <v>1</v>
      </c>
      <c r="Q101" s="2">
        <f>'database including 834 studies'!O631</f>
        <v>1</v>
      </c>
      <c r="R101" s="2">
        <f>'database including 834 studies'!P631</f>
        <v>1</v>
      </c>
      <c r="S101" s="2">
        <f>'database including 834 studies'!Q631</f>
        <v>1</v>
      </c>
      <c r="T101" s="2">
        <f>'database including 834 studies'!R631</f>
        <v>2017</v>
      </c>
    </row>
    <row r="102" spans="1:20">
      <c r="A102" s="2">
        <f>'database including 834 studies'!A102</f>
        <v>101</v>
      </c>
      <c r="B102" s="2">
        <f>'database including 834 studies'!J102</f>
        <v>1</v>
      </c>
      <c r="C102" s="2">
        <f>'database including 834 studies'!K102</f>
        <v>4</v>
      </c>
      <c r="D102" s="2">
        <f>'database including 834 studies'!L102</f>
        <v>1</v>
      </c>
      <c r="E102" s="2">
        <f>'database including 834 studies'!M102</f>
        <v>1</v>
      </c>
      <c r="F102" s="2">
        <f>'database including 834 studies'!N102</f>
        <v>0</v>
      </c>
      <c r="G102" s="2">
        <f>'database including 834 studies'!O102</f>
        <v>1</v>
      </c>
      <c r="H102" s="2">
        <f>'database including 834 studies'!P102</f>
        <v>1</v>
      </c>
      <c r="I102" s="2">
        <f>'database including 834 studies'!Q102</f>
        <v>0</v>
      </c>
      <c r="J102" s="2">
        <f>'database including 834 studies'!R102</f>
        <v>2020</v>
      </c>
      <c r="K102" s="29">
        <f>'database including 834 studies'!A632</f>
        <v>631</v>
      </c>
      <c r="L102" s="2">
        <f>'database including 834 studies'!J632</f>
        <v>0</v>
      </c>
      <c r="M102" s="2">
        <f>'database including 834 studies'!K632</f>
        <v>6</v>
      </c>
      <c r="N102" s="2">
        <f>'database including 834 studies'!L632</f>
        <v>1</v>
      </c>
      <c r="O102" s="2">
        <f>'database including 834 studies'!M632</f>
        <v>1</v>
      </c>
      <c r="P102" s="2">
        <f>'database including 834 studies'!N632</f>
        <v>1</v>
      </c>
      <c r="Q102" s="2">
        <f>'database including 834 studies'!O632</f>
        <v>1</v>
      </c>
      <c r="R102" s="2">
        <f>'database including 834 studies'!P632</f>
        <v>1</v>
      </c>
      <c r="S102" s="2">
        <f>'database including 834 studies'!Q632</f>
        <v>1</v>
      </c>
      <c r="T102" s="2">
        <f>'database including 834 studies'!R632</f>
        <v>2012</v>
      </c>
    </row>
    <row r="103" spans="1:20">
      <c r="A103" s="2">
        <f>'database including 834 studies'!A103</f>
        <v>102</v>
      </c>
      <c r="B103" s="2">
        <f>'database including 834 studies'!J103</f>
        <v>1</v>
      </c>
      <c r="C103" s="2">
        <f>'database including 834 studies'!K103</f>
        <v>4</v>
      </c>
      <c r="D103" s="2">
        <f>'database including 834 studies'!L103</f>
        <v>1</v>
      </c>
      <c r="E103" s="2">
        <f>'database including 834 studies'!M103</f>
        <v>1</v>
      </c>
      <c r="F103" s="2">
        <f>'database including 834 studies'!N103</f>
        <v>1</v>
      </c>
      <c r="G103" s="2">
        <f>'database including 834 studies'!O103</f>
        <v>0</v>
      </c>
      <c r="H103" s="2">
        <f>'database including 834 studies'!P103</f>
        <v>1</v>
      </c>
      <c r="I103" s="2">
        <f>'database including 834 studies'!Q103</f>
        <v>0</v>
      </c>
      <c r="J103" s="2">
        <f>'database including 834 studies'!R103</f>
        <v>2021</v>
      </c>
      <c r="K103" s="29">
        <f>'database including 834 studies'!A633</f>
        <v>632</v>
      </c>
      <c r="L103" s="2">
        <f>'database including 834 studies'!J633</f>
        <v>0</v>
      </c>
      <c r="M103" s="2">
        <f>'database including 834 studies'!K633</f>
        <v>6</v>
      </c>
      <c r="N103" s="2">
        <f>'database including 834 studies'!L633</f>
        <v>1</v>
      </c>
      <c r="O103" s="2">
        <f>'database including 834 studies'!M633</f>
        <v>1</v>
      </c>
      <c r="P103" s="2">
        <f>'database including 834 studies'!N633</f>
        <v>1</v>
      </c>
      <c r="Q103" s="2">
        <f>'database including 834 studies'!O633</f>
        <v>1</v>
      </c>
      <c r="R103" s="2">
        <f>'database including 834 studies'!P633</f>
        <v>1</v>
      </c>
      <c r="S103" s="2">
        <f>'database including 834 studies'!Q633</f>
        <v>1</v>
      </c>
      <c r="T103" s="2">
        <f>'database including 834 studies'!R633</f>
        <v>2015</v>
      </c>
    </row>
    <row r="104" spans="1:20">
      <c r="A104" s="2">
        <f>'database including 834 studies'!A104</f>
        <v>103</v>
      </c>
      <c r="B104" s="2">
        <f>'database including 834 studies'!J104</f>
        <v>1</v>
      </c>
      <c r="C104" s="2">
        <f>'database including 834 studies'!K104</f>
        <v>4</v>
      </c>
      <c r="D104" s="2">
        <f>'database including 834 studies'!L104</f>
        <v>0</v>
      </c>
      <c r="E104" s="2">
        <f>'database including 834 studies'!M104</f>
        <v>1</v>
      </c>
      <c r="F104" s="2">
        <f>'database including 834 studies'!N104</f>
        <v>1</v>
      </c>
      <c r="G104" s="2">
        <f>'database including 834 studies'!O104</f>
        <v>1</v>
      </c>
      <c r="H104" s="2">
        <f>'database including 834 studies'!P104</f>
        <v>1</v>
      </c>
      <c r="I104" s="2">
        <f>'database including 834 studies'!Q104</f>
        <v>0</v>
      </c>
      <c r="J104" s="2">
        <f>'database including 834 studies'!R104</f>
        <v>2021</v>
      </c>
      <c r="K104" s="29">
        <f>'database including 834 studies'!A634</f>
        <v>633</v>
      </c>
      <c r="L104" s="2">
        <f>'database including 834 studies'!J634</f>
        <v>0</v>
      </c>
      <c r="M104" s="2">
        <f>'database including 834 studies'!K634</f>
        <v>6</v>
      </c>
      <c r="N104" s="2">
        <f>'database including 834 studies'!L634</f>
        <v>1</v>
      </c>
      <c r="O104" s="2">
        <f>'database including 834 studies'!M634</f>
        <v>1</v>
      </c>
      <c r="P104" s="2">
        <f>'database including 834 studies'!N634</f>
        <v>1</v>
      </c>
      <c r="Q104" s="2">
        <f>'database including 834 studies'!O634</f>
        <v>1</v>
      </c>
      <c r="R104" s="2">
        <f>'database including 834 studies'!P634</f>
        <v>1</v>
      </c>
      <c r="S104" s="2">
        <f>'database including 834 studies'!Q634</f>
        <v>1</v>
      </c>
      <c r="T104" s="2">
        <f>'database including 834 studies'!R634</f>
        <v>2017</v>
      </c>
    </row>
    <row r="105" spans="1:20">
      <c r="A105" s="2">
        <f>'database including 834 studies'!A105</f>
        <v>104</v>
      </c>
      <c r="B105" s="2">
        <f>'database including 834 studies'!J105</f>
        <v>1</v>
      </c>
      <c r="C105" s="2">
        <f>'database including 834 studies'!K105</f>
        <v>4</v>
      </c>
      <c r="D105" s="2">
        <f>'database including 834 studies'!L105</f>
        <v>0</v>
      </c>
      <c r="E105" s="2">
        <f>'database including 834 studies'!M105</f>
        <v>1</v>
      </c>
      <c r="F105" s="2">
        <f>'database including 834 studies'!N105</f>
        <v>1</v>
      </c>
      <c r="G105" s="2">
        <f>'database including 834 studies'!O105</f>
        <v>1</v>
      </c>
      <c r="H105" s="2">
        <f>'database including 834 studies'!P105</f>
        <v>1</v>
      </c>
      <c r="I105" s="2">
        <f>'database including 834 studies'!Q105</f>
        <v>0</v>
      </c>
      <c r="J105" s="2">
        <f>'database including 834 studies'!R105</f>
        <v>2022</v>
      </c>
      <c r="K105" s="29">
        <f>'database including 834 studies'!A635</f>
        <v>634</v>
      </c>
      <c r="L105" s="2">
        <f>'database including 834 studies'!J635</f>
        <v>0</v>
      </c>
      <c r="M105" s="2">
        <f>'database including 834 studies'!K635</f>
        <v>6</v>
      </c>
      <c r="N105" s="2">
        <f>'database including 834 studies'!L635</f>
        <v>1</v>
      </c>
      <c r="O105" s="2">
        <f>'database including 834 studies'!M635</f>
        <v>1</v>
      </c>
      <c r="P105" s="2">
        <f>'database including 834 studies'!N635</f>
        <v>1</v>
      </c>
      <c r="Q105" s="2">
        <f>'database including 834 studies'!O635</f>
        <v>1</v>
      </c>
      <c r="R105" s="2">
        <f>'database including 834 studies'!P635</f>
        <v>1</v>
      </c>
      <c r="S105" s="2">
        <f>'database including 834 studies'!Q635</f>
        <v>1</v>
      </c>
      <c r="T105" s="2">
        <f>'database including 834 studies'!R635</f>
        <v>2021</v>
      </c>
    </row>
    <row r="106" spans="1:20">
      <c r="A106" s="2">
        <f>'database including 834 studies'!A106</f>
        <v>105</v>
      </c>
      <c r="B106" s="2">
        <f>'database including 834 studies'!J106</f>
        <v>1</v>
      </c>
      <c r="C106" s="2">
        <f>'database including 834 studies'!K106</f>
        <v>4</v>
      </c>
      <c r="D106" s="2">
        <f>'database including 834 studies'!L106</f>
        <v>1</v>
      </c>
      <c r="E106" s="2">
        <f>'database including 834 studies'!M106</f>
        <v>1</v>
      </c>
      <c r="F106" s="2">
        <f>'database including 834 studies'!N106</f>
        <v>1</v>
      </c>
      <c r="G106" s="2">
        <f>'database including 834 studies'!O106</f>
        <v>1</v>
      </c>
      <c r="H106" s="2">
        <f>'database including 834 studies'!P106</f>
        <v>0</v>
      </c>
      <c r="I106" s="2">
        <f>'database including 834 studies'!Q106</f>
        <v>0</v>
      </c>
      <c r="J106" s="2">
        <f>'database including 834 studies'!R106</f>
        <v>2020</v>
      </c>
      <c r="K106" s="29">
        <f>'database including 834 studies'!A636</f>
        <v>635</v>
      </c>
      <c r="L106" s="2">
        <f>'database including 834 studies'!J636</f>
        <v>0</v>
      </c>
      <c r="M106" s="2">
        <f>'database including 834 studies'!K636</f>
        <v>6</v>
      </c>
      <c r="N106" s="2">
        <f>'database including 834 studies'!L636</f>
        <v>1</v>
      </c>
      <c r="O106" s="2">
        <f>'database including 834 studies'!M636</f>
        <v>1</v>
      </c>
      <c r="P106" s="2">
        <f>'database including 834 studies'!N636</f>
        <v>1</v>
      </c>
      <c r="Q106" s="2">
        <f>'database including 834 studies'!O636</f>
        <v>1</v>
      </c>
      <c r="R106" s="2">
        <f>'database including 834 studies'!P636</f>
        <v>1</v>
      </c>
      <c r="S106" s="2">
        <f>'database including 834 studies'!Q636</f>
        <v>1</v>
      </c>
      <c r="T106" s="2">
        <f>'database including 834 studies'!R636</f>
        <v>2021</v>
      </c>
    </row>
    <row r="107" spans="1:20">
      <c r="A107" s="2">
        <f>'database including 834 studies'!A107</f>
        <v>106</v>
      </c>
      <c r="B107" s="2">
        <f>'database including 834 studies'!J107</f>
        <v>1</v>
      </c>
      <c r="C107" s="2">
        <f>'database including 834 studies'!K107</f>
        <v>4</v>
      </c>
      <c r="D107" s="2">
        <f>'database including 834 studies'!L107</f>
        <v>1</v>
      </c>
      <c r="E107" s="2">
        <f>'database including 834 studies'!M107</f>
        <v>1</v>
      </c>
      <c r="F107" s="2">
        <f>'database including 834 studies'!N107</f>
        <v>1</v>
      </c>
      <c r="G107" s="2">
        <f>'database including 834 studies'!O107</f>
        <v>1</v>
      </c>
      <c r="H107" s="2">
        <f>'database including 834 studies'!P107</f>
        <v>0</v>
      </c>
      <c r="I107" s="2">
        <f>'database including 834 studies'!Q107</f>
        <v>0</v>
      </c>
      <c r="J107" s="2">
        <f>'database including 834 studies'!R107</f>
        <v>2021</v>
      </c>
      <c r="K107" s="29">
        <f>'database including 834 studies'!A637</f>
        <v>636</v>
      </c>
      <c r="L107" s="2">
        <f>'database including 834 studies'!J637</f>
        <v>0</v>
      </c>
      <c r="M107" s="2">
        <f>'database including 834 studies'!K637</f>
        <v>6</v>
      </c>
      <c r="N107" s="2">
        <f>'database including 834 studies'!L637</f>
        <v>1</v>
      </c>
      <c r="O107" s="2">
        <f>'database including 834 studies'!M637</f>
        <v>1</v>
      </c>
      <c r="P107" s="2">
        <f>'database including 834 studies'!N637</f>
        <v>1</v>
      </c>
      <c r="Q107" s="2">
        <f>'database including 834 studies'!O637</f>
        <v>1</v>
      </c>
      <c r="R107" s="2">
        <f>'database including 834 studies'!P637</f>
        <v>1</v>
      </c>
      <c r="S107" s="2">
        <f>'database including 834 studies'!Q637</f>
        <v>1</v>
      </c>
      <c r="T107" s="2">
        <f>'database including 834 studies'!R637</f>
        <v>2016</v>
      </c>
    </row>
    <row r="108" spans="1:20">
      <c r="A108" s="2">
        <f>'database including 834 studies'!A108</f>
        <v>107</v>
      </c>
      <c r="B108" s="2">
        <f>'database including 834 studies'!J108</f>
        <v>1</v>
      </c>
      <c r="C108" s="2">
        <f>'database including 834 studies'!K108</f>
        <v>4</v>
      </c>
      <c r="D108" s="2">
        <f>'database including 834 studies'!L108</f>
        <v>1</v>
      </c>
      <c r="E108" s="2">
        <f>'database including 834 studies'!M108</f>
        <v>1</v>
      </c>
      <c r="F108" s="2">
        <f>'database including 834 studies'!N108</f>
        <v>1</v>
      </c>
      <c r="G108" s="2">
        <f>'database including 834 studies'!O108</f>
        <v>1</v>
      </c>
      <c r="H108" s="2">
        <f>'database including 834 studies'!P108</f>
        <v>0</v>
      </c>
      <c r="I108" s="2">
        <f>'database including 834 studies'!Q108</f>
        <v>0</v>
      </c>
      <c r="J108" s="2">
        <f>'database including 834 studies'!R108</f>
        <v>2019</v>
      </c>
      <c r="K108" s="29">
        <f>'database including 834 studies'!A638</f>
        <v>637</v>
      </c>
      <c r="L108" s="2">
        <f>'database including 834 studies'!J638</f>
        <v>0</v>
      </c>
      <c r="M108" s="2">
        <f>'database including 834 studies'!K638</f>
        <v>6</v>
      </c>
      <c r="N108" s="2">
        <f>'database including 834 studies'!L638</f>
        <v>1</v>
      </c>
      <c r="O108" s="2">
        <f>'database including 834 studies'!M638</f>
        <v>1</v>
      </c>
      <c r="P108" s="2">
        <f>'database including 834 studies'!N638</f>
        <v>1</v>
      </c>
      <c r="Q108" s="2">
        <f>'database including 834 studies'!O638</f>
        <v>1</v>
      </c>
      <c r="R108" s="2">
        <f>'database including 834 studies'!P638</f>
        <v>1</v>
      </c>
      <c r="S108" s="2">
        <f>'database including 834 studies'!Q638</f>
        <v>1</v>
      </c>
      <c r="T108" s="2">
        <f>'database including 834 studies'!R638</f>
        <v>2018</v>
      </c>
    </row>
    <row r="109" spans="1:20">
      <c r="A109" s="2">
        <f>'database including 834 studies'!A109</f>
        <v>108</v>
      </c>
      <c r="B109" s="2">
        <f>'database including 834 studies'!J109</f>
        <v>1</v>
      </c>
      <c r="C109" s="2">
        <f>'database including 834 studies'!K109</f>
        <v>4</v>
      </c>
      <c r="D109" s="2">
        <f>'database including 834 studies'!L109</f>
        <v>0</v>
      </c>
      <c r="E109" s="2">
        <f>'database including 834 studies'!M109</f>
        <v>1</v>
      </c>
      <c r="F109" s="2">
        <f>'database including 834 studies'!N109</f>
        <v>1</v>
      </c>
      <c r="G109" s="2">
        <f>'database including 834 studies'!O109</f>
        <v>1</v>
      </c>
      <c r="H109" s="2">
        <f>'database including 834 studies'!P109</f>
        <v>0</v>
      </c>
      <c r="I109" s="2">
        <f>'database including 834 studies'!Q109</f>
        <v>1</v>
      </c>
      <c r="J109" s="2">
        <f>'database including 834 studies'!R109</f>
        <v>2017</v>
      </c>
      <c r="K109" s="29">
        <f>'database including 834 studies'!A639</f>
        <v>638</v>
      </c>
      <c r="L109" s="2">
        <f>'database including 834 studies'!J639</f>
        <v>0</v>
      </c>
      <c r="M109" s="2">
        <f>'database including 834 studies'!K639</f>
        <v>6</v>
      </c>
      <c r="N109" s="2">
        <f>'database including 834 studies'!L639</f>
        <v>1</v>
      </c>
      <c r="O109" s="2">
        <f>'database including 834 studies'!M639</f>
        <v>1</v>
      </c>
      <c r="P109" s="2">
        <f>'database including 834 studies'!N639</f>
        <v>1</v>
      </c>
      <c r="Q109" s="2">
        <f>'database including 834 studies'!O639</f>
        <v>1</v>
      </c>
      <c r="R109" s="2">
        <f>'database including 834 studies'!P639</f>
        <v>1</v>
      </c>
      <c r="S109" s="2">
        <f>'database including 834 studies'!Q639</f>
        <v>1</v>
      </c>
      <c r="T109" s="2">
        <f>'database including 834 studies'!R639</f>
        <v>2019</v>
      </c>
    </row>
    <row r="110" spans="1:20">
      <c r="A110" s="2">
        <f>'database including 834 studies'!A110</f>
        <v>109</v>
      </c>
      <c r="B110" s="2">
        <f>'database including 834 studies'!J110</f>
        <v>1</v>
      </c>
      <c r="C110" s="2">
        <f>'database including 834 studies'!K110</f>
        <v>4</v>
      </c>
      <c r="D110" s="2">
        <f>'database including 834 studies'!L110</f>
        <v>1</v>
      </c>
      <c r="E110" s="2">
        <f>'database including 834 studies'!M110</f>
        <v>1</v>
      </c>
      <c r="F110" s="2">
        <f>'database including 834 studies'!N110</f>
        <v>1</v>
      </c>
      <c r="G110" s="2">
        <f>'database including 834 studies'!O110</f>
        <v>0</v>
      </c>
      <c r="H110" s="2">
        <f>'database including 834 studies'!P110</f>
        <v>1</v>
      </c>
      <c r="I110" s="2">
        <f>'database including 834 studies'!Q110</f>
        <v>0</v>
      </c>
      <c r="J110" s="2">
        <f>'database including 834 studies'!R110</f>
        <v>2021</v>
      </c>
      <c r="K110" s="29">
        <f>'database including 834 studies'!A640</f>
        <v>639</v>
      </c>
      <c r="L110" s="2">
        <f>'database including 834 studies'!J640</f>
        <v>0</v>
      </c>
      <c r="M110" s="2">
        <f>'database including 834 studies'!K640</f>
        <v>6</v>
      </c>
      <c r="N110" s="2">
        <f>'database including 834 studies'!L640</f>
        <v>1</v>
      </c>
      <c r="O110" s="2">
        <f>'database including 834 studies'!M640</f>
        <v>1</v>
      </c>
      <c r="P110" s="2">
        <f>'database including 834 studies'!N640</f>
        <v>1</v>
      </c>
      <c r="Q110" s="2">
        <f>'database including 834 studies'!O640</f>
        <v>1</v>
      </c>
      <c r="R110" s="2">
        <f>'database including 834 studies'!P640</f>
        <v>1</v>
      </c>
      <c r="S110" s="2">
        <f>'database including 834 studies'!Q640</f>
        <v>1</v>
      </c>
      <c r="T110" s="2">
        <f>'database including 834 studies'!R640</f>
        <v>2021</v>
      </c>
    </row>
    <row r="111" spans="1:20">
      <c r="A111" s="2">
        <f>'database including 834 studies'!A111</f>
        <v>110</v>
      </c>
      <c r="B111" s="2">
        <f>'database including 834 studies'!J111</f>
        <v>1</v>
      </c>
      <c r="C111" s="2">
        <f>'database including 834 studies'!K111</f>
        <v>4</v>
      </c>
      <c r="D111" s="2">
        <f>'database including 834 studies'!L111</f>
        <v>0</v>
      </c>
      <c r="E111" s="2">
        <f>'database including 834 studies'!M111</f>
        <v>1</v>
      </c>
      <c r="F111" s="2">
        <f>'database including 834 studies'!N111</f>
        <v>1</v>
      </c>
      <c r="G111" s="2">
        <f>'database including 834 studies'!O111</f>
        <v>1</v>
      </c>
      <c r="H111" s="2">
        <f>'database including 834 studies'!P111</f>
        <v>0</v>
      </c>
      <c r="I111" s="2">
        <f>'database including 834 studies'!Q111</f>
        <v>1</v>
      </c>
      <c r="J111" s="2">
        <f>'database including 834 studies'!R111</f>
        <v>2022</v>
      </c>
      <c r="K111" s="29">
        <f>'database including 834 studies'!A641</f>
        <v>640</v>
      </c>
      <c r="L111" s="2">
        <f>'database including 834 studies'!J641</f>
        <v>0</v>
      </c>
      <c r="M111" s="2">
        <f>'database including 834 studies'!K641</f>
        <v>6</v>
      </c>
      <c r="N111" s="2">
        <f>'database including 834 studies'!L641</f>
        <v>1</v>
      </c>
      <c r="O111" s="2">
        <f>'database including 834 studies'!M641</f>
        <v>1</v>
      </c>
      <c r="P111" s="2">
        <f>'database including 834 studies'!N641</f>
        <v>1</v>
      </c>
      <c r="Q111" s="2">
        <f>'database including 834 studies'!O641</f>
        <v>1</v>
      </c>
      <c r="R111" s="2">
        <f>'database including 834 studies'!P641</f>
        <v>1</v>
      </c>
      <c r="S111" s="2">
        <f>'database including 834 studies'!Q641</f>
        <v>1</v>
      </c>
      <c r="T111" s="2">
        <f>'database including 834 studies'!R641</f>
        <v>2019</v>
      </c>
    </row>
    <row r="112" spans="1:20">
      <c r="A112" s="2">
        <f>'database including 834 studies'!A112</f>
        <v>111</v>
      </c>
      <c r="B112" s="2">
        <f>'database including 834 studies'!J112</f>
        <v>1</v>
      </c>
      <c r="C112" s="2">
        <f>'database including 834 studies'!K112</f>
        <v>4</v>
      </c>
      <c r="D112" s="2">
        <f>'database including 834 studies'!L112</f>
        <v>0</v>
      </c>
      <c r="E112" s="2">
        <f>'database including 834 studies'!M112</f>
        <v>1</v>
      </c>
      <c r="F112" s="2">
        <f>'database including 834 studies'!N112</f>
        <v>1</v>
      </c>
      <c r="G112" s="2">
        <f>'database including 834 studies'!O112</f>
        <v>0</v>
      </c>
      <c r="H112" s="2">
        <f>'database including 834 studies'!P112</f>
        <v>1</v>
      </c>
      <c r="I112" s="2">
        <f>'database including 834 studies'!Q112</f>
        <v>1</v>
      </c>
      <c r="J112" s="2">
        <f>'database including 834 studies'!R112</f>
        <v>2021</v>
      </c>
      <c r="K112" s="29">
        <f>'database including 834 studies'!A642</f>
        <v>641</v>
      </c>
      <c r="L112" s="2">
        <f>'database including 834 studies'!J642</f>
        <v>0</v>
      </c>
      <c r="M112" s="2">
        <f>'database including 834 studies'!K642</f>
        <v>6</v>
      </c>
      <c r="N112" s="2">
        <f>'database including 834 studies'!L642</f>
        <v>1</v>
      </c>
      <c r="O112" s="2">
        <f>'database including 834 studies'!M642</f>
        <v>1</v>
      </c>
      <c r="P112" s="2">
        <f>'database including 834 studies'!N642</f>
        <v>1</v>
      </c>
      <c r="Q112" s="2">
        <f>'database including 834 studies'!O642</f>
        <v>1</v>
      </c>
      <c r="R112" s="2">
        <f>'database including 834 studies'!P642</f>
        <v>1</v>
      </c>
      <c r="S112" s="2">
        <f>'database including 834 studies'!Q642</f>
        <v>1</v>
      </c>
      <c r="T112" s="2">
        <f>'database including 834 studies'!R642</f>
        <v>2019</v>
      </c>
    </row>
    <row r="113" spans="1:20">
      <c r="A113" s="2">
        <f>'database including 834 studies'!A113</f>
        <v>112</v>
      </c>
      <c r="B113" s="2">
        <f>'database including 834 studies'!J113</f>
        <v>1</v>
      </c>
      <c r="C113" s="2">
        <f>'database including 834 studies'!K113</f>
        <v>4</v>
      </c>
      <c r="D113" s="2">
        <f>'database including 834 studies'!L113</f>
        <v>1</v>
      </c>
      <c r="E113" s="2">
        <f>'database including 834 studies'!M113</f>
        <v>1</v>
      </c>
      <c r="F113" s="2">
        <f>'database including 834 studies'!N113</f>
        <v>1</v>
      </c>
      <c r="G113" s="2">
        <f>'database including 834 studies'!O113</f>
        <v>1</v>
      </c>
      <c r="H113" s="2">
        <f>'database including 834 studies'!P113</f>
        <v>0</v>
      </c>
      <c r="I113" s="2">
        <f>'database including 834 studies'!Q113</f>
        <v>0</v>
      </c>
      <c r="J113" s="2">
        <f>'database including 834 studies'!R113</f>
        <v>2019</v>
      </c>
      <c r="K113" s="29">
        <f>'database including 834 studies'!A643</f>
        <v>642</v>
      </c>
      <c r="L113" s="2">
        <f>'database including 834 studies'!J643</f>
        <v>0</v>
      </c>
      <c r="M113" s="2">
        <f>'database including 834 studies'!K643</f>
        <v>6</v>
      </c>
      <c r="N113" s="2">
        <f>'database including 834 studies'!L643</f>
        <v>1</v>
      </c>
      <c r="O113" s="2">
        <f>'database including 834 studies'!M643</f>
        <v>1</v>
      </c>
      <c r="P113" s="2">
        <f>'database including 834 studies'!N643</f>
        <v>1</v>
      </c>
      <c r="Q113" s="2">
        <f>'database including 834 studies'!O643</f>
        <v>1</v>
      </c>
      <c r="R113" s="2">
        <f>'database including 834 studies'!P643</f>
        <v>1</v>
      </c>
      <c r="S113" s="2">
        <f>'database including 834 studies'!Q643</f>
        <v>1</v>
      </c>
      <c r="T113" s="2">
        <f>'database including 834 studies'!R643</f>
        <v>2016</v>
      </c>
    </row>
    <row r="114" spans="1:20">
      <c r="A114" s="2">
        <f>'database including 834 studies'!A114</f>
        <v>113</v>
      </c>
      <c r="B114" s="2">
        <f>'database including 834 studies'!J114</f>
        <v>1</v>
      </c>
      <c r="C114" s="2">
        <f>'database including 834 studies'!K114</f>
        <v>4</v>
      </c>
      <c r="D114" s="2">
        <f>'database including 834 studies'!L114</f>
        <v>1</v>
      </c>
      <c r="E114" s="2">
        <f>'database including 834 studies'!M114</f>
        <v>1</v>
      </c>
      <c r="F114" s="2">
        <f>'database including 834 studies'!N114</f>
        <v>1</v>
      </c>
      <c r="G114" s="2">
        <f>'database including 834 studies'!O114</f>
        <v>0</v>
      </c>
      <c r="H114" s="2">
        <f>'database including 834 studies'!P114</f>
        <v>0</v>
      </c>
      <c r="I114" s="2">
        <f>'database including 834 studies'!Q114</f>
        <v>1</v>
      </c>
      <c r="J114" s="2">
        <f>'database including 834 studies'!R114</f>
        <v>2020</v>
      </c>
      <c r="K114" s="29">
        <f>'database including 834 studies'!A644</f>
        <v>643</v>
      </c>
      <c r="L114" s="2">
        <f>'database including 834 studies'!J644</f>
        <v>0</v>
      </c>
      <c r="M114" s="2">
        <f>'database including 834 studies'!K644</f>
        <v>6</v>
      </c>
      <c r="N114" s="2">
        <f>'database including 834 studies'!L644</f>
        <v>1</v>
      </c>
      <c r="O114" s="2">
        <f>'database including 834 studies'!M644</f>
        <v>1</v>
      </c>
      <c r="P114" s="2">
        <f>'database including 834 studies'!N644</f>
        <v>1</v>
      </c>
      <c r="Q114" s="2">
        <f>'database including 834 studies'!O644</f>
        <v>1</v>
      </c>
      <c r="R114" s="2">
        <f>'database including 834 studies'!P644</f>
        <v>1</v>
      </c>
      <c r="S114" s="2">
        <f>'database including 834 studies'!Q644</f>
        <v>1</v>
      </c>
      <c r="T114" s="2">
        <f>'database including 834 studies'!R644</f>
        <v>2020</v>
      </c>
    </row>
    <row r="115" spans="1:20">
      <c r="A115" s="2">
        <f>'database including 834 studies'!A115</f>
        <v>114</v>
      </c>
      <c r="B115" s="2">
        <f>'database including 834 studies'!J115</f>
        <v>1</v>
      </c>
      <c r="C115" s="2">
        <f>'database including 834 studies'!K115</f>
        <v>4</v>
      </c>
      <c r="D115" s="2">
        <f>'database including 834 studies'!L115</f>
        <v>1</v>
      </c>
      <c r="E115" s="2">
        <f>'database including 834 studies'!M115</f>
        <v>1</v>
      </c>
      <c r="F115" s="2">
        <f>'database including 834 studies'!N115</f>
        <v>1</v>
      </c>
      <c r="G115" s="2">
        <f>'database including 834 studies'!O115</f>
        <v>0</v>
      </c>
      <c r="H115" s="2">
        <f>'database including 834 studies'!P115</f>
        <v>1</v>
      </c>
      <c r="I115" s="2">
        <f>'database including 834 studies'!Q115</f>
        <v>0</v>
      </c>
      <c r="J115" s="2">
        <f>'database including 834 studies'!R115</f>
        <v>2015</v>
      </c>
      <c r="K115" s="29">
        <f>'database including 834 studies'!A645</f>
        <v>644</v>
      </c>
      <c r="L115" s="2">
        <f>'database including 834 studies'!J645</f>
        <v>0</v>
      </c>
      <c r="M115" s="2">
        <f>'database including 834 studies'!K645</f>
        <v>6</v>
      </c>
      <c r="N115" s="2">
        <f>'database including 834 studies'!L645</f>
        <v>1</v>
      </c>
      <c r="O115" s="2">
        <f>'database including 834 studies'!M645</f>
        <v>1</v>
      </c>
      <c r="P115" s="2">
        <f>'database including 834 studies'!N645</f>
        <v>1</v>
      </c>
      <c r="Q115" s="2">
        <f>'database including 834 studies'!O645</f>
        <v>1</v>
      </c>
      <c r="R115" s="2">
        <f>'database including 834 studies'!P645</f>
        <v>1</v>
      </c>
      <c r="S115" s="2">
        <f>'database including 834 studies'!Q645</f>
        <v>1</v>
      </c>
      <c r="T115" s="2">
        <f>'database including 834 studies'!R645</f>
        <v>2021</v>
      </c>
    </row>
    <row r="116" spans="1:20">
      <c r="A116" s="2">
        <f>'database including 834 studies'!A116</f>
        <v>115</v>
      </c>
      <c r="B116" s="2">
        <f>'database including 834 studies'!J116</f>
        <v>1</v>
      </c>
      <c r="C116" s="2">
        <f>'database including 834 studies'!K116</f>
        <v>4</v>
      </c>
      <c r="D116" s="2">
        <f>'database including 834 studies'!L116</f>
        <v>1</v>
      </c>
      <c r="E116" s="2">
        <f>'database including 834 studies'!M116</f>
        <v>1</v>
      </c>
      <c r="F116" s="2">
        <f>'database including 834 studies'!N116</f>
        <v>1</v>
      </c>
      <c r="G116" s="2">
        <f>'database including 834 studies'!O116</f>
        <v>1</v>
      </c>
      <c r="H116" s="2">
        <f>'database including 834 studies'!P116</f>
        <v>0</v>
      </c>
      <c r="I116" s="2">
        <f>'database including 834 studies'!Q116</f>
        <v>0</v>
      </c>
      <c r="J116" s="2">
        <f>'database including 834 studies'!R116</f>
        <v>2018</v>
      </c>
      <c r="K116" s="29">
        <f>'database including 834 studies'!A646</f>
        <v>645</v>
      </c>
      <c r="L116" s="2">
        <f>'database including 834 studies'!J646</f>
        <v>0</v>
      </c>
      <c r="M116" s="2">
        <f>'database including 834 studies'!K646</f>
        <v>6</v>
      </c>
      <c r="N116" s="2">
        <f>'database including 834 studies'!L646</f>
        <v>1</v>
      </c>
      <c r="O116" s="2">
        <f>'database including 834 studies'!M646</f>
        <v>1</v>
      </c>
      <c r="P116" s="2">
        <f>'database including 834 studies'!N646</f>
        <v>1</v>
      </c>
      <c r="Q116" s="2">
        <f>'database including 834 studies'!O646</f>
        <v>1</v>
      </c>
      <c r="R116" s="2">
        <f>'database including 834 studies'!P646</f>
        <v>1</v>
      </c>
      <c r="S116" s="2">
        <f>'database including 834 studies'!Q646</f>
        <v>1</v>
      </c>
      <c r="T116" s="2">
        <f>'database including 834 studies'!R646</f>
        <v>2022</v>
      </c>
    </row>
    <row r="117" spans="1:20">
      <c r="A117" s="2">
        <f>'database including 834 studies'!A117</f>
        <v>116</v>
      </c>
      <c r="B117" s="2">
        <f>'database including 834 studies'!J117</f>
        <v>1</v>
      </c>
      <c r="C117" s="2">
        <f>'database including 834 studies'!K117</f>
        <v>4</v>
      </c>
      <c r="D117" s="2">
        <f>'database including 834 studies'!L117</f>
        <v>1</v>
      </c>
      <c r="E117" s="2">
        <f>'database including 834 studies'!M117</f>
        <v>1</v>
      </c>
      <c r="F117" s="2">
        <f>'database including 834 studies'!N117</f>
        <v>1</v>
      </c>
      <c r="G117" s="2">
        <f>'database including 834 studies'!O117</f>
        <v>0</v>
      </c>
      <c r="H117" s="2">
        <f>'database including 834 studies'!P117</f>
        <v>1</v>
      </c>
      <c r="I117" s="2">
        <f>'database including 834 studies'!Q117</f>
        <v>0</v>
      </c>
      <c r="J117" s="2">
        <f>'database including 834 studies'!R117</f>
        <v>2019</v>
      </c>
      <c r="K117" s="29">
        <f>'database including 834 studies'!A647</f>
        <v>646</v>
      </c>
      <c r="L117" s="2">
        <f>'database including 834 studies'!J647</f>
        <v>0</v>
      </c>
      <c r="M117" s="2">
        <f>'database including 834 studies'!K647</f>
        <v>6</v>
      </c>
      <c r="N117" s="2">
        <f>'database including 834 studies'!L647</f>
        <v>1</v>
      </c>
      <c r="O117" s="2">
        <f>'database including 834 studies'!M647</f>
        <v>1</v>
      </c>
      <c r="P117" s="2">
        <f>'database including 834 studies'!N647</f>
        <v>1</v>
      </c>
      <c r="Q117" s="2">
        <f>'database including 834 studies'!O647</f>
        <v>1</v>
      </c>
      <c r="R117" s="2">
        <f>'database including 834 studies'!P647</f>
        <v>1</v>
      </c>
      <c r="S117" s="2">
        <f>'database including 834 studies'!Q647</f>
        <v>1</v>
      </c>
      <c r="T117" s="2">
        <f>'database including 834 studies'!R647</f>
        <v>2016</v>
      </c>
    </row>
    <row r="118" spans="1:20">
      <c r="A118" s="2">
        <f>'database including 834 studies'!A118</f>
        <v>117</v>
      </c>
      <c r="B118" s="2">
        <f>'database including 834 studies'!J118</f>
        <v>1</v>
      </c>
      <c r="C118" s="2">
        <f>'database including 834 studies'!K118</f>
        <v>4</v>
      </c>
      <c r="D118" s="2">
        <f>'database including 834 studies'!L118</f>
        <v>1</v>
      </c>
      <c r="E118" s="2">
        <f>'database including 834 studies'!M118</f>
        <v>1</v>
      </c>
      <c r="F118" s="2">
        <f>'database including 834 studies'!N118</f>
        <v>1</v>
      </c>
      <c r="G118" s="2">
        <f>'database including 834 studies'!O118</f>
        <v>1</v>
      </c>
      <c r="H118" s="2">
        <f>'database including 834 studies'!P118</f>
        <v>0</v>
      </c>
      <c r="I118" s="2">
        <f>'database including 834 studies'!Q118</f>
        <v>0</v>
      </c>
      <c r="J118" s="2">
        <f>'database including 834 studies'!R118</f>
        <v>2020</v>
      </c>
      <c r="K118" s="29">
        <f>'database including 834 studies'!A648</f>
        <v>647</v>
      </c>
      <c r="L118" s="2">
        <f>'database including 834 studies'!J648</f>
        <v>0</v>
      </c>
      <c r="M118" s="2">
        <f>'database including 834 studies'!K648</f>
        <v>6</v>
      </c>
      <c r="N118" s="2">
        <f>'database including 834 studies'!L648</f>
        <v>1</v>
      </c>
      <c r="O118" s="2">
        <f>'database including 834 studies'!M648</f>
        <v>1</v>
      </c>
      <c r="P118" s="2">
        <f>'database including 834 studies'!N648</f>
        <v>1</v>
      </c>
      <c r="Q118" s="2">
        <f>'database including 834 studies'!O648</f>
        <v>1</v>
      </c>
      <c r="R118" s="2">
        <f>'database including 834 studies'!P648</f>
        <v>1</v>
      </c>
      <c r="S118" s="2">
        <f>'database including 834 studies'!Q648</f>
        <v>1</v>
      </c>
      <c r="T118" s="2">
        <f>'database including 834 studies'!R648</f>
        <v>2017</v>
      </c>
    </row>
    <row r="119" spans="1:20">
      <c r="A119" s="2">
        <f>'database including 834 studies'!A119</f>
        <v>118</v>
      </c>
      <c r="B119" s="2">
        <f>'database including 834 studies'!J119</f>
        <v>1</v>
      </c>
      <c r="C119" s="2">
        <f>'database including 834 studies'!K119</f>
        <v>4</v>
      </c>
      <c r="D119" s="2">
        <f>'database including 834 studies'!L119</f>
        <v>0</v>
      </c>
      <c r="E119" s="2">
        <f>'database including 834 studies'!M119</f>
        <v>1</v>
      </c>
      <c r="F119" s="2">
        <f>'database including 834 studies'!N119</f>
        <v>1</v>
      </c>
      <c r="G119" s="2">
        <f>'database including 834 studies'!O119</f>
        <v>1</v>
      </c>
      <c r="H119" s="2">
        <f>'database including 834 studies'!P119</f>
        <v>1</v>
      </c>
      <c r="I119" s="2">
        <f>'database including 834 studies'!Q119</f>
        <v>0</v>
      </c>
      <c r="J119" s="2">
        <f>'database including 834 studies'!R119</f>
        <v>2020</v>
      </c>
      <c r="K119" s="29">
        <f>'database including 834 studies'!A649</f>
        <v>648</v>
      </c>
      <c r="L119" s="2">
        <f>'database including 834 studies'!J649</f>
        <v>0</v>
      </c>
      <c r="M119" s="2">
        <f>'database including 834 studies'!K649</f>
        <v>6</v>
      </c>
      <c r="N119" s="2">
        <f>'database including 834 studies'!L649</f>
        <v>1</v>
      </c>
      <c r="O119" s="2">
        <f>'database including 834 studies'!M649</f>
        <v>1</v>
      </c>
      <c r="P119" s="2">
        <f>'database including 834 studies'!N649</f>
        <v>1</v>
      </c>
      <c r="Q119" s="2">
        <f>'database including 834 studies'!O649</f>
        <v>1</v>
      </c>
      <c r="R119" s="2">
        <f>'database including 834 studies'!P649</f>
        <v>1</v>
      </c>
      <c r="S119" s="2">
        <f>'database including 834 studies'!Q649</f>
        <v>1</v>
      </c>
      <c r="T119" s="2">
        <f>'database including 834 studies'!R649</f>
        <v>2015</v>
      </c>
    </row>
    <row r="120" spans="1:20">
      <c r="A120" s="2">
        <f>'database including 834 studies'!A120</f>
        <v>119</v>
      </c>
      <c r="B120" s="2">
        <f>'database including 834 studies'!J120</f>
        <v>1</v>
      </c>
      <c r="C120" s="2">
        <f>'database including 834 studies'!K120</f>
        <v>4</v>
      </c>
      <c r="D120" s="2">
        <f>'database including 834 studies'!L120</f>
        <v>1</v>
      </c>
      <c r="E120" s="2">
        <f>'database including 834 studies'!M120</f>
        <v>1</v>
      </c>
      <c r="F120" s="2">
        <f>'database including 834 studies'!N120</f>
        <v>1</v>
      </c>
      <c r="G120" s="2">
        <f>'database including 834 studies'!O120</f>
        <v>1</v>
      </c>
      <c r="H120" s="2">
        <f>'database including 834 studies'!P120</f>
        <v>0</v>
      </c>
      <c r="I120" s="2">
        <f>'database including 834 studies'!Q120</f>
        <v>0</v>
      </c>
      <c r="J120" s="2">
        <f>'database including 834 studies'!R120</f>
        <v>2021</v>
      </c>
      <c r="K120" s="29">
        <f>'database including 834 studies'!A650</f>
        <v>649</v>
      </c>
      <c r="L120" s="2">
        <f>'database including 834 studies'!J650</f>
        <v>0</v>
      </c>
      <c r="M120" s="2">
        <f>'database including 834 studies'!K650</f>
        <v>6</v>
      </c>
      <c r="N120" s="2">
        <f>'database including 834 studies'!L650</f>
        <v>1</v>
      </c>
      <c r="O120" s="2">
        <f>'database including 834 studies'!M650</f>
        <v>1</v>
      </c>
      <c r="P120" s="2">
        <f>'database including 834 studies'!N650</f>
        <v>1</v>
      </c>
      <c r="Q120" s="2">
        <f>'database including 834 studies'!O650</f>
        <v>1</v>
      </c>
      <c r="R120" s="2">
        <f>'database including 834 studies'!P650</f>
        <v>1</v>
      </c>
      <c r="S120" s="2">
        <f>'database including 834 studies'!Q650</f>
        <v>1</v>
      </c>
      <c r="T120" s="2">
        <f>'database including 834 studies'!R650</f>
        <v>2021</v>
      </c>
    </row>
    <row r="121" spans="1:20">
      <c r="A121" s="2">
        <f>'database including 834 studies'!A121</f>
        <v>120</v>
      </c>
      <c r="B121" s="2">
        <f>'database including 834 studies'!J121</f>
        <v>1</v>
      </c>
      <c r="C121" s="2">
        <f>'database including 834 studies'!K121</f>
        <v>4</v>
      </c>
      <c r="D121" s="2">
        <f>'database including 834 studies'!L121</f>
        <v>0</v>
      </c>
      <c r="E121" s="2">
        <f>'database including 834 studies'!M121</f>
        <v>0</v>
      </c>
      <c r="F121" s="2">
        <f>'database including 834 studies'!N121</f>
        <v>1</v>
      </c>
      <c r="G121" s="2">
        <f>'database including 834 studies'!O121</f>
        <v>1</v>
      </c>
      <c r="H121" s="2">
        <f>'database including 834 studies'!P121</f>
        <v>1</v>
      </c>
      <c r="I121" s="2">
        <f>'database including 834 studies'!Q121</f>
        <v>1</v>
      </c>
      <c r="J121" s="2">
        <f>'database including 834 studies'!R121</f>
        <v>2020</v>
      </c>
      <c r="K121" s="29">
        <f>'database including 834 studies'!A651</f>
        <v>650</v>
      </c>
      <c r="L121" s="2">
        <f>'database including 834 studies'!J651</f>
        <v>0</v>
      </c>
      <c r="M121" s="2">
        <f>'database including 834 studies'!K651</f>
        <v>6</v>
      </c>
      <c r="N121" s="2">
        <f>'database including 834 studies'!L651</f>
        <v>1</v>
      </c>
      <c r="O121" s="2">
        <f>'database including 834 studies'!M651</f>
        <v>1</v>
      </c>
      <c r="P121" s="2">
        <f>'database including 834 studies'!N651</f>
        <v>1</v>
      </c>
      <c r="Q121" s="2">
        <f>'database including 834 studies'!O651</f>
        <v>1</v>
      </c>
      <c r="R121" s="2">
        <f>'database including 834 studies'!P651</f>
        <v>1</v>
      </c>
      <c r="S121" s="2">
        <f>'database including 834 studies'!Q651</f>
        <v>1</v>
      </c>
      <c r="T121" s="2">
        <f>'database including 834 studies'!R651</f>
        <v>2017</v>
      </c>
    </row>
    <row r="122" spans="1:20">
      <c r="A122" s="2">
        <f>'database including 834 studies'!A122</f>
        <v>121</v>
      </c>
      <c r="B122" s="2">
        <f>'database including 834 studies'!J122</f>
        <v>1</v>
      </c>
      <c r="C122" s="2">
        <f>'database including 834 studies'!K122</f>
        <v>4</v>
      </c>
      <c r="D122" s="2">
        <f>'database including 834 studies'!L122</f>
        <v>0</v>
      </c>
      <c r="E122" s="2">
        <f>'database including 834 studies'!M122</f>
        <v>1</v>
      </c>
      <c r="F122" s="2">
        <f>'database including 834 studies'!N122</f>
        <v>1</v>
      </c>
      <c r="G122" s="2">
        <f>'database including 834 studies'!O122</f>
        <v>1</v>
      </c>
      <c r="H122" s="2">
        <f>'database including 834 studies'!P122</f>
        <v>1</v>
      </c>
      <c r="I122" s="2">
        <f>'database including 834 studies'!Q122</f>
        <v>0</v>
      </c>
      <c r="J122" s="2">
        <f>'database including 834 studies'!R122</f>
        <v>2021</v>
      </c>
      <c r="K122" s="29">
        <f>'database including 834 studies'!A652</f>
        <v>651</v>
      </c>
      <c r="L122" s="2">
        <f>'database including 834 studies'!J652</f>
        <v>0</v>
      </c>
      <c r="M122" s="2">
        <f>'database including 834 studies'!K652</f>
        <v>6</v>
      </c>
      <c r="N122" s="2">
        <f>'database including 834 studies'!L652</f>
        <v>1</v>
      </c>
      <c r="O122" s="2">
        <f>'database including 834 studies'!M652</f>
        <v>1</v>
      </c>
      <c r="P122" s="2">
        <f>'database including 834 studies'!N652</f>
        <v>1</v>
      </c>
      <c r="Q122" s="2">
        <f>'database including 834 studies'!O652</f>
        <v>1</v>
      </c>
      <c r="R122" s="2">
        <f>'database including 834 studies'!P652</f>
        <v>1</v>
      </c>
      <c r="S122" s="2">
        <f>'database including 834 studies'!Q652</f>
        <v>1</v>
      </c>
      <c r="T122" s="2">
        <f>'database including 834 studies'!R652</f>
        <v>2019</v>
      </c>
    </row>
    <row r="123" spans="1:20">
      <c r="A123" s="2">
        <f>'database including 834 studies'!A123</f>
        <v>122</v>
      </c>
      <c r="B123" s="2">
        <f>'database including 834 studies'!J123</f>
        <v>1</v>
      </c>
      <c r="C123" s="2">
        <f>'database including 834 studies'!K123</f>
        <v>4</v>
      </c>
      <c r="D123" s="2">
        <f>'database including 834 studies'!L123</f>
        <v>1</v>
      </c>
      <c r="E123" s="2">
        <f>'database including 834 studies'!M123</f>
        <v>1</v>
      </c>
      <c r="F123" s="2">
        <f>'database including 834 studies'!N123</f>
        <v>1</v>
      </c>
      <c r="G123" s="2">
        <f>'database including 834 studies'!O123</f>
        <v>1</v>
      </c>
      <c r="H123" s="2">
        <f>'database including 834 studies'!P123</f>
        <v>0</v>
      </c>
      <c r="I123" s="2">
        <f>'database including 834 studies'!Q123</f>
        <v>0</v>
      </c>
      <c r="J123" s="2">
        <f>'database including 834 studies'!R123</f>
        <v>2021</v>
      </c>
      <c r="K123" s="29">
        <f>'database including 834 studies'!A653</f>
        <v>652</v>
      </c>
      <c r="L123" s="2">
        <f>'database including 834 studies'!J653</f>
        <v>0</v>
      </c>
      <c r="M123" s="2">
        <f>'database including 834 studies'!K653</f>
        <v>6</v>
      </c>
      <c r="N123" s="2">
        <f>'database including 834 studies'!L653</f>
        <v>1</v>
      </c>
      <c r="O123" s="2">
        <f>'database including 834 studies'!M653</f>
        <v>1</v>
      </c>
      <c r="P123" s="2">
        <f>'database including 834 studies'!N653</f>
        <v>1</v>
      </c>
      <c r="Q123" s="2">
        <f>'database including 834 studies'!O653</f>
        <v>1</v>
      </c>
      <c r="R123" s="2">
        <f>'database including 834 studies'!P653</f>
        <v>1</v>
      </c>
      <c r="S123" s="2">
        <f>'database including 834 studies'!Q653</f>
        <v>1</v>
      </c>
      <c r="T123" s="2">
        <f>'database including 834 studies'!R653</f>
        <v>2022</v>
      </c>
    </row>
    <row r="124" spans="1:20">
      <c r="A124" s="2">
        <f>'database including 834 studies'!A124</f>
        <v>123</v>
      </c>
      <c r="B124" s="2">
        <f>'database including 834 studies'!J124</f>
        <v>1</v>
      </c>
      <c r="C124" s="2">
        <f>'database including 834 studies'!K124</f>
        <v>4</v>
      </c>
      <c r="D124" s="2">
        <f>'database including 834 studies'!L124</f>
        <v>0</v>
      </c>
      <c r="E124" s="2">
        <f>'database including 834 studies'!M124</f>
        <v>1</v>
      </c>
      <c r="F124" s="2">
        <f>'database including 834 studies'!N124</f>
        <v>1</v>
      </c>
      <c r="G124" s="2">
        <f>'database including 834 studies'!O124</f>
        <v>0</v>
      </c>
      <c r="H124" s="2">
        <f>'database including 834 studies'!P124</f>
        <v>1</v>
      </c>
      <c r="I124" s="2">
        <f>'database including 834 studies'!Q124</f>
        <v>1</v>
      </c>
      <c r="J124" s="2">
        <f>'database including 834 studies'!R124</f>
        <v>2021</v>
      </c>
      <c r="K124" s="29">
        <f>'database including 834 studies'!A654</f>
        <v>653</v>
      </c>
      <c r="L124" s="2">
        <f>'database including 834 studies'!J654</f>
        <v>0</v>
      </c>
      <c r="M124" s="2">
        <f>'database including 834 studies'!K654</f>
        <v>6</v>
      </c>
      <c r="N124" s="2">
        <f>'database including 834 studies'!L654</f>
        <v>1</v>
      </c>
      <c r="O124" s="2">
        <f>'database including 834 studies'!M654</f>
        <v>1</v>
      </c>
      <c r="P124" s="2">
        <f>'database including 834 studies'!N654</f>
        <v>1</v>
      </c>
      <c r="Q124" s="2">
        <f>'database including 834 studies'!O654</f>
        <v>1</v>
      </c>
      <c r="R124" s="2">
        <f>'database including 834 studies'!P654</f>
        <v>1</v>
      </c>
      <c r="S124" s="2">
        <f>'database including 834 studies'!Q654</f>
        <v>1</v>
      </c>
      <c r="T124" s="2">
        <f>'database including 834 studies'!R654</f>
        <v>2022</v>
      </c>
    </row>
    <row r="125" spans="1:20">
      <c r="A125" s="2">
        <f>'database including 834 studies'!A125</f>
        <v>124</v>
      </c>
      <c r="B125" s="2">
        <f>'database including 834 studies'!J125</f>
        <v>1</v>
      </c>
      <c r="C125" s="2">
        <f>'database including 834 studies'!K125</f>
        <v>4</v>
      </c>
      <c r="D125" s="2">
        <f>'database including 834 studies'!L125</f>
        <v>1</v>
      </c>
      <c r="E125" s="2">
        <f>'database including 834 studies'!M125</f>
        <v>0</v>
      </c>
      <c r="F125" s="2">
        <f>'database including 834 studies'!N125</f>
        <v>0</v>
      </c>
      <c r="G125" s="2">
        <f>'database including 834 studies'!O125</f>
        <v>1</v>
      </c>
      <c r="H125" s="2">
        <f>'database including 834 studies'!P125</f>
        <v>1</v>
      </c>
      <c r="I125" s="2">
        <f>'database including 834 studies'!Q125</f>
        <v>1</v>
      </c>
      <c r="J125" s="2">
        <f>'database including 834 studies'!R125</f>
        <v>2021</v>
      </c>
      <c r="K125" s="29">
        <f>'database including 834 studies'!A655</f>
        <v>654</v>
      </c>
      <c r="L125" s="2">
        <f>'database including 834 studies'!J655</f>
        <v>0</v>
      </c>
      <c r="M125" s="2">
        <f>'database including 834 studies'!K655</f>
        <v>6</v>
      </c>
      <c r="N125" s="2">
        <f>'database including 834 studies'!L655</f>
        <v>1</v>
      </c>
      <c r="O125" s="2">
        <f>'database including 834 studies'!M655</f>
        <v>1</v>
      </c>
      <c r="P125" s="2">
        <f>'database including 834 studies'!N655</f>
        <v>1</v>
      </c>
      <c r="Q125" s="2">
        <f>'database including 834 studies'!O655</f>
        <v>1</v>
      </c>
      <c r="R125" s="2">
        <f>'database including 834 studies'!P655</f>
        <v>1</v>
      </c>
      <c r="S125" s="2">
        <f>'database including 834 studies'!Q655</f>
        <v>1</v>
      </c>
      <c r="T125" s="2">
        <f>'database including 834 studies'!R655</f>
        <v>2021</v>
      </c>
    </row>
    <row r="126" spans="1:20">
      <c r="A126" s="2">
        <f>'database including 834 studies'!A126</f>
        <v>125</v>
      </c>
      <c r="B126" s="2">
        <f>'database including 834 studies'!J126</f>
        <v>1</v>
      </c>
      <c r="C126" s="2">
        <f>'database including 834 studies'!K126</f>
        <v>4</v>
      </c>
      <c r="D126" s="2">
        <f>'database including 834 studies'!L126</f>
        <v>1</v>
      </c>
      <c r="E126" s="2">
        <f>'database including 834 studies'!M126</f>
        <v>1</v>
      </c>
      <c r="F126" s="2">
        <f>'database including 834 studies'!N126</f>
        <v>1</v>
      </c>
      <c r="G126" s="2">
        <f>'database including 834 studies'!O126</f>
        <v>1</v>
      </c>
      <c r="H126" s="2">
        <f>'database including 834 studies'!P126</f>
        <v>0</v>
      </c>
      <c r="I126" s="2">
        <f>'database including 834 studies'!Q126</f>
        <v>0</v>
      </c>
      <c r="J126" s="2">
        <f>'database including 834 studies'!R126</f>
        <v>2022</v>
      </c>
      <c r="K126" s="29">
        <f>'database including 834 studies'!A656</f>
        <v>655</v>
      </c>
      <c r="L126" s="2">
        <f>'database including 834 studies'!J656</f>
        <v>0</v>
      </c>
      <c r="M126" s="2">
        <f>'database including 834 studies'!K656</f>
        <v>6</v>
      </c>
      <c r="N126" s="2">
        <f>'database including 834 studies'!L656</f>
        <v>1</v>
      </c>
      <c r="O126" s="2">
        <f>'database including 834 studies'!M656</f>
        <v>1</v>
      </c>
      <c r="P126" s="2">
        <f>'database including 834 studies'!N656</f>
        <v>1</v>
      </c>
      <c r="Q126" s="2">
        <f>'database including 834 studies'!O656</f>
        <v>1</v>
      </c>
      <c r="R126" s="2">
        <f>'database including 834 studies'!P656</f>
        <v>1</v>
      </c>
      <c r="S126" s="2">
        <f>'database including 834 studies'!Q656</f>
        <v>1</v>
      </c>
      <c r="T126" s="2">
        <f>'database including 834 studies'!R656</f>
        <v>2022</v>
      </c>
    </row>
    <row r="127" spans="1:20">
      <c r="A127" s="2">
        <f>'database including 834 studies'!A127</f>
        <v>126</v>
      </c>
      <c r="B127" s="2">
        <f>'database including 834 studies'!J127</f>
        <v>1</v>
      </c>
      <c r="C127" s="2">
        <f>'database including 834 studies'!K127</f>
        <v>4</v>
      </c>
      <c r="D127" s="2">
        <f>'database including 834 studies'!L127</f>
        <v>0</v>
      </c>
      <c r="E127" s="2">
        <f>'database including 834 studies'!M127</f>
        <v>1</v>
      </c>
      <c r="F127" s="2">
        <f>'database including 834 studies'!N127</f>
        <v>1</v>
      </c>
      <c r="G127" s="2">
        <f>'database including 834 studies'!O127</f>
        <v>1</v>
      </c>
      <c r="H127" s="2">
        <f>'database including 834 studies'!P127</f>
        <v>1</v>
      </c>
      <c r="I127" s="2">
        <f>'database including 834 studies'!Q127</f>
        <v>0</v>
      </c>
      <c r="J127" s="2">
        <f>'database including 834 studies'!R127</f>
        <v>2022</v>
      </c>
      <c r="K127" s="29">
        <f>'database including 834 studies'!A657</f>
        <v>656</v>
      </c>
      <c r="L127" s="2">
        <f>'database including 834 studies'!J657</f>
        <v>0</v>
      </c>
      <c r="M127" s="2">
        <f>'database including 834 studies'!K657</f>
        <v>6</v>
      </c>
      <c r="N127" s="2">
        <f>'database including 834 studies'!L657</f>
        <v>1</v>
      </c>
      <c r="O127" s="2">
        <f>'database including 834 studies'!M657</f>
        <v>1</v>
      </c>
      <c r="P127" s="2">
        <f>'database including 834 studies'!N657</f>
        <v>1</v>
      </c>
      <c r="Q127" s="2">
        <f>'database including 834 studies'!O657</f>
        <v>1</v>
      </c>
      <c r="R127" s="2">
        <f>'database including 834 studies'!P657</f>
        <v>1</v>
      </c>
      <c r="S127" s="2">
        <f>'database including 834 studies'!Q657</f>
        <v>1</v>
      </c>
      <c r="T127" s="2">
        <f>'database including 834 studies'!R657</f>
        <v>2022</v>
      </c>
    </row>
    <row r="128" spans="1:20">
      <c r="A128" s="2">
        <f>'database including 834 studies'!A128</f>
        <v>127</v>
      </c>
      <c r="B128" s="2">
        <f>'database including 834 studies'!J128</f>
        <v>1</v>
      </c>
      <c r="C128" s="2">
        <f>'database including 834 studies'!K128</f>
        <v>4</v>
      </c>
      <c r="D128" s="2">
        <f>'database including 834 studies'!L128</f>
        <v>1</v>
      </c>
      <c r="E128" s="2">
        <f>'database including 834 studies'!M128</f>
        <v>1</v>
      </c>
      <c r="F128" s="2">
        <f>'database including 834 studies'!N128</f>
        <v>1</v>
      </c>
      <c r="G128" s="2">
        <f>'database including 834 studies'!O128</f>
        <v>0</v>
      </c>
      <c r="H128" s="2">
        <f>'database including 834 studies'!P128</f>
        <v>0</v>
      </c>
      <c r="I128" s="2">
        <f>'database including 834 studies'!Q128</f>
        <v>1</v>
      </c>
      <c r="J128" s="2">
        <f>'database including 834 studies'!R128</f>
        <v>2022</v>
      </c>
      <c r="K128" s="29">
        <f>'database including 834 studies'!A658</f>
        <v>657</v>
      </c>
      <c r="L128" s="2">
        <f>'database including 834 studies'!J658</f>
        <v>0</v>
      </c>
      <c r="M128" s="2">
        <f>'database including 834 studies'!K658</f>
        <v>6</v>
      </c>
      <c r="N128" s="2">
        <f>'database including 834 studies'!L658</f>
        <v>1</v>
      </c>
      <c r="O128" s="2">
        <f>'database including 834 studies'!M658</f>
        <v>1</v>
      </c>
      <c r="P128" s="2">
        <f>'database including 834 studies'!N658</f>
        <v>1</v>
      </c>
      <c r="Q128" s="2">
        <f>'database including 834 studies'!O658</f>
        <v>1</v>
      </c>
      <c r="R128" s="2">
        <f>'database including 834 studies'!P658</f>
        <v>1</v>
      </c>
      <c r="S128" s="2">
        <f>'database including 834 studies'!Q658</f>
        <v>1</v>
      </c>
      <c r="T128" s="2">
        <f>'database including 834 studies'!R658</f>
        <v>2021</v>
      </c>
    </row>
    <row r="129" spans="1:20">
      <c r="A129" s="2">
        <f>'database including 834 studies'!A129</f>
        <v>128</v>
      </c>
      <c r="B129" s="2">
        <f>'database including 834 studies'!J129</f>
        <v>1</v>
      </c>
      <c r="C129" s="2">
        <f>'database including 834 studies'!K129</f>
        <v>4</v>
      </c>
      <c r="D129" s="2">
        <f>'database including 834 studies'!L129</f>
        <v>1</v>
      </c>
      <c r="E129" s="2">
        <f>'database including 834 studies'!M129</f>
        <v>1</v>
      </c>
      <c r="F129" s="2">
        <f>'database including 834 studies'!N129</f>
        <v>1</v>
      </c>
      <c r="G129" s="2">
        <f>'database including 834 studies'!O129</f>
        <v>1</v>
      </c>
      <c r="H129" s="2">
        <f>'database including 834 studies'!P129</f>
        <v>0</v>
      </c>
      <c r="I129" s="2">
        <f>'database including 834 studies'!Q129</f>
        <v>0</v>
      </c>
      <c r="J129" s="2">
        <f>'database including 834 studies'!R129</f>
        <v>2021</v>
      </c>
      <c r="K129" s="29">
        <f>'database including 834 studies'!A659</f>
        <v>658</v>
      </c>
      <c r="L129" s="2">
        <f>'database including 834 studies'!J659</f>
        <v>0</v>
      </c>
      <c r="M129" s="2">
        <f>'database including 834 studies'!K659</f>
        <v>6</v>
      </c>
      <c r="N129" s="2">
        <f>'database including 834 studies'!L659</f>
        <v>1</v>
      </c>
      <c r="O129" s="2">
        <f>'database including 834 studies'!M659</f>
        <v>1</v>
      </c>
      <c r="P129" s="2">
        <f>'database including 834 studies'!N659</f>
        <v>1</v>
      </c>
      <c r="Q129" s="2">
        <f>'database including 834 studies'!O659</f>
        <v>1</v>
      </c>
      <c r="R129" s="2">
        <f>'database including 834 studies'!P659</f>
        <v>1</v>
      </c>
      <c r="S129" s="2">
        <f>'database including 834 studies'!Q659</f>
        <v>1</v>
      </c>
      <c r="T129" s="2">
        <f>'database including 834 studies'!R659</f>
        <v>2022</v>
      </c>
    </row>
    <row r="130" spans="1:20">
      <c r="A130" s="2">
        <f>'database including 834 studies'!A130</f>
        <v>129</v>
      </c>
      <c r="B130" s="2">
        <f>'database including 834 studies'!J130</f>
        <v>1</v>
      </c>
      <c r="C130" s="2">
        <f>'database including 834 studies'!K130</f>
        <v>4</v>
      </c>
      <c r="D130" s="2">
        <f>'database including 834 studies'!L130</f>
        <v>1</v>
      </c>
      <c r="E130" s="2">
        <f>'database including 834 studies'!M130</f>
        <v>1</v>
      </c>
      <c r="F130" s="2">
        <f>'database including 834 studies'!N130</f>
        <v>1</v>
      </c>
      <c r="G130" s="2">
        <f>'database including 834 studies'!O130</f>
        <v>0</v>
      </c>
      <c r="H130" s="2">
        <f>'database including 834 studies'!P130</f>
        <v>1</v>
      </c>
      <c r="I130" s="2">
        <f>'database including 834 studies'!Q130</f>
        <v>0</v>
      </c>
      <c r="J130" s="2">
        <f>'database including 834 studies'!R130</f>
        <v>2022</v>
      </c>
      <c r="K130" s="29">
        <f>'database including 834 studies'!A660</f>
        <v>659</v>
      </c>
      <c r="L130" s="2">
        <f>'database including 834 studies'!J660</f>
        <v>0</v>
      </c>
      <c r="M130" s="2">
        <f>'database including 834 studies'!K660</f>
        <v>6</v>
      </c>
      <c r="N130" s="2">
        <f>'database including 834 studies'!L660</f>
        <v>1</v>
      </c>
      <c r="O130" s="2">
        <f>'database including 834 studies'!M660</f>
        <v>1</v>
      </c>
      <c r="P130" s="2">
        <f>'database including 834 studies'!N660</f>
        <v>1</v>
      </c>
      <c r="Q130" s="2">
        <f>'database including 834 studies'!O660</f>
        <v>1</v>
      </c>
      <c r="R130" s="2">
        <f>'database including 834 studies'!P660</f>
        <v>1</v>
      </c>
      <c r="S130" s="2">
        <f>'database including 834 studies'!Q660</f>
        <v>1</v>
      </c>
      <c r="T130" s="2">
        <f>'database including 834 studies'!R660</f>
        <v>2021</v>
      </c>
    </row>
    <row r="131" spans="1:20">
      <c r="A131" s="2">
        <f>'database including 834 studies'!A131</f>
        <v>130</v>
      </c>
      <c r="B131" s="2">
        <f>'database including 834 studies'!J131</f>
        <v>1</v>
      </c>
      <c r="C131" s="2">
        <f>'database including 834 studies'!K131</f>
        <v>4</v>
      </c>
      <c r="D131" s="2">
        <f>'database including 834 studies'!L131</f>
        <v>0</v>
      </c>
      <c r="E131" s="2">
        <f>'database including 834 studies'!M131</f>
        <v>1</v>
      </c>
      <c r="F131" s="2">
        <f>'database including 834 studies'!N131</f>
        <v>1</v>
      </c>
      <c r="G131" s="2">
        <f>'database including 834 studies'!O131</f>
        <v>0</v>
      </c>
      <c r="H131" s="2">
        <f>'database including 834 studies'!P131</f>
        <v>1</v>
      </c>
      <c r="I131" s="2">
        <f>'database including 834 studies'!Q131</f>
        <v>1</v>
      </c>
      <c r="J131" s="2">
        <f>'database including 834 studies'!R131</f>
        <v>2018</v>
      </c>
      <c r="K131" s="29">
        <f>'database including 834 studies'!A661</f>
        <v>660</v>
      </c>
      <c r="L131" s="2">
        <f>'database including 834 studies'!J661</f>
        <v>0</v>
      </c>
      <c r="M131" s="2">
        <f>'database including 834 studies'!K661</f>
        <v>6</v>
      </c>
      <c r="N131" s="2">
        <f>'database including 834 studies'!L661</f>
        <v>1</v>
      </c>
      <c r="O131" s="2">
        <f>'database including 834 studies'!M661</f>
        <v>1</v>
      </c>
      <c r="P131" s="2">
        <f>'database including 834 studies'!N661</f>
        <v>1</v>
      </c>
      <c r="Q131" s="2">
        <f>'database including 834 studies'!O661</f>
        <v>1</v>
      </c>
      <c r="R131" s="2">
        <f>'database including 834 studies'!P661</f>
        <v>1</v>
      </c>
      <c r="S131" s="2">
        <f>'database including 834 studies'!Q661</f>
        <v>1</v>
      </c>
      <c r="T131" s="2">
        <f>'database including 834 studies'!R661</f>
        <v>2020</v>
      </c>
    </row>
    <row r="132" spans="1:20">
      <c r="A132" s="2">
        <f>'database including 834 studies'!A132</f>
        <v>131</v>
      </c>
      <c r="B132" s="2">
        <f>'database including 834 studies'!J132</f>
        <v>1</v>
      </c>
      <c r="C132" s="2">
        <f>'database including 834 studies'!K132</f>
        <v>4</v>
      </c>
      <c r="D132" s="2">
        <f>'database including 834 studies'!L132</f>
        <v>0</v>
      </c>
      <c r="E132" s="2">
        <f>'database including 834 studies'!M132</f>
        <v>1</v>
      </c>
      <c r="F132" s="2">
        <f>'database including 834 studies'!N132</f>
        <v>1</v>
      </c>
      <c r="G132" s="2">
        <f>'database including 834 studies'!O132</f>
        <v>0</v>
      </c>
      <c r="H132" s="2">
        <f>'database including 834 studies'!P132</f>
        <v>1</v>
      </c>
      <c r="I132" s="2">
        <f>'database including 834 studies'!Q132</f>
        <v>1</v>
      </c>
      <c r="J132" s="2">
        <f>'database including 834 studies'!R132</f>
        <v>2018</v>
      </c>
      <c r="K132" s="29">
        <f>'database including 834 studies'!A662</f>
        <v>661</v>
      </c>
      <c r="L132" s="2">
        <f>'database including 834 studies'!J662</f>
        <v>0</v>
      </c>
      <c r="M132" s="2">
        <f>'database including 834 studies'!K662</f>
        <v>6</v>
      </c>
      <c r="N132" s="2">
        <f>'database including 834 studies'!L662</f>
        <v>1</v>
      </c>
      <c r="O132" s="2">
        <f>'database including 834 studies'!M662</f>
        <v>1</v>
      </c>
      <c r="P132" s="2">
        <f>'database including 834 studies'!N662</f>
        <v>1</v>
      </c>
      <c r="Q132" s="2">
        <f>'database including 834 studies'!O662</f>
        <v>1</v>
      </c>
      <c r="R132" s="2">
        <f>'database including 834 studies'!P662</f>
        <v>1</v>
      </c>
      <c r="S132" s="2">
        <f>'database including 834 studies'!Q662</f>
        <v>1</v>
      </c>
      <c r="T132" s="2">
        <f>'database including 834 studies'!R662</f>
        <v>2021</v>
      </c>
    </row>
    <row r="133" spans="1:20">
      <c r="A133" s="2">
        <f>'database including 834 studies'!A133</f>
        <v>132</v>
      </c>
      <c r="B133" s="2">
        <f>'database including 834 studies'!J133</f>
        <v>1</v>
      </c>
      <c r="C133" s="2">
        <f>'database including 834 studies'!K133</f>
        <v>4</v>
      </c>
      <c r="D133" s="2">
        <f>'database including 834 studies'!L133</f>
        <v>1</v>
      </c>
      <c r="E133" s="2">
        <f>'database including 834 studies'!M133</f>
        <v>1</v>
      </c>
      <c r="F133" s="2">
        <f>'database including 834 studies'!N133</f>
        <v>1</v>
      </c>
      <c r="G133" s="2">
        <f>'database including 834 studies'!O133</f>
        <v>1</v>
      </c>
      <c r="H133" s="2">
        <f>'database including 834 studies'!P133</f>
        <v>0</v>
      </c>
      <c r="I133" s="2">
        <f>'database including 834 studies'!Q133</f>
        <v>0</v>
      </c>
      <c r="J133" s="2">
        <f>'database including 834 studies'!R133</f>
        <v>2020</v>
      </c>
      <c r="K133" s="29">
        <f>'database including 834 studies'!A663</f>
        <v>662</v>
      </c>
      <c r="L133" s="2">
        <f>'database including 834 studies'!J663</f>
        <v>0</v>
      </c>
      <c r="M133" s="2">
        <f>'database including 834 studies'!K663</f>
        <v>6</v>
      </c>
      <c r="N133" s="2">
        <f>'database including 834 studies'!L663</f>
        <v>1</v>
      </c>
      <c r="O133" s="2">
        <f>'database including 834 studies'!M663</f>
        <v>1</v>
      </c>
      <c r="P133" s="2">
        <f>'database including 834 studies'!N663</f>
        <v>1</v>
      </c>
      <c r="Q133" s="2">
        <f>'database including 834 studies'!O663</f>
        <v>1</v>
      </c>
      <c r="R133" s="2">
        <f>'database including 834 studies'!P663</f>
        <v>1</v>
      </c>
      <c r="S133" s="2">
        <f>'database including 834 studies'!Q663</f>
        <v>1</v>
      </c>
      <c r="T133" s="2">
        <f>'database including 834 studies'!R663</f>
        <v>2020</v>
      </c>
    </row>
    <row r="134" spans="1:20">
      <c r="A134" s="2">
        <f>'database including 834 studies'!A134</f>
        <v>133</v>
      </c>
      <c r="B134" s="2">
        <f>'database including 834 studies'!J134</f>
        <v>1</v>
      </c>
      <c r="C134" s="2">
        <f>'database including 834 studies'!K134</f>
        <v>4</v>
      </c>
      <c r="D134" s="2">
        <f>'database including 834 studies'!L134</f>
        <v>1</v>
      </c>
      <c r="E134" s="2">
        <f>'database including 834 studies'!M134</f>
        <v>1</v>
      </c>
      <c r="F134" s="2">
        <f>'database including 834 studies'!N134</f>
        <v>1</v>
      </c>
      <c r="G134" s="2">
        <f>'database including 834 studies'!O134</f>
        <v>1</v>
      </c>
      <c r="H134" s="2">
        <f>'database including 834 studies'!P134</f>
        <v>0</v>
      </c>
      <c r="I134" s="2">
        <f>'database including 834 studies'!Q134</f>
        <v>0</v>
      </c>
      <c r="J134" s="2">
        <f>'database including 834 studies'!R134</f>
        <v>2021</v>
      </c>
      <c r="K134" s="29">
        <f>'database including 834 studies'!A664</f>
        <v>663</v>
      </c>
      <c r="L134" s="2">
        <f>'database including 834 studies'!J664</f>
        <v>0</v>
      </c>
      <c r="M134" s="2">
        <f>'database including 834 studies'!K664</f>
        <v>6</v>
      </c>
      <c r="N134" s="2">
        <f>'database including 834 studies'!L664</f>
        <v>1</v>
      </c>
      <c r="O134" s="2">
        <f>'database including 834 studies'!M664</f>
        <v>1</v>
      </c>
      <c r="P134" s="2">
        <f>'database including 834 studies'!N664</f>
        <v>1</v>
      </c>
      <c r="Q134" s="2">
        <f>'database including 834 studies'!O664</f>
        <v>1</v>
      </c>
      <c r="R134" s="2">
        <f>'database including 834 studies'!P664</f>
        <v>1</v>
      </c>
      <c r="S134" s="2">
        <f>'database including 834 studies'!Q664</f>
        <v>1</v>
      </c>
      <c r="T134" s="2">
        <f>'database including 834 studies'!R664</f>
        <v>2020</v>
      </c>
    </row>
    <row r="135" spans="1:20">
      <c r="A135" s="2">
        <f>'database including 834 studies'!A135</f>
        <v>134</v>
      </c>
      <c r="B135" s="2">
        <f>'database including 834 studies'!J135</f>
        <v>1</v>
      </c>
      <c r="C135" s="2">
        <f>'database including 834 studies'!K135</f>
        <v>4</v>
      </c>
      <c r="D135" s="2">
        <f>'database including 834 studies'!L135</f>
        <v>1</v>
      </c>
      <c r="E135" s="2">
        <f>'database including 834 studies'!M135</f>
        <v>1</v>
      </c>
      <c r="F135" s="2">
        <f>'database including 834 studies'!N135</f>
        <v>1</v>
      </c>
      <c r="G135" s="2">
        <f>'database including 834 studies'!O135</f>
        <v>1</v>
      </c>
      <c r="H135" s="2">
        <f>'database including 834 studies'!P135</f>
        <v>0</v>
      </c>
      <c r="I135" s="2">
        <f>'database including 834 studies'!Q135</f>
        <v>0</v>
      </c>
      <c r="J135" s="2">
        <f>'database including 834 studies'!R135</f>
        <v>2022</v>
      </c>
      <c r="K135" s="29">
        <f>'database including 834 studies'!A665</f>
        <v>664</v>
      </c>
      <c r="L135" s="2">
        <f>'database including 834 studies'!J665</f>
        <v>0</v>
      </c>
      <c r="M135" s="2">
        <f>'database including 834 studies'!K665</f>
        <v>6</v>
      </c>
      <c r="N135" s="2">
        <f>'database including 834 studies'!L665</f>
        <v>1</v>
      </c>
      <c r="O135" s="2">
        <f>'database including 834 studies'!M665</f>
        <v>1</v>
      </c>
      <c r="P135" s="2">
        <f>'database including 834 studies'!N665</f>
        <v>1</v>
      </c>
      <c r="Q135" s="2">
        <f>'database including 834 studies'!O665</f>
        <v>1</v>
      </c>
      <c r="R135" s="2">
        <f>'database including 834 studies'!P665</f>
        <v>1</v>
      </c>
      <c r="S135" s="2">
        <f>'database including 834 studies'!Q665</f>
        <v>1</v>
      </c>
      <c r="T135" s="2">
        <f>'database including 834 studies'!R665</f>
        <v>2021</v>
      </c>
    </row>
    <row r="136" spans="1:20">
      <c r="A136" s="2">
        <f>'database including 834 studies'!A136</f>
        <v>135</v>
      </c>
      <c r="B136" s="2">
        <f>'database including 834 studies'!J136</f>
        <v>1</v>
      </c>
      <c r="C136" s="2">
        <f>'database including 834 studies'!K136</f>
        <v>4</v>
      </c>
      <c r="D136" s="2">
        <f>'database including 834 studies'!L136</f>
        <v>1</v>
      </c>
      <c r="E136" s="2">
        <f>'database including 834 studies'!M136</f>
        <v>1</v>
      </c>
      <c r="F136" s="2">
        <f>'database including 834 studies'!N136</f>
        <v>1</v>
      </c>
      <c r="G136" s="2">
        <f>'database including 834 studies'!O136</f>
        <v>1</v>
      </c>
      <c r="H136" s="2">
        <f>'database including 834 studies'!P136</f>
        <v>0</v>
      </c>
      <c r="I136" s="2">
        <f>'database including 834 studies'!Q136</f>
        <v>0</v>
      </c>
      <c r="J136" s="2">
        <f>'database including 834 studies'!R136</f>
        <v>2022</v>
      </c>
      <c r="K136" s="29">
        <f>'database including 834 studies'!A666</f>
        <v>665</v>
      </c>
      <c r="L136" s="2">
        <f>'database including 834 studies'!J666</f>
        <v>0</v>
      </c>
      <c r="M136" s="2">
        <f>'database including 834 studies'!K666</f>
        <v>6</v>
      </c>
      <c r="N136" s="2">
        <f>'database including 834 studies'!L666</f>
        <v>1</v>
      </c>
      <c r="O136" s="2">
        <f>'database including 834 studies'!M666</f>
        <v>1</v>
      </c>
      <c r="P136" s="2">
        <f>'database including 834 studies'!N666</f>
        <v>1</v>
      </c>
      <c r="Q136" s="2">
        <f>'database including 834 studies'!O666</f>
        <v>1</v>
      </c>
      <c r="R136" s="2">
        <f>'database including 834 studies'!P666</f>
        <v>1</v>
      </c>
      <c r="S136" s="2">
        <f>'database including 834 studies'!Q666</f>
        <v>1</v>
      </c>
      <c r="T136" s="2">
        <f>'database including 834 studies'!R666</f>
        <v>2017</v>
      </c>
    </row>
    <row r="137" spans="1:20">
      <c r="A137" s="2">
        <f>'database including 834 studies'!A137</f>
        <v>136</v>
      </c>
      <c r="B137" s="2">
        <f>'database including 834 studies'!J137</f>
        <v>1</v>
      </c>
      <c r="C137" s="2">
        <f>'database including 834 studies'!K137</f>
        <v>4</v>
      </c>
      <c r="D137" s="2">
        <f>'database including 834 studies'!L137</f>
        <v>0</v>
      </c>
      <c r="E137" s="2">
        <f>'database including 834 studies'!M137</f>
        <v>1</v>
      </c>
      <c r="F137" s="2">
        <f>'database including 834 studies'!N137</f>
        <v>1</v>
      </c>
      <c r="G137" s="2">
        <f>'database including 834 studies'!O137</f>
        <v>1</v>
      </c>
      <c r="H137" s="2">
        <f>'database including 834 studies'!P137</f>
        <v>1</v>
      </c>
      <c r="I137" s="2">
        <f>'database including 834 studies'!Q137</f>
        <v>0</v>
      </c>
      <c r="J137" s="2">
        <f>'database including 834 studies'!R137</f>
        <v>2020</v>
      </c>
      <c r="K137" s="29">
        <f>'database including 834 studies'!A667</f>
        <v>666</v>
      </c>
      <c r="L137" s="2">
        <f>'database including 834 studies'!J667</f>
        <v>0</v>
      </c>
      <c r="M137" s="2">
        <f>'database including 834 studies'!K667</f>
        <v>6</v>
      </c>
      <c r="N137" s="2">
        <f>'database including 834 studies'!L667</f>
        <v>1</v>
      </c>
      <c r="O137" s="2">
        <f>'database including 834 studies'!M667</f>
        <v>1</v>
      </c>
      <c r="P137" s="2">
        <f>'database including 834 studies'!N667</f>
        <v>1</v>
      </c>
      <c r="Q137" s="2">
        <f>'database including 834 studies'!O667</f>
        <v>1</v>
      </c>
      <c r="R137" s="2">
        <f>'database including 834 studies'!P667</f>
        <v>1</v>
      </c>
      <c r="S137" s="2">
        <f>'database including 834 studies'!Q667</f>
        <v>1</v>
      </c>
      <c r="T137" s="2">
        <f>'database including 834 studies'!R667</f>
        <v>2018</v>
      </c>
    </row>
    <row r="138" spans="1:20">
      <c r="A138" s="2">
        <f>'database including 834 studies'!A138</f>
        <v>137</v>
      </c>
      <c r="B138" s="2">
        <f>'database including 834 studies'!J138</f>
        <v>1</v>
      </c>
      <c r="C138" s="2">
        <f>'database including 834 studies'!K138</f>
        <v>4</v>
      </c>
      <c r="D138" s="2">
        <f>'database including 834 studies'!L138</f>
        <v>1</v>
      </c>
      <c r="E138" s="2">
        <f>'database including 834 studies'!M138</f>
        <v>1</v>
      </c>
      <c r="F138" s="2">
        <f>'database including 834 studies'!N138</f>
        <v>1</v>
      </c>
      <c r="G138" s="2">
        <f>'database including 834 studies'!O138</f>
        <v>1</v>
      </c>
      <c r="H138" s="2">
        <f>'database including 834 studies'!P138</f>
        <v>0</v>
      </c>
      <c r="I138" s="2">
        <f>'database including 834 studies'!Q138</f>
        <v>0</v>
      </c>
      <c r="J138" s="2">
        <f>'database including 834 studies'!R138</f>
        <v>2019</v>
      </c>
      <c r="K138" s="29">
        <f>'database including 834 studies'!A668</f>
        <v>667</v>
      </c>
      <c r="L138" s="2">
        <f>'database including 834 studies'!J668</f>
        <v>0</v>
      </c>
      <c r="M138" s="2">
        <f>'database including 834 studies'!K668</f>
        <v>6</v>
      </c>
      <c r="N138" s="2">
        <f>'database including 834 studies'!L668</f>
        <v>1</v>
      </c>
      <c r="O138" s="2">
        <f>'database including 834 studies'!M668</f>
        <v>1</v>
      </c>
      <c r="P138" s="2">
        <f>'database including 834 studies'!N668</f>
        <v>1</v>
      </c>
      <c r="Q138" s="2">
        <f>'database including 834 studies'!O668</f>
        <v>1</v>
      </c>
      <c r="R138" s="2">
        <f>'database including 834 studies'!P668</f>
        <v>1</v>
      </c>
      <c r="S138" s="2">
        <f>'database including 834 studies'!Q668</f>
        <v>1</v>
      </c>
      <c r="T138" s="2">
        <f>'database including 834 studies'!R668</f>
        <v>2018</v>
      </c>
    </row>
    <row r="139" spans="1:20">
      <c r="A139" s="2">
        <f>'database including 834 studies'!A139</f>
        <v>138</v>
      </c>
      <c r="B139" s="2">
        <f>'database including 834 studies'!J139</f>
        <v>1</v>
      </c>
      <c r="C139" s="2">
        <f>'database including 834 studies'!K139</f>
        <v>4</v>
      </c>
      <c r="D139" s="2">
        <f>'database including 834 studies'!L139</f>
        <v>1</v>
      </c>
      <c r="E139" s="2">
        <f>'database including 834 studies'!M139</f>
        <v>1</v>
      </c>
      <c r="F139" s="2">
        <f>'database including 834 studies'!N139</f>
        <v>1</v>
      </c>
      <c r="G139" s="2">
        <f>'database including 834 studies'!O139</f>
        <v>1</v>
      </c>
      <c r="H139" s="2">
        <f>'database including 834 studies'!P139</f>
        <v>0</v>
      </c>
      <c r="I139" s="2">
        <f>'database including 834 studies'!Q139</f>
        <v>0</v>
      </c>
      <c r="J139" s="2">
        <f>'database including 834 studies'!R139</f>
        <v>2019</v>
      </c>
      <c r="K139" s="29">
        <f>'database including 834 studies'!A669</f>
        <v>668</v>
      </c>
      <c r="L139" s="2">
        <f>'database including 834 studies'!J669</f>
        <v>0</v>
      </c>
      <c r="M139" s="2">
        <f>'database including 834 studies'!K669</f>
        <v>6</v>
      </c>
      <c r="N139" s="2">
        <f>'database including 834 studies'!L669</f>
        <v>1</v>
      </c>
      <c r="O139" s="2">
        <f>'database including 834 studies'!M669</f>
        <v>1</v>
      </c>
      <c r="P139" s="2">
        <f>'database including 834 studies'!N669</f>
        <v>1</v>
      </c>
      <c r="Q139" s="2">
        <f>'database including 834 studies'!O669</f>
        <v>1</v>
      </c>
      <c r="R139" s="2">
        <f>'database including 834 studies'!P669</f>
        <v>1</v>
      </c>
      <c r="S139" s="2">
        <f>'database including 834 studies'!Q669</f>
        <v>1</v>
      </c>
      <c r="T139" s="2">
        <f>'database including 834 studies'!R669</f>
        <v>2019</v>
      </c>
    </row>
    <row r="140" spans="1:20">
      <c r="A140" s="2">
        <f>'database including 834 studies'!A140</f>
        <v>139</v>
      </c>
      <c r="B140" s="2">
        <f>'database including 834 studies'!J140</f>
        <v>1</v>
      </c>
      <c r="C140" s="2">
        <f>'database including 834 studies'!K140</f>
        <v>4</v>
      </c>
      <c r="D140" s="2">
        <f>'database including 834 studies'!L140</f>
        <v>0</v>
      </c>
      <c r="E140" s="2">
        <f>'database including 834 studies'!M140</f>
        <v>1</v>
      </c>
      <c r="F140" s="2">
        <f>'database including 834 studies'!N140</f>
        <v>1</v>
      </c>
      <c r="G140" s="2">
        <f>'database including 834 studies'!O140</f>
        <v>1</v>
      </c>
      <c r="H140" s="2">
        <f>'database including 834 studies'!P140</f>
        <v>1</v>
      </c>
      <c r="I140" s="2">
        <f>'database including 834 studies'!Q140</f>
        <v>0</v>
      </c>
      <c r="J140" s="2">
        <f>'database including 834 studies'!R140</f>
        <v>2019</v>
      </c>
      <c r="K140" s="29">
        <f>'database including 834 studies'!A670</f>
        <v>669</v>
      </c>
      <c r="L140" s="2">
        <f>'database including 834 studies'!J670</f>
        <v>0</v>
      </c>
      <c r="M140" s="2">
        <f>'database including 834 studies'!K670</f>
        <v>6</v>
      </c>
      <c r="N140" s="2">
        <f>'database including 834 studies'!L670</f>
        <v>1</v>
      </c>
      <c r="O140" s="2">
        <f>'database including 834 studies'!M670</f>
        <v>1</v>
      </c>
      <c r="P140" s="2">
        <f>'database including 834 studies'!N670</f>
        <v>1</v>
      </c>
      <c r="Q140" s="2">
        <f>'database including 834 studies'!O670</f>
        <v>1</v>
      </c>
      <c r="R140" s="2">
        <f>'database including 834 studies'!P670</f>
        <v>1</v>
      </c>
      <c r="S140" s="2">
        <f>'database including 834 studies'!Q670</f>
        <v>1</v>
      </c>
      <c r="T140" s="2">
        <f>'database including 834 studies'!R670</f>
        <v>2020</v>
      </c>
    </row>
    <row r="141" spans="1:20">
      <c r="A141" s="2">
        <f>'database including 834 studies'!A141</f>
        <v>140</v>
      </c>
      <c r="B141" s="2">
        <f>'database including 834 studies'!J141</f>
        <v>1</v>
      </c>
      <c r="C141" s="2">
        <f>'database including 834 studies'!K141</f>
        <v>4</v>
      </c>
      <c r="D141" s="2">
        <f>'database including 834 studies'!L141</f>
        <v>1</v>
      </c>
      <c r="E141" s="2">
        <f>'database including 834 studies'!M141</f>
        <v>1</v>
      </c>
      <c r="F141" s="2">
        <f>'database including 834 studies'!N141</f>
        <v>1</v>
      </c>
      <c r="G141" s="2">
        <f>'database including 834 studies'!O141</f>
        <v>1</v>
      </c>
      <c r="H141" s="2">
        <f>'database including 834 studies'!P141</f>
        <v>0</v>
      </c>
      <c r="I141" s="2">
        <f>'database including 834 studies'!Q141</f>
        <v>0</v>
      </c>
      <c r="J141" s="2">
        <f>'database including 834 studies'!R141</f>
        <v>2020</v>
      </c>
      <c r="K141" s="29">
        <f>'database including 834 studies'!A671</f>
        <v>670</v>
      </c>
      <c r="L141" s="2">
        <f>'database including 834 studies'!J671</f>
        <v>0</v>
      </c>
      <c r="M141" s="2">
        <f>'database including 834 studies'!K671</f>
        <v>6</v>
      </c>
      <c r="N141" s="2">
        <f>'database including 834 studies'!L671</f>
        <v>1</v>
      </c>
      <c r="O141" s="2">
        <f>'database including 834 studies'!M671</f>
        <v>1</v>
      </c>
      <c r="P141" s="2">
        <f>'database including 834 studies'!N671</f>
        <v>1</v>
      </c>
      <c r="Q141" s="2">
        <f>'database including 834 studies'!O671</f>
        <v>1</v>
      </c>
      <c r="R141" s="2">
        <f>'database including 834 studies'!P671</f>
        <v>1</v>
      </c>
      <c r="S141" s="2">
        <f>'database including 834 studies'!Q671</f>
        <v>1</v>
      </c>
      <c r="T141" s="2">
        <f>'database including 834 studies'!R671</f>
        <v>2022</v>
      </c>
    </row>
    <row r="142" spans="1:20">
      <c r="A142" s="2">
        <f>'database including 834 studies'!A142</f>
        <v>141</v>
      </c>
      <c r="B142" s="2">
        <f>'database including 834 studies'!J142</f>
        <v>1</v>
      </c>
      <c r="C142" s="2">
        <f>'database including 834 studies'!K142</f>
        <v>4</v>
      </c>
      <c r="D142" s="2">
        <f>'database including 834 studies'!L142</f>
        <v>1</v>
      </c>
      <c r="E142" s="2">
        <f>'database including 834 studies'!M142</f>
        <v>1</v>
      </c>
      <c r="F142" s="2">
        <f>'database including 834 studies'!N142</f>
        <v>0</v>
      </c>
      <c r="G142" s="2">
        <f>'database including 834 studies'!O142</f>
        <v>1</v>
      </c>
      <c r="H142" s="2">
        <f>'database including 834 studies'!P142</f>
        <v>0</v>
      </c>
      <c r="I142" s="2">
        <f>'database including 834 studies'!Q142</f>
        <v>1</v>
      </c>
      <c r="J142" s="2">
        <f>'database including 834 studies'!R142</f>
        <v>2020</v>
      </c>
      <c r="K142" s="29">
        <f>'database including 834 studies'!A672</f>
        <v>671</v>
      </c>
      <c r="L142" s="2">
        <f>'database including 834 studies'!J672</f>
        <v>0</v>
      </c>
      <c r="M142" s="2">
        <f>'database including 834 studies'!K672</f>
        <v>6</v>
      </c>
      <c r="N142" s="2">
        <f>'database including 834 studies'!L672</f>
        <v>1</v>
      </c>
      <c r="O142" s="2">
        <f>'database including 834 studies'!M672</f>
        <v>1</v>
      </c>
      <c r="P142" s="2">
        <f>'database including 834 studies'!N672</f>
        <v>1</v>
      </c>
      <c r="Q142" s="2">
        <f>'database including 834 studies'!O672</f>
        <v>1</v>
      </c>
      <c r="R142" s="2">
        <f>'database including 834 studies'!P672</f>
        <v>1</v>
      </c>
      <c r="S142" s="2">
        <f>'database including 834 studies'!Q672</f>
        <v>1</v>
      </c>
      <c r="T142" s="2">
        <f>'database including 834 studies'!R672</f>
        <v>2016</v>
      </c>
    </row>
    <row r="143" spans="1:20">
      <c r="A143" s="2">
        <f>'database including 834 studies'!A143</f>
        <v>142</v>
      </c>
      <c r="B143" s="2">
        <f>'database including 834 studies'!J143</f>
        <v>1</v>
      </c>
      <c r="C143" s="2">
        <f>'database including 834 studies'!K143</f>
        <v>4</v>
      </c>
      <c r="D143" s="2">
        <f>'database including 834 studies'!L143</f>
        <v>1</v>
      </c>
      <c r="E143" s="2">
        <f>'database including 834 studies'!M143</f>
        <v>1</v>
      </c>
      <c r="F143" s="2">
        <f>'database including 834 studies'!N143</f>
        <v>1</v>
      </c>
      <c r="G143" s="2">
        <f>'database including 834 studies'!O143</f>
        <v>0</v>
      </c>
      <c r="H143" s="2">
        <f>'database including 834 studies'!P143</f>
        <v>1</v>
      </c>
      <c r="I143" s="2">
        <f>'database including 834 studies'!Q143</f>
        <v>0</v>
      </c>
      <c r="J143" s="2">
        <f>'database including 834 studies'!R143</f>
        <v>2020</v>
      </c>
      <c r="K143" s="29">
        <f>'database including 834 studies'!A673</f>
        <v>672</v>
      </c>
      <c r="L143" s="2">
        <f>'database including 834 studies'!J673</f>
        <v>0</v>
      </c>
      <c r="M143" s="2">
        <f>'database including 834 studies'!K673</f>
        <v>6</v>
      </c>
      <c r="N143" s="2">
        <f>'database including 834 studies'!L673</f>
        <v>1</v>
      </c>
      <c r="O143" s="2">
        <f>'database including 834 studies'!M673</f>
        <v>1</v>
      </c>
      <c r="P143" s="2">
        <f>'database including 834 studies'!N673</f>
        <v>1</v>
      </c>
      <c r="Q143" s="2">
        <f>'database including 834 studies'!O673</f>
        <v>1</v>
      </c>
      <c r="R143" s="2">
        <f>'database including 834 studies'!P673</f>
        <v>1</v>
      </c>
      <c r="S143" s="2">
        <f>'database including 834 studies'!Q673</f>
        <v>1</v>
      </c>
      <c r="T143" s="2">
        <f>'database including 834 studies'!R673</f>
        <v>2019</v>
      </c>
    </row>
    <row r="144" spans="1:20">
      <c r="A144" s="2">
        <f>'database including 834 studies'!A144</f>
        <v>143</v>
      </c>
      <c r="B144" s="2">
        <f>'database including 834 studies'!J144</f>
        <v>1</v>
      </c>
      <c r="C144" s="2">
        <f>'database including 834 studies'!K144</f>
        <v>4</v>
      </c>
      <c r="D144" s="2">
        <f>'database including 834 studies'!L144</f>
        <v>1</v>
      </c>
      <c r="E144" s="2">
        <f>'database including 834 studies'!M144</f>
        <v>1</v>
      </c>
      <c r="F144" s="2">
        <f>'database including 834 studies'!N144</f>
        <v>1</v>
      </c>
      <c r="G144" s="2">
        <f>'database including 834 studies'!O144</f>
        <v>0</v>
      </c>
      <c r="H144" s="2">
        <f>'database including 834 studies'!P144</f>
        <v>1</v>
      </c>
      <c r="I144" s="2">
        <f>'database including 834 studies'!Q144</f>
        <v>0</v>
      </c>
      <c r="J144" s="2">
        <f>'database including 834 studies'!R144</f>
        <v>2020</v>
      </c>
      <c r="K144" s="29">
        <f>'database including 834 studies'!A674</f>
        <v>673</v>
      </c>
      <c r="L144" s="2">
        <f>'database including 834 studies'!J674</f>
        <v>0</v>
      </c>
      <c r="M144" s="2">
        <f>'database including 834 studies'!K674</f>
        <v>6</v>
      </c>
      <c r="N144" s="2">
        <f>'database including 834 studies'!L674</f>
        <v>1</v>
      </c>
      <c r="O144" s="2">
        <f>'database including 834 studies'!M674</f>
        <v>1</v>
      </c>
      <c r="P144" s="2">
        <f>'database including 834 studies'!N674</f>
        <v>1</v>
      </c>
      <c r="Q144" s="2">
        <f>'database including 834 studies'!O674</f>
        <v>1</v>
      </c>
      <c r="R144" s="2">
        <f>'database including 834 studies'!P674</f>
        <v>1</v>
      </c>
      <c r="S144" s="2">
        <f>'database including 834 studies'!Q674</f>
        <v>1</v>
      </c>
      <c r="T144" s="2">
        <f>'database including 834 studies'!R674</f>
        <v>2018</v>
      </c>
    </row>
    <row r="145" spans="1:20">
      <c r="A145" s="2">
        <f>'database including 834 studies'!A145</f>
        <v>144</v>
      </c>
      <c r="B145" s="2">
        <f>'database including 834 studies'!J145</f>
        <v>1</v>
      </c>
      <c r="C145" s="2">
        <f>'database including 834 studies'!K145</f>
        <v>4</v>
      </c>
      <c r="D145" s="2">
        <f>'database including 834 studies'!L145</f>
        <v>1</v>
      </c>
      <c r="E145" s="2">
        <f>'database including 834 studies'!M145</f>
        <v>0</v>
      </c>
      <c r="F145" s="2">
        <f>'database including 834 studies'!N145</f>
        <v>1</v>
      </c>
      <c r="G145" s="2">
        <f>'database including 834 studies'!O145</f>
        <v>0</v>
      </c>
      <c r="H145" s="2">
        <f>'database including 834 studies'!P145</f>
        <v>1</v>
      </c>
      <c r="I145" s="2">
        <f>'database including 834 studies'!Q145</f>
        <v>1</v>
      </c>
      <c r="J145" s="2">
        <f>'database including 834 studies'!R145</f>
        <v>2021</v>
      </c>
      <c r="K145" s="29">
        <f>'database including 834 studies'!A675</f>
        <v>674</v>
      </c>
      <c r="L145" s="2">
        <f>'database including 834 studies'!J675</f>
        <v>0</v>
      </c>
      <c r="M145" s="2">
        <f>'database including 834 studies'!K675</f>
        <v>6</v>
      </c>
      <c r="N145" s="2">
        <f>'database including 834 studies'!L675</f>
        <v>1</v>
      </c>
      <c r="O145" s="2">
        <f>'database including 834 studies'!M675</f>
        <v>1</v>
      </c>
      <c r="P145" s="2">
        <f>'database including 834 studies'!N675</f>
        <v>1</v>
      </c>
      <c r="Q145" s="2">
        <f>'database including 834 studies'!O675</f>
        <v>1</v>
      </c>
      <c r="R145" s="2">
        <f>'database including 834 studies'!P675</f>
        <v>1</v>
      </c>
      <c r="S145" s="2">
        <f>'database including 834 studies'!Q675</f>
        <v>1</v>
      </c>
      <c r="T145" s="2">
        <f>'database including 834 studies'!R675</f>
        <v>2011</v>
      </c>
    </row>
    <row r="146" spans="1:20">
      <c r="A146" s="2">
        <f>'database including 834 studies'!A146</f>
        <v>145</v>
      </c>
      <c r="B146" s="2">
        <f>'database including 834 studies'!J146</f>
        <v>1</v>
      </c>
      <c r="C146" s="2">
        <f>'database including 834 studies'!K146</f>
        <v>4</v>
      </c>
      <c r="D146" s="2">
        <f>'database including 834 studies'!L146</f>
        <v>0</v>
      </c>
      <c r="E146" s="2">
        <f>'database including 834 studies'!M146</f>
        <v>1</v>
      </c>
      <c r="F146" s="2">
        <f>'database including 834 studies'!N146</f>
        <v>1</v>
      </c>
      <c r="G146" s="2">
        <f>'database including 834 studies'!O146</f>
        <v>1</v>
      </c>
      <c r="H146" s="2">
        <f>'database including 834 studies'!P146</f>
        <v>0</v>
      </c>
      <c r="I146" s="2">
        <f>'database including 834 studies'!Q146</f>
        <v>1</v>
      </c>
      <c r="J146" s="2">
        <f>'database including 834 studies'!R146</f>
        <v>2022</v>
      </c>
      <c r="K146" s="29">
        <f>'database including 834 studies'!A676</f>
        <v>675</v>
      </c>
      <c r="L146" s="2">
        <f>'database including 834 studies'!J676</f>
        <v>0</v>
      </c>
      <c r="M146" s="2">
        <f>'database including 834 studies'!K676</f>
        <v>6</v>
      </c>
      <c r="N146" s="2">
        <f>'database including 834 studies'!L676</f>
        <v>1</v>
      </c>
      <c r="O146" s="2">
        <f>'database including 834 studies'!M676</f>
        <v>1</v>
      </c>
      <c r="P146" s="2">
        <f>'database including 834 studies'!N676</f>
        <v>1</v>
      </c>
      <c r="Q146" s="2">
        <f>'database including 834 studies'!O676</f>
        <v>1</v>
      </c>
      <c r="R146" s="2">
        <f>'database including 834 studies'!P676</f>
        <v>1</v>
      </c>
      <c r="S146" s="2">
        <f>'database including 834 studies'!Q676</f>
        <v>1</v>
      </c>
      <c r="T146" s="2">
        <f>'database including 834 studies'!R676</f>
        <v>2021</v>
      </c>
    </row>
    <row r="147" spans="1:20">
      <c r="A147" s="2">
        <f>'database including 834 studies'!A147</f>
        <v>146</v>
      </c>
      <c r="B147" s="2">
        <f>'database including 834 studies'!J147</f>
        <v>1</v>
      </c>
      <c r="C147" s="2">
        <f>'database including 834 studies'!K147</f>
        <v>4</v>
      </c>
      <c r="D147" s="2">
        <f>'database including 834 studies'!L147</f>
        <v>1</v>
      </c>
      <c r="E147" s="2">
        <f>'database including 834 studies'!M147</f>
        <v>1</v>
      </c>
      <c r="F147" s="2">
        <f>'database including 834 studies'!N147</f>
        <v>1</v>
      </c>
      <c r="G147" s="2">
        <f>'database including 834 studies'!O147</f>
        <v>1</v>
      </c>
      <c r="H147" s="2">
        <f>'database including 834 studies'!P147</f>
        <v>0</v>
      </c>
      <c r="I147" s="2">
        <f>'database including 834 studies'!Q147</f>
        <v>0</v>
      </c>
      <c r="J147" s="2">
        <f>'database including 834 studies'!R147</f>
        <v>2022</v>
      </c>
      <c r="K147" s="29">
        <f>'database including 834 studies'!A677</f>
        <v>676</v>
      </c>
      <c r="L147" s="2">
        <f>'database including 834 studies'!J677</f>
        <v>0</v>
      </c>
      <c r="M147" s="2">
        <f>'database including 834 studies'!K677</f>
        <v>6</v>
      </c>
      <c r="N147" s="2">
        <f>'database including 834 studies'!L677</f>
        <v>1</v>
      </c>
      <c r="O147" s="2">
        <f>'database including 834 studies'!M677</f>
        <v>1</v>
      </c>
      <c r="P147" s="2">
        <f>'database including 834 studies'!N677</f>
        <v>1</v>
      </c>
      <c r="Q147" s="2">
        <f>'database including 834 studies'!O677</f>
        <v>1</v>
      </c>
      <c r="R147" s="2">
        <f>'database including 834 studies'!P677</f>
        <v>1</v>
      </c>
      <c r="S147" s="2">
        <f>'database including 834 studies'!Q677</f>
        <v>1</v>
      </c>
      <c r="T147" s="2">
        <f>'database including 834 studies'!R677</f>
        <v>2016</v>
      </c>
    </row>
    <row r="148" spans="1:20">
      <c r="A148" s="2">
        <f>'database including 834 studies'!A148</f>
        <v>147</v>
      </c>
      <c r="B148" s="2">
        <f>'database including 834 studies'!J148</f>
        <v>1</v>
      </c>
      <c r="C148" s="2">
        <f>'database including 834 studies'!K148</f>
        <v>4</v>
      </c>
      <c r="D148" s="2">
        <f>'database including 834 studies'!L148</f>
        <v>1</v>
      </c>
      <c r="E148" s="2">
        <f>'database including 834 studies'!M148</f>
        <v>1</v>
      </c>
      <c r="F148" s="2">
        <f>'database including 834 studies'!N148</f>
        <v>1</v>
      </c>
      <c r="G148" s="2">
        <f>'database including 834 studies'!O148</f>
        <v>1</v>
      </c>
      <c r="H148" s="2">
        <f>'database including 834 studies'!P148</f>
        <v>0</v>
      </c>
      <c r="I148" s="2">
        <f>'database including 834 studies'!Q148</f>
        <v>0</v>
      </c>
      <c r="J148" s="2">
        <f>'database including 834 studies'!R148</f>
        <v>2021</v>
      </c>
      <c r="K148" s="29">
        <f>'database including 834 studies'!A678</f>
        <v>677</v>
      </c>
      <c r="L148" s="2">
        <f>'database including 834 studies'!J678</f>
        <v>0</v>
      </c>
      <c r="M148" s="2">
        <f>'database including 834 studies'!K678</f>
        <v>6</v>
      </c>
      <c r="N148" s="2">
        <f>'database including 834 studies'!L678</f>
        <v>1</v>
      </c>
      <c r="O148" s="2">
        <f>'database including 834 studies'!M678</f>
        <v>1</v>
      </c>
      <c r="P148" s="2">
        <f>'database including 834 studies'!N678</f>
        <v>1</v>
      </c>
      <c r="Q148" s="2">
        <f>'database including 834 studies'!O678</f>
        <v>1</v>
      </c>
      <c r="R148" s="2">
        <f>'database including 834 studies'!P678</f>
        <v>1</v>
      </c>
      <c r="S148" s="2">
        <f>'database including 834 studies'!Q678</f>
        <v>1</v>
      </c>
      <c r="T148" s="2">
        <f>'database including 834 studies'!R678</f>
        <v>2019</v>
      </c>
    </row>
    <row r="149" spans="1:20">
      <c r="A149" s="2">
        <f>'database including 834 studies'!A149</f>
        <v>148</v>
      </c>
      <c r="B149" s="2">
        <f>'database including 834 studies'!J149</f>
        <v>1</v>
      </c>
      <c r="C149" s="2">
        <f>'database including 834 studies'!K149</f>
        <v>4</v>
      </c>
      <c r="D149" s="2">
        <f>'database including 834 studies'!L149</f>
        <v>1</v>
      </c>
      <c r="E149" s="2">
        <f>'database including 834 studies'!M149</f>
        <v>1</v>
      </c>
      <c r="F149" s="2">
        <f>'database including 834 studies'!N149</f>
        <v>0</v>
      </c>
      <c r="G149" s="2">
        <f>'database including 834 studies'!O149</f>
        <v>1</v>
      </c>
      <c r="H149" s="2">
        <f>'database including 834 studies'!P149</f>
        <v>0</v>
      </c>
      <c r="I149" s="2">
        <f>'database including 834 studies'!Q149</f>
        <v>1</v>
      </c>
      <c r="J149" s="2">
        <f>'database including 834 studies'!R149</f>
        <v>2019</v>
      </c>
      <c r="K149" s="29">
        <f>'database including 834 studies'!A679</f>
        <v>678</v>
      </c>
      <c r="L149" s="2">
        <f>'database including 834 studies'!J679</f>
        <v>0</v>
      </c>
      <c r="M149" s="2">
        <f>'database including 834 studies'!K679</f>
        <v>6</v>
      </c>
      <c r="N149" s="2">
        <f>'database including 834 studies'!L679</f>
        <v>1</v>
      </c>
      <c r="O149" s="2">
        <f>'database including 834 studies'!M679</f>
        <v>1</v>
      </c>
      <c r="P149" s="2">
        <f>'database including 834 studies'!N679</f>
        <v>1</v>
      </c>
      <c r="Q149" s="2">
        <f>'database including 834 studies'!O679</f>
        <v>1</v>
      </c>
      <c r="R149" s="2">
        <f>'database including 834 studies'!P679</f>
        <v>1</v>
      </c>
      <c r="S149" s="2">
        <f>'database including 834 studies'!Q679</f>
        <v>1</v>
      </c>
      <c r="T149" s="2">
        <f>'database including 834 studies'!R679</f>
        <v>2020</v>
      </c>
    </row>
    <row r="150" spans="1:20">
      <c r="A150" s="2">
        <f>'database including 834 studies'!A150</f>
        <v>149</v>
      </c>
      <c r="B150" s="2">
        <f>'database including 834 studies'!J150</f>
        <v>1</v>
      </c>
      <c r="C150" s="2">
        <f>'database including 834 studies'!K150</f>
        <v>4</v>
      </c>
      <c r="D150" s="2">
        <f>'database including 834 studies'!L150</f>
        <v>1</v>
      </c>
      <c r="E150" s="2">
        <f>'database including 834 studies'!M150</f>
        <v>1</v>
      </c>
      <c r="F150" s="2">
        <f>'database including 834 studies'!N150</f>
        <v>0</v>
      </c>
      <c r="G150" s="2">
        <f>'database including 834 studies'!O150</f>
        <v>1</v>
      </c>
      <c r="H150" s="2">
        <f>'database including 834 studies'!P150</f>
        <v>1</v>
      </c>
      <c r="I150" s="2">
        <f>'database including 834 studies'!Q150</f>
        <v>0</v>
      </c>
      <c r="J150" s="2">
        <f>'database including 834 studies'!R150</f>
        <v>2015</v>
      </c>
      <c r="K150" s="29">
        <f>'database including 834 studies'!A680</f>
        <v>679</v>
      </c>
      <c r="L150" s="2">
        <f>'database including 834 studies'!J680</f>
        <v>0</v>
      </c>
      <c r="M150" s="2">
        <f>'database including 834 studies'!K680</f>
        <v>6</v>
      </c>
      <c r="N150" s="2">
        <f>'database including 834 studies'!L680</f>
        <v>1</v>
      </c>
      <c r="O150" s="2">
        <f>'database including 834 studies'!M680</f>
        <v>1</v>
      </c>
      <c r="P150" s="2">
        <f>'database including 834 studies'!N680</f>
        <v>1</v>
      </c>
      <c r="Q150" s="2">
        <f>'database including 834 studies'!O680</f>
        <v>1</v>
      </c>
      <c r="R150" s="2">
        <f>'database including 834 studies'!P680</f>
        <v>1</v>
      </c>
      <c r="S150" s="2">
        <f>'database including 834 studies'!Q680</f>
        <v>1</v>
      </c>
      <c r="T150" s="2">
        <f>'database including 834 studies'!R680</f>
        <v>2019</v>
      </c>
    </row>
    <row r="151" spans="1:20">
      <c r="A151" s="2">
        <f>'database including 834 studies'!A151</f>
        <v>150</v>
      </c>
      <c r="B151" s="2">
        <f>'database including 834 studies'!J151</f>
        <v>1</v>
      </c>
      <c r="C151" s="2">
        <f>'database including 834 studies'!K151</f>
        <v>4</v>
      </c>
      <c r="D151" s="2">
        <f>'database including 834 studies'!L151</f>
        <v>1</v>
      </c>
      <c r="E151" s="2">
        <f>'database including 834 studies'!M151</f>
        <v>0</v>
      </c>
      <c r="F151" s="2">
        <f>'database including 834 studies'!N151</f>
        <v>1</v>
      </c>
      <c r="G151" s="2">
        <f>'database including 834 studies'!O151</f>
        <v>1</v>
      </c>
      <c r="H151" s="2">
        <f>'database including 834 studies'!P151</f>
        <v>0</v>
      </c>
      <c r="I151" s="2">
        <f>'database including 834 studies'!Q151</f>
        <v>1</v>
      </c>
      <c r="J151" s="2">
        <f>'database including 834 studies'!R151</f>
        <v>2015</v>
      </c>
      <c r="K151" s="29">
        <f>'database including 834 studies'!A681</f>
        <v>680</v>
      </c>
      <c r="L151" s="2">
        <f>'database including 834 studies'!J681</f>
        <v>0</v>
      </c>
      <c r="M151" s="2">
        <f>'database including 834 studies'!K681</f>
        <v>6</v>
      </c>
      <c r="N151" s="2">
        <f>'database including 834 studies'!L681</f>
        <v>1</v>
      </c>
      <c r="O151" s="2">
        <f>'database including 834 studies'!M681</f>
        <v>1</v>
      </c>
      <c r="P151" s="2">
        <f>'database including 834 studies'!N681</f>
        <v>1</v>
      </c>
      <c r="Q151" s="2">
        <f>'database including 834 studies'!O681</f>
        <v>1</v>
      </c>
      <c r="R151" s="2">
        <f>'database including 834 studies'!P681</f>
        <v>1</v>
      </c>
      <c r="S151" s="2">
        <f>'database including 834 studies'!Q681</f>
        <v>1</v>
      </c>
      <c r="T151" s="2">
        <f>'database including 834 studies'!R681</f>
        <v>2021</v>
      </c>
    </row>
    <row r="152" spans="1:20">
      <c r="A152" s="2">
        <f>'database including 834 studies'!A152</f>
        <v>151</v>
      </c>
      <c r="B152" s="2">
        <f>'database including 834 studies'!J152</f>
        <v>1</v>
      </c>
      <c r="C152" s="2">
        <f>'database including 834 studies'!K152</f>
        <v>4</v>
      </c>
      <c r="D152" s="2">
        <f>'database including 834 studies'!L152</f>
        <v>0</v>
      </c>
      <c r="E152" s="2">
        <f>'database including 834 studies'!M152</f>
        <v>1</v>
      </c>
      <c r="F152" s="2">
        <f>'database including 834 studies'!N152</f>
        <v>1</v>
      </c>
      <c r="G152" s="2">
        <f>'database including 834 studies'!O152</f>
        <v>1</v>
      </c>
      <c r="H152" s="2">
        <f>'database including 834 studies'!P152</f>
        <v>1</v>
      </c>
      <c r="I152" s="2">
        <f>'database including 834 studies'!Q152</f>
        <v>0</v>
      </c>
      <c r="J152" s="2">
        <f>'database including 834 studies'!R152</f>
        <v>2020</v>
      </c>
      <c r="K152" s="29">
        <f>'database including 834 studies'!A682</f>
        <v>681</v>
      </c>
      <c r="L152" s="2">
        <f>'database including 834 studies'!J682</f>
        <v>0</v>
      </c>
      <c r="M152" s="2">
        <f>'database including 834 studies'!K682</f>
        <v>5</v>
      </c>
      <c r="N152" s="2">
        <f>'database including 834 studies'!L682</f>
        <v>1</v>
      </c>
      <c r="O152" s="2">
        <f>'database including 834 studies'!M682</f>
        <v>1</v>
      </c>
      <c r="P152" s="2">
        <f>'database including 834 studies'!N682</f>
        <v>1</v>
      </c>
      <c r="Q152" s="2">
        <f>'database including 834 studies'!O682</f>
        <v>1</v>
      </c>
      <c r="R152" s="2">
        <f>'database including 834 studies'!P682</f>
        <v>1</v>
      </c>
      <c r="S152" s="2">
        <f>'database including 834 studies'!Q682</f>
        <v>0</v>
      </c>
      <c r="T152" s="2">
        <f>'database including 834 studies'!R682</f>
        <v>2016</v>
      </c>
    </row>
    <row r="153" spans="1:20">
      <c r="A153" s="2">
        <f>'database including 834 studies'!A153</f>
        <v>152</v>
      </c>
      <c r="B153" s="2">
        <f>'database including 834 studies'!J153</f>
        <v>1</v>
      </c>
      <c r="C153" s="2">
        <f>'database including 834 studies'!K153</f>
        <v>4</v>
      </c>
      <c r="D153" s="2">
        <f>'database including 834 studies'!L153</f>
        <v>1</v>
      </c>
      <c r="E153" s="2">
        <f>'database including 834 studies'!M153</f>
        <v>1</v>
      </c>
      <c r="F153" s="2">
        <f>'database including 834 studies'!N153</f>
        <v>1</v>
      </c>
      <c r="G153" s="2">
        <f>'database including 834 studies'!O153</f>
        <v>1</v>
      </c>
      <c r="H153" s="2">
        <f>'database including 834 studies'!P153</f>
        <v>0</v>
      </c>
      <c r="I153" s="2">
        <f>'database including 834 studies'!Q153</f>
        <v>0</v>
      </c>
      <c r="J153" s="2">
        <f>'database including 834 studies'!R153</f>
        <v>2022</v>
      </c>
      <c r="K153" s="29">
        <f>'database including 834 studies'!A683</f>
        <v>682</v>
      </c>
      <c r="L153" s="2">
        <f>'database including 834 studies'!J683</f>
        <v>0</v>
      </c>
      <c r="M153" s="2">
        <f>'database including 834 studies'!K683</f>
        <v>5</v>
      </c>
      <c r="N153" s="2">
        <f>'database including 834 studies'!L683</f>
        <v>1</v>
      </c>
      <c r="O153" s="2">
        <f>'database including 834 studies'!M683</f>
        <v>1</v>
      </c>
      <c r="P153" s="2">
        <f>'database including 834 studies'!N683</f>
        <v>1</v>
      </c>
      <c r="Q153" s="2">
        <f>'database including 834 studies'!O683</f>
        <v>1</v>
      </c>
      <c r="R153" s="2">
        <f>'database including 834 studies'!P683</f>
        <v>1</v>
      </c>
      <c r="S153" s="2">
        <f>'database including 834 studies'!Q683</f>
        <v>0</v>
      </c>
      <c r="T153" s="2">
        <f>'database including 834 studies'!R683</f>
        <v>2021</v>
      </c>
    </row>
    <row r="154" spans="1:20">
      <c r="A154" s="2">
        <f>'database including 834 studies'!A154</f>
        <v>153</v>
      </c>
      <c r="B154" s="2">
        <f>'database including 834 studies'!J154</f>
        <v>1</v>
      </c>
      <c r="C154" s="2">
        <f>'database including 834 studies'!K154</f>
        <v>4</v>
      </c>
      <c r="D154" s="2">
        <f>'database including 834 studies'!L154</f>
        <v>1</v>
      </c>
      <c r="E154" s="2">
        <f>'database including 834 studies'!M154</f>
        <v>1</v>
      </c>
      <c r="F154" s="2">
        <f>'database including 834 studies'!N154</f>
        <v>1</v>
      </c>
      <c r="G154" s="2">
        <f>'database including 834 studies'!O154</f>
        <v>0</v>
      </c>
      <c r="H154" s="2">
        <f>'database including 834 studies'!P154</f>
        <v>1</v>
      </c>
      <c r="I154" s="2">
        <f>'database including 834 studies'!Q154</f>
        <v>0</v>
      </c>
      <c r="J154" s="2">
        <f>'database including 834 studies'!R154</f>
        <v>2022</v>
      </c>
      <c r="K154" s="29">
        <f>'database including 834 studies'!A684</f>
        <v>683</v>
      </c>
      <c r="L154" s="2">
        <f>'database including 834 studies'!J684</f>
        <v>0</v>
      </c>
      <c r="M154" s="2">
        <f>'database including 834 studies'!K684</f>
        <v>5</v>
      </c>
      <c r="N154" s="2">
        <f>'database including 834 studies'!L684</f>
        <v>1</v>
      </c>
      <c r="O154" s="2">
        <f>'database including 834 studies'!M684</f>
        <v>1</v>
      </c>
      <c r="P154" s="2">
        <f>'database including 834 studies'!N684</f>
        <v>1</v>
      </c>
      <c r="Q154" s="2">
        <f>'database including 834 studies'!O684</f>
        <v>1</v>
      </c>
      <c r="R154" s="2">
        <f>'database including 834 studies'!P684</f>
        <v>1</v>
      </c>
      <c r="S154" s="2">
        <f>'database including 834 studies'!Q684</f>
        <v>0</v>
      </c>
      <c r="T154" s="2">
        <f>'database including 834 studies'!R684</f>
        <v>2020</v>
      </c>
    </row>
    <row r="155" spans="1:20">
      <c r="A155" s="2">
        <f>'database including 834 studies'!A155</f>
        <v>154</v>
      </c>
      <c r="B155" s="2">
        <f>'database including 834 studies'!J155</f>
        <v>1</v>
      </c>
      <c r="C155" s="2">
        <f>'database including 834 studies'!K155</f>
        <v>4</v>
      </c>
      <c r="D155" s="2">
        <f>'database including 834 studies'!L155</f>
        <v>0</v>
      </c>
      <c r="E155" s="2">
        <f>'database including 834 studies'!M155</f>
        <v>1</v>
      </c>
      <c r="F155" s="2">
        <f>'database including 834 studies'!N155</f>
        <v>1</v>
      </c>
      <c r="G155" s="2">
        <f>'database including 834 studies'!O155</f>
        <v>1</v>
      </c>
      <c r="H155" s="2">
        <f>'database including 834 studies'!P155</f>
        <v>1</v>
      </c>
      <c r="I155" s="2">
        <f>'database including 834 studies'!Q155</f>
        <v>0</v>
      </c>
      <c r="J155" s="2">
        <f>'database including 834 studies'!R155</f>
        <v>2017</v>
      </c>
      <c r="K155" s="29">
        <f>'database including 834 studies'!A685</f>
        <v>684</v>
      </c>
      <c r="L155" s="2">
        <f>'database including 834 studies'!J685</f>
        <v>0</v>
      </c>
      <c r="M155" s="2">
        <f>'database including 834 studies'!K685</f>
        <v>5</v>
      </c>
      <c r="N155" s="2">
        <f>'database including 834 studies'!L685</f>
        <v>1</v>
      </c>
      <c r="O155" s="2">
        <f>'database including 834 studies'!M685</f>
        <v>1</v>
      </c>
      <c r="P155" s="2">
        <f>'database including 834 studies'!N685</f>
        <v>1</v>
      </c>
      <c r="Q155" s="2">
        <f>'database including 834 studies'!O685</f>
        <v>1</v>
      </c>
      <c r="R155" s="2">
        <f>'database including 834 studies'!P685</f>
        <v>1</v>
      </c>
      <c r="S155" s="2">
        <f>'database including 834 studies'!Q685</f>
        <v>0</v>
      </c>
      <c r="T155" s="2">
        <f>'database including 834 studies'!R685</f>
        <v>2017</v>
      </c>
    </row>
    <row r="156" spans="1:20">
      <c r="A156" s="2">
        <f>'database including 834 studies'!A156</f>
        <v>155</v>
      </c>
      <c r="B156" s="2">
        <f>'database including 834 studies'!J156</f>
        <v>1</v>
      </c>
      <c r="C156" s="2">
        <f>'database including 834 studies'!K156</f>
        <v>4</v>
      </c>
      <c r="D156" s="2">
        <f>'database including 834 studies'!L156</f>
        <v>0</v>
      </c>
      <c r="E156" s="2">
        <f>'database including 834 studies'!M156</f>
        <v>1</v>
      </c>
      <c r="F156" s="2">
        <f>'database including 834 studies'!N156</f>
        <v>1</v>
      </c>
      <c r="G156" s="2">
        <f>'database including 834 studies'!O156</f>
        <v>1</v>
      </c>
      <c r="H156" s="2">
        <f>'database including 834 studies'!P156</f>
        <v>0</v>
      </c>
      <c r="I156" s="2">
        <f>'database including 834 studies'!Q156</f>
        <v>1</v>
      </c>
      <c r="J156" s="2">
        <f>'database including 834 studies'!R156</f>
        <v>2016</v>
      </c>
      <c r="K156" s="29">
        <f>'database including 834 studies'!A686</f>
        <v>685</v>
      </c>
      <c r="L156" s="2">
        <f>'database including 834 studies'!J686</f>
        <v>0</v>
      </c>
      <c r="M156" s="2">
        <f>'database including 834 studies'!K686</f>
        <v>5</v>
      </c>
      <c r="N156" s="2">
        <f>'database including 834 studies'!L686</f>
        <v>1</v>
      </c>
      <c r="O156" s="2">
        <f>'database including 834 studies'!M686</f>
        <v>1</v>
      </c>
      <c r="P156" s="2">
        <f>'database including 834 studies'!N686</f>
        <v>1</v>
      </c>
      <c r="Q156" s="2">
        <f>'database including 834 studies'!O686</f>
        <v>1</v>
      </c>
      <c r="R156" s="2">
        <f>'database including 834 studies'!P686</f>
        <v>1</v>
      </c>
      <c r="S156" s="2">
        <f>'database including 834 studies'!Q686</f>
        <v>0</v>
      </c>
      <c r="T156" s="2">
        <f>'database including 834 studies'!R686</f>
        <v>2016</v>
      </c>
    </row>
    <row r="157" spans="1:20">
      <c r="A157" s="2">
        <f>'database including 834 studies'!A157</f>
        <v>156</v>
      </c>
      <c r="B157" s="2">
        <f>'database including 834 studies'!J157</f>
        <v>1</v>
      </c>
      <c r="C157" s="2">
        <f>'database including 834 studies'!K157</f>
        <v>4</v>
      </c>
      <c r="D157" s="2">
        <f>'database including 834 studies'!L157</f>
        <v>0</v>
      </c>
      <c r="E157" s="2">
        <f>'database including 834 studies'!M157</f>
        <v>1</v>
      </c>
      <c r="F157" s="2">
        <f>'database including 834 studies'!N157</f>
        <v>1</v>
      </c>
      <c r="G157" s="2">
        <f>'database including 834 studies'!O157</f>
        <v>1</v>
      </c>
      <c r="H157" s="2">
        <f>'database including 834 studies'!P157</f>
        <v>1</v>
      </c>
      <c r="I157" s="2">
        <f>'database including 834 studies'!Q157</f>
        <v>0</v>
      </c>
      <c r="J157" s="2">
        <f>'database including 834 studies'!R157</f>
        <v>2021</v>
      </c>
      <c r="K157" s="29">
        <f>'database including 834 studies'!A687</f>
        <v>686</v>
      </c>
      <c r="L157" s="2">
        <f>'database including 834 studies'!J687</f>
        <v>0</v>
      </c>
      <c r="M157" s="2">
        <f>'database including 834 studies'!K687</f>
        <v>5</v>
      </c>
      <c r="N157" s="2">
        <f>'database including 834 studies'!L687</f>
        <v>1</v>
      </c>
      <c r="O157" s="2">
        <f>'database including 834 studies'!M687</f>
        <v>1</v>
      </c>
      <c r="P157" s="2">
        <f>'database including 834 studies'!N687</f>
        <v>1</v>
      </c>
      <c r="Q157" s="2">
        <f>'database including 834 studies'!O687</f>
        <v>1</v>
      </c>
      <c r="R157" s="2">
        <f>'database including 834 studies'!P687</f>
        <v>1</v>
      </c>
      <c r="S157" s="2">
        <f>'database including 834 studies'!Q687</f>
        <v>0</v>
      </c>
      <c r="T157" s="2">
        <f>'database including 834 studies'!R687</f>
        <v>2019</v>
      </c>
    </row>
    <row r="158" spans="1:20">
      <c r="A158" s="2">
        <f>'database including 834 studies'!A158</f>
        <v>157</v>
      </c>
      <c r="B158" s="2">
        <f>'database including 834 studies'!J158</f>
        <v>1</v>
      </c>
      <c r="C158" s="2">
        <f>'database including 834 studies'!K158</f>
        <v>4</v>
      </c>
      <c r="D158" s="2">
        <f>'database including 834 studies'!L158</f>
        <v>0</v>
      </c>
      <c r="E158" s="2">
        <f>'database including 834 studies'!M158</f>
        <v>1</v>
      </c>
      <c r="F158" s="2">
        <f>'database including 834 studies'!N158</f>
        <v>1</v>
      </c>
      <c r="G158" s="2">
        <f>'database including 834 studies'!O158</f>
        <v>1</v>
      </c>
      <c r="H158" s="2">
        <f>'database including 834 studies'!P158</f>
        <v>1</v>
      </c>
      <c r="I158" s="2">
        <f>'database including 834 studies'!Q158</f>
        <v>0</v>
      </c>
      <c r="J158" s="2">
        <f>'database including 834 studies'!R158</f>
        <v>2018</v>
      </c>
      <c r="K158" s="29">
        <f>'database including 834 studies'!A688</f>
        <v>687</v>
      </c>
      <c r="L158" s="2">
        <f>'database including 834 studies'!J688</f>
        <v>0</v>
      </c>
      <c r="M158" s="2">
        <f>'database including 834 studies'!K688</f>
        <v>5</v>
      </c>
      <c r="N158" s="2">
        <f>'database including 834 studies'!L688</f>
        <v>1</v>
      </c>
      <c r="O158" s="2">
        <f>'database including 834 studies'!M688</f>
        <v>1</v>
      </c>
      <c r="P158" s="2">
        <f>'database including 834 studies'!N688</f>
        <v>1</v>
      </c>
      <c r="Q158" s="2">
        <f>'database including 834 studies'!O688</f>
        <v>1</v>
      </c>
      <c r="R158" s="2">
        <f>'database including 834 studies'!P688</f>
        <v>0</v>
      </c>
      <c r="S158" s="2">
        <f>'database including 834 studies'!Q688</f>
        <v>1</v>
      </c>
      <c r="T158" s="2">
        <f>'database including 834 studies'!R688</f>
        <v>2018</v>
      </c>
    </row>
    <row r="159" spans="1:20">
      <c r="A159" s="2">
        <f>'database including 834 studies'!A159</f>
        <v>158</v>
      </c>
      <c r="B159" s="2">
        <f>'database including 834 studies'!J159</f>
        <v>1</v>
      </c>
      <c r="C159" s="2">
        <f>'database including 834 studies'!K159</f>
        <v>4</v>
      </c>
      <c r="D159" s="2">
        <f>'database including 834 studies'!L159</f>
        <v>1</v>
      </c>
      <c r="E159" s="2">
        <f>'database including 834 studies'!M159</f>
        <v>1</v>
      </c>
      <c r="F159" s="2">
        <f>'database including 834 studies'!N159</f>
        <v>0</v>
      </c>
      <c r="G159" s="2">
        <f>'database including 834 studies'!O159</f>
        <v>1</v>
      </c>
      <c r="H159" s="2">
        <f>'database including 834 studies'!P159</f>
        <v>1</v>
      </c>
      <c r="I159" s="2">
        <f>'database including 834 studies'!Q159</f>
        <v>0</v>
      </c>
      <c r="J159" s="2">
        <f>'database including 834 studies'!R159</f>
        <v>2019</v>
      </c>
      <c r="K159" s="29">
        <f>'database including 834 studies'!A689</f>
        <v>688</v>
      </c>
      <c r="L159" s="2">
        <f>'database including 834 studies'!J689</f>
        <v>0</v>
      </c>
      <c r="M159" s="2">
        <f>'database including 834 studies'!K689</f>
        <v>5</v>
      </c>
      <c r="N159" s="2">
        <f>'database including 834 studies'!L689</f>
        <v>1</v>
      </c>
      <c r="O159" s="2">
        <f>'database including 834 studies'!M689</f>
        <v>1</v>
      </c>
      <c r="P159" s="2">
        <f>'database including 834 studies'!N689</f>
        <v>1</v>
      </c>
      <c r="Q159" s="2">
        <f>'database including 834 studies'!O689</f>
        <v>1</v>
      </c>
      <c r="R159" s="2">
        <f>'database including 834 studies'!P689</f>
        <v>1</v>
      </c>
      <c r="S159" s="2">
        <f>'database including 834 studies'!Q689</f>
        <v>0</v>
      </c>
      <c r="T159" s="2">
        <f>'database including 834 studies'!R689</f>
        <v>2017</v>
      </c>
    </row>
    <row r="160" spans="1:20">
      <c r="A160" s="2">
        <f>'database including 834 studies'!A160</f>
        <v>159</v>
      </c>
      <c r="B160" s="2">
        <f>'database including 834 studies'!J160</f>
        <v>1</v>
      </c>
      <c r="C160" s="2">
        <f>'database including 834 studies'!K160</f>
        <v>4</v>
      </c>
      <c r="D160" s="2">
        <f>'database including 834 studies'!L160</f>
        <v>1</v>
      </c>
      <c r="E160" s="2">
        <f>'database including 834 studies'!M160</f>
        <v>1</v>
      </c>
      <c r="F160" s="2">
        <f>'database including 834 studies'!N160</f>
        <v>1</v>
      </c>
      <c r="G160" s="2">
        <f>'database including 834 studies'!O160</f>
        <v>1</v>
      </c>
      <c r="H160" s="2">
        <f>'database including 834 studies'!P160</f>
        <v>0</v>
      </c>
      <c r="I160" s="2">
        <f>'database including 834 studies'!Q160</f>
        <v>0</v>
      </c>
      <c r="J160" s="2">
        <f>'database including 834 studies'!R160</f>
        <v>2022</v>
      </c>
      <c r="K160" s="29">
        <f>'database including 834 studies'!A690</f>
        <v>689</v>
      </c>
      <c r="L160" s="2">
        <f>'database including 834 studies'!J690</f>
        <v>0</v>
      </c>
      <c r="M160" s="2">
        <f>'database including 834 studies'!K690</f>
        <v>5</v>
      </c>
      <c r="N160" s="2">
        <f>'database including 834 studies'!L690</f>
        <v>1</v>
      </c>
      <c r="O160" s="2">
        <f>'database including 834 studies'!M690</f>
        <v>1</v>
      </c>
      <c r="P160" s="2">
        <f>'database including 834 studies'!N690</f>
        <v>1</v>
      </c>
      <c r="Q160" s="2">
        <f>'database including 834 studies'!O690</f>
        <v>1</v>
      </c>
      <c r="R160" s="2">
        <f>'database including 834 studies'!P690</f>
        <v>1</v>
      </c>
      <c r="S160" s="2">
        <f>'database including 834 studies'!Q690</f>
        <v>0</v>
      </c>
      <c r="T160" s="2">
        <f>'database including 834 studies'!R690</f>
        <v>2021</v>
      </c>
    </row>
    <row r="161" spans="1:20">
      <c r="A161" s="2">
        <f>'database including 834 studies'!A161</f>
        <v>160</v>
      </c>
      <c r="B161" s="2">
        <f>'database including 834 studies'!J161</f>
        <v>1</v>
      </c>
      <c r="C161" s="2">
        <f>'database including 834 studies'!K161</f>
        <v>4</v>
      </c>
      <c r="D161" s="2">
        <f>'database including 834 studies'!L161</f>
        <v>1</v>
      </c>
      <c r="E161" s="2">
        <f>'database including 834 studies'!M161</f>
        <v>1</v>
      </c>
      <c r="F161" s="2">
        <f>'database including 834 studies'!N161</f>
        <v>1</v>
      </c>
      <c r="G161" s="2">
        <f>'database including 834 studies'!O161</f>
        <v>0</v>
      </c>
      <c r="H161" s="2">
        <f>'database including 834 studies'!P161</f>
        <v>1</v>
      </c>
      <c r="I161" s="2">
        <f>'database including 834 studies'!Q161</f>
        <v>0</v>
      </c>
      <c r="J161" s="2">
        <f>'database including 834 studies'!R161</f>
        <v>2019</v>
      </c>
      <c r="K161" s="29">
        <f>'database including 834 studies'!A691</f>
        <v>690</v>
      </c>
      <c r="L161" s="2">
        <f>'database including 834 studies'!J691</f>
        <v>0</v>
      </c>
      <c r="M161" s="2">
        <f>'database including 834 studies'!K691</f>
        <v>5</v>
      </c>
      <c r="N161" s="2">
        <f>'database including 834 studies'!L691</f>
        <v>1</v>
      </c>
      <c r="O161" s="2">
        <f>'database including 834 studies'!M691</f>
        <v>1</v>
      </c>
      <c r="P161" s="2">
        <f>'database including 834 studies'!N691</f>
        <v>1</v>
      </c>
      <c r="Q161" s="2">
        <f>'database including 834 studies'!O691</f>
        <v>1</v>
      </c>
      <c r="R161" s="2">
        <f>'database including 834 studies'!P691</f>
        <v>0</v>
      </c>
      <c r="S161" s="2">
        <f>'database including 834 studies'!Q691</f>
        <v>1</v>
      </c>
      <c r="T161" s="2">
        <f>'database including 834 studies'!R691</f>
        <v>2019</v>
      </c>
    </row>
    <row r="162" spans="1:20">
      <c r="A162" s="2">
        <f>'database including 834 studies'!A162</f>
        <v>161</v>
      </c>
      <c r="B162" s="2">
        <f>'database including 834 studies'!J162</f>
        <v>1</v>
      </c>
      <c r="C162" s="2">
        <f>'database including 834 studies'!K162</f>
        <v>4</v>
      </c>
      <c r="D162" s="2">
        <f>'database including 834 studies'!L162</f>
        <v>1</v>
      </c>
      <c r="E162" s="2">
        <f>'database including 834 studies'!M162</f>
        <v>1</v>
      </c>
      <c r="F162" s="2">
        <f>'database including 834 studies'!N162</f>
        <v>1</v>
      </c>
      <c r="G162" s="2">
        <f>'database including 834 studies'!O162</f>
        <v>1</v>
      </c>
      <c r="H162" s="2">
        <f>'database including 834 studies'!P162</f>
        <v>0</v>
      </c>
      <c r="I162" s="2">
        <f>'database including 834 studies'!Q162</f>
        <v>0</v>
      </c>
      <c r="J162" s="2">
        <f>'database including 834 studies'!R162</f>
        <v>2016</v>
      </c>
      <c r="K162" s="29">
        <f>'database including 834 studies'!A692</f>
        <v>691</v>
      </c>
      <c r="L162" s="2">
        <f>'database including 834 studies'!J692</f>
        <v>0</v>
      </c>
      <c r="M162" s="2">
        <f>'database including 834 studies'!K692</f>
        <v>5</v>
      </c>
      <c r="N162" s="2">
        <f>'database including 834 studies'!L692</f>
        <v>1</v>
      </c>
      <c r="O162" s="2">
        <f>'database including 834 studies'!M692</f>
        <v>1</v>
      </c>
      <c r="P162" s="2">
        <f>'database including 834 studies'!N692</f>
        <v>1</v>
      </c>
      <c r="Q162" s="2">
        <f>'database including 834 studies'!O692</f>
        <v>1</v>
      </c>
      <c r="R162" s="2">
        <f>'database including 834 studies'!P692</f>
        <v>1</v>
      </c>
      <c r="S162" s="2">
        <f>'database including 834 studies'!Q692</f>
        <v>0</v>
      </c>
      <c r="T162" s="2">
        <f>'database including 834 studies'!R692</f>
        <v>2019</v>
      </c>
    </row>
    <row r="163" spans="1:20">
      <c r="A163" s="2">
        <f>'database including 834 studies'!A163</f>
        <v>162</v>
      </c>
      <c r="B163" s="2">
        <f>'database including 834 studies'!J163</f>
        <v>1</v>
      </c>
      <c r="C163" s="2">
        <f>'database including 834 studies'!K163</f>
        <v>4</v>
      </c>
      <c r="D163" s="2">
        <f>'database including 834 studies'!L163</f>
        <v>1</v>
      </c>
      <c r="E163" s="2">
        <f>'database including 834 studies'!M163</f>
        <v>1</v>
      </c>
      <c r="F163" s="2">
        <f>'database including 834 studies'!N163</f>
        <v>1</v>
      </c>
      <c r="G163" s="2">
        <f>'database including 834 studies'!O163</f>
        <v>1</v>
      </c>
      <c r="H163" s="2">
        <f>'database including 834 studies'!P163</f>
        <v>0</v>
      </c>
      <c r="I163" s="2">
        <f>'database including 834 studies'!Q163</f>
        <v>0</v>
      </c>
      <c r="J163" s="2">
        <f>'database including 834 studies'!R163</f>
        <v>2017</v>
      </c>
      <c r="K163" s="29">
        <f>'database including 834 studies'!A693</f>
        <v>692</v>
      </c>
      <c r="L163" s="2">
        <f>'database including 834 studies'!J693</f>
        <v>0</v>
      </c>
      <c r="M163" s="2">
        <f>'database including 834 studies'!K693</f>
        <v>5</v>
      </c>
      <c r="N163" s="2">
        <f>'database including 834 studies'!L693</f>
        <v>0</v>
      </c>
      <c r="O163" s="2">
        <f>'database including 834 studies'!M693</f>
        <v>1</v>
      </c>
      <c r="P163" s="2">
        <f>'database including 834 studies'!N693</f>
        <v>1</v>
      </c>
      <c r="Q163" s="2">
        <f>'database including 834 studies'!O693</f>
        <v>1</v>
      </c>
      <c r="R163" s="2">
        <f>'database including 834 studies'!P693</f>
        <v>1</v>
      </c>
      <c r="S163" s="2">
        <f>'database including 834 studies'!Q693</f>
        <v>1</v>
      </c>
      <c r="T163" s="2">
        <f>'database including 834 studies'!R693</f>
        <v>2022</v>
      </c>
    </row>
    <row r="164" spans="1:20">
      <c r="A164" s="2">
        <f>'database including 834 studies'!A164</f>
        <v>163</v>
      </c>
      <c r="B164" s="2">
        <f>'database including 834 studies'!J164</f>
        <v>1</v>
      </c>
      <c r="C164" s="2">
        <f>'database including 834 studies'!K164</f>
        <v>4</v>
      </c>
      <c r="D164" s="2">
        <f>'database including 834 studies'!L164</f>
        <v>1</v>
      </c>
      <c r="E164" s="2">
        <f>'database including 834 studies'!M164</f>
        <v>1</v>
      </c>
      <c r="F164" s="2">
        <f>'database including 834 studies'!N164</f>
        <v>1</v>
      </c>
      <c r="G164" s="2">
        <f>'database including 834 studies'!O164</f>
        <v>1</v>
      </c>
      <c r="H164" s="2">
        <f>'database including 834 studies'!P164</f>
        <v>0</v>
      </c>
      <c r="I164" s="2">
        <f>'database including 834 studies'!Q164</f>
        <v>0</v>
      </c>
      <c r="J164" s="2">
        <f>'database including 834 studies'!R164</f>
        <v>2019</v>
      </c>
      <c r="K164" s="29">
        <f>'database including 834 studies'!A694</f>
        <v>693</v>
      </c>
      <c r="L164" s="2">
        <f>'database including 834 studies'!J694</f>
        <v>0</v>
      </c>
      <c r="M164" s="2">
        <f>'database including 834 studies'!K694</f>
        <v>5</v>
      </c>
      <c r="N164" s="2">
        <f>'database including 834 studies'!L694</f>
        <v>1</v>
      </c>
      <c r="O164" s="2">
        <f>'database including 834 studies'!M694</f>
        <v>1</v>
      </c>
      <c r="P164" s="2">
        <f>'database including 834 studies'!N694</f>
        <v>1</v>
      </c>
      <c r="Q164" s="2">
        <f>'database including 834 studies'!O694</f>
        <v>1</v>
      </c>
      <c r="R164" s="2">
        <f>'database including 834 studies'!P694</f>
        <v>1</v>
      </c>
      <c r="S164" s="2">
        <f>'database including 834 studies'!Q694</f>
        <v>0</v>
      </c>
      <c r="T164" s="2">
        <f>'database including 834 studies'!R694</f>
        <v>2021</v>
      </c>
    </row>
    <row r="165" spans="1:20">
      <c r="A165" s="2">
        <f>'database including 834 studies'!A165</f>
        <v>164</v>
      </c>
      <c r="B165" s="2">
        <f>'database including 834 studies'!J165</f>
        <v>1</v>
      </c>
      <c r="C165" s="2">
        <f>'database including 834 studies'!K165</f>
        <v>4</v>
      </c>
      <c r="D165" s="2">
        <f>'database including 834 studies'!L165</f>
        <v>1</v>
      </c>
      <c r="E165" s="2">
        <f>'database including 834 studies'!M165</f>
        <v>1</v>
      </c>
      <c r="F165" s="2">
        <f>'database including 834 studies'!N165</f>
        <v>1</v>
      </c>
      <c r="G165" s="2">
        <f>'database including 834 studies'!O165</f>
        <v>1</v>
      </c>
      <c r="H165" s="2">
        <f>'database including 834 studies'!P165</f>
        <v>0</v>
      </c>
      <c r="I165" s="2">
        <f>'database including 834 studies'!Q165</f>
        <v>0</v>
      </c>
      <c r="J165" s="2">
        <f>'database including 834 studies'!R165</f>
        <v>2020</v>
      </c>
      <c r="K165" s="29">
        <f>'database including 834 studies'!A695</f>
        <v>694</v>
      </c>
      <c r="L165" s="2">
        <f>'database including 834 studies'!J695</f>
        <v>0</v>
      </c>
      <c r="M165" s="2">
        <f>'database including 834 studies'!K695</f>
        <v>5</v>
      </c>
      <c r="N165" s="2">
        <f>'database including 834 studies'!L695</f>
        <v>1</v>
      </c>
      <c r="O165" s="2">
        <f>'database including 834 studies'!M695</f>
        <v>1</v>
      </c>
      <c r="P165" s="2">
        <f>'database including 834 studies'!N695</f>
        <v>1</v>
      </c>
      <c r="Q165" s="2">
        <f>'database including 834 studies'!O695</f>
        <v>1</v>
      </c>
      <c r="R165" s="2">
        <f>'database including 834 studies'!P695</f>
        <v>1</v>
      </c>
      <c r="S165" s="2">
        <f>'database including 834 studies'!Q695</f>
        <v>0</v>
      </c>
      <c r="T165" s="2">
        <f>'database including 834 studies'!R695</f>
        <v>2018</v>
      </c>
    </row>
    <row r="166" spans="1:20">
      <c r="A166" s="2">
        <f>'database including 834 studies'!A166</f>
        <v>165</v>
      </c>
      <c r="B166" s="2">
        <f>'database including 834 studies'!J166</f>
        <v>1</v>
      </c>
      <c r="C166" s="2">
        <f>'database including 834 studies'!K166</f>
        <v>4</v>
      </c>
      <c r="D166" s="2">
        <f>'database including 834 studies'!L166</f>
        <v>1</v>
      </c>
      <c r="E166" s="2">
        <f>'database including 834 studies'!M166</f>
        <v>1</v>
      </c>
      <c r="F166" s="2">
        <f>'database including 834 studies'!N166</f>
        <v>0</v>
      </c>
      <c r="G166" s="2">
        <f>'database including 834 studies'!O166</f>
        <v>1</v>
      </c>
      <c r="H166" s="2">
        <f>'database including 834 studies'!P166</f>
        <v>0</v>
      </c>
      <c r="I166" s="2">
        <f>'database including 834 studies'!Q166</f>
        <v>1</v>
      </c>
      <c r="J166" s="2">
        <f>'database including 834 studies'!R166</f>
        <v>2021</v>
      </c>
      <c r="K166" s="29">
        <f>'database including 834 studies'!A696</f>
        <v>695</v>
      </c>
      <c r="L166" s="2">
        <f>'database including 834 studies'!J696</f>
        <v>0</v>
      </c>
      <c r="M166" s="2">
        <f>'database including 834 studies'!K696</f>
        <v>5</v>
      </c>
      <c r="N166" s="2">
        <f>'database including 834 studies'!L696</f>
        <v>1</v>
      </c>
      <c r="O166" s="2">
        <f>'database including 834 studies'!M696</f>
        <v>1</v>
      </c>
      <c r="P166" s="2">
        <f>'database including 834 studies'!N696</f>
        <v>1</v>
      </c>
      <c r="Q166" s="2">
        <f>'database including 834 studies'!O696</f>
        <v>1</v>
      </c>
      <c r="R166" s="2">
        <f>'database including 834 studies'!P696</f>
        <v>1</v>
      </c>
      <c r="S166" s="2">
        <f>'database including 834 studies'!Q696</f>
        <v>0</v>
      </c>
      <c r="T166" s="2">
        <f>'database including 834 studies'!R696</f>
        <v>2019</v>
      </c>
    </row>
    <row r="167" spans="1:20">
      <c r="A167" s="2">
        <f>'database including 834 studies'!A167</f>
        <v>166</v>
      </c>
      <c r="B167" s="2">
        <f>'database including 834 studies'!J167</f>
        <v>1</v>
      </c>
      <c r="C167" s="2">
        <f>'database including 834 studies'!K167</f>
        <v>4</v>
      </c>
      <c r="D167" s="2">
        <f>'database including 834 studies'!L167</f>
        <v>1</v>
      </c>
      <c r="E167" s="2">
        <f>'database including 834 studies'!M167</f>
        <v>1</v>
      </c>
      <c r="F167" s="2">
        <f>'database including 834 studies'!N167</f>
        <v>1</v>
      </c>
      <c r="G167" s="2">
        <f>'database including 834 studies'!O167</f>
        <v>1</v>
      </c>
      <c r="H167" s="2">
        <f>'database including 834 studies'!P167</f>
        <v>0</v>
      </c>
      <c r="I167" s="2">
        <f>'database including 834 studies'!Q167</f>
        <v>0</v>
      </c>
      <c r="J167" s="2">
        <f>'database including 834 studies'!R167</f>
        <v>2019</v>
      </c>
      <c r="K167" s="29">
        <f>'database including 834 studies'!A697</f>
        <v>696</v>
      </c>
      <c r="L167" s="2">
        <f>'database including 834 studies'!J697</f>
        <v>0</v>
      </c>
      <c r="M167" s="2">
        <f>'database including 834 studies'!K697</f>
        <v>5</v>
      </c>
      <c r="N167" s="2">
        <f>'database including 834 studies'!L697</f>
        <v>1</v>
      </c>
      <c r="O167" s="2">
        <f>'database including 834 studies'!M697</f>
        <v>1</v>
      </c>
      <c r="P167" s="2">
        <f>'database including 834 studies'!N697</f>
        <v>1</v>
      </c>
      <c r="Q167" s="2">
        <f>'database including 834 studies'!O697</f>
        <v>1</v>
      </c>
      <c r="R167" s="2">
        <f>'database including 834 studies'!P697</f>
        <v>1</v>
      </c>
      <c r="S167" s="2">
        <f>'database including 834 studies'!Q697</f>
        <v>0</v>
      </c>
      <c r="T167" s="2">
        <f>'database including 834 studies'!R697</f>
        <v>2018</v>
      </c>
    </row>
    <row r="168" spans="1:20">
      <c r="A168" s="2">
        <f>'database including 834 studies'!A168</f>
        <v>167</v>
      </c>
      <c r="B168" s="2">
        <f>'database including 834 studies'!J168</f>
        <v>1</v>
      </c>
      <c r="C168" s="2">
        <f>'database including 834 studies'!K168</f>
        <v>4</v>
      </c>
      <c r="D168" s="2">
        <f>'database including 834 studies'!L168</f>
        <v>1</v>
      </c>
      <c r="E168" s="2">
        <f>'database including 834 studies'!M168</f>
        <v>0</v>
      </c>
      <c r="F168" s="2">
        <f>'database including 834 studies'!N168</f>
        <v>1</v>
      </c>
      <c r="G168" s="2">
        <f>'database including 834 studies'!O168</f>
        <v>1</v>
      </c>
      <c r="H168" s="2">
        <f>'database including 834 studies'!P168</f>
        <v>1</v>
      </c>
      <c r="I168" s="2">
        <f>'database including 834 studies'!Q168</f>
        <v>0</v>
      </c>
      <c r="J168" s="2">
        <f>'database including 834 studies'!R168</f>
        <v>2019</v>
      </c>
      <c r="K168" s="29">
        <f>'database including 834 studies'!A698</f>
        <v>697</v>
      </c>
      <c r="L168" s="2">
        <f>'database including 834 studies'!J698</f>
        <v>0</v>
      </c>
      <c r="M168" s="2">
        <f>'database including 834 studies'!K698</f>
        <v>5</v>
      </c>
      <c r="N168" s="2">
        <f>'database including 834 studies'!L698</f>
        <v>1</v>
      </c>
      <c r="O168" s="2">
        <f>'database including 834 studies'!M698</f>
        <v>1</v>
      </c>
      <c r="P168" s="2">
        <f>'database including 834 studies'!N698</f>
        <v>1</v>
      </c>
      <c r="Q168" s="2">
        <f>'database including 834 studies'!O698</f>
        <v>1</v>
      </c>
      <c r="R168" s="2">
        <f>'database including 834 studies'!P698</f>
        <v>1</v>
      </c>
      <c r="S168" s="2">
        <f>'database including 834 studies'!Q698</f>
        <v>0</v>
      </c>
      <c r="T168" s="2">
        <f>'database including 834 studies'!R698</f>
        <v>2018</v>
      </c>
    </row>
    <row r="169" spans="1:20">
      <c r="A169" s="2">
        <f>'database including 834 studies'!A169</f>
        <v>168</v>
      </c>
      <c r="B169" s="2">
        <f>'database including 834 studies'!J169</f>
        <v>1</v>
      </c>
      <c r="C169" s="2">
        <f>'database including 834 studies'!K169</f>
        <v>4</v>
      </c>
      <c r="D169" s="2">
        <f>'database including 834 studies'!L169</f>
        <v>1</v>
      </c>
      <c r="E169" s="2">
        <f>'database including 834 studies'!M169</f>
        <v>1</v>
      </c>
      <c r="F169" s="2">
        <f>'database including 834 studies'!N169</f>
        <v>1</v>
      </c>
      <c r="G169" s="2">
        <f>'database including 834 studies'!O169</f>
        <v>1</v>
      </c>
      <c r="H169" s="2">
        <f>'database including 834 studies'!P169</f>
        <v>0</v>
      </c>
      <c r="I169" s="2">
        <f>'database including 834 studies'!Q169</f>
        <v>0</v>
      </c>
      <c r="J169" s="2">
        <f>'database including 834 studies'!R169</f>
        <v>2022</v>
      </c>
      <c r="K169" s="29">
        <f>'database including 834 studies'!A699</f>
        <v>698</v>
      </c>
      <c r="L169" s="2">
        <f>'database including 834 studies'!J699</f>
        <v>0</v>
      </c>
      <c r="M169" s="2">
        <f>'database including 834 studies'!K699</f>
        <v>5</v>
      </c>
      <c r="N169" s="2">
        <f>'database including 834 studies'!L699</f>
        <v>1</v>
      </c>
      <c r="O169" s="2">
        <f>'database including 834 studies'!M699</f>
        <v>1</v>
      </c>
      <c r="P169" s="2">
        <f>'database including 834 studies'!N699</f>
        <v>1</v>
      </c>
      <c r="Q169" s="2">
        <f>'database including 834 studies'!O699</f>
        <v>1</v>
      </c>
      <c r="R169" s="2">
        <f>'database including 834 studies'!P699</f>
        <v>1</v>
      </c>
      <c r="S169" s="2">
        <f>'database including 834 studies'!Q699</f>
        <v>0</v>
      </c>
      <c r="T169" s="2">
        <f>'database including 834 studies'!R699</f>
        <v>2021</v>
      </c>
    </row>
    <row r="170" spans="1:20">
      <c r="A170" s="2">
        <f>'database including 834 studies'!A170</f>
        <v>169</v>
      </c>
      <c r="B170" s="2">
        <f>'database including 834 studies'!J170</f>
        <v>1</v>
      </c>
      <c r="C170" s="2">
        <f>'database including 834 studies'!K170</f>
        <v>4</v>
      </c>
      <c r="D170" s="2">
        <f>'database including 834 studies'!L170</f>
        <v>1</v>
      </c>
      <c r="E170" s="2">
        <f>'database including 834 studies'!M170</f>
        <v>1</v>
      </c>
      <c r="F170" s="2">
        <f>'database including 834 studies'!N170</f>
        <v>1</v>
      </c>
      <c r="G170" s="2">
        <f>'database including 834 studies'!O170</f>
        <v>1</v>
      </c>
      <c r="H170" s="2">
        <f>'database including 834 studies'!P170</f>
        <v>0</v>
      </c>
      <c r="I170" s="2">
        <f>'database including 834 studies'!Q170</f>
        <v>0</v>
      </c>
      <c r="J170" s="2">
        <f>'database including 834 studies'!R170</f>
        <v>2022</v>
      </c>
      <c r="K170" s="29">
        <f>'database including 834 studies'!A700</f>
        <v>699</v>
      </c>
      <c r="L170" s="2">
        <f>'database including 834 studies'!J700</f>
        <v>0</v>
      </c>
      <c r="M170" s="2">
        <f>'database including 834 studies'!K700</f>
        <v>5</v>
      </c>
      <c r="N170" s="2">
        <f>'database including 834 studies'!L700</f>
        <v>1</v>
      </c>
      <c r="O170" s="2">
        <f>'database including 834 studies'!M700</f>
        <v>1</v>
      </c>
      <c r="P170" s="2">
        <f>'database including 834 studies'!N700</f>
        <v>1</v>
      </c>
      <c r="Q170" s="2">
        <f>'database including 834 studies'!O700</f>
        <v>1</v>
      </c>
      <c r="R170" s="2">
        <f>'database including 834 studies'!P700</f>
        <v>1</v>
      </c>
      <c r="S170" s="2">
        <f>'database including 834 studies'!Q700</f>
        <v>0</v>
      </c>
      <c r="T170" s="2">
        <f>'database including 834 studies'!R700</f>
        <v>2019</v>
      </c>
    </row>
    <row r="171" spans="1:20">
      <c r="A171" s="2">
        <f>'database including 834 studies'!A171</f>
        <v>170</v>
      </c>
      <c r="B171" s="2">
        <f>'database including 834 studies'!J171</f>
        <v>1</v>
      </c>
      <c r="C171" s="2">
        <f>'database including 834 studies'!K171</f>
        <v>4</v>
      </c>
      <c r="D171" s="2">
        <f>'database including 834 studies'!L171</f>
        <v>0</v>
      </c>
      <c r="E171" s="2">
        <f>'database including 834 studies'!M171</f>
        <v>1</v>
      </c>
      <c r="F171" s="2">
        <f>'database including 834 studies'!N171</f>
        <v>1</v>
      </c>
      <c r="G171" s="2">
        <f>'database including 834 studies'!O171</f>
        <v>1</v>
      </c>
      <c r="H171" s="2">
        <f>'database including 834 studies'!P171</f>
        <v>1</v>
      </c>
      <c r="I171" s="2">
        <f>'database including 834 studies'!Q171</f>
        <v>0</v>
      </c>
      <c r="J171" s="2">
        <f>'database including 834 studies'!R171</f>
        <v>2021</v>
      </c>
      <c r="K171" s="29">
        <f>'database including 834 studies'!A701</f>
        <v>700</v>
      </c>
      <c r="L171" s="2">
        <f>'database including 834 studies'!J701</f>
        <v>0</v>
      </c>
      <c r="M171" s="2">
        <f>'database including 834 studies'!K701</f>
        <v>5</v>
      </c>
      <c r="N171" s="2">
        <f>'database including 834 studies'!L701</f>
        <v>1</v>
      </c>
      <c r="O171" s="2">
        <f>'database including 834 studies'!M701</f>
        <v>1</v>
      </c>
      <c r="P171" s="2">
        <f>'database including 834 studies'!N701</f>
        <v>1</v>
      </c>
      <c r="Q171" s="2">
        <f>'database including 834 studies'!O701</f>
        <v>1</v>
      </c>
      <c r="R171" s="2">
        <f>'database including 834 studies'!P701</f>
        <v>1</v>
      </c>
      <c r="S171" s="2">
        <f>'database including 834 studies'!Q701</f>
        <v>0</v>
      </c>
      <c r="T171" s="2">
        <f>'database including 834 studies'!R701</f>
        <v>2018</v>
      </c>
    </row>
    <row r="172" spans="1:20">
      <c r="A172" s="2">
        <f>'database including 834 studies'!A172</f>
        <v>171</v>
      </c>
      <c r="B172" s="2">
        <f>'database including 834 studies'!J172</f>
        <v>1</v>
      </c>
      <c r="C172" s="2">
        <f>'database including 834 studies'!K172</f>
        <v>4</v>
      </c>
      <c r="D172" s="2">
        <f>'database including 834 studies'!L172</f>
        <v>1</v>
      </c>
      <c r="E172" s="2">
        <f>'database including 834 studies'!M172</f>
        <v>1</v>
      </c>
      <c r="F172" s="2">
        <f>'database including 834 studies'!N172</f>
        <v>1</v>
      </c>
      <c r="G172" s="2">
        <f>'database including 834 studies'!O172</f>
        <v>0</v>
      </c>
      <c r="H172" s="2">
        <f>'database including 834 studies'!P172</f>
        <v>1</v>
      </c>
      <c r="I172" s="2">
        <f>'database including 834 studies'!Q172</f>
        <v>0</v>
      </c>
      <c r="J172" s="2">
        <f>'database including 834 studies'!R172</f>
        <v>2018</v>
      </c>
      <c r="K172" s="29">
        <f>'database including 834 studies'!A702</f>
        <v>701</v>
      </c>
      <c r="L172" s="2">
        <f>'database including 834 studies'!J702</f>
        <v>0</v>
      </c>
      <c r="M172" s="2">
        <f>'database including 834 studies'!K702</f>
        <v>5</v>
      </c>
      <c r="N172" s="2">
        <f>'database including 834 studies'!L702</f>
        <v>1</v>
      </c>
      <c r="O172" s="2">
        <f>'database including 834 studies'!M702</f>
        <v>1</v>
      </c>
      <c r="P172" s="2">
        <f>'database including 834 studies'!N702</f>
        <v>0</v>
      </c>
      <c r="Q172" s="2">
        <f>'database including 834 studies'!O702</f>
        <v>1</v>
      </c>
      <c r="R172" s="2">
        <f>'database including 834 studies'!P702</f>
        <v>1</v>
      </c>
      <c r="S172" s="2">
        <f>'database including 834 studies'!Q702</f>
        <v>1</v>
      </c>
      <c r="T172" s="2">
        <f>'database including 834 studies'!R702</f>
        <v>2020</v>
      </c>
    </row>
    <row r="173" spans="1:20">
      <c r="A173" s="2">
        <f>'database including 834 studies'!A173</f>
        <v>172</v>
      </c>
      <c r="B173" s="2">
        <f>'database including 834 studies'!J173</f>
        <v>1</v>
      </c>
      <c r="C173" s="2">
        <f>'database including 834 studies'!K173</f>
        <v>4</v>
      </c>
      <c r="D173" s="2">
        <f>'database including 834 studies'!L173</f>
        <v>1</v>
      </c>
      <c r="E173" s="2">
        <f>'database including 834 studies'!M173</f>
        <v>1</v>
      </c>
      <c r="F173" s="2">
        <f>'database including 834 studies'!N173</f>
        <v>1</v>
      </c>
      <c r="G173" s="2">
        <f>'database including 834 studies'!O173</f>
        <v>1</v>
      </c>
      <c r="H173" s="2">
        <f>'database including 834 studies'!P173</f>
        <v>0</v>
      </c>
      <c r="I173" s="2">
        <f>'database including 834 studies'!Q173</f>
        <v>0</v>
      </c>
      <c r="J173" s="2">
        <f>'database including 834 studies'!R173</f>
        <v>2019</v>
      </c>
      <c r="K173" s="29">
        <f>'database including 834 studies'!A703</f>
        <v>702</v>
      </c>
      <c r="L173" s="2">
        <f>'database including 834 studies'!J703</f>
        <v>0</v>
      </c>
      <c r="M173" s="2">
        <f>'database including 834 studies'!K703</f>
        <v>5</v>
      </c>
      <c r="N173" s="2">
        <f>'database including 834 studies'!L703</f>
        <v>1</v>
      </c>
      <c r="O173" s="2">
        <f>'database including 834 studies'!M703</f>
        <v>1</v>
      </c>
      <c r="P173" s="2">
        <f>'database including 834 studies'!N703</f>
        <v>1</v>
      </c>
      <c r="Q173" s="2">
        <f>'database including 834 studies'!O703</f>
        <v>1</v>
      </c>
      <c r="R173" s="2">
        <f>'database including 834 studies'!P703</f>
        <v>1</v>
      </c>
      <c r="S173" s="2">
        <f>'database including 834 studies'!Q703</f>
        <v>0</v>
      </c>
      <c r="T173" s="2">
        <f>'database including 834 studies'!R703</f>
        <v>2014</v>
      </c>
    </row>
    <row r="174" spans="1:20">
      <c r="A174" s="2">
        <f>'database including 834 studies'!A174</f>
        <v>173</v>
      </c>
      <c r="B174" s="2">
        <f>'database including 834 studies'!J174</f>
        <v>1</v>
      </c>
      <c r="C174" s="2">
        <f>'database including 834 studies'!K174</f>
        <v>4</v>
      </c>
      <c r="D174" s="2">
        <f>'database including 834 studies'!L174</f>
        <v>0</v>
      </c>
      <c r="E174" s="2">
        <f>'database including 834 studies'!M174</f>
        <v>1</v>
      </c>
      <c r="F174" s="2">
        <f>'database including 834 studies'!N174</f>
        <v>1</v>
      </c>
      <c r="G174" s="2">
        <f>'database including 834 studies'!O174</f>
        <v>1</v>
      </c>
      <c r="H174" s="2">
        <f>'database including 834 studies'!P174</f>
        <v>0</v>
      </c>
      <c r="I174" s="2">
        <f>'database including 834 studies'!Q174</f>
        <v>1</v>
      </c>
      <c r="J174" s="2">
        <f>'database including 834 studies'!R174</f>
        <v>2022</v>
      </c>
      <c r="K174" s="29">
        <f>'database including 834 studies'!A704</f>
        <v>703</v>
      </c>
      <c r="L174" s="2">
        <f>'database including 834 studies'!J704</f>
        <v>0</v>
      </c>
      <c r="M174" s="2">
        <f>'database including 834 studies'!K704</f>
        <v>5</v>
      </c>
      <c r="N174" s="2">
        <f>'database including 834 studies'!L704</f>
        <v>1</v>
      </c>
      <c r="O174" s="2">
        <f>'database including 834 studies'!M704</f>
        <v>1</v>
      </c>
      <c r="P174" s="2">
        <f>'database including 834 studies'!N704</f>
        <v>1</v>
      </c>
      <c r="Q174" s="2">
        <f>'database including 834 studies'!O704</f>
        <v>1</v>
      </c>
      <c r="R174" s="2">
        <f>'database including 834 studies'!P704</f>
        <v>1</v>
      </c>
      <c r="S174" s="2">
        <f>'database including 834 studies'!Q704</f>
        <v>0</v>
      </c>
      <c r="T174" s="2">
        <f>'database including 834 studies'!R704</f>
        <v>2022</v>
      </c>
    </row>
    <row r="175" spans="1:20">
      <c r="A175" s="2">
        <f>'database including 834 studies'!A175</f>
        <v>174</v>
      </c>
      <c r="B175" s="2">
        <f>'database including 834 studies'!J175</f>
        <v>1</v>
      </c>
      <c r="C175" s="2">
        <f>'database including 834 studies'!K175</f>
        <v>4</v>
      </c>
      <c r="D175" s="2">
        <f>'database including 834 studies'!L175</f>
        <v>0</v>
      </c>
      <c r="E175" s="2">
        <f>'database including 834 studies'!M175</f>
        <v>0</v>
      </c>
      <c r="F175" s="2">
        <f>'database including 834 studies'!N175</f>
        <v>1</v>
      </c>
      <c r="G175" s="2">
        <f>'database including 834 studies'!O175</f>
        <v>1</v>
      </c>
      <c r="H175" s="2">
        <f>'database including 834 studies'!P175</f>
        <v>1</v>
      </c>
      <c r="I175" s="2">
        <f>'database including 834 studies'!Q175</f>
        <v>1</v>
      </c>
      <c r="J175" s="2">
        <f>'database including 834 studies'!R175</f>
        <v>2022</v>
      </c>
      <c r="K175" s="29">
        <f>'database including 834 studies'!A705</f>
        <v>704</v>
      </c>
      <c r="L175" s="2">
        <f>'database including 834 studies'!J705</f>
        <v>0</v>
      </c>
      <c r="M175" s="2">
        <f>'database including 834 studies'!K705</f>
        <v>5</v>
      </c>
      <c r="N175" s="2">
        <f>'database including 834 studies'!L705</f>
        <v>1</v>
      </c>
      <c r="O175" s="2">
        <f>'database including 834 studies'!M705</f>
        <v>1</v>
      </c>
      <c r="P175" s="2">
        <f>'database including 834 studies'!N705</f>
        <v>1</v>
      </c>
      <c r="Q175" s="2">
        <f>'database including 834 studies'!O705</f>
        <v>1</v>
      </c>
      <c r="R175" s="2">
        <f>'database including 834 studies'!P705</f>
        <v>1</v>
      </c>
      <c r="S175" s="2">
        <f>'database including 834 studies'!Q705</f>
        <v>0</v>
      </c>
      <c r="T175" s="2">
        <f>'database including 834 studies'!R705</f>
        <v>2021</v>
      </c>
    </row>
    <row r="176" spans="1:20">
      <c r="A176" s="2">
        <f>'database including 834 studies'!A176</f>
        <v>175</v>
      </c>
      <c r="B176" s="2">
        <f>'database including 834 studies'!J176</f>
        <v>1</v>
      </c>
      <c r="C176" s="2">
        <f>'database including 834 studies'!K176</f>
        <v>4</v>
      </c>
      <c r="D176" s="2">
        <f>'database including 834 studies'!L176</f>
        <v>1</v>
      </c>
      <c r="E176" s="2">
        <f>'database including 834 studies'!M176</f>
        <v>1</v>
      </c>
      <c r="F176" s="2">
        <f>'database including 834 studies'!N176</f>
        <v>1</v>
      </c>
      <c r="G176" s="2">
        <f>'database including 834 studies'!O176</f>
        <v>0</v>
      </c>
      <c r="H176" s="2">
        <f>'database including 834 studies'!P176</f>
        <v>1</v>
      </c>
      <c r="I176" s="2">
        <f>'database including 834 studies'!Q176</f>
        <v>0</v>
      </c>
      <c r="J176" s="2">
        <f>'database including 834 studies'!R176</f>
        <v>2017</v>
      </c>
      <c r="K176" s="29">
        <f>'database including 834 studies'!A706</f>
        <v>705</v>
      </c>
      <c r="L176" s="2">
        <f>'database including 834 studies'!J706</f>
        <v>0</v>
      </c>
      <c r="M176" s="2">
        <f>'database including 834 studies'!K706</f>
        <v>5</v>
      </c>
      <c r="N176" s="2">
        <f>'database including 834 studies'!L706</f>
        <v>1</v>
      </c>
      <c r="O176" s="2">
        <f>'database including 834 studies'!M706</f>
        <v>1</v>
      </c>
      <c r="P176" s="2">
        <f>'database including 834 studies'!N706</f>
        <v>1</v>
      </c>
      <c r="Q176" s="2">
        <f>'database including 834 studies'!O706</f>
        <v>1</v>
      </c>
      <c r="R176" s="2">
        <f>'database including 834 studies'!P706</f>
        <v>1</v>
      </c>
      <c r="S176" s="2">
        <f>'database including 834 studies'!Q706</f>
        <v>0</v>
      </c>
      <c r="T176" s="2">
        <f>'database including 834 studies'!R706</f>
        <v>2022</v>
      </c>
    </row>
    <row r="177" spans="1:20">
      <c r="A177" s="2">
        <f>'database including 834 studies'!A177</f>
        <v>176</v>
      </c>
      <c r="B177" s="2">
        <f>'database including 834 studies'!J177</f>
        <v>1</v>
      </c>
      <c r="C177" s="2">
        <f>'database including 834 studies'!K177</f>
        <v>4</v>
      </c>
      <c r="D177" s="2">
        <f>'database including 834 studies'!L177</f>
        <v>1</v>
      </c>
      <c r="E177" s="2">
        <f>'database including 834 studies'!M177</f>
        <v>1</v>
      </c>
      <c r="F177" s="2">
        <f>'database including 834 studies'!N177</f>
        <v>0</v>
      </c>
      <c r="G177" s="2">
        <f>'database including 834 studies'!O177</f>
        <v>0</v>
      </c>
      <c r="H177" s="2">
        <f>'database including 834 studies'!P177</f>
        <v>1</v>
      </c>
      <c r="I177" s="2">
        <f>'database including 834 studies'!Q177</f>
        <v>1</v>
      </c>
      <c r="J177" s="2">
        <f>'database including 834 studies'!R177</f>
        <v>2017</v>
      </c>
      <c r="K177" s="29">
        <f>'database including 834 studies'!A707</f>
        <v>706</v>
      </c>
      <c r="L177" s="2">
        <f>'database including 834 studies'!J707</f>
        <v>0</v>
      </c>
      <c r="M177" s="2">
        <f>'database including 834 studies'!K707</f>
        <v>5</v>
      </c>
      <c r="N177" s="2">
        <f>'database including 834 studies'!L707</f>
        <v>1</v>
      </c>
      <c r="O177" s="2">
        <f>'database including 834 studies'!M707</f>
        <v>1</v>
      </c>
      <c r="P177" s="2">
        <f>'database including 834 studies'!N707</f>
        <v>1</v>
      </c>
      <c r="Q177" s="2">
        <f>'database including 834 studies'!O707</f>
        <v>1</v>
      </c>
      <c r="R177" s="2">
        <f>'database including 834 studies'!P707</f>
        <v>1</v>
      </c>
      <c r="S177" s="2">
        <f>'database including 834 studies'!Q707</f>
        <v>0</v>
      </c>
      <c r="T177" s="2">
        <f>'database including 834 studies'!R707</f>
        <v>2021</v>
      </c>
    </row>
    <row r="178" spans="1:20">
      <c r="A178" s="2">
        <f>'database including 834 studies'!A178</f>
        <v>177</v>
      </c>
      <c r="B178" s="2">
        <f>'database including 834 studies'!J178</f>
        <v>1</v>
      </c>
      <c r="C178" s="2">
        <f>'database including 834 studies'!K178</f>
        <v>4</v>
      </c>
      <c r="D178" s="2">
        <f>'database including 834 studies'!L178</f>
        <v>0</v>
      </c>
      <c r="E178" s="2">
        <f>'database including 834 studies'!M178</f>
        <v>1</v>
      </c>
      <c r="F178" s="2">
        <f>'database including 834 studies'!N178</f>
        <v>1</v>
      </c>
      <c r="G178" s="2">
        <f>'database including 834 studies'!O178</f>
        <v>0</v>
      </c>
      <c r="H178" s="2">
        <f>'database including 834 studies'!P178</f>
        <v>1</v>
      </c>
      <c r="I178" s="2">
        <f>'database including 834 studies'!Q178</f>
        <v>1</v>
      </c>
      <c r="J178" s="2">
        <f>'database including 834 studies'!R178</f>
        <v>2019</v>
      </c>
      <c r="K178" s="29">
        <f>'database including 834 studies'!A708</f>
        <v>707</v>
      </c>
      <c r="L178" s="2">
        <f>'database including 834 studies'!J708</f>
        <v>0</v>
      </c>
      <c r="M178" s="2">
        <f>'database including 834 studies'!K708</f>
        <v>5</v>
      </c>
      <c r="N178" s="2">
        <f>'database including 834 studies'!L708</f>
        <v>1</v>
      </c>
      <c r="O178" s="2">
        <f>'database including 834 studies'!M708</f>
        <v>1</v>
      </c>
      <c r="P178" s="2">
        <f>'database including 834 studies'!N708</f>
        <v>1</v>
      </c>
      <c r="Q178" s="2">
        <f>'database including 834 studies'!O708</f>
        <v>1</v>
      </c>
      <c r="R178" s="2">
        <f>'database including 834 studies'!P708</f>
        <v>1</v>
      </c>
      <c r="S178" s="2">
        <f>'database including 834 studies'!Q708</f>
        <v>0</v>
      </c>
      <c r="T178" s="2">
        <f>'database including 834 studies'!R708</f>
        <v>2021</v>
      </c>
    </row>
    <row r="179" spans="1:20">
      <c r="A179" s="2">
        <f>'database including 834 studies'!A179</f>
        <v>178</v>
      </c>
      <c r="B179" s="2">
        <f>'database including 834 studies'!J179</f>
        <v>1</v>
      </c>
      <c r="C179" s="2">
        <f>'database including 834 studies'!K179</f>
        <v>4</v>
      </c>
      <c r="D179" s="2">
        <f>'database including 834 studies'!L179</f>
        <v>1</v>
      </c>
      <c r="E179" s="2">
        <f>'database including 834 studies'!M179</f>
        <v>1</v>
      </c>
      <c r="F179" s="2">
        <f>'database including 834 studies'!N179</f>
        <v>1</v>
      </c>
      <c r="G179" s="2">
        <f>'database including 834 studies'!O179</f>
        <v>1</v>
      </c>
      <c r="H179" s="2">
        <f>'database including 834 studies'!P179</f>
        <v>0</v>
      </c>
      <c r="I179" s="2">
        <f>'database including 834 studies'!Q179</f>
        <v>0</v>
      </c>
      <c r="J179" s="2">
        <f>'database including 834 studies'!R179</f>
        <v>2019</v>
      </c>
      <c r="K179" s="29">
        <f>'database including 834 studies'!A709</f>
        <v>708</v>
      </c>
      <c r="L179" s="2">
        <f>'database including 834 studies'!J709</f>
        <v>0</v>
      </c>
      <c r="M179" s="2">
        <f>'database including 834 studies'!K709</f>
        <v>5</v>
      </c>
      <c r="N179" s="2">
        <f>'database including 834 studies'!L709</f>
        <v>1</v>
      </c>
      <c r="O179" s="2">
        <f>'database including 834 studies'!M709</f>
        <v>1</v>
      </c>
      <c r="P179" s="2">
        <f>'database including 834 studies'!N709</f>
        <v>1</v>
      </c>
      <c r="Q179" s="2">
        <f>'database including 834 studies'!O709</f>
        <v>1</v>
      </c>
      <c r="R179" s="2">
        <f>'database including 834 studies'!P709</f>
        <v>1</v>
      </c>
      <c r="S179" s="2">
        <f>'database including 834 studies'!Q709</f>
        <v>0</v>
      </c>
      <c r="T179" s="2">
        <f>'database including 834 studies'!R709</f>
        <v>2017</v>
      </c>
    </row>
    <row r="180" spans="1:20">
      <c r="A180" s="2">
        <f>'database including 834 studies'!A180</f>
        <v>179</v>
      </c>
      <c r="B180" s="2">
        <f>'database including 834 studies'!J180</f>
        <v>1</v>
      </c>
      <c r="C180" s="2">
        <f>'database including 834 studies'!K180</f>
        <v>4</v>
      </c>
      <c r="D180" s="2">
        <f>'database including 834 studies'!L180</f>
        <v>1</v>
      </c>
      <c r="E180" s="2">
        <f>'database including 834 studies'!M180</f>
        <v>1</v>
      </c>
      <c r="F180" s="2">
        <f>'database including 834 studies'!N180</f>
        <v>1</v>
      </c>
      <c r="G180" s="2">
        <f>'database including 834 studies'!O180</f>
        <v>1</v>
      </c>
      <c r="H180" s="2">
        <f>'database including 834 studies'!P180</f>
        <v>0</v>
      </c>
      <c r="I180" s="2">
        <f>'database including 834 studies'!Q180</f>
        <v>0</v>
      </c>
      <c r="J180" s="2">
        <f>'database including 834 studies'!R180</f>
        <v>2021</v>
      </c>
      <c r="K180" s="29">
        <f>'database including 834 studies'!A710</f>
        <v>709</v>
      </c>
      <c r="L180" s="2">
        <f>'database including 834 studies'!J710</f>
        <v>0</v>
      </c>
      <c r="M180" s="2">
        <f>'database including 834 studies'!K710</f>
        <v>5</v>
      </c>
      <c r="N180" s="2">
        <f>'database including 834 studies'!L710</f>
        <v>1</v>
      </c>
      <c r="O180" s="2">
        <f>'database including 834 studies'!M710</f>
        <v>1</v>
      </c>
      <c r="P180" s="2">
        <f>'database including 834 studies'!N710</f>
        <v>1</v>
      </c>
      <c r="Q180" s="2">
        <f>'database including 834 studies'!O710</f>
        <v>1</v>
      </c>
      <c r="R180" s="2">
        <f>'database including 834 studies'!P710</f>
        <v>1</v>
      </c>
      <c r="S180" s="2">
        <f>'database including 834 studies'!Q710</f>
        <v>0</v>
      </c>
      <c r="T180" s="2">
        <f>'database including 834 studies'!R710</f>
        <v>2022</v>
      </c>
    </row>
    <row r="181" spans="1:20">
      <c r="A181" s="2">
        <f>'database including 834 studies'!A181</f>
        <v>180</v>
      </c>
      <c r="B181" s="2">
        <f>'database including 834 studies'!J181</f>
        <v>1</v>
      </c>
      <c r="C181" s="2">
        <f>'database including 834 studies'!K181</f>
        <v>4</v>
      </c>
      <c r="D181" s="2">
        <f>'database including 834 studies'!L181</f>
        <v>0</v>
      </c>
      <c r="E181" s="2">
        <f>'database including 834 studies'!M181</f>
        <v>1</v>
      </c>
      <c r="F181" s="2">
        <f>'database including 834 studies'!N181</f>
        <v>1</v>
      </c>
      <c r="G181" s="2">
        <f>'database including 834 studies'!O181</f>
        <v>1</v>
      </c>
      <c r="H181" s="2">
        <f>'database including 834 studies'!P181</f>
        <v>0</v>
      </c>
      <c r="I181" s="2">
        <f>'database including 834 studies'!Q181</f>
        <v>1</v>
      </c>
      <c r="J181" s="2">
        <f>'database including 834 studies'!R181</f>
        <v>2021</v>
      </c>
      <c r="K181" s="29">
        <f>'database including 834 studies'!A711</f>
        <v>710</v>
      </c>
      <c r="L181" s="2">
        <f>'database including 834 studies'!J711</f>
        <v>0</v>
      </c>
      <c r="M181" s="2">
        <f>'database including 834 studies'!K711</f>
        <v>5</v>
      </c>
      <c r="N181" s="2">
        <f>'database including 834 studies'!L711</f>
        <v>1</v>
      </c>
      <c r="O181" s="2">
        <f>'database including 834 studies'!M711</f>
        <v>1</v>
      </c>
      <c r="P181" s="2">
        <f>'database including 834 studies'!N711</f>
        <v>1</v>
      </c>
      <c r="Q181" s="2">
        <f>'database including 834 studies'!O711</f>
        <v>1</v>
      </c>
      <c r="R181" s="2">
        <f>'database including 834 studies'!P711</f>
        <v>1</v>
      </c>
      <c r="S181" s="2">
        <f>'database including 834 studies'!Q711</f>
        <v>0</v>
      </c>
      <c r="T181" s="2">
        <f>'database including 834 studies'!R711</f>
        <v>2022</v>
      </c>
    </row>
    <row r="182" spans="1:20">
      <c r="A182" s="2">
        <f>'database including 834 studies'!A182</f>
        <v>181</v>
      </c>
      <c r="B182" s="2">
        <f>'database including 834 studies'!J182</f>
        <v>1</v>
      </c>
      <c r="C182" s="2">
        <f>'database including 834 studies'!K182</f>
        <v>4</v>
      </c>
      <c r="D182" s="2">
        <f>'database including 834 studies'!L182</f>
        <v>1</v>
      </c>
      <c r="E182" s="2">
        <f>'database including 834 studies'!M182</f>
        <v>1</v>
      </c>
      <c r="F182" s="2">
        <f>'database including 834 studies'!N182</f>
        <v>1</v>
      </c>
      <c r="G182" s="2">
        <f>'database including 834 studies'!O182</f>
        <v>0</v>
      </c>
      <c r="H182" s="2">
        <f>'database including 834 studies'!P182</f>
        <v>1</v>
      </c>
      <c r="I182" s="2">
        <f>'database including 834 studies'!Q182</f>
        <v>0</v>
      </c>
      <c r="J182" s="2">
        <f>'database including 834 studies'!R182</f>
        <v>2021</v>
      </c>
      <c r="K182" s="29">
        <f>'database including 834 studies'!A712</f>
        <v>711</v>
      </c>
      <c r="L182" s="2">
        <f>'database including 834 studies'!J712</f>
        <v>0</v>
      </c>
      <c r="M182" s="2">
        <f>'database including 834 studies'!K712</f>
        <v>5</v>
      </c>
      <c r="N182" s="2">
        <f>'database including 834 studies'!L712</f>
        <v>0</v>
      </c>
      <c r="O182" s="2">
        <f>'database including 834 studies'!M712</f>
        <v>1</v>
      </c>
      <c r="P182" s="2">
        <f>'database including 834 studies'!N712</f>
        <v>1</v>
      </c>
      <c r="Q182" s="2">
        <f>'database including 834 studies'!O712</f>
        <v>1</v>
      </c>
      <c r="R182" s="2">
        <f>'database including 834 studies'!P712</f>
        <v>1</v>
      </c>
      <c r="S182" s="2">
        <f>'database including 834 studies'!Q712</f>
        <v>1</v>
      </c>
      <c r="T182" s="2">
        <f>'database including 834 studies'!R712</f>
        <v>2016</v>
      </c>
    </row>
    <row r="183" spans="1:20">
      <c r="A183" s="2">
        <f>'database including 834 studies'!A183</f>
        <v>182</v>
      </c>
      <c r="B183" s="2">
        <f>'database including 834 studies'!J183</f>
        <v>1</v>
      </c>
      <c r="C183" s="2">
        <f>'database including 834 studies'!K183</f>
        <v>4</v>
      </c>
      <c r="D183" s="2">
        <f>'database including 834 studies'!L183</f>
        <v>1</v>
      </c>
      <c r="E183" s="2">
        <f>'database including 834 studies'!M183</f>
        <v>1</v>
      </c>
      <c r="F183" s="2">
        <f>'database including 834 studies'!N183</f>
        <v>1</v>
      </c>
      <c r="G183" s="2">
        <f>'database including 834 studies'!O183</f>
        <v>1</v>
      </c>
      <c r="H183" s="2">
        <f>'database including 834 studies'!P183</f>
        <v>0</v>
      </c>
      <c r="I183" s="2">
        <f>'database including 834 studies'!Q183</f>
        <v>0</v>
      </c>
      <c r="J183" s="2">
        <f>'database including 834 studies'!R183</f>
        <v>2020</v>
      </c>
      <c r="K183" s="29">
        <f>'database including 834 studies'!A713</f>
        <v>712</v>
      </c>
      <c r="L183" s="2">
        <f>'database including 834 studies'!J713</f>
        <v>0</v>
      </c>
      <c r="M183" s="2">
        <f>'database including 834 studies'!K713</f>
        <v>5</v>
      </c>
      <c r="N183" s="2">
        <f>'database including 834 studies'!L713</f>
        <v>1</v>
      </c>
      <c r="O183" s="2">
        <f>'database including 834 studies'!M713</f>
        <v>1</v>
      </c>
      <c r="P183" s="2">
        <f>'database including 834 studies'!N713</f>
        <v>1</v>
      </c>
      <c r="Q183" s="2">
        <f>'database including 834 studies'!O713</f>
        <v>1</v>
      </c>
      <c r="R183" s="2">
        <f>'database including 834 studies'!P713</f>
        <v>1</v>
      </c>
      <c r="S183" s="2">
        <f>'database including 834 studies'!Q713</f>
        <v>0</v>
      </c>
      <c r="T183" s="2">
        <f>'database including 834 studies'!R713</f>
        <v>2018</v>
      </c>
    </row>
    <row r="184" spans="1:20">
      <c r="A184" s="2">
        <f>'database including 834 studies'!A184</f>
        <v>183</v>
      </c>
      <c r="B184" s="2">
        <f>'database including 834 studies'!J184</f>
        <v>1</v>
      </c>
      <c r="C184" s="2">
        <f>'database including 834 studies'!K184</f>
        <v>4</v>
      </c>
      <c r="D184" s="2">
        <f>'database including 834 studies'!L184</f>
        <v>0</v>
      </c>
      <c r="E184" s="2">
        <f>'database including 834 studies'!M184</f>
        <v>1</v>
      </c>
      <c r="F184" s="2">
        <f>'database including 834 studies'!N184</f>
        <v>1</v>
      </c>
      <c r="G184" s="2">
        <f>'database including 834 studies'!O184</f>
        <v>1</v>
      </c>
      <c r="H184" s="2">
        <f>'database including 834 studies'!P184</f>
        <v>0</v>
      </c>
      <c r="I184" s="2">
        <f>'database including 834 studies'!Q184</f>
        <v>1</v>
      </c>
      <c r="J184" s="2">
        <f>'database including 834 studies'!R184</f>
        <v>2020</v>
      </c>
      <c r="K184" s="29">
        <f>'database including 834 studies'!A714</f>
        <v>713</v>
      </c>
      <c r="L184" s="2">
        <f>'database including 834 studies'!J714</f>
        <v>0</v>
      </c>
      <c r="M184" s="2">
        <f>'database including 834 studies'!K714</f>
        <v>5</v>
      </c>
      <c r="N184" s="2">
        <f>'database including 834 studies'!L714</f>
        <v>1</v>
      </c>
      <c r="O184" s="2">
        <f>'database including 834 studies'!M714</f>
        <v>1</v>
      </c>
      <c r="P184" s="2">
        <f>'database including 834 studies'!N714</f>
        <v>1</v>
      </c>
      <c r="Q184" s="2">
        <f>'database including 834 studies'!O714</f>
        <v>1</v>
      </c>
      <c r="R184" s="2">
        <f>'database including 834 studies'!P714</f>
        <v>1</v>
      </c>
      <c r="S184" s="2">
        <f>'database including 834 studies'!Q714</f>
        <v>0</v>
      </c>
      <c r="T184" s="2">
        <f>'database including 834 studies'!R714</f>
        <v>2018</v>
      </c>
    </row>
    <row r="185" spans="1:20">
      <c r="A185" s="2">
        <f>'database including 834 studies'!A185</f>
        <v>184</v>
      </c>
      <c r="B185" s="2">
        <f>'database including 834 studies'!J185</f>
        <v>1</v>
      </c>
      <c r="C185" s="2">
        <f>'database including 834 studies'!K185</f>
        <v>4</v>
      </c>
      <c r="D185" s="2">
        <f>'database including 834 studies'!L185</f>
        <v>0</v>
      </c>
      <c r="E185" s="2">
        <f>'database including 834 studies'!M185</f>
        <v>1</v>
      </c>
      <c r="F185" s="2">
        <f>'database including 834 studies'!N185</f>
        <v>1</v>
      </c>
      <c r="G185" s="2">
        <f>'database including 834 studies'!O185</f>
        <v>1</v>
      </c>
      <c r="H185" s="2">
        <f>'database including 834 studies'!P185</f>
        <v>0</v>
      </c>
      <c r="I185" s="2">
        <f>'database including 834 studies'!Q185</f>
        <v>1</v>
      </c>
      <c r="J185" s="2">
        <f>'database including 834 studies'!R185</f>
        <v>2021</v>
      </c>
      <c r="K185" s="29">
        <f>'database including 834 studies'!A715</f>
        <v>714</v>
      </c>
      <c r="L185" s="2">
        <f>'database including 834 studies'!J715</f>
        <v>0</v>
      </c>
      <c r="M185" s="2">
        <f>'database including 834 studies'!K715</f>
        <v>5</v>
      </c>
      <c r="N185" s="2">
        <f>'database including 834 studies'!L715</f>
        <v>1</v>
      </c>
      <c r="O185" s="2">
        <f>'database including 834 studies'!M715</f>
        <v>1</v>
      </c>
      <c r="P185" s="2">
        <f>'database including 834 studies'!N715</f>
        <v>1</v>
      </c>
      <c r="Q185" s="2">
        <f>'database including 834 studies'!O715</f>
        <v>1</v>
      </c>
      <c r="R185" s="2">
        <f>'database including 834 studies'!P715</f>
        <v>1</v>
      </c>
      <c r="S185" s="2">
        <f>'database including 834 studies'!Q715</f>
        <v>0</v>
      </c>
      <c r="T185" s="2">
        <f>'database including 834 studies'!R715</f>
        <v>2019</v>
      </c>
    </row>
    <row r="186" spans="1:20">
      <c r="A186" s="2">
        <f>'database including 834 studies'!A186</f>
        <v>185</v>
      </c>
      <c r="B186" s="2">
        <f>'database including 834 studies'!J186</f>
        <v>1</v>
      </c>
      <c r="C186" s="2">
        <f>'database including 834 studies'!K186</f>
        <v>4</v>
      </c>
      <c r="D186" s="2">
        <f>'database including 834 studies'!L186</f>
        <v>1</v>
      </c>
      <c r="E186" s="2">
        <f>'database including 834 studies'!M186</f>
        <v>1</v>
      </c>
      <c r="F186" s="2">
        <f>'database including 834 studies'!N186</f>
        <v>1</v>
      </c>
      <c r="G186" s="2">
        <f>'database including 834 studies'!O186</f>
        <v>1</v>
      </c>
      <c r="H186" s="2">
        <f>'database including 834 studies'!P186</f>
        <v>0</v>
      </c>
      <c r="I186" s="2">
        <f>'database including 834 studies'!Q186</f>
        <v>0</v>
      </c>
      <c r="J186" s="2">
        <f>'database including 834 studies'!R186</f>
        <v>2020</v>
      </c>
      <c r="K186" s="29">
        <f>'database including 834 studies'!A716</f>
        <v>715</v>
      </c>
      <c r="L186" s="2">
        <f>'database including 834 studies'!J716</f>
        <v>0</v>
      </c>
      <c r="M186" s="2">
        <f>'database including 834 studies'!K716</f>
        <v>5</v>
      </c>
      <c r="N186" s="2">
        <f>'database including 834 studies'!L716</f>
        <v>1</v>
      </c>
      <c r="O186" s="2">
        <f>'database including 834 studies'!M716</f>
        <v>1</v>
      </c>
      <c r="P186" s="2">
        <f>'database including 834 studies'!N716</f>
        <v>1</v>
      </c>
      <c r="Q186" s="2">
        <f>'database including 834 studies'!O716</f>
        <v>1</v>
      </c>
      <c r="R186" s="2">
        <f>'database including 834 studies'!P716</f>
        <v>1</v>
      </c>
      <c r="S186" s="2">
        <f>'database including 834 studies'!Q716</f>
        <v>0</v>
      </c>
      <c r="T186" s="2">
        <f>'database including 834 studies'!R716</f>
        <v>2015</v>
      </c>
    </row>
    <row r="187" spans="1:20">
      <c r="A187" s="2">
        <f>'database including 834 studies'!A187</f>
        <v>186</v>
      </c>
      <c r="B187" s="2">
        <f>'database including 834 studies'!J187</f>
        <v>1</v>
      </c>
      <c r="C187" s="2">
        <f>'database including 834 studies'!K187</f>
        <v>4</v>
      </c>
      <c r="D187" s="2">
        <f>'database including 834 studies'!L187</f>
        <v>1</v>
      </c>
      <c r="E187" s="2">
        <f>'database including 834 studies'!M187</f>
        <v>1</v>
      </c>
      <c r="F187" s="2">
        <f>'database including 834 studies'!N187</f>
        <v>1</v>
      </c>
      <c r="G187" s="2">
        <f>'database including 834 studies'!O187</f>
        <v>1</v>
      </c>
      <c r="H187" s="2">
        <f>'database including 834 studies'!P187</f>
        <v>0</v>
      </c>
      <c r="I187" s="2">
        <f>'database including 834 studies'!Q187</f>
        <v>0</v>
      </c>
      <c r="J187" s="2">
        <f>'database including 834 studies'!R187</f>
        <v>2018</v>
      </c>
      <c r="K187" s="29">
        <f>'database including 834 studies'!A717</f>
        <v>716</v>
      </c>
      <c r="L187" s="2">
        <f>'database including 834 studies'!J717</f>
        <v>0</v>
      </c>
      <c r="M187" s="2">
        <f>'database including 834 studies'!K717</f>
        <v>5</v>
      </c>
      <c r="N187" s="2">
        <f>'database including 834 studies'!L717</f>
        <v>1</v>
      </c>
      <c r="O187" s="2">
        <f>'database including 834 studies'!M717</f>
        <v>1</v>
      </c>
      <c r="P187" s="2">
        <f>'database including 834 studies'!N717</f>
        <v>1</v>
      </c>
      <c r="Q187" s="2">
        <f>'database including 834 studies'!O717</f>
        <v>1</v>
      </c>
      <c r="R187" s="2">
        <f>'database including 834 studies'!P717</f>
        <v>0</v>
      </c>
      <c r="S187" s="2">
        <f>'database including 834 studies'!Q717</f>
        <v>1</v>
      </c>
      <c r="T187" s="2">
        <f>'database including 834 studies'!R717</f>
        <v>2021</v>
      </c>
    </row>
    <row r="188" spans="1:20">
      <c r="A188" s="2">
        <f>'database including 834 studies'!A188</f>
        <v>187</v>
      </c>
      <c r="B188" s="2">
        <f>'database including 834 studies'!J188</f>
        <v>1</v>
      </c>
      <c r="C188" s="2">
        <f>'database including 834 studies'!K188</f>
        <v>4</v>
      </c>
      <c r="D188" s="2">
        <f>'database including 834 studies'!L188</f>
        <v>1</v>
      </c>
      <c r="E188" s="2">
        <f>'database including 834 studies'!M188</f>
        <v>1</v>
      </c>
      <c r="F188" s="2">
        <f>'database including 834 studies'!N188</f>
        <v>1</v>
      </c>
      <c r="G188" s="2">
        <f>'database including 834 studies'!O188</f>
        <v>1</v>
      </c>
      <c r="H188" s="2">
        <f>'database including 834 studies'!P188</f>
        <v>0</v>
      </c>
      <c r="I188" s="2">
        <f>'database including 834 studies'!Q188</f>
        <v>0</v>
      </c>
      <c r="J188" s="2">
        <f>'database including 834 studies'!R188</f>
        <v>2019</v>
      </c>
      <c r="K188" s="29">
        <f>'database including 834 studies'!A718</f>
        <v>717</v>
      </c>
      <c r="L188" s="2">
        <f>'database including 834 studies'!J718</f>
        <v>0</v>
      </c>
      <c r="M188" s="2">
        <f>'database including 834 studies'!K718</f>
        <v>5</v>
      </c>
      <c r="N188" s="2">
        <f>'database including 834 studies'!L718</f>
        <v>0</v>
      </c>
      <c r="O188" s="2">
        <f>'database including 834 studies'!M718</f>
        <v>1</v>
      </c>
      <c r="P188" s="2">
        <f>'database including 834 studies'!N718</f>
        <v>1</v>
      </c>
      <c r="Q188" s="2">
        <f>'database including 834 studies'!O718</f>
        <v>1</v>
      </c>
      <c r="R188" s="2">
        <f>'database including 834 studies'!P718</f>
        <v>1</v>
      </c>
      <c r="S188" s="2">
        <f>'database including 834 studies'!Q718</f>
        <v>1</v>
      </c>
      <c r="T188" s="2">
        <f>'database including 834 studies'!R718</f>
        <v>2016</v>
      </c>
    </row>
    <row r="189" spans="1:20">
      <c r="A189" s="2">
        <f>'database including 834 studies'!A189</f>
        <v>188</v>
      </c>
      <c r="B189" s="2">
        <f>'database including 834 studies'!J189</f>
        <v>1</v>
      </c>
      <c r="C189" s="2">
        <f>'database including 834 studies'!K189</f>
        <v>4</v>
      </c>
      <c r="D189" s="2">
        <f>'database including 834 studies'!L189</f>
        <v>0</v>
      </c>
      <c r="E189" s="2">
        <f>'database including 834 studies'!M189</f>
        <v>1</v>
      </c>
      <c r="F189" s="2">
        <f>'database including 834 studies'!N189</f>
        <v>1</v>
      </c>
      <c r="G189" s="2">
        <f>'database including 834 studies'!O189</f>
        <v>1</v>
      </c>
      <c r="H189" s="2">
        <f>'database including 834 studies'!P189</f>
        <v>0</v>
      </c>
      <c r="I189" s="2">
        <f>'database including 834 studies'!Q189</f>
        <v>1</v>
      </c>
      <c r="J189" s="2">
        <f>'database including 834 studies'!R189</f>
        <v>2018</v>
      </c>
      <c r="K189" s="29">
        <f>'database including 834 studies'!A719</f>
        <v>718</v>
      </c>
      <c r="L189" s="2">
        <f>'database including 834 studies'!J719</f>
        <v>0</v>
      </c>
      <c r="M189" s="2">
        <f>'database including 834 studies'!K719</f>
        <v>5</v>
      </c>
      <c r="N189" s="2">
        <f>'database including 834 studies'!L719</f>
        <v>1</v>
      </c>
      <c r="O189" s="2">
        <f>'database including 834 studies'!M719</f>
        <v>1</v>
      </c>
      <c r="P189" s="2">
        <f>'database including 834 studies'!N719</f>
        <v>1</v>
      </c>
      <c r="Q189" s="2">
        <f>'database including 834 studies'!O719</f>
        <v>1</v>
      </c>
      <c r="R189" s="2">
        <f>'database including 834 studies'!P719</f>
        <v>1</v>
      </c>
      <c r="S189" s="2">
        <f>'database including 834 studies'!Q719</f>
        <v>0</v>
      </c>
      <c r="T189" s="2">
        <f>'database including 834 studies'!R719</f>
        <v>2017</v>
      </c>
    </row>
    <row r="190" spans="1:20">
      <c r="A190" s="2">
        <f>'database including 834 studies'!A190</f>
        <v>189</v>
      </c>
      <c r="B190" s="2">
        <f>'database including 834 studies'!J190</f>
        <v>1</v>
      </c>
      <c r="C190" s="2">
        <f>'database including 834 studies'!K190</f>
        <v>4</v>
      </c>
      <c r="D190" s="2">
        <f>'database including 834 studies'!L190</f>
        <v>0</v>
      </c>
      <c r="E190" s="2">
        <f>'database including 834 studies'!M190</f>
        <v>0</v>
      </c>
      <c r="F190" s="2">
        <f>'database including 834 studies'!N190</f>
        <v>1</v>
      </c>
      <c r="G190" s="2">
        <f>'database including 834 studies'!O190</f>
        <v>1</v>
      </c>
      <c r="H190" s="2">
        <f>'database including 834 studies'!P190</f>
        <v>1</v>
      </c>
      <c r="I190" s="2">
        <f>'database including 834 studies'!Q190</f>
        <v>1</v>
      </c>
      <c r="J190" s="2">
        <f>'database including 834 studies'!R190</f>
        <v>2021</v>
      </c>
      <c r="K190" s="29">
        <f>'database including 834 studies'!A720</f>
        <v>719</v>
      </c>
      <c r="L190" s="2">
        <f>'database including 834 studies'!J720</f>
        <v>0</v>
      </c>
      <c r="M190" s="2">
        <f>'database including 834 studies'!K720</f>
        <v>5</v>
      </c>
      <c r="N190" s="2">
        <f>'database including 834 studies'!L720</f>
        <v>0</v>
      </c>
      <c r="O190" s="2">
        <f>'database including 834 studies'!M720</f>
        <v>1</v>
      </c>
      <c r="P190" s="2">
        <f>'database including 834 studies'!N720</f>
        <v>1</v>
      </c>
      <c r="Q190" s="2">
        <f>'database including 834 studies'!O720</f>
        <v>1</v>
      </c>
      <c r="R190" s="2">
        <f>'database including 834 studies'!P720</f>
        <v>1</v>
      </c>
      <c r="S190" s="2">
        <f>'database including 834 studies'!Q720</f>
        <v>1</v>
      </c>
      <c r="T190" s="2">
        <f>'database including 834 studies'!R720</f>
        <v>2018</v>
      </c>
    </row>
    <row r="191" spans="1:20">
      <c r="A191" s="2">
        <f>'database including 834 studies'!A191</f>
        <v>190</v>
      </c>
      <c r="B191" s="2">
        <f>'database including 834 studies'!J191</f>
        <v>1</v>
      </c>
      <c r="C191" s="2">
        <f>'database including 834 studies'!K191</f>
        <v>4</v>
      </c>
      <c r="D191" s="2">
        <f>'database including 834 studies'!L191</f>
        <v>1</v>
      </c>
      <c r="E191" s="2">
        <f>'database including 834 studies'!M191</f>
        <v>1</v>
      </c>
      <c r="F191" s="2">
        <f>'database including 834 studies'!N191</f>
        <v>1</v>
      </c>
      <c r="G191" s="2">
        <f>'database including 834 studies'!O191</f>
        <v>0</v>
      </c>
      <c r="H191" s="2">
        <f>'database including 834 studies'!P191</f>
        <v>1</v>
      </c>
      <c r="I191" s="2">
        <f>'database including 834 studies'!Q191</f>
        <v>0</v>
      </c>
      <c r="J191" s="2">
        <f>'database including 834 studies'!R191</f>
        <v>2021</v>
      </c>
      <c r="K191" s="29">
        <f>'database including 834 studies'!A721</f>
        <v>720</v>
      </c>
      <c r="L191" s="2">
        <f>'database including 834 studies'!J721</f>
        <v>0</v>
      </c>
      <c r="M191" s="2">
        <f>'database including 834 studies'!K721</f>
        <v>5</v>
      </c>
      <c r="N191" s="2">
        <f>'database including 834 studies'!L721</f>
        <v>1</v>
      </c>
      <c r="O191" s="2">
        <f>'database including 834 studies'!M721</f>
        <v>1</v>
      </c>
      <c r="P191" s="2">
        <f>'database including 834 studies'!N721</f>
        <v>1</v>
      </c>
      <c r="Q191" s="2">
        <f>'database including 834 studies'!O721</f>
        <v>1</v>
      </c>
      <c r="R191" s="2">
        <f>'database including 834 studies'!P721</f>
        <v>1</v>
      </c>
      <c r="S191" s="2">
        <f>'database including 834 studies'!Q721</f>
        <v>0</v>
      </c>
      <c r="T191" s="2">
        <f>'database including 834 studies'!R721</f>
        <v>2017</v>
      </c>
    </row>
    <row r="192" spans="1:20">
      <c r="A192" s="2">
        <f>'database including 834 studies'!A192</f>
        <v>191</v>
      </c>
      <c r="B192" s="2">
        <f>'database including 834 studies'!J192</f>
        <v>1</v>
      </c>
      <c r="C192" s="2">
        <f>'database including 834 studies'!K192</f>
        <v>4</v>
      </c>
      <c r="D192" s="2">
        <f>'database including 834 studies'!L192</f>
        <v>0</v>
      </c>
      <c r="E192" s="2">
        <f>'database including 834 studies'!M192</f>
        <v>1</v>
      </c>
      <c r="F192" s="2">
        <f>'database including 834 studies'!N192</f>
        <v>1</v>
      </c>
      <c r="G192" s="2">
        <f>'database including 834 studies'!O192</f>
        <v>1</v>
      </c>
      <c r="H192" s="2">
        <f>'database including 834 studies'!P192</f>
        <v>1</v>
      </c>
      <c r="I192" s="2">
        <f>'database including 834 studies'!Q192</f>
        <v>0</v>
      </c>
      <c r="J192" s="2">
        <f>'database including 834 studies'!R192</f>
        <v>2020</v>
      </c>
      <c r="K192" s="29">
        <f>'database including 834 studies'!A722</f>
        <v>721</v>
      </c>
      <c r="L192" s="2">
        <f>'database including 834 studies'!J722</f>
        <v>0</v>
      </c>
      <c r="M192" s="2">
        <f>'database including 834 studies'!K722</f>
        <v>4</v>
      </c>
      <c r="N192" s="2">
        <f>'database including 834 studies'!L722</f>
        <v>1</v>
      </c>
      <c r="O192" s="2">
        <f>'database including 834 studies'!M722</f>
        <v>1</v>
      </c>
      <c r="P192" s="2">
        <f>'database including 834 studies'!N722</f>
        <v>1</v>
      </c>
      <c r="Q192" s="2">
        <f>'database including 834 studies'!O722</f>
        <v>1</v>
      </c>
      <c r="R192" s="2">
        <f>'database including 834 studies'!P722</f>
        <v>0</v>
      </c>
      <c r="S192" s="2">
        <f>'database including 834 studies'!Q722</f>
        <v>0</v>
      </c>
      <c r="T192" s="2">
        <f>'database including 834 studies'!R722</f>
        <v>2013</v>
      </c>
    </row>
    <row r="193" spans="1:20">
      <c r="A193" s="2">
        <f>'database including 834 studies'!A193</f>
        <v>192</v>
      </c>
      <c r="B193" s="2">
        <f>'database including 834 studies'!J193</f>
        <v>1</v>
      </c>
      <c r="C193" s="2">
        <f>'database including 834 studies'!K193</f>
        <v>4</v>
      </c>
      <c r="D193" s="2">
        <f>'database including 834 studies'!L193</f>
        <v>0</v>
      </c>
      <c r="E193" s="2">
        <f>'database including 834 studies'!M193</f>
        <v>1</v>
      </c>
      <c r="F193" s="2">
        <f>'database including 834 studies'!N193</f>
        <v>1</v>
      </c>
      <c r="G193" s="2">
        <f>'database including 834 studies'!O193</f>
        <v>1</v>
      </c>
      <c r="H193" s="2">
        <f>'database including 834 studies'!P193</f>
        <v>1</v>
      </c>
      <c r="I193" s="2">
        <f>'database including 834 studies'!Q193</f>
        <v>0</v>
      </c>
      <c r="J193" s="2">
        <f>'database including 834 studies'!R193</f>
        <v>2019</v>
      </c>
      <c r="K193" s="29">
        <f>'database including 834 studies'!A723</f>
        <v>722</v>
      </c>
      <c r="L193" s="2">
        <f>'database including 834 studies'!J723</f>
        <v>0</v>
      </c>
      <c r="M193" s="2">
        <f>'database including 834 studies'!K723</f>
        <v>4</v>
      </c>
      <c r="N193" s="2">
        <f>'database including 834 studies'!L723</f>
        <v>1</v>
      </c>
      <c r="O193" s="2">
        <f>'database including 834 studies'!M723</f>
        <v>1</v>
      </c>
      <c r="P193" s="2">
        <f>'database including 834 studies'!N723</f>
        <v>1</v>
      </c>
      <c r="Q193" s="2">
        <f>'database including 834 studies'!O723</f>
        <v>1</v>
      </c>
      <c r="R193" s="2">
        <f>'database including 834 studies'!P723</f>
        <v>0</v>
      </c>
      <c r="S193" s="2">
        <f>'database including 834 studies'!Q723</f>
        <v>0</v>
      </c>
      <c r="T193" s="2">
        <f>'database including 834 studies'!R723</f>
        <v>2018</v>
      </c>
    </row>
    <row r="194" spans="1:20">
      <c r="A194" s="2">
        <f>'database including 834 studies'!A194</f>
        <v>193</v>
      </c>
      <c r="B194" s="2">
        <f>'database including 834 studies'!J194</f>
        <v>1</v>
      </c>
      <c r="C194" s="2">
        <f>'database including 834 studies'!K194</f>
        <v>3</v>
      </c>
      <c r="D194" s="2">
        <f>'database including 834 studies'!L194</f>
        <v>0</v>
      </c>
      <c r="E194" s="2">
        <f>'database including 834 studies'!M194</f>
        <v>1</v>
      </c>
      <c r="F194" s="2">
        <f>'database including 834 studies'!N194</f>
        <v>1</v>
      </c>
      <c r="G194" s="2">
        <f>'database including 834 studies'!O194</f>
        <v>1</v>
      </c>
      <c r="H194" s="2">
        <f>'database including 834 studies'!P194</f>
        <v>0</v>
      </c>
      <c r="I194" s="2">
        <f>'database including 834 studies'!Q194</f>
        <v>0</v>
      </c>
      <c r="J194" s="2">
        <f>'database including 834 studies'!R194</f>
        <v>2020</v>
      </c>
      <c r="K194" s="29">
        <f>'database including 834 studies'!A724</f>
        <v>723</v>
      </c>
      <c r="L194" s="2">
        <f>'database including 834 studies'!J724</f>
        <v>0</v>
      </c>
      <c r="M194" s="2">
        <f>'database including 834 studies'!K724</f>
        <v>4</v>
      </c>
      <c r="N194" s="2">
        <f>'database including 834 studies'!L724</f>
        <v>1</v>
      </c>
      <c r="O194" s="2">
        <f>'database including 834 studies'!M724</f>
        <v>1</v>
      </c>
      <c r="P194" s="2">
        <f>'database including 834 studies'!N724</f>
        <v>0</v>
      </c>
      <c r="Q194" s="2">
        <f>'database including 834 studies'!O724</f>
        <v>1</v>
      </c>
      <c r="R194" s="2">
        <f>'database including 834 studies'!P724</f>
        <v>1</v>
      </c>
      <c r="S194" s="2">
        <f>'database including 834 studies'!Q724</f>
        <v>0</v>
      </c>
      <c r="T194" s="2">
        <f>'database including 834 studies'!R724</f>
        <v>2017</v>
      </c>
    </row>
    <row r="195" spans="1:20">
      <c r="A195" s="2">
        <f>'database including 834 studies'!A195</f>
        <v>194</v>
      </c>
      <c r="B195" s="2">
        <f>'database including 834 studies'!J195</f>
        <v>1</v>
      </c>
      <c r="C195" s="2">
        <f>'database including 834 studies'!K195</f>
        <v>3</v>
      </c>
      <c r="D195" s="2">
        <f>'database including 834 studies'!L195</f>
        <v>1</v>
      </c>
      <c r="E195" s="2">
        <f>'database including 834 studies'!M195</f>
        <v>1</v>
      </c>
      <c r="F195" s="2">
        <f>'database including 834 studies'!N195</f>
        <v>0</v>
      </c>
      <c r="G195" s="2">
        <f>'database including 834 studies'!O195</f>
        <v>0</v>
      </c>
      <c r="H195" s="2">
        <f>'database including 834 studies'!P195</f>
        <v>1</v>
      </c>
      <c r="I195" s="2">
        <f>'database including 834 studies'!Q195</f>
        <v>0</v>
      </c>
      <c r="J195" s="2">
        <f>'database including 834 studies'!R195</f>
        <v>2014</v>
      </c>
      <c r="K195" s="29">
        <f>'database including 834 studies'!A725</f>
        <v>724</v>
      </c>
      <c r="L195" s="2">
        <f>'database including 834 studies'!J725</f>
        <v>0</v>
      </c>
      <c r="M195" s="2">
        <f>'database including 834 studies'!K725</f>
        <v>4</v>
      </c>
      <c r="N195" s="2">
        <f>'database including 834 studies'!L725</f>
        <v>1</v>
      </c>
      <c r="O195" s="2">
        <f>'database including 834 studies'!M725</f>
        <v>1</v>
      </c>
      <c r="P195" s="2">
        <f>'database including 834 studies'!N725</f>
        <v>1</v>
      </c>
      <c r="Q195" s="2">
        <f>'database including 834 studies'!O725</f>
        <v>1</v>
      </c>
      <c r="R195" s="2">
        <f>'database including 834 studies'!P725</f>
        <v>0</v>
      </c>
      <c r="S195" s="2">
        <f>'database including 834 studies'!Q725</f>
        <v>0</v>
      </c>
      <c r="T195" s="2">
        <f>'database including 834 studies'!R725</f>
        <v>2016</v>
      </c>
    </row>
    <row r="196" spans="1:20">
      <c r="A196" s="2">
        <f>'database including 834 studies'!A196</f>
        <v>195</v>
      </c>
      <c r="B196" s="2">
        <f>'database including 834 studies'!J196</f>
        <v>1</v>
      </c>
      <c r="C196" s="2">
        <f>'database including 834 studies'!K196</f>
        <v>3</v>
      </c>
      <c r="D196" s="2">
        <f>'database including 834 studies'!L196</f>
        <v>1</v>
      </c>
      <c r="E196" s="2">
        <f>'database including 834 studies'!M196</f>
        <v>1</v>
      </c>
      <c r="F196" s="2">
        <f>'database including 834 studies'!N196</f>
        <v>0</v>
      </c>
      <c r="G196" s="2">
        <f>'database including 834 studies'!O196</f>
        <v>1</v>
      </c>
      <c r="H196" s="2">
        <f>'database including 834 studies'!P196</f>
        <v>0</v>
      </c>
      <c r="I196" s="2">
        <f>'database including 834 studies'!Q196</f>
        <v>0</v>
      </c>
      <c r="J196" s="2">
        <f>'database including 834 studies'!R196</f>
        <v>2018</v>
      </c>
      <c r="K196" s="29">
        <f>'database including 834 studies'!A726</f>
        <v>725</v>
      </c>
      <c r="L196" s="2">
        <f>'database including 834 studies'!J726</f>
        <v>0</v>
      </c>
      <c r="M196" s="2">
        <f>'database including 834 studies'!K726</f>
        <v>4</v>
      </c>
      <c r="N196" s="2">
        <f>'database including 834 studies'!L726</f>
        <v>0</v>
      </c>
      <c r="O196" s="2">
        <f>'database including 834 studies'!M726</f>
        <v>0</v>
      </c>
      <c r="P196" s="2">
        <f>'database including 834 studies'!N726</f>
        <v>1</v>
      </c>
      <c r="Q196" s="2">
        <f>'database including 834 studies'!O726</f>
        <v>1</v>
      </c>
      <c r="R196" s="2">
        <f>'database including 834 studies'!P726</f>
        <v>1</v>
      </c>
      <c r="S196" s="2">
        <f>'database including 834 studies'!Q726</f>
        <v>1</v>
      </c>
      <c r="T196" s="2">
        <f>'database including 834 studies'!R726</f>
        <v>2019</v>
      </c>
    </row>
    <row r="197" spans="1:20">
      <c r="A197" s="2">
        <f>'database including 834 studies'!A197</f>
        <v>196</v>
      </c>
      <c r="B197" s="2">
        <f>'database including 834 studies'!J197</f>
        <v>1</v>
      </c>
      <c r="C197" s="2">
        <f>'database including 834 studies'!K197</f>
        <v>3</v>
      </c>
      <c r="D197" s="2">
        <f>'database including 834 studies'!L197</f>
        <v>0</v>
      </c>
      <c r="E197" s="2">
        <f>'database including 834 studies'!M197</f>
        <v>1</v>
      </c>
      <c r="F197" s="2">
        <f>'database including 834 studies'!N197</f>
        <v>1</v>
      </c>
      <c r="G197" s="2">
        <f>'database including 834 studies'!O197</f>
        <v>1</v>
      </c>
      <c r="H197" s="2">
        <f>'database including 834 studies'!P197</f>
        <v>0</v>
      </c>
      <c r="I197" s="2">
        <f>'database including 834 studies'!Q197</f>
        <v>0</v>
      </c>
      <c r="J197" s="2">
        <f>'database including 834 studies'!R197</f>
        <v>2017</v>
      </c>
      <c r="K197" s="29">
        <f>'database including 834 studies'!A727</f>
        <v>726</v>
      </c>
      <c r="L197" s="2">
        <f>'database including 834 studies'!J727</f>
        <v>0</v>
      </c>
      <c r="M197" s="2">
        <f>'database including 834 studies'!K727</f>
        <v>4</v>
      </c>
      <c r="N197" s="2">
        <f>'database including 834 studies'!L727</f>
        <v>1</v>
      </c>
      <c r="O197" s="2">
        <f>'database including 834 studies'!M727</f>
        <v>1</v>
      </c>
      <c r="P197" s="2">
        <f>'database including 834 studies'!N727</f>
        <v>1</v>
      </c>
      <c r="Q197" s="2">
        <f>'database including 834 studies'!O727</f>
        <v>0</v>
      </c>
      <c r="R197" s="2">
        <f>'database including 834 studies'!P727</f>
        <v>1</v>
      </c>
      <c r="S197" s="2">
        <f>'database including 834 studies'!Q727</f>
        <v>0</v>
      </c>
      <c r="T197" s="2">
        <f>'database including 834 studies'!R727</f>
        <v>2018</v>
      </c>
    </row>
    <row r="198" spans="1:20">
      <c r="A198" s="2">
        <f>'database including 834 studies'!A198</f>
        <v>197</v>
      </c>
      <c r="B198" s="2">
        <f>'database including 834 studies'!J198</f>
        <v>1</v>
      </c>
      <c r="C198" s="2">
        <f>'database including 834 studies'!K198</f>
        <v>3</v>
      </c>
      <c r="D198" s="2">
        <f>'database including 834 studies'!L198</f>
        <v>1</v>
      </c>
      <c r="E198" s="2">
        <f>'database including 834 studies'!M198</f>
        <v>1</v>
      </c>
      <c r="F198" s="2">
        <f>'database including 834 studies'!N198</f>
        <v>0</v>
      </c>
      <c r="G198" s="2">
        <f>'database including 834 studies'!O198</f>
        <v>1</v>
      </c>
      <c r="H198" s="2">
        <f>'database including 834 studies'!P198</f>
        <v>0</v>
      </c>
      <c r="I198" s="2">
        <f>'database including 834 studies'!Q198</f>
        <v>0</v>
      </c>
      <c r="J198" s="2">
        <f>'database including 834 studies'!R198</f>
        <v>2022</v>
      </c>
      <c r="K198" s="29">
        <f>'database including 834 studies'!A728</f>
        <v>727</v>
      </c>
      <c r="L198" s="2">
        <f>'database including 834 studies'!J728</f>
        <v>0</v>
      </c>
      <c r="M198" s="2">
        <f>'database including 834 studies'!K728</f>
        <v>4</v>
      </c>
      <c r="N198" s="2">
        <f>'database including 834 studies'!L728</f>
        <v>1</v>
      </c>
      <c r="O198" s="2">
        <f>'database including 834 studies'!M728</f>
        <v>1</v>
      </c>
      <c r="P198" s="2">
        <f>'database including 834 studies'!N728</f>
        <v>1</v>
      </c>
      <c r="Q198" s="2">
        <f>'database including 834 studies'!O728</f>
        <v>1</v>
      </c>
      <c r="R198" s="2">
        <f>'database including 834 studies'!P728</f>
        <v>0</v>
      </c>
      <c r="S198" s="2">
        <f>'database including 834 studies'!Q728</f>
        <v>0</v>
      </c>
      <c r="T198" s="2">
        <f>'database including 834 studies'!R728</f>
        <v>2018</v>
      </c>
    </row>
    <row r="199" spans="1:20">
      <c r="A199" s="2">
        <f>'database including 834 studies'!A199</f>
        <v>198</v>
      </c>
      <c r="B199" s="2">
        <f>'database including 834 studies'!J199</f>
        <v>1</v>
      </c>
      <c r="C199" s="2">
        <f>'database including 834 studies'!K199</f>
        <v>3</v>
      </c>
      <c r="D199" s="2">
        <f>'database including 834 studies'!L199</f>
        <v>0</v>
      </c>
      <c r="E199" s="2">
        <f>'database including 834 studies'!M199</f>
        <v>1</v>
      </c>
      <c r="F199" s="2">
        <f>'database including 834 studies'!N199</f>
        <v>1</v>
      </c>
      <c r="G199" s="2">
        <f>'database including 834 studies'!O199</f>
        <v>1</v>
      </c>
      <c r="H199" s="2">
        <f>'database including 834 studies'!P199</f>
        <v>0</v>
      </c>
      <c r="I199" s="2">
        <f>'database including 834 studies'!Q199</f>
        <v>0</v>
      </c>
      <c r="J199" s="2">
        <f>'database including 834 studies'!R199</f>
        <v>2020</v>
      </c>
      <c r="K199" s="29">
        <f>'database including 834 studies'!A729</f>
        <v>728</v>
      </c>
      <c r="L199" s="2">
        <f>'database including 834 studies'!J729</f>
        <v>0</v>
      </c>
      <c r="M199" s="2">
        <f>'database including 834 studies'!K729</f>
        <v>4</v>
      </c>
      <c r="N199" s="2">
        <f>'database including 834 studies'!L729</f>
        <v>1</v>
      </c>
      <c r="O199" s="2">
        <f>'database including 834 studies'!M729</f>
        <v>1</v>
      </c>
      <c r="P199" s="2">
        <f>'database including 834 studies'!N729</f>
        <v>1</v>
      </c>
      <c r="Q199" s="2">
        <f>'database including 834 studies'!O729</f>
        <v>1</v>
      </c>
      <c r="R199" s="2">
        <f>'database including 834 studies'!P729</f>
        <v>0</v>
      </c>
      <c r="S199" s="2">
        <f>'database including 834 studies'!Q729</f>
        <v>0</v>
      </c>
      <c r="T199" s="2">
        <f>'database including 834 studies'!R729</f>
        <v>2018</v>
      </c>
    </row>
    <row r="200" spans="1:20">
      <c r="A200" s="2">
        <f>'database including 834 studies'!A200</f>
        <v>199</v>
      </c>
      <c r="B200" s="2">
        <f>'database including 834 studies'!J200</f>
        <v>1</v>
      </c>
      <c r="C200" s="2">
        <f>'database including 834 studies'!K200</f>
        <v>3</v>
      </c>
      <c r="D200" s="2">
        <f>'database including 834 studies'!L200</f>
        <v>1</v>
      </c>
      <c r="E200" s="2">
        <f>'database including 834 studies'!M200</f>
        <v>1</v>
      </c>
      <c r="F200" s="2">
        <f>'database including 834 studies'!N200</f>
        <v>1</v>
      </c>
      <c r="G200" s="2">
        <f>'database including 834 studies'!O200</f>
        <v>0</v>
      </c>
      <c r="H200" s="2">
        <f>'database including 834 studies'!P200</f>
        <v>0</v>
      </c>
      <c r="I200" s="2">
        <f>'database including 834 studies'!Q200</f>
        <v>0</v>
      </c>
      <c r="J200" s="2">
        <f>'database including 834 studies'!R200</f>
        <v>2020</v>
      </c>
      <c r="K200" s="29">
        <f>'database including 834 studies'!A730</f>
        <v>729</v>
      </c>
      <c r="L200" s="2">
        <f>'database including 834 studies'!J730</f>
        <v>0</v>
      </c>
      <c r="M200" s="2">
        <f>'database including 834 studies'!K730</f>
        <v>4</v>
      </c>
      <c r="N200" s="2">
        <f>'database including 834 studies'!L730</f>
        <v>1</v>
      </c>
      <c r="O200" s="2">
        <f>'database including 834 studies'!M730</f>
        <v>1</v>
      </c>
      <c r="P200" s="2">
        <f>'database including 834 studies'!N730</f>
        <v>1</v>
      </c>
      <c r="Q200" s="2">
        <f>'database including 834 studies'!O730</f>
        <v>0</v>
      </c>
      <c r="R200" s="2">
        <f>'database including 834 studies'!P730</f>
        <v>1</v>
      </c>
      <c r="S200" s="2">
        <f>'database including 834 studies'!Q730</f>
        <v>0</v>
      </c>
      <c r="T200" s="2">
        <f>'database including 834 studies'!R730</f>
        <v>2021</v>
      </c>
    </row>
    <row r="201" spans="1:20">
      <c r="A201" s="2">
        <f>'database including 834 studies'!A201</f>
        <v>200</v>
      </c>
      <c r="B201" s="2">
        <f>'database including 834 studies'!J201</f>
        <v>1</v>
      </c>
      <c r="C201" s="2">
        <f>'database including 834 studies'!K201</f>
        <v>3</v>
      </c>
      <c r="D201" s="2">
        <f>'database including 834 studies'!L201</f>
        <v>1</v>
      </c>
      <c r="E201" s="2">
        <f>'database including 834 studies'!M201</f>
        <v>1</v>
      </c>
      <c r="F201" s="2">
        <f>'database including 834 studies'!N201</f>
        <v>0</v>
      </c>
      <c r="G201" s="2">
        <f>'database including 834 studies'!O201</f>
        <v>1</v>
      </c>
      <c r="H201" s="2">
        <f>'database including 834 studies'!P201</f>
        <v>0</v>
      </c>
      <c r="I201" s="2">
        <f>'database including 834 studies'!Q201</f>
        <v>0</v>
      </c>
      <c r="J201" s="2">
        <f>'database including 834 studies'!R201</f>
        <v>2021</v>
      </c>
      <c r="K201" s="29">
        <f>'database including 834 studies'!A731</f>
        <v>730</v>
      </c>
      <c r="L201" s="2">
        <f>'database including 834 studies'!J731</f>
        <v>0</v>
      </c>
      <c r="M201" s="2">
        <f>'database including 834 studies'!K731</f>
        <v>4</v>
      </c>
      <c r="N201" s="2">
        <f>'database including 834 studies'!L731</f>
        <v>1</v>
      </c>
      <c r="O201" s="2">
        <f>'database including 834 studies'!M731</f>
        <v>1</v>
      </c>
      <c r="P201" s="2">
        <f>'database including 834 studies'!N731</f>
        <v>1</v>
      </c>
      <c r="Q201" s="2">
        <f>'database including 834 studies'!O731</f>
        <v>0</v>
      </c>
      <c r="R201" s="2">
        <f>'database including 834 studies'!P731</f>
        <v>1</v>
      </c>
      <c r="S201" s="2">
        <f>'database including 834 studies'!Q731</f>
        <v>0</v>
      </c>
      <c r="T201" s="2">
        <f>'database including 834 studies'!R731</f>
        <v>2021</v>
      </c>
    </row>
    <row r="202" spans="1:20">
      <c r="A202" s="2">
        <f>'database including 834 studies'!A202</f>
        <v>201</v>
      </c>
      <c r="B202" s="2">
        <f>'database including 834 studies'!J202</f>
        <v>1</v>
      </c>
      <c r="C202" s="2">
        <f>'database including 834 studies'!K202</f>
        <v>3</v>
      </c>
      <c r="D202" s="2">
        <f>'database including 834 studies'!L202</f>
        <v>0</v>
      </c>
      <c r="E202" s="2">
        <f>'database including 834 studies'!M202</f>
        <v>0</v>
      </c>
      <c r="F202" s="2">
        <f>'database including 834 studies'!N202</f>
        <v>1</v>
      </c>
      <c r="G202" s="2">
        <f>'database including 834 studies'!O202</f>
        <v>1</v>
      </c>
      <c r="H202" s="2">
        <f>'database including 834 studies'!P202</f>
        <v>1</v>
      </c>
      <c r="I202" s="2">
        <f>'database including 834 studies'!Q202</f>
        <v>0</v>
      </c>
      <c r="J202" s="2">
        <f>'database including 834 studies'!R202</f>
        <v>2018</v>
      </c>
      <c r="K202" s="29">
        <f>'database including 834 studies'!A732</f>
        <v>731</v>
      </c>
      <c r="L202" s="2">
        <f>'database including 834 studies'!J732</f>
        <v>0</v>
      </c>
      <c r="M202" s="2">
        <f>'database including 834 studies'!K732</f>
        <v>4</v>
      </c>
      <c r="N202" s="2">
        <f>'database including 834 studies'!L732</f>
        <v>0</v>
      </c>
      <c r="O202" s="2">
        <f>'database including 834 studies'!M732</f>
        <v>1</v>
      </c>
      <c r="P202" s="2">
        <f>'database including 834 studies'!N732</f>
        <v>1</v>
      </c>
      <c r="Q202" s="2">
        <f>'database including 834 studies'!O732</f>
        <v>0</v>
      </c>
      <c r="R202" s="2">
        <f>'database including 834 studies'!P732</f>
        <v>1</v>
      </c>
      <c r="S202" s="2">
        <f>'database including 834 studies'!Q732</f>
        <v>1</v>
      </c>
      <c r="T202" s="2">
        <f>'database including 834 studies'!R732</f>
        <v>2015</v>
      </c>
    </row>
    <row r="203" spans="1:20">
      <c r="A203" s="2">
        <f>'database including 834 studies'!A203</f>
        <v>202</v>
      </c>
      <c r="B203" s="2">
        <f>'database including 834 studies'!J203</f>
        <v>1</v>
      </c>
      <c r="C203" s="2">
        <f>'database including 834 studies'!K203</f>
        <v>3</v>
      </c>
      <c r="D203" s="2">
        <f>'database including 834 studies'!L203</f>
        <v>1</v>
      </c>
      <c r="E203" s="2">
        <f>'database including 834 studies'!M203</f>
        <v>1</v>
      </c>
      <c r="F203" s="2">
        <f>'database including 834 studies'!N203</f>
        <v>0</v>
      </c>
      <c r="G203" s="2">
        <f>'database including 834 studies'!O203</f>
        <v>0</v>
      </c>
      <c r="H203" s="2">
        <f>'database including 834 studies'!P203</f>
        <v>1</v>
      </c>
      <c r="I203" s="2">
        <f>'database including 834 studies'!Q203</f>
        <v>0</v>
      </c>
      <c r="J203" s="2">
        <f>'database including 834 studies'!R203</f>
        <v>2018</v>
      </c>
      <c r="K203" s="29">
        <f>'database including 834 studies'!A733</f>
        <v>732</v>
      </c>
      <c r="L203" s="2">
        <f>'database including 834 studies'!J733</f>
        <v>0</v>
      </c>
      <c r="M203" s="2">
        <f>'database including 834 studies'!K733</f>
        <v>4</v>
      </c>
      <c r="N203" s="2">
        <f>'database including 834 studies'!L733</f>
        <v>1</v>
      </c>
      <c r="O203" s="2">
        <f>'database including 834 studies'!M733</f>
        <v>1</v>
      </c>
      <c r="P203" s="2">
        <f>'database including 834 studies'!N733</f>
        <v>1</v>
      </c>
      <c r="Q203" s="2">
        <f>'database including 834 studies'!O733</f>
        <v>1</v>
      </c>
      <c r="R203" s="2">
        <f>'database including 834 studies'!P733</f>
        <v>0</v>
      </c>
      <c r="S203" s="2">
        <f>'database including 834 studies'!Q733</f>
        <v>0</v>
      </c>
      <c r="T203" s="2">
        <f>'database including 834 studies'!R733</f>
        <v>2019</v>
      </c>
    </row>
    <row r="204" spans="1:20">
      <c r="A204" s="2">
        <f>'database including 834 studies'!A204</f>
        <v>203</v>
      </c>
      <c r="B204" s="2">
        <f>'database including 834 studies'!J204</f>
        <v>1</v>
      </c>
      <c r="C204" s="2">
        <f>'database including 834 studies'!K204</f>
        <v>3</v>
      </c>
      <c r="D204" s="2">
        <f>'database including 834 studies'!L204</f>
        <v>0</v>
      </c>
      <c r="E204" s="2">
        <f>'database including 834 studies'!M204</f>
        <v>1</v>
      </c>
      <c r="F204" s="2">
        <f>'database including 834 studies'!N204</f>
        <v>0</v>
      </c>
      <c r="G204" s="2">
        <f>'database including 834 studies'!O204</f>
        <v>1</v>
      </c>
      <c r="H204" s="2">
        <f>'database including 834 studies'!P204</f>
        <v>1</v>
      </c>
      <c r="I204" s="2">
        <f>'database including 834 studies'!Q204</f>
        <v>0</v>
      </c>
      <c r="J204" s="2">
        <f>'database including 834 studies'!R204</f>
        <v>2022</v>
      </c>
      <c r="K204" s="29">
        <f>'database including 834 studies'!A734</f>
        <v>733</v>
      </c>
      <c r="L204" s="2">
        <f>'database including 834 studies'!J734</f>
        <v>0</v>
      </c>
      <c r="M204" s="2">
        <f>'database including 834 studies'!K734</f>
        <v>4</v>
      </c>
      <c r="N204" s="2">
        <f>'database including 834 studies'!L734</f>
        <v>1</v>
      </c>
      <c r="O204" s="2">
        <f>'database including 834 studies'!M734</f>
        <v>1</v>
      </c>
      <c r="P204" s="2">
        <f>'database including 834 studies'!N734</f>
        <v>0</v>
      </c>
      <c r="Q204" s="2">
        <f>'database including 834 studies'!O734</f>
        <v>1</v>
      </c>
      <c r="R204" s="2">
        <f>'database including 834 studies'!P734</f>
        <v>1</v>
      </c>
      <c r="S204" s="2">
        <f>'database including 834 studies'!Q734</f>
        <v>0</v>
      </c>
      <c r="T204" s="2">
        <f>'database including 834 studies'!R734</f>
        <v>2015</v>
      </c>
    </row>
    <row r="205" spans="1:20">
      <c r="A205" s="2">
        <f>'database including 834 studies'!A205</f>
        <v>204</v>
      </c>
      <c r="B205" s="2">
        <f>'database including 834 studies'!J205</f>
        <v>1</v>
      </c>
      <c r="C205" s="2">
        <f>'database including 834 studies'!K205</f>
        <v>3</v>
      </c>
      <c r="D205" s="2">
        <f>'database including 834 studies'!L205</f>
        <v>0</v>
      </c>
      <c r="E205" s="2">
        <f>'database including 834 studies'!M205</f>
        <v>1</v>
      </c>
      <c r="F205" s="2">
        <f>'database including 834 studies'!N205</f>
        <v>1</v>
      </c>
      <c r="G205" s="2">
        <f>'database including 834 studies'!O205</f>
        <v>1</v>
      </c>
      <c r="H205" s="2">
        <f>'database including 834 studies'!P205</f>
        <v>0</v>
      </c>
      <c r="I205" s="2">
        <f>'database including 834 studies'!Q205</f>
        <v>0</v>
      </c>
      <c r="J205" s="2">
        <f>'database including 834 studies'!R205</f>
        <v>2019</v>
      </c>
      <c r="K205" s="29">
        <f>'database including 834 studies'!A735</f>
        <v>734</v>
      </c>
      <c r="L205" s="2">
        <f>'database including 834 studies'!J735</f>
        <v>0</v>
      </c>
      <c r="M205" s="2">
        <f>'database including 834 studies'!K735</f>
        <v>4</v>
      </c>
      <c r="N205" s="2">
        <f>'database including 834 studies'!L735</f>
        <v>0</v>
      </c>
      <c r="O205" s="2">
        <f>'database including 834 studies'!M735</f>
        <v>1</v>
      </c>
      <c r="P205" s="2">
        <f>'database including 834 studies'!N735</f>
        <v>1</v>
      </c>
      <c r="Q205" s="2">
        <f>'database including 834 studies'!O735</f>
        <v>1</v>
      </c>
      <c r="R205" s="2">
        <f>'database including 834 studies'!P735</f>
        <v>1</v>
      </c>
      <c r="S205" s="2">
        <f>'database including 834 studies'!Q735</f>
        <v>0</v>
      </c>
      <c r="T205" s="2">
        <f>'database including 834 studies'!R735</f>
        <v>2017</v>
      </c>
    </row>
    <row r="206" spans="1:20">
      <c r="A206" s="2">
        <f>'database including 834 studies'!A206</f>
        <v>205</v>
      </c>
      <c r="B206" s="2">
        <f>'database including 834 studies'!J206</f>
        <v>1</v>
      </c>
      <c r="C206" s="2">
        <f>'database including 834 studies'!K206</f>
        <v>3</v>
      </c>
      <c r="D206" s="2">
        <f>'database including 834 studies'!L206</f>
        <v>0</v>
      </c>
      <c r="E206" s="2">
        <f>'database including 834 studies'!M206</f>
        <v>1</v>
      </c>
      <c r="F206" s="2">
        <f>'database including 834 studies'!N206</f>
        <v>1</v>
      </c>
      <c r="G206" s="2">
        <f>'database including 834 studies'!O206</f>
        <v>1</v>
      </c>
      <c r="H206" s="2">
        <f>'database including 834 studies'!P206</f>
        <v>0</v>
      </c>
      <c r="I206" s="2">
        <f>'database including 834 studies'!Q206</f>
        <v>0</v>
      </c>
      <c r="J206" s="2">
        <f>'database including 834 studies'!R206</f>
        <v>2017</v>
      </c>
      <c r="K206" s="29">
        <f>'database including 834 studies'!A736</f>
        <v>735</v>
      </c>
      <c r="L206" s="2">
        <f>'database including 834 studies'!J736</f>
        <v>0</v>
      </c>
      <c r="M206" s="2">
        <f>'database including 834 studies'!K736</f>
        <v>4</v>
      </c>
      <c r="N206" s="2">
        <f>'database including 834 studies'!L736</f>
        <v>1</v>
      </c>
      <c r="O206" s="2">
        <f>'database including 834 studies'!M736</f>
        <v>1</v>
      </c>
      <c r="P206" s="2">
        <f>'database including 834 studies'!N736</f>
        <v>1</v>
      </c>
      <c r="Q206" s="2">
        <f>'database including 834 studies'!O736</f>
        <v>0</v>
      </c>
      <c r="R206" s="2">
        <f>'database including 834 studies'!P736</f>
        <v>1</v>
      </c>
      <c r="S206" s="2">
        <f>'database including 834 studies'!Q736</f>
        <v>0</v>
      </c>
      <c r="T206" s="2">
        <f>'database including 834 studies'!R736</f>
        <v>2015</v>
      </c>
    </row>
    <row r="207" spans="1:20">
      <c r="A207" s="2">
        <f>'database including 834 studies'!A207</f>
        <v>206</v>
      </c>
      <c r="B207" s="2">
        <f>'database including 834 studies'!J207</f>
        <v>1</v>
      </c>
      <c r="C207" s="2">
        <f>'database including 834 studies'!K207</f>
        <v>3</v>
      </c>
      <c r="D207" s="2">
        <f>'database including 834 studies'!L207</f>
        <v>1</v>
      </c>
      <c r="E207" s="2">
        <f>'database including 834 studies'!M207</f>
        <v>1</v>
      </c>
      <c r="F207" s="2">
        <f>'database including 834 studies'!N207</f>
        <v>0</v>
      </c>
      <c r="G207" s="2">
        <f>'database including 834 studies'!O207</f>
        <v>1</v>
      </c>
      <c r="H207" s="2">
        <f>'database including 834 studies'!P207</f>
        <v>0</v>
      </c>
      <c r="I207" s="2">
        <f>'database including 834 studies'!Q207</f>
        <v>0</v>
      </c>
      <c r="J207" s="2">
        <f>'database including 834 studies'!R207</f>
        <v>2020</v>
      </c>
      <c r="K207" s="29">
        <f>'database including 834 studies'!A737</f>
        <v>736</v>
      </c>
      <c r="L207" s="2">
        <f>'database including 834 studies'!J737</f>
        <v>0</v>
      </c>
      <c r="M207" s="2">
        <f>'database including 834 studies'!K737</f>
        <v>4</v>
      </c>
      <c r="N207" s="2">
        <f>'database including 834 studies'!L737</f>
        <v>1</v>
      </c>
      <c r="O207" s="2">
        <f>'database including 834 studies'!M737</f>
        <v>1</v>
      </c>
      <c r="P207" s="2">
        <f>'database including 834 studies'!N737</f>
        <v>1</v>
      </c>
      <c r="Q207" s="2">
        <f>'database including 834 studies'!O737</f>
        <v>0</v>
      </c>
      <c r="R207" s="2">
        <f>'database including 834 studies'!P737</f>
        <v>0</v>
      </c>
      <c r="S207" s="2">
        <f>'database including 834 studies'!Q737</f>
        <v>1</v>
      </c>
      <c r="T207" s="2">
        <f>'database including 834 studies'!R737</f>
        <v>2022</v>
      </c>
    </row>
    <row r="208" spans="1:20">
      <c r="A208" s="2">
        <f>'database including 834 studies'!A208</f>
        <v>207</v>
      </c>
      <c r="B208" s="2">
        <f>'database including 834 studies'!J208</f>
        <v>1</v>
      </c>
      <c r="C208" s="2">
        <f>'database including 834 studies'!K208</f>
        <v>3</v>
      </c>
      <c r="D208" s="2">
        <f>'database including 834 studies'!L208</f>
        <v>0</v>
      </c>
      <c r="E208" s="2">
        <f>'database including 834 studies'!M208</f>
        <v>1</v>
      </c>
      <c r="F208" s="2">
        <f>'database including 834 studies'!N208</f>
        <v>1</v>
      </c>
      <c r="G208" s="2">
        <f>'database including 834 studies'!O208</f>
        <v>1</v>
      </c>
      <c r="H208" s="2">
        <f>'database including 834 studies'!P208</f>
        <v>0</v>
      </c>
      <c r="I208" s="2">
        <f>'database including 834 studies'!Q208</f>
        <v>0</v>
      </c>
      <c r="J208" s="2">
        <f>'database including 834 studies'!R208</f>
        <v>2022</v>
      </c>
      <c r="K208" s="29">
        <f>'database including 834 studies'!A738</f>
        <v>737</v>
      </c>
      <c r="L208" s="2">
        <f>'database including 834 studies'!J738</f>
        <v>0</v>
      </c>
      <c r="M208" s="2">
        <f>'database including 834 studies'!K738</f>
        <v>4</v>
      </c>
      <c r="N208" s="2">
        <f>'database including 834 studies'!L738</f>
        <v>0</v>
      </c>
      <c r="O208" s="2">
        <f>'database including 834 studies'!M738</f>
        <v>1</v>
      </c>
      <c r="P208" s="2">
        <f>'database including 834 studies'!N738</f>
        <v>1</v>
      </c>
      <c r="Q208" s="2">
        <f>'database including 834 studies'!O738</f>
        <v>1</v>
      </c>
      <c r="R208" s="2">
        <f>'database including 834 studies'!P738</f>
        <v>0</v>
      </c>
      <c r="S208" s="2">
        <f>'database including 834 studies'!Q738</f>
        <v>1</v>
      </c>
      <c r="T208" s="2">
        <f>'database including 834 studies'!R738</f>
        <v>2019</v>
      </c>
    </row>
    <row r="209" spans="1:20">
      <c r="A209" s="2">
        <f>'database including 834 studies'!A209</f>
        <v>208</v>
      </c>
      <c r="B209" s="2">
        <f>'database including 834 studies'!J209</f>
        <v>1</v>
      </c>
      <c r="C209" s="2">
        <f>'database including 834 studies'!K209</f>
        <v>3</v>
      </c>
      <c r="D209" s="2">
        <f>'database including 834 studies'!L209</f>
        <v>1</v>
      </c>
      <c r="E209" s="2">
        <f>'database including 834 studies'!M209</f>
        <v>1</v>
      </c>
      <c r="F209" s="2">
        <f>'database including 834 studies'!N209</f>
        <v>1</v>
      </c>
      <c r="G209" s="2">
        <f>'database including 834 studies'!O209</f>
        <v>0</v>
      </c>
      <c r="H209" s="2">
        <f>'database including 834 studies'!P209</f>
        <v>0</v>
      </c>
      <c r="I209" s="2">
        <f>'database including 834 studies'!Q209</f>
        <v>0</v>
      </c>
      <c r="J209" s="2">
        <f>'database including 834 studies'!R209</f>
        <v>2021</v>
      </c>
      <c r="K209" s="29">
        <f>'database including 834 studies'!A739</f>
        <v>738</v>
      </c>
      <c r="L209" s="2">
        <f>'database including 834 studies'!J739</f>
        <v>0</v>
      </c>
      <c r="M209" s="2">
        <f>'database including 834 studies'!K739</f>
        <v>4</v>
      </c>
      <c r="N209" s="2">
        <f>'database including 834 studies'!L739</f>
        <v>1</v>
      </c>
      <c r="O209" s="2">
        <f>'database including 834 studies'!M739</f>
        <v>1</v>
      </c>
      <c r="P209" s="2">
        <f>'database including 834 studies'!N739</f>
        <v>0</v>
      </c>
      <c r="Q209" s="2">
        <f>'database including 834 studies'!O739</f>
        <v>1</v>
      </c>
      <c r="R209" s="2">
        <f>'database including 834 studies'!P739</f>
        <v>1</v>
      </c>
      <c r="S209" s="2">
        <f>'database including 834 studies'!Q739</f>
        <v>0</v>
      </c>
      <c r="T209" s="2">
        <f>'database including 834 studies'!R739</f>
        <v>2022</v>
      </c>
    </row>
    <row r="210" spans="1:20">
      <c r="A210" s="2">
        <f>'database including 834 studies'!A210</f>
        <v>209</v>
      </c>
      <c r="B210" s="2">
        <f>'database including 834 studies'!J210</f>
        <v>1</v>
      </c>
      <c r="C210" s="2">
        <f>'database including 834 studies'!K210</f>
        <v>3</v>
      </c>
      <c r="D210" s="2">
        <f>'database including 834 studies'!L210</f>
        <v>0</v>
      </c>
      <c r="E210" s="2">
        <f>'database including 834 studies'!M210</f>
        <v>1</v>
      </c>
      <c r="F210" s="2">
        <f>'database including 834 studies'!N210</f>
        <v>1</v>
      </c>
      <c r="G210" s="2">
        <f>'database including 834 studies'!O210</f>
        <v>1</v>
      </c>
      <c r="H210" s="2">
        <f>'database including 834 studies'!P210</f>
        <v>0</v>
      </c>
      <c r="I210" s="2">
        <f>'database including 834 studies'!Q210</f>
        <v>0</v>
      </c>
      <c r="J210" s="2">
        <f>'database including 834 studies'!R210</f>
        <v>2021</v>
      </c>
      <c r="K210" s="29">
        <f>'database including 834 studies'!A740</f>
        <v>739</v>
      </c>
      <c r="L210" s="2">
        <f>'database including 834 studies'!J740</f>
        <v>0</v>
      </c>
      <c r="M210" s="2">
        <f>'database including 834 studies'!K740</f>
        <v>4</v>
      </c>
      <c r="N210" s="2">
        <f>'database including 834 studies'!L740</f>
        <v>1</v>
      </c>
      <c r="O210" s="2">
        <f>'database including 834 studies'!M740</f>
        <v>1</v>
      </c>
      <c r="P210" s="2">
        <f>'database including 834 studies'!N740</f>
        <v>0</v>
      </c>
      <c r="Q210" s="2">
        <f>'database including 834 studies'!O740</f>
        <v>0</v>
      </c>
      <c r="R210" s="2">
        <f>'database including 834 studies'!P740</f>
        <v>1</v>
      </c>
      <c r="S210" s="2">
        <f>'database including 834 studies'!Q740</f>
        <v>1</v>
      </c>
      <c r="T210" s="2">
        <f>'database including 834 studies'!R740</f>
        <v>2018</v>
      </c>
    </row>
    <row r="211" spans="1:20">
      <c r="A211" s="2">
        <f>'database including 834 studies'!A211</f>
        <v>210</v>
      </c>
      <c r="B211" s="2">
        <f>'database including 834 studies'!J211</f>
        <v>1</v>
      </c>
      <c r="C211" s="2">
        <f>'database including 834 studies'!K211</f>
        <v>3</v>
      </c>
      <c r="D211" s="2">
        <f>'database including 834 studies'!L211</f>
        <v>1</v>
      </c>
      <c r="E211" s="2">
        <f>'database including 834 studies'!M211</f>
        <v>1</v>
      </c>
      <c r="F211" s="2">
        <f>'database including 834 studies'!N211</f>
        <v>0</v>
      </c>
      <c r="G211" s="2">
        <f>'database including 834 studies'!O211</f>
        <v>1</v>
      </c>
      <c r="H211" s="2">
        <f>'database including 834 studies'!P211</f>
        <v>0</v>
      </c>
      <c r="I211" s="2">
        <f>'database including 834 studies'!Q211</f>
        <v>0</v>
      </c>
      <c r="J211" s="2">
        <f>'database including 834 studies'!R211</f>
        <v>2022</v>
      </c>
      <c r="K211" s="29">
        <f>'database including 834 studies'!A741</f>
        <v>740</v>
      </c>
      <c r="L211" s="2">
        <f>'database including 834 studies'!J741</f>
        <v>0</v>
      </c>
      <c r="M211" s="2">
        <f>'database including 834 studies'!K741</f>
        <v>4</v>
      </c>
      <c r="N211" s="2">
        <f>'database including 834 studies'!L741</f>
        <v>1</v>
      </c>
      <c r="O211" s="2">
        <f>'database including 834 studies'!M741</f>
        <v>1</v>
      </c>
      <c r="P211" s="2">
        <f>'database including 834 studies'!N741</f>
        <v>1</v>
      </c>
      <c r="Q211" s="2">
        <f>'database including 834 studies'!O741</f>
        <v>1</v>
      </c>
      <c r="R211" s="2">
        <f>'database including 834 studies'!P741</f>
        <v>0</v>
      </c>
      <c r="S211" s="2">
        <f>'database including 834 studies'!Q741</f>
        <v>0</v>
      </c>
      <c r="T211" s="2">
        <f>'database including 834 studies'!R741</f>
        <v>2019</v>
      </c>
    </row>
    <row r="212" spans="1:20">
      <c r="A212" s="2">
        <f>'database including 834 studies'!A212</f>
        <v>211</v>
      </c>
      <c r="B212" s="2">
        <f>'database including 834 studies'!J212</f>
        <v>1</v>
      </c>
      <c r="C212" s="2">
        <f>'database including 834 studies'!K212</f>
        <v>3</v>
      </c>
      <c r="D212" s="2">
        <f>'database including 834 studies'!L212</f>
        <v>1</v>
      </c>
      <c r="E212" s="2">
        <f>'database including 834 studies'!M212</f>
        <v>1</v>
      </c>
      <c r="F212" s="2">
        <f>'database including 834 studies'!N212</f>
        <v>1</v>
      </c>
      <c r="G212" s="2">
        <f>'database including 834 studies'!O212</f>
        <v>0</v>
      </c>
      <c r="H212" s="2">
        <f>'database including 834 studies'!P212</f>
        <v>0</v>
      </c>
      <c r="I212" s="2">
        <f>'database including 834 studies'!Q212</f>
        <v>0</v>
      </c>
      <c r="J212" s="2">
        <f>'database including 834 studies'!R212</f>
        <v>2021</v>
      </c>
      <c r="K212" s="29">
        <f>'database including 834 studies'!A742</f>
        <v>741</v>
      </c>
      <c r="L212" s="2">
        <f>'database including 834 studies'!J742</f>
        <v>0</v>
      </c>
      <c r="M212" s="2">
        <f>'database including 834 studies'!K742</f>
        <v>4</v>
      </c>
      <c r="N212" s="2">
        <f>'database including 834 studies'!L742</f>
        <v>1</v>
      </c>
      <c r="O212" s="2">
        <f>'database including 834 studies'!M742</f>
        <v>1</v>
      </c>
      <c r="P212" s="2">
        <f>'database including 834 studies'!N742</f>
        <v>0</v>
      </c>
      <c r="Q212" s="2">
        <f>'database including 834 studies'!O742</f>
        <v>0</v>
      </c>
      <c r="R212" s="2">
        <f>'database including 834 studies'!P742</f>
        <v>1</v>
      </c>
      <c r="S212" s="2">
        <f>'database including 834 studies'!Q742</f>
        <v>1</v>
      </c>
      <c r="T212" s="2">
        <f>'database including 834 studies'!R742</f>
        <v>2015</v>
      </c>
    </row>
    <row r="213" spans="1:20">
      <c r="A213" s="2">
        <f>'database including 834 studies'!A213</f>
        <v>212</v>
      </c>
      <c r="B213" s="2">
        <f>'database including 834 studies'!J213</f>
        <v>1</v>
      </c>
      <c r="C213" s="2">
        <f>'database including 834 studies'!K213</f>
        <v>3</v>
      </c>
      <c r="D213" s="2">
        <f>'database including 834 studies'!L213</f>
        <v>0</v>
      </c>
      <c r="E213" s="2">
        <f>'database including 834 studies'!M213</f>
        <v>1</v>
      </c>
      <c r="F213" s="2">
        <f>'database including 834 studies'!N213</f>
        <v>1</v>
      </c>
      <c r="G213" s="2">
        <f>'database including 834 studies'!O213</f>
        <v>1</v>
      </c>
      <c r="H213" s="2">
        <f>'database including 834 studies'!P213</f>
        <v>0</v>
      </c>
      <c r="I213" s="2">
        <f>'database including 834 studies'!Q213</f>
        <v>0</v>
      </c>
      <c r="J213" s="2">
        <f>'database including 834 studies'!R213</f>
        <v>2017</v>
      </c>
      <c r="K213" s="29">
        <f>'database including 834 studies'!A743</f>
        <v>742</v>
      </c>
      <c r="L213" s="2">
        <f>'database including 834 studies'!J743</f>
        <v>0</v>
      </c>
      <c r="M213" s="2">
        <f>'database including 834 studies'!K743</f>
        <v>4</v>
      </c>
      <c r="N213" s="2">
        <f>'database including 834 studies'!L743</f>
        <v>0</v>
      </c>
      <c r="O213" s="2">
        <f>'database including 834 studies'!M743</f>
        <v>1</v>
      </c>
      <c r="P213" s="2">
        <f>'database including 834 studies'!N743</f>
        <v>1</v>
      </c>
      <c r="Q213" s="2">
        <f>'database including 834 studies'!O743</f>
        <v>0</v>
      </c>
      <c r="R213" s="2">
        <f>'database including 834 studies'!P743</f>
        <v>1</v>
      </c>
      <c r="S213" s="2">
        <f>'database including 834 studies'!Q743</f>
        <v>1</v>
      </c>
      <c r="T213" s="2">
        <f>'database including 834 studies'!R743</f>
        <v>2022</v>
      </c>
    </row>
    <row r="214" spans="1:20">
      <c r="A214" s="2">
        <f>'database including 834 studies'!A214</f>
        <v>213</v>
      </c>
      <c r="B214" s="2">
        <f>'database including 834 studies'!J214</f>
        <v>1</v>
      </c>
      <c r="C214" s="2">
        <f>'database including 834 studies'!K214</f>
        <v>3</v>
      </c>
      <c r="D214" s="2">
        <f>'database including 834 studies'!L214</f>
        <v>0</v>
      </c>
      <c r="E214" s="2">
        <f>'database including 834 studies'!M214</f>
        <v>1</v>
      </c>
      <c r="F214" s="2">
        <f>'database including 834 studies'!N214</f>
        <v>1</v>
      </c>
      <c r="G214" s="2">
        <f>'database including 834 studies'!O214</f>
        <v>1</v>
      </c>
      <c r="H214" s="2">
        <f>'database including 834 studies'!P214</f>
        <v>0</v>
      </c>
      <c r="I214" s="2">
        <f>'database including 834 studies'!Q214</f>
        <v>0</v>
      </c>
      <c r="J214" s="2">
        <f>'database including 834 studies'!R214</f>
        <v>2022</v>
      </c>
      <c r="K214" s="29">
        <f>'database including 834 studies'!A744</f>
        <v>743</v>
      </c>
      <c r="L214" s="2">
        <f>'database including 834 studies'!J744</f>
        <v>0</v>
      </c>
      <c r="M214" s="2">
        <f>'database including 834 studies'!K744</f>
        <v>4</v>
      </c>
      <c r="N214" s="2">
        <f>'database including 834 studies'!L744</f>
        <v>1</v>
      </c>
      <c r="O214" s="2">
        <f>'database including 834 studies'!M744</f>
        <v>1</v>
      </c>
      <c r="P214" s="2">
        <f>'database including 834 studies'!N744</f>
        <v>0</v>
      </c>
      <c r="Q214" s="2">
        <f>'database including 834 studies'!O744</f>
        <v>1</v>
      </c>
      <c r="R214" s="2">
        <f>'database including 834 studies'!P744</f>
        <v>1</v>
      </c>
      <c r="S214" s="2">
        <f>'database including 834 studies'!Q744</f>
        <v>0</v>
      </c>
      <c r="T214" s="2">
        <f>'database including 834 studies'!R744</f>
        <v>2016</v>
      </c>
    </row>
    <row r="215" spans="1:20">
      <c r="A215" s="2">
        <f>'database including 834 studies'!A215</f>
        <v>214</v>
      </c>
      <c r="B215" s="2">
        <f>'database including 834 studies'!J215</f>
        <v>1</v>
      </c>
      <c r="C215" s="2">
        <f>'database including 834 studies'!K215</f>
        <v>3</v>
      </c>
      <c r="D215" s="2">
        <f>'database including 834 studies'!L215</f>
        <v>0</v>
      </c>
      <c r="E215" s="2">
        <f>'database including 834 studies'!M215</f>
        <v>1</v>
      </c>
      <c r="F215" s="2">
        <f>'database including 834 studies'!N215</f>
        <v>1</v>
      </c>
      <c r="G215" s="2">
        <f>'database including 834 studies'!O215</f>
        <v>0</v>
      </c>
      <c r="H215" s="2">
        <f>'database including 834 studies'!P215</f>
        <v>1</v>
      </c>
      <c r="I215" s="2">
        <f>'database including 834 studies'!Q215</f>
        <v>0</v>
      </c>
      <c r="J215" s="2">
        <f>'database including 834 studies'!R215</f>
        <v>2018</v>
      </c>
      <c r="K215" s="29">
        <f>'database including 834 studies'!A745</f>
        <v>744</v>
      </c>
      <c r="L215" s="2">
        <f>'database including 834 studies'!J745</f>
        <v>0</v>
      </c>
      <c r="M215" s="2">
        <f>'database including 834 studies'!K745</f>
        <v>4</v>
      </c>
      <c r="N215" s="2">
        <f>'database including 834 studies'!L745</f>
        <v>0</v>
      </c>
      <c r="O215" s="2">
        <f>'database including 834 studies'!M745</f>
        <v>1</v>
      </c>
      <c r="P215" s="2">
        <f>'database including 834 studies'!N745</f>
        <v>1</v>
      </c>
      <c r="Q215" s="2">
        <f>'database including 834 studies'!O745</f>
        <v>1</v>
      </c>
      <c r="R215" s="2">
        <f>'database including 834 studies'!P745</f>
        <v>1</v>
      </c>
      <c r="S215" s="2">
        <f>'database including 834 studies'!Q745</f>
        <v>0</v>
      </c>
      <c r="T215" s="2">
        <f>'database including 834 studies'!R745</f>
        <v>2021</v>
      </c>
    </row>
    <row r="216" spans="1:20">
      <c r="A216" s="2">
        <f>'database including 834 studies'!A216</f>
        <v>215</v>
      </c>
      <c r="B216" s="2">
        <f>'database including 834 studies'!J216</f>
        <v>1</v>
      </c>
      <c r="C216" s="2">
        <f>'database including 834 studies'!K216</f>
        <v>3</v>
      </c>
      <c r="D216" s="2">
        <f>'database including 834 studies'!L216</f>
        <v>0</v>
      </c>
      <c r="E216" s="2">
        <f>'database including 834 studies'!M216</f>
        <v>1</v>
      </c>
      <c r="F216" s="2">
        <f>'database including 834 studies'!N216</f>
        <v>1</v>
      </c>
      <c r="G216" s="2">
        <f>'database including 834 studies'!O216</f>
        <v>1</v>
      </c>
      <c r="H216" s="2">
        <f>'database including 834 studies'!P216</f>
        <v>0</v>
      </c>
      <c r="I216" s="2">
        <f>'database including 834 studies'!Q216</f>
        <v>0</v>
      </c>
      <c r="J216" s="2">
        <f>'database including 834 studies'!R216</f>
        <v>2020</v>
      </c>
      <c r="K216" s="29">
        <f>'database including 834 studies'!A746</f>
        <v>745</v>
      </c>
      <c r="L216" s="2">
        <f>'database including 834 studies'!J746</f>
        <v>0</v>
      </c>
      <c r="M216" s="2">
        <f>'database including 834 studies'!K746</f>
        <v>4</v>
      </c>
      <c r="N216" s="2">
        <f>'database including 834 studies'!L746</f>
        <v>0</v>
      </c>
      <c r="O216" s="2">
        <f>'database including 834 studies'!M746</f>
        <v>1</v>
      </c>
      <c r="P216" s="2">
        <f>'database including 834 studies'!N746</f>
        <v>1</v>
      </c>
      <c r="Q216" s="2">
        <f>'database including 834 studies'!O746</f>
        <v>1</v>
      </c>
      <c r="R216" s="2">
        <f>'database including 834 studies'!P746</f>
        <v>0</v>
      </c>
      <c r="S216" s="2">
        <f>'database including 834 studies'!Q746</f>
        <v>1</v>
      </c>
      <c r="T216" s="2">
        <f>'database including 834 studies'!R746</f>
        <v>2022</v>
      </c>
    </row>
    <row r="217" spans="1:20">
      <c r="A217" s="2">
        <f>'database including 834 studies'!A217</f>
        <v>216</v>
      </c>
      <c r="B217" s="2">
        <f>'database including 834 studies'!J217</f>
        <v>1</v>
      </c>
      <c r="C217" s="2">
        <f>'database including 834 studies'!K217</f>
        <v>3</v>
      </c>
      <c r="D217" s="2">
        <f>'database including 834 studies'!L217</f>
        <v>0</v>
      </c>
      <c r="E217" s="2">
        <f>'database including 834 studies'!M217</f>
        <v>1</v>
      </c>
      <c r="F217" s="2">
        <f>'database including 834 studies'!N217</f>
        <v>0</v>
      </c>
      <c r="G217" s="2">
        <f>'database including 834 studies'!O217</f>
        <v>1</v>
      </c>
      <c r="H217" s="2">
        <f>'database including 834 studies'!P217</f>
        <v>0</v>
      </c>
      <c r="I217" s="2">
        <f>'database including 834 studies'!Q217</f>
        <v>1</v>
      </c>
      <c r="J217" s="2">
        <f>'database including 834 studies'!R217</f>
        <v>2021</v>
      </c>
      <c r="K217" s="29">
        <f>'database including 834 studies'!A747</f>
        <v>746</v>
      </c>
      <c r="L217" s="2">
        <f>'database including 834 studies'!J747</f>
        <v>0</v>
      </c>
      <c r="M217" s="2">
        <f>'database including 834 studies'!K747</f>
        <v>4</v>
      </c>
      <c r="N217" s="2">
        <f>'database including 834 studies'!L747</f>
        <v>0</v>
      </c>
      <c r="O217" s="2">
        <f>'database including 834 studies'!M747</f>
        <v>1</v>
      </c>
      <c r="P217" s="2">
        <f>'database including 834 studies'!N747</f>
        <v>1</v>
      </c>
      <c r="Q217" s="2">
        <f>'database including 834 studies'!O747</f>
        <v>0</v>
      </c>
      <c r="R217" s="2">
        <f>'database including 834 studies'!P747</f>
        <v>1</v>
      </c>
      <c r="S217" s="2">
        <f>'database including 834 studies'!Q747</f>
        <v>1</v>
      </c>
      <c r="T217" s="2">
        <f>'database including 834 studies'!R747</f>
        <v>2018</v>
      </c>
    </row>
    <row r="218" spans="1:20">
      <c r="A218" s="2">
        <f>'database including 834 studies'!A218</f>
        <v>217</v>
      </c>
      <c r="B218" s="2">
        <f>'database including 834 studies'!J218</f>
        <v>1</v>
      </c>
      <c r="C218" s="2">
        <f>'database including 834 studies'!K218</f>
        <v>3</v>
      </c>
      <c r="D218" s="2">
        <f>'database including 834 studies'!L218</f>
        <v>1</v>
      </c>
      <c r="E218" s="2">
        <f>'database including 834 studies'!M218</f>
        <v>1</v>
      </c>
      <c r="F218" s="2">
        <f>'database including 834 studies'!N218</f>
        <v>0</v>
      </c>
      <c r="G218" s="2">
        <f>'database including 834 studies'!O218</f>
        <v>0</v>
      </c>
      <c r="H218" s="2">
        <f>'database including 834 studies'!P218</f>
        <v>0</v>
      </c>
      <c r="I218" s="2">
        <f>'database including 834 studies'!Q218</f>
        <v>1</v>
      </c>
      <c r="J218" s="2">
        <f>'database including 834 studies'!R218</f>
        <v>2021</v>
      </c>
      <c r="K218" s="29">
        <f>'database including 834 studies'!A748</f>
        <v>747</v>
      </c>
      <c r="L218" s="2">
        <f>'database including 834 studies'!J748</f>
        <v>0</v>
      </c>
      <c r="M218" s="2">
        <f>'database including 834 studies'!K748</f>
        <v>4</v>
      </c>
      <c r="N218" s="2">
        <f>'database including 834 studies'!L748</f>
        <v>1</v>
      </c>
      <c r="O218" s="2">
        <f>'database including 834 studies'!M748</f>
        <v>1</v>
      </c>
      <c r="P218" s="2">
        <f>'database including 834 studies'!N748</f>
        <v>0</v>
      </c>
      <c r="Q218" s="2">
        <f>'database including 834 studies'!O748</f>
        <v>1</v>
      </c>
      <c r="R218" s="2">
        <f>'database including 834 studies'!P748</f>
        <v>0</v>
      </c>
      <c r="S218" s="2">
        <f>'database including 834 studies'!Q748</f>
        <v>1</v>
      </c>
      <c r="T218" s="2">
        <f>'database including 834 studies'!R748</f>
        <v>2019</v>
      </c>
    </row>
    <row r="219" spans="1:20">
      <c r="A219" s="2">
        <f>'database including 834 studies'!A219</f>
        <v>218</v>
      </c>
      <c r="B219" s="2">
        <f>'database including 834 studies'!J219</f>
        <v>1</v>
      </c>
      <c r="C219" s="2">
        <f>'database including 834 studies'!K219</f>
        <v>3</v>
      </c>
      <c r="D219" s="2">
        <f>'database including 834 studies'!L219</f>
        <v>1</v>
      </c>
      <c r="E219" s="2">
        <f>'database including 834 studies'!M219</f>
        <v>1</v>
      </c>
      <c r="F219" s="2">
        <f>'database including 834 studies'!N219</f>
        <v>1</v>
      </c>
      <c r="G219" s="2">
        <f>'database including 834 studies'!O219</f>
        <v>0</v>
      </c>
      <c r="H219" s="2">
        <f>'database including 834 studies'!P219</f>
        <v>0</v>
      </c>
      <c r="I219" s="2">
        <f>'database including 834 studies'!Q219</f>
        <v>0</v>
      </c>
      <c r="J219" s="2">
        <f>'database including 834 studies'!R219</f>
        <v>2022</v>
      </c>
      <c r="K219" s="29">
        <f>'database including 834 studies'!A749</f>
        <v>748</v>
      </c>
      <c r="L219" s="2">
        <f>'database including 834 studies'!J749</f>
        <v>0</v>
      </c>
      <c r="M219" s="2">
        <f>'database including 834 studies'!K749</f>
        <v>4</v>
      </c>
      <c r="N219" s="2">
        <f>'database including 834 studies'!L749</f>
        <v>1</v>
      </c>
      <c r="O219" s="2">
        <f>'database including 834 studies'!M749</f>
        <v>1</v>
      </c>
      <c r="P219" s="2">
        <f>'database including 834 studies'!N749</f>
        <v>1</v>
      </c>
      <c r="Q219" s="2">
        <f>'database including 834 studies'!O749</f>
        <v>0</v>
      </c>
      <c r="R219" s="2">
        <f>'database including 834 studies'!P749</f>
        <v>0</v>
      </c>
      <c r="S219" s="2">
        <f>'database including 834 studies'!Q749</f>
        <v>1</v>
      </c>
      <c r="T219" s="2">
        <f>'database including 834 studies'!R749</f>
        <v>2020</v>
      </c>
    </row>
    <row r="220" spans="1:20">
      <c r="A220" s="2">
        <f>'database including 834 studies'!A220</f>
        <v>219</v>
      </c>
      <c r="B220" s="2">
        <f>'database including 834 studies'!J220</f>
        <v>1</v>
      </c>
      <c r="C220" s="2">
        <f>'database including 834 studies'!K220</f>
        <v>3</v>
      </c>
      <c r="D220" s="2">
        <f>'database including 834 studies'!L220</f>
        <v>0</v>
      </c>
      <c r="E220" s="2">
        <f>'database including 834 studies'!M220</f>
        <v>1</v>
      </c>
      <c r="F220" s="2">
        <f>'database including 834 studies'!N220</f>
        <v>1</v>
      </c>
      <c r="G220" s="2">
        <f>'database including 834 studies'!O220</f>
        <v>1</v>
      </c>
      <c r="H220" s="2">
        <f>'database including 834 studies'!P220</f>
        <v>0</v>
      </c>
      <c r="I220" s="2">
        <f>'database including 834 studies'!Q220</f>
        <v>0</v>
      </c>
      <c r="J220" s="2">
        <f>'database including 834 studies'!R220</f>
        <v>2022</v>
      </c>
      <c r="K220" s="29">
        <f>'database including 834 studies'!A750</f>
        <v>749</v>
      </c>
      <c r="L220" s="2">
        <f>'database including 834 studies'!J750</f>
        <v>0</v>
      </c>
      <c r="M220" s="2">
        <f>'database including 834 studies'!K750</f>
        <v>4</v>
      </c>
      <c r="N220" s="2">
        <f>'database including 834 studies'!L750</f>
        <v>1</v>
      </c>
      <c r="O220" s="2">
        <f>'database including 834 studies'!M750</f>
        <v>1</v>
      </c>
      <c r="P220" s="2">
        <f>'database including 834 studies'!N750</f>
        <v>1</v>
      </c>
      <c r="Q220" s="2">
        <f>'database including 834 studies'!O750</f>
        <v>1</v>
      </c>
      <c r="R220" s="2">
        <f>'database including 834 studies'!P750</f>
        <v>0</v>
      </c>
      <c r="S220" s="2">
        <f>'database including 834 studies'!Q750</f>
        <v>0</v>
      </c>
      <c r="T220" s="2">
        <f>'database including 834 studies'!R750</f>
        <v>2011</v>
      </c>
    </row>
    <row r="221" spans="1:20">
      <c r="A221" s="2">
        <f>'database including 834 studies'!A221</f>
        <v>220</v>
      </c>
      <c r="B221" s="2">
        <f>'database including 834 studies'!J221</f>
        <v>1</v>
      </c>
      <c r="C221" s="2">
        <f>'database including 834 studies'!K221</f>
        <v>3</v>
      </c>
      <c r="D221" s="2">
        <f>'database including 834 studies'!L221</f>
        <v>1</v>
      </c>
      <c r="E221" s="2">
        <f>'database including 834 studies'!M221</f>
        <v>1</v>
      </c>
      <c r="F221" s="2">
        <f>'database including 834 studies'!N221</f>
        <v>1</v>
      </c>
      <c r="G221" s="2">
        <f>'database including 834 studies'!O221</f>
        <v>0</v>
      </c>
      <c r="H221" s="2">
        <f>'database including 834 studies'!P221</f>
        <v>0</v>
      </c>
      <c r="I221" s="2">
        <f>'database including 834 studies'!Q221</f>
        <v>0</v>
      </c>
      <c r="J221" s="2">
        <f>'database including 834 studies'!R221</f>
        <v>2018</v>
      </c>
      <c r="K221" s="29">
        <f>'database including 834 studies'!A751</f>
        <v>750</v>
      </c>
      <c r="L221" s="2">
        <f>'database including 834 studies'!J751</f>
        <v>0</v>
      </c>
      <c r="M221" s="2">
        <f>'database including 834 studies'!K751</f>
        <v>4</v>
      </c>
      <c r="N221" s="2">
        <f>'database including 834 studies'!L751</f>
        <v>1</v>
      </c>
      <c r="O221" s="2">
        <f>'database including 834 studies'!M751</f>
        <v>1</v>
      </c>
      <c r="P221" s="2">
        <f>'database including 834 studies'!N751</f>
        <v>1</v>
      </c>
      <c r="Q221" s="2">
        <f>'database including 834 studies'!O751</f>
        <v>1</v>
      </c>
      <c r="R221" s="2">
        <f>'database including 834 studies'!P751</f>
        <v>0</v>
      </c>
      <c r="S221" s="2">
        <f>'database including 834 studies'!Q751</f>
        <v>0</v>
      </c>
      <c r="T221" s="2">
        <f>'database including 834 studies'!R751</f>
        <v>2017</v>
      </c>
    </row>
    <row r="222" spans="1:20">
      <c r="A222" s="2">
        <f>'database including 834 studies'!A222</f>
        <v>221</v>
      </c>
      <c r="B222" s="2">
        <f>'database including 834 studies'!J222</f>
        <v>1</v>
      </c>
      <c r="C222" s="2">
        <f>'database including 834 studies'!K222</f>
        <v>3</v>
      </c>
      <c r="D222" s="2">
        <f>'database including 834 studies'!L222</f>
        <v>0</v>
      </c>
      <c r="E222" s="2">
        <f>'database including 834 studies'!M222</f>
        <v>0</v>
      </c>
      <c r="F222" s="2">
        <f>'database including 834 studies'!N222</f>
        <v>1</v>
      </c>
      <c r="G222" s="2">
        <f>'database including 834 studies'!O222</f>
        <v>0</v>
      </c>
      <c r="H222" s="2">
        <f>'database including 834 studies'!P222</f>
        <v>1</v>
      </c>
      <c r="I222" s="2">
        <f>'database including 834 studies'!Q222</f>
        <v>1</v>
      </c>
      <c r="J222" s="2">
        <f>'database including 834 studies'!R222</f>
        <v>2018</v>
      </c>
      <c r="K222" s="29">
        <f>'database including 834 studies'!A752</f>
        <v>751</v>
      </c>
      <c r="L222" s="2">
        <f>'database including 834 studies'!J752</f>
        <v>0</v>
      </c>
      <c r="M222" s="2">
        <f>'database including 834 studies'!K752</f>
        <v>4</v>
      </c>
      <c r="N222" s="2">
        <f>'database including 834 studies'!L752</f>
        <v>1</v>
      </c>
      <c r="O222" s="2">
        <f>'database including 834 studies'!M752</f>
        <v>1</v>
      </c>
      <c r="P222" s="2">
        <f>'database including 834 studies'!N752</f>
        <v>1</v>
      </c>
      <c r="Q222" s="2">
        <f>'database including 834 studies'!O752</f>
        <v>0</v>
      </c>
      <c r="R222" s="2">
        <f>'database including 834 studies'!P752</f>
        <v>1</v>
      </c>
      <c r="S222" s="2">
        <f>'database including 834 studies'!Q752</f>
        <v>0</v>
      </c>
      <c r="T222" s="2">
        <f>'database including 834 studies'!R752</f>
        <v>2021</v>
      </c>
    </row>
    <row r="223" spans="1:20">
      <c r="A223" s="2">
        <f>'database including 834 studies'!A223</f>
        <v>222</v>
      </c>
      <c r="B223" s="2">
        <f>'database including 834 studies'!J223</f>
        <v>1</v>
      </c>
      <c r="C223" s="2">
        <f>'database including 834 studies'!K223</f>
        <v>3</v>
      </c>
      <c r="D223" s="2">
        <f>'database including 834 studies'!L223</f>
        <v>1</v>
      </c>
      <c r="E223" s="2">
        <f>'database including 834 studies'!M223</f>
        <v>1</v>
      </c>
      <c r="F223" s="2">
        <f>'database including 834 studies'!N223</f>
        <v>0</v>
      </c>
      <c r="G223" s="2">
        <f>'database including 834 studies'!O223</f>
        <v>0</v>
      </c>
      <c r="H223" s="2">
        <f>'database including 834 studies'!P223</f>
        <v>1</v>
      </c>
      <c r="I223" s="2">
        <f>'database including 834 studies'!Q223</f>
        <v>0</v>
      </c>
      <c r="J223" s="2">
        <f>'database including 834 studies'!R223</f>
        <v>2019</v>
      </c>
      <c r="K223" s="29">
        <f>'database including 834 studies'!A753</f>
        <v>752</v>
      </c>
      <c r="L223" s="2">
        <f>'database including 834 studies'!J753</f>
        <v>0</v>
      </c>
      <c r="M223" s="2">
        <f>'database including 834 studies'!K753</f>
        <v>4</v>
      </c>
      <c r="N223" s="2">
        <f>'database including 834 studies'!L753</f>
        <v>0</v>
      </c>
      <c r="O223" s="2">
        <f>'database including 834 studies'!M753</f>
        <v>1</v>
      </c>
      <c r="P223" s="2">
        <f>'database including 834 studies'!N753</f>
        <v>1</v>
      </c>
      <c r="Q223" s="2">
        <f>'database including 834 studies'!O753</f>
        <v>1</v>
      </c>
      <c r="R223" s="2">
        <f>'database including 834 studies'!P753</f>
        <v>1</v>
      </c>
      <c r="S223" s="2">
        <f>'database including 834 studies'!Q753</f>
        <v>0</v>
      </c>
      <c r="T223" s="2">
        <f>'database including 834 studies'!R753</f>
        <v>2019</v>
      </c>
    </row>
    <row r="224" spans="1:20">
      <c r="A224" s="2">
        <f>'database including 834 studies'!A224</f>
        <v>223</v>
      </c>
      <c r="B224" s="2">
        <f>'database including 834 studies'!J224</f>
        <v>1</v>
      </c>
      <c r="C224" s="2">
        <f>'database including 834 studies'!K224</f>
        <v>3</v>
      </c>
      <c r="D224" s="2">
        <f>'database including 834 studies'!L224</f>
        <v>1</v>
      </c>
      <c r="E224" s="2">
        <f>'database including 834 studies'!M224</f>
        <v>1</v>
      </c>
      <c r="F224" s="2">
        <f>'database including 834 studies'!N224</f>
        <v>0</v>
      </c>
      <c r="G224" s="2">
        <f>'database including 834 studies'!O224</f>
        <v>1</v>
      </c>
      <c r="H224" s="2">
        <f>'database including 834 studies'!P224</f>
        <v>0</v>
      </c>
      <c r="I224" s="2">
        <f>'database including 834 studies'!Q224</f>
        <v>0</v>
      </c>
      <c r="J224" s="2">
        <f>'database including 834 studies'!R224</f>
        <v>2021</v>
      </c>
      <c r="K224" s="29">
        <f>'database including 834 studies'!A754</f>
        <v>753</v>
      </c>
      <c r="L224" s="2">
        <f>'database including 834 studies'!J754</f>
        <v>0</v>
      </c>
      <c r="M224" s="2">
        <f>'database including 834 studies'!K754</f>
        <v>4</v>
      </c>
      <c r="N224" s="2">
        <f>'database including 834 studies'!L754</f>
        <v>0</v>
      </c>
      <c r="O224" s="2">
        <f>'database including 834 studies'!M754</f>
        <v>1</v>
      </c>
      <c r="P224" s="2">
        <f>'database including 834 studies'!N754</f>
        <v>1</v>
      </c>
      <c r="Q224" s="2">
        <f>'database including 834 studies'!O754</f>
        <v>1</v>
      </c>
      <c r="R224" s="2">
        <f>'database including 834 studies'!P754</f>
        <v>0</v>
      </c>
      <c r="S224" s="2">
        <f>'database including 834 studies'!Q754</f>
        <v>1</v>
      </c>
      <c r="T224" s="2">
        <f>'database including 834 studies'!R754</f>
        <v>2018</v>
      </c>
    </row>
    <row r="225" spans="1:20">
      <c r="A225" s="2">
        <f>'database including 834 studies'!A225</f>
        <v>224</v>
      </c>
      <c r="B225" s="2">
        <f>'database including 834 studies'!J225</f>
        <v>1</v>
      </c>
      <c r="C225" s="2">
        <f>'database including 834 studies'!K225</f>
        <v>3</v>
      </c>
      <c r="D225" s="2">
        <f>'database including 834 studies'!L225</f>
        <v>1</v>
      </c>
      <c r="E225" s="2">
        <f>'database including 834 studies'!M225</f>
        <v>1</v>
      </c>
      <c r="F225" s="2">
        <f>'database including 834 studies'!N225</f>
        <v>0</v>
      </c>
      <c r="G225" s="2">
        <f>'database including 834 studies'!O225</f>
        <v>1</v>
      </c>
      <c r="H225" s="2">
        <f>'database including 834 studies'!P225</f>
        <v>0</v>
      </c>
      <c r="I225" s="2">
        <f>'database including 834 studies'!Q225</f>
        <v>0</v>
      </c>
      <c r="J225" s="2">
        <f>'database including 834 studies'!R225</f>
        <v>2022</v>
      </c>
      <c r="K225" s="29">
        <f>'database including 834 studies'!A755</f>
        <v>754</v>
      </c>
      <c r="L225" s="2">
        <f>'database including 834 studies'!J755</f>
        <v>0</v>
      </c>
      <c r="M225" s="2">
        <f>'database including 834 studies'!K755</f>
        <v>3</v>
      </c>
      <c r="N225" s="2">
        <f>'database including 834 studies'!L755</f>
        <v>1</v>
      </c>
      <c r="O225" s="2">
        <f>'database including 834 studies'!M755</f>
        <v>1</v>
      </c>
      <c r="P225" s="2">
        <f>'database including 834 studies'!N755</f>
        <v>0</v>
      </c>
      <c r="Q225" s="2">
        <f>'database including 834 studies'!O755</f>
        <v>0</v>
      </c>
      <c r="R225" s="2">
        <f>'database including 834 studies'!P755</f>
        <v>1</v>
      </c>
      <c r="S225" s="2">
        <f>'database including 834 studies'!Q755</f>
        <v>0</v>
      </c>
      <c r="T225" s="2">
        <f>'database including 834 studies'!R755</f>
        <v>2016</v>
      </c>
    </row>
    <row r="226" spans="1:20">
      <c r="A226" s="2">
        <f>'database including 834 studies'!A226</f>
        <v>225</v>
      </c>
      <c r="B226" s="2">
        <f>'database including 834 studies'!J226</f>
        <v>1</v>
      </c>
      <c r="C226" s="2">
        <f>'database including 834 studies'!K226</f>
        <v>3</v>
      </c>
      <c r="D226" s="2">
        <f>'database including 834 studies'!L226</f>
        <v>1</v>
      </c>
      <c r="E226" s="2">
        <f>'database including 834 studies'!M226</f>
        <v>1</v>
      </c>
      <c r="F226" s="2">
        <f>'database including 834 studies'!N226</f>
        <v>0</v>
      </c>
      <c r="G226" s="2">
        <f>'database including 834 studies'!O226</f>
        <v>1</v>
      </c>
      <c r="H226" s="2">
        <f>'database including 834 studies'!P226</f>
        <v>0</v>
      </c>
      <c r="I226" s="2">
        <f>'database including 834 studies'!Q226</f>
        <v>0</v>
      </c>
      <c r="J226" s="2">
        <f>'database including 834 studies'!R226</f>
        <v>2019</v>
      </c>
      <c r="K226" s="29">
        <f>'database including 834 studies'!A756</f>
        <v>755</v>
      </c>
      <c r="L226" s="2">
        <f>'database including 834 studies'!J756</f>
        <v>0</v>
      </c>
      <c r="M226" s="2">
        <f>'database including 834 studies'!K756</f>
        <v>3</v>
      </c>
      <c r="N226" s="2">
        <f>'database including 834 studies'!L756</f>
        <v>0</v>
      </c>
      <c r="O226" s="2">
        <f>'database including 834 studies'!M756</f>
        <v>1</v>
      </c>
      <c r="P226" s="2">
        <f>'database including 834 studies'!N756</f>
        <v>0</v>
      </c>
      <c r="Q226" s="2">
        <f>'database including 834 studies'!O756</f>
        <v>1</v>
      </c>
      <c r="R226" s="2">
        <f>'database including 834 studies'!P756</f>
        <v>0</v>
      </c>
      <c r="S226" s="2">
        <f>'database including 834 studies'!Q756</f>
        <v>1</v>
      </c>
      <c r="T226" s="2">
        <f>'database including 834 studies'!R756</f>
        <v>2017</v>
      </c>
    </row>
    <row r="227" spans="1:20">
      <c r="A227" s="2">
        <f>'database including 834 studies'!A227</f>
        <v>226</v>
      </c>
      <c r="B227" s="2">
        <f>'database including 834 studies'!J227</f>
        <v>1</v>
      </c>
      <c r="C227" s="2">
        <f>'database including 834 studies'!K227</f>
        <v>3</v>
      </c>
      <c r="D227" s="2">
        <f>'database including 834 studies'!L227</f>
        <v>0</v>
      </c>
      <c r="E227" s="2">
        <f>'database including 834 studies'!M227</f>
        <v>1</v>
      </c>
      <c r="F227" s="2">
        <f>'database including 834 studies'!N227</f>
        <v>0</v>
      </c>
      <c r="G227" s="2">
        <f>'database including 834 studies'!O227</f>
        <v>1</v>
      </c>
      <c r="H227" s="2">
        <f>'database including 834 studies'!P227</f>
        <v>0</v>
      </c>
      <c r="I227" s="2">
        <f>'database including 834 studies'!Q227</f>
        <v>1</v>
      </c>
      <c r="J227" s="2">
        <f>'database including 834 studies'!R227</f>
        <v>2020</v>
      </c>
      <c r="K227" s="29">
        <f>'database including 834 studies'!A757</f>
        <v>756</v>
      </c>
      <c r="L227" s="2">
        <f>'database including 834 studies'!J757</f>
        <v>0</v>
      </c>
      <c r="M227" s="2">
        <f>'database including 834 studies'!K757</f>
        <v>3</v>
      </c>
      <c r="N227" s="2">
        <f>'database including 834 studies'!L757</f>
        <v>1</v>
      </c>
      <c r="O227" s="2">
        <f>'database including 834 studies'!M757</f>
        <v>1</v>
      </c>
      <c r="P227" s="2">
        <f>'database including 834 studies'!N757</f>
        <v>1</v>
      </c>
      <c r="Q227" s="2">
        <f>'database including 834 studies'!O757</f>
        <v>0</v>
      </c>
      <c r="R227" s="2">
        <f>'database including 834 studies'!P757</f>
        <v>0</v>
      </c>
      <c r="S227" s="2">
        <f>'database including 834 studies'!Q757</f>
        <v>0</v>
      </c>
      <c r="T227" s="2">
        <f>'database including 834 studies'!R757</f>
        <v>2022</v>
      </c>
    </row>
    <row r="228" spans="1:20">
      <c r="A228" s="2">
        <f>'database including 834 studies'!A228</f>
        <v>227</v>
      </c>
      <c r="B228" s="2">
        <f>'database including 834 studies'!J228</f>
        <v>1</v>
      </c>
      <c r="C228" s="2">
        <f>'database including 834 studies'!K228</f>
        <v>3</v>
      </c>
      <c r="D228" s="2">
        <f>'database including 834 studies'!L228</f>
        <v>1</v>
      </c>
      <c r="E228" s="2">
        <f>'database including 834 studies'!M228</f>
        <v>1</v>
      </c>
      <c r="F228" s="2">
        <f>'database including 834 studies'!N228</f>
        <v>1</v>
      </c>
      <c r="G228" s="2">
        <f>'database including 834 studies'!O228</f>
        <v>0</v>
      </c>
      <c r="H228" s="2">
        <f>'database including 834 studies'!P228</f>
        <v>0</v>
      </c>
      <c r="I228" s="2">
        <f>'database including 834 studies'!Q228</f>
        <v>0</v>
      </c>
      <c r="J228" s="2">
        <f>'database including 834 studies'!R228</f>
        <v>2018</v>
      </c>
      <c r="K228" s="29">
        <f>'database including 834 studies'!A758</f>
        <v>757</v>
      </c>
      <c r="L228" s="2">
        <f>'database including 834 studies'!J758</f>
        <v>0</v>
      </c>
      <c r="M228" s="2">
        <f>'database including 834 studies'!K758</f>
        <v>3</v>
      </c>
      <c r="N228" s="2">
        <f>'database including 834 studies'!L758</f>
        <v>0</v>
      </c>
      <c r="O228" s="2">
        <f>'database including 834 studies'!M758</f>
        <v>1</v>
      </c>
      <c r="P228" s="2">
        <f>'database including 834 studies'!N758</f>
        <v>0</v>
      </c>
      <c r="Q228" s="2">
        <f>'database including 834 studies'!O758</f>
        <v>0</v>
      </c>
      <c r="R228" s="2">
        <f>'database including 834 studies'!P758</f>
        <v>1</v>
      </c>
      <c r="S228" s="2">
        <f>'database including 834 studies'!Q758</f>
        <v>1</v>
      </c>
      <c r="T228" s="2">
        <f>'database including 834 studies'!R758</f>
        <v>2020</v>
      </c>
    </row>
    <row r="229" spans="1:20">
      <c r="A229" s="2">
        <f>'database including 834 studies'!A229</f>
        <v>228</v>
      </c>
      <c r="B229" s="2">
        <f>'database including 834 studies'!J229</f>
        <v>1</v>
      </c>
      <c r="C229" s="2">
        <f>'database including 834 studies'!K229</f>
        <v>3</v>
      </c>
      <c r="D229" s="2">
        <f>'database including 834 studies'!L229</f>
        <v>0</v>
      </c>
      <c r="E229" s="2">
        <f>'database including 834 studies'!M229</f>
        <v>1</v>
      </c>
      <c r="F229" s="2">
        <f>'database including 834 studies'!N229</f>
        <v>1</v>
      </c>
      <c r="G229" s="2">
        <f>'database including 834 studies'!O229</f>
        <v>1</v>
      </c>
      <c r="H229" s="2">
        <f>'database including 834 studies'!P229</f>
        <v>0</v>
      </c>
      <c r="I229" s="2">
        <f>'database including 834 studies'!Q229</f>
        <v>0</v>
      </c>
      <c r="J229" s="2">
        <f>'database including 834 studies'!R229</f>
        <v>2021</v>
      </c>
      <c r="K229" s="29">
        <f>'database including 834 studies'!A759</f>
        <v>758</v>
      </c>
      <c r="L229" s="2">
        <f>'database including 834 studies'!J759</f>
        <v>0</v>
      </c>
      <c r="M229" s="2">
        <f>'database including 834 studies'!K759</f>
        <v>3</v>
      </c>
      <c r="N229" s="2">
        <f>'database including 834 studies'!L759</f>
        <v>1</v>
      </c>
      <c r="O229" s="2">
        <f>'database including 834 studies'!M759</f>
        <v>1</v>
      </c>
      <c r="P229" s="2">
        <f>'database including 834 studies'!N759</f>
        <v>0</v>
      </c>
      <c r="Q229" s="2">
        <f>'database including 834 studies'!O759</f>
        <v>1</v>
      </c>
      <c r="R229" s="2">
        <f>'database including 834 studies'!P759</f>
        <v>0</v>
      </c>
      <c r="S229" s="2">
        <f>'database including 834 studies'!Q759</f>
        <v>0</v>
      </c>
      <c r="T229" s="2">
        <f>'database including 834 studies'!R759</f>
        <v>2022</v>
      </c>
    </row>
    <row r="230" spans="1:20">
      <c r="A230" s="2">
        <f>'database including 834 studies'!A230</f>
        <v>229</v>
      </c>
      <c r="B230" s="2">
        <f>'database including 834 studies'!J230</f>
        <v>1</v>
      </c>
      <c r="C230" s="2">
        <f>'database including 834 studies'!K230</f>
        <v>3</v>
      </c>
      <c r="D230" s="2">
        <f>'database including 834 studies'!L230</f>
        <v>1</v>
      </c>
      <c r="E230" s="2">
        <f>'database including 834 studies'!M230</f>
        <v>1</v>
      </c>
      <c r="F230" s="2">
        <f>'database including 834 studies'!N230</f>
        <v>1</v>
      </c>
      <c r="G230" s="2">
        <f>'database including 834 studies'!O230</f>
        <v>0</v>
      </c>
      <c r="H230" s="2">
        <f>'database including 834 studies'!P230</f>
        <v>0</v>
      </c>
      <c r="I230" s="2">
        <f>'database including 834 studies'!Q230</f>
        <v>0</v>
      </c>
      <c r="J230" s="2">
        <f>'database including 834 studies'!R230</f>
        <v>2019</v>
      </c>
      <c r="K230" s="29">
        <f>'database including 834 studies'!A760</f>
        <v>759</v>
      </c>
      <c r="L230" s="2">
        <f>'database including 834 studies'!J760</f>
        <v>0</v>
      </c>
      <c r="M230" s="2">
        <f>'database including 834 studies'!K760</f>
        <v>3</v>
      </c>
      <c r="N230" s="2">
        <f>'database including 834 studies'!L760</f>
        <v>0</v>
      </c>
      <c r="O230" s="2">
        <f>'database including 834 studies'!M760</f>
        <v>1</v>
      </c>
      <c r="P230" s="2">
        <f>'database including 834 studies'!N760</f>
        <v>1</v>
      </c>
      <c r="Q230" s="2">
        <f>'database including 834 studies'!O760</f>
        <v>1</v>
      </c>
      <c r="R230" s="2">
        <f>'database including 834 studies'!P760</f>
        <v>0</v>
      </c>
      <c r="S230" s="2">
        <f>'database including 834 studies'!Q760</f>
        <v>0</v>
      </c>
      <c r="T230" s="2">
        <f>'database including 834 studies'!R760</f>
        <v>2021</v>
      </c>
    </row>
    <row r="231" spans="1:20">
      <c r="A231" s="2">
        <f>'database including 834 studies'!A231</f>
        <v>230</v>
      </c>
      <c r="B231" s="2">
        <f>'database including 834 studies'!J231</f>
        <v>1</v>
      </c>
      <c r="C231" s="2">
        <f>'database including 834 studies'!K231</f>
        <v>3</v>
      </c>
      <c r="D231" s="2">
        <f>'database including 834 studies'!L231</f>
        <v>0</v>
      </c>
      <c r="E231" s="2">
        <f>'database including 834 studies'!M231</f>
        <v>1</v>
      </c>
      <c r="F231" s="2">
        <f>'database including 834 studies'!N231</f>
        <v>1</v>
      </c>
      <c r="G231" s="2">
        <f>'database including 834 studies'!O231</f>
        <v>1</v>
      </c>
      <c r="H231" s="2">
        <f>'database including 834 studies'!P231</f>
        <v>0</v>
      </c>
      <c r="I231" s="2">
        <f>'database including 834 studies'!Q231</f>
        <v>0</v>
      </c>
      <c r="J231" s="2">
        <f>'database including 834 studies'!R231</f>
        <v>2021</v>
      </c>
      <c r="K231" s="29">
        <f>'database including 834 studies'!A761</f>
        <v>760</v>
      </c>
      <c r="L231" s="2">
        <f>'database including 834 studies'!J761</f>
        <v>0</v>
      </c>
      <c r="M231" s="2">
        <f>'database including 834 studies'!K761</f>
        <v>3</v>
      </c>
      <c r="N231" s="2">
        <f>'database including 834 studies'!L761</f>
        <v>1</v>
      </c>
      <c r="O231" s="2">
        <f>'database including 834 studies'!M761</f>
        <v>1</v>
      </c>
      <c r="P231" s="2">
        <f>'database including 834 studies'!N761</f>
        <v>0</v>
      </c>
      <c r="Q231" s="2">
        <f>'database including 834 studies'!O761</f>
        <v>1</v>
      </c>
      <c r="R231" s="2">
        <f>'database including 834 studies'!P761</f>
        <v>0</v>
      </c>
      <c r="S231" s="2">
        <f>'database including 834 studies'!Q761</f>
        <v>0</v>
      </c>
      <c r="T231" s="2">
        <f>'database including 834 studies'!R761</f>
        <v>2013</v>
      </c>
    </row>
    <row r="232" spans="1:20">
      <c r="A232" s="2">
        <f>'database including 834 studies'!A232</f>
        <v>231</v>
      </c>
      <c r="B232" s="2">
        <f>'database including 834 studies'!J232</f>
        <v>1</v>
      </c>
      <c r="C232" s="2">
        <f>'database including 834 studies'!K232</f>
        <v>3</v>
      </c>
      <c r="D232" s="2">
        <f>'database including 834 studies'!L232</f>
        <v>1</v>
      </c>
      <c r="E232" s="2">
        <f>'database including 834 studies'!M232</f>
        <v>1</v>
      </c>
      <c r="F232" s="2">
        <f>'database including 834 studies'!N232</f>
        <v>0</v>
      </c>
      <c r="G232" s="2">
        <f>'database including 834 studies'!O232</f>
        <v>0</v>
      </c>
      <c r="H232" s="2">
        <f>'database including 834 studies'!P232</f>
        <v>1</v>
      </c>
      <c r="I232" s="2">
        <f>'database including 834 studies'!Q232</f>
        <v>0</v>
      </c>
      <c r="J232" s="2">
        <f>'database including 834 studies'!R232</f>
        <v>2017</v>
      </c>
      <c r="K232" s="29">
        <f>'database including 834 studies'!A762</f>
        <v>761</v>
      </c>
      <c r="L232" s="2">
        <f>'database including 834 studies'!J762</f>
        <v>0</v>
      </c>
      <c r="M232" s="2">
        <f>'database including 834 studies'!K762</f>
        <v>3</v>
      </c>
      <c r="N232" s="2">
        <f>'database including 834 studies'!L762</f>
        <v>1</v>
      </c>
      <c r="O232" s="2">
        <f>'database including 834 studies'!M762</f>
        <v>1</v>
      </c>
      <c r="P232" s="2">
        <f>'database including 834 studies'!N762</f>
        <v>0</v>
      </c>
      <c r="Q232" s="2">
        <f>'database including 834 studies'!O762</f>
        <v>0</v>
      </c>
      <c r="R232" s="2">
        <f>'database including 834 studies'!P762</f>
        <v>1</v>
      </c>
      <c r="S232" s="2">
        <f>'database including 834 studies'!Q762</f>
        <v>0</v>
      </c>
      <c r="T232" s="2">
        <f>'database including 834 studies'!R762</f>
        <v>2019</v>
      </c>
    </row>
    <row r="233" spans="1:20">
      <c r="A233" s="2">
        <f>'database including 834 studies'!A233</f>
        <v>232</v>
      </c>
      <c r="B233" s="2">
        <f>'database including 834 studies'!J233</f>
        <v>1</v>
      </c>
      <c r="C233" s="2">
        <f>'database including 834 studies'!K233</f>
        <v>3</v>
      </c>
      <c r="D233" s="2">
        <f>'database including 834 studies'!L233</f>
        <v>0</v>
      </c>
      <c r="E233" s="2">
        <f>'database including 834 studies'!M233</f>
        <v>1</v>
      </c>
      <c r="F233" s="2">
        <f>'database including 834 studies'!N233</f>
        <v>1</v>
      </c>
      <c r="G233" s="2">
        <f>'database including 834 studies'!O233</f>
        <v>1</v>
      </c>
      <c r="H233" s="2">
        <f>'database including 834 studies'!P233</f>
        <v>0</v>
      </c>
      <c r="I233" s="2">
        <f>'database including 834 studies'!Q233</f>
        <v>0</v>
      </c>
      <c r="J233" s="2">
        <f>'database including 834 studies'!R233</f>
        <v>2014</v>
      </c>
      <c r="K233" s="29">
        <f>'database including 834 studies'!A763</f>
        <v>762</v>
      </c>
      <c r="L233" s="2">
        <f>'database including 834 studies'!J763</f>
        <v>0</v>
      </c>
      <c r="M233" s="2">
        <f>'database including 834 studies'!K763</f>
        <v>3</v>
      </c>
      <c r="N233" s="2">
        <f>'database including 834 studies'!L763</f>
        <v>0</v>
      </c>
      <c r="O233" s="2">
        <f>'database including 834 studies'!M763</f>
        <v>1</v>
      </c>
      <c r="P233" s="2">
        <f>'database including 834 studies'!N763</f>
        <v>1</v>
      </c>
      <c r="Q233" s="2">
        <f>'database including 834 studies'!O763</f>
        <v>0</v>
      </c>
      <c r="R233" s="2">
        <f>'database including 834 studies'!P763</f>
        <v>0</v>
      </c>
      <c r="S233" s="2">
        <f>'database including 834 studies'!Q763</f>
        <v>1</v>
      </c>
      <c r="T233" s="2">
        <f>'database including 834 studies'!R763</f>
        <v>2018</v>
      </c>
    </row>
    <row r="234" spans="1:20">
      <c r="A234" s="2">
        <f>'database including 834 studies'!A234</f>
        <v>233</v>
      </c>
      <c r="B234" s="2">
        <f>'database including 834 studies'!J234</f>
        <v>1</v>
      </c>
      <c r="C234" s="2">
        <f>'database including 834 studies'!K234</f>
        <v>3</v>
      </c>
      <c r="D234" s="2">
        <f>'database including 834 studies'!L234</f>
        <v>1</v>
      </c>
      <c r="E234" s="2">
        <f>'database including 834 studies'!M234</f>
        <v>1</v>
      </c>
      <c r="F234" s="2">
        <f>'database including 834 studies'!N234</f>
        <v>1</v>
      </c>
      <c r="G234" s="2">
        <f>'database including 834 studies'!O234</f>
        <v>0</v>
      </c>
      <c r="H234" s="2">
        <f>'database including 834 studies'!P234</f>
        <v>0</v>
      </c>
      <c r="I234" s="2">
        <f>'database including 834 studies'!Q234</f>
        <v>0</v>
      </c>
      <c r="J234" s="2">
        <f>'database including 834 studies'!R234</f>
        <v>2019</v>
      </c>
      <c r="K234" s="29">
        <f>'database including 834 studies'!A764</f>
        <v>763</v>
      </c>
      <c r="L234" s="2">
        <f>'database including 834 studies'!J764</f>
        <v>0</v>
      </c>
      <c r="M234" s="2">
        <f>'database including 834 studies'!K764</f>
        <v>3</v>
      </c>
      <c r="N234" s="2">
        <f>'database including 834 studies'!L764</f>
        <v>1</v>
      </c>
      <c r="O234" s="2">
        <f>'database including 834 studies'!M764</f>
        <v>0</v>
      </c>
      <c r="P234" s="2">
        <f>'database including 834 studies'!N764</f>
        <v>1</v>
      </c>
      <c r="Q234" s="2">
        <f>'database including 834 studies'!O764</f>
        <v>0</v>
      </c>
      <c r="R234" s="2">
        <f>'database including 834 studies'!P764</f>
        <v>0</v>
      </c>
      <c r="S234" s="2">
        <f>'database including 834 studies'!Q764</f>
        <v>1</v>
      </c>
      <c r="T234" s="2">
        <f>'database including 834 studies'!R764</f>
        <v>2020</v>
      </c>
    </row>
    <row r="235" spans="1:20">
      <c r="A235" s="2">
        <f>'database including 834 studies'!A235</f>
        <v>234</v>
      </c>
      <c r="B235" s="2">
        <f>'database including 834 studies'!J235</f>
        <v>1</v>
      </c>
      <c r="C235" s="2">
        <f>'database including 834 studies'!K235</f>
        <v>3</v>
      </c>
      <c r="D235" s="2">
        <f>'database including 834 studies'!L235</f>
        <v>0</v>
      </c>
      <c r="E235" s="2">
        <f>'database including 834 studies'!M235</f>
        <v>1</v>
      </c>
      <c r="F235" s="2">
        <f>'database including 834 studies'!N235</f>
        <v>1</v>
      </c>
      <c r="G235" s="2">
        <f>'database including 834 studies'!O235</f>
        <v>1</v>
      </c>
      <c r="H235" s="2">
        <f>'database including 834 studies'!P235</f>
        <v>0</v>
      </c>
      <c r="I235" s="2">
        <f>'database including 834 studies'!Q235</f>
        <v>0</v>
      </c>
      <c r="J235" s="2">
        <f>'database including 834 studies'!R235</f>
        <v>2022</v>
      </c>
      <c r="K235" s="29">
        <f>'database including 834 studies'!A765</f>
        <v>764</v>
      </c>
      <c r="L235" s="2">
        <f>'database including 834 studies'!J765</f>
        <v>0</v>
      </c>
      <c r="M235" s="2">
        <f>'database including 834 studies'!K765</f>
        <v>3</v>
      </c>
      <c r="N235" s="2">
        <f>'database including 834 studies'!L765</f>
        <v>0</v>
      </c>
      <c r="O235" s="2">
        <f>'database including 834 studies'!M765</f>
        <v>0</v>
      </c>
      <c r="P235" s="2">
        <f>'database including 834 studies'!N765</f>
        <v>0</v>
      </c>
      <c r="Q235" s="2">
        <f>'database including 834 studies'!O765</f>
        <v>1</v>
      </c>
      <c r="R235" s="2">
        <f>'database including 834 studies'!P765</f>
        <v>1</v>
      </c>
      <c r="S235" s="2">
        <f>'database including 834 studies'!Q765</f>
        <v>1</v>
      </c>
      <c r="T235" s="2">
        <f>'database including 834 studies'!R765</f>
        <v>2021</v>
      </c>
    </row>
    <row r="236" spans="1:20">
      <c r="A236" s="2">
        <f>'database including 834 studies'!A236</f>
        <v>235</v>
      </c>
      <c r="B236" s="2">
        <f>'database including 834 studies'!J236</f>
        <v>1</v>
      </c>
      <c r="C236" s="2">
        <f>'database including 834 studies'!K236</f>
        <v>3</v>
      </c>
      <c r="D236" s="2">
        <f>'database including 834 studies'!L236</f>
        <v>0</v>
      </c>
      <c r="E236" s="2">
        <f>'database including 834 studies'!M236</f>
        <v>1</v>
      </c>
      <c r="F236" s="2">
        <f>'database including 834 studies'!N236</f>
        <v>1</v>
      </c>
      <c r="G236" s="2">
        <f>'database including 834 studies'!O236</f>
        <v>0</v>
      </c>
      <c r="H236" s="2">
        <f>'database including 834 studies'!P236</f>
        <v>0</v>
      </c>
      <c r="I236" s="2">
        <f>'database including 834 studies'!Q236</f>
        <v>1</v>
      </c>
      <c r="J236" s="2">
        <f>'database including 834 studies'!R236</f>
        <v>2018</v>
      </c>
      <c r="K236" s="29">
        <f>'database including 834 studies'!A766</f>
        <v>765</v>
      </c>
      <c r="L236" s="2">
        <f>'database including 834 studies'!J766</f>
        <v>0</v>
      </c>
      <c r="M236" s="2">
        <f>'database including 834 studies'!K766</f>
        <v>3</v>
      </c>
      <c r="N236" s="2">
        <f>'database including 834 studies'!L766</f>
        <v>1</v>
      </c>
      <c r="O236" s="2">
        <f>'database including 834 studies'!M766</f>
        <v>1</v>
      </c>
      <c r="P236" s="2">
        <f>'database including 834 studies'!N766</f>
        <v>0</v>
      </c>
      <c r="Q236" s="2">
        <f>'database including 834 studies'!O766</f>
        <v>1</v>
      </c>
      <c r="R236" s="2">
        <f>'database including 834 studies'!P766</f>
        <v>0</v>
      </c>
      <c r="S236" s="2">
        <f>'database including 834 studies'!Q766</f>
        <v>0</v>
      </c>
      <c r="T236" s="2">
        <f>'database including 834 studies'!R766</f>
        <v>2017</v>
      </c>
    </row>
    <row r="237" spans="1:20">
      <c r="A237" s="2">
        <f>'database including 834 studies'!A237</f>
        <v>236</v>
      </c>
      <c r="B237" s="2">
        <f>'database including 834 studies'!J237</f>
        <v>1</v>
      </c>
      <c r="C237" s="2">
        <f>'database including 834 studies'!K237</f>
        <v>3</v>
      </c>
      <c r="D237" s="2">
        <f>'database including 834 studies'!L237</f>
        <v>0</v>
      </c>
      <c r="E237" s="2">
        <f>'database including 834 studies'!M237</f>
        <v>1</v>
      </c>
      <c r="F237" s="2">
        <f>'database including 834 studies'!N237</f>
        <v>0</v>
      </c>
      <c r="G237" s="2">
        <f>'database including 834 studies'!O237</f>
        <v>1</v>
      </c>
      <c r="H237" s="2">
        <f>'database including 834 studies'!P237</f>
        <v>0</v>
      </c>
      <c r="I237" s="2">
        <f>'database including 834 studies'!Q237</f>
        <v>1</v>
      </c>
      <c r="J237" s="2">
        <f>'database including 834 studies'!R237</f>
        <v>2020</v>
      </c>
      <c r="K237" s="29">
        <f>'database including 834 studies'!A767</f>
        <v>766</v>
      </c>
      <c r="L237" s="2">
        <f>'database including 834 studies'!J767</f>
        <v>0</v>
      </c>
      <c r="M237" s="2">
        <f>'database including 834 studies'!K767</f>
        <v>3</v>
      </c>
      <c r="N237" s="2">
        <f>'database including 834 studies'!L767</f>
        <v>0</v>
      </c>
      <c r="O237" s="2">
        <f>'database including 834 studies'!M767</f>
        <v>1</v>
      </c>
      <c r="P237" s="2">
        <f>'database including 834 studies'!N767</f>
        <v>1</v>
      </c>
      <c r="Q237" s="2">
        <f>'database including 834 studies'!O767</f>
        <v>1</v>
      </c>
      <c r="R237" s="2">
        <f>'database including 834 studies'!P767</f>
        <v>0</v>
      </c>
      <c r="S237" s="2">
        <f>'database including 834 studies'!Q767</f>
        <v>0</v>
      </c>
      <c r="T237" s="2">
        <f>'database including 834 studies'!R767</f>
        <v>2015</v>
      </c>
    </row>
    <row r="238" spans="1:20">
      <c r="A238" s="2">
        <f>'database including 834 studies'!A238</f>
        <v>237</v>
      </c>
      <c r="B238" s="2">
        <f>'database including 834 studies'!J238</f>
        <v>1</v>
      </c>
      <c r="C238" s="2">
        <f>'database including 834 studies'!K238</f>
        <v>3</v>
      </c>
      <c r="D238" s="2">
        <f>'database including 834 studies'!L238</f>
        <v>0</v>
      </c>
      <c r="E238" s="2">
        <f>'database including 834 studies'!M238</f>
        <v>0</v>
      </c>
      <c r="F238" s="2">
        <f>'database including 834 studies'!N238</f>
        <v>1</v>
      </c>
      <c r="G238" s="2">
        <f>'database including 834 studies'!O238</f>
        <v>1</v>
      </c>
      <c r="H238" s="2">
        <f>'database including 834 studies'!P238</f>
        <v>1</v>
      </c>
      <c r="I238" s="2">
        <f>'database including 834 studies'!Q238</f>
        <v>0</v>
      </c>
      <c r="J238" s="2">
        <f>'database including 834 studies'!R238</f>
        <v>2022</v>
      </c>
      <c r="K238" s="29">
        <f>'database including 834 studies'!A768</f>
        <v>767</v>
      </c>
      <c r="L238" s="2">
        <f>'database including 834 studies'!J768</f>
        <v>0</v>
      </c>
      <c r="M238" s="2">
        <f>'database including 834 studies'!K768</f>
        <v>3</v>
      </c>
      <c r="N238" s="2">
        <f>'database including 834 studies'!L768</f>
        <v>0</v>
      </c>
      <c r="O238" s="2">
        <f>'database including 834 studies'!M768</f>
        <v>1</v>
      </c>
      <c r="P238" s="2">
        <f>'database including 834 studies'!N768</f>
        <v>1</v>
      </c>
      <c r="Q238" s="2">
        <f>'database including 834 studies'!O768</f>
        <v>1</v>
      </c>
      <c r="R238" s="2">
        <f>'database including 834 studies'!P768</f>
        <v>0</v>
      </c>
      <c r="S238" s="2">
        <f>'database including 834 studies'!Q768</f>
        <v>0</v>
      </c>
      <c r="T238" s="2">
        <f>'database including 834 studies'!R768</f>
        <v>2019</v>
      </c>
    </row>
    <row r="239" spans="1:20">
      <c r="A239" s="2">
        <f>'database including 834 studies'!A239</f>
        <v>238</v>
      </c>
      <c r="B239" s="2">
        <f>'database including 834 studies'!J239</f>
        <v>1</v>
      </c>
      <c r="C239" s="2">
        <f>'database including 834 studies'!K239</f>
        <v>3</v>
      </c>
      <c r="D239" s="2">
        <f>'database including 834 studies'!L239</f>
        <v>1</v>
      </c>
      <c r="E239" s="2">
        <f>'database including 834 studies'!M239</f>
        <v>1</v>
      </c>
      <c r="F239" s="2">
        <f>'database including 834 studies'!N239</f>
        <v>0</v>
      </c>
      <c r="G239" s="2">
        <f>'database including 834 studies'!O239</f>
        <v>1</v>
      </c>
      <c r="H239" s="2">
        <f>'database including 834 studies'!P239</f>
        <v>0</v>
      </c>
      <c r="I239" s="2">
        <f>'database including 834 studies'!Q239</f>
        <v>0</v>
      </c>
      <c r="J239" s="2">
        <f>'database including 834 studies'!R239</f>
        <v>2022</v>
      </c>
      <c r="K239" s="29">
        <f>'database including 834 studies'!A769</f>
        <v>768</v>
      </c>
      <c r="L239" s="2">
        <f>'database including 834 studies'!J769</f>
        <v>0</v>
      </c>
      <c r="M239" s="2">
        <f>'database including 834 studies'!K769</f>
        <v>3</v>
      </c>
      <c r="N239" s="2">
        <f>'database including 834 studies'!L769</f>
        <v>1</v>
      </c>
      <c r="O239" s="2">
        <f>'database including 834 studies'!M769</f>
        <v>0</v>
      </c>
      <c r="P239" s="2">
        <f>'database including 834 studies'!N769</f>
        <v>0</v>
      </c>
      <c r="Q239" s="2">
        <f>'database including 834 studies'!O769</f>
        <v>1</v>
      </c>
      <c r="R239" s="2">
        <f>'database including 834 studies'!P769</f>
        <v>1</v>
      </c>
      <c r="S239" s="2">
        <f>'database including 834 studies'!Q769</f>
        <v>0</v>
      </c>
      <c r="T239" s="2">
        <f>'database including 834 studies'!R769</f>
        <v>2022</v>
      </c>
    </row>
    <row r="240" spans="1:20">
      <c r="A240" s="2">
        <f>'database including 834 studies'!A240</f>
        <v>239</v>
      </c>
      <c r="B240" s="2">
        <f>'database including 834 studies'!J240</f>
        <v>1</v>
      </c>
      <c r="C240" s="2">
        <f>'database including 834 studies'!K240</f>
        <v>3</v>
      </c>
      <c r="D240" s="2">
        <f>'database including 834 studies'!L240</f>
        <v>0</v>
      </c>
      <c r="E240" s="2">
        <f>'database including 834 studies'!M240</f>
        <v>1</v>
      </c>
      <c r="F240" s="2">
        <f>'database including 834 studies'!N240</f>
        <v>1</v>
      </c>
      <c r="G240" s="2">
        <f>'database including 834 studies'!O240</f>
        <v>1</v>
      </c>
      <c r="H240" s="2">
        <f>'database including 834 studies'!P240</f>
        <v>0</v>
      </c>
      <c r="I240" s="2">
        <f>'database including 834 studies'!Q240</f>
        <v>0</v>
      </c>
      <c r="J240" s="2">
        <f>'database including 834 studies'!R240</f>
        <v>2017</v>
      </c>
      <c r="K240" s="29">
        <f>'database including 834 studies'!A770</f>
        <v>769</v>
      </c>
      <c r="L240" s="2">
        <f>'database including 834 studies'!J770</f>
        <v>0</v>
      </c>
      <c r="M240" s="2">
        <f>'database including 834 studies'!K770</f>
        <v>3</v>
      </c>
      <c r="N240" s="2">
        <f>'database including 834 studies'!L770</f>
        <v>0</v>
      </c>
      <c r="O240" s="2">
        <f>'database including 834 studies'!M770</f>
        <v>1</v>
      </c>
      <c r="P240" s="2">
        <f>'database including 834 studies'!N770</f>
        <v>1</v>
      </c>
      <c r="Q240" s="2">
        <f>'database including 834 studies'!O770</f>
        <v>1</v>
      </c>
      <c r="R240" s="2">
        <f>'database including 834 studies'!P770</f>
        <v>0</v>
      </c>
      <c r="S240" s="2">
        <f>'database including 834 studies'!Q770</f>
        <v>0</v>
      </c>
      <c r="T240" s="2">
        <f>'database including 834 studies'!R770</f>
        <v>2022</v>
      </c>
    </row>
    <row r="241" spans="1:20">
      <c r="A241" s="2">
        <f>'database including 834 studies'!A241</f>
        <v>240</v>
      </c>
      <c r="B241" s="2">
        <f>'database including 834 studies'!J241</f>
        <v>1</v>
      </c>
      <c r="C241" s="2">
        <f>'database including 834 studies'!K241</f>
        <v>3</v>
      </c>
      <c r="D241" s="2">
        <f>'database including 834 studies'!L241</f>
        <v>0</v>
      </c>
      <c r="E241" s="2">
        <f>'database including 834 studies'!M241</f>
        <v>1</v>
      </c>
      <c r="F241" s="2">
        <f>'database including 834 studies'!N241</f>
        <v>1</v>
      </c>
      <c r="G241" s="2">
        <f>'database including 834 studies'!O241</f>
        <v>0</v>
      </c>
      <c r="H241" s="2">
        <f>'database including 834 studies'!P241</f>
        <v>1</v>
      </c>
      <c r="I241" s="2">
        <f>'database including 834 studies'!Q241</f>
        <v>0</v>
      </c>
      <c r="J241" s="2">
        <f>'database including 834 studies'!R241</f>
        <v>2018</v>
      </c>
      <c r="K241" s="29">
        <f>'database including 834 studies'!A771</f>
        <v>770</v>
      </c>
      <c r="L241" s="2">
        <f>'database including 834 studies'!J771</f>
        <v>0</v>
      </c>
      <c r="M241" s="2">
        <f>'database including 834 studies'!K771</f>
        <v>3</v>
      </c>
      <c r="N241" s="2">
        <f>'database including 834 studies'!L771</f>
        <v>0</v>
      </c>
      <c r="O241" s="2">
        <f>'database including 834 studies'!M771</f>
        <v>1</v>
      </c>
      <c r="P241" s="2">
        <f>'database including 834 studies'!N771</f>
        <v>0</v>
      </c>
      <c r="Q241" s="2">
        <f>'database including 834 studies'!O771</f>
        <v>1</v>
      </c>
      <c r="R241" s="2">
        <f>'database including 834 studies'!P771</f>
        <v>0</v>
      </c>
      <c r="S241" s="2">
        <f>'database including 834 studies'!Q771</f>
        <v>1</v>
      </c>
      <c r="T241" s="2">
        <f>'database including 834 studies'!R771</f>
        <v>2016</v>
      </c>
    </row>
    <row r="242" spans="1:20">
      <c r="A242" s="2">
        <f>'database including 834 studies'!A242</f>
        <v>241</v>
      </c>
      <c r="B242" s="2">
        <f>'database including 834 studies'!J242</f>
        <v>1</v>
      </c>
      <c r="C242" s="2">
        <f>'database including 834 studies'!K242</f>
        <v>3</v>
      </c>
      <c r="D242" s="2">
        <f>'database including 834 studies'!L242</f>
        <v>1</v>
      </c>
      <c r="E242" s="2">
        <f>'database including 834 studies'!M242</f>
        <v>0</v>
      </c>
      <c r="F242" s="2">
        <f>'database including 834 studies'!N242</f>
        <v>1</v>
      </c>
      <c r="G242" s="2">
        <f>'database including 834 studies'!O242</f>
        <v>0</v>
      </c>
      <c r="H242" s="2">
        <f>'database including 834 studies'!P242</f>
        <v>0</v>
      </c>
      <c r="I242" s="2">
        <f>'database including 834 studies'!Q242</f>
        <v>1</v>
      </c>
      <c r="J242" s="2">
        <f>'database including 834 studies'!R242</f>
        <v>2020</v>
      </c>
      <c r="K242" s="29">
        <f>'database including 834 studies'!A772</f>
        <v>771</v>
      </c>
      <c r="L242" s="2">
        <f>'database including 834 studies'!J772</f>
        <v>0</v>
      </c>
      <c r="M242" s="2">
        <f>'database including 834 studies'!K772</f>
        <v>3</v>
      </c>
      <c r="N242" s="2">
        <f>'database including 834 studies'!L772</f>
        <v>0</v>
      </c>
      <c r="O242" s="2">
        <f>'database including 834 studies'!M772</f>
        <v>1</v>
      </c>
      <c r="P242" s="2">
        <f>'database including 834 studies'!N772</f>
        <v>1</v>
      </c>
      <c r="Q242" s="2">
        <f>'database including 834 studies'!O772</f>
        <v>1</v>
      </c>
      <c r="R242" s="2">
        <f>'database including 834 studies'!P772</f>
        <v>0</v>
      </c>
      <c r="S242" s="2">
        <f>'database including 834 studies'!Q772</f>
        <v>0</v>
      </c>
      <c r="T242" s="2">
        <f>'database including 834 studies'!R772</f>
        <v>2022</v>
      </c>
    </row>
    <row r="243" spans="1:20">
      <c r="A243" s="2">
        <f>'database including 834 studies'!A243</f>
        <v>242</v>
      </c>
      <c r="B243" s="2">
        <f>'database including 834 studies'!J243</f>
        <v>1</v>
      </c>
      <c r="C243" s="2">
        <f>'database including 834 studies'!K243</f>
        <v>3</v>
      </c>
      <c r="D243" s="2">
        <f>'database including 834 studies'!L243</f>
        <v>1</v>
      </c>
      <c r="E243" s="2">
        <f>'database including 834 studies'!M243</f>
        <v>0</v>
      </c>
      <c r="F243" s="2">
        <f>'database including 834 studies'!N243</f>
        <v>0</v>
      </c>
      <c r="G243" s="2">
        <f>'database including 834 studies'!O243</f>
        <v>1</v>
      </c>
      <c r="H243" s="2">
        <f>'database including 834 studies'!P243</f>
        <v>1</v>
      </c>
      <c r="I243" s="2">
        <f>'database including 834 studies'!Q243</f>
        <v>0</v>
      </c>
      <c r="J243" s="2">
        <f>'database including 834 studies'!R243</f>
        <v>2015</v>
      </c>
      <c r="K243" s="29">
        <f>'database including 834 studies'!A773</f>
        <v>772</v>
      </c>
      <c r="L243" s="2">
        <f>'database including 834 studies'!J773</f>
        <v>0</v>
      </c>
      <c r="M243" s="2">
        <f>'database including 834 studies'!K773</f>
        <v>3</v>
      </c>
      <c r="N243" s="2">
        <f>'database including 834 studies'!L773</f>
        <v>1</v>
      </c>
      <c r="O243" s="2">
        <f>'database including 834 studies'!M773</f>
        <v>1</v>
      </c>
      <c r="P243" s="2">
        <f>'database including 834 studies'!N773</f>
        <v>0</v>
      </c>
      <c r="Q243" s="2">
        <f>'database including 834 studies'!O773</f>
        <v>0</v>
      </c>
      <c r="R243" s="2">
        <f>'database including 834 studies'!P773</f>
        <v>1</v>
      </c>
      <c r="S243" s="2">
        <f>'database including 834 studies'!Q773</f>
        <v>0</v>
      </c>
      <c r="T243" s="2">
        <f>'database including 834 studies'!R773</f>
        <v>2022</v>
      </c>
    </row>
    <row r="244" spans="1:20">
      <c r="A244" s="2">
        <f>'database including 834 studies'!A244</f>
        <v>243</v>
      </c>
      <c r="B244" s="2">
        <f>'database including 834 studies'!J244</f>
        <v>1</v>
      </c>
      <c r="C244" s="2">
        <f>'database including 834 studies'!K244</f>
        <v>3</v>
      </c>
      <c r="D244" s="2">
        <f>'database including 834 studies'!L244</f>
        <v>1</v>
      </c>
      <c r="E244" s="2">
        <f>'database including 834 studies'!M244</f>
        <v>1</v>
      </c>
      <c r="F244" s="2">
        <f>'database including 834 studies'!N244</f>
        <v>0</v>
      </c>
      <c r="G244" s="2">
        <f>'database including 834 studies'!O244</f>
        <v>1</v>
      </c>
      <c r="H244" s="2">
        <f>'database including 834 studies'!P244</f>
        <v>0</v>
      </c>
      <c r="I244" s="2">
        <f>'database including 834 studies'!Q244</f>
        <v>0</v>
      </c>
      <c r="J244" s="2">
        <f>'database including 834 studies'!R244</f>
        <v>2016</v>
      </c>
      <c r="K244" s="29">
        <f>'database including 834 studies'!A774</f>
        <v>773</v>
      </c>
      <c r="L244" s="2">
        <f>'database including 834 studies'!J774</f>
        <v>0</v>
      </c>
      <c r="M244" s="2">
        <f>'database including 834 studies'!K774</f>
        <v>3</v>
      </c>
      <c r="N244" s="2">
        <f>'database including 834 studies'!L774</f>
        <v>1</v>
      </c>
      <c r="O244" s="2">
        <f>'database including 834 studies'!M774</f>
        <v>1</v>
      </c>
      <c r="P244" s="2">
        <f>'database including 834 studies'!N774</f>
        <v>0</v>
      </c>
      <c r="Q244" s="2">
        <f>'database including 834 studies'!O774</f>
        <v>0</v>
      </c>
      <c r="R244" s="2">
        <f>'database including 834 studies'!P774</f>
        <v>1</v>
      </c>
      <c r="S244" s="2">
        <f>'database including 834 studies'!Q774</f>
        <v>0</v>
      </c>
      <c r="T244" s="2">
        <f>'database including 834 studies'!R774</f>
        <v>2020</v>
      </c>
    </row>
    <row r="245" spans="1:20">
      <c r="A245" s="2">
        <f>'database including 834 studies'!A245</f>
        <v>244</v>
      </c>
      <c r="B245" s="2">
        <f>'database including 834 studies'!J245</f>
        <v>1</v>
      </c>
      <c r="C245" s="2">
        <f>'database including 834 studies'!K245</f>
        <v>3</v>
      </c>
      <c r="D245" s="2">
        <f>'database including 834 studies'!L245</f>
        <v>1</v>
      </c>
      <c r="E245" s="2">
        <f>'database including 834 studies'!M245</f>
        <v>1</v>
      </c>
      <c r="F245" s="2">
        <f>'database including 834 studies'!N245</f>
        <v>0</v>
      </c>
      <c r="G245" s="2">
        <f>'database including 834 studies'!O245</f>
        <v>0</v>
      </c>
      <c r="H245" s="2">
        <f>'database including 834 studies'!P245</f>
        <v>1</v>
      </c>
      <c r="I245" s="2">
        <f>'database including 834 studies'!Q245</f>
        <v>0</v>
      </c>
      <c r="J245" s="2">
        <f>'database including 834 studies'!R245</f>
        <v>2016</v>
      </c>
      <c r="K245" s="29">
        <f>'database including 834 studies'!A775</f>
        <v>774</v>
      </c>
      <c r="L245" s="2">
        <f>'database including 834 studies'!J775</f>
        <v>0</v>
      </c>
      <c r="M245" s="2">
        <f>'database including 834 studies'!K775</f>
        <v>3</v>
      </c>
      <c r="N245" s="2">
        <f>'database including 834 studies'!L775</f>
        <v>0</v>
      </c>
      <c r="O245" s="2">
        <f>'database including 834 studies'!M775</f>
        <v>1</v>
      </c>
      <c r="P245" s="2">
        <f>'database including 834 studies'!N775</f>
        <v>1</v>
      </c>
      <c r="Q245" s="2">
        <f>'database including 834 studies'!O775</f>
        <v>0</v>
      </c>
      <c r="R245" s="2">
        <f>'database including 834 studies'!P775</f>
        <v>1</v>
      </c>
      <c r="S245" s="2">
        <f>'database including 834 studies'!Q775</f>
        <v>0</v>
      </c>
      <c r="T245" s="2">
        <f>'database including 834 studies'!R775</f>
        <v>2017</v>
      </c>
    </row>
    <row r="246" spans="1:20">
      <c r="A246" s="2">
        <f>'database including 834 studies'!A246</f>
        <v>245</v>
      </c>
      <c r="B246" s="2">
        <f>'database including 834 studies'!J246</f>
        <v>1</v>
      </c>
      <c r="C246" s="2">
        <f>'database including 834 studies'!K246</f>
        <v>3</v>
      </c>
      <c r="D246" s="2">
        <f>'database including 834 studies'!L246</f>
        <v>0</v>
      </c>
      <c r="E246" s="2">
        <f>'database including 834 studies'!M246</f>
        <v>1</v>
      </c>
      <c r="F246" s="2">
        <f>'database including 834 studies'!N246</f>
        <v>1</v>
      </c>
      <c r="G246" s="2">
        <f>'database including 834 studies'!O246</f>
        <v>1</v>
      </c>
      <c r="H246" s="2">
        <f>'database including 834 studies'!P246</f>
        <v>0</v>
      </c>
      <c r="I246" s="2">
        <f>'database including 834 studies'!Q246</f>
        <v>0</v>
      </c>
      <c r="J246" s="2">
        <f>'database including 834 studies'!R246</f>
        <v>2021</v>
      </c>
      <c r="K246" s="29">
        <f>'database including 834 studies'!A776</f>
        <v>775</v>
      </c>
      <c r="L246" s="2">
        <f>'database including 834 studies'!J776</f>
        <v>0</v>
      </c>
      <c r="M246" s="2">
        <f>'database including 834 studies'!K776</f>
        <v>3</v>
      </c>
      <c r="N246" s="2">
        <f>'database including 834 studies'!L776</f>
        <v>1</v>
      </c>
      <c r="O246" s="2">
        <f>'database including 834 studies'!M776</f>
        <v>1</v>
      </c>
      <c r="P246" s="2">
        <f>'database including 834 studies'!N776</f>
        <v>0</v>
      </c>
      <c r="Q246" s="2">
        <f>'database including 834 studies'!O776</f>
        <v>1</v>
      </c>
      <c r="R246" s="2">
        <f>'database including 834 studies'!P776</f>
        <v>0</v>
      </c>
      <c r="S246" s="2">
        <f>'database including 834 studies'!Q776</f>
        <v>0</v>
      </c>
      <c r="T246" s="2">
        <f>'database including 834 studies'!R776</f>
        <v>2021</v>
      </c>
    </row>
    <row r="247" spans="1:20">
      <c r="A247" s="2">
        <f>'database including 834 studies'!A247</f>
        <v>246</v>
      </c>
      <c r="B247" s="2">
        <f>'database including 834 studies'!J247</f>
        <v>1</v>
      </c>
      <c r="C247" s="2">
        <f>'database including 834 studies'!K247</f>
        <v>3</v>
      </c>
      <c r="D247" s="2">
        <f>'database including 834 studies'!L247</f>
        <v>0</v>
      </c>
      <c r="E247" s="2">
        <f>'database including 834 studies'!M247</f>
        <v>1</v>
      </c>
      <c r="F247" s="2">
        <f>'database including 834 studies'!N247</f>
        <v>1</v>
      </c>
      <c r="G247" s="2">
        <f>'database including 834 studies'!O247</f>
        <v>0</v>
      </c>
      <c r="H247" s="2">
        <f>'database including 834 studies'!P247</f>
        <v>1</v>
      </c>
      <c r="I247" s="2">
        <f>'database including 834 studies'!Q247</f>
        <v>0</v>
      </c>
      <c r="J247" s="2">
        <f>'database including 834 studies'!R247</f>
        <v>2015</v>
      </c>
      <c r="K247" s="29">
        <f>'database including 834 studies'!A777</f>
        <v>776</v>
      </c>
      <c r="L247" s="2">
        <f>'database including 834 studies'!J777</f>
        <v>0</v>
      </c>
      <c r="M247" s="2">
        <f>'database including 834 studies'!K777</f>
        <v>3</v>
      </c>
      <c r="N247" s="2">
        <f>'database including 834 studies'!L777</f>
        <v>0</v>
      </c>
      <c r="O247" s="2">
        <f>'database including 834 studies'!M777</f>
        <v>0</v>
      </c>
      <c r="P247" s="2">
        <f>'database including 834 studies'!N777</f>
        <v>0</v>
      </c>
      <c r="Q247" s="2">
        <f>'database including 834 studies'!O777</f>
        <v>1</v>
      </c>
      <c r="R247" s="2">
        <f>'database including 834 studies'!P777</f>
        <v>1</v>
      </c>
      <c r="S247" s="2">
        <f>'database including 834 studies'!Q777</f>
        <v>1</v>
      </c>
      <c r="T247" s="2">
        <f>'database including 834 studies'!R777</f>
        <v>2018</v>
      </c>
    </row>
    <row r="248" spans="1:20">
      <c r="A248" s="2">
        <f>'database including 834 studies'!A248</f>
        <v>247</v>
      </c>
      <c r="B248" s="2">
        <f>'database including 834 studies'!J248</f>
        <v>1</v>
      </c>
      <c r="C248" s="2">
        <f>'database including 834 studies'!K248</f>
        <v>3</v>
      </c>
      <c r="D248" s="2">
        <f>'database including 834 studies'!L248</f>
        <v>0</v>
      </c>
      <c r="E248" s="2">
        <f>'database including 834 studies'!M248</f>
        <v>1</v>
      </c>
      <c r="F248" s="2">
        <f>'database including 834 studies'!N248</f>
        <v>1</v>
      </c>
      <c r="G248" s="2">
        <f>'database including 834 studies'!O248</f>
        <v>0</v>
      </c>
      <c r="H248" s="2">
        <f>'database including 834 studies'!P248</f>
        <v>1</v>
      </c>
      <c r="I248" s="2">
        <f>'database including 834 studies'!Q248</f>
        <v>0</v>
      </c>
      <c r="J248" s="2">
        <f>'database including 834 studies'!R248</f>
        <v>2018</v>
      </c>
      <c r="K248" s="29">
        <f>'database including 834 studies'!A778</f>
        <v>777</v>
      </c>
      <c r="L248" s="2">
        <f>'database including 834 studies'!J778</f>
        <v>0</v>
      </c>
      <c r="M248" s="2">
        <f>'database including 834 studies'!K778</f>
        <v>3</v>
      </c>
      <c r="N248" s="2">
        <f>'database including 834 studies'!L778</f>
        <v>1</v>
      </c>
      <c r="O248" s="2">
        <f>'database including 834 studies'!M778</f>
        <v>1</v>
      </c>
      <c r="P248" s="2">
        <f>'database including 834 studies'!N778</f>
        <v>0</v>
      </c>
      <c r="Q248" s="2">
        <f>'database including 834 studies'!O778</f>
        <v>1</v>
      </c>
      <c r="R248" s="2">
        <f>'database including 834 studies'!P778</f>
        <v>0</v>
      </c>
      <c r="S248" s="2">
        <f>'database including 834 studies'!Q778</f>
        <v>0</v>
      </c>
      <c r="T248" s="2">
        <f>'database including 834 studies'!R778</f>
        <v>2022</v>
      </c>
    </row>
    <row r="249" spans="1:20">
      <c r="A249" s="2">
        <f>'database including 834 studies'!A249</f>
        <v>248</v>
      </c>
      <c r="B249" s="2">
        <f>'database including 834 studies'!J249</f>
        <v>1</v>
      </c>
      <c r="C249" s="2">
        <f>'database including 834 studies'!K249</f>
        <v>3</v>
      </c>
      <c r="D249" s="2">
        <f>'database including 834 studies'!L249</f>
        <v>0</v>
      </c>
      <c r="E249" s="2">
        <f>'database including 834 studies'!M249</f>
        <v>1</v>
      </c>
      <c r="F249" s="2">
        <f>'database including 834 studies'!N249</f>
        <v>1</v>
      </c>
      <c r="G249" s="2">
        <f>'database including 834 studies'!O249</f>
        <v>1</v>
      </c>
      <c r="H249" s="2">
        <f>'database including 834 studies'!P249</f>
        <v>0</v>
      </c>
      <c r="I249" s="2">
        <f>'database including 834 studies'!Q249</f>
        <v>0</v>
      </c>
      <c r="J249" s="2">
        <f>'database including 834 studies'!R249</f>
        <v>2018</v>
      </c>
      <c r="K249" s="29">
        <f>'database including 834 studies'!A779</f>
        <v>778</v>
      </c>
      <c r="L249" s="2">
        <f>'database including 834 studies'!J779</f>
        <v>0</v>
      </c>
      <c r="M249" s="2">
        <f>'database including 834 studies'!K779</f>
        <v>3</v>
      </c>
      <c r="N249" s="2">
        <f>'database including 834 studies'!L779</f>
        <v>0</v>
      </c>
      <c r="O249" s="2">
        <f>'database including 834 studies'!M779</f>
        <v>1</v>
      </c>
      <c r="P249" s="2">
        <f>'database including 834 studies'!N779</f>
        <v>1</v>
      </c>
      <c r="Q249" s="2">
        <f>'database including 834 studies'!O779</f>
        <v>0</v>
      </c>
      <c r="R249" s="2">
        <f>'database including 834 studies'!P779</f>
        <v>0</v>
      </c>
      <c r="S249" s="2">
        <f>'database including 834 studies'!Q779</f>
        <v>1</v>
      </c>
      <c r="T249" s="2">
        <f>'database including 834 studies'!R779</f>
        <v>2014</v>
      </c>
    </row>
    <row r="250" spans="1:20">
      <c r="A250" s="2">
        <f>'database including 834 studies'!A250</f>
        <v>249</v>
      </c>
      <c r="B250" s="2">
        <f>'database including 834 studies'!J250</f>
        <v>1</v>
      </c>
      <c r="C250" s="2">
        <f>'database including 834 studies'!K250</f>
        <v>3</v>
      </c>
      <c r="D250" s="2">
        <f>'database including 834 studies'!L250</f>
        <v>0</v>
      </c>
      <c r="E250" s="2">
        <f>'database including 834 studies'!M250</f>
        <v>1</v>
      </c>
      <c r="F250" s="2">
        <f>'database including 834 studies'!N250</f>
        <v>1</v>
      </c>
      <c r="G250" s="2">
        <f>'database including 834 studies'!O250</f>
        <v>1</v>
      </c>
      <c r="H250" s="2">
        <f>'database including 834 studies'!P250</f>
        <v>0</v>
      </c>
      <c r="I250" s="2">
        <f>'database including 834 studies'!Q250</f>
        <v>0</v>
      </c>
      <c r="J250" s="2">
        <f>'database including 834 studies'!R250</f>
        <v>2019</v>
      </c>
      <c r="K250" s="29">
        <f>'database including 834 studies'!A780</f>
        <v>779</v>
      </c>
      <c r="L250" s="2">
        <f>'database including 834 studies'!J780</f>
        <v>0</v>
      </c>
      <c r="M250" s="2">
        <f>'database including 834 studies'!K780</f>
        <v>3</v>
      </c>
      <c r="N250" s="2">
        <f>'database including 834 studies'!L780</f>
        <v>1</v>
      </c>
      <c r="O250" s="2">
        <f>'database including 834 studies'!M780</f>
        <v>1</v>
      </c>
      <c r="P250" s="2">
        <f>'database including 834 studies'!N780</f>
        <v>0</v>
      </c>
      <c r="Q250" s="2">
        <f>'database including 834 studies'!O780</f>
        <v>0</v>
      </c>
      <c r="R250" s="2">
        <f>'database including 834 studies'!P780</f>
        <v>1</v>
      </c>
      <c r="S250" s="2">
        <f>'database including 834 studies'!Q780</f>
        <v>0</v>
      </c>
      <c r="T250" s="2">
        <f>'database including 834 studies'!R780</f>
        <v>2021</v>
      </c>
    </row>
    <row r="251" spans="1:20">
      <c r="A251" s="2">
        <f>'database including 834 studies'!A251</f>
        <v>250</v>
      </c>
      <c r="B251" s="2">
        <f>'database including 834 studies'!J251</f>
        <v>1</v>
      </c>
      <c r="C251" s="2">
        <f>'database including 834 studies'!K251</f>
        <v>3</v>
      </c>
      <c r="D251" s="2">
        <f>'database including 834 studies'!L251</f>
        <v>0</v>
      </c>
      <c r="E251" s="2">
        <f>'database including 834 studies'!M251</f>
        <v>1</v>
      </c>
      <c r="F251" s="2">
        <f>'database including 834 studies'!N251</f>
        <v>1</v>
      </c>
      <c r="G251" s="2">
        <f>'database including 834 studies'!O251</f>
        <v>0</v>
      </c>
      <c r="H251" s="2">
        <f>'database including 834 studies'!P251</f>
        <v>1</v>
      </c>
      <c r="I251" s="2">
        <f>'database including 834 studies'!Q251</f>
        <v>0</v>
      </c>
      <c r="J251" s="2">
        <f>'database including 834 studies'!R251</f>
        <v>2020</v>
      </c>
      <c r="K251" s="29">
        <f>'database including 834 studies'!A781</f>
        <v>780</v>
      </c>
      <c r="L251" s="2">
        <f>'database including 834 studies'!J781</f>
        <v>0</v>
      </c>
      <c r="M251" s="2">
        <f>'database including 834 studies'!K781</f>
        <v>3</v>
      </c>
      <c r="N251" s="2">
        <f>'database including 834 studies'!L781</f>
        <v>1</v>
      </c>
      <c r="O251" s="2">
        <f>'database including 834 studies'!M781</f>
        <v>1</v>
      </c>
      <c r="P251" s="2">
        <f>'database including 834 studies'!N781</f>
        <v>1</v>
      </c>
      <c r="Q251" s="2">
        <f>'database including 834 studies'!O781</f>
        <v>0</v>
      </c>
      <c r="R251" s="2">
        <f>'database including 834 studies'!P781</f>
        <v>0</v>
      </c>
      <c r="S251" s="2">
        <f>'database including 834 studies'!Q781</f>
        <v>0</v>
      </c>
      <c r="T251" s="2">
        <f>'database including 834 studies'!R781</f>
        <v>2016</v>
      </c>
    </row>
    <row r="252" spans="1:20">
      <c r="A252" s="2">
        <f>'database including 834 studies'!A252</f>
        <v>251</v>
      </c>
      <c r="B252" s="2">
        <f>'database including 834 studies'!J252</f>
        <v>1</v>
      </c>
      <c r="C252" s="2">
        <f>'database including 834 studies'!K252</f>
        <v>3</v>
      </c>
      <c r="D252" s="2">
        <f>'database including 834 studies'!L252</f>
        <v>0</v>
      </c>
      <c r="E252" s="2">
        <f>'database including 834 studies'!M252</f>
        <v>1</v>
      </c>
      <c r="F252" s="2">
        <f>'database including 834 studies'!N252</f>
        <v>1</v>
      </c>
      <c r="G252" s="2">
        <f>'database including 834 studies'!O252</f>
        <v>1</v>
      </c>
      <c r="H252" s="2">
        <f>'database including 834 studies'!P252</f>
        <v>0</v>
      </c>
      <c r="I252" s="2">
        <f>'database including 834 studies'!Q252</f>
        <v>0</v>
      </c>
      <c r="J252" s="2">
        <f>'database including 834 studies'!R252</f>
        <v>2020</v>
      </c>
      <c r="K252" s="29">
        <f>'database including 834 studies'!A782</f>
        <v>781</v>
      </c>
      <c r="L252" s="2">
        <f>'database including 834 studies'!J782</f>
        <v>0</v>
      </c>
      <c r="M252" s="2">
        <f>'database including 834 studies'!K782</f>
        <v>3</v>
      </c>
      <c r="N252" s="2">
        <f>'database including 834 studies'!L782</f>
        <v>1</v>
      </c>
      <c r="O252" s="2">
        <f>'database including 834 studies'!M782</f>
        <v>1</v>
      </c>
      <c r="P252" s="2">
        <f>'database including 834 studies'!N782</f>
        <v>0</v>
      </c>
      <c r="Q252" s="2">
        <f>'database including 834 studies'!O782</f>
        <v>1</v>
      </c>
      <c r="R252" s="2">
        <f>'database including 834 studies'!P782</f>
        <v>0</v>
      </c>
      <c r="S252" s="2">
        <f>'database including 834 studies'!Q782</f>
        <v>0</v>
      </c>
      <c r="T252" s="2">
        <f>'database including 834 studies'!R782</f>
        <v>2019</v>
      </c>
    </row>
    <row r="253" spans="1:20">
      <c r="A253" s="2">
        <f>'database including 834 studies'!A253</f>
        <v>252</v>
      </c>
      <c r="B253" s="2">
        <f>'database including 834 studies'!J253</f>
        <v>1</v>
      </c>
      <c r="C253" s="2">
        <f>'database including 834 studies'!K253</f>
        <v>3</v>
      </c>
      <c r="D253" s="2">
        <f>'database including 834 studies'!L253</f>
        <v>0</v>
      </c>
      <c r="E253" s="2">
        <f>'database including 834 studies'!M253</f>
        <v>1</v>
      </c>
      <c r="F253" s="2">
        <f>'database including 834 studies'!N253</f>
        <v>1</v>
      </c>
      <c r="G253" s="2">
        <f>'database including 834 studies'!O253</f>
        <v>1</v>
      </c>
      <c r="H253" s="2">
        <f>'database including 834 studies'!P253</f>
        <v>0</v>
      </c>
      <c r="I253" s="2">
        <f>'database including 834 studies'!Q253</f>
        <v>0</v>
      </c>
      <c r="J253" s="2">
        <f>'database including 834 studies'!R253</f>
        <v>2020</v>
      </c>
      <c r="K253" s="29">
        <f>'database including 834 studies'!A783</f>
        <v>782</v>
      </c>
      <c r="L253" s="2">
        <f>'database including 834 studies'!J783</f>
        <v>0</v>
      </c>
      <c r="M253" s="2">
        <f>'database including 834 studies'!K783</f>
        <v>3</v>
      </c>
      <c r="N253" s="2">
        <f>'database including 834 studies'!L783</f>
        <v>0</v>
      </c>
      <c r="O253" s="2">
        <f>'database including 834 studies'!M783</f>
        <v>1</v>
      </c>
      <c r="P253" s="2">
        <f>'database including 834 studies'!N783</f>
        <v>1</v>
      </c>
      <c r="Q253" s="2">
        <f>'database including 834 studies'!O783</f>
        <v>0</v>
      </c>
      <c r="R253" s="2">
        <f>'database including 834 studies'!P783</f>
        <v>0</v>
      </c>
      <c r="S253" s="2">
        <f>'database including 834 studies'!Q783</f>
        <v>1</v>
      </c>
      <c r="T253" s="2">
        <f>'database including 834 studies'!R783</f>
        <v>2017</v>
      </c>
    </row>
    <row r="254" spans="1:20">
      <c r="A254" s="2">
        <f>'database including 834 studies'!A254</f>
        <v>253</v>
      </c>
      <c r="B254" s="2">
        <f>'database including 834 studies'!J254</f>
        <v>1</v>
      </c>
      <c r="C254" s="2">
        <f>'database including 834 studies'!K254</f>
        <v>3</v>
      </c>
      <c r="D254" s="2">
        <f>'database including 834 studies'!L254</f>
        <v>0</v>
      </c>
      <c r="E254" s="2">
        <f>'database including 834 studies'!M254</f>
        <v>1</v>
      </c>
      <c r="F254" s="2">
        <f>'database including 834 studies'!N254</f>
        <v>1</v>
      </c>
      <c r="G254" s="2">
        <f>'database including 834 studies'!O254</f>
        <v>1</v>
      </c>
      <c r="H254" s="2">
        <f>'database including 834 studies'!P254</f>
        <v>0</v>
      </c>
      <c r="I254" s="2">
        <f>'database including 834 studies'!Q254</f>
        <v>0</v>
      </c>
      <c r="J254" s="2">
        <f>'database including 834 studies'!R254</f>
        <v>2020</v>
      </c>
      <c r="K254" s="29">
        <f>'database including 834 studies'!A784</f>
        <v>783</v>
      </c>
      <c r="L254" s="2">
        <f>'database including 834 studies'!J784</f>
        <v>0</v>
      </c>
      <c r="M254" s="2">
        <f>'database including 834 studies'!K784</f>
        <v>3</v>
      </c>
      <c r="N254" s="2">
        <f>'database including 834 studies'!L784</f>
        <v>1</v>
      </c>
      <c r="O254" s="2">
        <f>'database including 834 studies'!M784</f>
        <v>1</v>
      </c>
      <c r="P254" s="2">
        <f>'database including 834 studies'!N784</f>
        <v>0</v>
      </c>
      <c r="Q254" s="2">
        <f>'database including 834 studies'!O784</f>
        <v>1</v>
      </c>
      <c r="R254" s="2">
        <f>'database including 834 studies'!P784</f>
        <v>0</v>
      </c>
      <c r="S254" s="2">
        <f>'database including 834 studies'!Q784</f>
        <v>0</v>
      </c>
      <c r="T254" s="2">
        <f>'database including 834 studies'!R784</f>
        <v>2017</v>
      </c>
    </row>
    <row r="255" spans="1:20">
      <c r="A255" s="2">
        <f>'database including 834 studies'!A255</f>
        <v>254</v>
      </c>
      <c r="B255" s="2">
        <f>'database including 834 studies'!J255</f>
        <v>1</v>
      </c>
      <c r="C255" s="2">
        <f>'database including 834 studies'!K255</f>
        <v>3</v>
      </c>
      <c r="D255" s="2">
        <f>'database including 834 studies'!L255</f>
        <v>0</v>
      </c>
      <c r="E255" s="2">
        <f>'database including 834 studies'!M255</f>
        <v>1</v>
      </c>
      <c r="F255" s="2">
        <f>'database including 834 studies'!N255</f>
        <v>1</v>
      </c>
      <c r="G255" s="2">
        <f>'database including 834 studies'!O255</f>
        <v>0</v>
      </c>
      <c r="H255" s="2">
        <f>'database including 834 studies'!P255</f>
        <v>0</v>
      </c>
      <c r="I255" s="2">
        <f>'database including 834 studies'!Q255</f>
        <v>1</v>
      </c>
      <c r="J255" s="2">
        <f>'database including 834 studies'!R255</f>
        <v>2020</v>
      </c>
      <c r="K255" s="29">
        <f>'database including 834 studies'!A785</f>
        <v>784</v>
      </c>
      <c r="L255" s="2">
        <f>'database including 834 studies'!J785</f>
        <v>0</v>
      </c>
      <c r="M255" s="2">
        <f>'database including 834 studies'!K785</f>
        <v>3</v>
      </c>
      <c r="N255" s="2">
        <f>'database including 834 studies'!L785</f>
        <v>0</v>
      </c>
      <c r="O255" s="2">
        <f>'database including 834 studies'!M785</f>
        <v>1</v>
      </c>
      <c r="P255" s="2">
        <f>'database including 834 studies'!N785</f>
        <v>0</v>
      </c>
      <c r="Q255" s="2">
        <f>'database including 834 studies'!O785</f>
        <v>1</v>
      </c>
      <c r="R255" s="2">
        <f>'database including 834 studies'!P785</f>
        <v>1</v>
      </c>
      <c r="S255" s="2">
        <f>'database including 834 studies'!Q785</f>
        <v>0</v>
      </c>
      <c r="T255" s="2">
        <f>'database including 834 studies'!R785</f>
        <v>2019</v>
      </c>
    </row>
    <row r="256" spans="1:20">
      <c r="A256" s="2">
        <f>'database including 834 studies'!A256</f>
        <v>255</v>
      </c>
      <c r="B256" s="2">
        <f>'database including 834 studies'!J256</f>
        <v>1</v>
      </c>
      <c r="C256" s="2">
        <f>'database including 834 studies'!K256</f>
        <v>3</v>
      </c>
      <c r="D256" s="2">
        <f>'database including 834 studies'!L256</f>
        <v>0</v>
      </c>
      <c r="E256" s="2">
        <f>'database including 834 studies'!M256</f>
        <v>1</v>
      </c>
      <c r="F256" s="2">
        <f>'database including 834 studies'!N256</f>
        <v>1</v>
      </c>
      <c r="G256" s="2">
        <f>'database including 834 studies'!O256</f>
        <v>1</v>
      </c>
      <c r="H256" s="2">
        <f>'database including 834 studies'!P256</f>
        <v>0</v>
      </c>
      <c r="I256" s="2">
        <f>'database including 834 studies'!Q256</f>
        <v>0</v>
      </c>
      <c r="J256" s="2">
        <f>'database including 834 studies'!R256</f>
        <v>2021</v>
      </c>
      <c r="K256" s="29">
        <f>'database including 834 studies'!A786</f>
        <v>785</v>
      </c>
      <c r="L256" s="2">
        <f>'database including 834 studies'!J786</f>
        <v>0</v>
      </c>
      <c r="M256" s="2">
        <f>'database including 834 studies'!K786</f>
        <v>3</v>
      </c>
      <c r="N256" s="2">
        <f>'database including 834 studies'!L786</f>
        <v>0</v>
      </c>
      <c r="O256" s="2">
        <f>'database including 834 studies'!M786</f>
        <v>1</v>
      </c>
      <c r="P256" s="2">
        <f>'database including 834 studies'!N786</f>
        <v>1</v>
      </c>
      <c r="Q256" s="2">
        <f>'database including 834 studies'!O786</f>
        <v>0</v>
      </c>
      <c r="R256" s="2">
        <f>'database including 834 studies'!P786</f>
        <v>0</v>
      </c>
      <c r="S256" s="2">
        <f>'database including 834 studies'!Q786</f>
        <v>1</v>
      </c>
      <c r="T256" s="2">
        <f>'database including 834 studies'!R786</f>
        <v>2019</v>
      </c>
    </row>
    <row r="257" spans="1:20">
      <c r="A257" s="2">
        <f>'database including 834 studies'!A257</f>
        <v>256</v>
      </c>
      <c r="B257" s="2">
        <f>'database including 834 studies'!J257</f>
        <v>1</v>
      </c>
      <c r="C257" s="2">
        <f>'database including 834 studies'!K257</f>
        <v>3</v>
      </c>
      <c r="D257" s="2">
        <f>'database including 834 studies'!L257</f>
        <v>0</v>
      </c>
      <c r="E257" s="2">
        <f>'database including 834 studies'!M257</f>
        <v>1</v>
      </c>
      <c r="F257" s="2">
        <f>'database including 834 studies'!N257</f>
        <v>1</v>
      </c>
      <c r="G257" s="2">
        <f>'database including 834 studies'!O257</f>
        <v>1</v>
      </c>
      <c r="H257" s="2">
        <f>'database including 834 studies'!P257</f>
        <v>0</v>
      </c>
      <c r="I257" s="2">
        <f>'database including 834 studies'!Q257</f>
        <v>0</v>
      </c>
      <c r="J257" s="2">
        <f>'database including 834 studies'!R257</f>
        <v>2021</v>
      </c>
      <c r="K257" s="29">
        <f>'database including 834 studies'!A787</f>
        <v>786</v>
      </c>
      <c r="L257" s="2">
        <f>'database including 834 studies'!J787</f>
        <v>0</v>
      </c>
      <c r="M257" s="2">
        <f>'database including 834 studies'!K787</f>
        <v>3</v>
      </c>
      <c r="N257" s="2">
        <f>'database including 834 studies'!L787</f>
        <v>0</v>
      </c>
      <c r="O257" s="2">
        <f>'database including 834 studies'!M787</f>
        <v>0</v>
      </c>
      <c r="P257" s="2">
        <f>'database including 834 studies'!N787</f>
        <v>1</v>
      </c>
      <c r="Q257" s="2">
        <f>'database including 834 studies'!O787</f>
        <v>1</v>
      </c>
      <c r="R257" s="2">
        <f>'database including 834 studies'!P787</f>
        <v>1</v>
      </c>
      <c r="S257" s="2">
        <f>'database including 834 studies'!Q787</f>
        <v>0</v>
      </c>
      <c r="T257" s="2">
        <f>'database including 834 studies'!R787</f>
        <v>2018</v>
      </c>
    </row>
    <row r="258" spans="1:20">
      <c r="A258" s="2">
        <f>'database including 834 studies'!A258</f>
        <v>257</v>
      </c>
      <c r="B258" s="2">
        <f>'database including 834 studies'!J258</f>
        <v>1</v>
      </c>
      <c r="C258" s="2">
        <f>'database including 834 studies'!K258</f>
        <v>3</v>
      </c>
      <c r="D258" s="2">
        <f>'database including 834 studies'!L258</f>
        <v>0</v>
      </c>
      <c r="E258" s="2">
        <f>'database including 834 studies'!M258</f>
        <v>1</v>
      </c>
      <c r="F258" s="2">
        <f>'database including 834 studies'!N258</f>
        <v>1</v>
      </c>
      <c r="G258" s="2">
        <f>'database including 834 studies'!O258</f>
        <v>0</v>
      </c>
      <c r="H258" s="2">
        <f>'database including 834 studies'!P258</f>
        <v>1</v>
      </c>
      <c r="I258" s="2">
        <f>'database including 834 studies'!Q258</f>
        <v>0</v>
      </c>
      <c r="J258" s="2">
        <f>'database including 834 studies'!R258</f>
        <v>2022</v>
      </c>
      <c r="K258" s="29">
        <f>'database including 834 studies'!A788</f>
        <v>787</v>
      </c>
      <c r="L258" s="2">
        <f>'database including 834 studies'!J788</f>
        <v>0</v>
      </c>
      <c r="M258" s="2">
        <f>'database including 834 studies'!K788</f>
        <v>2</v>
      </c>
      <c r="N258" s="2">
        <f>'database including 834 studies'!L788</f>
        <v>1</v>
      </c>
      <c r="O258" s="2">
        <f>'database including 834 studies'!M788</f>
        <v>1</v>
      </c>
      <c r="P258" s="2">
        <f>'database including 834 studies'!N788</f>
        <v>0</v>
      </c>
      <c r="Q258" s="2">
        <f>'database including 834 studies'!O788</f>
        <v>0</v>
      </c>
      <c r="R258" s="2">
        <f>'database including 834 studies'!P788</f>
        <v>0</v>
      </c>
      <c r="S258" s="2">
        <f>'database including 834 studies'!Q788</f>
        <v>0</v>
      </c>
      <c r="T258" s="2">
        <f>'database including 834 studies'!R788</f>
        <v>2022</v>
      </c>
    </row>
    <row r="259" spans="1:20">
      <c r="A259" s="2">
        <f>'database including 834 studies'!A259</f>
        <v>258</v>
      </c>
      <c r="B259" s="2">
        <f>'database including 834 studies'!J259</f>
        <v>1</v>
      </c>
      <c r="C259" s="2">
        <f>'database including 834 studies'!K259</f>
        <v>3</v>
      </c>
      <c r="D259" s="2">
        <f>'database including 834 studies'!L259</f>
        <v>0</v>
      </c>
      <c r="E259" s="2">
        <f>'database including 834 studies'!M259</f>
        <v>0</v>
      </c>
      <c r="F259" s="2">
        <f>'database including 834 studies'!N259</f>
        <v>1</v>
      </c>
      <c r="G259" s="2">
        <f>'database including 834 studies'!O259</f>
        <v>1</v>
      </c>
      <c r="H259" s="2">
        <f>'database including 834 studies'!P259</f>
        <v>1</v>
      </c>
      <c r="I259" s="2">
        <f>'database including 834 studies'!Q259</f>
        <v>0</v>
      </c>
      <c r="J259" s="2">
        <f>'database including 834 studies'!R259</f>
        <v>2014</v>
      </c>
      <c r="K259" s="29">
        <f>'database including 834 studies'!A789</f>
        <v>788</v>
      </c>
      <c r="L259" s="2">
        <f>'database including 834 studies'!J789</f>
        <v>0</v>
      </c>
      <c r="M259" s="2">
        <f>'database including 834 studies'!K789</f>
        <v>2</v>
      </c>
      <c r="N259" s="2">
        <f>'database including 834 studies'!L789</f>
        <v>0</v>
      </c>
      <c r="O259" s="2">
        <f>'database including 834 studies'!M789</f>
        <v>1</v>
      </c>
      <c r="P259" s="2">
        <f>'database including 834 studies'!N789</f>
        <v>0</v>
      </c>
      <c r="Q259" s="2">
        <f>'database including 834 studies'!O789</f>
        <v>0</v>
      </c>
      <c r="R259" s="2">
        <f>'database including 834 studies'!P789</f>
        <v>1</v>
      </c>
      <c r="S259" s="2">
        <f>'database including 834 studies'!Q789</f>
        <v>0</v>
      </c>
      <c r="T259" s="2">
        <f>'database including 834 studies'!R789</f>
        <v>2021</v>
      </c>
    </row>
    <row r="260" spans="1:20">
      <c r="A260" s="2">
        <f>'database including 834 studies'!A260</f>
        <v>259</v>
      </c>
      <c r="B260" s="2">
        <f>'database including 834 studies'!J260</f>
        <v>1</v>
      </c>
      <c r="C260" s="2">
        <f>'database including 834 studies'!K260</f>
        <v>3</v>
      </c>
      <c r="D260" s="2">
        <f>'database including 834 studies'!L260</f>
        <v>1</v>
      </c>
      <c r="E260" s="2">
        <f>'database including 834 studies'!M260</f>
        <v>1</v>
      </c>
      <c r="F260" s="2">
        <f>'database including 834 studies'!N260</f>
        <v>0</v>
      </c>
      <c r="G260" s="2">
        <f>'database including 834 studies'!O260</f>
        <v>1</v>
      </c>
      <c r="H260" s="2">
        <f>'database including 834 studies'!P260</f>
        <v>0</v>
      </c>
      <c r="I260" s="2">
        <f>'database including 834 studies'!Q260</f>
        <v>0</v>
      </c>
      <c r="J260" s="2">
        <f>'database including 834 studies'!R260</f>
        <v>2020</v>
      </c>
      <c r="K260" s="29">
        <f>'database including 834 studies'!A790</f>
        <v>789</v>
      </c>
      <c r="L260" s="2">
        <f>'database including 834 studies'!J790</f>
        <v>0</v>
      </c>
      <c r="M260" s="2">
        <f>'database including 834 studies'!K790</f>
        <v>2</v>
      </c>
      <c r="N260" s="2">
        <f>'database including 834 studies'!L790</f>
        <v>0</v>
      </c>
      <c r="O260" s="2">
        <f>'database including 834 studies'!M790</f>
        <v>1</v>
      </c>
      <c r="P260" s="2">
        <f>'database including 834 studies'!N790</f>
        <v>1</v>
      </c>
      <c r="Q260" s="2">
        <f>'database including 834 studies'!O790</f>
        <v>0</v>
      </c>
      <c r="R260" s="2">
        <f>'database including 834 studies'!P790</f>
        <v>0</v>
      </c>
      <c r="S260" s="2">
        <f>'database including 834 studies'!Q790</f>
        <v>0</v>
      </c>
      <c r="T260" s="2">
        <f>'database including 834 studies'!R790</f>
        <v>2022</v>
      </c>
    </row>
    <row r="261" spans="1:20">
      <c r="A261" s="2">
        <f>'database including 834 studies'!A261</f>
        <v>260</v>
      </c>
      <c r="B261" s="2">
        <f>'database including 834 studies'!J261</f>
        <v>1</v>
      </c>
      <c r="C261" s="2">
        <f>'database including 834 studies'!K261</f>
        <v>3</v>
      </c>
      <c r="D261" s="2">
        <f>'database including 834 studies'!L261</f>
        <v>1</v>
      </c>
      <c r="E261" s="2">
        <f>'database including 834 studies'!M261</f>
        <v>1</v>
      </c>
      <c r="F261" s="2">
        <f>'database including 834 studies'!N261</f>
        <v>1</v>
      </c>
      <c r="G261" s="2">
        <f>'database including 834 studies'!O261</f>
        <v>0</v>
      </c>
      <c r="H261" s="2">
        <f>'database including 834 studies'!P261</f>
        <v>0</v>
      </c>
      <c r="I261" s="2">
        <f>'database including 834 studies'!Q261</f>
        <v>0</v>
      </c>
      <c r="J261" s="2">
        <f>'database including 834 studies'!R261</f>
        <v>2016</v>
      </c>
      <c r="K261" s="29">
        <f>'database including 834 studies'!A791</f>
        <v>790</v>
      </c>
      <c r="L261" s="2">
        <f>'database including 834 studies'!J791</f>
        <v>0</v>
      </c>
      <c r="M261" s="2">
        <f>'database including 834 studies'!K791</f>
        <v>2</v>
      </c>
      <c r="N261" s="2">
        <f>'database including 834 studies'!L791</f>
        <v>0</v>
      </c>
      <c r="O261" s="2">
        <f>'database including 834 studies'!M791</f>
        <v>1</v>
      </c>
      <c r="P261" s="2">
        <f>'database including 834 studies'!N791</f>
        <v>1</v>
      </c>
      <c r="Q261" s="2">
        <f>'database including 834 studies'!O791</f>
        <v>0</v>
      </c>
      <c r="R261" s="2">
        <f>'database including 834 studies'!P791</f>
        <v>0</v>
      </c>
      <c r="S261" s="2">
        <f>'database including 834 studies'!Q791</f>
        <v>0</v>
      </c>
      <c r="T261" s="2">
        <f>'database including 834 studies'!R791</f>
        <v>2018</v>
      </c>
    </row>
    <row r="262" spans="1:20">
      <c r="A262" s="2">
        <f>'database including 834 studies'!A262</f>
        <v>261</v>
      </c>
      <c r="B262" s="2">
        <f>'database including 834 studies'!J262</f>
        <v>1</v>
      </c>
      <c r="C262" s="2">
        <f>'database including 834 studies'!K262</f>
        <v>3</v>
      </c>
      <c r="D262" s="2">
        <f>'database including 834 studies'!L262</f>
        <v>1</v>
      </c>
      <c r="E262" s="2">
        <f>'database including 834 studies'!M262</f>
        <v>1</v>
      </c>
      <c r="F262" s="2">
        <f>'database including 834 studies'!N262</f>
        <v>0</v>
      </c>
      <c r="G262" s="2">
        <f>'database including 834 studies'!O262</f>
        <v>0</v>
      </c>
      <c r="H262" s="2">
        <f>'database including 834 studies'!P262</f>
        <v>0</v>
      </c>
      <c r="I262" s="2">
        <f>'database including 834 studies'!Q262</f>
        <v>1</v>
      </c>
      <c r="J262" s="2">
        <f>'database including 834 studies'!R262</f>
        <v>2019</v>
      </c>
      <c r="K262" s="29">
        <f>'database including 834 studies'!A792</f>
        <v>791</v>
      </c>
      <c r="L262" s="2">
        <f>'database including 834 studies'!J792</f>
        <v>0</v>
      </c>
      <c r="M262" s="2">
        <f>'database including 834 studies'!K792</f>
        <v>2</v>
      </c>
      <c r="N262" s="2">
        <f>'database including 834 studies'!L792</f>
        <v>1</v>
      </c>
      <c r="O262" s="2">
        <f>'database including 834 studies'!M792</f>
        <v>0</v>
      </c>
      <c r="P262" s="2">
        <f>'database including 834 studies'!N792</f>
        <v>0</v>
      </c>
      <c r="Q262" s="2">
        <f>'database including 834 studies'!O792</f>
        <v>1</v>
      </c>
      <c r="R262" s="2">
        <f>'database including 834 studies'!P792</f>
        <v>0</v>
      </c>
      <c r="S262" s="2">
        <f>'database including 834 studies'!Q792</f>
        <v>0</v>
      </c>
      <c r="T262" s="2">
        <f>'database including 834 studies'!R792</f>
        <v>2022</v>
      </c>
    </row>
    <row r="263" spans="1:20">
      <c r="A263" s="2">
        <f>'database including 834 studies'!A263</f>
        <v>262</v>
      </c>
      <c r="B263" s="2">
        <f>'database including 834 studies'!J263</f>
        <v>1</v>
      </c>
      <c r="C263" s="2">
        <f>'database including 834 studies'!K263</f>
        <v>3</v>
      </c>
      <c r="D263" s="2">
        <f>'database including 834 studies'!L263</f>
        <v>0</v>
      </c>
      <c r="E263" s="2">
        <f>'database including 834 studies'!M263</f>
        <v>1</v>
      </c>
      <c r="F263" s="2">
        <f>'database including 834 studies'!N263</f>
        <v>1</v>
      </c>
      <c r="G263" s="2">
        <f>'database including 834 studies'!O263</f>
        <v>1</v>
      </c>
      <c r="H263" s="2">
        <f>'database including 834 studies'!P263</f>
        <v>0</v>
      </c>
      <c r="I263" s="2">
        <f>'database including 834 studies'!Q263</f>
        <v>0</v>
      </c>
      <c r="J263" s="2">
        <f>'database including 834 studies'!R263</f>
        <v>2022</v>
      </c>
      <c r="K263" s="29">
        <f>'database including 834 studies'!A793</f>
        <v>792</v>
      </c>
      <c r="L263" s="2">
        <f>'database including 834 studies'!J793</f>
        <v>0</v>
      </c>
      <c r="M263" s="2">
        <f>'database including 834 studies'!K793</f>
        <v>2</v>
      </c>
      <c r="N263" s="2">
        <f>'database including 834 studies'!L793</f>
        <v>0</v>
      </c>
      <c r="O263" s="2">
        <f>'database including 834 studies'!M793</f>
        <v>1</v>
      </c>
      <c r="P263" s="2">
        <f>'database including 834 studies'!N793</f>
        <v>0</v>
      </c>
      <c r="Q263" s="2">
        <f>'database including 834 studies'!O793</f>
        <v>1</v>
      </c>
      <c r="R263" s="2">
        <f>'database including 834 studies'!P793</f>
        <v>0</v>
      </c>
      <c r="S263" s="2">
        <f>'database including 834 studies'!Q793</f>
        <v>0</v>
      </c>
      <c r="T263" s="2">
        <f>'database including 834 studies'!R793</f>
        <v>2017</v>
      </c>
    </row>
    <row r="264" spans="1:20">
      <c r="A264" s="2">
        <f>'database including 834 studies'!A264</f>
        <v>263</v>
      </c>
      <c r="B264" s="2">
        <f>'database including 834 studies'!J264</f>
        <v>1</v>
      </c>
      <c r="C264" s="2">
        <f>'database including 834 studies'!K264</f>
        <v>3</v>
      </c>
      <c r="D264" s="2">
        <f>'database including 834 studies'!L264</f>
        <v>0</v>
      </c>
      <c r="E264" s="2">
        <f>'database including 834 studies'!M264</f>
        <v>1</v>
      </c>
      <c r="F264" s="2">
        <f>'database including 834 studies'!N264</f>
        <v>1</v>
      </c>
      <c r="G264" s="2">
        <f>'database including 834 studies'!O264</f>
        <v>1</v>
      </c>
      <c r="H264" s="2">
        <f>'database including 834 studies'!P264</f>
        <v>0</v>
      </c>
      <c r="I264" s="2">
        <f>'database including 834 studies'!Q264</f>
        <v>0</v>
      </c>
      <c r="J264" s="2">
        <f>'database including 834 studies'!R264</f>
        <v>2018</v>
      </c>
      <c r="K264" s="29">
        <f>'database including 834 studies'!A794</f>
        <v>793</v>
      </c>
      <c r="L264" s="2">
        <f>'database including 834 studies'!J794</f>
        <v>0</v>
      </c>
      <c r="M264" s="2">
        <f>'database including 834 studies'!K794</f>
        <v>2</v>
      </c>
      <c r="N264" s="2">
        <f>'database including 834 studies'!L794</f>
        <v>1</v>
      </c>
      <c r="O264" s="2">
        <f>'database including 834 studies'!M794</f>
        <v>1</v>
      </c>
      <c r="P264" s="2">
        <f>'database including 834 studies'!N794</f>
        <v>0</v>
      </c>
      <c r="Q264" s="2">
        <f>'database including 834 studies'!O794</f>
        <v>0</v>
      </c>
      <c r="R264" s="2">
        <f>'database including 834 studies'!P794</f>
        <v>0</v>
      </c>
      <c r="S264" s="2">
        <f>'database including 834 studies'!Q794</f>
        <v>0</v>
      </c>
      <c r="T264" s="2">
        <f>'database including 834 studies'!R794</f>
        <v>2017</v>
      </c>
    </row>
    <row r="265" spans="1:20">
      <c r="A265" s="2">
        <f>'database including 834 studies'!A265</f>
        <v>264</v>
      </c>
      <c r="B265" s="2">
        <f>'database including 834 studies'!J265</f>
        <v>1</v>
      </c>
      <c r="C265" s="2">
        <f>'database including 834 studies'!K265</f>
        <v>3</v>
      </c>
      <c r="D265" s="2">
        <f>'database including 834 studies'!L265</f>
        <v>0</v>
      </c>
      <c r="E265" s="2">
        <f>'database including 834 studies'!M265</f>
        <v>1</v>
      </c>
      <c r="F265" s="2">
        <f>'database including 834 studies'!N265</f>
        <v>0</v>
      </c>
      <c r="G265" s="2">
        <f>'database including 834 studies'!O265</f>
        <v>0</v>
      </c>
      <c r="H265" s="2">
        <f>'database including 834 studies'!P265</f>
        <v>1</v>
      </c>
      <c r="I265" s="2">
        <f>'database including 834 studies'!Q265</f>
        <v>1</v>
      </c>
      <c r="J265" s="2">
        <f>'database including 834 studies'!R265</f>
        <v>2021</v>
      </c>
      <c r="K265" s="29">
        <f>'database including 834 studies'!A795</f>
        <v>794</v>
      </c>
      <c r="L265" s="2">
        <f>'database including 834 studies'!J795</f>
        <v>0</v>
      </c>
      <c r="M265" s="2">
        <f>'database including 834 studies'!K795</f>
        <v>2</v>
      </c>
      <c r="N265" s="2">
        <f>'database including 834 studies'!L795</f>
        <v>1</v>
      </c>
      <c r="O265" s="2">
        <f>'database including 834 studies'!M795</f>
        <v>0</v>
      </c>
      <c r="P265" s="2">
        <f>'database including 834 studies'!N795</f>
        <v>0</v>
      </c>
      <c r="Q265" s="2">
        <f>'database including 834 studies'!O795</f>
        <v>0</v>
      </c>
      <c r="R265" s="2">
        <f>'database including 834 studies'!P795</f>
        <v>1</v>
      </c>
      <c r="S265" s="2">
        <f>'database including 834 studies'!Q795</f>
        <v>0</v>
      </c>
      <c r="T265" s="2">
        <f>'database including 834 studies'!R795</f>
        <v>2022</v>
      </c>
    </row>
    <row r="266" spans="1:20">
      <c r="A266" s="2">
        <f>'database including 834 studies'!A266</f>
        <v>265</v>
      </c>
      <c r="B266" s="2">
        <f>'database including 834 studies'!J266</f>
        <v>1</v>
      </c>
      <c r="C266" s="2">
        <f>'database including 834 studies'!K266</f>
        <v>3</v>
      </c>
      <c r="D266" s="2">
        <f>'database including 834 studies'!L266</f>
        <v>0</v>
      </c>
      <c r="E266" s="2">
        <f>'database including 834 studies'!M266</f>
        <v>1</v>
      </c>
      <c r="F266" s="2">
        <f>'database including 834 studies'!N266</f>
        <v>1</v>
      </c>
      <c r="G266" s="2">
        <f>'database including 834 studies'!O266</f>
        <v>1</v>
      </c>
      <c r="H266" s="2">
        <f>'database including 834 studies'!P266</f>
        <v>0</v>
      </c>
      <c r="I266" s="2">
        <f>'database including 834 studies'!Q266</f>
        <v>0</v>
      </c>
      <c r="J266" s="2">
        <f>'database including 834 studies'!R266</f>
        <v>2021</v>
      </c>
      <c r="K266" s="29">
        <f>'database including 834 studies'!A796</f>
        <v>795</v>
      </c>
      <c r="L266" s="2">
        <f>'database including 834 studies'!J796</f>
        <v>0</v>
      </c>
      <c r="M266" s="2">
        <f>'database including 834 studies'!K796</f>
        <v>2</v>
      </c>
      <c r="N266" s="2">
        <f>'database including 834 studies'!L796</f>
        <v>0</v>
      </c>
      <c r="O266" s="2">
        <f>'database including 834 studies'!M796</f>
        <v>0</v>
      </c>
      <c r="P266" s="2">
        <f>'database including 834 studies'!N796</f>
        <v>0</v>
      </c>
      <c r="Q266" s="2">
        <f>'database including 834 studies'!O796</f>
        <v>0</v>
      </c>
      <c r="R266" s="2">
        <f>'database including 834 studies'!P796</f>
        <v>1</v>
      </c>
      <c r="S266" s="2">
        <f>'database including 834 studies'!Q796</f>
        <v>1</v>
      </c>
      <c r="T266" s="2">
        <f>'database including 834 studies'!R796</f>
        <v>2022</v>
      </c>
    </row>
    <row r="267" spans="1:20">
      <c r="A267" s="2">
        <f>'database including 834 studies'!A267</f>
        <v>266</v>
      </c>
      <c r="B267" s="2">
        <f>'database including 834 studies'!J267</f>
        <v>1</v>
      </c>
      <c r="C267" s="2">
        <f>'database including 834 studies'!K267</f>
        <v>3</v>
      </c>
      <c r="D267" s="2">
        <f>'database including 834 studies'!L267</f>
        <v>0</v>
      </c>
      <c r="E267" s="2">
        <f>'database including 834 studies'!M267</f>
        <v>1</v>
      </c>
      <c r="F267" s="2">
        <f>'database including 834 studies'!N267</f>
        <v>1</v>
      </c>
      <c r="G267" s="2">
        <f>'database including 834 studies'!O267</f>
        <v>1</v>
      </c>
      <c r="H267" s="2">
        <f>'database including 834 studies'!P267</f>
        <v>0</v>
      </c>
      <c r="I267" s="2">
        <f>'database including 834 studies'!Q267</f>
        <v>0</v>
      </c>
      <c r="J267" s="2">
        <f>'database including 834 studies'!R267</f>
        <v>2020</v>
      </c>
      <c r="K267" s="29">
        <f>'database including 834 studies'!A797</f>
        <v>796</v>
      </c>
      <c r="L267" s="2">
        <f>'database including 834 studies'!J797</f>
        <v>0</v>
      </c>
      <c r="M267" s="2">
        <f>'database including 834 studies'!K797</f>
        <v>2</v>
      </c>
      <c r="N267" s="2">
        <f>'database including 834 studies'!L797</f>
        <v>1</v>
      </c>
      <c r="O267" s="2">
        <f>'database including 834 studies'!M797</f>
        <v>1</v>
      </c>
      <c r="P267" s="2">
        <f>'database including 834 studies'!N797</f>
        <v>0</v>
      </c>
      <c r="Q267" s="2">
        <f>'database including 834 studies'!O797</f>
        <v>0</v>
      </c>
      <c r="R267" s="2">
        <f>'database including 834 studies'!P797</f>
        <v>0</v>
      </c>
      <c r="S267" s="2">
        <f>'database including 834 studies'!Q797</f>
        <v>0</v>
      </c>
      <c r="T267" s="2">
        <f>'database including 834 studies'!R797</f>
        <v>2012</v>
      </c>
    </row>
    <row r="268" spans="1:20">
      <c r="A268" s="2">
        <f>'database including 834 studies'!A268</f>
        <v>267</v>
      </c>
      <c r="B268" s="2">
        <f>'database including 834 studies'!J268</f>
        <v>1</v>
      </c>
      <c r="C268" s="2">
        <f>'database including 834 studies'!K268</f>
        <v>3</v>
      </c>
      <c r="D268" s="2">
        <f>'database including 834 studies'!L268</f>
        <v>1</v>
      </c>
      <c r="E268" s="2">
        <f>'database including 834 studies'!M268</f>
        <v>1</v>
      </c>
      <c r="F268" s="2">
        <f>'database including 834 studies'!N268</f>
        <v>0</v>
      </c>
      <c r="G268" s="2">
        <f>'database including 834 studies'!O268</f>
        <v>0</v>
      </c>
      <c r="H268" s="2">
        <f>'database including 834 studies'!P268</f>
        <v>1</v>
      </c>
      <c r="I268" s="2">
        <f>'database including 834 studies'!Q268</f>
        <v>0</v>
      </c>
      <c r="J268" s="2">
        <f>'database including 834 studies'!R268</f>
        <v>2021</v>
      </c>
      <c r="K268" s="29">
        <f>'database including 834 studies'!A798</f>
        <v>797</v>
      </c>
      <c r="L268" s="2">
        <f>'database including 834 studies'!J798</f>
        <v>0</v>
      </c>
      <c r="M268" s="2">
        <f>'database including 834 studies'!K798</f>
        <v>2</v>
      </c>
      <c r="N268" s="2">
        <f>'database including 834 studies'!L798</f>
        <v>0</v>
      </c>
      <c r="O268" s="2">
        <f>'database including 834 studies'!M798</f>
        <v>1</v>
      </c>
      <c r="P268" s="2">
        <f>'database including 834 studies'!N798</f>
        <v>0</v>
      </c>
      <c r="Q268" s="2">
        <f>'database including 834 studies'!O798</f>
        <v>1</v>
      </c>
      <c r="R268" s="2">
        <f>'database including 834 studies'!P798</f>
        <v>0</v>
      </c>
      <c r="S268" s="2">
        <f>'database including 834 studies'!Q798</f>
        <v>0</v>
      </c>
      <c r="T268" s="2">
        <f>'database including 834 studies'!R798</f>
        <v>2015</v>
      </c>
    </row>
    <row r="269" spans="1:20">
      <c r="A269" s="2">
        <f>'database including 834 studies'!A269</f>
        <v>268</v>
      </c>
      <c r="B269" s="2">
        <f>'database including 834 studies'!J269</f>
        <v>1</v>
      </c>
      <c r="C269" s="2">
        <f>'database including 834 studies'!K269</f>
        <v>3</v>
      </c>
      <c r="D269" s="2">
        <f>'database including 834 studies'!L269</f>
        <v>1</v>
      </c>
      <c r="E269" s="2">
        <f>'database including 834 studies'!M269</f>
        <v>1</v>
      </c>
      <c r="F269" s="2">
        <f>'database including 834 studies'!N269</f>
        <v>0</v>
      </c>
      <c r="G269" s="2">
        <f>'database including 834 studies'!O269</f>
        <v>1</v>
      </c>
      <c r="H269" s="2">
        <f>'database including 834 studies'!P269</f>
        <v>0</v>
      </c>
      <c r="I269" s="2">
        <f>'database including 834 studies'!Q269</f>
        <v>0</v>
      </c>
      <c r="J269" s="2">
        <f>'database including 834 studies'!R269</f>
        <v>2021</v>
      </c>
      <c r="K269" s="29">
        <f>'database including 834 studies'!A799</f>
        <v>798</v>
      </c>
      <c r="L269" s="2">
        <f>'database including 834 studies'!J799</f>
        <v>0</v>
      </c>
      <c r="M269" s="2">
        <f>'database including 834 studies'!K799</f>
        <v>2</v>
      </c>
      <c r="N269" s="2">
        <f>'database including 834 studies'!L799</f>
        <v>1</v>
      </c>
      <c r="O269" s="2">
        <f>'database including 834 studies'!M799</f>
        <v>1</v>
      </c>
      <c r="P269" s="2">
        <f>'database including 834 studies'!N799</f>
        <v>0</v>
      </c>
      <c r="Q269" s="2">
        <f>'database including 834 studies'!O799</f>
        <v>0</v>
      </c>
      <c r="R269" s="2">
        <f>'database including 834 studies'!P799</f>
        <v>0</v>
      </c>
      <c r="S269" s="2">
        <f>'database including 834 studies'!Q799</f>
        <v>0</v>
      </c>
      <c r="T269" s="2">
        <f>'database including 834 studies'!R799</f>
        <v>2015</v>
      </c>
    </row>
    <row r="270" spans="1:20">
      <c r="A270" s="2">
        <f>'database including 834 studies'!A270</f>
        <v>269</v>
      </c>
      <c r="B270" s="2">
        <f>'database including 834 studies'!J270</f>
        <v>1</v>
      </c>
      <c r="C270" s="2">
        <f>'database including 834 studies'!K270</f>
        <v>3</v>
      </c>
      <c r="D270" s="2">
        <f>'database including 834 studies'!L270</f>
        <v>0</v>
      </c>
      <c r="E270" s="2">
        <f>'database including 834 studies'!M270</f>
        <v>1</v>
      </c>
      <c r="F270" s="2">
        <f>'database including 834 studies'!N270</f>
        <v>1</v>
      </c>
      <c r="G270" s="2">
        <f>'database including 834 studies'!O270</f>
        <v>1</v>
      </c>
      <c r="H270" s="2">
        <f>'database including 834 studies'!P270</f>
        <v>0</v>
      </c>
      <c r="I270" s="2">
        <f>'database including 834 studies'!Q270</f>
        <v>0</v>
      </c>
      <c r="J270" s="2">
        <f>'database including 834 studies'!R270</f>
        <v>2019</v>
      </c>
      <c r="K270" s="29">
        <f>'database including 834 studies'!A800</f>
        <v>799</v>
      </c>
      <c r="L270" s="2">
        <f>'database including 834 studies'!J800</f>
        <v>0</v>
      </c>
      <c r="M270" s="2">
        <f>'database including 834 studies'!K800</f>
        <v>2</v>
      </c>
      <c r="N270" s="2">
        <f>'database including 834 studies'!L800</f>
        <v>0</v>
      </c>
      <c r="O270" s="2">
        <f>'database including 834 studies'!M800</f>
        <v>1</v>
      </c>
      <c r="P270" s="2">
        <f>'database including 834 studies'!N800</f>
        <v>0</v>
      </c>
      <c r="Q270" s="2">
        <f>'database including 834 studies'!O800</f>
        <v>1</v>
      </c>
      <c r="R270" s="2">
        <f>'database including 834 studies'!P800</f>
        <v>0</v>
      </c>
      <c r="S270" s="2">
        <f>'database including 834 studies'!Q800</f>
        <v>0</v>
      </c>
      <c r="T270" s="2">
        <f>'database including 834 studies'!R800</f>
        <v>2015</v>
      </c>
    </row>
    <row r="271" spans="1:20">
      <c r="A271" s="2">
        <f>'database including 834 studies'!A271</f>
        <v>270</v>
      </c>
      <c r="B271" s="2">
        <f>'database including 834 studies'!J271</f>
        <v>1</v>
      </c>
      <c r="C271" s="2">
        <f>'database including 834 studies'!K271</f>
        <v>3</v>
      </c>
      <c r="D271" s="2">
        <f>'database including 834 studies'!L271</f>
        <v>1</v>
      </c>
      <c r="E271" s="2">
        <f>'database including 834 studies'!M271</f>
        <v>1</v>
      </c>
      <c r="F271" s="2">
        <f>'database including 834 studies'!N271</f>
        <v>0</v>
      </c>
      <c r="G271" s="2">
        <f>'database including 834 studies'!O271</f>
        <v>1</v>
      </c>
      <c r="H271" s="2">
        <f>'database including 834 studies'!P271</f>
        <v>0</v>
      </c>
      <c r="I271" s="2">
        <f>'database including 834 studies'!Q271</f>
        <v>0</v>
      </c>
      <c r="J271" s="2">
        <f>'database including 834 studies'!R271</f>
        <v>2020</v>
      </c>
      <c r="K271" s="29">
        <f>'database including 834 studies'!A801</f>
        <v>800</v>
      </c>
      <c r="L271" s="2">
        <f>'database including 834 studies'!J801</f>
        <v>0</v>
      </c>
      <c r="M271" s="2">
        <f>'database including 834 studies'!K801</f>
        <v>2</v>
      </c>
      <c r="N271" s="2">
        <f>'database including 834 studies'!L801</f>
        <v>0</v>
      </c>
      <c r="O271" s="2">
        <f>'database including 834 studies'!M801</f>
        <v>1</v>
      </c>
      <c r="P271" s="2">
        <f>'database including 834 studies'!N801</f>
        <v>0</v>
      </c>
      <c r="Q271" s="2">
        <f>'database including 834 studies'!O801</f>
        <v>1</v>
      </c>
      <c r="R271" s="2">
        <f>'database including 834 studies'!P801</f>
        <v>0</v>
      </c>
      <c r="S271" s="2">
        <f>'database including 834 studies'!Q801</f>
        <v>0</v>
      </c>
      <c r="T271" s="2">
        <f>'database including 834 studies'!R801</f>
        <v>2015</v>
      </c>
    </row>
    <row r="272" spans="1:20">
      <c r="A272" s="2">
        <f>'database including 834 studies'!A272</f>
        <v>271</v>
      </c>
      <c r="B272" s="2">
        <f>'database including 834 studies'!J272</f>
        <v>1</v>
      </c>
      <c r="C272" s="2">
        <f>'database including 834 studies'!K272</f>
        <v>3</v>
      </c>
      <c r="D272" s="2">
        <f>'database including 834 studies'!L272</f>
        <v>0</v>
      </c>
      <c r="E272" s="2">
        <f>'database including 834 studies'!M272</f>
        <v>1</v>
      </c>
      <c r="F272" s="2">
        <f>'database including 834 studies'!N272</f>
        <v>1</v>
      </c>
      <c r="G272" s="2">
        <f>'database including 834 studies'!O272</f>
        <v>1</v>
      </c>
      <c r="H272" s="2">
        <f>'database including 834 studies'!P272</f>
        <v>0</v>
      </c>
      <c r="I272" s="2">
        <f>'database including 834 studies'!Q272</f>
        <v>0</v>
      </c>
      <c r="J272" s="2">
        <f>'database including 834 studies'!R272</f>
        <v>2020</v>
      </c>
      <c r="K272" s="29">
        <f>'database including 834 studies'!A802</f>
        <v>801</v>
      </c>
      <c r="L272" s="2">
        <f>'database including 834 studies'!J802</f>
        <v>0</v>
      </c>
      <c r="M272" s="2">
        <f>'database including 834 studies'!K802</f>
        <v>2</v>
      </c>
      <c r="N272" s="2">
        <f>'database including 834 studies'!L802</f>
        <v>0</v>
      </c>
      <c r="O272" s="2">
        <f>'database including 834 studies'!M802</f>
        <v>1</v>
      </c>
      <c r="P272" s="2">
        <f>'database including 834 studies'!N802</f>
        <v>1</v>
      </c>
      <c r="Q272" s="2">
        <f>'database including 834 studies'!O802</f>
        <v>0</v>
      </c>
      <c r="R272" s="2">
        <f>'database including 834 studies'!P802</f>
        <v>0</v>
      </c>
      <c r="S272" s="2">
        <f>'database including 834 studies'!Q802</f>
        <v>0</v>
      </c>
      <c r="T272" s="2">
        <f>'database including 834 studies'!R802</f>
        <v>2020</v>
      </c>
    </row>
    <row r="273" spans="1:20">
      <c r="A273" s="2">
        <f>'database including 834 studies'!A273</f>
        <v>272</v>
      </c>
      <c r="B273" s="2">
        <f>'database including 834 studies'!J273</f>
        <v>1</v>
      </c>
      <c r="C273" s="2">
        <f>'database including 834 studies'!K273</f>
        <v>3</v>
      </c>
      <c r="D273" s="2">
        <f>'database including 834 studies'!L273</f>
        <v>0</v>
      </c>
      <c r="E273" s="2">
        <f>'database including 834 studies'!M273</f>
        <v>1</v>
      </c>
      <c r="F273" s="2">
        <f>'database including 834 studies'!N273</f>
        <v>1</v>
      </c>
      <c r="G273" s="2">
        <f>'database including 834 studies'!O273</f>
        <v>1</v>
      </c>
      <c r="H273" s="2">
        <f>'database including 834 studies'!P273</f>
        <v>0</v>
      </c>
      <c r="I273" s="2">
        <f>'database including 834 studies'!Q273</f>
        <v>0</v>
      </c>
      <c r="J273" s="2">
        <f>'database including 834 studies'!R273</f>
        <v>2021</v>
      </c>
      <c r="K273" s="29">
        <f>'database including 834 studies'!A803</f>
        <v>802</v>
      </c>
      <c r="L273" s="2">
        <f>'database including 834 studies'!J803</f>
        <v>0</v>
      </c>
      <c r="M273" s="2">
        <f>'database including 834 studies'!K803</f>
        <v>2</v>
      </c>
      <c r="N273" s="2">
        <f>'database including 834 studies'!L803</f>
        <v>0</v>
      </c>
      <c r="O273" s="2">
        <f>'database including 834 studies'!M803</f>
        <v>1</v>
      </c>
      <c r="P273" s="2">
        <f>'database including 834 studies'!N803</f>
        <v>0</v>
      </c>
      <c r="Q273" s="2">
        <f>'database including 834 studies'!O803</f>
        <v>0</v>
      </c>
      <c r="R273" s="2">
        <f>'database including 834 studies'!P803</f>
        <v>1</v>
      </c>
      <c r="S273" s="2">
        <f>'database including 834 studies'!Q803</f>
        <v>0</v>
      </c>
      <c r="T273" s="2">
        <f>'database including 834 studies'!R803</f>
        <v>2020</v>
      </c>
    </row>
    <row r="274" spans="1:20">
      <c r="A274" s="2">
        <f>'database including 834 studies'!A274</f>
        <v>273</v>
      </c>
      <c r="B274" s="2">
        <f>'database including 834 studies'!J274</f>
        <v>1</v>
      </c>
      <c r="C274" s="2">
        <f>'database including 834 studies'!K274</f>
        <v>3</v>
      </c>
      <c r="D274" s="2">
        <f>'database including 834 studies'!L274</f>
        <v>0</v>
      </c>
      <c r="E274" s="2">
        <f>'database including 834 studies'!M274</f>
        <v>1</v>
      </c>
      <c r="F274" s="2">
        <f>'database including 834 studies'!N274</f>
        <v>1</v>
      </c>
      <c r="G274" s="2">
        <f>'database including 834 studies'!O274</f>
        <v>1</v>
      </c>
      <c r="H274" s="2">
        <f>'database including 834 studies'!P274</f>
        <v>0</v>
      </c>
      <c r="I274" s="2">
        <f>'database including 834 studies'!Q274</f>
        <v>0</v>
      </c>
      <c r="J274" s="2">
        <f>'database including 834 studies'!R274</f>
        <v>2015</v>
      </c>
      <c r="K274" s="29">
        <f>'database including 834 studies'!A804</f>
        <v>803</v>
      </c>
      <c r="L274" s="2">
        <f>'database including 834 studies'!J804</f>
        <v>0</v>
      </c>
      <c r="M274" s="2">
        <f>'database including 834 studies'!K804</f>
        <v>2</v>
      </c>
      <c r="N274" s="2">
        <f>'database including 834 studies'!L804</f>
        <v>1</v>
      </c>
      <c r="O274" s="2">
        <f>'database including 834 studies'!M804</f>
        <v>1</v>
      </c>
      <c r="P274" s="2">
        <f>'database including 834 studies'!N804</f>
        <v>0</v>
      </c>
      <c r="Q274" s="2">
        <f>'database including 834 studies'!O804</f>
        <v>0</v>
      </c>
      <c r="R274" s="2">
        <f>'database including 834 studies'!P804</f>
        <v>0</v>
      </c>
      <c r="S274" s="2">
        <f>'database including 834 studies'!Q804</f>
        <v>0</v>
      </c>
      <c r="T274" s="2">
        <f>'database including 834 studies'!R804</f>
        <v>2014</v>
      </c>
    </row>
    <row r="275" spans="1:20">
      <c r="A275" s="2">
        <f>'database including 834 studies'!A275</f>
        <v>274</v>
      </c>
      <c r="B275" s="2">
        <f>'database including 834 studies'!J275</f>
        <v>1</v>
      </c>
      <c r="C275" s="2">
        <f>'database including 834 studies'!K275</f>
        <v>3</v>
      </c>
      <c r="D275" s="2">
        <f>'database including 834 studies'!L275</f>
        <v>1</v>
      </c>
      <c r="E275" s="2">
        <f>'database including 834 studies'!M275</f>
        <v>1</v>
      </c>
      <c r="F275" s="2">
        <f>'database including 834 studies'!N275</f>
        <v>1</v>
      </c>
      <c r="G275" s="2">
        <f>'database including 834 studies'!O275</f>
        <v>0</v>
      </c>
      <c r="H275" s="2">
        <f>'database including 834 studies'!P275</f>
        <v>0</v>
      </c>
      <c r="I275" s="2">
        <f>'database including 834 studies'!Q275</f>
        <v>0</v>
      </c>
      <c r="J275" s="2">
        <f>'database including 834 studies'!R275</f>
        <v>2015</v>
      </c>
      <c r="K275" s="29">
        <f>'database including 834 studies'!A805</f>
        <v>804</v>
      </c>
      <c r="L275" s="2">
        <f>'database including 834 studies'!J805</f>
        <v>0</v>
      </c>
      <c r="M275" s="2">
        <f>'database including 834 studies'!K805</f>
        <v>2</v>
      </c>
      <c r="N275" s="2">
        <f>'database including 834 studies'!L805</f>
        <v>1</v>
      </c>
      <c r="O275" s="2">
        <f>'database including 834 studies'!M805</f>
        <v>0</v>
      </c>
      <c r="P275" s="2">
        <f>'database including 834 studies'!N805</f>
        <v>0</v>
      </c>
      <c r="Q275" s="2">
        <f>'database including 834 studies'!O805</f>
        <v>0</v>
      </c>
      <c r="R275" s="2">
        <f>'database including 834 studies'!P805</f>
        <v>1</v>
      </c>
      <c r="S275" s="2">
        <f>'database including 834 studies'!Q805</f>
        <v>0</v>
      </c>
      <c r="T275" s="2">
        <f>'database including 834 studies'!R805</f>
        <v>2016</v>
      </c>
    </row>
    <row r="276" spans="1:20">
      <c r="A276" s="2">
        <f>'database including 834 studies'!A276</f>
        <v>275</v>
      </c>
      <c r="B276" s="2">
        <f>'database including 834 studies'!J276</f>
        <v>1</v>
      </c>
      <c r="C276" s="2">
        <f>'database including 834 studies'!K276</f>
        <v>3</v>
      </c>
      <c r="D276" s="2">
        <f>'database including 834 studies'!L276</f>
        <v>0</v>
      </c>
      <c r="E276" s="2">
        <f>'database including 834 studies'!M276</f>
        <v>1</v>
      </c>
      <c r="F276" s="2">
        <f>'database including 834 studies'!N276</f>
        <v>1</v>
      </c>
      <c r="G276" s="2">
        <f>'database including 834 studies'!O276</f>
        <v>1</v>
      </c>
      <c r="H276" s="2">
        <f>'database including 834 studies'!P276</f>
        <v>0</v>
      </c>
      <c r="I276" s="2">
        <f>'database including 834 studies'!Q276</f>
        <v>0</v>
      </c>
      <c r="J276" s="2">
        <f>'database including 834 studies'!R276</f>
        <v>2021</v>
      </c>
      <c r="K276" s="29">
        <f>'database including 834 studies'!A806</f>
        <v>805</v>
      </c>
      <c r="L276" s="2">
        <f>'database including 834 studies'!J806</f>
        <v>0</v>
      </c>
      <c r="M276" s="2">
        <f>'database including 834 studies'!K806</f>
        <v>2</v>
      </c>
      <c r="N276" s="2">
        <f>'database including 834 studies'!L806</f>
        <v>1</v>
      </c>
      <c r="O276" s="2">
        <f>'database including 834 studies'!M806</f>
        <v>0</v>
      </c>
      <c r="P276" s="2">
        <f>'database including 834 studies'!N806</f>
        <v>0</v>
      </c>
      <c r="Q276" s="2">
        <f>'database including 834 studies'!O806</f>
        <v>0</v>
      </c>
      <c r="R276" s="2">
        <f>'database including 834 studies'!P806</f>
        <v>1</v>
      </c>
      <c r="S276" s="2">
        <f>'database including 834 studies'!Q806</f>
        <v>0</v>
      </c>
      <c r="T276" s="2">
        <f>'database including 834 studies'!R806</f>
        <v>2021</v>
      </c>
    </row>
    <row r="277" spans="1:20">
      <c r="A277" s="2">
        <f>'database including 834 studies'!A277</f>
        <v>276</v>
      </c>
      <c r="B277" s="2">
        <f>'database including 834 studies'!J277</f>
        <v>1</v>
      </c>
      <c r="C277" s="2">
        <f>'database including 834 studies'!K277</f>
        <v>3</v>
      </c>
      <c r="D277" s="2">
        <f>'database including 834 studies'!L277</f>
        <v>0</v>
      </c>
      <c r="E277" s="2">
        <f>'database including 834 studies'!M277</f>
        <v>1</v>
      </c>
      <c r="F277" s="2">
        <f>'database including 834 studies'!N277</f>
        <v>1</v>
      </c>
      <c r="G277" s="2">
        <f>'database including 834 studies'!O277</f>
        <v>1</v>
      </c>
      <c r="H277" s="2">
        <f>'database including 834 studies'!P277</f>
        <v>0</v>
      </c>
      <c r="I277" s="2">
        <f>'database including 834 studies'!Q277</f>
        <v>0</v>
      </c>
      <c r="J277" s="2">
        <f>'database including 834 studies'!R277</f>
        <v>2021</v>
      </c>
      <c r="K277" s="29">
        <f>'database including 834 studies'!A807</f>
        <v>806</v>
      </c>
      <c r="L277" s="2">
        <f>'database including 834 studies'!J807</f>
        <v>0</v>
      </c>
      <c r="M277" s="2">
        <f>'database including 834 studies'!K807</f>
        <v>2</v>
      </c>
      <c r="N277" s="2">
        <f>'database including 834 studies'!L807</f>
        <v>1</v>
      </c>
      <c r="O277" s="2">
        <f>'database including 834 studies'!M807</f>
        <v>1</v>
      </c>
      <c r="P277" s="2">
        <f>'database including 834 studies'!N807</f>
        <v>0</v>
      </c>
      <c r="Q277" s="2">
        <f>'database including 834 studies'!O807</f>
        <v>0</v>
      </c>
      <c r="R277" s="2">
        <f>'database including 834 studies'!P807</f>
        <v>0</v>
      </c>
      <c r="S277" s="2">
        <f>'database including 834 studies'!Q807</f>
        <v>0</v>
      </c>
      <c r="T277" s="2">
        <f>'database including 834 studies'!R807</f>
        <v>2022</v>
      </c>
    </row>
    <row r="278" spans="1:20">
      <c r="A278" s="2">
        <f>'database including 834 studies'!A278</f>
        <v>277</v>
      </c>
      <c r="B278" s="2">
        <f>'database including 834 studies'!J278</f>
        <v>1</v>
      </c>
      <c r="C278" s="2">
        <f>'database including 834 studies'!K278</f>
        <v>3</v>
      </c>
      <c r="D278" s="2">
        <f>'database including 834 studies'!L278</f>
        <v>0</v>
      </c>
      <c r="E278" s="2">
        <f>'database including 834 studies'!M278</f>
        <v>1</v>
      </c>
      <c r="F278" s="2">
        <f>'database including 834 studies'!N278</f>
        <v>1</v>
      </c>
      <c r="G278" s="2">
        <f>'database including 834 studies'!O278</f>
        <v>0</v>
      </c>
      <c r="H278" s="2">
        <f>'database including 834 studies'!P278</f>
        <v>1</v>
      </c>
      <c r="I278" s="2">
        <f>'database including 834 studies'!Q278</f>
        <v>0</v>
      </c>
      <c r="J278" s="2">
        <f>'database including 834 studies'!R278</f>
        <v>2021</v>
      </c>
      <c r="K278" s="29">
        <f>'database including 834 studies'!A808</f>
        <v>807</v>
      </c>
      <c r="L278" s="2">
        <f>'database including 834 studies'!J808</f>
        <v>0</v>
      </c>
      <c r="M278" s="2">
        <f>'database including 834 studies'!K808</f>
        <v>2</v>
      </c>
      <c r="N278" s="2">
        <f>'database including 834 studies'!L808</f>
        <v>0</v>
      </c>
      <c r="O278" s="2">
        <f>'database including 834 studies'!M808</f>
        <v>1</v>
      </c>
      <c r="P278" s="2">
        <f>'database including 834 studies'!N808</f>
        <v>0</v>
      </c>
      <c r="Q278" s="2">
        <f>'database including 834 studies'!O808</f>
        <v>0</v>
      </c>
      <c r="R278" s="2">
        <f>'database including 834 studies'!P808</f>
        <v>1</v>
      </c>
      <c r="S278" s="2">
        <f>'database including 834 studies'!Q808</f>
        <v>0</v>
      </c>
      <c r="T278" s="2">
        <f>'database including 834 studies'!R808</f>
        <v>2020</v>
      </c>
    </row>
    <row r="279" spans="1:20">
      <c r="A279" s="2">
        <f>'database including 834 studies'!A279</f>
        <v>278</v>
      </c>
      <c r="B279" s="2">
        <f>'database including 834 studies'!J279</f>
        <v>1</v>
      </c>
      <c r="C279" s="2">
        <f>'database including 834 studies'!K279</f>
        <v>3</v>
      </c>
      <c r="D279" s="2">
        <f>'database including 834 studies'!L279</f>
        <v>0</v>
      </c>
      <c r="E279" s="2">
        <f>'database including 834 studies'!M279</f>
        <v>1</v>
      </c>
      <c r="F279" s="2">
        <f>'database including 834 studies'!N279</f>
        <v>1</v>
      </c>
      <c r="G279" s="2">
        <f>'database including 834 studies'!O279</f>
        <v>1</v>
      </c>
      <c r="H279" s="2">
        <f>'database including 834 studies'!P279</f>
        <v>0</v>
      </c>
      <c r="I279" s="2">
        <f>'database including 834 studies'!Q279</f>
        <v>0</v>
      </c>
      <c r="J279" s="2">
        <f>'database including 834 studies'!R279</f>
        <v>2021</v>
      </c>
      <c r="K279" s="29">
        <f>'database including 834 studies'!A809</f>
        <v>808</v>
      </c>
      <c r="L279" s="2">
        <f>'database including 834 studies'!J809</f>
        <v>0</v>
      </c>
      <c r="M279" s="2">
        <f>'database including 834 studies'!K809</f>
        <v>2</v>
      </c>
      <c r="N279" s="2">
        <f>'database including 834 studies'!L809</f>
        <v>1</v>
      </c>
      <c r="O279" s="2">
        <f>'database including 834 studies'!M809</f>
        <v>1</v>
      </c>
      <c r="P279" s="2">
        <f>'database including 834 studies'!N809</f>
        <v>0</v>
      </c>
      <c r="Q279" s="2">
        <f>'database including 834 studies'!O809</f>
        <v>0</v>
      </c>
      <c r="R279" s="2">
        <f>'database including 834 studies'!P809</f>
        <v>0</v>
      </c>
      <c r="S279" s="2">
        <f>'database including 834 studies'!Q809</f>
        <v>0</v>
      </c>
      <c r="T279" s="2">
        <f>'database including 834 studies'!R809</f>
        <v>2022</v>
      </c>
    </row>
    <row r="280" spans="1:20">
      <c r="A280" s="2">
        <f>'database including 834 studies'!A280</f>
        <v>279</v>
      </c>
      <c r="B280" s="2">
        <f>'database including 834 studies'!J280</f>
        <v>1</v>
      </c>
      <c r="C280" s="2">
        <f>'database including 834 studies'!K280</f>
        <v>3</v>
      </c>
      <c r="D280" s="2">
        <f>'database including 834 studies'!L280</f>
        <v>0</v>
      </c>
      <c r="E280" s="2">
        <f>'database including 834 studies'!M280</f>
        <v>1</v>
      </c>
      <c r="F280" s="2">
        <f>'database including 834 studies'!N280</f>
        <v>1</v>
      </c>
      <c r="G280" s="2">
        <f>'database including 834 studies'!O280</f>
        <v>0</v>
      </c>
      <c r="H280" s="2">
        <f>'database including 834 studies'!P280</f>
        <v>1</v>
      </c>
      <c r="I280" s="2">
        <f>'database including 834 studies'!Q280</f>
        <v>0</v>
      </c>
      <c r="J280" s="2">
        <f>'database including 834 studies'!R280</f>
        <v>2018</v>
      </c>
      <c r="K280" s="29">
        <f>'database including 834 studies'!A810</f>
        <v>809</v>
      </c>
      <c r="L280" s="2">
        <f>'database including 834 studies'!J810</f>
        <v>0</v>
      </c>
      <c r="M280" s="2">
        <f>'database including 834 studies'!K810</f>
        <v>2</v>
      </c>
      <c r="N280" s="2">
        <f>'database including 834 studies'!L810</f>
        <v>1</v>
      </c>
      <c r="O280" s="2">
        <f>'database including 834 studies'!M810</f>
        <v>0</v>
      </c>
      <c r="P280" s="2">
        <f>'database including 834 studies'!N810</f>
        <v>0</v>
      </c>
      <c r="Q280" s="2">
        <f>'database including 834 studies'!O810</f>
        <v>1</v>
      </c>
      <c r="R280" s="2">
        <f>'database including 834 studies'!P810</f>
        <v>0</v>
      </c>
      <c r="S280" s="2">
        <f>'database including 834 studies'!Q810</f>
        <v>0</v>
      </c>
      <c r="T280" s="2">
        <f>'database including 834 studies'!R810</f>
        <v>2019</v>
      </c>
    </row>
    <row r="281" spans="1:20">
      <c r="A281" s="2">
        <f>'database including 834 studies'!A281</f>
        <v>280</v>
      </c>
      <c r="B281" s="2">
        <f>'database including 834 studies'!J281</f>
        <v>1</v>
      </c>
      <c r="C281" s="2">
        <f>'database including 834 studies'!K281</f>
        <v>3</v>
      </c>
      <c r="D281" s="2">
        <f>'database including 834 studies'!L281</f>
        <v>1</v>
      </c>
      <c r="E281" s="2">
        <f>'database including 834 studies'!M281</f>
        <v>1</v>
      </c>
      <c r="F281" s="2">
        <f>'database including 834 studies'!N281</f>
        <v>0</v>
      </c>
      <c r="G281" s="2">
        <f>'database including 834 studies'!O281</f>
        <v>1</v>
      </c>
      <c r="H281" s="2">
        <f>'database including 834 studies'!P281</f>
        <v>0</v>
      </c>
      <c r="I281" s="2">
        <f>'database including 834 studies'!Q281</f>
        <v>0</v>
      </c>
      <c r="J281" s="2">
        <f>'database including 834 studies'!R281</f>
        <v>2022</v>
      </c>
      <c r="K281" s="29">
        <f>'database including 834 studies'!A811</f>
        <v>810</v>
      </c>
      <c r="L281" s="2">
        <f>'database including 834 studies'!J811</f>
        <v>0</v>
      </c>
      <c r="M281" s="2">
        <f>'database including 834 studies'!K811</f>
        <v>2</v>
      </c>
      <c r="N281" s="2">
        <f>'database including 834 studies'!L811</f>
        <v>0</v>
      </c>
      <c r="O281" s="2">
        <f>'database including 834 studies'!M811</f>
        <v>1</v>
      </c>
      <c r="P281" s="2">
        <f>'database including 834 studies'!N811</f>
        <v>0</v>
      </c>
      <c r="Q281" s="2">
        <f>'database including 834 studies'!O811</f>
        <v>1</v>
      </c>
      <c r="R281" s="2">
        <f>'database including 834 studies'!P811</f>
        <v>0</v>
      </c>
      <c r="S281" s="2">
        <f>'database including 834 studies'!Q811</f>
        <v>0</v>
      </c>
      <c r="T281" s="2">
        <f>'database including 834 studies'!R811</f>
        <v>2014</v>
      </c>
    </row>
    <row r="282" spans="1:20">
      <c r="A282" s="2">
        <f>'database including 834 studies'!A282</f>
        <v>281</v>
      </c>
      <c r="B282" s="2">
        <f>'database including 834 studies'!J282</f>
        <v>1</v>
      </c>
      <c r="C282" s="2">
        <f>'database including 834 studies'!K282</f>
        <v>3</v>
      </c>
      <c r="D282" s="2">
        <f>'database including 834 studies'!L282</f>
        <v>1</v>
      </c>
      <c r="E282" s="2">
        <f>'database including 834 studies'!M282</f>
        <v>1</v>
      </c>
      <c r="F282" s="2">
        <f>'database including 834 studies'!N282</f>
        <v>1</v>
      </c>
      <c r="G282" s="2">
        <f>'database including 834 studies'!O282</f>
        <v>0</v>
      </c>
      <c r="H282" s="2">
        <f>'database including 834 studies'!P282</f>
        <v>0</v>
      </c>
      <c r="I282" s="2">
        <f>'database including 834 studies'!Q282</f>
        <v>0</v>
      </c>
      <c r="J282" s="2">
        <f>'database including 834 studies'!R282</f>
        <v>2020</v>
      </c>
      <c r="K282" s="29">
        <f>'database including 834 studies'!A812</f>
        <v>811</v>
      </c>
      <c r="L282" s="2">
        <f>'database including 834 studies'!J812</f>
        <v>0</v>
      </c>
      <c r="M282" s="2">
        <f>'database including 834 studies'!K812</f>
        <v>2</v>
      </c>
      <c r="N282" s="2">
        <f>'database including 834 studies'!L812</f>
        <v>0</v>
      </c>
      <c r="O282" s="2">
        <f>'database including 834 studies'!M812</f>
        <v>1</v>
      </c>
      <c r="P282" s="2">
        <f>'database including 834 studies'!N812</f>
        <v>1</v>
      </c>
      <c r="Q282" s="2">
        <f>'database including 834 studies'!O812</f>
        <v>0</v>
      </c>
      <c r="R282" s="2">
        <f>'database including 834 studies'!P812</f>
        <v>0</v>
      </c>
      <c r="S282" s="2">
        <f>'database including 834 studies'!Q812</f>
        <v>0</v>
      </c>
      <c r="T282" s="2">
        <f>'database including 834 studies'!R812</f>
        <v>2018</v>
      </c>
    </row>
    <row r="283" spans="1:20">
      <c r="A283" s="2">
        <f>'database including 834 studies'!A283</f>
        <v>282</v>
      </c>
      <c r="B283" s="2">
        <f>'database including 834 studies'!J283</f>
        <v>1</v>
      </c>
      <c r="C283" s="2">
        <f>'database including 834 studies'!K283</f>
        <v>3</v>
      </c>
      <c r="D283" s="2">
        <f>'database including 834 studies'!L283</f>
        <v>0</v>
      </c>
      <c r="E283" s="2">
        <f>'database including 834 studies'!M283</f>
        <v>1</v>
      </c>
      <c r="F283" s="2">
        <f>'database including 834 studies'!N283</f>
        <v>0</v>
      </c>
      <c r="G283" s="2">
        <f>'database including 834 studies'!O283</f>
        <v>1</v>
      </c>
      <c r="H283" s="2">
        <f>'database including 834 studies'!P283</f>
        <v>1</v>
      </c>
      <c r="I283" s="2">
        <f>'database including 834 studies'!Q283</f>
        <v>0</v>
      </c>
      <c r="J283" s="2">
        <f>'database including 834 studies'!R283</f>
        <v>2019</v>
      </c>
      <c r="K283" s="29">
        <f>'database including 834 studies'!A813</f>
        <v>812</v>
      </c>
      <c r="L283" s="2">
        <f>'database including 834 studies'!J813</f>
        <v>0</v>
      </c>
      <c r="M283" s="2">
        <f>'database including 834 studies'!K813</f>
        <v>2</v>
      </c>
      <c r="N283" s="2">
        <f>'database including 834 studies'!L813</f>
        <v>0</v>
      </c>
      <c r="O283" s="2">
        <f>'database including 834 studies'!M813</f>
        <v>1</v>
      </c>
      <c r="P283" s="2">
        <f>'database including 834 studies'!N813</f>
        <v>1</v>
      </c>
      <c r="Q283" s="2">
        <f>'database including 834 studies'!O813</f>
        <v>0</v>
      </c>
      <c r="R283" s="2">
        <f>'database including 834 studies'!P813</f>
        <v>0</v>
      </c>
      <c r="S283" s="2">
        <f>'database including 834 studies'!Q813</f>
        <v>0</v>
      </c>
      <c r="T283" s="2">
        <f>'database including 834 studies'!R813</f>
        <v>2018</v>
      </c>
    </row>
    <row r="284" spans="1:20">
      <c r="A284" s="2">
        <f>'database including 834 studies'!A284</f>
        <v>283</v>
      </c>
      <c r="B284" s="2">
        <f>'database including 834 studies'!J284</f>
        <v>1</v>
      </c>
      <c r="C284" s="2">
        <f>'database including 834 studies'!K284</f>
        <v>3</v>
      </c>
      <c r="D284" s="2">
        <f>'database including 834 studies'!L284</f>
        <v>1</v>
      </c>
      <c r="E284" s="2">
        <f>'database including 834 studies'!M284</f>
        <v>1</v>
      </c>
      <c r="F284" s="2">
        <f>'database including 834 studies'!N284</f>
        <v>0</v>
      </c>
      <c r="G284" s="2">
        <f>'database including 834 studies'!O284</f>
        <v>1</v>
      </c>
      <c r="H284" s="2">
        <f>'database including 834 studies'!P284</f>
        <v>0</v>
      </c>
      <c r="I284" s="2">
        <f>'database including 834 studies'!Q284</f>
        <v>0</v>
      </c>
      <c r="J284" s="2">
        <f>'database including 834 studies'!R284</f>
        <v>2018</v>
      </c>
      <c r="K284" s="29">
        <f>'database including 834 studies'!A814</f>
        <v>813</v>
      </c>
      <c r="L284" s="2">
        <f>'database including 834 studies'!J814</f>
        <v>0</v>
      </c>
      <c r="M284" s="2">
        <f>'database including 834 studies'!K814</f>
        <v>2</v>
      </c>
      <c r="N284" s="2">
        <f>'database including 834 studies'!L814</f>
        <v>0</v>
      </c>
      <c r="O284" s="2">
        <f>'database including 834 studies'!M814</f>
        <v>1</v>
      </c>
      <c r="P284" s="2">
        <f>'database including 834 studies'!N814</f>
        <v>1</v>
      </c>
      <c r="Q284" s="2">
        <f>'database including 834 studies'!O814</f>
        <v>0</v>
      </c>
      <c r="R284" s="2">
        <f>'database including 834 studies'!P814</f>
        <v>0</v>
      </c>
      <c r="S284" s="2">
        <f>'database including 834 studies'!Q814</f>
        <v>0</v>
      </c>
      <c r="T284" s="2">
        <f>'database including 834 studies'!R814</f>
        <v>2019</v>
      </c>
    </row>
    <row r="285" spans="1:20">
      <c r="A285" s="2">
        <f>'database including 834 studies'!A285</f>
        <v>284</v>
      </c>
      <c r="B285" s="2">
        <f>'database including 834 studies'!J285</f>
        <v>1</v>
      </c>
      <c r="C285" s="2">
        <f>'database including 834 studies'!K285</f>
        <v>3</v>
      </c>
      <c r="D285" s="2">
        <f>'database including 834 studies'!L285</f>
        <v>1</v>
      </c>
      <c r="E285" s="2">
        <f>'database including 834 studies'!M285</f>
        <v>1</v>
      </c>
      <c r="F285" s="2">
        <f>'database including 834 studies'!N285</f>
        <v>0</v>
      </c>
      <c r="G285" s="2">
        <f>'database including 834 studies'!O285</f>
        <v>0</v>
      </c>
      <c r="H285" s="2">
        <f>'database including 834 studies'!P285</f>
        <v>1</v>
      </c>
      <c r="I285" s="2">
        <f>'database including 834 studies'!Q285</f>
        <v>0</v>
      </c>
      <c r="J285" s="2">
        <f>'database including 834 studies'!R285</f>
        <v>2021</v>
      </c>
      <c r="K285" s="29">
        <f>'database including 834 studies'!A815</f>
        <v>814</v>
      </c>
      <c r="L285" s="2">
        <f>'database including 834 studies'!J815</f>
        <v>0</v>
      </c>
      <c r="M285" s="2">
        <f>'database including 834 studies'!K815</f>
        <v>2</v>
      </c>
      <c r="N285" s="2">
        <f>'database including 834 studies'!L815</f>
        <v>1</v>
      </c>
      <c r="O285" s="2">
        <f>'database including 834 studies'!M815</f>
        <v>1</v>
      </c>
      <c r="P285" s="2">
        <f>'database including 834 studies'!N815</f>
        <v>0</v>
      </c>
      <c r="Q285" s="2">
        <f>'database including 834 studies'!O815</f>
        <v>0</v>
      </c>
      <c r="R285" s="2">
        <f>'database including 834 studies'!P815</f>
        <v>0</v>
      </c>
      <c r="S285" s="2">
        <f>'database including 834 studies'!Q815</f>
        <v>0</v>
      </c>
      <c r="T285" s="2">
        <f>'database including 834 studies'!R815</f>
        <v>2018</v>
      </c>
    </row>
    <row r="286" spans="1:20">
      <c r="A286" s="2">
        <f>'database including 834 studies'!A286</f>
        <v>285</v>
      </c>
      <c r="B286" s="2">
        <f>'database including 834 studies'!J286</f>
        <v>1</v>
      </c>
      <c r="C286" s="2">
        <f>'database including 834 studies'!K286</f>
        <v>3</v>
      </c>
      <c r="D286" s="2">
        <f>'database including 834 studies'!L286</f>
        <v>0</v>
      </c>
      <c r="E286" s="2">
        <f>'database including 834 studies'!M286</f>
        <v>1</v>
      </c>
      <c r="F286" s="2">
        <f>'database including 834 studies'!N286</f>
        <v>1</v>
      </c>
      <c r="G286" s="2">
        <f>'database including 834 studies'!O286</f>
        <v>1</v>
      </c>
      <c r="H286" s="2">
        <f>'database including 834 studies'!P286</f>
        <v>0</v>
      </c>
      <c r="I286" s="2">
        <f>'database including 834 studies'!Q286</f>
        <v>0</v>
      </c>
      <c r="J286" s="2">
        <f>'database including 834 studies'!R286</f>
        <v>2015</v>
      </c>
      <c r="K286" s="29">
        <f>'database including 834 studies'!A816</f>
        <v>815</v>
      </c>
      <c r="L286" s="2">
        <f>'database including 834 studies'!J816</f>
        <v>0</v>
      </c>
      <c r="M286" s="2">
        <f>'database including 834 studies'!K816</f>
        <v>1</v>
      </c>
      <c r="N286" s="2">
        <f>'database including 834 studies'!L816</f>
        <v>0</v>
      </c>
      <c r="O286" s="2">
        <f>'database including 834 studies'!M816</f>
        <v>1</v>
      </c>
      <c r="P286" s="2">
        <f>'database including 834 studies'!N816</f>
        <v>0</v>
      </c>
      <c r="Q286" s="2">
        <f>'database including 834 studies'!O816</f>
        <v>0</v>
      </c>
      <c r="R286" s="2">
        <f>'database including 834 studies'!P816</f>
        <v>0</v>
      </c>
      <c r="S286" s="2">
        <f>'database including 834 studies'!Q816</f>
        <v>0</v>
      </c>
      <c r="T286" s="2">
        <f>'database including 834 studies'!R816</f>
        <v>2022</v>
      </c>
    </row>
    <row r="287" spans="1:20">
      <c r="A287" s="2">
        <f>'database including 834 studies'!A287</f>
        <v>286</v>
      </c>
      <c r="B287" s="2">
        <f>'database including 834 studies'!J287</f>
        <v>1</v>
      </c>
      <c r="C287" s="2">
        <f>'database including 834 studies'!K287</f>
        <v>3</v>
      </c>
      <c r="D287" s="2">
        <f>'database including 834 studies'!L287</f>
        <v>0</v>
      </c>
      <c r="E287" s="2">
        <f>'database including 834 studies'!M287</f>
        <v>1</v>
      </c>
      <c r="F287" s="2">
        <f>'database including 834 studies'!N287</f>
        <v>1</v>
      </c>
      <c r="G287" s="2">
        <f>'database including 834 studies'!O287</f>
        <v>1</v>
      </c>
      <c r="H287" s="2">
        <f>'database including 834 studies'!P287</f>
        <v>0</v>
      </c>
      <c r="I287" s="2">
        <f>'database including 834 studies'!Q287</f>
        <v>0</v>
      </c>
      <c r="J287" s="2">
        <f>'database including 834 studies'!R287</f>
        <v>2020</v>
      </c>
      <c r="K287" s="29">
        <f>'database including 834 studies'!A817</f>
        <v>816</v>
      </c>
      <c r="L287" s="2">
        <f>'database including 834 studies'!J817</f>
        <v>0</v>
      </c>
      <c r="M287" s="2">
        <f>'database including 834 studies'!K817</f>
        <v>1</v>
      </c>
      <c r="N287" s="2">
        <f>'database including 834 studies'!L817</f>
        <v>0</v>
      </c>
      <c r="O287" s="2">
        <f>'database including 834 studies'!M817</f>
        <v>1</v>
      </c>
      <c r="P287" s="2">
        <f>'database including 834 studies'!N817</f>
        <v>0</v>
      </c>
      <c r="Q287" s="2">
        <f>'database including 834 studies'!O817</f>
        <v>0</v>
      </c>
      <c r="R287" s="2">
        <f>'database including 834 studies'!P817</f>
        <v>0</v>
      </c>
      <c r="S287" s="2">
        <f>'database including 834 studies'!Q817</f>
        <v>0</v>
      </c>
      <c r="T287" s="2">
        <f>'database including 834 studies'!R817</f>
        <v>2019</v>
      </c>
    </row>
    <row r="288" spans="1:20">
      <c r="A288" s="2">
        <f>'database including 834 studies'!A288</f>
        <v>287</v>
      </c>
      <c r="B288" s="2">
        <f>'database including 834 studies'!J288</f>
        <v>1</v>
      </c>
      <c r="C288" s="2">
        <f>'database including 834 studies'!K288</f>
        <v>3</v>
      </c>
      <c r="D288" s="2">
        <f>'database including 834 studies'!L288</f>
        <v>0</v>
      </c>
      <c r="E288" s="2">
        <f>'database including 834 studies'!M288</f>
        <v>1</v>
      </c>
      <c r="F288" s="2">
        <f>'database including 834 studies'!N288</f>
        <v>1</v>
      </c>
      <c r="G288" s="2">
        <f>'database including 834 studies'!O288</f>
        <v>1</v>
      </c>
      <c r="H288" s="2">
        <f>'database including 834 studies'!P288</f>
        <v>0</v>
      </c>
      <c r="I288" s="2">
        <f>'database including 834 studies'!Q288</f>
        <v>0</v>
      </c>
      <c r="J288" s="2">
        <f>'database including 834 studies'!R288</f>
        <v>2019</v>
      </c>
      <c r="K288" s="29">
        <f>'database including 834 studies'!A818</f>
        <v>817</v>
      </c>
      <c r="L288" s="2">
        <f>'database including 834 studies'!J818</f>
        <v>0</v>
      </c>
      <c r="M288" s="2">
        <f>'database including 834 studies'!K818</f>
        <v>1</v>
      </c>
      <c r="N288" s="2">
        <f>'database including 834 studies'!L818</f>
        <v>1</v>
      </c>
      <c r="O288" s="2">
        <f>'database including 834 studies'!M818</f>
        <v>0</v>
      </c>
      <c r="P288" s="2">
        <f>'database including 834 studies'!N818</f>
        <v>0</v>
      </c>
      <c r="Q288" s="2">
        <f>'database including 834 studies'!O818</f>
        <v>0</v>
      </c>
      <c r="R288" s="2">
        <f>'database including 834 studies'!P818</f>
        <v>0</v>
      </c>
      <c r="S288" s="2">
        <f>'database including 834 studies'!Q818</f>
        <v>0</v>
      </c>
      <c r="T288" s="2">
        <f>'database including 834 studies'!R818</f>
        <v>2022</v>
      </c>
    </row>
    <row r="289" spans="1:20">
      <c r="A289" s="2">
        <f>'database including 834 studies'!A289</f>
        <v>288</v>
      </c>
      <c r="B289" s="2">
        <f>'database including 834 studies'!J289</f>
        <v>1</v>
      </c>
      <c r="C289" s="2">
        <f>'database including 834 studies'!K289</f>
        <v>3</v>
      </c>
      <c r="D289" s="2">
        <f>'database including 834 studies'!L289</f>
        <v>0</v>
      </c>
      <c r="E289" s="2">
        <f>'database including 834 studies'!M289</f>
        <v>1</v>
      </c>
      <c r="F289" s="2">
        <f>'database including 834 studies'!N289</f>
        <v>0</v>
      </c>
      <c r="G289" s="2">
        <f>'database including 834 studies'!O289</f>
        <v>0</v>
      </c>
      <c r="H289" s="2">
        <f>'database including 834 studies'!P289</f>
        <v>1</v>
      </c>
      <c r="I289" s="2">
        <f>'database including 834 studies'!Q289</f>
        <v>1</v>
      </c>
      <c r="J289" s="2">
        <f>'database including 834 studies'!R289</f>
        <v>2016</v>
      </c>
      <c r="K289" s="29">
        <f>'database including 834 studies'!A819</f>
        <v>818</v>
      </c>
      <c r="L289" s="2">
        <f>'database including 834 studies'!J819</f>
        <v>0</v>
      </c>
      <c r="M289" s="2">
        <f>'database including 834 studies'!K819</f>
        <v>1</v>
      </c>
      <c r="N289" s="2">
        <f>'database including 834 studies'!L819</f>
        <v>1</v>
      </c>
      <c r="O289" s="2">
        <f>'database including 834 studies'!M819</f>
        <v>0</v>
      </c>
      <c r="P289" s="2">
        <f>'database including 834 studies'!N819</f>
        <v>0</v>
      </c>
      <c r="Q289" s="2">
        <f>'database including 834 studies'!O819</f>
        <v>0</v>
      </c>
      <c r="R289" s="2">
        <f>'database including 834 studies'!P819</f>
        <v>0</v>
      </c>
      <c r="S289" s="2">
        <f>'database including 834 studies'!Q819</f>
        <v>0</v>
      </c>
      <c r="T289" s="2">
        <f>'database including 834 studies'!R819</f>
        <v>2020</v>
      </c>
    </row>
    <row r="290" spans="1:20">
      <c r="A290" s="2">
        <f>'database including 834 studies'!A290</f>
        <v>289</v>
      </c>
      <c r="B290" s="2">
        <f>'database including 834 studies'!J290</f>
        <v>1</v>
      </c>
      <c r="C290" s="2">
        <f>'database including 834 studies'!K290</f>
        <v>3</v>
      </c>
      <c r="D290" s="2">
        <f>'database including 834 studies'!L290</f>
        <v>1</v>
      </c>
      <c r="E290" s="2">
        <f>'database including 834 studies'!M290</f>
        <v>1</v>
      </c>
      <c r="F290" s="2">
        <f>'database including 834 studies'!N290</f>
        <v>0</v>
      </c>
      <c r="G290" s="2">
        <f>'database including 834 studies'!O290</f>
        <v>0</v>
      </c>
      <c r="H290" s="2">
        <f>'database including 834 studies'!P290</f>
        <v>1</v>
      </c>
      <c r="I290" s="2">
        <f>'database including 834 studies'!Q290</f>
        <v>0</v>
      </c>
      <c r="J290" s="2">
        <f>'database including 834 studies'!R290</f>
        <v>2019</v>
      </c>
      <c r="K290" s="29">
        <f>'database including 834 studies'!A820</f>
        <v>819</v>
      </c>
      <c r="L290" s="2">
        <f>'database including 834 studies'!J820</f>
        <v>0</v>
      </c>
      <c r="M290" s="2">
        <f>'database including 834 studies'!K820</f>
        <v>1</v>
      </c>
      <c r="N290" s="2">
        <f>'database including 834 studies'!L820</f>
        <v>0</v>
      </c>
      <c r="O290" s="2">
        <f>'database including 834 studies'!M820</f>
        <v>1</v>
      </c>
      <c r="P290" s="2">
        <f>'database including 834 studies'!N820</f>
        <v>0</v>
      </c>
      <c r="Q290" s="2">
        <f>'database including 834 studies'!O820</f>
        <v>0</v>
      </c>
      <c r="R290" s="2">
        <f>'database including 834 studies'!P820</f>
        <v>0</v>
      </c>
      <c r="S290" s="2">
        <f>'database including 834 studies'!Q820</f>
        <v>0</v>
      </c>
      <c r="T290" s="2">
        <f>'database including 834 studies'!R820</f>
        <v>2018</v>
      </c>
    </row>
    <row r="291" spans="1:20">
      <c r="A291" s="2">
        <f>'database including 834 studies'!A291</f>
        <v>290</v>
      </c>
      <c r="B291" s="2">
        <f>'database including 834 studies'!J291</f>
        <v>1</v>
      </c>
      <c r="C291" s="2">
        <f>'database including 834 studies'!K291</f>
        <v>3</v>
      </c>
      <c r="D291" s="2">
        <f>'database including 834 studies'!L291</f>
        <v>0</v>
      </c>
      <c r="E291" s="2">
        <f>'database including 834 studies'!M291</f>
        <v>1</v>
      </c>
      <c r="F291" s="2">
        <f>'database including 834 studies'!N291</f>
        <v>1</v>
      </c>
      <c r="G291" s="2">
        <f>'database including 834 studies'!O291</f>
        <v>0</v>
      </c>
      <c r="H291" s="2">
        <f>'database including 834 studies'!P291</f>
        <v>0</v>
      </c>
      <c r="I291" s="2">
        <f>'database including 834 studies'!Q291</f>
        <v>1</v>
      </c>
      <c r="J291" s="2">
        <f>'database including 834 studies'!R291</f>
        <v>2019</v>
      </c>
      <c r="K291" s="29">
        <f>'database including 834 studies'!A821</f>
        <v>820</v>
      </c>
      <c r="L291" s="2">
        <f>'database including 834 studies'!J821</f>
        <v>0</v>
      </c>
      <c r="M291" s="2">
        <f>'database including 834 studies'!K821</f>
        <v>1</v>
      </c>
      <c r="N291" s="2">
        <f>'database including 834 studies'!L821</f>
        <v>0</v>
      </c>
      <c r="O291" s="2">
        <f>'database including 834 studies'!M821</f>
        <v>1</v>
      </c>
      <c r="P291" s="2">
        <f>'database including 834 studies'!N821</f>
        <v>0</v>
      </c>
      <c r="Q291" s="2">
        <f>'database including 834 studies'!O821</f>
        <v>0</v>
      </c>
      <c r="R291" s="2">
        <f>'database including 834 studies'!P821</f>
        <v>0</v>
      </c>
      <c r="S291" s="2">
        <f>'database including 834 studies'!Q821</f>
        <v>0</v>
      </c>
      <c r="T291" s="2">
        <f>'database including 834 studies'!R821</f>
        <v>2021</v>
      </c>
    </row>
    <row r="292" spans="1:20">
      <c r="A292" s="2">
        <f>'database including 834 studies'!A292</f>
        <v>291</v>
      </c>
      <c r="B292" s="2">
        <f>'database including 834 studies'!J292</f>
        <v>1</v>
      </c>
      <c r="C292" s="2">
        <f>'database including 834 studies'!K292</f>
        <v>3</v>
      </c>
      <c r="D292" s="2">
        <f>'database including 834 studies'!L292</f>
        <v>1</v>
      </c>
      <c r="E292" s="2">
        <f>'database including 834 studies'!M292</f>
        <v>1</v>
      </c>
      <c r="F292" s="2">
        <f>'database including 834 studies'!N292</f>
        <v>0</v>
      </c>
      <c r="G292" s="2">
        <f>'database including 834 studies'!O292</f>
        <v>0</v>
      </c>
      <c r="H292" s="2">
        <f>'database including 834 studies'!P292</f>
        <v>1</v>
      </c>
      <c r="I292" s="2">
        <f>'database including 834 studies'!Q292</f>
        <v>0</v>
      </c>
      <c r="J292" s="2">
        <f>'database including 834 studies'!R292</f>
        <v>2019</v>
      </c>
      <c r="K292" s="29">
        <f>'database including 834 studies'!A822</f>
        <v>821</v>
      </c>
      <c r="L292" s="2">
        <f>'database including 834 studies'!J822</f>
        <v>0</v>
      </c>
      <c r="M292" s="2">
        <f>'database including 834 studies'!K822</f>
        <v>0</v>
      </c>
      <c r="N292" s="2">
        <f>'database including 834 studies'!L822</f>
        <v>0</v>
      </c>
      <c r="O292" s="2">
        <f>'database including 834 studies'!M822</f>
        <v>0</v>
      </c>
      <c r="P292" s="2">
        <f>'database including 834 studies'!N822</f>
        <v>0</v>
      </c>
      <c r="Q292" s="2">
        <f>'database including 834 studies'!O822</f>
        <v>0</v>
      </c>
      <c r="R292" s="2">
        <f>'database including 834 studies'!P822</f>
        <v>0</v>
      </c>
      <c r="S292" s="2">
        <f>'database including 834 studies'!Q822</f>
        <v>0</v>
      </c>
      <c r="T292" s="2">
        <f>'database including 834 studies'!R822</f>
        <v>2017</v>
      </c>
    </row>
    <row r="293" spans="1:20">
      <c r="A293" s="2">
        <f>'database including 834 studies'!A293</f>
        <v>292</v>
      </c>
      <c r="B293" s="2">
        <f>'database including 834 studies'!J293</f>
        <v>1</v>
      </c>
      <c r="C293" s="2">
        <f>'database including 834 studies'!K293</f>
        <v>3</v>
      </c>
      <c r="D293" s="2">
        <f>'database including 834 studies'!L293</f>
        <v>1</v>
      </c>
      <c r="E293" s="2">
        <f>'database including 834 studies'!M293</f>
        <v>1</v>
      </c>
      <c r="F293" s="2">
        <f>'database including 834 studies'!N293</f>
        <v>0</v>
      </c>
      <c r="G293" s="2">
        <f>'database including 834 studies'!O293</f>
        <v>0</v>
      </c>
      <c r="H293" s="2">
        <f>'database including 834 studies'!P293</f>
        <v>0</v>
      </c>
      <c r="I293" s="2">
        <f>'database including 834 studies'!Q293</f>
        <v>1</v>
      </c>
      <c r="J293" s="2">
        <f>'database including 834 studies'!R293</f>
        <v>2019</v>
      </c>
      <c r="K293" s="29">
        <f>'database including 834 studies'!A823</f>
        <v>822</v>
      </c>
      <c r="L293" s="2">
        <f>'database including 834 studies'!J823</f>
        <v>0</v>
      </c>
      <c r="M293" s="2">
        <f>'database including 834 studies'!K823</f>
        <v>0</v>
      </c>
      <c r="N293" s="2">
        <f>'database including 834 studies'!L823</f>
        <v>0</v>
      </c>
      <c r="O293" s="2">
        <f>'database including 834 studies'!M823</f>
        <v>0</v>
      </c>
      <c r="P293" s="2">
        <f>'database including 834 studies'!N823</f>
        <v>0</v>
      </c>
      <c r="Q293" s="2">
        <f>'database including 834 studies'!O823</f>
        <v>0</v>
      </c>
      <c r="R293" s="2">
        <f>'database including 834 studies'!P823</f>
        <v>0</v>
      </c>
      <c r="S293" s="2">
        <f>'database including 834 studies'!Q823</f>
        <v>0</v>
      </c>
      <c r="T293" s="2">
        <f>'database including 834 studies'!R823</f>
        <v>2017</v>
      </c>
    </row>
    <row r="294" spans="1:20">
      <c r="A294" s="2">
        <f>'database including 834 studies'!A294</f>
        <v>293</v>
      </c>
      <c r="B294" s="2">
        <f>'database including 834 studies'!J294</f>
        <v>1</v>
      </c>
      <c r="C294" s="2">
        <f>'database including 834 studies'!K294</f>
        <v>3</v>
      </c>
      <c r="D294" s="2">
        <f>'database including 834 studies'!L294</f>
        <v>1</v>
      </c>
      <c r="E294" s="2">
        <f>'database including 834 studies'!M294</f>
        <v>1</v>
      </c>
      <c r="F294" s="2">
        <f>'database including 834 studies'!N294</f>
        <v>1</v>
      </c>
      <c r="G294" s="2">
        <f>'database including 834 studies'!O294</f>
        <v>0</v>
      </c>
      <c r="H294" s="2">
        <f>'database including 834 studies'!P294</f>
        <v>0</v>
      </c>
      <c r="I294" s="2">
        <f>'database including 834 studies'!Q294</f>
        <v>0</v>
      </c>
      <c r="J294" s="2">
        <f>'database including 834 studies'!R294</f>
        <v>2022</v>
      </c>
      <c r="K294" s="29">
        <f>'database including 834 studies'!A824</f>
        <v>823</v>
      </c>
      <c r="L294" s="2">
        <f>'database including 834 studies'!J824</f>
        <v>0</v>
      </c>
      <c r="M294" s="2">
        <f>'database including 834 studies'!K824</f>
        <v>0</v>
      </c>
      <c r="N294" s="2">
        <f>'database including 834 studies'!L824</f>
        <v>0</v>
      </c>
      <c r="O294" s="2">
        <f>'database including 834 studies'!M824</f>
        <v>0</v>
      </c>
      <c r="P294" s="2">
        <f>'database including 834 studies'!N824</f>
        <v>0</v>
      </c>
      <c r="Q294" s="2">
        <f>'database including 834 studies'!O824</f>
        <v>0</v>
      </c>
      <c r="R294" s="2">
        <f>'database including 834 studies'!P824</f>
        <v>0</v>
      </c>
      <c r="S294" s="2">
        <f>'database including 834 studies'!Q824</f>
        <v>0</v>
      </c>
      <c r="T294" s="2">
        <f>'database including 834 studies'!R824</f>
        <v>2017</v>
      </c>
    </row>
    <row r="295" spans="1:20">
      <c r="A295" s="2">
        <f>'database including 834 studies'!A295</f>
        <v>294</v>
      </c>
      <c r="B295" s="2">
        <f>'database including 834 studies'!J295</f>
        <v>1</v>
      </c>
      <c r="C295" s="2">
        <f>'database including 834 studies'!K295</f>
        <v>3</v>
      </c>
      <c r="D295" s="2">
        <f>'database including 834 studies'!L295</f>
        <v>1</v>
      </c>
      <c r="E295" s="2">
        <f>'database including 834 studies'!M295</f>
        <v>0</v>
      </c>
      <c r="F295" s="2">
        <f>'database including 834 studies'!N295</f>
        <v>0</v>
      </c>
      <c r="G295" s="2">
        <f>'database including 834 studies'!O295</f>
        <v>1</v>
      </c>
      <c r="H295" s="2">
        <f>'database including 834 studies'!P295</f>
        <v>0</v>
      </c>
      <c r="I295" s="2">
        <f>'database including 834 studies'!Q295</f>
        <v>1</v>
      </c>
      <c r="J295" s="2">
        <f>'database including 834 studies'!R295</f>
        <v>2021</v>
      </c>
      <c r="K295" s="29">
        <f>'database including 834 studies'!A825</f>
        <v>824</v>
      </c>
      <c r="L295" s="2">
        <f>'database including 834 studies'!J825</f>
        <v>0</v>
      </c>
      <c r="M295" s="2">
        <f>'database including 834 studies'!K825</f>
        <v>0</v>
      </c>
      <c r="N295" s="2">
        <f>'database including 834 studies'!L825</f>
        <v>0</v>
      </c>
      <c r="O295" s="2">
        <f>'database including 834 studies'!M825</f>
        <v>0</v>
      </c>
      <c r="P295" s="2">
        <f>'database including 834 studies'!N825</f>
        <v>0</v>
      </c>
      <c r="Q295" s="2">
        <f>'database including 834 studies'!O825</f>
        <v>0</v>
      </c>
      <c r="R295" s="2">
        <f>'database including 834 studies'!P825</f>
        <v>0</v>
      </c>
      <c r="S295" s="2">
        <f>'database including 834 studies'!Q825</f>
        <v>0</v>
      </c>
      <c r="T295" s="2">
        <f>'database including 834 studies'!R825</f>
        <v>2018</v>
      </c>
    </row>
    <row r="296" spans="1:20">
      <c r="A296" s="2">
        <f>'database including 834 studies'!A296</f>
        <v>295</v>
      </c>
      <c r="B296" s="2">
        <f>'database including 834 studies'!J296</f>
        <v>1</v>
      </c>
      <c r="C296" s="2">
        <f>'database including 834 studies'!K296</f>
        <v>3</v>
      </c>
      <c r="D296" s="2">
        <f>'database including 834 studies'!L296</f>
        <v>0</v>
      </c>
      <c r="E296" s="2">
        <f>'database including 834 studies'!M296</f>
        <v>1</v>
      </c>
      <c r="F296" s="2">
        <f>'database including 834 studies'!N296</f>
        <v>1</v>
      </c>
      <c r="G296" s="2">
        <f>'database including 834 studies'!O296</f>
        <v>0</v>
      </c>
      <c r="H296" s="2">
        <f>'database including 834 studies'!P296</f>
        <v>1</v>
      </c>
      <c r="I296" s="2">
        <f>'database including 834 studies'!Q296</f>
        <v>0</v>
      </c>
      <c r="J296" s="2">
        <f>'database including 834 studies'!R296</f>
        <v>2020</v>
      </c>
      <c r="K296" s="29">
        <f>'database including 834 studies'!A826</f>
        <v>825</v>
      </c>
      <c r="L296" s="2">
        <f>'database including 834 studies'!J826</f>
        <v>0</v>
      </c>
      <c r="M296" s="2">
        <f>'database including 834 studies'!K826</f>
        <v>0</v>
      </c>
      <c r="N296" s="2">
        <f>'database including 834 studies'!L826</f>
        <v>0</v>
      </c>
      <c r="O296" s="2">
        <f>'database including 834 studies'!M826</f>
        <v>0</v>
      </c>
      <c r="P296" s="2">
        <f>'database including 834 studies'!N826</f>
        <v>0</v>
      </c>
      <c r="Q296" s="2">
        <f>'database including 834 studies'!O826</f>
        <v>0</v>
      </c>
      <c r="R296" s="2">
        <f>'database including 834 studies'!P826</f>
        <v>0</v>
      </c>
      <c r="S296" s="2">
        <f>'database including 834 studies'!Q826</f>
        <v>0</v>
      </c>
      <c r="T296" s="2">
        <f>'database including 834 studies'!R826</f>
        <v>2022</v>
      </c>
    </row>
    <row r="297" spans="1:20">
      <c r="A297" s="2">
        <f>'database including 834 studies'!A297</f>
        <v>296</v>
      </c>
      <c r="B297" s="2">
        <f>'database including 834 studies'!J297</f>
        <v>1</v>
      </c>
      <c r="C297" s="2">
        <f>'database including 834 studies'!K297</f>
        <v>3</v>
      </c>
      <c r="D297" s="2">
        <f>'database including 834 studies'!L297</f>
        <v>0</v>
      </c>
      <c r="E297" s="2">
        <f>'database including 834 studies'!M297</f>
        <v>1</v>
      </c>
      <c r="F297" s="2">
        <f>'database including 834 studies'!N297</f>
        <v>1</v>
      </c>
      <c r="G297" s="2">
        <f>'database including 834 studies'!O297</f>
        <v>0</v>
      </c>
      <c r="H297" s="2">
        <f>'database including 834 studies'!P297</f>
        <v>1</v>
      </c>
      <c r="I297" s="2">
        <f>'database including 834 studies'!Q297</f>
        <v>0</v>
      </c>
      <c r="J297" s="2">
        <f>'database including 834 studies'!R297</f>
        <v>2022</v>
      </c>
      <c r="K297" s="29">
        <f>'database including 834 studies'!A827</f>
        <v>826</v>
      </c>
      <c r="L297" s="2">
        <f>'database including 834 studies'!J827</f>
        <v>0</v>
      </c>
      <c r="M297" s="2">
        <f>'database including 834 studies'!K827</f>
        <v>0</v>
      </c>
      <c r="N297" s="2">
        <f>'database including 834 studies'!L827</f>
        <v>0</v>
      </c>
      <c r="O297" s="2">
        <f>'database including 834 studies'!M827</f>
        <v>0</v>
      </c>
      <c r="P297" s="2">
        <f>'database including 834 studies'!N827</f>
        <v>0</v>
      </c>
      <c r="Q297" s="2">
        <f>'database including 834 studies'!O827</f>
        <v>0</v>
      </c>
      <c r="R297" s="2">
        <f>'database including 834 studies'!P827</f>
        <v>0</v>
      </c>
      <c r="S297" s="2">
        <f>'database including 834 studies'!Q827</f>
        <v>0</v>
      </c>
      <c r="T297" s="2">
        <f>'database including 834 studies'!R827</f>
        <v>2017</v>
      </c>
    </row>
    <row r="298" spans="1:20">
      <c r="A298" s="2">
        <f>'database including 834 studies'!A298</f>
        <v>297</v>
      </c>
      <c r="B298" s="2">
        <f>'database including 834 studies'!J298</f>
        <v>1</v>
      </c>
      <c r="C298" s="2">
        <f>'database including 834 studies'!K298</f>
        <v>3</v>
      </c>
      <c r="D298" s="2">
        <f>'database including 834 studies'!L298</f>
        <v>1</v>
      </c>
      <c r="E298" s="2">
        <f>'database including 834 studies'!M298</f>
        <v>0</v>
      </c>
      <c r="F298" s="2">
        <f>'database including 834 studies'!N298</f>
        <v>0</v>
      </c>
      <c r="G298" s="2">
        <f>'database including 834 studies'!O298</f>
        <v>1</v>
      </c>
      <c r="H298" s="2">
        <f>'database including 834 studies'!P298</f>
        <v>1</v>
      </c>
      <c r="I298" s="2">
        <f>'database including 834 studies'!Q298</f>
        <v>0</v>
      </c>
      <c r="J298" s="2">
        <f>'database including 834 studies'!R298</f>
        <v>2019</v>
      </c>
      <c r="K298" s="29">
        <f>'database including 834 studies'!A828</f>
        <v>827</v>
      </c>
      <c r="L298" s="2">
        <f>'database including 834 studies'!J828</f>
        <v>0</v>
      </c>
      <c r="M298" s="2">
        <f>'database including 834 studies'!K828</f>
        <v>0</v>
      </c>
      <c r="N298" s="2">
        <f>'database including 834 studies'!L828</f>
        <v>0</v>
      </c>
      <c r="O298" s="2">
        <f>'database including 834 studies'!M828</f>
        <v>0</v>
      </c>
      <c r="P298" s="2">
        <f>'database including 834 studies'!N828</f>
        <v>0</v>
      </c>
      <c r="Q298" s="2">
        <f>'database including 834 studies'!O828</f>
        <v>0</v>
      </c>
      <c r="R298" s="2">
        <f>'database including 834 studies'!P828</f>
        <v>0</v>
      </c>
      <c r="S298" s="2">
        <f>'database including 834 studies'!Q828</f>
        <v>0</v>
      </c>
      <c r="T298" s="2">
        <f>'database including 834 studies'!R828</f>
        <v>2018</v>
      </c>
    </row>
    <row r="299" spans="1:20">
      <c r="A299" s="2">
        <f>'database including 834 studies'!A299</f>
        <v>298</v>
      </c>
      <c r="B299" s="2">
        <f>'database including 834 studies'!J299</f>
        <v>1</v>
      </c>
      <c r="C299" s="2">
        <f>'database including 834 studies'!K299</f>
        <v>3</v>
      </c>
      <c r="D299" s="2">
        <f>'database including 834 studies'!L299</f>
        <v>0</v>
      </c>
      <c r="E299" s="2">
        <f>'database including 834 studies'!M299</f>
        <v>1</v>
      </c>
      <c r="F299" s="2">
        <f>'database including 834 studies'!N299</f>
        <v>1</v>
      </c>
      <c r="G299" s="2">
        <f>'database including 834 studies'!O299</f>
        <v>0</v>
      </c>
      <c r="H299" s="2">
        <f>'database including 834 studies'!P299</f>
        <v>0</v>
      </c>
      <c r="I299" s="2">
        <f>'database including 834 studies'!Q299</f>
        <v>1</v>
      </c>
      <c r="J299" s="2">
        <f>'database including 834 studies'!R299</f>
        <v>2022</v>
      </c>
      <c r="K299" s="29">
        <f>'database including 834 studies'!A829</f>
        <v>828</v>
      </c>
      <c r="L299" s="2">
        <f>'database including 834 studies'!J829</f>
        <v>0</v>
      </c>
      <c r="M299" s="2">
        <f>'database including 834 studies'!K829</f>
        <v>0</v>
      </c>
      <c r="N299" s="2">
        <f>'database including 834 studies'!L829</f>
        <v>0</v>
      </c>
      <c r="O299" s="2">
        <f>'database including 834 studies'!M829</f>
        <v>0</v>
      </c>
      <c r="P299" s="2">
        <f>'database including 834 studies'!N829</f>
        <v>0</v>
      </c>
      <c r="Q299" s="2">
        <f>'database including 834 studies'!O829</f>
        <v>0</v>
      </c>
      <c r="R299" s="2">
        <f>'database including 834 studies'!P829</f>
        <v>0</v>
      </c>
      <c r="S299" s="2">
        <f>'database including 834 studies'!Q829</f>
        <v>0</v>
      </c>
      <c r="T299" s="2">
        <f>'database including 834 studies'!R829</f>
        <v>2019</v>
      </c>
    </row>
    <row r="300" spans="1:20">
      <c r="A300" s="2">
        <f>'database including 834 studies'!A300</f>
        <v>299</v>
      </c>
      <c r="B300" s="2">
        <f>'database including 834 studies'!J300</f>
        <v>1</v>
      </c>
      <c r="C300" s="2">
        <f>'database including 834 studies'!K300</f>
        <v>3</v>
      </c>
      <c r="D300" s="2">
        <f>'database including 834 studies'!L300</f>
        <v>1</v>
      </c>
      <c r="E300" s="2">
        <f>'database including 834 studies'!M300</f>
        <v>1</v>
      </c>
      <c r="F300" s="2">
        <f>'database including 834 studies'!N300</f>
        <v>0</v>
      </c>
      <c r="G300" s="2">
        <f>'database including 834 studies'!O300</f>
        <v>0</v>
      </c>
      <c r="H300" s="2">
        <f>'database including 834 studies'!P300</f>
        <v>1</v>
      </c>
      <c r="I300" s="2">
        <f>'database including 834 studies'!Q300</f>
        <v>0</v>
      </c>
      <c r="J300" s="2">
        <f>'database including 834 studies'!R300</f>
        <v>2019</v>
      </c>
      <c r="K300" s="29">
        <f>'database including 834 studies'!A830</f>
        <v>829</v>
      </c>
      <c r="L300" s="2">
        <f>'database including 834 studies'!J830</f>
        <v>0</v>
      </c>
      <c r="M300" s="2">
        <f>'database including 834 studies'!K830</f>
        <v>0</v>
      </c>
      <c r="N300" s="2">
        <f>'database including 834 studies'!L830</f>
        <v>0</v>
      </c>
      <c r="O300" s="2">
        <f>'database including 834 studies'!M830</f>
        <v>0</v>
      </c>
      <c r="P300" s="2">
        <f>'database including 834 studies'!N830</f>
        <v>0</v>
      </c>
      <c r="Q300" s="2">
        <f>'database including 834 studies'!O830</f>
        <v>0</v>
      </c>
      <c r="R300" s="2">
        <f>'database including 834 studies'!P830</f>
        <v>0</v>
      </c>
      <c r="S300" s="2">
        <f>'database including 834 studies'!Q830</f>
        <v>0</v>
      </c>
      <c r="T300" s="2">
        <f>'database including 834 studies'!R830</f>
        <v>2020</v>
      </c>
    </row>
    <row r="301" spans="1:20">
      <c r="A301" s="2">
        <f>'database including 834 studies'!A301</f>
        <v>300</v>
      </c>
      <c r="B301" s="2">
        <f>'database including 834 studies'!J301</f>
        <v>1</v>
      </c>
      <c r="C301" s="2">
        <f>'database including 834 studies'!K301</f>
        <v>3</v>
      </c>
      <c r="D301" s="2">
        <f>'database including 834 studies'!L301</f>
        <v>0</v>
      </c>
      <c r="E301" s="2">
        <f>'database including 834 studies'!M301</f>
        <v>1</v>
      </c>
      <c r="F301" s="2">
        <f>'database including 834 studies'!N301</f>
        <v>1</v>
      </c>
      <c r="G301" s="2">
        <f>'database including 834 studies'!O301</f>
        <v>1</v>
      </c>
      <c r="H301" s="2">
        <f>'database including 834 studies'!P301</f>
        <v>0</v>
      </c>
      <c r="I301" s="2">
        <f>'database including 834 studies'!Q301</f>
        <v>0</v>
      </c>
      <c r="J301" s="2">
        <f>'database including 834 studies'!R301</f>
        <v>2019</v>
      </c>
      <c r="K301" s="29">
        <f>'database including 834 studies'!A831</f>
        <v>830</v>
      </c>
      <c r="L301" s="2">
        <f>'database including 834 studies'!J831</f>
        <v>0</v>
      </c>
      <c r="M301" s="2">
        <f>'database including 834 studies'!K831</f>
        <v>0</v>
      </c>
      <c r="N301" s="2">
        <f>'database including 834 studies'!L831</f>
        <v>0</v>
      </c>
      <c r="O301" s="2">
        <f>'database including 834 studies'!M831</f>
        <v>0</v>
      </c>
      <c r="P301" s="2">
        <f>'database including 834 studies'!N831</f>
        <v>0</v>
      </c>
      <c r="Q301" s="2">
        <f>'database including 834 studies'!O831</f>
        <v>0</v>
      </c>
      <c r="R301" s="2">
        <f>'database including 834 studies'!P831</f>
        <v>0</v>
      </c>
      <c r="S301" s="2">
        <f>'database including 834 studies'!Q831</f>
        <v>0</v>
      </c>
      <c r="T301" s="2">
        <f>'database including 834 studies'!R831</f>
        <v>2020</v>
      </c>
    </row>
    <row r="302" spans="1:20">
      <c r="A302" s="2">
        <f>'database including 834 studies'!A302</f>
        <v>301</v>
      </c>
      <c r="B302" s="2">
        <f>'database including 834 studies'!J302</f>
        <v>1</v>
      </c>
      <c r="C302" s="2">
        <f>'database including 834 studies'!K302</f>
        <v>3</v>
      </c>
      <c r="D302" s="2">
        <f>'database including 834 studies'!L302</f>
        <v>1</v>
      </c>
      <c r="E302" s="2">
        <f>'database including 834 studies'!M302</f>
        <v>1</v>
      </c>
      <c r="F302" s="2">
        <f>'database including 834 studies'!N302</f>
        <v>0</v>
      </c>
      <c r="G302" s="2">
        <f>'database including 834 studies'!O302</f>
        <v>0</v>
      </c>
      <c r="H302" s="2">
        <f>'database including 834 studies'!P302</f>
        <v>1</v>
      </c>
      <c r="I302" s="2">
        <f>'database including 834 studies'!Q302</f>
        <v>0</v>
      </c>
      <c r="J302" s="2">
        <f>'database including 834 studies'!R302</f>
        <v>2022</v>
      </c>
      <c r="K302" s="29">
        <f>'database including 834 studies'!A832</f>
        <v>831</v>
      </c>
      <c r="L302" s="2">
        <f>'database including 834 studies'!J832</f>
        <v>0</v>
      </c>
      <c r="M302" s="2">
        <f>'database including 834 studies'!K832</f>
        <v>0</v>
      </c>
      <c r="N302" s="2">
        <f>'database including 834 studies'!L832</f>
        <v>0</v>
      </c>
      <c r="O302" s="2">
        <f>'database including 834 studies'!M832</f>
        <v>0</v>
      </c>
      <c r="P302" s="2">
        <f>'database including 834 studies'!N832</f>
        <v>0</v>
      </c>
      <c r="Q302" s="2">
        <f>'database including 834 studies'!O832</f>
        <v>0</v>
      </c>
      <c r="R302" s="2">
        <f>'database including 834 studies'!P832</f>
        <v>0</v>
      </c>
      <c r="S302" s="2">
        <f>'database including 834 studies'!Q832</f>
        <v>0</v>
      </c>
      <c r="T302" s="2">
        <f>'database including 834 studies'!R832</f>
        <v>2020</v>
      </c>
    </row>
    <row r="303" spans="1:20">
      <c r="A303" s="2">
        <f>'database including 834 studies'!A303</f>
        <v>302</v>
      </c>
      <c r="B303" s="2">
        <f>'database including 834 studies'!J303</f>
        <v>1</v>
      </c>
      <c r="C303" s="2">
        <f>'database including 834 studies'!K303</f>
        <v>3</v>
      </c>
      <c r="D303" s="2">
        <f>'database including 834 studies'!L303</f>
        <v>1</v>
      </c>
      <c r="E303" s="2">
        <f>'database including 834 studies'!M303</f>
        <v>1</v>
      </c>
      <c r="F303" s="2">
        <f>'database including 834 studies'!N303</f>
        <v>1</v>
      </c>
      <c r="G303" s="2">
        <f>'database including 834 studies'!O303</f>
        <v>0</v>
      </c>
      <c r="H303" s="2">
        <f>'database including 834 studies'!P303</f>
        <v>0</v>
      </c>
      <c r="I303" s="2">
        <f>'database including 834 studies'!Q303</f>
        <v>0</v>
      </c>
      <c r="J303" s="2">
        <f>'database including 834 studies'!R303</f>
        <v>2019</v>
      </c>
      <c r="K303" s="29">
        <f>'database including 834 studies'!A833</f>
        <v>832</v>
      </c>
      <c r="L303" s="2">
        <f>'database including 834 studies'!J833</f>
        <v>0</v>
      </c>
      <c r="M303" s="2">
        <f>'database including 834 studies'!K833</f>
        <v>0</v>
      </c>
      <c r="N303" s="2">
        <f>'database including 834 studies'!L833</f>
        <v>0</v>
      </c>
      <c r="O303" s="2">
        <f>'database including 834 studies'!M833</f>
        <v>0</v>
      </c>
      <c r="P303" s="2">
        <f>'database including 834 studies'!N833</f>
        <v>0</v>
      </c>
      <c r="Q303" s="2">
        <f>'database including 834 studies'!O833</f>
        <v>0</v>
      </c>
      <c r="R303" s="2">
        <f>'database including 834 studies'!P833</f>
        <v>0</v>
      </c>
      <c r="S303" s="2">
        <f>'database including 834 studies'!Q833</f>
        <v>0</v>
      </c>
      <c r="T303" s="2">
        <f>'database including 834 studies'!R833</f>
        <v>2021</v>
      </c>
    </row>
    <row r="304" spans="1:20">
      <c r="A304" s="2">
        <f>'database including 834 studies'!A304</f>
        <v>303</v>
      </c>
      <c r="B304" s="2">
        <f>'database including 834 studies'!J304</f>
        <v>1</v>
      </c>
      <c r="C304" s="2">
        <f>'database including 834 studies'!K304</f>
        <v>3</v>
      </c>
      <c r="D304" s="2">
        <f>'database including 834 studies'!L304</f>
        <v>0</v>
      </c>
      <c r="E304" s="2">
        <f>'database including 834 studies'!M304</f>
        <v>1</v>
      </c>
      <c r="F304" s="2">
        <f>'database including 834 studies'!N304</f>
        <v>1</v>
      </c>
      <c r="G304" s="2">
        <f>'database including 834 studies'!O304</f>
        <v>1</v>
      </c>
      <c r="H304" s="2">
        <f>'database including 834 studies'!P304</f>
        <v>0</v>
      </c>
      <c r="I304" s="2">
        <f>'database including 834 studies'!Q304</f>
        <v>0</v>
      </c>
      <c r="J304" s="2">
        <f>'database including 834 studies'!R304</f>
        <v>2019</v>
      </c>
      <c r="K304" s="29">
        <f>'database including 834 studies'!A834</f>
        <v>833</v>
      </c>
      <c r="L304" s="2">
        <f>'database including 834 studies'!J834</f>
        <v>0</v>
      </c>
      <c r="M304" s="2">
        <f>'database including 834 studies'!K834</f>
        <v>0</v>
      </c>
      <c r="N304" s="2">
        <f>'database including 834 studies'!L834</f>
        <v>0</v>
      </c>
      <c r="O304" s="2">
        <f>'database including 834 studies'!M834</f>
        <v>0</v>
      </c>
      <c r="P304" s="2">
        <f>'database including 834 studies'!N834</f>
        <v>0</v>
      </c>
      <c r="Q304" s="2">
        <f>'database including 834 studies'!O834</f>
        <v>0</v>
      </c>
      <c r="R304" s="2">
        <f>'database including 834 studies'!P834</f>
        <v>0</v>
      </c>
      <c r="S304" s="2">
        <f>'database including 834 studies'!Q834</f>
        <v>0</v>
      </c>
      <c r="T304" s="2">
        <f>'database including 834 studies'!R834</f>
        <v>2021</v>
      </c>
    </row>
    <row r="305" spans="1:20">
      <c r="A305" s="2">
        <f>'database including 834 studies'!A305</f>
        <v>304</v>
      </c>
      <c r="B305" s="2">
        <f>'database including 834 studies'!J305</f>
        <v>1</v>
      </c>
      <c r="C305" s="2">
        <f>'database including 834 studies'!K305</f>
        <v>3</v>
      </c>
      <c r="D305" s="2">
        <f>'database including 834 studies'!L305</f>
        <v>0</v>
      </c>
      <c r="E305" s="2">
        <f>'database including 834 studies'!M305</f>
        <v>1</v>
      </c>
      <c r="F305" s="2">
        <f>'database including 834 studies'!N305</f>
        <v>1</v>
      </c>
      <c r="G305" s="2">
        <f>'database including 834 studies'!O305</f>
        <v>1</v>
      </c>
      <c r="H305" s="2">
        <f>'database including 834 studies'!P305</f>
        <v>0</v>
      </c>
      <c r="I305" s="2">
        <f>'database including 834 studies'!Q305</f>
        <v>0</v>
      </c>
      <c r="J305" s="2">
        <f>'database including 834 studies'!R305</f>
        <v>2021</v>
      </c>
      <c r="K305" s="29">
        <f>'database including 834 studies'!A835</f>
        <v>834</v>
      </c>
      <c r="L305" s="2">
        <f>'database including 834 studies'!J835</f>
        <v>0</v>
      </c>
      <c r="M305" s="2">
        <f>'database including 834 studies'!K835</f>
        <v>0</v>
      </c>
      <c r="N305" s="2">
        <f>'database including 834 studies'!L835</f>
        <v>0</v>
      </c>
      <c r="O305" s="2">
        <f>'database including 834 studies'!M835</f>
        <v>0</v>
      </c>
      <c r="P305" s="2">
        <f>'database including 834 studies'!N835</f>
        <v>0</v>
      </c>
      <c r="Q305" s="2">
        <f>'database including 834 studies'!O835</f>
        <v>0</v>
      </c>
      <c r="R305" s="2">
        <f>'database including 834 studies'!P835</f>
        <v>0</v>
      </c>
      <c r="S305" s="2">
        <f>'database including 834 studies'!Q835</f>
        <v>0</v>
      </c>
      <c r="T305" s="2">
        <f>'database including 834 studies'!R835</f>
        <v>2019</v>
      </c>
    </row>
    <row r="306" spans="1:20">
      <c r="A306" s="2">
        <f>'database including 834 studies'!A306</f>
        <v>305</v>
      </c>
      <c r="B306" s="2">
        <f>'database including 834 studies'!J306</f>
        <v>1</v>
      </c>
      <c r="C306" s="2">
        <f>'database including 834 studies'!K306</f>
        <v>3</v>
      </c>
      <c r="D306" s="2">
        <f>'database including 834 studies'!L306</f>
        <v>1</v>
      </c>
      <c r="E306" s="2">
        <f>'database including 834 studies'!M306</f>
        <v>0</v>
      </c>
      <c r="F306" s="2">
        <f>'database including 834 studies'!N306</f>
        <v>1</v>
      </c>
      <c r="G306" s="2">
        <f>'database including 834 studies'!O306</f>
        <v>1</v>
      </c>
      <c r="H306" s="2">
        <f>'database including 834 studies'!P306</f>
        <v>0</v>
      </c>
      <c r="I306" s="2">
        <f>'database including 834 studies'!Q306</f>
        <v>0</v>
      </c>
      <c r="J306" s="2">
        <f>'database including 834 studies'!R306</f>
        <v>2021</v>
      </c>
    </row>
    <row r="307" spans="1:20">
      <c r="A307" s="2">
        <f>'database including 834 studies'!A307</f>
        <v>306</v>
      </c>
      <c r="B307" s="2">
        <f>'database including 834 studies'!J307</f>
        <v>1</v>
      </c>
      <c r="C307" s="2">
        <f>'database including 834 studies'!K307</f>
        <v>3</v>
      </c>
      <c r="D307" s="2">
        <f>'database including 834 studies'!L307</f>
        <v>0</v>
      </c>
      <c r="E307" s="2">
        <f>'database including 834 studies'!M307</f>
        <v>1</v>
      </c>
      <c r="F307" s="2">
        <f>'database including 834 studies'!N307</f>
        <v>0</v>
      </c>
      <c r="G307" s="2">
        <f>'database including 834 studies'!O307</f>
        <v>1</v>
      </c>
      <c r="H307" s="2">
        <f>'database including 834 studies'!P307</f>
        <v>1</v>
      </c>
      <c r="I307" s="2">
        <f>'database including 834 studies'!Q307</f>
        <v>0</v>
      </c>
      <c r="J307" s="2">
        <f>'database including 834 studies'!R307</f>
        <v>2021</v>
      </c>
    </row>
    <row r="308" spans="1:20">
      <c r="A308" s="2">
        <f>'database including 834 studies'!A308</f>
        <v>307</v>
      </c>
      <c r="B308" s="2">
        <f>'database including 834 studies'!J308</f>
        <v>1</v>
      </c>
      <c r="C308" s="2">
        <f>'database including 834 studies'!K308</f>
        <v>3</v>
      </c>
      <c r="D308" s="2">
        <f>'database including 834 studies'!L308</f>
        <v>0</v>
      </c>
      <c r="E308" s="2">
        <f>'database including 834 studies'!M308</f>
        <v>1</v>
      </c>
      <c r="F308" s="2">
        <f>'database including 834 studies'!N308</f>
        <v>1</v>
      </c>
      <c r="G308" s="2">
        <f>'database including 834 studies'!O308</f>
        <v>0</v>
      </c>
      <c r="H308" s="2">
        <f>'database including 834 studies'!P308</f>
        <v>1</v>
      </c>
      <c r="I308" s="2">
        <f>'database including 834 studies'!Q308</f>
        <v>0</v>
      </c>
      <c r="J308" s="2">
        <f>'database including 834 studies'!R308</f>
        <v>2022</v>
      </c>
    </row>
    <row r="309" spans="1:20">
      <c r="A309" s="2">
        <f>'database including 834 studies'!A309</f>
        <v>308</v>
      </c>
      <c r="B309" s="2">
        <f>'database including 834 studies'!J309</f>
        <v>1</v>
      </c>
      <c r="C309" s="2">
        <f>'database including 834 studies'!K309</f>
        <v>3</v>
      </c>
      <c r="D309" s="2">
        <f>'database including 834 studies'!L309</f>
        <v>1</v>
      </c>
      <c r="E309" s="2">
        <f>'database including 834 studies'!M309</f>
        <v>1</v>
      </c>
      <c r="F309" s="2">
        <f>'database including 834 studies'!N309</f>
        <v>1</v>
      </c>
      <c r="G309" s="2">
        <f>'database including 834 studies'!O309</f>
        <v>0</v>
      </c>
      <c r="H309" s="2">
        <f>'database including 834 studies'!P309</f>
        <v>0</v>
      </c>
      <c r="I309" s="2">
        <f>'database including 834 studies'!Q309</f>
        <v>0</v>
      </c>
      <c r="J309" s="2">
        <f>'database including 834 studies'!R309</f>
        <v>2022</v>
      </c>
    </row>
    <row r="310" spans="1:20">
      <c r="A310" s="2">
        <f>'database including 834 studies'!A310</f>
        <v>309</v>
      </c>
      <c r="B310" s="2">
        <f>'database including 834 studies'!J310</f>
        <v>1</v>
      </c>
      <c r="C310" s="2">
        <f>'database including 834 studies'!K310</f>
        <v>3</v>
      </c>
      <c r="D310" s="2">
        <f>'database including 834 studies'!L310</f>
        <v>1</v>
      </c>
      <c r="E310" s="2">
        <f>'database including 834 studies'!M310</f>
        <v>1</v>
      </c>
      <c r="F310" s="2">
        <f>'database including 834 studies'!N310</f>
        <v>1</v>
      </c>
      <c r="G310" s="2">
        <f>'database including 834 studies'!O310</f>
        <v>0</v>
      </c>
      <c r="H310" s="2">
        <f>'database including 834 studies'!P310</f>
        <v>0</v>
      </c>
      <c r="I310" s="2">
        <f>'database including 834 studies'!Q310</f>
        <v>0</v>
      </c>
      <c r="J310" s="2">
        <f>'database including 834 studies'!R310</f>
        <v>2022</v>
      </c>
    </row>
    <row r="311" spans="1:20">
      <c r="A311" s="2">
        <f>'database including 834 studies'!A311</f>
        <v>310</v>
      </c>
      <c r="B311" s="2">
        <f>'database including 834 studies'!J311</f>
        <v>1</v>
      </c>
      <c r="C311" s="2">
        <f>'database including 834 studies'!K311</f>
        <v>3</v>
      </c>
      <c r="D311" s="2">
        <f>'database including 834 studies'!L311</f>
        <v>1</v>
      </c>
      <c r="E311" s="2">
        <f>'database including 834 studies'!M311</f>
        <v>1</v>
      </c>
      <c r="F311" s="2">
        <f>'database including 834 studies'!N311</f>
        <v>1</v>
      </c>
      <c r="G311" s="2">
        <f>'database including 834 studies'!O311</f>
        <v>0</v>
      </c>
      <c r="H311" s="2">
        <f>'database including 834 studies'!P311</f>
        <v>0</v>
      </c>
      <c r="I311" s="2">
        <f>'database including 834 studies'!Q311</f>
        <v>0</v>
      </c>
      <c r="J311" s="2">
        <f>'database including 834 studies'!R311</f>
        <v>2022</v>
      </c>
    </row>
    <row r="312" spans="1:20">
      <c r="A312" s="2">
        <f>'database including 834 studies'!A312</f>
        <v>311</v>
      </c>
      <c r="B312" s="2">
        <f>'database including 834 studies'!J312</f>
        <v>1</v>
      </c>
      <c r="C312" s="2">
        <f>'database including 834 studies'!K312</f>
        <v>3</v>
      </c>
      <c r="D312" s="2">
        <f>'database including 834 studies'!L312</f>
        <v>0</v>
      </c>
      <c r="E312" s="2">
        <f>'database including 834 studies'!M312</f>
        <v>1</v>
      </c>
      <c r="F312" s="2">
        <f>'database including 834 studies'!N312</f>
        <v>1</v>
      </c>
      <c r="G312" s="2">
        <f>'database including 834 studies'!O312</f>
        <v>1</v>
      </c>
      <c r="H312" s="2">
        <f>'database including 834 studies'!P312</f>
        <v>0</v>
      </c>
      <c r="I312" s="2">
        <f>'database including 834 studies'!Q312</f>
        <v>0</v>
      </c>
      <c r="J312" s="2">
        <f>'database including 834 studies'!R312</f>
        <v>2022</v>
      </c>
    </row>
    <row r="313" spans="1:20">
      <c r="A313" s="2">
        <f>'database including 834 studies'!A313</f>
        <v>312</v>
      </c>
      <c r="B313" s="2">
        <f>'database including 834 studies'!J313</f>
        <v>1</v>
      </c>
      <c r="C313" s="2">
        <f>'database including 834 studies'!K313</f>
        <v>3</v>
      </c>
      <c r="D313" s="2">
        <f>'database including 834 studies'!L313</f>
        <v>1</v>
      </c>
      <c r="E313" s="2">
        <f>'database including 834 studies'!M313</f>
        <v>1</v>
      </c>
      <c r="F313" s="2">
        <f>'database including 834 studies'!N313</f>
        <v>1</v>
      </c>
      <c r="G313" s="2">
        <f>'database including 834 studies'!O313</f>
        <v>0</v>
      </c>
      <c r="H313" s="2">
        <f>'database including 834 studies'!P313</f>
        <v>0</v>
      </c>
      <c r="I313" s="2">
        <f>'database including 834 studies'!Q313</f>
        <v>0</v>
      </c>
      <c r="J313" s="2">
        <f>'database including 834 studies'!R313</f>
        <v>2021</v>
      </c>
    </row>
    <row r="314" spans="1:20">
      <c r="A314" s="2">
        <f>'database including 834 studies'!A314</f>
        <v>313</v>
      </c>
      <c r="B314" s="2">
        <f>'database including 834 studies'!J314</f>
        <v>1</v>
      </c>
      <c r="C314" s="2">
        <f>'database including 834 studies'!K314</f>
        <v>3</v>
      </c>
      <c r="D314" s="2">
        <f>'database including 834 studies'!L314</f>
        <v>1</v>
      </c>
      <c r="E314" s="2">
        <f>'database including 834 studies'!M314</f>
        <v>1</v>
      </c>
      <c r="F314" s="2">
        <f>'database including 834 studies'!N314</f>
        <v>0</v>
      </c>
      <c r="G314" s="2">
        <f>'database including 834 studies'!O314</f>
        <v>0</v>
      </c>
      <c r="H314" s="2">
        <f>'database including 834 studies'!P314</f>
        <v>1</v>
      </c>
      <c r="I314" s="2">
        <f>'database including 834 studies'!Q314</f>
        <v>0</v>
      </c>
      <c r="J314" s="2">
        <f>'database including 834 studies'!R314</f>
        <v>2019</v>
      </c>
    </row>
    <row r="315" spans="1:20">
      <c r="A315" s="2">
        <f>'database including 834 studies'!A315</f>
        <v>314</v>
      </c>
      <c r="B315" s="2">
        <f>'database including 834 studies'!J315</f>
        <v>1</v>
      </c>
      <c r="C315" s="2">
        <f>'database including 834 studies'!K315</f>
        <v>3</v>
      </c>
      <c r="D315" s="2">
        <f>'database including 834 studies'!L315</f>
        <v>1</v>
      </c>
      <c r="E315" s="2">
        <f>'database including 834 studies'!M315</f>
        <v>1</v>
      </c>
      <c r="F315" s="2">
        <f>'database including 834 studies'!N315</f>
        <v>0</v>
      </c>
      <c r="G315" s="2">
        <f>'database including 834 studies'!O315</f>
        <v>0</v>
      </c>
      <c r="H315" s="2">
        <f>'database including 834 studies'!P315</f>
        <v>1</v>
      </c>
      <c r="I315" s="2">
        <f>'database including 834 studies'!Q315</f>
        <v>0</v>
      </c>
      <c r="J315" s="2">
        <f>'database including 834 studies'!R315</f>
        <v>2018</v>
      </c>
    </row>
    <row r="316" spans="1:20">
      <c r="A316" s="2">
        <f>'database including 834 studies'!A316</f>
        <v>315</v>
      </c>
      <c r="B316" s="2">
        <f>'database including 834 studies'!J316</f>
        <v>1</v>
      </c>
      <c r="C316" s="2">
        <f>'database including 834 studies'!K316</f>
        <v>3</v>
      </c>
      <c r="D316" s="2">
        <f>'database including 834 studies'!L316</f>
        <v>0</v>
      </c>
      <c r="E316" s="2">
        <f>'database including 834 studies'!M316</f>
        <v>1</v>
      </c>
      <c r="F316" s="2">
        <f>'database including 834 studies'!N316</f>
        <v>1</v>
      </c>
      <c r="G316" s="2">
        <f>'database including 834 studies'!O316</f>
        <v>0</v>
      </c>
      <c r="H316" s="2">
        <f>'database including 834 studies'!P316</f>
        <v>1</v>
      </c>
      <c r="I316" s="2">
        <f>'database including 834 studies'!Q316</f>
        <v>0</v>
      </c>
      <c r="J316" s="2">
        <f>'database including 834 studies'!R316</f>
        <v>2018</v>
      </c>
    </row>
    <row r="317" spans="1:20">
      <c r="A317" s="2">
        <f>'database including 834 studies'!A317</f>
        <v>316</v>
      </c>
      <c r="B317" s="2">
        <f>'database including 834 studies'!J317</f>
        <v>1</v>
      </c>
      <c r="C317" s="2">
        <f>'database including 834 studies'!K317</f>
        <v>3</v>
      </c>
      <c r="D317" s="2">
        <f>'database including 834 studies'!L317</f>
        <v>1</v>
      </c>
      <c r="E317" s="2">
        <f>'database including 834 studies'!M317</f>
        <v>1</v>
      </c>
      <c r="F317" s="2">
        <f>'database including 834 studies'!N317</f>
        <v>0</v>
      </c>
      <c r="G317" s="2">
        <f>'database including 834 studies'!O317</f>
        <v>1</v>
      </c>
      <c r="H317" s="2">
        <f>'database including 834 studies'!P317</f>
        <v>0</v>
      </c>
      <c r="I317" s="2">
        <f>'database including 834 studies'!Q317</f>
        <v>0</v>
      </c>
      <c r="J317" s="2">
        <f>'database including 834 studies'!R317</f>
        <v>2021</v>
      </c>
    </row>
    <row r="318" spans="1:20">
      <c r="A318" s="2">
        <f>'database including 834 studies'!A318</f>
        <v>317</v>
      </c>
      <c r="B318" s="2">
        <f>'database including 834 studies'!J318</f>
        <v>1</v>
      </c>
      <c r="C318" s="2">
        <f>'database including 834 studies'!K318</f>
        <v>3</v>
      </c>
      <c r="D318" s="2">
        <f>'database including 834 studies'!L318</f>
        <v>1</v>
      </c>
      <c r="E318" s="2">
        <f>'database including 834 studies'!M318</f>
        <v>0</v>
      </c>
      <c r="F318" s="2">
        <f>'database including 834 studies'!N318</f>
        <v>1</v>
      </c>
      <c r="G318" s="2">
        <f>'database including 834 studies'!O318</f>
        <v>0</v>
      </c>
      <c r="H318" s="2">
        <f>'database including 834 studies'!P318</f>
        <v>1</v>
      </c>
      <c r="I318" s="2">
        <f>'database including 834 studies'!Q318</f>
        <v>0</v>
      </c>
      <c r="J318" s="2">
        <f>'database including 834 studies'!R318</f>
        <v>2019</v>
      </c>
    </row>
    <row r="319" spans="1:20">
      <c r="A319" s="2">
        <f>'database including 834 studies'!A319</f>
        <v>318</v>
      </c>
      <c r="B319" s="2">
        <f>'database including 834 studies'!J319</f>
        <v>1</v>
      </c>
      <c r="C319" s="2">
        <f>'database including 834 studies'!K319</f>
        <v>3</v>
      </c>
      <c r="D319" s="2">
        <f>'database including 834 studies'!L319</f>
        <v>1</v>
      </c>
      <c r="E319" s="2">
        <f>'database including 834 studies'!M319</f>
        <v>1</v>
      </c>
      <c r="F319" s="2">
        <f>'database including 834 studies'!N319</f>
        <v>0</v>
      </c>
      <c r="G319" s="2">
        <f>'database including 834 studies'!O319</f>
        <v>0</v>
      </c>
      <c r="H319" s="2">
        <f>'database including 834 studies'!P319</f>
        <v>1</v>
      </c>
      <c r="I319" s="2">
        <f>'database including 834 studies'!Q319</f>
        <v>0</v>
      </c>
      <c r="J319" s="2">
        <f>'database including 834 studies'!R319</f>
        <v>2021</v>
      </c>
    </row>
    <row r="320" spans="1:20">
      <c r="A320" s="2">
        <f>'database including 834 studies'!A320</f>
        <v>319</v>
      </c>
      <c r="B320" s="2">
        <f>'database including 834 studies'!J320</f>
        <v>1</v>
      </c>
      <c r="C320" s="2">
        <f>'database including 834 studies'!K320</f>
        <v>3</v>
      </c>
      <c r="D320" s="2">
        <f>'database including 834 studies'!L320</f>
        <v>1</v>
      </c>
      <c r="E320" s="2">
        <f>'database including 834 studies'!M320</f>
        <v>1</v>
      </c>
      <c r="F320" s="2">
        <f>'database including 834 studies'!N320</f>
        <v>0</v>
      </c>
      <c r="G320" s="2">
        <f>'database including 834 studies'!O320</f>
        <v>1</v>
      </c>
      <c r="H320" s="2">
        <f>'database including 834 studies'!P320</f>
        <v>0</v>
      </c>
      <c r="I320" s="2">
        <f>'database including 834 studies'!Q320</f>
        <v>0</v>
      </c>
      <c r="J320" s="2">
        <f>'database including 834 studies'!R320</f>
        <v>2021</v>
      </c>
    </row>
    <row r="321" spans="1:10">
      <c r="A321" s="2">
        <f>'database including 834 studies'!A321</f>
        <v>320</v>
      </c>
      <c r="B321" s="2">
        <f>'database including 834 studies'!J321</f>
        <v>1</v>
      </c>
      <c r="C321" s="2">
        <f>'database including 834 studies'!K321</f>
        <v>3</v>
      </c>
      <c r="D321" s="2">
        <f>'database including 834 studies'!L321</f>
        <v>0</v>
      </c>
      <c r="E321" s="2">
        <f>'database including 834 studies'!M321</f>
        <v>1</v>
      </c>
      <c r="F321" s="2">
        <f>'database including 834 studies'!N321</f>
        <v>0</v>
      </c>
      <c r="G321" s="2">
        <f>'database including 834 studies'!O321</f>
        <v>0</v>
      </c>
      <c r="H321" s="2">
        <f>'database including 834 studies'!P321</f>
        <v>1</v>
      </c>
      <c r="I321" s="2">
        <f>'database including 834 studies'!Q321</f>
        <v>1</v>
      </c>
      <c r="J321" s="2">
        <f>'database including 834 studies'!R321</f>
        <v>2018</v>
      </c>
    </row>
    <row r="322" spans="1:10">
      <c r="A322" s="2">
        <f>'database including 834 studies'!A322</f>
        <v>321</v>
      </c>
      <c r="B322" s="2">
        <f>'database including 834 studies'!J322</f>
        <v>1</v>
      </c>
      <c r="C322" s="2">
        <f>'database including 834 studies'!K322</f>
        <v>3</v>
      </c>
      <c r="D322" s="2">
        <f>'database including 834 studies'!L322</f>
        <v>0</v>
      </c>
      <c r="E322" s="2">
        <f>'database including 834 studies'!M322</f>
        <v>1</v>
      </c>
      <c r="F322" s="2">
        <f>'database including 834 studies'!N322</f>
        <v>1</v>
      </c>
      <c r="G322" s="2">
        <f>'database including 834 studies'!O322</f>
        <v>1</v>
      </c>
      <c r="H322" s="2">
        <f>'database including 834 studies'!P322</f>
        <v>0</v>
      </c>
      <c r="I322" s="2">
        <f>'database including 834 studies'!Q322</f>
        <v>0</v>
      </c>
      <c r="J322" s="2">
        <f>'database including 834 studies'!R322</f>
        <v>2018</v>
      </c>
    </row>
    <row r="323" spans="1:10">
      <c r="A323" s="2">
        <f>'database including 834 studies'!A323</f>
        <v>322</v>
      </c>
      <c r="B323" s="2">
        <f>'database including 834 studies'!J323</f>
        <v>1</v>
      </c>
      <c r="C323" s="2">
        <f>'database including 834 studies'!K323</f>
        <v>3</v>
      </c>
      <c r="D323" s="2">
        <f>'database including 834 studies'!L323</f>
        <v>0</v>
      </c>
      <c r="E323" s="2">
        <f>'database including 834 studies'!M323</f>
        <v>1</v>
      </c>
      <c r="F323" s="2">
        <f>'database including 834 studies'!N323</f>
        <v>1</v>
      </c>
      <c r="G323" s="2">
        <f>'database including 834 studies'!O323</f>
        <v>1</v>
      </c>
      <c r="H323" s="2">
        <f>'database including 834 studies'!P323</f>
        <v>0</v>
      </c>
      <c r="I323" s="2">
        <f>'database including 834 studies'!Q323</f>
        <v>0</v>
      </c>
      <c r="J323" s="2">
        <f>'database including 834 studies'!R323</f>
        <v>2018</v>
      </c>
    </row>
    <row r="324" spans="1:10">
      <c r="A324" s="2">
        <f>'database including 834 studies'!A324</f>
        <v>323</v>
      </c>
      <c r="B324" s="2">
        <f>'database including 834 studies'!J324</f>
        <v>1</v>
      </c>
      <c r="C324" s="2">
        <f>'database including 834 studies'!K324</f>
        <v>3</v>
      </c>
      <c r="D324" s="2">
        <f>'database including 834 studies'!L324</f>
        <v>0</v>
      </c>
      <c r="E324" s="2">
        <f>'database including 834 studies'!M324</f>
        <v>1</v>
      </c>
      <c r="F324" s="2">
        <f>'database including 834 studies'!N324</f>
        <v>1</v>
      </c>
      <c r="G324" s="2">
        <f>'database including 834 studies'!O324</f>
        <v>1</v>
      </c>
      <c r="H324" s="2">
        <f>'database including 834 studies'!P324</f>
        <v>0</v>
      </c>
      <c r="I324" s="2">
        <f>'database including 834 studies'!Q324</f>
        <v>0</v>
      </c>
      <c r="J324" s="2">
        <f>'database including 834 studies'!R324</f>
        <v>2020</v>
      </c>
    </row>
    <row r="325" spans="1:10">
      <c r="A325" s="2">
        <f>'database including 834 studies'!A325</f>
        <v>324</v>
      </c>
      <c r="B325" s="2">
        <f>'database including 834 studies'!J325</f>
        <v>1</v>
      </c>
      <c r="C325" s="2">
        <f>'database including 834 studies'!K325</f>
        <v>3</v>
      </c>
      <c r="D325" s="2">
        <f>'database including 834 studies'!L325</f>
        <v>0</v>
      </c>
      <c r="E325" s="2">
        <f>'database including 834 studies'!M325</f>
        <v>1</v>
      </c>
      <c r="F325" s="2">
        <f>'database including 834 studies'!N325</f>
        <v>1</v>
      </c>
      <c r="G325" s="2">
        <f>'database including 834 studies'!O325</f>
        <v>1</v>
      </c>
      <c r="H325" s="2">
        <f>'database including 834 studies'!P325</f>
        <v>0</v>
      </c>
      <c r="I325" s="2">
        <f>'database including 834 studies'!Q325</f>
        <v>0</v>
      </c>
      <c r="J325" s="2">
        <f>'database including 834 studies'!R325</f>
        <v>2018</v>
      </c>
    </row>
    <row r="326" spans="1:10">
      <c r="A326" s="2">
        <f>'database including 834 studies'!A326</f>
        <v>325</v>
      </c>
      <c r="B326" s="2">
        <f>'database including 834 studies'!J326</f>
        <v>1</v>
      </c>
      <c r="C326" s="2">
        <f>'database including 834 studies'!K326</f>
        <v>3</v>
      </c>
      <c r="D326" s="2">
        <f>'database including 834 studies'!L326</f>
        <v>1</v>
      </c>
      <c r="E326" s="2">
        <f>'database including 834 studies'!M326</f>
        <v>0</v>
      </c>
      <c r="F326" s="2">
        <f>'database including 834 studies'!N326</f>
        <v>0</v>
      </c>
      <c r="G326" s="2">
        <f>'database including 834 studies'!O326</f>
        <v>1</v>
      </c>
      <c r="H326" s="2">
        <f>'database including 834 studies'!P326</f>
        <v>1</v>
      </c>
      <c r="I326" s="2">
        <f>'database including 834 studies'!Q326</f>
        <v>0</v>
      </c>
      <c r="J326" s="2">
        <f>'database including 834 studies'!R326</f>
        <v>2021</v>
      </c>
    </row>
    <row r="327" spans="1:10">
      <c r="A327" s="2">
        <f>'database including 834 studies'!A327</f>
        <v>326</v>
      </c>
      <c r="B327" s="2">
        <f>'database including 834 studies'!J327</f>
        <v>1</v>
      </c>
      <c r="C327" s="2">
        <f>'database including 834 studies'!K327</f>
        <v>2</v>
      </c>
      <c r="D327" s="2">
        <f>'database including 834 studies'!L327</f>
        <v>0</v>
      </c>
      <c r="E327" s="2">
        <f>'database including 834 studies'!M327</f>
        <v>1</v>
      </c>
      <c r="F327" s="2">
        <f>'database including 834 studies'!N327</f>
        <v>0</v>
      </c>
      <c r="G327" s="2">
        <f>'database including 834 studies'!O327</f>
        <v>1</v>
      </c>
      <c r="H327" s="2">
        <f>'database including 834 studies'!P327</f>
        <v>0</v>
      </c>
      <c r="I327" s="2">
        <f>'database including 834 studies'!Q327</f>
        <v>0</v>
      </c>
      <c r="J327" s="2">
        <f>'database including 834 studies'!R327</f>
        <v>2015</v>
      </c>
    </row>
    <row r="328" spans="1:10">
      <c r="A328" s="2">
        <f>'database including 834 studies'!A328</f>
        <v>327</v>
      </c>
      <c r="B328" s="2">
        <f>'database including 834 studies'!J328</f>
        <v>1</v>
      </c>
      <c r="C328" s="2">
        <f>'database including 834 studies'!K328</f>
        <v>2</v>
      </c>
      <c r="D328" s="2">
        <f>'database including 834 studies'!L328</f>
        <v>0</v>
      </c>
      <c r="E328" s="2">
        <f>'database including 834 studies'!M328</f>
        <v>1</v>
      </c>
      <c r="F328" s="2">
        <f>'database including 834 studies'!N328</f>
        <v>1</v>
      </c>
      <c r="G328" s="2">
        <f>'database including 834 studies'!O328</f>
        <v>0</v>
      </c>
      <c r="H328" s="2">
        <f>'database including 834 studies'!P328</f>
        <v>0</v>
      </c>
      <c r="I328" s="2">
        <f>'database including 834 studies'!Q328</f>
        <v>0</v>
      </c>
      <c r="J328" s="2">
        <f>'database including 834 studies'!R328</f>
        <v>2019</v>
      </c>
    </row>
    <row r="329" spans="1:10">
      <c r="A329" s="2">
        <f>'database including 834 studies'!A329</f>
        <v>328</v>
      </c>
      <c r="B329" s="2">
        <f>'database including 834 studies'!J329</f>
        <v>1</v>
      </c>
      <c r="C329" s="2">
        <f>'database including 834 studies'!K329</f>
        <v>2</v>
      </c>
      <c r="D329" s="2">
        <f>'database including 834 studies'!L329</f>
        <v>1</v>
      </c>
      <c r="E329" s="2">
        <f>'database including 834 studies'!M329</f>
        <v>1</v>
      </c>
      <c r="F329" s="2">
        <f>'database including 834 studies'!N329</f>
        <v>0</v>
      </c>
      <c r="G329" s="2">
        <f>'database including 834 studies'!O329</f>
        <v>0</v>
      </c>
      <c r="H329" s="2">
        <f>'database including 834 studies'!P329</f>
        <v>0</v>
      </c>
      <c r="I329" s="2">
        <f>'database including 834 studies'!Q329</f>
        <v>0</v>
      </c>
      <c r="J329" s="2">
        <f>'database including 834 studies'!R329</f>
        <v>2020</v>
      </c>
    </row>
    <row r="330" spans="1:10">
      <c r="A330" s="2">
        <f>'database including 834 studies'!A330</f>
        <v>329</v>
      </c>
      <c r="B330" s="2">
        <f>'database including 834 studies'!J330</f>
        <v>1</v>
      </c>
      <c r="C330" s="2">
        <f>'database including 834 studies'!K330</f>
        <v>2</v>
      </c>
      <c r="D330" s="2">
        <f>'database including 834 studies'!L330</f>
        <v>0</v>
      </c>
      <c r="E330" s="2">
        <f>'database including 834 studies'!M330</f>
        <v>1</v>
      </c>
      <c r="F330" s="2">
        <f>'database including 834 studies'!N330</f>
        <v>0</v>
      </c>
      <c r="G330" s="2">
        <f>'database including 834 studies'!O330</f>
        <v>1</v>
      </c>
      <c r="H330" s="2">
        <f>'database including 834 studies'!P330</f>
        <v>0</v>
      </c>
      <c r="I330" s="2">
        <f>'database including 834 studies'!Q330</f>
        <v>0</v>
      </c>
      <c r="J330" s="2">
        <f>'database including 834 studies'!R330</f>
        <v>2013</v>
      </c>
    </row>
    <row r="331" spans="1:10">
      <c r="A331" s="2">
        <f>'database including 834 studies'!A331</f>
        <v>330</v>
      </c>
      <c r="B331" s="2">
        <f>'database including 834 studies'!J331</f>
        <v>1</v>
      </c>
      <c r="C331" s="2">
        <f>'database including 834 studies'!K331</f>
        <v>2</v>
      </c>
      <c r="D331" s="2">
        <f>'database including 834 studies'!L331</f>
        <v>0</v>
      </c>
      <c r="E331" s="2">
        <f>'database including 834 studies'!M331</f>
        <v>1</v>
      </c>
      <c r="F331" s="2">
        <f>'database including 834 studies'!N331</f>
        <v>0</v>
      </c>
      <c r="G331" s="2">
        <f>'database including 834 studies'!O331</f>
        <v>1</v>
      </c>
      <c r="H331" s="2">
        <f>'database including 834 studies'!P331</f>
        <v>0</v>
      </c>
      <c r="I331" s="2">
        <f>'database including 834 studies'!Q331</f>
        <v>0</v>
      </c>
      <c r="J331" s="2">
        <f>'database including 834 studies'!R331</f>
        <v>2019</v>
      </c>
    </row>
    <row r="332" spans="1:10">
      <c r="A332" s="2">
        <f>'database including 834 studies'!A332</f>
        <v>331</v>
      </c>
      <c r="B332" s="2">
        <f>'database including 834 studies'!J332</f>
        <v>1</v>
      </c>
      <c r="C332" s="2">
        <f>'database including 834 studies'!K332</f>
        <v>2</v>
      </c>
      <c r="D332" s="2">
        <f>'database including 834 studies'!L332</f>
        <v>0</v>
      </c>
      <c r="E332" s="2">
        <f>'database including 834 studies'!M332</f>
        <v>1</v>
      </c>
      <c r="F332" s="2">
        <f>'database including 834 studies'!N332</f>
        <v>1</v>
      </c>
      <c r="G332" s="2">
        <f>'database including 834 studies'!O332</f>
        <v>0</v>
      </c>
      <c r="H332" s="2">
        <f>'database including 834 studies'!P332</f>
        <v>0</v>
      </c>
      <c r="I332" s="2">
        <f>'database including 834 studies'!Q332</f>
        <v>0</v>
      </c>
      <c r="J332" s="2">
        <f>'database including 834 studies'!R332</f>
        <v>2015</v>
      </c>
    </row>
    <row r="333" spans="1:10">
      <c r="A333" s="2">
        <f>'database including 834 studies'!A333</f>
        <v>332</v>
      </c>
      <c r="B333" s="2">
        <f>'database including 834 studies'!J333</f>
        <v>1</v>
      </c>
      <c r="C333" s="2">
        <f>'database including 834 studies'!K333</f>
        <v>2</v>
      </c>
      <c r="D333" s="2">
        <f>'database including 834 studies'!L333</f>
        <v>1</v>
      </c>
      <c r="E333" s="2">
        <f>'database including 834 studies'!M333</f>
        <v>1</v>
      </c>
      <c r="F333" s="2">
        <f>'database including 834 studies'!N333</f>
        <v>0</v>
      </c>
      <c r="G333" s="2">
        <f>'database including 834 studies'!O333</f>
        <v>0</v>
      </c>
      <c r="H333" s="2">
        <f>'database including 834 studies'!P333</f>
        <v>0</v>
      </c>
      <c r="I333" s="2">
        <f>'database including 834 studies'!Q333</f>
        <v>0</v>
      </c>
      <c r="J333" s="2">
        <f>'database including 834 studies'!R333</f>
        <v>2017</v>
      </c>
    </row>
    <row r="334" spans="1:10">
      <c r="A334" s="2">
        <f>'database including 834 studies'!A334</f>
        <v>333</v>
      </c>
      <c r="B334" s="2">
        <f>'database including 834 studies'!J334</f>
        <v>1</v>
      </c>
      <c r="C334" s="2">
        <f>'database including 834 studies'!K334</f>
        <v>2</v>
      </c>
      <c r="D334" s="2">
        <f>'database including 834 studies'!L334</f>
        <v>1</v>
      </c>
      <c r="E334" s="2">
        <f>'database including 834 studies'!M334</f>
        <v>1</v>
      </c>
      <c r="F334" s="2">
        <f>'database including 834 studies'!N334</f>
        <v>0</v>
      </c>
      <c r="G334" s="2">
        <f>'database including 834 studies'!O334</f>
        <v>0</v>
      </c>
      <c r="H334" s="2">
        <f>'database including 834 studies'!P334</f>
        <v>0</v>
      </c>
      <c r="I334" s="2">
        <f>'database including 834 studies'!Q334</f>
        <v>0</v>
      </c>
      <c r="J334" s="2">
        <f>'database including 834 studies'!R334</f>
        <v>2016</v>
      </c>
    </row>
    <row r="335" spans="1:10">
      <c r="A335" s="2">
        <f>'database including 834 studies'!A335</f>
        <v>334</v>
      </c>
      <c r="B335" s="2">
        <f>'database including 834 studies'!J335</f>
        <v>1</v>
      </c>
      <c r="C335" s="2">
        <f>'database including 834 studies'!K335</f>
        <v>2</v>
      </c>
      <c r="D335" s="2">
        <f>'database including 834 studies'!L335</f>
        <v>1</v>
      </c>
      <c r="E335" s="2">
        <f>'database including 834 studies'!M335</f>
        <v>1</v>
      </c>
      <c r="F335" s="2">
        <f>'database including 834 studies'!N335</f>
        <v>0</v>
      </c>
      <c r="G335" s="2">
        <f>'database including 834 studies'!O335</f>
        <v>0</v>
      </c>
      <c r="H335" s="2">
        <f>'database including 834 studies'!P335</f>
        <v>0</v>
      </c>
      <c r="I335" s="2">
        <f>'database including 834 studies'!Q335</f>
        <v>0</v>
      </c>
      <c r="J335" s="2">
        <f>'database including 834 studies'!R335</f>
        <v>2021</v>
      </c>
    </row>
    <row r="336" spans="1:10">
      <c r="A336" s="2">
        <f>'database including 834 studies'!A336</f>
        <v>335</v>
      </c>
      <c r="B336" s="2">
        <f>'database including 834 studies'!J336</f>
        <v>1</v>
      </c>
      <c r="C336" s="2">
        <f>'database including 834 studies'!K336</f>
        <v>2</v>
      </c>
      <c r="D336" s="2">
        <f>'database including 834 studies'!L336</f>
        <v>1</v>
      </c>
      <c r="E336" s="2">
        <f>'database including 834 studies'!M336</f>
        <v>1</v>
      </c>
      <c r="F336" s="2">
        <f>'database including 834 studies'!N336</f>
        <v>0</v>
      </c>
      <c r="G336" s="2">
        <f>'database including 834 studies'!O336</f>
        <v>0</v>
      </c>
      <c r="H336" s="2">
        <f>'database including 834 studies'!P336</f>
        <v>0</v>
      </c>
      <c r="I336" s="2">
        <f>'database including 834 studies'!Q336</f>
        <v>0</v>
      </c>
      <c r="J336" s="2">
        <f>'database including 834 studies'!R336</f>
        <v>2022</v>
      </c>
    </row>
    <row r="337" spans="1:10">
      <c r="A337" s="2">
        <f>'database including 834 studies'!A337</f>
        <v>336</v>
      </c>
      <c r="B337" s="2">
        <f>'database including 834 studies'!J337</f>
        <v>1</v>
      </c>
      <c r="C337" s="2">
        <f>'database including 834 studies'!K337</f>
        <v>2</v>
      </c>
      <c r="D337" s="2">
        <f>'database including 834 studies'!L337</f>
        <v>0</v>
      </c>
      <c r="E337" s="2">
        <f>'database including 834 studies'!M337</f>
        <v>1</v>
      </c>
      <c r="F337" s="2">
        <f>'database including 834 studies'!N337</f>
        <v>1</v>
      </c>
      <c r="G337" s="2">
        <f>'database including 834 studies'!O337</f>
        <v>0</v>
      </c>
      <c r="H337" s="2">
        <f>'database including 834 studies'!P337</f>
        <v>0</v>
      </c>
      <c r="I337" s="2">
        <f>'database including 834 studies'!Q337</f>
        <v>0</v>
      </c>
      <c r="J337" s="2">
        <f>'database including 834 studies'!R337</f>
        <v>2022</v>
      </c>
    </row>
    <row r="338" spans="1:10">
      <c r="A338" s="2">
        <f>'database including 834 studies'!A338</f>
        <v>337</v>
      </c>
      <c r="B338" s="2">
        <f>'database including 834 studies'!J338</f>
        <v>1</v>
      </c>
      <c r="C338" s="2">
        <f>'database including 834 studies'!K338</f>
        <v>2</v>
      </c>
      <c r="D338" s="2">
        <f>'database including 834 studies'!L338</f>
        <v>1</v>
      </c>
      <c r="E338" s="2">
        <f>'database including 834 studies'!M338</f>
        <v>1</v>
      </c>
      <c r="F338" s="2">
        <f>'database including 834 studies'!N338</f>
        <v>0</v>
      </c>
      <c r="G338" s="2">
        <f>'database including 834 studies'!O338</f>
        <v>0</v>
      </c>
      <c r="H338" s="2">
        <f>'database including 834 studies'!P338</f>
        <v>0</v>
      </c>
      <c r="I338" s="2">
        <f>'database including 834 studies'!Q338</f>
        <v>0</v>
      </c>
      <c r="J338" s="2">
        <f>'database including 834 studies'!R338</f>
        <v>2022</v>
      </c>
    </row>
    <row r="339" spans="1:10">
      <c r="A339" s="2">
        <f>'database including 834 studies'!A339</f>
        <v>338</v>
      </c>
      <c r="B339" s="2">
        <f>'database including 834 studies'!J339</f>
        <v>1</v>
      </c>
      <c r="C339" s="2">
        <f>'database including 834 studies'!K339</f>
        <v>2</v>
      </c>
      <c r="D339" s="2">
        <f>'database including 834 studies'!L339</f>
        <v>0</v>
      </c>
      <c r="E339" s="2">
        <f>'database including 834 studies'!M339</f>
        <v>1</v>
      </c>
      <c r="F339" s="2">
        <f>'database including 834 studies'!N339</f>
        <v>0</v>
      </c>
      <c r="G339" s="2">
        <f>'database including 834 studies'!O339</f>
        <v>1</v>
      </c>
      <c r="H339" s="2">
        <f>'database including 834 studies'!P339</f>
        <v>0</v>
      </c>
      <c r="I339" s="2">
        <f>'database including 834 studies'!Q339</f>
        <v>0</v>
      </c>
      <c r="J339" s="2">
        <f>'database including 834 studies'!R339</f>
        <v>2022</v>
      </c>
    </row>
    <row r="340" spans="1:10">
      <c r="A340" s="2">
        <f>'database including 834 studies'!A340</f>
        <v>339</v>
      </c>
      <c r="B340" s="2">
        <f>'database including 834 studies'!J340</f>
        <v>1</v>
      </c>
      <c r="C340" s="2">
        <f>'database including 834 studies'!K340</f>
        <v>2</v>
      </c>
      <c r="D340" s="2">
        <f>'database including 834 studies'!L340</f>
        <v>1</v>
      </c>
      <c r="E340" s="2">
        <f>'database including 834 studies'!M340</f>
        <v>1</v>
      </c>
      <c r="F340" s="2">
        <f>'database including 834 studies'!N340</f>
        <v>0</v>
      </c>
      <c r="G340" s="2">
        <f>'database including 834 studies'!O340</f>
        <v>0</v>
      </c>
      <c r="H340" s="2">
        <f>'database including 834 studies'!P340</f>
        <v>0</v>
      </c>
      <c r="I340" s="2">
        <f>'database including 834 studies'!Q340</f>
        <v>0</v>
      </c>
      <c r="J340" s="2">
        <f>'database including 834 studies'!R340</f>
        <v>2018</v>
      </c>
    </row>
    <row r="341" spans="1:10">
      <c r="A341" s="2">
        <f>'database including 834 studies'!A341</f>
        <v>340</v>
      </c>
      <c r="B341" s="2">
        <f>'database including 834 studies'!J341</f>
        <v>1</v>
      </c>
      <c r="C341" s="2">
        <f>'database including 834 studies'!K341</f>
        <v>2</v>
      </c>
      <c r="D341" s="2">
        <f>'database including 834 studies'!L341</f>
        <v>0</v>
      </c>
      <c r="E341" s="2">
        <f>'database including 834 studies'!M341</f>
        <v>1</v>
      </c>
      <c r="F341" s="2">
        <f>'database including 834 studies'!N341</f>
        <v>1</v>
      </c>
      <c r="G341" s="2">
        <f>'database including 834 studies'!O341</f>
        <v>0</v>
      </c>
      <c r="H341" s="2">
        <f>'database including 834 studies'!P341</f>
        <v>0</v>
      </c>
      <c r="I341" s="2">
        <f>'database including 834 studies'!Q341</f>
        <v>0</v>
      </c>
      <c r="J341" s="2">
        <f>'database including 834 studies'!R341</f>
        <v>2021</v>
      </c>
    </row>
    <row r="342" spans="1:10">
      <c r="A342" s="2">
        <f>'database including 834 studies'!A342</f>
        <v>341</v>
      </c>
      <c r="B342" s="2">
        <f>'database including 834 studies'!J342</f>
        <v>1</v>
      </c>
      <c r="C342" s="2">
        <f>'database including 834 studies'!K342</f>
        <v>2</v>
      </c>
      <c r="D342" s="2">
        <f>'database including 834 studies'!L342</f>
        <v>0</v>
      </c>
      <c r="E342" s="2">
        <f>'database including 834 studies'!M342</f>
        <v>1</v>
      </c>
      <c r="F342" s="2">
        <f>'database including 834 studies'!N342</f>
        <v>0</v>
      </c>
      <c r="G342" s="2">
        <f>'database including 834 studies'!O342</f>
        <v>1</v>
      </c>
      <c r="H342" s="2">
        <f>'database including 834 studies'!P342</f>
        <v>0</v>
      </c>
      <c r="I342" s="2">
        <f>'database including 834 studies'!Q342</f>
        <v>0</v>
      </c>
      <c r="J342" s="2">
        <f>'database including 834 studies'!R342</f>
        <v>2019</v>
      </c>
    </row>
    <row r="343" spans="1:10">
      <c r="A343" s="2">
        <f>'database including 834 studies'!A343</f>
        <v>342</v>
      </c>
      <c r="B343" s="2">
        <f>'database including 834 studies'!J343</f>
        <v>1</v>
      </c>
      <c r="C343" s="2">
        <f>'database including 834 studies'!K343</f>
        <v>2</v>
      </c>
      <c r="D343" s="2">
        <f>'database including 834 studies'!L343</f>
        <v>0</v>
      </c>
      <c r="E343" s="2">
        <f>'database including 834 studies'!M343</f>
        <v>1</v>
      </c>
      <c r="F343" s="2">
        <f>'database including 834 studies'!N343</f>
        <v>1</v>
      </c>
      <c r="G343" s="2">
        <f>'database including 834 studies'!O343</f>
        <v>0</v>
      </c>
      <c r="H343" s="2">
        <f>'database including 834 studies'!P343</f>
        <v>0</v>
      </c>
      <c r="I343" s="2">
        <f>'database including 834 studies'!Q343</f>
        <v>0</v>
      </c>
      <c r="J343" s="2">
        <f>'database including 834 studies'!R343</f>
        <v>2021</v>
      </c>
    </row>
    <row r="344" spans="1:10">
      <c r="A344" s="2">
        <f>'database including 834 studies'!A344</f>
        <v>343</v>
      </c>
      <c r="B344" s="2">
        <f>'database including 834 studies'!J344</f>
        <v>1</v>
      </c>
      <c r="C344" s="2">
        <f>'database including 834 studies'!K344</f>
        <v>2</v>
      </c>
      <c r="D344" s="2">
        <f>'database including 834 studies'!L344</f>
        <v>1</v>
      </c>
      <c r="E344" s="2">
        <f>'database including 834 studies'!M344</f>
        <v>1</v>
      </c>
      <c r="F344" s="2">
        <f>'database including 834 studies'!N344</f>
        <v>0</v>
      </c>
      <c r="G344" s="2">
        <f>'database including 834 studies'!O344</f>
        <v>0</v>
      </c>
      <c r="H344" s="2">
        <f>'database including 834 studies'!P344</f>
        <v>0</v>
      </c>
      <c r="I344" s="2">
        <f>'database including 834 studies'!Q344</f>
        <v>0</v>
      </c>
      <c r="J344" s="2">
        <f>'database including 834 studies'!R344</f>
        <v>2021</v>
      </c>
    </row>
    <row r="345" spans="1:10">
      <c r="A345" s="2">
        <f>'database including 834 studies'!A345</f>
        <v>344</v>
      </c>
      <c r="B345" s="2">
        <f>'database including 834 studies'!J345</f>
        <v>1</v>
      </c>
      <c r="C345" s="2">
        <f>'database including 834 studies'!K345</f>
        <v>2</v>
      </c>
      <c r="D345" s="2">
        <f>'database including 834 studies'!L345</f>
        <v>1</v>
      </c>
      <c r="E345" s="2">
        <f>'database including 834 studies'!M345</f>
        <v>1</v>
      </c>
      <c r="F345" s="2">
        <f>'database including 834 studies'!N345</f>
        <v>0</v>
      </c>
      <c r="G345" s="2">
        <f>'database including 834 studies'!O345</f>
        <v>0</v>
      </c>
      <c r="H345" s="2">
        <f>'database including 834 studies'!P345</f>
        <v>0</v>
      </c>
      <c r="I345" s="2">
        <f>'database including 834 studies'!Q345</f>
        <v>0</v>
      </c>
      <c r="J345" s="2">
        <f>'database including 834 studies'!R345</f>
        <v>2021</v>
      </c>
    </row>
    <row r="346" spans="1:10">
      <c r="A346" s="2">
        <f>'database including 834 studies'!A346</f>
        <v>345</v>
      </c>
      <c r="B346" s="2">
        <f>'database including 834 studies'!J346</f>
        <v>1</v>
      </c>
      <c r="C346" s="2">
        <f>'database including 834 studies'!K346</f>
        <v>2</v>
      </c>
      <c r="D346" s="2">
        <f>'database including 834 studies'!L346</f>
        <v>0</v>
      </c>
      <c r="E346" s="2">
        <f>'database including 834 studies'!M346</f>
        <v>1</v>
      </c>
      <c r="F346" s="2">
        <f>'database including 834 studies'!N346</f>
        <v>0</v>
      </c>
      <c r="G346" s="2">
        <f>'database including 834 studies'!O346</f>
        <v>1</v>
      </c>
      <c r="H346" s="2">
        <f>'database including 834 studies'!P346</f>
        <v>0</v>
      </c>
      <c r="I346" s="2">
        <f>'database including 834 studies'!Q346</f>
        <v>0</v>
      </c>
      <c r="J346" s="2">
        <f>'database including 834 studies'!R346</f>
        <v>2014</v>
      </c>
    </row>
    <row r="347" spans="1:10">
      <c r="A347" s="2">
        <f>'database including 834 studies'!A347</f>
        <v>346</v>
      </c>
      <c r="B347" s="2">
        <f>'database including 834 studies'!J347</f>
        <v>1</v>
      </c>
      <c r="C347" s="2">
        <f>'database including 834 studies'!K347</f>
        <v>2</v>
      </c>
      <c r="D347" s="2">
        <f>'database including 834 studies'!L347</f>
        <v>1</v>
      </c>
      <c r="E347" s="2">
        <f>'database including 834 studies'!M347</f>
        <v>1</v>
      </c>
      <c r="F347" s="2">
        <f>'database including 834 studies'!N347</f>
        <v>0</v>
      </c>
      <c r="G347" s="2">
        <f>'database including 834 studies'!O347</f>
        <v>0</v>
      </c>
      <c r="H347" s="2">
        <f>'database including 834 studies'!P347</f>
        <v>0</v>
      </c>
      <c r="I347" s="2">
        <f>'database including 834 studies'!Q347</f>
        <v>0</v>
      </c>
      <c r="J347" s="2">
        <f>'database including 834 studies'!R347</f>
        <v>2021</v>
      </c>
    </row>
    <row r="348" spans="1:10">
      <c r="A348" s="2">
        <f>'database including 834 studies'!A348</f>
        <v>347</v>
      </c>
      <c r="B348" s="2">
        <f>'database including 834 studies'!J348</f>
        <v>1</v>
      </c>
      <c r="C348" s="2">
        <f>'database including 834 studies'!K348</f>
        <v>2</v>
      </c>
      <c r="D348" s="2">
        <f>'database including 834 studies'!L348</f>
        <v>0</v>
      </c>
      <c r="E348" s="2">
        <f>'database including 834 studies'!M348</f>
        <v>1</v>
      </c>
      <c r="F348" s="2">
        <f>'database including 834 studies'!N348</f>
        <v>0</v>
      </c>
      <c r="G348" s="2">
        <f>'database including 834 studies'!O348</f>
        <v>1</v>
      </c>
      <c r="H348" s="2">
        <f>'database including 834 studies'!P348</f>
        <v>0</v>
      </c>
      <c r="I348" s="2">
        <f>'database including 834 studies'!Q348</f>
        <v>0</v>
      </c>
      <c r="J348" s="2">
        <f>'database including 834 studies'!R348</f>
        <v>2021</v>
      </c>
    </row>
    <row r="349" spans="1:10">
      <c r="A349" s="2">
        <f>'database including 834 studies'!A349</f>
        <v>348</v>
      </c>
      <c r="B349" s="2">
        <f>'database including 834 studies'!J349</f>
        <v>1</v>
      </c>
      <c r="C349" s="2">
        <f>'database including 834 studies'!K349</f>
        <v>2</v>
      </c>
      <c r="D349" s="2">
        <f>'database including 834 studies'!L349</f>
        <v>0</v>
      </c>
      <c r="E349" s="2">
        <f>'database including 834 studies'!M349</f>
        <v>1</v>
      </c>
      <c r="F349" s="2">
        <f>'database including 834 studies'!N349</f>
        <v>1</v>
      </c>
      <c r="G349" s="2">
        <f>'database including 834 studies'!O349</f>
        <v>0</v>
      </c>
      <c r="H349" s="2">
        <f>'database including 834 studies'!P349</f>
        <v>0</v>
      </c>
      <c r="I349" s="2">
        <f>'database including 834 studies'!Q349</f>
        <v>0</v>
      </c>
      <c r="J349" s="2">
        <f>'database including 834 studies'!R349</f>
        <v>2022</v>
      </c>
    </row>
    <row r="350" spans="1:10">
      <c r="A350" s="2">
        <f>'database including 834 studies'!A350</f>
        <v>349</v>
      </c>
      <c r="B350" s="2">
        <f>'database including 834 studies'!J350</f>
        <v>1</v>
      </c>
      <c r="C350" s="2">
        <f>'database including 834 studies'!K350</f>
        <v>2</v>
      </c>
      <c r="D350" s="2">
        <f>'database including 834 studies'!L350</f>
        <v>1</v>
      </c>
      <c r="E350" s="2">
        <f>'database including 834 studies'!M350</f>
        <v>1</v>
      </c>
      <c r="F350" s="2">
        <f>'database including 834 studies'!N350</f>
        <v>0</v>
      </c>
      <c r="G350" s="2">
        <f>'database including 834 studies'!O350</f>
        <v>0</v>
      </c>
      <c r="H350" s="2">
        <f>'database including 834 studies'!P350</f>
        <v>0</v>
      </c>
      <c r="I350" s="2">
        <f>'database including 834 studies'!Q350</f>
        <v>0</v>
      </c>
      <c r="J350" s="2">
        <f>'database including 834 studies'!R350</f>
        <v>2022</v>
      </c>
    </row>
    <row r="351" spans="1:10">
      <c r="A351" s="2">
        <f>'database including 834 studies'!A351</f>
        <v>350</v>
      </c>
      <c r="B351" s="2">
        <f>'database including 834 studies'!J351</f>
        <v>1</v>
      </c>
      <c r="C351" s="2">
        <f>'database including 834 studies'!K351</f>
        <v>2</v>
      </c>
      <c r="D351" s="2">
        <f>'database including 834 studies'!L351</f>
        <v>1</v>
      </c>
      <c r="E351" s="2">
        <f>'database including 834 studies'!M351</f>
        <v>0</v>
      </c>
      <c r="F351" s="2">
        <f>'database including 834 studies'!N351</f>
        <v>0</v>
      </c>
      <c r="G351" s="2">
        <f>'database including 834 studies'!O351</f>
        <v>0</v>
      </c>
      <c r="H351" s="2">
        <f>'database including 834 studies'!P351</f>
        <v>1</v>
      </c>
      <c r="I351" s="2">
        <f>'database including 834 studies'!Q351</f>
        <v>0</v>
      </c>
      <c r="J351" s="2">
        <f>'database including 834 studies'!R351</f>
        <v>2018</v>
      </c>
    </row>
    <row r="352" spans="1:10">
      <c r="A352" s="2">
        <f>'database including 834 studies'!A352</f>
        <v>351</v>
      </c>
      <c r="B352" s="2">
        <f>'database including 834 studies'!J352</f>
        <v>1</v>
      </c>
      <c r="C352" s="2">
        <f>'database including 834 studies'!K352</f>
        <v>2</v>
      </c>
      <c r="D352" s="2">
        <f>'database including 834 studies'!L352</f>
        <v>0</v>
      </c>
      <c r="E352" s="2">
        <f>'database including 834 studies'!M352</f>
        <v>1</v>
      </c>
      <c r="F352" s="2">
        <f>'database including 834 studies'!N352</f>
        <v>1</v>
      </c>
      <c r="G352" s="2">
        <f>'database including 834 studies'!O352</f>
        <v>0</v>
      </c>
      <c r="H352" s="2">
        <f>'database including 834 studies'!P352</f>
        <v>0</v>
      </c>
      <c r="I352" s="2">
        <f>'database including 834 studies'!Q352</f>
        <v>0</v>
      </c>
      <c r="J352" s="2">
        <f>'database including 834 studies'!R352</f>
        <v>2021</v>
      </c>
    </row>
    <row r="353" spans="1:10">
      <c r="A353" s="2">
        <f>'database including 834 studies'!A353</f>
        <v>352</v>
      </c>
      <c r="B353" s="2">
        <f>'database including 834 studies'!J353</f>
        <v>1</v>
      </c>
      <c r="C353" s="2">
        <f>'database including 834 studies'!K353</f>
        <v>2</v>
      </c>
      <c r="D353" s="2">
        <f>'database including 834 studies'!L353</f>
        <v>1</v>
      </c>
      <c r="E353" s="2">
        <f>'database including 834 studies'!M353</f>
        <v>1</v>
      </c>
      <c r="F353" s="2">
        <f>'database including 834 studies'!N353</f>
        <v>0</v>
      </c>
      <c r="G353" s="2">
        <f>'database including 834 studies'!O353</f>
        <v>0</v>
      </c>
      <c r="H353" s="2">
        <f>'database including 834 studies'!P353</f>
        <v>0</v>
      </c>
      <c r="I353" s="2">
        <f>'database including 834 studies'!Q353</f>
        <v>0</v>
      </c>
      <c r="J353" s="2">
        <f>'database including 834 studies'!R353</f>
        <v>2022</v>
      </c>
    </row>
    <row r="354" spans="1:10">
      <c r="A354" s="2">
        <f>'database including 834 studies'!A354</f>
        <v>353</v>
      </c>
      <c r="B354" s="2">
        <f>'database including 834 studies'!J354</f>
        <v>1</v>
      </c>
      <c r="C354" s="2">
        <f>'database including 834 studies'!K354</f>
        <v>2</v>
      </c>
      <c r="D354" s="2">
        <f>'database including 834 studies'!L354</f>
        <v>0</v>
      </c>
      <c r="E354" s="2">
        <f>'database including 834 studies'!M354</f>
        <v>1</v>
      </c>
      <c r="F354" s="2">
        <f>'database including 834 studies'!N354</f>
        <v>1</v>
      </c>
      <c r="G354" s="2">
        <f>'database including 834 studies'!O354</f>
        <v>0</v>
      </c>
      <c r="H354" s="2">
        <f>'database including 834 studies'!P354</f>
        <v>0</v>
      </c>
      <c r="I354" s="2">
        <f>'database including 834 studies'!Q354</f>
        <v>0</v>
      </c>
      <c r="J354" s="2">
        <f>'database including 834 studies'!R354</f>
        <v>2022</v>
      </c>
    </row>
    <row r="355" spans="1:10">
      <c r="A355" s="2">
        <f>'database including 834 studies'!A355</f>
        <v>354</v>
      </c>
      <c r="B355" s="2">
        <f>'database including 834 studies'!J355</f>
        <v>1</v>
      </c>
      <c r="C355" s="2">
        <f>'database including 834 studies'!K355</f>
        <v>2</v>
      </c>
      <c r="D355" s="2">
        <f>'database including 834 studies'!L355</f>
        <v>0</v>
      </c>
      <c r="E355" s="2">
        <f>'database including 834 studies'!M355</f>
        <v>1</v>
      </c>
      <c r="F355" s="2">
        <f>'database including 834 studies'!N355</f>
        <v>0</v>
      </c>
      <c r="G355" s="2">
        <f>'database including 834 studies'!O355</f>
        <v>1</v>
      </c>
      <c r="H355" s="2">
        <f>'database including 834 studies'!P355</f>
        <v>0</v>
      </c>
      <c r="I355" s="2">
        <f>'database including 834 studies'!Q355</f>
        <v>0</v>
      </c>
      <c r="J355" s="2">
        <f>'database including 834 studies'!R355</f>
        <v>2017</v>
      </c>
    </row>
    <row r="356" spans="1:10">
      <c r="A356" s="2">
        <f>'database including 834 studies'!A356</f>
        <v>355</v>
      </c>
      <c r="B356" s="2">
        <f>'database including 834 studies'!J356</f>
        <v>1</v>
      </c>
      <c r="C356" s="2">
        <f>'database including 834 studies'!K356</f>
        <v>2</v>
      </c>
      <c r="D356" s="2">
        <f>'database including 834 studies'!L356</f>
        <v>0</v>
      </c>
      <c r="E356" s="2">
        <f>'database including 834 studies'!M356</f>
        <v>1</v>
      </c>
      <c r="F356" s="2">
        <f>'database including 834 studies'!N356</f>
        <v>1</v>
      </c>
      <c r="G356" s="2">
        <f>'database including 834 studies'!O356</f>
        <v>0</v>
      </c>
      <c r="H356" s="2">
        <f>'database including 834 studies'!P356</f>
        <v>0</v>
      </c>
      <c r="I356" s="2">
        <f>'database including 834 studies'!Q356</f>
        <v>0</v>
      </c>
      <c r="J356" s="2">
        <f>'database including 834 studies'!R356</f>
        <v>2020</v>
      </c>
    </row>
    <row r="357" spans="1:10">
      <c r="A357" s="2">
        <f>'database including 834 studies'!A357</f>
        <v>356</v>
      </c>
      <c r="B357" s="2">
        <f>'database including 834 studies'!J357</f>
        <v>1</v>
      </c>
      <c r="C357" s="2">
        <f>'database including 834 studies'!K357</f>
        <v>2</v>
      </c>
      <c r="D357" s="2">
        <f>'database including 834 studies'!L357</f>
        <v>0</v>
      </c>
      <c r="E357" s="2">
        <f>'database including 834 studies'!M357</f>
        <v>1</v>
      </c>
      <c r="F357" s="2">
        <f>'database including 834 studies'!N357</f>
        <v>0</v>
      </c>
      <c r="G357" s="2">
        <f>'database including 834 studies'!O357</f>
        <v>0</v>
      </c>
      <c r="H357" s="2">
        <f>'database including 834 studies'!P357</f>
        <v>1</v>
      </c>
      <c r="I357" s="2">
        <f>'database including 834 studies'!Q357</f>
        <v>0</v>
      </c>
      <c r="J357" s="2">
        <f>'database including 834 studies'!R357</f>
        <v>2020</v>
      </c>
    </row>
    <row r="358" spans="1:10">
      <c r="A358" s="2">
        <f>'database including 834 studies'!A358</f>
        <v>357</v>
      </c>
      <c r="B358" s="2">
        <f>'database including 834 studies'!J358</f>
        <v>1</v>
      </c>
      <c r="C358" s="2">
        <f>'database including 834 studies'!K358</f>
        <v>2</v>
      </c>
      <c r="D358" s="2">
        <f>'database including 834 studies'!L358</f>
        <v>0</v>
      </c>
      <c r="E358" s="2">
        <f>'database including 834 studies'!M358</f>
        <v>1</v>
      </c>
      <c r="F358" s="2">
        <f>'database including 834 studies'!N358</f>
        <v>1</v>
      </c>
      <c r="G358" s="2">
        <f>'database including 834 studies'!O358</f>
        <v>0</v>
      </c>
      <c r="H358" s="2">
        <f>'database including 834 studies'!P358</f>
        <v>0</v>
      </c>
      <c r="I358" s="2">
        <f>'database including 834 studies'!Q358</f>
        <v>0</v>
      </c>
      <c r="J358" s="2">
        <f>'database including 834 studies'!R358</f>
        <v>2022</v>
      </c>
    </row>
    <row r="359" spans="1:10">
      <c r="A359" s="2">
        <f>'database including 834 studies'!A359</f>
        <v>358</v>
      </c>
      <c r="B359" s="2">
        <f>'database including 834 studies'!J359</f>
        <v>1</v>
      </c>
      <c r="C359" s="2">
        <f>'database including 834 studies'!K359</f>
        <v>2</v>
      </c>
      <c r="D359" s="2">
        <f>'database including 834 studies'!L359</f>
        <v>1</v>
      </c>
      <c r="E359" s="2">
        <f>'database including 834 studies'!M359</f>
        <v>1</v>
      </c>
      <c r="F359" s="2">
        <f>'database including 834 studies'!N359</f>
        <v>0</v>
      </c>
      <c r="G359" s="2">
        <f>'database including 834 studies'!O359</f>
        <v>0</v>
      </c>
      <c r="H359" s="2">
        <f>'database including 834 studies'!P359</f>
        <v>0</v>
      </c>
      <c r="I359" s="2">
        <f>'database including 834 studies'!Q359</f>
        <v>0</v>
      </c>
      <c r="J359" s="2">
        <f>'database including 834 studies'!R359</f>
        <v>2022</v>
      </c>
    </row>
    <row r="360" spans="1:10">
      <c r="A360" s="2">
        <f>'database including 834 studies'!A360</f>
        <v>359</v>
      </c>
      <c r="B360" s="2">
        <f>'database including 834 studies'!J360</f>
        <v>1</v>
      </c>
      <c r="C360" s="2">
        <f>'database including 834 studies'!K360</f>
        <v>2</v>
      </c>
      <c r="D360" s="2">
        <f>'database including 834 studies'!L360</f>
        <v>1</v>
      </c>
      <c r="E360" s="2">
        <f>'database including 834 studies'!M360</f>
        <v>1</v>
      </c>
      <c r="F360" s="2">
        <f>'database including 834 studies'!N360</f>
        <v>0</v>
      </c>
      <c r="G360" s="2">
        <f>'database including 834 studies'!O360</f>
        <v>0</v>
      </c>
      <c r="H360" s="2">
        <f>'database including 834 studies'!P360</f>
        <v>0</v>
      </c>
      <c r="I360" s="2">
        <f>'database including 834 studies'!Q360</f>
        <v>0</v>
      </c>
      <c r="J360" s="2">
        <f>'database including 834 studies'!R360</f>
        <v>2022</v>
      </c>
    </row>
    <row r="361" spans="1:10">
      <c r="A361" s="2">
        <f>'database including 834 studies'!A361</f>
        <v>360</v>
      </c>
      <c r="B361" s="2">
        <f>'database including 834 studies'!J361</f>
        <v>1</v>
      </c>
      <c r="C361" s="2">
        <f>'database including 834 studies'!K361</f>
        <v>2</v>
      </c>
      <c r="D361" s="2">
        <f>'database including 834 studies'!L361</f>
        <v>0</v>
      </c>
      <c r="E361" s="2">
        <f>'database including 834 studies'!M361</f>
        <v>0</v>
      </c>
      <c r="F361" s="2">
        <f>'database including 834 studies'!N361</f>
        <v>1</v>
      </c>
      <c r="G361" s="2">
        <f>'database including 834 studies'!O361</f>
        <v>1</v>
      </c>
      <c r="H361" s="2">
        <f>'database including 834 studies'!P361</f>
        <v>0</v>
      </c>
      <c r="I361" s="2">
        <f>'database including 834 studies'!Q361</f>
        <v>0</v>
      </c>
      <c r="J361" s="2">
        <f>'database including 834 studies'!R361</f>
        <v>2012</v>
      </c>
    </row>
    <row r="362" spans="1:10">
      <c r="A362" s="2">
        <f>'database including 834 studies'!A362</f>
        <v>361</v>
      </c>
      <c r="B362" s="2">
        <f>'database including 834 studies'!J362</f>
        <v>1</v>
      </c>
      <c r="C362" s="2">
        <f>'database including 834 studies'!K362</f>
        <v>2</v>
      </c>
      <c r="D362" s="2">
        <f>'database including 834 studies'!L362</f>
        <v>0</v>
      </c>
      <c r="E362" s="2">
        <f>'database including 834 studies'!M362</f>
        <v>1</v>
      </c>
      <c r="F362" s="2">
        <f>'database including 834 studies'!N362</f>
        <v>0</v>
      </c>
      <c r="G362" s="2">
        <f>'database including 834 studies'!O362</f>
        <v>1</v>
      </c>
      <c r="H362" s="2">
        <f>'database including 834 studies'!P362</f>
        <v>0</v>
      </c>
      <c r="I362" s="2">
        <f>'database including 834 studies'!Q362</f>
        <v>0</v>
      </c>
      <c r="J362" s="2">
        <f>'database including 834 studies'!R362</f>
        <v>2014</v>
      </c>
    </row>
    <row r="363" spans="1:10">
      <c r="A363" s="2">
        <f>'database including 834 studies'!A363</f>
        <v>362</v>
      </c>
      <c r="B363" s="2">
        <f>'database including 834 studies'!J363</f>
        <v>1</v>
      </c>
      <c r="C363" s="2">
        <f>'database including 834 studies'!K363</f>
        <v>2</v>
      </c>
      <c r="D363" s="2">
        <f>'database including 834 studies'!L363</f>
        <v>0</v>
      </c>
      <c r="E363" s="2">
        <f>'database including 834 studies'!M363</f>
        <v>0</v>
      </c>
      <c r="F363" s="2">
        <f>'database including 834 studies'!N363</f>
        <v>0</v>
      </c>
      <c r="G363" s="2">
        <f>'database including 834 studies'!O363</f>
        <v>1</v>
      </c>
      <c r="H363" s="2">
        <f>'database including 834 studies'!P363</f>
        <v>1</v>
      </c>
      <c r="I363" s="2">
        <f>'database including 834 studies'!Q363</f>
        <v>0</v>
      </c>
      <c r="J363" s="2">
        <f>'database including 834 studies'!R363</f>
        <v>2018</v>
      </c>
    </row>
    <row r="364" spans="1:10">
      <c r="A364" s="2">
        <f>'database including 834 studies'!A364</f>
        <v>363</v>
      </c>
      <c r="B364" s="2">
        <f>'database including 834 studies'!J364</f>
        <v>1</v>
      </c>
      <c r="C364" s="2">
        <f>'database including 834 studies'!K364</f>
        <v>2</v>
      </c>
      <c r="D364" s="2">
        <f>'database including 834 studies'!L364</f>
        <v>0</v>
      </c>
      <c r="E364" s="2">
        <f>'database including 834 studies'!M364</f>
        <v>1</v>
      </c>
      <c r="F364" s="2">
        <f>'database including 834 studies'!N364</f>
        <v>0</v>
      </c>
      <c r="G364" s="2">
        <f>'database including 834 studies'!O364</f>
        <v>0</v>
      </c>
      <c r="H364" s="2">
        <f>'database including 834 studies'!P364</f>
        <v>1</v>
      </c>
      <c r="I364" s="2">
        <f>'database including 834 studies'!Q364</f>
        <v>0</v>
      </c>
      <c r="J364" s="2">
        <f>'database including 834 studies'!R364</f>
        <v>2017</v>
      </c>
    </row>
    <row r="365" spans="1:10">
      <c r="A365" s="2">
        <f>'database including 834 studies'!A365</f>
        <v>364</v>
      </c>
      <c r="B365" s="2">
        <f>'database including 834 studies'!J365</f>
        <v>1</v>
      </c>
      <c r="C365" s="2">
        <f>'database including 834 studies'!K365</f>
        <v>2</v>
      </c>
      <c r="D365" s="2">
        <f>'database including 834 studies'!L365</f>
        <v>0</v>
      </c>
      <c r="E365" s="2">
        <f>'database including 834 studies'!M365</f>
        <v>1</v>
      </c>
      <c r="F365" s="2">
        <f>'database including 834 studies'!N365</f>
        <v>0</v>
      </c>
      <c r="G365" s="2">
        <f>'database including 834 studies'!O365</f>
        <v>1</v>
      </c>
      <c r="H365" s="2">
        <f>'database including 834 studies'!P365</f>
        <v>0</v>
      </c>
      <c r="I365" s="2">
        <f>'database including 834 studies'!Q365</f>
        <v>0</v>
      </c>
      <c r="J365" s="2">
        <f>'database including 834 studies'!R365</f>
        <v>2017</v>
      </c>
    </row>
    <row r="366" spans="1:10">
      <c r="A366" s="2">
        <f>'database including 834 studies'!A366</f>
        <v>365</v>
      </c>
      <c r="B366" s="2">
        <f>'database including 834 studies'!J366</f>
        <v>1</v>
      </c>
      <c r="C366" s="2">
        <f>'database including 834 studies'!K366</f>
        <v>2</v>
      </c>
      <c r="D366" s="2">
        <f>'database including 834 studies'!L366</f>
        <v>1</v>
      </c>
      <c r="E366" s="2">
        <f>'database including 834 studies'!M366</f>
        <v>0</v>
      </c>
      <c r="F366" s="2">
        <f>'database including 834 studies'!N366</f>
        <v>0</v>
      </c>
      <c r="G366" s="2">
        <f>'database including 834 studies'!O366</f>
        <v>0</v>
      </c>
      <c r="H366" s="2">
        <f>'database including 834 studies'!P366</f>
        <v>1</v>
      </c>
      <c r="I366" s="2">
        <f>'database including 834 studies'!Q366</f>
        <v>0</v>
      </c>
      <c r="J366" s="2">
        <f>'database including 834 studies'!R366</f>
        <v>2018</v>
      </c>
    </row>
    <row r="367" spans="1:10">
      <c r="A367" s="2">
        <f>'database including 834 studies'!A367</f>
        <v>366</v>
      </c>
      <c r="B367" s="2">
        <f>'database including 834 studies'!J367</f>
        <v>1</v>
      </c>
      <c r="C367" s="2">
        <f>'database including 834 studies'!K367</f>
        <v>2</v>
      </c>
      <c r="D367" s="2">
        <f>'database including 834 studies'!L367</f>
        <v>1</v>
      </c>
      <c r="E367" s="2">
        <f>'database including 834 studies'!M367</f>
        <v>1</v>
      </c>
      <c r="F367" s="2">
        <f>'database including 834 studies'!N367</f>
        <v>0</v>
      </c>
      <c r="G367" s="2">
        <f>'database including 834 studies'!O367</f>
        <v>0</v>
      </c>
      <c r="H367" s="2">
        <f>'database including 834 studies'!P367</f>
        <v>0</v>
      </c>
      <c r="I367" s="2">
        <f>'database including 834 studies'!Q367</f>
        <v>0</v>
      </c>
      <c r="J367" s="2">
        <f>'database including 834 studies'!R367</f>
        <v>2019</v>
      </c>
    </row>
    <row r="368" spans="1:10">
      <c r="A368" s="2">
        <f>'database including 834 studies'!A368</f>
        <v>367</v>
      </c>
      <c r="B368" s="2">
        <f>'database including 834 studies'!J368</f>
        <v>1</v>
      </c>
      <c r="C368" s="2">
        <f>'database including 834 studies'!K368</f>
        <v>2</v>
      </c>
      <c r="D368" s="2">
        <f>'database including 834 studies'!L368</f>
        <v>0</v>
      </c>
      <c r="E368" s="2">
        <f>'database including 834 studies'!M368</f>
        <v>1</v>
      </c>
      <c r="F368" s="2">
        <f>'database including 834 studies'!N368</f>
        <v>0</v>
      </c>
      <c r="G368" s="2">
        <f>'database including 834 studies'!O368</f>
        <v>0</v>
      </c>
      <c r="H368" s="2">
        <f>'database including 834 studies'!P368</f>
        <v>0</v>
      </c>
      <c r="I368" s="2">
        <f>'database including 834 studies'!Q368</f>
        <v>1</v>
      </c>
      <c r="J368" s="2">
        <f>'database including 834 studies'!R368</f>
        <v>2021</v>
      </c>
    </row>
    <row r="369" spans="1:10">
      <c r="A369" s="2">
        <f>'database including 834 studies'!A369</f>
        <v>368</v>
      </c>
      <c r="B369" s="2">
        <f>'database including 834 studies'!J369</f>
        <v>1</v>
      </c>
      <c r="C369" s="2">
        <f>'database including 834 studies'!K369</f>
        <v>2</v>
      </c>
      <c r="D369" s="2">
        <f>'database including 834 studies'!L369</f>
        <v>0</v>
      </c>
      <c r="E369" s="2">
        <f>'database including 834 studies'!M369</f>
        <v>1</v>
      </c>
      <c r="F369" s="2">
        <f>'database including 834 studies'!N369</f>
        <v>0</v>
      </c>
      <c r="G369" s="2">
        <f>'database including 834 studies'!O369</f>
        <v>1</v>
      </c>
      <c r="H369" s="2">
        <f>'database including 834 studies'!P369</f>
        <v>0</v>
      </c>
      <c r="I369" s="2">
        <f>'database including 834 studies'!Q369</f>
        <v>0</v>
      </c>
      <c r="J369" s="2">
        <f>'database including 834 studies'!R369</f>
        <v>2022</v>
      </c>
    </row>
    <row r="370" spans="1:10">
      <c r="A370" s="2">
        <f>'database including 834 studies'!A370</f>
        <v>369</v>
      </c>
      <c r="B370" s="2">
        <f>'database including 834 studies'!J370</f>
        <v>1</v>
      </c>
      <c r="C370" s="2">
        <f>'database including 834 studies'!K370</f>
        <v>2</v>
      </c>
      <c r="D370" s="2">
        <f>'database including 834 studies'!L370</f>
        <v>0</v>
      </c>
      <c r="E370" s="2">
        <f>'database including 834 studies'!M370</f>
        <v>1</v>
      </c>
      <c r="F370" s="2">
        <f>'database including 834 studies'!N370</f>
        <v>1</v>
      </c>
      <c r="G370" s="2">
        <f>'database including 834 studies'!O370</f>
        <v>0</v>
      </c>
      <c r="H370" s="2">
        <f>'database including 834 studies'!P370</f>
        <v>0</v>
      </c>
      <c r="I370" s="2">
        <f>'database including 834 studies'!Q370</f>
        <v>0</v>
      </c>
      <c r="J370" s="2">
        <f>'database including 834 studies'!R370</f>
        <v>2022</v>
      </c>
    </row>
    <row r="371" spans="1:10">
      <c r="A371" s="2">
        <f>'database including 834 studies'!A371</f>
        <v>370</v>
      </c>
      <c r="B371" s="2">
        <f>'database including 834 studies'!J371</f>
        <v>1</v>
      </c>
      <c r="C371" s="2">
        <f>'database including 834 studies'!K371</f>
        <v>2</v>
      </c>
      <c r="D371" s="2">
        <f>'database including 834 studies'!L371</f>
        <v>1</v>
      </c>
      <c r="E371" s="2">
        <f>'database including 834 studies'!M371</f>
        <v>1</v>
      </c>
      <c r="F371" s="2">
        <f>'database including 834 studies'!N371</f>
        <v>0</v>
      </c>
      <c r="G371" s="2">
        <f>'database including 834 studies'!O371</f>
        <v>0</v>
      </c>
      <c r="H371" s="2">
        <f>'database including 834 studies'!P371</f>
        <v>0</v>
      </c>
      <c r="I371" s="2">
        <f>'database including 834 studies'!Q371</f>
        <v>0</v>
      </c>
      <c r="J371" s="2">
        <f>'database including 834 studies'!R371</f>
        <v>2022</v>
      </c>
    </row>
    <row r="372" spans="1:10">
      <c r="A372" s="2">
        <f>'database including 834 studies'!A372</f>
        <v>371</v>
      </c>
      <c r="B372" s="2">
        <f>'database including 834 studies'!J372</f>
        <v>1</v>
      </c>
      <c r="C372" s="2">
        <f>'database including 834 studies'!K372</f>
        <v>2</v>
      </c>
      <c r="D372" s="2">
        <f>'database including 834 studies'!L372</f>
        <v>0</v>
      </c>
      <c r="E372" s="2">
        <f>'database including 834 studies'!M372</f>
        <v>1</v>
      </c>
      <c r="F372" s="2">
        <f>'database including 834 studies'!N372</f>
        <v>1</v>
      </c>
      <c r="G372" s="2">
        <f>'database including 834 studies'!O372</f>
        <v>0</v>
      </c>
      <c r="H372" s="2">
        <f>'database including 834 studies'!P372</f>
        <v>0</v>
      </c>
      <c r="I372" s="2">
        <f>'database including 834 studies'!Q372</f>
        <v>0</v>
      </c>
      <c r="J372" s="2">
        <f>'database including 834 studies'!R372</f>
        <v>2022</v>
      </c>
    </row>
    <row r="373" spans="1:10">
      <c r="A373" s="2">
        <f>'database including 834 studies'!A373</f>
        <v>372</v>
      </c>
      <c r="B373" s="2">
        <f>'database including 834 studies'!J373</f>
        <v>1</v>
      </c>
      <c r="C373" s="2">
        <f>'database including 834 studies'!K373</f>
        <v>2</v>
      </c>
      <c r="D373" s="2">
        <f>'database including 834 studies'!L373</f>
        <v>1</v>
      </c>
      <c r="E373" s="2">
        <f>'database including 834 studies'!M373</f>
        <v>1</v>
      </c>
      <c r="F373" s="2">
        <f>'database including 834 studies'!N373</f>
        <v>0</v>
      </c>
      <c r="G373" s="2">
        <f>'database including 834 studies'!O373</f>
        <v>0</v>
      </c>
      <c r="H373" s="2">
        <f>'database including 834 studies'!P373</f>
        <v>0</v>
      </c>
      <c r="I373" s="2">
        <f>'database including 834 studies'!Q373</f>
        <v>0</v>
      </c>
      <c r="J373" s="2">
        <f>'database including 834 studies'!R373</f>
        <v>2019</v>
      </c>
    </row>
    <row r="374" spans="1:10">
      <c r="A374" s="2">
        <f>'database including 834 studies'!A374</f>
        <v>373</v>
      </c>
      <c r="B374" s="2">
        <f>'database including 834 studies'!J374</f>
        <v>1</v>
      </c>
      <c r="C374" s="2">
        <f>'database including 834 studies'!K374</f>
        <v>2</v>
      </c>
      <c r="D374" s="2">
        <f>'database including 834 studies'!L374</f>
        <v>0</v>
      </c>
      <c r="E374" s="2">
        <f>'database including 834 studies'!M374</f>
        <v>1</v>
      </c>
      <c r="F374" s="2">
        <f>'database including 834 studies'!N374</f>
        <v>1</v>
      </c>
      <c r="G374" s="2">
        <f>'database including 834 studies'!O374</f>
        <v>0</v>
      </c>
      <c r="H374" s="2">
        <f>'database including 834 studies'!P374</f>
        <v>0</v>
      </c>
      <c r="I374" s="2">
        <f>'database including 834 studies'!Q374</f>
        <v>0</v>
      </c>
      <c r="J374" s="2">
        <f>'database including 834 studies'!R374</f>
        <v>2022</v>
      </c>
    </row>
    <row r="375" spans="1:10">
      <c r="A375" s="2">
        <f>'database including 834 studies'!A375</f>
        <v>374</v>
      </c>
      <c r="B375" s="2">
        <f>'database including 834 studies'!J375</f>
        <v>1</v>
      </c>
      <c r="C375" s="2">
        <f>'database including 834 studies'!K375</f>
        <v>2</v>
      </c>
      <c r="D375" s="2">
        <f>'database including 834 studies'!L375</f>
        <v>1</v>
      </c>
      <c r="E375" s="2">
        <f>'database including 834 studies'!M375</f>
        <v>1</v>
      </c>
      <c r="F375" s="2">
        <f>'database including 834 studies'!N375</f>
        <v>0</v>
      </c>
      <c r="G375" s="2">
        <f>'database including 834 studies'!O375</f>
        <v>0</v>
      </c>
      <c r="H375" s="2">
        <f>'database including 834 studies'!P375</f>
        <v>0</v>
      </c>
      <c r="I375" s="2">
        <f>'database including 834 studies'!Q375</f>
        <v>0</v>
      </c>
      <c r="J375" s="2">
        <f>'database including 834 studies'!R375</f>
        <v>2022</v>
      </c>
    </row>
    <row r="376" spans="1:10">
      <c r="A376" s="2">
        <f>'database including 834 studies'!A376</f>
        <v>375</v>
      </c>
      <c r="B376" s="2">
        <f>'database including 834 studies'!J376</f>
        <v>1</v>
      </c>
      <c r="C376" s="2">
        <f>'database including 834 studies'!K376</f>
        <v>2</v>
      </c>
      <c r="D376" s="2">
        <f>'database including 834 studies'!L376</f>
        <v>0</v>
      </c>
      <c r="E376" s="2">
        <f>'database including 834 studies'!M376</f>
        <v>1</v>
      </c>
      <c r="F376" s="2">
        <f>'database including 834 studies'!N376</f>
        <v>1</v>
      </c>
      <c r="G376" s="2">
        <f>'database including 834 studies'!O376</f>
        <v>0</v>
      </c>
      <c r="H376" s="2">
        <f>'database including 834 studies'!P376</f>
        <v>0</v>
      </c>
      <c r="I376" s="2">
        <f>'database including 834 studies'!Q376</f>
        <v>0</v>
      </c>
      <c r="J376" s="2">
        <f>'database including 834 studies'!R376</f>
        <v>2021</v>
      </c>
    </row>
    <row r="377" spans="1:10">
      <c r="A377" s="2">
        <f>'database including 834 studies'!A377</f>
        <v>376</v>
      </c>
      <c r="B377" s="2">
        <f>'database including 834 studies'!J377</f>
        <v>1</v>
      </c>
      <c r="C377" s="2">
        <f>'database including 834 studies'!K377</f>
        <v>2</v>
      </c>
      <c r="D377" s="2">
        <f>'database including 834 studies'!L377</f>
        <v>1</v>
      </c>
      <c r="E377" s="2">
        <f>'database including 834 studies'!M377</f>
        <v>1</v>
      </c>
      <c r="F377" s="2">
        <f>'database including 834 studies'!N377</f>
        <v>0</v>
      </c>
      <c r="G377" s="2">
        <f>'database including 834 studies'!O377</f>
        <v>0</v>
      </c>
      <c r="H377" s="2">
        <f>'database including 834 studies'!P377</f>
        <v>0</v>
      </c>
      <c r="I377" s="2">
        <f>'database including 834 studies'!Q377</f>
        <v>0</v>
      </c>
      <c r="J377" s="2">
        <f>'database including 834 studies'!R377</f>
        <v>2018</v>
      </c>
    </row>
    <row r="378" spans="1:10">
      <c r="A378" s="2">
        <f>'database including 834 studies'!A378</f>
        <v>377</v>
      </c>
      <c r="B378" s="2">
        <f>'database including 834 studies'!J378</f>
        <v>1</v>
      </c>
      <c r="C378" s="2">
        <f>'database including 834 studies'!K378</f>
        <v>2</v>
      </c>
      <c r="D378" s="2">
        <f>'database including 834 studies'!L378</f>
        <v>0</v>
      </c>
      <c r="E378" s="2">
        <f>'database including 834 studies'!M378</f>
        <v>1</v>
      </c>
      <c r="F378" s="2">
        <f>'database including 834 studies'!N378</f>
        <v>0</v>
      </c>
      <c r="G378" s="2">
        <f>'database including 834 studies'!O378</f>
        <v>1</v>
      </c>
      <c r="H378" s="2">
        <f>'database including 834 studies'!P378</f>
        <v>0</v>
      </c>
      <c r="I378" s="2">
        <f>'database including 834 studies'!Q378</f>
        <v>0</v>
      </c>
      <c r="J378" s="2">
        <f>'database including 834 studies'!R378</f>
        <v>2022</v>
      </c>
    </row>
    <row r="379" spans="1:10">
      <c r="A379" s="2">
        <f>'database including 834 studies'!A379</f>
        <v>378</v>
      </c>
      <c r="B379" s="2">
        <f>'database including 834 studies'!J379</f>
        <v>1</v>
      </c>
      <c r="C379" s="2">
        <f>'database including 834 studies'!K379</f>
        <v>2</v>
      </c>
      <c r="D379" s="2">
        <f>'database including 834 studies'!L379</f>
        <v>0</v>
      </c>
      <c r="E379" s="2">
        <f>'database including 834 studies'!M379</f>
        <v>1</v>
      </c>
      <c r="F379" s="2">
        <f>'database including 834 studies'!N379</f>
        <v>0</v>
      </c>
      <c r="G379" s="2">
        <f>'database including 834 studies'!O379</f>
        <v>0</v>
      </c>
      <c r="H379" s="2">
        <f>'database including 834 studies'!P379</f>
        <v>1</v>
      </c>
      <c r="I379" s="2">
        <f>'database including 834 studies'!Q379</f>
        <v>0</v>
      </c>
      <c r="J379" s="2">
        <f>'database including 834 studies'!R379</f>
        <v>2022</v>
      </c>
    </row>
    <row r="380" spans="1:10">
      <c r="A380" s="2">
        <f>'database including 834 studies'!A380</f>
        <v>379</v>
      </c>
      <c r="B380" s="2">
        <f>'database including 834 studies'!J380</f>
        <v>1</v>
      </c>
      <c r="C380" s="2">
        <f>'database including 834 studies'!K380</f>
        <v>2</v>
      </c>
      <c r="D380" s="2">
        <f>'database including 834 studies'!L380</f>
        <v>1</v>
      </c>
      <c r="E380" s="2">
        <f>'database including 834 studies'!M380</f>
        <v>0</v>
      </c>
      <c r="F380" s="2">
        <f>'database including 834 studies'!N380</f>
        <v>0</v>
      </c>
      <c r="G380" s="2">
        <f>'database including 834 studies'!O380</f>
        <v>0</v>
      </c>
      <c r="H380" s="2">
        <f>'database including 834 studies'!P380</f>
        <v>1</v>
      </c>
      <c r="I380" s="2">
        <f>'database including 834 studies'!Q380</f>
        <v>0</v>
      </c>
      <c r="J380" s="2">
        <f>'database including 834 studies'!R380</f>
        <v>2018</v>
      </c>
    </row>
    <row r="381" spans="1:10">
      <c r="A381" s="2">
        <f>'database including 834 studies'!A381</f>
        <v>380</v>
      </c>
      <c r="B381" s="2">
        <f>'database including 834 studies'!J381</f>
        <v>1</v>
      </c>
      <c r="C381" s="2">
        <f>'database including 834 studies'!K381</f>
        <v>2</v>
      </c>
      <c r="D381" s="2">
        <f>'database including 834 studies'!L381</f>
        <v>1</v>
      </c>
      <c r="E381" s="2">
        <f>'database including 834 studies'!M381</f>
        <v>1</v>
      </c>
      <c r="F381" s="2">
        <f>'database including 834 studies'!N381</f>
        <v>0</v>
      </c>
      <c r="G381" s="2">
        <f>'database including 834 studies'!O381</f>
        <v>0</v>
      </c>
      <c r="H381" s="2">
        <f>'database including 834 studies'!P381</f>
        <v>0</v>
      </c>
      <c r="I381" s="2">
        <f>'database including 834 studies'!Q381</f>
        <v>0</v>
      </c>
      <c r="J381" s="2">
        <f>'database including 834 studies'!R381</f>
        <v>2016</v>
      </c>
    </row>
    <row r="382" spans="1:10">
      <c r="A382" s="2">
        <f>'database including 834 studies'!A382</f>
        <v>381</v>
      </c>
      <c r="B382" s="2">
        <f>'database including 834 studies'!J382</f>
        <v>1</v>
      </c>
      <c r="C382" s="2">
        <f>'database including 834 studies'!K382</f>
        <v>2</v>
      </c>
      <c r="D382" s="2">
        <f>'database including 834 studies'!L382</f>
        <v>0</v>
      </c>
      <c r="E382" s="2">
        <f>'database including 834 studies'!M382</f>
        <v>1</v>
      </c>
      <c r="F382" s="2">
        <f>'database including 834 studies'!N382</f>
        <v>0</v>
      </c>
      <c r="G382" s="2">
        <f>'database including 834 studies'!O382</f>
        <v>1</v>
      </c>
      <c r="H382" s="2">
        <f>'database including 834 studies'!P382</f>
        <v>0</v>
      </c>
      <c r="I382" s="2">
        <f>'database including 834 studies'!Q382</f>
        <v>0</v>
      </c>
      <c r="J382" s="2">
        <f>'database including 834 studies'!R382</f>
        <v>2020</v>
      </c>
    </row>
    <row r="383" spans="1:10">
      <c r="A383" s="2">
        <f>'database including 834 studies'!A383</f>
        <v>382</v>
      </c>
      <c r="B383" s="2">
        <f>'database including 834 studies'!J383</f>
        <v>1</v>
      </c>
      <c r="C383" s="2">
        <f>'database including 834 studies'!K383</f>
        <v>2</v>
      </c>
      <c r="D383" s="2">
        <f>'database including 834 studies'!L383</f>
        <v>0</v>
      </c>
      <c r="E383" s="2">
        <f>'database including 834 studies'!M383</f>
        <v>1</v>
      </c>
      <c r="F383" s="2">
        <f>'database including 834 studies'!N383</f>
        <v>1</v>
      </c>
      <c r="G383" s="2">
        <f>'database including 834 studies'!O383</f>
        <v>0</v>
      </c>
      <c r="H383" s="2">
        <f>'database including 834 studies'!P383</f>
        <v>0</v>
      </c>
      <c r="I383" s="2">
        <f>'database including 834 studies'!Q383</f>
        <v>0</v>
      </c>
      <c r="J383" s="2">
        <f>'database including 834 studies'!R383</f>
        <v>2019</v>
      </c>
    </row>
    <row r="384" spans="1:10">
      <c r="A384" s="2">
        <f>'database including 834 studies'!A384</f>
        <v>383</v>
      </c>
      <c r="B384" s="2">
        <f>'database including 834 studies'!J384</f>
        <v>1</v>
      </c>
      <c r="C384" s="2">
        <f>'database including 834 studies'!K384</f>
        <v>2</v>
      </c>
      <c r="D384" s="2">
        <f>'database including 834 studies'!L384</f>
        <v>0</v>
      </c>
      <c r="E384" s="2">
        <f>'database including 834 studies'!M384</f>
        <v>0</v>
      </c>
      <c r="F384" s="2">
        <f>'database including 834 studies'!N384</f>
        <v>0</v>
      </c>
      <c r="G384" s="2">
        <f>'database including 834 studies'!O384</f>
        <v>0</v>
      </c>
      <c r="H384" s="2">
        <f>'database including 834 studies'!P384</f>
        <v>1</v>
      </c>
      <c r="I384" s="2">
        <f>'database including 834 studies'!Q384</f>
        <v>1</v>
      </c>
      <c r="J384" s="2">
        <f>'database including 834 studies'!R384</f>
        <v>2019</v>
      </c>
    </row>
    <row r="385" spans="1:10">
      <c r="A385" s="2">
        <f>'database including 834 studies'!A385</f>
        <v>384</v>
      </c>
      <c r="B385" s="2">
        <f>'database including 834 studies'!J385</f>
        <v>1</v>
      </c>
      <c r="C385" s="2">
        <f>'database including 834 studies'!K385</f>
        <v>2</v>
      </c>
      <c r="D385" s="2">
        <f>'database including 834 studies'!L385</f>
        <v>0</v>
      </c>
      <c r="E385" s="2">
        <f>'database including 834 studies'!M385</f>
        <v>1</v>
      </c>
      <c r="F385" s="2">
        <f>'database including 834 studies'!N385</f>
        <v>0</v>
      </c>
      <c r="G385" s="2">
        <f>'database including 834 studies'!O385</f>
        <v>0</v>
      </c>
      <c r="H385" s="2">
        <f>'database including 834 studies'!P385</f>
        <v>1</v>
      </c>
      <c r="I385" s="2">
        <f>'database including 834 studies'!Q385</f>
        <v>0</v>
      </c>
      <c r="J385" s="2">
        <f>'database including 834 studies'!R385</f>
        <v>2018</v>
      </c>
    </row>
    <row r="386" spans="1:10">
      <c r="A386" s="2">
        <f>'database including 834 studies'!A386</f>
        <v>385</v>
      </c>
      <c r="B386" s="2">
        <f>'database including 834 studies'!J386</f>
        <v>1</v>
      </c>
      <c r="C386" s="2">
        <f>'database including 834 studies'!K386</f>
        <v>2</v>
      </c>
      <c r="D386" s="2">
        <f>'database including 834 studies'!L386</f>
        <v>1</v>
      </c>
      <c r="E386" s="2">
        <f>'database including 834 studies'!M386</f>
        <v>1</v>
      </c>
      <c r="F386" s="2">
        <f>'database including 834 studies'!N386</f>
        <v>0</v>
      </c>
      <c r="G386" s="2">
        <f>'database including 834 studies'!O386</f>
        <v>0</v>
      </c>
      <c r="H386" s="2">
        <f>'database including 834 studies'!P386</f>
        <v>0</v>
      </c>
      <c r="I386" s="2">
        <f>'database including 834 studies'!Q386</f>
        <v>0</v>
      </c>
      <c r="J386" s="2">
        <f>'database including 834 studies'!R386</f>
        <v>2019</v>
      </c>
    </row>
    <row r="387" spans="1:10">
      <c r="A387" s="2">
        <f>'database including 834 studies'!A387</f>
        <v>386</v>
      </c>
      <c r="B387" s="2">
        <f>'database including 834 studies'!J387</f>
        <v>1</v>
      </c>
      <c r="C387" s="2">
        <f>'database including 834 studies'!K387</f>
        <v>2</v>
      </c>
      <c r="D387" s="2">
        <f>'database including 834 studies'!L387</f>
        <v>0</v>
      </c>
      <c r="E387" s="2">
        <f>'database including 834 studies'!M387</f>
        <v>1</v>
      </c>
      <c r="F387" s="2">
        <f>'database including 834 studies'!N387</f>
        <v>0</v>
      </c>
      <c r="G387" s="2">
        <f>'database including 834 studies'!O387</f>
        <v>0</v>
      </c>
      <c r="H387" s="2">
        <f>'database including 834 studies'!P387</f>
        <v>1</v>
      </c>
      <c r="I387" s="2">
        <f>'database including 834 studies'!Q387</f>
        <v>0</v>
      </c>
      <c r="J387" s="2">
        <f>'database including 834 studies'!R387</f>
        <v>2019</v>
      </c>
    </row>
    <row r="388" spans="1:10">
      <c r="A388" s="2">
        <f>'database including 834 studies'!A388</f>
        <v>387</v>
      </c>
      <c r="B388" s="2">
        <f>'database including 834 studies'!J388</f>
        <v>1</v>
      </c>
      <c r="C388" s="2">
        <f>'database including 834 studies'!K388</f>
        <v>2</v>
      </c>
      <c r="D388" s="2">
        <f>'database including 834 studies'!L388</f>
        <v>1</v>
      </c>
      <c r="E388" s="2">
        <f>'database including 834 studies'!M388</f>
        <v>1</v>
      </c>
      <c r="F388" s="2">
        <f>'database including 834 studies'!N388</f>
        <v>0</v>
      </c>
      <c r="G388" s="2">
        <f>'database including 834 studies'!O388</f>
        <v>0</v>
      </c>
      <c r="H388" s="2">
        <f>'database including 834 studies'!P388</f>
        <v>0</v>
      </c>
      <c r="I388" s="2">
        <f>'database including 834 studies'!Q388</f>
        <v>0</v>
      </c>
      <c r="J388" s="2">
        <f>'database including 834 studies'!R388</f>
        <v>2019</v>
      </c>
    </row>
    <row r="389" spans="1:10">
      <c r="A389" s="2">
        <f>'database including 834 studies'!A389</f>
        <v>388</v>
      </c>
      <c r="B389" s="2">
        <f>'database including 834 studies'!J389</f>
        <v>1</v>
      </c>
      <c r="C389" s="2">
        <f>'database including 834 studies'!K389</f>
        <v>2</v>
      </c>
      <c r="D389" s="2">
        <f>'database including 834 studies'!L389</f>
        <v>1</v>
      </c>
      <c r="E389" s="2">
        <f>'database including 834 studies'!M389</f>
        <v>1</v>
      </c>
      <c r="F389" s="2">
        <f>'database including 834 studies'!N389</f>
        <v>0</v>
      </c>
      <c r="G389" s="2">
        <f>'database including 834 studies'!O389</f>
        <v>0</v>
      </c>
      <c r="H389" s="2">
        <f>'database including 834 studies'!P389</f>
        <v>0</v>
      </c>
      <c r="I389" s="2">
        <f>'database including 834 studies'!Q389</f>
        <v>0</v>
      </c>
      <c r="J389" s="2">
        <f>'database including 834 studies'!R389</f>
        <v>2020</v>
      </c>
    </row>
    <row r="390" spans="1:10">
      <c r="A390" s="2">
        <f>'database including 834 studies'!A390</f>
        <v>389</v>
      </c>
      <c r="B390" s="2">
        <f>'database including 834 studies'!J390</f>
        <v>1</v>
      </c>
      <c r="C390" s="2">
        <f>'database including 834 studies'!K390</f>
        <v>2</v>
      </c>
      <c r="D390" s="2">
        <f>'database including 834 studies'!L390</f>
        <v>0</v>
      </c>
      <c r="E390" s="2">
        <f>'database including 834 studies'!M390</f>
        <v>0</v>
      </c>
      <c r="F390" s="2">
        <f>'database including 834 studies'!N390</f>
        <v>1</v>
      </c>
      <c r="G390" s="2">
        <f>'database including 834 studies'!O390</f>
        <v>1</v>
      </c>
      <c r="H390" s="2">
        <f>'database including 834 studies'!P390</f>
        <v>0</v>
      </c>
      <c r="I390" s="2">
        <f>'database including 834 studies'!Q390</f>
        <v>0</v>
      </c>
      <c r="J390" s="2">
        <f>'database including 834 studies'!R390</f>
        <v>2020</v>
      </c>
    </row>
    <row r="391" spans="1:10">
      <c r="A391" s="2">
        <f>'database including 834 studies'!A391</f>
        <v>390</v>
      </c>
      <c r="B391" s="2">
        <f>'database including 834 studies'!J391</f>
        <v>1</v>
      </c>
      <c r="C391" s="2">
        <f>'database including 834 studies'!K391</f>
        <v>2</v>
      </c>
      <c r="D391" s="2">
        <f>'database including 834 studies'!L391</f>
        <v>1</v>
      </c>
      <c r="E391" s="2">
        <f>'database including 834 studies'!M391</f>
        <v>1</v>
      </c>
      <c r="F391" s="2">
        <f>'database including 834 studies'!N391</f>
        <v>0</v>
      </c>
      <c r="G391" s="2">
        <f>'database including 834 studies'!O391</f>
        <v>0</v>
      </c>
      <c r="H391" s="2">
        <f>'database including 834 studies'!P391</f>
        <v>0</v>
      </c>
      <c r="I391" s="2">
        <f>'database including 834 studies'!Q391</f>
        <v>0</v>
      </c>
      <c r="J391" s="2">
        <f>'database including 834 studies'!R391</f>
        <v>2020</v>
      </c>
    </row>
    <row r="392" spans="1:10">
      <c r="A392" s="2">
        <f>'database including 834 studies'!A392</f>
        <v>391</v>
      </c>
      <c r="B392" s="2">
        <f>'database including 834 studies'!J392</f>
        <v>1</v>
      </c>
      <c r="C392" s="2">
        <f>'database including 834 studies'!K392</f>
        <v>2</v>
      </c>
      <c r="D392" s="2">
        <f>'database including 834 studies'!L392</f>
        <v>1</v>
      </c>
      <c r="E392" s="2">
        <f>'database including 834 studies'!M392</f>
        <v>0</v>
      </c>
      <c r="F392" s="2">
        <f>'database including 834 studies'!N392</f>
        <v>0</v>
      </c>
      <c r="G392" s="2">
        <f>'database including 834 studies'!O392</f>
        <v>0</v>
      </c>
      <c r="H392" s="2">
        <f>'database including 834 studies'!P392</f>
        <v>1</v>
      </c>
      <c r="I392" s="2">
        <f>'database including 834 studies'!Q392</f>
        <v>0</v>
      </c>
      <c r="J392" s="2">
        <f>'database including 834 studies'!R392</f>
        <v>2020</v>
      </c>
    </row>
    <row r="393" spans="1:10">
      <c r="A393" s="2">
        <f>'database including 834 studies'!A393</f>
        <v>392</v>
      </c>
      <c r="B393" s="2">
        <f>'database including 834 studies'!J393</f>
        <v>1</v>
      </c>
      <c r="C393" s="2">
        <f>'database including 834 studies'!K393</f>
        <v>2</v>
      </c>
      <c r="D393" s="2">
        <f>'database including 834 studies'!L393</f>
        <v>1</v>
      </c>
      <c r="E393" s="2">
        <f>'database including 834 studies'!M393</f>
        <v>0</v>
      </c>
      <c r="F393" s="2">
        <f>'database including 834 studies'!N393</f>
        <v>0</v>
      </c>
      <c r="G393" s="2">
        <f>'database including 834 studies'!O393</f>
        <v>0</v>
      </c>
      <c r="H393" s="2">
        <f>'database including 834 studies'!P393</f>
        <v>1</v>
      </c>
      <c r="I393" s="2">
        <f>'database including 834 studies'!Q393</f>
        <v>0</v>
      </c>
      <c r="J393" s="2">
        <f>'database including 834 studies'!R393</f>
        <v>2020</v>
      </c>
    </row>
    <row r="394" spans="1:10">
      <c r="A394" s="2">
        <f>'database including 834 studies'!A394</f>
        <v>393</v>
      </c>
      <c r="B394" s="2">
        <f>'database including 834 studies'!J394</f>
        <v>1</v>
      </c>
      <c r="C394" s="2">
        <f>'database including 834 studies'!K394</f>
        <v>2</v>
      </c>
      <c r="D394" s="2">
        <f>'database including 834 studies'!L394</f>
        <v>1</v>
      </c>
      <c r="E394" s="2">
        <f>'database including 834 studies'!M394</f>
        <v>1</v>
      </c>
      <c r="F394" s="2">
        <f>'database including 834 studies'!N394</f>
        <v>0</v>
      </c>
      <c r="G394" s="2">
        <f>'database including 834 studies'!O394</f>
        <v>0</v>
      </c>
      <c r="H394" s="2">
        <f>'database including 834 studies'!P394</f>
        <v>0</v>
      </c>
      <c r="I394" s="2">
        <f>'database including 834 studies'!Q394</f>
        <v>0</v>
      </c>
      <c r="J394" s="2">
        <f>'database including 834 studies'!R394</f>
        <v>2021</v>
      </c>
    </row>
    <row r="395" spans="1:10">
      <c r="A395" s="2">
        <f>'database including 834 studies'!A395</f>
        <v>394</v>
      </c>
      <c r="B395" s="2">
        <f>'database including 834 studies'!J395</f>
        <v>1</v>
      </c>
      <c r="C395" s="2">
        <f>'database including 834 studies'!K395</f>
        <v>2</v>
      </c>
      <c r="D395" s="2">
        <f>'database including 834 studies'!L395</f>
        <v>0</v>
      </c>
      <c r="E395" s="2">
        <f>'database including 834 studies'!M395</f>
        <v>1</v>
      </c>
      <c r="F395" s="2">
        <f>'database including 834 studies'!N395</f>
        <v>1</v>
      </c>
      <c r="G395" s="2">
        <f>'database including 834 studies'!O395</f>
        <v>0</v>
      </c>
      <c r="H395" s="2">
        <f>'database including 834 studies'!P395</f>
        <v>0</v>
      </c>
      <c r="I395" s="2">
        <f>'database including 834 studies'!Q395</f>
        <v>0</v>
      </c>
      <c r="J395" s="2">
        <f>'database including 834 studies'!R395</f>
        <v>2021</v>
      </c>
    </row>
    <row r="396" spans="1:10">
      <c r="A396" s="2">
        <f>'database including 834 studies'!A396</f>
        <v>395</v>
      </c>
      <c r="B396" s="2">
        <f>'database including 834 studies'!J396</f>
        <v>1</v>
      </c>
      <c r="C396" s="2">
        <f>'database including 834 studies'!K396</f>
        <v>2</v>
      </c>
      <c r="D396" s="2">
        <f>'database including 834 studies'!L396</f>
        <v>0</v>
      </c>
      <c r="E396" s="2">
        <f>'database including 834 studies'!M396</f>
        <v>1</v>
      </c>
      <c r="F396" s="2">
        <f>'database including 834 studies'!N396</f>
        <v>1</v>
      </c>
      <c r="G396" s="2">
        <f>'database including 834 studies'!O396</f>
        <v>0</v>
      </c>
      <c r="H396" s="2">
        <f>'database including 834 studies'!P396</f>
        <v>0</v>
      </c>
      <c r="I396" s="2">
        <f>'database including 834 studies'!Q396</f>
        <v>0</v>
      </c>
      <c r="J396" s="2">
        <f>'database including 834 studies'!R396</f>
        <v>2022</v>
      </c>
    </row>
    <row r="397" spans="1:10">
      <c r="A397" s="2">
        <f>'database including 834 studies'!A397</f>
        <v>396</v>
      </c>
      <c r="B397" s="2">
        <f>'database including 834 studies'!J397</f>
        <v>1</v>
      </c>
      <c r="C397" s="2">
        <f>'database including 834 studies'!K397</f>
        <v>2</v>
      </c>
      <c r="D397" s="2">
        <f>'database including 834 studies'!L397</f>
        <v>0</v>
      </c>
      <c r="E397" s="2">
        <f>'database including 834 studies'!M397</f>
        <v>1</v>
      </c>
      <c r="F397" s="2">
        <f>'database including 834 studies'!N397</f>
        <v>1</v>
      </c>
      <c r="G397" s="2">
        <f>'database including 834 studies'!O397</f>
        <v>0</v>
      </c>
      <c r="H397" s="2">
        <f>'database including 834 studies'!P397</f>
        <v>0</v>
      </c>
      <c r="I397" s="2">
        <f>'database including 834 studies'!Q397</f>
        <v>0</v>
      </c>
      <c r="J397" s="2">
        <f>'database including 834 studies'!R397</f>
        <v>2022</v>
      </c>
    </row>
    <row r="398" spans="1:10">
      <c r="A398" s="2">
        <f>'database including 834 studies'!A398</f>
        <v>397</v>
      </c>
      <c r="B398" s="2">
        <f>'database including 834 studies'!J398</f>
        <v>1</v>
      </c>
      <c r="C398" s="2">
        <f>'database including 834 studies'!K398</f>
        <v>2</v>
      </c>
      <c r="D398" s="2">
        <f>'database including 834 studies'!L398</f>
        <v>0</v>
      </c>
      <c r="E398" s="2">
        <f>'database including 834 studies'!M398</f>
        <v>1</v>
      </c>
      <c r="F398" s="2">
        <f>'database including 834 studies'!N398</f>
        <v>1</v>
      </c>
      <c r="G398" s="2">
        <f>'database including 834 studies'!O398</f>
        <v>0</v>
      </c>
      <c r="H398" s="2">
        <f>'database including 834 studies'!P398</f>
        <v>0</v>
      </c>
      <c r="I398" s="2">
        <f>'database including 834 studies'!Q398</f>
        <v>0</v>
      </c>
      <c r="J398" s="2">
        <f>'database including 834 studies'!R398</f>
        <v>2022</v>
      </c>
    </row>
    <row r="399" spans="1:10">
      <c r="A399" s="2">
        <f>'database including 834 studies'!A399</f>
        <v>398</v>
      </c>
      <c r="B399" s="2">
        <f>'database including 834 studies'!J399</f>
        <v>1</v>
      </c>
      <c r="C399" s="2">
        <f>'database including 834 studies'!K399</f>
        <v>2</v>
      </c>
      <c r="D399" s="2">
        <f>'database including 834 studies'!L399</f>
        <v>0</v>
      </c>
      <c r="E399" s="2">
        <f>'database including 834 studies'!M399</f>
        <v>0</v>
      </c>
      <c r="F399" s="2">
        <f>'database including 834 studies'!N399</f>
        <v>1</v>
      </c>
      <c r="G399" s="2">
        <f>'database including 834 studies'!O399</f>
        <v>1</v>
      </c>
      <c r="H399" s="2">
        <f>'database including 834 studies'!P399</f>
        <v>0</v>
      </c>
      <c r="I399" s="2">
        <f>'database including 834 studies'!Q399</f>
        <v>0</v>
      </c>
      <c r="J399" s="2">
        <f>'database including 834 studies'!R399</f>
        <v>2018</v>
      </c>
    </row>
    <row r="400" spans="1:10">
      <c r="A400" s="2">
        <f>'database including 834 studies'!A400</f>
        <v>399</v>
      </c>
      <c r="B400" s="2">
        <f>'database including 834 studies'!J400</f>
        <v>1</v>
      </c>
      <c r="C400" s="2">
        <f>'database including 834 studies'!K400</f>
        <v>2</v>
      </c>
      <c r="D400" s="2">
        <f>'database including 834 studies'!L400</f>
        <v>0</v>
      </c>
      <c r="E400" s="2">
        <f>'database including 834 studies'!M400</f>
        <v>1</v>
      </c>
      <c r="F400" s="2">
        <f>'database including 834 studies'!N400</f>
        <v>0</v>
      </c>
      <c r="G400" s="2">
        <f>'database including 834 studies'!O400</f>
        <v>1</v>
      </c>
      <c r="H400" s="2">
        <f>'database including 834 studies'!P400</f>
        <v>0</v>
      </c>
      <c r="I400" s="2">
        <f>'database including 834 studies'!Q400</f>
        <v>0</v>
      </c>
      <c r="J400" s="2">
        <f>'database including 834 studies'!R400</f>
        <v>2021</v>
      </c>
    </row>
    <row r="401" spans="1:10">
      <c r="A401" s="2">
        <f>'database including 834 studies'!A401</f>
        <v>400</v>
      </c>
      <c r="B401" s="2">
        <f>'database including 834 studies'!J401</f>
        <v>1</v>
      </c>
      <c r="C401" s="2">
        <f>'database including 834 studies'!K401</f>
        <v>2</v>
      </c>
      <c r="D401" s="2">
        <f>'database including 834 studies'!L401</f>
        <v>1</v>
      </c>
      <c r="E401" s="2">
        <f>'database including 834 studies'!M401</f>
        <v>1</v>
      </c>
      <c r="F401" s="2">
        <f>'database including 834 studies'!N401</f>
        <v>0</v>
      </c>
      <c r="G401" s="2">
        <f>'database including 834 studies'!O401</f>
        <v>0</v>
      </c>
      <c r="H401" s="2">
        <f>'database including 834 studies'!P401</f>
        <v>0</v>
      </c>
      <c r="I401" s="2">
        <f>'database including 834 studies'!Q401</f>
        <v>0</v>
      </c>
      <c r="J401" s="2">
        <f>'database including 834 studies'!R401</f>
        <v>2020</v>
      </c>
    </row>
    <row r="402" spans="1:10">
      <c r="A402" s="2">
        <f>'database including 834 studies'!A402</f>
        <v>401</v>
      </c>
      <c r="B402" s="2">
        <f>'database including 834 studies'!J402</f>
        <v>1</v>
      </c>
      <c r="C402" s="2">
        <f>'database including 834 studies'!K402</f>
        <v>2</v>
      </c>
      <c r="D402" s="2">
        <f>'database including 834 studies'!L402</f>
        <v>1</v>
      </c>
      <c r="E402" s="2">
        <f>'database including 834 studies'!M402</f>
        <v>1</v>
      </c>
      <c r="F402" s="2">
        <f>'database including 834 studies'!N402</f>
        <v>0</v>
      </c>
      <c r="G402" s="2">
        <f>'database including 834 studies'!O402</f>
        <v>0</v>
      </c>
      <c r="H402" s="2">
        <f>'database including 834 studies'!P402</f>
        <v>0</v>
      </c>
      <c r="I402" s="2">
        <f>'database including 834 studies'!Q402</f>
        <v>0</v>
      </c>
      <c r="J402" s="2">
        <f>'database including 834 studies'!R402</f>
        <v>2022</v>
      </c>
    </row>
    <row r="403" spans="1:10">
      <c r="A403" s="2">
        <f>'database including 834 studies'!A403</f>
        <v>402</v>
      </c>
      <c r="B403" s="2">
        <f>'database including 834 studies'!J403</f>
        <v>1</v>
      </c>
      <c r="C403" s="2">
        <f>'database including 834 studies'!K403</f>
        <v>2</v>
      </c>
      <c r="D403" s="2">
        <f>'database including 834 studies'!L403</f>
        <v>0</v>
      </c>
      <c r="E403" s="2">
        <f>'database including 834 studies'!M403</f>
        <v>1</v>
      </c>
      <c r="F403" s="2">
        <f>'database including 834 studies'!N403</f>
        <v>1</v>
      </c>
      <c r="G403" s="2">
        <f>'database including 834 studies'!O403</f>
        <v>0</v>
      </c>
      <c r="H403" s="2">
        <f>'database including 834 studies'!P403</f>
        <v>0</v>
      </c>
      <c r="I403" s="2">
        <f>'database including 834 studies'!Q403</f>
        <v>0</v>
      </c>
      <c r="J403" s="2">
        <f>'database including 834 studies'!R403</f>
        <v>2019</v>
      </c>
    </row>
    <row r="404" spans="1:10">
      <c r="A404" s="2">
        <f>'database including 834 studies'!A404</f>
        <v>403</v>
      </c>
      <c r="B404" s="2">
        <f>'database including 834 studies'!J404</f>
        <v>1</v>
      </c>
      <c r="C404" s="2">
        <f>'database including 834 studies'!K404</f>
        <v>2</v>
      </c>
      <c r="D404" s="2">
        <f>'database including 834 studies'!L404</f>
        <v>1</v>
      </c>
      <c r="E404" s="2">
        <f>'database including 834 studies'!M404</f>
        <v>0</v>
      </c>
      <c r="F404" s="2">
        <f>'database including 834 studies'!N404</f>
        <v>0</v>
      </c>
      <c r="G404" s="2">
        <f>'database including 834 studies'!O404</f>
        <v>0</v>
      </c>
      <c r="H404" s="2">
        <f>'database including 834 studies'!P404</f>
        <v>1</v>
      </c>
      <c r="I404" s="2">
        <f>'database including 834 studies'!Q404</f>
        <v>0</v>
      </c>
      <c r="J404" s="2">
        <f>'database including 834 studies'!R404</f>
        <v>2022</v>
      </c>
    </row>
    <row r="405" spans="1:10">
      <c r="A405" s="2">
        <f>'database including 834 studies'!A405</f>
        <v>404</v>
      </c>
      <c r="B405" s="2">
        <f>'database including 834 studies'!J405</f>
        <v>1</v>
      </c>
      <c r="C405" s="2">
        <f>'database including 834 studies'!K405</f>
        <v>2</v>
      </c>
      <c r="D405" s="2">
        <f>'database including 834 studies'!L405</f>
        <v>1</v>
      </c>
      <c r="E405" s="2">
        <f>'database including 834 studies'!M405</f>
        <v>1</v>
      </c>
      <c r="F405" s="2">
        <f>'database including 834 studies'!N405</f>
        <v>0</v>
      </c>
      <c r="G405" s="2">
        <f>'database including 834 studies'!O405</f>
        <v>0</v>
      </c>
      <c r="H405" s="2">
        <f>'database including 834 studies'!P405</f>
        <v>0</v>
      </c>
      <c r="I405" s="2">
        <f>'database including 834 studies'!Q405</f>
        <v>0</v>
      </c>
      <c r="J405" s="2">
        <f>'database including 834 studies'!R405</f>
        <v>2021</v>
      </c>
    </row>
    <row r="406" spans="1:10">
      <c r="A406" s="2">
        <f>'database including 834 studies'!A406</f>
        <v>405</v>
      </c>
      <c r="B406" s="2">
        <f>'database including 834 studies'!J406</f>
        <v>1</v>
      </c>
      <c r="C406" s="2">
        <f>'database including 834 studies'!K406</f>
        <v>2</v>
      </c>
      <c r="D406" s="2">
        <f>'database including 834 studies'!L406</f>
        <v>1</v>
      </c>
      <c r="E406" s="2">
        <f>'database including 834 studies'!M406</f>
        <v>1</v>
      </c>
      <c r="F406" s="2">
        <f>'database including 834 studies'!N406</f>
        <v>0</v>
      </c>
      <c r="G406" s="2">
        <f>'database including 834 studies'!O406</f>
        <v>0</v>
      </c>
      <c r="H406" s="2">
        <f>'database including 834 studies'!P406</f>
        <v>0</v>
      </c>
      <c r="I406" s="2">
        <f>'database including 834 studies'!Q406</f>
        <v>0</v>
      </c>
      <c r="J406" s="2">
        <f>'database including 834 studies'!R406</f>
        <v>2021</v>
      </c>
    </row>
    <row r="407" spans="1:10">
      <c r="A407" s="2">
        <f>'database including 834 studies'!A407</f>
        <v>406</v>
      </c>
      <c r="B407" s="2">
        <f>'database including 834 studies'!J407</f>
        <v>1</v>
      </c>
      <c r="C407" s="2">
        <f>'database including 834 studies'!K407</f>
        <v>2</v>
      </c>
      <c r="D407" s="2">
        <f>'database including 834 studies'!L407</f>
        <v>0</v>
      </c>
      <c r="E407" s="2">
        <f>'database including 834 studies'!M407</f>
        <v>1</v>
      </c>
      <c r="F407" s="2">
        <f>'database including 834 studies'!N407</f>
        <v>0</v>
      </c>
      <c r="G407" s="2">
        <f>'database including 834 studies'!O407</f>
        <v>0</v>
      </c>
      <c r="H407" s="2">
        <f>'database including 834 studies'!P407</f>
        <v>1</v>
      </c>
      <c r="I407" s="2">
        <f>'database including 834 studies'!Q407</f>
        <v>0</v>
      </c>
      <c r="J407" s="2">
        <f>'database including 834 studies'!R407</f>
        <v>2021</v>
      </c>
    </row>
    <row r="408" spans="1:10">
      <c r="A408" s="2">
        <f>'database including 834 studies'!A408</f>
        <v>407</v>
      </c>
      <c r="B408" s="2">
        <f>'database including 834 studies'!J408</f>
        <v>1</v>
      </c>
      <c r="C408" s="2">
        <f>'database including 834 studies'!K408</f>
        <v>2</v>
      </c>
      <c r="D408" s="2">
        <f>'database including 834 studies'!L408</f>
        <v>1</v>
      </c>
      <c r="E408" s="2">
        <f>'database including 834 studies'!M408</f>
        <v>1</v>
      </c>
      <c r="F408" s="2">
        <f>'database including 834 studies'!N408</f>
        <v>0</v>
      </c>
      <c r="G408" s="2">
        <f>'database including 834 studies'!O408</f>
        <v>0</v>
      </c>
      <c r="H408" s="2">
        <f>'database including 834 studies'!P408</f>
        <v>0</v>
      </c>
      <c r="I408" s="2">
        <f>'database including 834 studies'!Q408</f>
        <v>0</v>
      </c>
      <c r="J408" s="2">
        <f>'database including 834 studies'!R408</f>
        <v>2021</v>
      </c>
    </row>
    <row r="409" spans="1:10">
      <c r="A409" s="2">
        <f>'database including 834 studies'!A409</f>
        <v>408</v>
      </c>
      <c r="B409" s="2">
        <f>'database including 834 studies'!J409</f>
        <v>1</v>
      </c>
      <c r="C409" s="2">
        <f>'database including 834 studies'!K409</f>
        <v>2</v>
      </c>
      <c r="D409" s="2">
        <f>'database including 834 studies'!L409</f>
        <v>0</v>
      </c>
      <c r="E409" s="2">
        <f>'database including 834 studies'!M409</f>
        <v>1</v>
      </c>
      <c r="F409" s="2">
        <f>'database including 834 studies'!N409</f>
        <v>1</v>
      </c>
      <c r="G409" s="2">
        <f>'database including 834 studies'!O409</f>
        <v>0</v>
      </c>
      <c r="H409" s="2">
        <f>'database including 834 studies'!P409</f>
        <v>0</v>
      </c>
      <c r="I409" s="2">
        <f>'database including 834 studies'!Q409</f>
        <v>0</v>
      </c>
      <c r="J409" s="2">
        <f>'database including 834 studies'!R409</f>
        <v>2021</v>
      </c>
    </row>
    <row r="410" spans="1:10">
      <c r="A410" s="2">
        <f>'database including 834 studies'!A410</f>
        <v>409</v>
      </c>
      <c r="B410" s="2">
        <f>'database including 834 studies'!J410</f>
        <v>1</v>
      </c>
      <c r="C410" s="2">
        <f>'database including 834 studies'!K410</f>
        <v>2</v>
      </c>
      <c r="D410" s="2">
        <f>'database including 834 studies'!L410</f>
        <v>0</v>
      </c>
      <c r="E410" s="2">
        <f>'database including 834 studies'!M410</f>
        <v>1</v>
      </c>
      <c r="F410" s="2">
        <f>'database including 834 studies'!N410</f>
        <v>1</v>
      </c>
      <c r="G410" s="2">
        <f>'database including 834 studies'!O410</f>
        <v>0</v>
      </c>
      <c r="H410" s="2">
        <f>'database including 834 studies'!P410</f>
        <v>0</v>
      </c>
      <c r="I410" s="2">
        <f>'database including 834 studies'!Q410</f>
        <v>0</v>
      </c>
      <c r="J410" s="2">
        <f>'database including 834 studies'!R410</f>
        <v>2022</v>
      </c>
    </row>
    <row r="411" spans="1:10">
      <c r="A411" s="2">
        <f>'database including 834 studies'!A411</f>
        <v>410</v>
      </c>
      <c r="B411" s="2">
        <f>'database including 834 studies'!J411</f>
        <v>1</v>
      </c>
      <c r="C411" s="2">
        <f>'database including 834 studies'!K411</f>
        <v>2</v>
      </c>
      <c r="D411" s="2">
        <f>'database including 834 studies'!L411</f>
        <v>1</v>
      </c>
      <c r="E411" s="2">
        <f>'database including 834 studies'!M411</f>
        <v>1</v>
      </c>
      <c r="F411" s="2">
        <f>'database including 834 studies'!N411</f>
        <v>0</v>
      </c>
      <c r="G411" s="2">
        <f>'database including 834 studies'!O411</f>
        <v>0</v>
      </c>
      <c r="H411" s="2">
        <f>'database including 834 studies'!P411</f>
        <v>0</v>
      </c>
      <c r="I411" s="2">
        <f>'database including 834 studies'!Q411</f>
        <v>0</v>
      </c>
      <c r="J411" s="2">
        <f>'database including 834 studies'!R411</f>
        <v>2021</v>
      </c>
    </row>
    <row r="412" spans="1:10">
      <c r="A412" s="2">
        <f>'database including 834 studies'!A412</f>
        <v>411</v>
      </c>
      <c r="B412" s="2">
        <f>'database including 834 studies'!J412</f>
        <v>1</v>
      </c>
      <c r="C412" s="2">
        <f>'database including 834 studies'!K412</f>
        <v>2</v>
      </c>
      <c r="D412" s="2">
        <f>'database including 834 studies'!L412</f>
        <v>0</v>
      </c>
      <c r="E412" s="2">
        <f>'database including 834 studies'!M412</f>
        <v>1</v>
      </c>
      <c r="F412" s="2">
        <f>'database including 834 studies'!N412</f>
        <v>0</v>
      </c>
      <c r="G412" s="2">
        <f>'database including 834 studies'!O412</f>
        <v>1</v>
      </c>
      <c r="H412" s="2">
        <f>'database including 834 studies'!P412</f>
        <v>0</v>
      </c>
      <c r="I412" s="2">
        <f>'database including 834 studies'!Q412</f>
        <v>0</v>
      </c>
      <c r="J412" s="2">
        <f>'database including 834 studies'!R412</f>
        <v>2022</v>
      </c>
    </row>
    <row r="413" spans="1:10">
      <c r="A413" s="2">
        <f>'database including 834 studies'!A413</f>
        <v>412</v>
      </c>
      <c r="B413" s="2">
        <f>'database including 834 studies'!J413</f>
        <v>1</v>
      </c>
      <c r="C413" s="2">
        <f>'database including 834 studies'!K413</f>
        <v>2</v>
      </c>
      <c r="D413" s="2">
        <f>'database including 834 studies'!L413</f>
        <v>1</v>
      </c>
      <c r="E413" s="2">
        <f>'database including 834 studies'!M413</f>
        <v>1</v>
      </c>
      <c r="F413" s="2">
        <f>'database including 834 studies'!N413</f>
        <v>0</v>
      </c>
      <c r="G413" s="2">
        <f>'database including 834 studies'!O413</f>
        <v>0</v>
      </c>
      <c r="H413" s="2">
        <f>'database including 834 studies'!P413</f>
        <v>0</v>
      </c>
      <c r="I413" s="2">
        <f>'database including 834 studies'!Q413</f>
        <v>0</v>
      </c>
      <c r="J413" s="2">
        <f>'database including 834 studies'!R413</f>
        <v>2018</v>
      </c>
    </row>
    <row r="414" spans="1:10">
      <c r="A414" s="2">
        <f>'database including 834 studies'!A414</f>
        <v>413</v>
      </c>
      <c r="B414" s="2">
        <f>'database including 834 studies'!J414</f>
        <v>1</v>
      </c>
      <c r="C414" s="2">
        <f>'database including 834 studies'!K414</f>
        <v>2</v>
      </c>
      <c r="D414" s="2">
        <f>'database including 834 studies'!L414</f>
        <v>1</v>
      </c>
      <c r="E414" s="2">
        <f>'database including 834 studies'!M414</f>
        <v>1</v>
      </c>
      <c r="F414" s="2">
        <f>'database including 834 studies'!N414</f>
        <v>0</v>
      </c>
      <c r="G414" s="2">
        <f>'database including 834 studies'!O414</f>
        <v>0</v>
      </c>
      <c r="H414" s="2">
        <f>'database including 834 studies'!P414</f>
        <v>0</v>
      </c>
      <c r="I414" s="2">
        <f>'database including 834 studies'!Q414</f>
        <v>0</v>
      </c>
      <c r="J414" s="2">
        <f>'database including 834 studies'!R414</f>
        <v>2019</v>
      </c>
    </row>
    <row r="415" spans="1:10">
      <c r="A415" s="2">
        <f>'database including 834 studies'!A415</f>
        <v>414</v>
      </c>
      <c r="B415" s="2">
        <f>'database including 834 studies'!J415</f>
        <v>1</v>
      </c>
      <c r="C415" s="2">
        <f>'database including 834 studies'!K415</f>
        <v>2</v>
      </c>
      <c r="D415" s="2">
        <f>'database including 834 studies'!L415</f>
        <v>1</v>
      </c>
      <c r="E415" s="2">
        <f>'database including 834 studies'!M415</f>
        <v>1</v>
      </c>
      <c r="F415" s="2">
        <f>'database including 834 studies'!N415</f>
        <v>0</v>
      </c>
      <c r="G415" s="2">
        <f>'database including 834 studies'!O415</f>
        <v>0</v>
      </c>
      <c r="H415" s="2">
        <f>'database including 834 studies'!P415</f>
        <v>0</v>
      </c>
      <c r="I415" s="2">
        <f>'database including 834 studies'!Q415</f>
        <v>0</v>
      </c>
      <c r="J415" s="2">
        <f>'database including 834 studies'!R415</f>
        <v>2019</v>
      </c>
    </row>
    <row r="416" spans="1:10">
      <c r="A416" s="2">
        <f>'database including 834 studies'!A416</f>
        <v>415</v>
      </c>
      <c r="B416" s="2">
        <f>'database including 834 studies'!J416</f>
        <v>1</v>
      </c>
      <c r="C416" s="2">
        <f>'database including 834 studies'!K416</f>
        <v>2</v>
      </c>
      <c r="D416" s="2">
        <f>'database including 834 studies'!L416</f>
        <v>1</v>
      </c>
      <c r="E416" s="2">
        <f>'database including 834 studies'!M416</f>
        <v>1</v>
      </c>
      <c r="F416" s="2">
        <f>'database including 834 studies'!N416</f>
        <v>0</v>
      </c>
      <c r="G416" s="2">
        <f>'database including 834 studies'!O416</f>
        <v>0</v>
      </c>
      <c r="H416" s="2">
        <f>'database including 834 studies'!P416</f>
        <v>0</v>
      </c>
      <c r="I416" s="2">
        <f>'database including 834 studies'!Q416</f>
        <v>0</v>
      </c>
      <c r="J416" s="2">
        <f>'database including 834 studies'!R416</f>
        <v>2020</v>
      </c>
    </row>
    <row r="417" spans="1:10">
      <c r="A417" s="2">
        <f>'database including 834 studies'!A417</f>
        <v>416</v>
      </c>
      <c r="B417" s="2">
        <f>'database including 834 studies'!J417</f>
        <v>1</v>
      </c>
      <c r="C417" s="2">
        <f>'database including 834 studies'!K417</f>
        <v>2</v>
      </c>
      <c r="D417" s="2">
        <f>'database including 834 studies'!L417</f>
        <v>0</v>
      </c>
      <c r="E417" s="2">
        <f>'database including 834 studies'!M417</f>
        <v>1</v>
      </c>
      <c r="F417" s="2">
        <f>'database including 834 studies'!N417</f>
        <v>1</v>
      </c>
      <c r="G417" s="2">
        <f>'database including 834 studies'!O417</f>
        <v>0</v>
      </c>
      <c r="H417" s="2">
        <f>'database including 834 studies'!P417</f>
        <v>0</v>
      </c>
      <c r="I417" s="2">
        <f>'database including 834 studies'!Q417</f>
        <v>0</v>
      </c>
      <c r="J417" s="2">
        <f>'database including 834 studies'!R417</f>
        <v>2020</v>
      </c>
    </row>
    <row r="418" spans="1:10">
      <c r="A418" s="2">
        <f>'database including 834 studies'!A418</f>
        <v>417</v>
      </c>
      <c r="B418" s="2">
        <f>'database including 834 studies'!J418</f>
        <v>1</v>
      </c>
      <c r="C418" s="2">
        <f>'database including 834 studies'!K418</f>
        <v>2</v>
      </c>
      <c r="D418" s="2">
        <f>'database including 834 studies'!L418</f>
        <v>1</v>
      </c>
      <c r="E418" s="2">
        <f>'database including 834 studies'!M418</f>
        <v>1</v>
      </c>
      <c r="F418" s="2">
        <f>'database including 834 studies'!N418</f>
        <v>0</v>
      </c>
      <c r="G418" s="2">
        <f>'database including 834 studies'!O418</f>
        <v>0</v>
      </c>
      <c r="H418" s="2">
        <f>'database including 834 studies'!P418</f>
        <v>0</v>
      </c>
      <c r="I418" s="2">
        <f>'database including 834 studies'!Q418</f>
        <v>0</v>
      </c>
      <c r="J418" s="2">
        <f>'database including 834 studies'!R418</f>
        <v>2020</v>
      </c>
    </row>
    <row r="419" spans="1:10">
      <c r="A419" s="2">
        <f>'database including 834 studies'!A419</f>
        <v>418</v>
      </c>
      <c r="B419" s="2">
        <f>'database including 834 studies'!J419</f>
        <v>1</v>
      </c>
      <c r="C419" s="2">
        <f>'database including 834 studies'!K419</f>
        <v>2</v>
      </c>
      <c r="D419" s="2">
        <f>'database including 834 studies'!L419</f>
        <v>0</v>
      </c>
      <c r="E419" s="2">
        <f>'database including 834 studies'!M419</f>
        <v>0</v>
      </c>
      <c r="F419" s="2">
        <f>'database including 834 studies'!N419</f>
        <v>0</v>
      </c>
      <c r="G419" s="2">
        <f>'database including 834 studies'!O419</f>
        <v>0</v>
      </c>
      <c r="H419" s="2">
        <f>'database including 834 studies'!P419</f>
        <v>1</v>
      </c>
      <c r="I419" s="2">
        <f>'database including 834 studies'!Q419</f>
        <v>1</v>
      </c>
      <c r="J419" s="2">
        <f>'database including 834 studies'!R419</f>
        <v>2021</v>
      </c>
    </row>
    <row r="420" spans="1:10">
      <c r="A420" s="2">
        <f>'database including 834 studies'!A420</f>
        <v>419</v>
      </c>
      <c r="B420" s="2">
        <f>'database including 834 studies'!J420</f>
        <v>1</v>
      </c>
      <c r="C420" s="2">
        <f>'database including 834 studies'!K420</f>
        <v>2</v>
      </c>
      <c r="D420" s="2">
        <f>'database including 834 studies'!L420</f>
        <v>1</v>
      </c>
      <c r="E420" s="2">
        <f>'database including 834 studies'!M420</f>
        <v>1</v>
      </c>
      <c r="F420" s="2">
        <f>'database including 834 studies'!N420</f>
        <v>0</v>
      </c>
      <c r="G420" s="2">
        <f>'database including 834 studies'!O420</f>
        <v>0</v>
      </c>
      <c r="H420" s="2">
        <f>'database including 834 studies'!P420</f>
        <v>0</v>
      </c>
      <c r="I420" s="2">
        <f>'database including 834 studies'!Q420</f>
        <v>0</v>
      </c>
      <c r="J420" s="2">
        <f>'database including 834 studies'!R420</f>
        <v>2021</v>
      </c>
    </row>
    <row r="421" spans="1:10">
      <c r="A421" s="2">
        <f>'database including 834 studies'!A421</f>
        <v>420</v>
      </c>
      <c r="B421" s="2">
        <f>'database including 834 studies'!J421</f>
        <v>1</v>
      </c>
      <c r="C421" s="2">
        <f>'database including 834 studies'!K421</f>
        <v>2</v>
      </c>
      <c r="D421" s="2">
        <f>'database including 834 studies'!L421</f>
        <v>1</v>
      </c>
      <c r="E421" s="2">
        <f>'database including 834 studies'!M421</f>
        <v>1</v>
      </c>
      <c r="F421" s="2">
        <f>'database including 834 studies'!N421</f>
        <v>0</v>
      </c>
      <c r="G421" s="2">
        <f>'database including 834 studies'!O421</f>
        <v>0</v>
      </c>
      <c r="H421" s="2">
        <f>'database including 834 studies'!P421</f>
        <v>0</v>
      </c>
      <c r="I421" s="2">
        <f>'database including 834 studies'!Q421</f>
        <v>0</v>
      </c>
      <c r="J421" s="2">
        <f>'database including 834 studies'!R421</f>
        <v>2022</v>
      </c>
    </row>
    <row r="422" spans="1:10">
      <c r="A422" s="2">
        <f>'database including 834 studies'!A422</f>
        <v>421</v>
      </c>
      <c r="B422" s="2">
        <f>'database including 834 studies'!J422</f>
        <v>1</v>
      </c>
      <c r="C422" s="2">
        <f>'database including 834 studies'!K422</f>
        <v>2</v>
      </c>
      <c r="D422" s="2">
        <f>'database including 834 studies'!L422</f>
        <v>1</v>
      </c>
      <c r="E422" s="2">
        <f>'database including 834 studies'!M422</f>
        <v>1</v>
      </c>
      <c r="F422" s="2">
        <f>'database including 834 studies'!N422</f>
        <v>0</v>
      </c>
      <c r="G422" s="2">
        <f>'database including 834 studies'!O422</f>
        <v>0</v>
      </c>
      <c r="H422" s="2">
        <f>'database including 834 studies'!P422</f>
        <v>0</v>
      </c>
      <c r="I422" s="2">
        <f>'database including 834 studies'!Q422</f>
        <v>0</v>
      </c>
      <c r="J422" s="2">
        <f>'database including 834 studies'!R422</f>
        <v>2019</v>
      </c>
    </row>
    <row r="423" spans="1:10">
      <c r="A423" s="2">
        <f>'database including 834 studies'!A423</f>
        <v>422</v>
      </c>
      <c r="B423" s="2">
        <f>'database including 834 studies'!J423</f>
        <v>1</v>
      </c>
      <c r="C423" s="2">
        <f>'database including 834 studies'!K423</f>
        <v>2</v>
      </c>
      <c r="D423" s="2">
        <f>'database including 834 studies'!L423</f>
        <v>0</v>
      </c>
      <c r="E423" s="2">
        <f>'database including 834 studies'!M423</f>
        <v>1</v>
      </c>
      <c r="F423" s="2">
        <f>'database including 834 studies'!N423</f>
        <v>1</v>
      </c>
      <c r="G423" s="2">
        <f>'database including 834 studies'!O423</f>
        <v>0</v>
      </c>
      <c r="H423" s="2">
        <f>'database including 834 studies'!P423</f>
        <v>0</v>
      </c>
      <c r="I423" s="2">
        <f>'database including 834 studies'!Q423</f>
        <v>0</v>
      </c>
      <c r="J423" s="2">
        <f>'database including 834 studies'!R423</f>
        <v>2020</v>
      </c>
    </row>
    <row r="424" spans="1:10">
      <c r="A424" s="2">
        <f>'database including 834 studies'!A424</f>
        <v>423</v>
      </c>
      <c r="B424" s="2">
        <f>'database including 834 studies'!J424</f>
        <v>1</v>
      </c>
      <c r="C424" s="2">
        <f>'database including 834 studies'!K424</f>
        <v>2</v>
      </c>
      <c r="D424" s="2">
        <f>'database including 834 studies'!L424</f>
        <v>0</v>
      </c>
      <c r="E424" s="2">
        <f>'database including 834 studies'!M424</f>
        <v>1</v>
      </c>
      <c r="F424" s="2">
        <f>'database including 834 studies'!N424</f>
        <v>1</v>
      </c>
      <c r="G424" s="2">
        <f>'database including 834 studies'!O424</f>
        <v>0</v>
      </c>
      <c r="H424" s="2">
        <f>'database including 834 studies'!P424</f>
        <v>0</v>
      </c>
      <c r="I424" s="2">
        <f>'database including 834 studies'!Q424</f>
        <v>0</v>
      </c>
      <c r="J424" s="2">
        <f>'database including 834 studies'!R424</f>
        <v>2021</v>
      </c>
    </row>
    <row r="425" spans="1:10">
      <c r="A425" s="2">
        <f>'database including 834 studies'!A425</f>
        <v>424</v>
      </c>
      <c r="B425" s="2">
        <f>'database including 834 studies'!J425</f>
        <v>1</v>
      </c>
      <c r="C425" s="2">
        <f>'database including 834 studies'!K425</f>
        <v>2</v>
      </c>
      <c r="D425" s="2">
        <f>'database including 834 studies'!L425</f>
        <v>0</v>
      </c>
      <c r="E425" s="2">
        <f>'database including 834 studies'!M425</f>
        <v>1</v>
      </c>
      <c r="F425" s="2">
        <f>'database including 834 studies'!N425</f>
        <v>0</v>
      </c>
      <c r="G425" s="2">
        <f>'database including 834 studies'!O425</f>
        <v>1</v>
      </c>
      <c r="H425" s="2">
        <f>'database including 834 studies'!P425</f>
        <v>0</v>
      </c>
      <c r="I425" s="2">
        <f>'database including 834 studies'!Q425</f>
        <v>0</v>
      </c>
      <c r="J425" s="2">
        <f>'database including 834 studies'!R425</f>
        <v>2022</v>
      </c>
    </row>
    <row r="426" spans="1:10">
      <c r="A426" s="2">
        <f>'database including 834 studies'!A426</f>
        <v>425</v>
      </c>
      <c r="B426" s="2">
        <f>'database including 834 studies'!J426</f>
        <v>1</v>
      </c>
      <c r="C426" s="2">
        <f>'database including 834 studies'!K426</f>
        <v>2</v>
      </c>
      <c r="D426" s="2">
        <f>'database including 834 studies'!L426</f>
        <v>0</v>
      </c>
      <c r="E426" s="2">
        <f>'database including 834 studies'!M426</f>
        <v>1</v>
      </c>
      <c r="F426" s="2">
        <f>'database including 834 studies'!N426</f>
        <v>1</v>
      </c>
      <c r="G426" s="2">
        <f>'database including 834 studies'!O426</f>
        <v>0</v>
      </c>
      <c r="H426" s="2">
        <f>'database including 834 studies'!P426</f>
        <v>0</v>
      </c>
      <c r="I426" s="2">
        <f>'database including 834 studies'!Q426</f>
        <v>0</v>
      </c>
      <c r="J426" s="2">
        <f>'database including 834 studies'!R426</f>
        <v>2015</v>
      </c>
    </row>
    <row r="427" spans="1:10">
      <c r="A427" s="2">
        <f>'database including 834 studies'!A427</f>
        <v>426</v>
      </c>
      <c r="B427" s="2">
        <f>'database including 834 studies'!J427</f>
        <v>1</v>
      </c>
      <c r="C427" s="2">
        <f>'database including 834 studies'!K427</f>
        <v>2</v>
      </c>
      <c r="D427" s="2">
        <f>'database including 834 studies'!L427</f>
        <v>0</v>
      </c>
      <c r="E427" s="2">
        <f>'database including 834 studies'!M427</f>
        <v>1</v>
      </c>
      <c r="F427" s="2">
        <f>'database including 834 studies'!N427</f>
        <v>1</v>
      </c>
      <c r="G427" s="2">
        <f>'database including 834 studies'!O427</f>
        <v>0</v>
      </c>
      <c r="H427" s="2">
        <f>'database including 834 studies'!P427</f>
        <v>0</v>
      </c>
      <c r="I427" s="2">
        <f>'database including 834 studies'!Q427</f>
        <v>0</v>
      </c>
      <c r="J427" s="2">
        <f>'database including 834 studies'!R427</f>
        <v>2018</v>
      </c>
    </row>
    <row r="428" spans="1:10">
      <c r="A428" s="2">
        <f>'database including 834 studies'!A428</f>
        <v>427</v>
      </c>
      <c r="B428" s="2">
        <f>'database including 834 studies'!J428</f>
        <v>1</v>
      </c>
      <c r="C428" s="2">
        <f>'database including 834 studies'!K428</f>
        <v>2</v>
      </c>
      <c r="D428" s="2">
        <f>'database including 834 studies'!L428</f>
        <v>0</v>
      </c>
      <c r="E428" s="2">
        <f>'database including 834 studies'!M428</f>
        <v>1</v>
      </c>
      <c r="F428" s="2">
        <f>'database including 834 studies'!N428</f>
        <v>0</v>
      </c>
      <c r="G428" s="2">
        <f>'database including 834 studies'!O428</f>
        <v>1</v>
      </c>
      <c r="H428" s="2">
        <f>'database including 834 studies'!P428</f>
        <v>0</v>
      </c>
      <c r="I428" s="2">
        <f>'database including 834 studies'!Q428</f>
        <v>0</v>
      </c>
      <c r="J428" s="2">
        <f>'database including 834 studies'!R428</f>
        <v>2018</v>
      </c>
    </row>
    <row r="429" spans="1:10">
      <c r="A429" s="2">
        <f>'database including 834 studies'!A429</f>
        <v>428</v>
      </c>
      <c r="B429" s="2">
        <f>'database including 834 studies'!J429</f>
        <v>1</v>
      </c>
      <c r="C429" s="2">
        <f>'database including 834 studies'!K429</f>
        <v>2</v>
      </c>
      <c r="D429" s="2">
        <f>'database including 834 studies'!L429</f>
        <v>0</v>
      </c>
      <c r="E429" s="2">
        <f>'database including 834 studies'!M429</f>
        <v>1</v>
      </c>
      <c r="F429" s="2">
        <f>'database including 834 studies'!N429</f>
        <v>0</v>
      </c>
      <c r="G429" s="2">
        <f>'database including 834 studies'!O429</f>
        <v>1</v>
      </c>
      <c r="H429" s="2">
        <f>'database including 834 studies'!P429</f>
        <v>0</v>
      </c>
      <c r="I429" s="2">
        <f>'database including 834 studies'!Q429</f>
        <v>0</v>
      </c>
      <c r="J429" s="2">
        <f>'database including 834 studies'!R429</f>
        <v>2022</v>
      </c>
    </row>
    <row r="430" spans="1:10">
      <c r="A430" s="2">
        <f>'database including 834 studies'!A430</f>
        <v>429</v>
      </c>
      <c r="B430" s="2">
        <f>'database including 834 studies'!J430</f>
        <v>1</v>
      </c>
      <c r="C430" s="2">
        <f>'database including 834 studies'!K430</f>
        <v>2</v>
      </c>
      <c r="D430" s="2">
        <f>'database including 834 studies'!L430</f>
        <v>0</v>
      </c>
      <c r="E430" s="2">
        <f>'database including 834 studies'!M430</f>
        <v>0</v>
      </c>
      <c r="F430" s="2">
        <f>'database including 834 studies'!N430</f>
        <v>1</v>
      </c>
      <c r="G430" s="2">
        <f>'database including 834 studies'!O430</f>
        <v>0</v>
      </c>
      <c r="H430" s="2">
        <f>'database including 834 studies'!P430</f>
        <v>0</v>
      </c>
      <c r="I430" s="2">
        <f>'database including 834 studies'!Q430</f>
        <v>1</v>
      </c>
      <c r="J430" s="2">
        <f>'database including 834 studies'!R430</f>
        <v>2018</v>
      </c>
    </row>
    <row r="431" spans="1:10">
      <c r="A431" s="2">
        <f>'database including 834 studies'!A431</f>
        <v>430</v>
      </c>
      <c r="B431" s="2">
        <f>'database including 834 studies'!J431</f>
        <v>1</v>
      </c>
      <c r="C431" s="2">
        <f>'database including 834 studies'!K431</f>
        <v>2</v>
      </c>
      <c r="D431" s="2">
        <f>'database including 834 studies'!L431</f>
        <v>1</v>
      </c>
      <c r="E431" s="2">
        <f>'database including 834 studies'!M431</f>
        <v>0</v>
      </c>
      <c r="F431" s="2">
        <f>'database including 834 studies'!N431</f>
        <v>0</v>
      </c>
      <c r="G431" s="2">
        <f>'database including 834 studies'!O431</f>
        <v>0</v>
      </c>
      <c r="H431" s="2">
        <f>'database including 834 studies'!P431</f>
        <v>1</v>
      </c>
      <c r="I431" s="2">
        <f>'database including 834 studies'!Q431</f>
        <v>0</v>
      </c>
      <c r="J431" s="2">
        <f>'database including 834 studies'!R431</f>
        <v>2021</v>
      </c>
    </row>
    <row r="432" spans="1:10">
      <c r="A432" s="2">
        <f>'database including 834 studies'!A432</f>
        <v>431</v>
      </c>
      <c r="B432" s="2">
        <f>'database including 834 studies'!J432</f>
        <v>1</v>
      </c>
      <c r="C432" s="2">
        <f>'database including 834 studies'!K432</f>
        <v>2</v>
      </c>
      <c r="D432" s="2">
        <f>'database including 834 studies'!L432</f>
        <v>0</v>
      </c>
      <c r="E432" s="2">
        <f>'database including 834 studies'!M432</f>
        <v>1</v>
      </c>
      <c r="F432" s="2">
        <f>'database including 834 studies'!N432</f>
        <v>1</v>
      </c>
      <c r="G432" s="2">
        <f>'database including 834 studies'!O432</f>
        <v>0</v>
      </c>
      <c r="H432" s="2">
        <f>'database including 834 studies'!P432</f>
        <v>0</v>
      </c>
      <c r="I432" s="2">
        <f>'database including 834 studies'!Q432</f>
        <v>0</v>
      </c>
      <c r="J432" s="2">
        <f>'database including 834 studies'!R432</f>
        <v>2019</v>
      </c>
    </row>
    <row r="433" spans="1:10">
      <c r="A433" s="2">
        <f>'database including 834 studies'!A433</f>
        <v>432</v>
      </c>
      <c r="B433" s="2">
        <f>'database including 834 studies'!J433</f>
        <v>1</v>
      </c>
      <c r="C433" s="2">
        <f>'database including 834 studies'!K433</f>
        <v>2</v>
      </c>
      <c r="D433" s="2">
        <f>'database including 834 studies'!L433</f>
        <v>1</v>
      </c>
      <c r="E433" s="2">
        <f>'database including 834 studies'!M433</f>
        <v>1</v>
      </c>
      <c r="F433" s="2">
        <f>'database including 834 studies'!N433</f>
        <v>0</v>
      </c>
      <c r="G433" s="2">
        <f>'database including 834 studies'!O433</f>
        <v>0</v>
      </c>
      <c r="H433" s="2">
        <f>'database including 834 studies'!P433</f>
        <v>0</v>
      </c>
      <c r="I433" s="2">
        <f>'database including 834 studies'!Q433</f>
        <v>0</v>
      </c>
      <c r="J433" s="2">
        <f>'database including 834 studies'!R433</f>
        <v>2020</v>
      </c>
    </row>
    <row r="434" spans="1:10">
      <c r="A434" s="2">
        <f>'database including 834 studies'!A434</f>
        <v>433</v>
      </c>
      <c r="B434" s="2">
        <f>'database including 834 studies'!J434</f>
        <v>1</v>
      </c>
      <c r="C434" s="2">
        <f>'database including 834 studies'!K434</f>
        <v>2</v>
      </c>
      <c r="D434" s="2">
        <f>'database including 834 studies'!L434</f>
        <v>0</v>
      </c>
      <c r="E434" s="2">
        <f>'database including 834 studies'!M434</f>
        <v>1</v>
      </c>
      <c r="F434" s="2">
        <f>'database including 834 studies'!N434</f>
        <v>1</v>
      </c>
      <c r="G434" s="2">
        <f>'database including 834 studies'!O434</f>
        <v>0</v>
      </c>
      <c r="H434" s="2">
        <f>'database including 834 studies'!P434</f>
        <v>0</v>
      </c>
      <c r="I434" s="2">
        <f>'database including 834 studies'!Q434</f>
        <v>0</v>
      </c>
      <c r="J434" s="2">
        <f>'database including 834 studies'!R434</f>
        <v>2022</v>
      </c>
    </row>
    <row r="435" spans="1:10">
      <c r="A435" s="2">
        <f>'database including 834 studies'!A435</f>
        <v>434</v>
      </c>
      <c r="B435" s="2">
        <f>'database including 834 studies'!J435</f>
        <v>1</v>
      </c>
      <c r="C435" s="2">
        <f>'database including 834 studies'!K435</f>
        <v>2</v>
      </c>
      <c r="D435" s="2">
        <f>'database including 834 studies'!L435</f>
        <v>1</v>
      </c>
      <c r="E435" s="2">
        <f>'database including 834 studies'!M435</f>
        <v>1</v>
      </c>
      <c r="F435" s="2">
        <f>'database including 834 studies'!N435</f>
        <v>0</v>
      </c>
      <c r="G435" s="2">
        <f>'database including 834 studies'!O435</f>
        <v>0</v>
      </c>
      <c r="H435" s="2">
        <f>'database including 834 studies'!P435</f>
        <v>0</v>
      </c>
      <c r="I435" s="2">
        <f>'database including 834 studies'!Q435</f>
        <v>0</v>
      </c>
      <c r="J435" s="2">
        <f>'database including 834 studies'!R435</f>
        <v>2018</v>
      </c>
    </row>
    <row r="436" spans="1:10">
      <c r="A436" s="2">
        <f>'database including 834 studies'!A436</f>
        <v>435</v>
      </c>
      <c r="B436" s="2">
        <f>'database including 834 studies'!J436</f>
        <v>1</v>
      </c>
      <c r="C436" s="2">
        <f>'database including 834 studies'!K436</f>
        <v>2</v>
      </c>
      <c r="D436" s="2">
        <f>'database including 834 studies'!L436</f>
        <v>0</v>
      </c>
      <c r="E436" s="2">
        <f>'database including 834 studies'!M436</f>
        <v>1</v>
      </c>
      <c r="F436" s="2">
        <f>'database including 834 studies'!N436</f>
        <v>0</v>
      </c>
      <c r="G436" s="2">
        <f>'database including 834 studies'!O436</f>
        <v>0</v>
      </c>
      <c r="H436" s="2">
        <f>'database including 834 studies'!P436</f>
        <v>1</v>
      </c>
      <c r="I436" s="2">
        <f>'database including 834 studies'!Q436</f>
        <v>0</v>
      </c>
      <c r="J436" s="2">
        <f>'database including 834 studies'!R436</f>
        <v>2018</v>
      </c>
    </row>
    <row r="437" spans="1:10">
      <c r="A437" s="2">
        <f>'database including 834 studies'!A437</f>
        <v>436</v>
      </c>
      <c r="B437" s="2">
        <f>'database including 834 studies'!J437</f>
        <v>1</v>
      </c>
      <c r="C437" s="2">
        <f>'database including 834 studies'!K437</f>
        <v>2</v>
      </c>
      <c r="D437" s="2">
        <f>'database including 834 studies'!L437</f>
        <v>1</v>
      </c>
      <c r="E437" s="2">
        <f>'database including 834 studies'!M437</f>
        <v>1</v>
      </c>
      <c r="F437" s="2">
        <f>'database including 834 studies'!N437</f>
        <v>0</v>
      </c>
      <c r="G437" s="2">
        <f>'database including 834 studies'!O437</f>
        <v>0</v>
      </c>
      <c r="H437" s="2">
        <f>'database including 834 studies'!P437</f>
        <v>0</v>
      </c>
      <c r="I437" s="2">
        <f>'database including 834 studies'!Q437</f>
        <v>0</v>
      </c>
      <c r="J437" s="2">
        <f>'database including 834 studies'!R437</f>
        <v>2019</v>
      </c>
    </row>
    <row r="438" spans="1:10">
      <c r="A438" s="2">
        <f>'database including 834 studies'!A438</f>
        <v>437</v>
      </c>
      <c r="B438" s="2">
        <f>'database including 834 studies'!J438</f>
        <v>1</v>
      </c>
      <c r="C438" s="2">
        <f>'database including 834 studies'!K438</f>
        <v>2</v>
      </c>
      <c r="D438" s="2">
        <f>'database including 834 studies'!L438</f>
        <v>0</v>
      </c>
      <c r="E438" s="2">
        <f>'database including 834 studies'!M438</f>
        <v>1</v>
      </c>
      <c r="F438" s="2">
        <f>'database including 834 studies'!N438</f>
        <v>1</v>
      </c>
      <c r="G438" s="2">
        <f>'database including 834 studies'!O438</f>
        <v>0</v>
      </c>
      <c r="H438" s="2">
        <f>'database including 834 studies'!P438</f>
        <v>0</v>
      </c>
      <c r="I438" s="2">
        <f>'database including 834 studies'!Q438</f>
        <v>0</v>
      </c>
      <c r="J438" s="2">
        <f>'database including 834 studies'!R438</f>
        <v>2021</v>
      </c>
    </row>
    <row r="439" spans="1:10">
      <c r="A439" s="2">
        <f>'database including 834 studies'!A439</f>
        <v>438</v>
      </c>
      <c r="B439" s="2">
        <f>'database including 834 studies'!J439</f>
        <v>1</v>
      </c>
      <c r="C439" s="2">
        <f>'database including 834 studies'!K439</f>
        <v>2</v>
      </c>
      <c r="D439" s="2">
        <f>'database including 834 studies'!L439</f>
        <v>1</v>
      </c>
      <c r="E439" s="2">
        <f>'database including 834 studies'!M439</f>
        <v>1</v>
      </c>
      <c r="F439" s="2">
        <f>'database including 834 studies'!N439</f>
        <v>0</v>
      </c>
      <c r="G439" s="2">
        <f>'database including 834 studies'!O439</f>
        <v>0</v>
      </c>
      <c r="H439" s="2">
        <f>'database including 834 studies'!P439</f>
        <v>0</v>
      </c>
      <c r="I439" s="2">
        <f>'database including 834 studies'!Q439</f>
        <v>0</v>
      </c>
      <c r="J439" s="2">
        <f>'database including 834 studies'!R439</f>
        <v>2021</v>
      </c>
    </row>
    <row r="440" spans="1:10">
      <c r="A440" s="2">
        <f>'database including 834 studies'!A440</f>
        <v>439</v>
      </c>
      <c r="B440" s="2">
        <f>'database including 834 studies'!J440</f>
        <v>1</v>
      </c>
      <c r="C440" s="2">
        <f>'database including 834 studies'!K440</f>
        <v>2</v>
      </c>
      <c r="D440" s="2">
        <f>'database including 834 studies'!L440</f>
        <v>0</v>
      </c>
      <c r="E440" s="2">
        <f>'database including 834 studies'!M440</f>
        <v>1</v>
      </c>
      <c r="F440" s="2">
        <f>'database including 834 studies'!N440</f>
        <v>0</v>
      </c>
      <c r="G440" s="2">
        <f>'database including 834 studies'!O440</f>
        <v>1</v>
      </c>
      <c r="H440" s="2">
        <f>'database including 834 studies'!P440</f>
        <v>0</v>
      </c>
      <c r="I440" s="2">
        <f>'database including 834 studies'!Q440</f>
        <v>0</v>
      </c>
      <c r="J440" s="2">
        <f>'database including 834 studies'!R440</f>
        <v>2021</v>
      </c>
    </row>
    <row r="441" spans="1:10">
      <c r="A441" s="2">
        <f>'database including 834 studies'!A441</f>
        <v>440</v>
      </c>
      <c r="B441" s="2">
        <f>'database including 834 studies'!J441</f>
        <v>1</v>
      </c>
      <c r="C441" s="2">
        <f>'database including 834 studies'!K441</f>
        <v>2</v>
      </c>
      <c r="D441" s="2">
        <f>'database including 834 studies'!L441</f>
        <v>0</v>
      </c>
      <c r="E441" s="2">
        <f>'database including 834 studies'!M441</f>
        <v>1</v>
      </c>
      <c r="F441" s="2">
        <f>'database including 834 studies'!N441</f>
        <v>1</v>
      </c>
      <c r="G441" s="2">
        <f>'database including 834 studies'!O441</f>
        <v>0</v>
      </c>
      <c r="H441" s="2">
        <f>'database including 834 studies'!P441</f>
        <v>0</v>
      </c>
      <c r="I441" s="2">
        <f>'database including 834 studies'!Q441</f>
        <v>0</v>
      </c>
      <c r="J441" s="2">
        <f>'database including 834 studies'!R441</f>
        <v>2022</v>
      </c>
    </row>
    <row r="442" spans="1:10">
      <c r="A442" s="2">
        <f>'database including 834 studies'!A442</f>
        <v>441</v>
      </c>
      <c r="B442" s="2">
        <f>'database including 834 studies'!J442</f>
        <v>1</v>
      </c>
      <c r="C442" s="2">
        <f>'database including 834 studies'!K442</f>
        <v>2</v>
      </c>
      <c r="D442" s="2">
        <f>'database including 834 studies'!L442</f>
        <v>0</v>
      </c>
      <c r="E442" s="2">
        <f>'database including 834 studies'!M442</f>
        <v>1</v>
      </c>
      <c r="F442" s="2">
        <f>'database including 834 studies'!N442</f>
        <v>0</v>
      </c>
      <c r="G442" s="2">
        <f>'database including 834 studies'!O442</f>
        <v>1</v>
      </c>
      <c r="H442" s="2">
        <f>'database including 834 studies'!P442</f>
        <v>0</v>
      </c>
      <c r="I442" s="2">
        <f>'database including 834 studies'!Q442</f>
        <v>0</v>
      </c>
      <c r="J442" s="2">
        <f>'database including 834 studies'!R442</f>
        <v>2019</v>
      </c>
    </row>
    <row r="443" spans="1:10">
      <c r="A443" s="2">
        <f>'database including 834 studies'!A443</f>
        <v>442</v>
      </c>
      <c r="B443" s="2">
        <f>'database including 834 studies'!J443</f>
        <v>1</v>
      </c>
      <c r="C443" s="2">
        <f>'database including 834 studies'!K443</f>
        <v>2</v>
      </c>
      <c r="D443" s="2">
        <f>'database including 834 studies'!L443</f>
        <v>1</v>
      </c>
      <c r="E443" s="2">
        <f>'database including 834 studies'!M443</f>
        <v>1</v>
      </c>
      <c r="F443" s="2">
        <f>'database including 834 studies'!N443</f>
        <v>0</v>
      </c>
      <c r="G443" s="2">
        <f>'database including 834 studies'!O443</f>
        <v>0</v>
      </c>
      <c r="H443" s="2">
        <f>'database including 834 studies'!P443</f>
        <v>0</v>
      </c>
      <c r="I443" s="2">
        <f>'database including 834 studies'!Q443</f>
        <v>0</v>
      </c>
      <c r="J443" s="2">
        <f>'database including 834 studies'!R443</f>
        <v>2020</v>
      </c>
    </row>
    <row r="444" spans="1:10">
      <c r="A444" s="2">
        <f>'database including 834 studies'!A444</f>
        <v>443</v>
      </c>
      <c r="B444" s="2">
        <f>'database including 834 studies'!J444</f>
        <v>1</v>
      </c>
      <c r="C444" s="2">
        <f>'database including 834 studies'!K444</f>
        <v>2</v>
      </c>
      <c r="D444" s="2">
        <f>'database including 834 studies'!L444</f>
        <v>0</v>
      </c>
      <c r="E444" s="2">
        <f>'database including 834 studies'!M444</f>
        <v>0</v>
      </c>
      <c r="F444" s="2">
        <f>'database including 834 studies'!N444</f>
        <v>0</v>
      </c>
      <c r="G444" s="2">
        <f>'database including 834 studies'!O444</f>
        <v>1</v>
      </c>
      <c r="H444" s="2">
        <f>'database including 834 studies'!P444</f>
        <v>0</v>
      </c>
      <c r="I444" s="2">
        <f>'database including 834 studies'!Q444</f>
        <v>1</v>
      </c>
      <c r="J444" s="2">
        <f>'database including 834 studies'!R444</f>
        <v>2021</v>
      </c>
    </row>
    <row r="445" spans="1:10">
      <c r="A445" s="2">
        <f>'database including 834 studies'!A445</f>
        <v>444</v>
      </c>
      <c r="B445" s="2">
        <f>'database including 834 studies'!J445</f>
        <v>1</v>
      </c>
      <c r="C445" s="2">
        <f>'database including 834 studies'!K445</f>
        <v>2</v>
      </c>
      <c r="D445" s="2">
        <f>'database including 834 studies'!L445</f>
        <v>0</v>
      </c>
      <c r="E445" s="2">
        <f>'database including 834 studies'!M445</f>
        <v>0</v>
      </c>
      <c r="F445" s="2">
        <f>'database including 834 studies'!N445</f>
        <v>1</v>
      </c>
      <c r="G445" s="2">
        <f>'database including 834 studies'!O445</f>
        <v>0</v>
      </c>
      <c r="H445" s="2">
        <f>'database including 834 studies'!P445</f>
        <v>0</v>
      </c>
      <c r="I445" s="2">
        <f>'database including 834 studies'!Q445</f>
        <v>1</v>
      </c>
      <c r="J445" s="2">
        <f>'database including 834 studies'!R445</f>
        <v>2021</v>
      </c>
    </row>
    <row r="446" spans="1:10">
      <c r="A446" s="2">
        <f>'database including 834 studies'!A446</f>
        <v>445</v>
      </c>
      <c r="B446" s="2">
        <f>'database including 834 studies'!J446</f>
        <v>1</v>
      </c>
      <c r="C446" s="2">
        <f>'database including 834 studies'!K446</f>
        <v>2</v>
      </c>
      <c r="D446" s="2">
        <f>'database including 834 studies'!L446</f>
        <v>1</v>
      </c>
      <c r="E446" s="2">
        <f>'database including 834 studies'!M446</f>
        <v>1</v>
      </c>
      <c r="F446" s="2">
        <f>'database including 834 studies'!N446</f>
        <v>0</v>
      </c>
      <c r="G446" s="2">
        <f>'database including 834 studies'!O446</f>
        <v>0</v>
      </c>
      <c r="H446" s="2">
        <f>'database including 834 studies'!P446</f>
        <v>0</v>
      </c>
      <c r="I446" s="2">
        <f>'database including 834 studies'!Q446</f>
        <v>0</v>
      </c>
      <c r="J446" s="2">
        <f>'database including 834 studies'!R446</f>
        <v>2021</v>
      </c>
    </row>
    <row r="447" spans="1:10">
      <c r="A447" s="2">
        <f>'database including 834 studies'!A447</f>
        <v>446</v>
      </c>
      <c r="B447" s="2">
        <f>'database including 834 studies'!J447</f>
        <v>1</v>
      </c>
      <c r="C447" s="2">
        <f>'database including 834 studies'!K447</f>
        <v>2</v>
      </c>
      <c r="D447" s="2">
        <f>'database including 834 studies'!L447</f>
        <v>1</v>
      </c>
      <c r="E447" s="2">
        <f>'database including 834 studies'!M447</f>
        <v>1</v>
      </c>
      <c r="F447" s="2">
        <f>'database including 834 studies'!N447</f>
        <v>0</v>
      </c>
      <c r="G447" s="2">
        <f>'database including 834 studies'!O447</f>
        <v>0</v>
      </c>
      <c r="H447" s="2">
        <f>'database including 834 studies'!P447</f>
        <v>0</v>
      </c>
      <c r="I447" s="2">
        <f>'database including 834 studies'!Q447</f>
        <v>0</v>
      </c>
      <c r="J447" s="2">
        <f>'database including 834 studies'!R447</f>
        <v>2021</v>
      </c>
    </row>
    <row r="448" spans="1:10">
      <c r="A448" s="2">
        <f>'database including 834 studies'!A448</f>
        <v>447</v>
      </c>
      <c r="B448" s="2">
        <f>'database including 834 studies'!J448</f>
        <v>1</v>
      </c>
      <c r="C448" s="2">
        <f>'database including 834 studies'!K448</f>
        <v>2</v>
      </c>
      <c r="D448" s="2">
        <f>'database including 834 studies'!L448</f>
        <v>0</v>
      </c>
      <c r="E448" s="2">
        <f>'database including 834 studies'!M448</f>
        <v>1</v>
      </c>
      <c r="F448" s="2">
        <f>'database including 834 studies'!N448</f>
        <v>0</v>
      </c>
      <c r="G448" s="2">
        <f>'database including 834 studies'!O448</f>
        <v>1</v>
      </c>
      <c r="H448" s="2">
        <f>'database including 834 studies'!P448</f>
        <v>0</v>
      </c>
      <c r="I448" s="2">
        <f>'database including 834 studies'!Q448</f>
        <v>0</v>
      </c>
      <c r="J448" s="2">
        <f>'database including 834 studies'!R448</f>
        <v>2021</v>
      </c>
    </row>
    <row r="449" spans="1:10">
      <c r="A449" s="2">
        <f>'database including 834 studies'!A449</f>
        <v>448</v>
      </c>
      <c r="B449" s="2">
        <f>'database including 834 studies'!J449</f>
        <v>1</v>
      </c>
      <c r="C449" s="2">
        <f>'database including 834 studies'!K449</f>
        <v>2</v>
      </c>
      <c r="D449" s="2">
        <f>'database including 834 studies'!L449</f>
        <v>0</v>
      </c>
      <c r="E449" s="2">
        <f>'database including 834 studies'!M449</f>
        <v>0</v>
      </c>
      <c r="F449" s="2">
        <f>'database including 834 studies'!N449</f>
        <v>1</v>
      </c>
      <c r="G449" s="2">
        <f>'database including 834 studies'!O449</f>
        <v>0</v>
      </c>
      <c r="H449" s="2">
        <f>'database including 834 studies'!P449</f>
        <v>1</v>
      </c>
      <c r="I449" s="2">
        <f>'database including 834 studies'!Q449</f>
        <v>0</v>
      </c>
      <c r="J449" s="2">
        <f>'database including 834 studies'!R449</f>
        <v>2021</v>
      </c>
    </row>
    <row r="450" spans="1:10">
      <c r="A450" s="2">
        <f>'database including 834 studies'!A450</f>
        <v>449</v>
      </c>
      <c r="B450" s="2">
        <f>'database including 834 studies'!J450</f>
        <v>1</v>
      </c>
      <c r="C450" s="2">
        <f>'database including 834 studies'!K450</f>
        <v>2</v>
      </c>
      <c r="D450" s="2">
        <f>'database including 834 studies'!L450</f>
        <v>0</v>
      </c>
      <c r="E450" s="2">
        <f>'database including 834 studies'!M450</f>
        <v>1</v>
      </c>
      <c r="F450" s="2">
        <f>'database including 834 studies'!N450</f>
        <v>1</v>
      </c>
      <c r="G450" s="2">
        <f>'database including 834 studies'!O450</f>
        <v>0</v>
      </c>
      <c r="H450" s="2">
        <f>'database including 834 studies'!P450</f>
        <v>0</v>
      </c>
      <c r="I450" s="2">
        <f>'database including 834 studies'!Q450</f>
        <v>0</v>
      </c>
      <c r="J450" s="2">
        <f>'database including 834 studies'!R450</f>
        <v>2022</v>
      </c>
    </row>
    <row r="451" spans="1:10">
      <c r="A451" s="2">
        <f>'database including 834 studies'!A451</f>
        <v>450</v>
      </c>
      <c r="B451" s="2">
        <f>'database including 834 studies'!J451</f>
        <v>1</v>
      </c>
      <c r="C451" s="2">
        <f>'database including 834 studies'!K451</f>
        <v>2</v>
      </c>
      <c r="D451" s="2">
        <f>'database including 834 studies'!L451</f>
        <v>1</v>
      </c>
      <c r="E451" s="2">
        <f>'database including 834 studies'!M451</f>
        <v>1</v>
      </c>
      <c r="F451" s="2">
        <f>'database including 834 studies'!N451</f>
        <v>0</v>
      </c>
      <c r="G451" s="2">
        <f>'database including 834 studies'!O451</f>
        <v>0</v>
      </c>
      <c r="H451" s="2">
        <f>'database including 834 studies'!P451</f>
        <v>0</v>
      </c>
      <c r="I451" s="2">
        <f>'database including 834 studies'!Q451</f>
        <v>0</v>
      </c>
      <c r="J451" s="2">
        <f>'database including 834 studies'!R451</f>
        <v>2015</v>
      </c>
    </row>
    <row r="452" spans="1:10">
      <c r="A452" s="2">
        <f>'database including 834 studies'!A452</f>
        <v>451</v>
      </c>
      <c r="B452" s="2">
        <f>'database including 834 studies'!J452</f>
        <v>1</v>
      </c>
      <c r="C452" s="2">
        <f>'database including 834 studies'!K452</f>
        <v>2</v>
      </c>
      <c r="D452" s="2">
        <f>'database including 834 studies'!L452</f>
        <v>1</v>
      </c>
      <c r="E452" s="2">
        <f>'database including 834 studies'!M452</f>
        <v>1</v>
      </c>
      <c r="F452" s="2">
        <f>'database including 834 studies'!N452</f>
        <v>0</v>
      </c>
      <c r="G452" s="2">
        <f>'database including 834 studies'!O452</f>
        <v>0</v>
      </c>
      <c r="H452" s="2">
        <f>'database including 834 studies'!P452</f>
        <v>0</v>
      </c>
      <c r="I452" s="2">
        <f>'database including 834 studies'!Q452</f>
        <v>0</v>
      </c>
      <c r="J452" s="2">
        <f>'database including 834 studies'!R452</f>
        <v>2015</v>
      </c>
    </row>
    <row r="453" spans="1:10">
      <c r="A453" s="2">
        <f>'database including 834 studies'!A453</f>
        <v>452</v>
      </c>
      <c r="B453" s="2">
        <f>'database including 834 studies'!J453</f>
        <v>1</v>
      </c>
      <c r="C453" s="2">
        <f>'database including 834 studies'!K453</f>
        <v>2</v>
      </c>
      <c r="D453" s="2">
        <f>'database including 834 studies'!L453</f>
        <v>1</v>
      </c>
      <c r="E453" s="2">
        <f>'database including 834 studies'!M453</f>
        <v>1</v>
      </c>
      <c r="F453" s="2">
        <f>'database including 834 studies'!N453</f>
        <v>0</v>
      </c>
      <c r="G453" s="2">
        <f>'database including 834 studies'!O453</f>
        <v>0</v>
      </c>
      <c r="H453" s="2">
        <f>'database including 834 studies'!P453</f>
        <v>0</v>
      </c>
      <c r="I453" s="2">
        <f>'database including 834 studies'!Q453</f>
        <v>0</v>
      </c>
      <c r="J453" s="2">
        <f>'database including 834 studies'!R453</f>
        <v>2017</v>
      </c>
    </row>
    <row r="454" spans="1:10">
      <c r="A454" s="2">
        <f>'database including 834 studies'!A454</f>
        <v>453</v>
      </c>
      <c r="B454" s="2">
        <f>'database including 834 studies'!J454</f>
        <v>1</v>
      </c>
      <c r="C454" s="2">
        <f>'database including 834 studies'!K454</f>
        <v>2</v>
      </c>
      <c r="D454" s="2">
        <f>'database including 834 studies'!L454</f>
        <v>1</v>
      </c>
      <c r="E454" s="2">
        <f>'database including 834 studies'!M454</f>
        <v>1</v>
      </c>
      <c r="F454" s="2">
        <f>'database including 834 studies'!N454</f>
        <v>0</v>
      </c>
      <c r="G454" s="2">
        <f>'database including 834 studies'!O454</f>
        <v>0</v>
      </c>
      <c r="H454" s="2">
        <f>'database including 834 studies'!P454</f>
        <v>0</v>
      </c>
      <c r="I454" s="2">
        <f>'database including 834 studies'!Q454</f>
        <v>0</v>
      </c>
      <c r="J454" s="2">
        <f>'database including 834 studies'!R454</f>
        <v>2017</v>
      </c>
    </row>
    <row r="455" spans="1:10">
      <c r="A455" s="2">
        <f>'database including 834 studies'!A455</f>
        <v>454</v>
      </c>
      <c r="B455" s="2">
        <f>'database including 834 studies'!J455</f>
        <v>1</v>
      </c>
      <c r="C455" s="2">
        <f>'database including 834 studies'!K455</f>
        <v>2</v>
      </c>
      <c r="D455" s="2">
        <f>'database including 834 studies'!L455</f>
        <v>0</v>
      </c>
      <c r="E455" s="2">
        <f>'database including 834 studies'!M455</f>
        <v>1</v>
      </c>
      <c r="F455" s="2">
        <f>'database including 834 studies'!N455</f>
        <v>1</v>
      </c>
      <c r="G455" s="2">
        <f>'database including 834 studies'!O455</f>
        <v>0</v>
      </c>
      <c r="H455" s="2">
        <f>'database including 834 studies'!P455</f>
        <v>0</v>
      </c>
      <c r="I455" s="2">
        <f>'database including 834 studies'!Q455</f>
        <v>0</v>
      </c>
      <c r="J455" s="2">
        <f>'database including 834 studies'!R455</f>
        <v>2020</v>
      </c>
    </row>
    <row r="456" spans="1:10">
      <c r="A456" s="2">
        <f>'database including 834 studies'!A456</f>
        <v>455</v>
      </c>
      <c r="B456" s="2">
        <f>'database including 834 studies'!J456</f>
        <v>1</v>
      </c>
      <c r="C456" s="2">
        <f>'database including 834 studies'!K456</f>
        <v>2</v>
      </c>
      <c r="D456" s="2">
        <f>'database including 834 studies'!L456</f>
        <v>1</v>
      </c>
      <c r="E456" s="2">
        <f>'database including 834 studies'!M456</f>
        <v>1</v>
      </c>
      <c r="F456" s="2">
        <f>'database including 834 studies'!N456</f>
        <v>0</v>
      </c>
      <c r="G456" s="2">
        <f>'database including 834 studies'!O456</f>
        <v>0</v>
      </c>
      <c r="H456" s="2">
        <f>'database including 834 studies'!P456</f>
        <v>0</v>
      </c>
      <c r="I456" s="2">
        <f>'database including 834 studies'!Q456</f>
        <v>0</v>
      </c>
      <c r="J456" s="2">
        <f>'database including 834 studies'!R456</f>
        <v>2019</v>
      </c>
    </row>
    <row r="457" spans="1:10">
      <c r="A457" s="2">
        <f>'database including 834 studies'!A457</f>
        <v>456</v>
      </c>
      <c r="B457" s="2">
        <f>'database including 834 studies'!J457</f>
        <v>1</v>
      </c>
      <c r="C457" s="2">
        <f>'database including 834 studies'!K457</f>
        <v>2</v>
      </c>
      <c r="D457" s="2">
        <f>'database including 834 studies'!L457</f>
        <v>1</v>
      </c>
      <c r="E457" s="2">
        <f>'database including 834 studies'!M457</f>
        <v>1</v>
      </c>
      <c r="F457" s="2">
        <f>'database including 834 studies'!N457</f>
        <v>0</v>
      </c>
      <c r="G457" s="2">
        <f>'database including 834 studies'!O457</f>
        <v>0</v>
      </c>
      <c r="H457" s="2">
        <f>'database including 834 studies'!P457</f>
        <v>0</v>
      </c>
      <c r="I457" s="2">
        <f>'database including 834 studies'!Q457</f>
        <v>0</v>
      </c>
      <c r="J457" s="2">
        <f>'database including 834 studies'!R457</f>
        <v>2021</v>
      </c>
    </row>
    <row r="458" spans="1:10">
      <c r="A458" s="2">
        <f>'database including 834 studies'!A458</f>
        <v>457</v>
      </c>
      <c r="B458" s="2">
        <f>'database including 834 studies'!J458</f>
        <v>1</v>
      </c>
      <c r="C458" s="2">
        <f>'database including 834 studies'!K458</f>
        <v>2</v>
      </c>
      <c r="D458" s="2">
        <f>'database including 834 studies'!L458</f>
        <v>1</v>
      </c>
      <c r="E458" s="2">
        <f>'database including 834 studies'!M458</f>
        <v>1</v>
      </c>
      <c r="F458" s="2">
        <f>'database including 834 studies'!N458</f>
        <v>0</v>
      </c>
      <c r="G458" s="2">
        <f>'database including 834 studies'!O458</f>
        <v>0</v>
      </c>
      <c r="H458" s="2">
        <f>'database including 834 studies'!P458</f>
        <v>0</v>
      </c>
      <c r="I458" s="2">
        <f>'database including 834 studies'!Q458</f>
        <v>0</v>
      </c>
      <c r="J458" s="2">
        <f>'database including 834 studies'!R458</f>
        <v>2020</v>
      </c>
    </row>
    <row r="459" spans="1:10">
      <c r="A459" s="2">
        <f>'database including 834 studies'!A459</f>
        <v>458</v>
      </c>
      <c r="B459" s="2">
        <f>'database including 834 studies'!J459</f>
        <v>1</v>
      </c>
      <c r="C459" s="2">
        <f>'database including 834 studies'!K459</f>
        <v>2</v>
      </c>
      <c r="D459" s="2">
        <f>'database including 834 studies'!L459</f>
        <v>0</v>
      </c>
      <c r="E459" s="2">
        <f>'database including 834 studies'!M459</f>
        <v>1</v>
      </c>
      <c r="F459" s="2">
        <f>'database including 834 studies'!N459</f>
        <v>0</v>
      </c>
      <c r="G459" s="2">
        <f>'database including 834 studies'!O459</f>
        <v>1</v>
      </c>
      <c r="H459" s="2">
        <f>'database including 834 studies'!P459</f>
        <v>0</v>
      </c>
      <c r="I459" s="2">
        <f>'database including 834 studies'!Q459</f>
        <v>0</v>
      </c>
      <c r="J459" s="2">
        <f>'database including 834 studies'!R459</f>
        <v>2017</v>
      </c>
    </row>
    <row r="460" spans="1:10">
      <c r="A460" s="2">
        <f>'database including 834 studies'!A460</f>
        <v>459</v>
      </c>
      <c r="B460" s="2">
        <f>'database including 834 studies'!J460</f>
        <v>1</v>
      </c>
      <c r="C460" s="2">
        <f>'database including 834 studies'!K460</f>
        <v>2</v>
      </c>
      <c r="D460" s="2">
        <f>'database including 834 studies'!L460</f>
        <v>1</v>
      </c>
      <c r="E460" s="2">
        <f>'database including 834 studies'!M460</f>
        <v>0</v>
      </c>
      <c r="F460" s="2">
        <f>'database including 834 studies'!N460</f>
        <v>0</v>
      </c>
      <c r="G460" s="2">
        <f>'database including 834 studies'!O460</f>
        <v>1</v>
      </c>
      <c r="H460" s="2">
        <f>'database including 834 studies'!P460</f>
        <v>0</v>
      </c>
      <c r="I460" s="2">
        <f>'database including 834 studies'!Q460</f>
        <v>0</v>
      </c>
      <c r="J460" s="2">
        <f>'database including 834 studies'!R460</f>
        <v>2017</v>
      </c>
    </row>
    <row r="461" spans="1:10">
      <c r="A461" s="2">
        <f>'database including 834 studies'!A461</f>
        <v>460</v>
      </c>
      <c r="B461" s="2">
        <f>'database including 834 studies'!J461</f>
        <v>1</v>
      </c>
      <c r="C461" s="2">
        <f>'database including 834 studies'!K461</f>
        <v>2</v>
      </c>
      <c r="D461" s="2">
        <f>'database including 834 studies'!L461</f>
        <v>0</v>
      </c>
      <c r="E461" s="2">
        <f>'database including 834 studies'!M461</f>
        <v>1</v>
      </c>
      <c r="F461" s="2">
        <f>'database including 834 studies'!N461</f>
        <v>1</v>
      </c>
      <c r="G461" s="2">
        <f>'database including 834 studies'!O461</f>
        <v>0</v>
      </c>
      <c r="H461" s="2">
        <f>'database including 834 studies'!P461</f>
        <v>0</v>
      </c>
      <c r="I461" s="2">
        <f>'database including 834 studies'!Q461</f>
        <v>0</v>
      </c>
      <c r="J461" s="2">
        <f>'database including 834 studies'!R461</f>
        <v>2021</v>
      </c>
    </row>
    <row r="462" spans="1:10">
      <c r="A462" s="2">
        <f>'database including 834 studies'!A462</f>
        <v>461</v>
      </c>
      <c r="B462" s="2">
        <f>'database including 834 studies'!J462</f>
        <v>1</v>
      </c>
      <c r="C462" s="2">
        <f>'database including 834 studies'!K462</f>
        <v>2</v>
      </c>
      <c r="D462" s="2">
        <f>'database including 834 studies'!L462</f>
        <v>0</v>
      </c>
      <c r="E462" s="2">
        <f>'database including 834 studies'!M462</f>
        <v>1</v>
      </c>
      <c r="F462" s="2">
        <f>'database including 834 studies'!N462</f>
        <v>0</v>
      </c>
      <c r="G462" s="2">
        <f>'database including 834 studies'!O462</f>
        <v>1</v>
      </c>
      <c r="H462" s="2">
        <f>'database including 834 studies'!P462</f>
        <v>0</v>
      </c>
      <c r="I462" s="2">
        <f>'database including 834 studies'!Q462</f>
        <v>0</v>
      </c>
      <c r="J462" s="2">
        <f>'database including 834 studies'!R462</f>
        <v>2020</v>
      </c>
    </row>
    <row r="463" spans="1:10">
      <c r="A463" s="2">
        <f>'database including 834 studies'!A463</f>
        <v>462</v>
      </c>
      <c r="B463" s="2">
        <f>'database including 834 studies'!J463</f>
        <v>1</v>
      </c>
      <c r="C463" s="2">
        <f>'database including 834 studies'!K463</f>
        <v>2</v>
      </c>
      <c r="D463" s="2">
        <f>'database including 834 studies'!L463</f>
        <v>1</v>
      </c>
      <c r="E463" s="2">
        <f>'database including 834 studies'!M463</f>
        <v>1</v>
      </c>
      <c r="F463" s="2">
        <f>'database including 834 studies'!N463</f>
        <v>0</v>
      </c>
      <c r="G463" s="2">
        <f>'database including 834 studies'!O463</f>
        <v>0</v>
      </c>
      <c r="H463" s="2">
        <f>'database including 834 studies'!P463</f>
        <v>0</v>
      </c>
      <c r="I463" s="2">
        <f>'database including 834 studies'!Q463</f>
        <v>0</v>
      </c>
      <c r="J463" s="2">
        <f>'database including 834 studies'!R463</f>
        <v>2022</v>
      </c>
    </row>
    <row r="464" spans="1:10">
      <c r="A464" s="2">
        <f>'database including 834 studies'!A464</f>
        <v>463</v>
      </c>
      <c r="B464" s="2">
        <f>'database including 834 studies'!J464</f>
        <v>1</v>
      </c>
      <c r="C464" s="2">
        <f>'database including 834 studies'!K464</f>
        <v>2</v>
      </c>
      <c r="D464" s="2">
        <f>'database including 834 studies'!L464</f>
        <v>1</v>
      </c>
      <c r="E464" s="2">
        <f>'database including 834 studies'!M464</f>
        <v>1</v>
      </c>
      <c r="F464" s="2">
        <f>'database including 834 studies'!N464</f>
        <v>0</v>
      </c>
      <c r="G464" s="2">
        <f>'database including 834 studies'!O464</f>
        <v>0</v>
      </c>
      <c r="H464" s="2">
        <f>'database including 834 studies'!P464</f>
        <v>0</v>
      </c>
      <c r="I464" s="2">
        <f>'database including 834 studies'!Q464</f>
        <v>0</v>
      </c>
      <c r="J464" s="2">
        <f>'database including 834 studies'!R464</f>
        <v>2018</v>
      </c>
    </row>
    <row r="465" spans="1:10">
      <c r="A465" s="2">
        <f>'database including 834 studies'!A465</f>
        <v>464</v>
      </c>
      <c r="B465" s="2">
        <f>'database including 834 studies'!J465</f>
        <v>1</v>
      </c>
      <c r="C465" s="2">
        <f>'database including 834 studies'!K465</f>
        <v>2</v>
      </c>
      <c r="D465" s="2">
        <f>'database including 834 studies'!L465</f>
        <v>0</v>
      </c>
      <c r="E465" s="2">
        <f>'database including 834 studies'!M465</f>
        <v>0</v>
      </c>
      <c r="F465" s="2">
        <f>'database including 834 studies'!N465</f>
        <v>0</v>
      </c>
      <c r="G465" s="2">
        <f>'database including 834 studies'!O465</f>
        <v>1</v>
      </c>
      <c r="H465" s="2">
        <f>'database including 834 studies'!P465</f>
        <v>1</v>
      </c>
      <c r="I465" s="2">
        <f>'database including 834 studies'!Q465</f>
        <v>0</v>
      </c>
      <c r="J465" s="2">
        <f>'database including 834 studies'!R465</f>
        <v>2021</v>
      </c>
    </row>
    <row r="466" spans="1:10">
      <c r="A466" s="2">
        <f>'database including 834 studies'!A466</f>
        <v>465</v>
      </c>
      <c r="B466" s="2">
        <f>'database including 834 studies'!J466</f>
        <v>1</v>
      </c>
      <c r="C466" s="2">
        <f>'database including 834 studies'!K466</f>
        <v>2</v>
      </c>
      <c r="D466" s="2">
        <f>'database including 834 studies'!L466</f>
        <v>0</v>
      </c>
      <c r="E466" s="2">
        <f>'database including 834 studies'!M466</f>
        <v>1</v>
      </c>
      <c r="F466" s="2">
        <f>'database including 834 studies'!N466</f>
        <v>0</v>
      </c>
      <c r="G466" s="2">
        <f>'database including 834 studies'!O466</f>
        <v>0</v>
      </c>
      <c r="H466" s="2">
        <f>'database including 834 studies'!P466</f>
        <v>1</v>
      </c>
      <c r="I466" s="2">
        <f>'database including 834 studies'!Q466</f>
        <v>0</v>
      </c>
      <c r="J466" s="2">
        <f>'database including 834 studies'!R466</f>
        <v>2019</v>
      </c>
    </row>
    <row r="467" spans="1:10">
      <c r="A467" s="2">
        <f>'database including 834 studies'!A467</f>
        <v>466</v>
      </c>
      <c r="B467" s="2">
        <f>'database including 834 studies'!J467</f>
        <v>1</v>
      </c>
      <c r="C467" s="2">
        <f>'database including 834 studies'!K467</f>
        <v>2</v>
      </c>
      <c r="D467" s="2">
        <f>'database including 834 studies'!L467</f>
        <v>0</v>
      </c>
      <c r="E467" s="2">
        <f>'database including 834 studies'!M467</f>
        <v>1</v>
      </c>
      <c r="F467" s="2">
        <f>'database including 834 studies'!N467</f>
        <v>1</v>
      </c>
      <c r="G467" s="2">
        <f>'database including 834 studies'!O467</f>
        <v>0</v>
      </c>
      <c r="H467" s="2">
        <f>'database including 834 studies'!P467</f>
        <v>0</v>
      </c>
      <c r="I467" s="2">
        <f>'database including 834 studies'!Q467</f>
        <v>0</v>
      </c>
      <c r="J467" s="2">
        <f>'database including 834 studies'!R467</f>
        <v>2021</v>
      </c>
    </row>
    <row r="468" spans="1:10">
      <c r="A468" s="2">
        <f>'database including 834 studies'!A468</f>
        <v>467</v>
      </c>
      <c r="B468" s="2">
        <f>'database including 834 studies'!J468</f>
        <v>1</v>
      </c>
      <c r="C468" s="2">
        <f>'database including 834 studies'!K468</f>
        <v>2</v>
      </c>
      <c r="D468" s="2">
        <f>'database including 834 studies'!L468</f>
        <v>0</v>
      </c>
      <c r="E468" s="2">
        <f>'database including 834 studies'!M468</f>
        <v>1</v>
      </c>
      <c r="F468" s="2">
        <f>'database including 834 studies'!N468</f>
        <v>0</v>
      </c>
      <c r="G468" s="2">
        <f>'database including 834 studies'!O468</f>
        <v>0</v>
      </c>
      <c r="H468" s="2">
        <f>'database including 834 studies'!P468</f>
        <v>1</v>
      </c>
      <c r="I468" s="2">
        <f>'database including 834 studies'!Q468</f>
        <v>0</v>
      </c>
      <c r="J468" s="2">
        <f>'database including 834 studies'!R468</f>
        <v>2016</v>
      </c>
    </row>
    <row r="469" spans="1:10">
      <c r="A469" s="2">
        <f>'database including 834 studies'!A469</f>
        <v>468</v>
      </c>
      <c r="B469" s="2">
        <f>'database including 834 studies'!J469</f>
        <v>1</v>
      </c>
      <c r="C469" s="2">
        <f>'database including 834 studies'!K469</f>
        <v>2</v>
      </c>
      <c r="D469" s="2">
        <f>'database including 834 studies'!L469</f>
        <v>0</v>
      </c>
      <c r="E469" s="2">
        <f>'database including 834 studies'!M469</f>
        <v>1</v>
      </c>
      <c r="F469" s="2">
        <f>'database including 834 studies'!N469</f>
        <v>0</v>
      </c>
      <c r="G469" s="2">
        <f>'database including 834 studies'!O469</f>
        <v>1</v>
      </c>
      <c r="H469" s="2">
        <f>'database including 834 studies'!P469</f>
        <v>0</v>
      </c>
      <c r="I469" s="2">
        <f>'database including 834 studies'!Q469</f>
        <v>0</v>
      </c>
      <c r="J469" s="2">
        <f>'database including 834 studies'!R469</f>
        <v>2021</v>
      </c>
    </row>
    <row r="470" spans="1:10">
      <c r="A470" s="2">
        <f>'database including 834 studies'!A470</f>
        <v>469</v>
      </c>
      <c r="B470" s="2">
        <f>'database including 834 studies'!J470</f>
        <v>1</v>
      </c>
      <c r="C470" s="2">
        <f>'database including 834 studies'!K470</f>
        <v>2</v>
      </c>
      <c r="D470" s="2">
        <f>'database including 834 studies'!L470</f>
        <v>0</v>
      </c>
      <c r="E470" s="2">
        <f>'database including 834 studies'!M470</f>
        <v>1</v>
      </c>
      <c r="F470" s="2">
        <f>'database including 834 studies'!N470</f>
        <v>0</v>
      </c>
      <c r="G470" s="2">
        <f>'database including 834 studies'!O470</f>
        <v>1</v>
      </c>
      <c r="H470" s="2">
        <f>'database including 834 studies'!P470</f>
        <v>0</v>
      </c>
      <c r="I470" s="2">
        <f>'database including 834 studies'!Q470</f>
        <v>0</v>
      </c>
      <c r="J470" s="2">
        <f>'database including 834 studies'!R470</f>
        <v>2017</v>
      </c>
    </row>
    <row r="471" spans="1:10">
      <c r="A471" s="2">
        <f>'database including 834 studies'!A471</f>
        <v>470</v>
      </c>
      <c r="B471" s="2">
        <f>'database including 834 studies'!J471</f>
        <v>1</v>
      </c>
      <c r="C471" s="2">
        <f>'database including 834 studies'!K471</f>
        <v>2</v>
      </c>
      <c r="D471" s="2">
        <f>'database including 834 studies'!L471</f>
        <v>1</v>
      </c>
      <c r="E471" s="2">
        <f>'database including 834 studies'!M471</f>
        <v>1</v>
      </c>
      <c r="F471" s="2">
        <f>'database including 834 studies'!N471</f>
        <v>0</v>
      </c>
      <c r="G471" s="2">
        <f>'database including 834 studies'!O471</f>
        <v>0</v>
      </c>
      <c r="H471" s="2">
        <f>'database including 834 studies'!P471</f>
        <v>0</v>
      </c>
      <c r="I471" s="2">
        <f>'database including 834 studies'!Q471</f>
        <v>0</v>
      </c>
      <c r="J471" s="2">
        <f>'database including 834 studies'!R471</f>
        <v>2019</v>
      </c>
    </row>
    <row r="472" spans="1:10">
      <c r="A472" s="2">
        <f>'database including 834 studies'!A472</f>
        <v>471</v>
      </c>
      <c r="B472" s="2">
        <f>'database including 834 studies'!J472</f>
        <v>1</v>
      </c>
      <c r="C472" s="2">
        <f>'database including 834 studies'!K472</f>
        <v>2</v>
      </c>
      <c r="D472" s="2">
        <f>'database including 834 studies'!L472</f>
        <v>0</v>
      </c>
      <c r="E472" s="2">
        <f>'database including 834 studies'!M472</f>
        <v>1</v>
      </c>
      <c r="F472" s="2">
        <f>'database including 834 studies'!N472</f>
        <v>0</v>
      </c>
      <c r="G472" s="2">
        <f>'database including 834 studies'!O472</f>
        <v>1</v>
      </c>
      <c r="H472" s="2">
        <f>'database including 834 studies'!P472</f>
        <v>0</v>
      </c>
      <c r="I472" s="2">
        <f>'database including 834 studies'!Q472</f>
        <v>0</v>
      </c>
      <c r="J472" s="2">
        <f>'database including 834 studies'!R472</f>
        <v>2020</v>
      </c>
    </row>
    <row r="473" spans="1:10">
      <c r="A473" s="2">
        <f>'database including 834 studies'!A473</f>
        <v>472</v>
      </c>
      <c r="B473" s="2">
        <f>'database including 834 studies'!J473</f>
        <v>1</v>
      </c>
      <c r="C473" s="2">
        <f>'database including 834 studies'!K473</f>
        <v>2</v>
      </c>
      <c r="D473" s="2">
        <f>'database including 834 studies'!L473</f>
        <v>0</v>
      </c>
      <c r="E473" s="2">
        <f>'database including 834 studies'!M473</f>
        <v>1</v>
      </c>
      <c r="F473" s="2">
        <f>'database including 834 studies'!N473</f>
        <v>0</v>
      </c>
      <c r="G473" s="2">
        <f>'database including 834 studies'!O473</f>
        <v>1</v>
      </c>
      <c r="H473" s="2">
        <f>'database including 834 studies'!P473</f>
        <v>0</v>
      </c>
      <c r="I473" s="2">
        <f>'database including 834 studies'!Q473</f>
        <v>0</v>
      </c>
      <c r="J473" s="2">
        <f>'database including 834 studies'!R473</f>
        <v>2020</v>
      </c>
    </row>
    <row r="474" spans="1:10">
      <c r="A474" s="2">
        <f>'database including 834 studies'!A474</f>
        <v>473</v>
      </c>
      <c r="B474" s="2">
        <f>'database including 834 studies'!J474</f>
        <v>1</v>
      </c>
      <c r="C474" s="2">
        <f>'database including 834 studies'!K474</f>
        <v>2</v>
      </c>
      <c r="D474" s="2">
        <f>'database including 834 studies'!L474</f>
        <v>0</v>
      </c>
      <c r="E474" s="2">
        <f>'database including 834 studies'!M474</f>
        <v>1</v>
      </c>
      <c r="F474" s="2">
        <f>'database including 834 studies'!N474</f>
        <v>0</v>
      </c>
      <c r="G474" s="2">
        <f>'database including 834 studies'!O474</f>
        <v>1</v>
      </c>
      <c r="H474" s="2">
        <f>'database including 834 studies'!P474</f>
        <v>0</v>
      </c>
      <c r="I474" s="2">
        <f>'database including 834 studies'!Q474</f>
        <v>0</v>
      </c>
      <c r="J474" s="2">
        <f>'database including 834 studies'!R474</f>
        <v>2019</v>
      </c>
    </row>
    <row r="475" spans="1:10">
      <c r="A475" s="2">
        <f>'database including 834 studies'!A475</f>
        <v>474</v>
      </c>
      <c r="B475" s="2">
        <f>'database including 834 studies'!J475</f>
        <v>1</v>
      </c>
      <c r="C475" s="2">
        <f>'database including 834 studies'!K475</f>
        <v>2</v>
      </c>
      <c r="D475" s="2">
        <f>'database including 834 studies'!L475</f>
        <v>0</v>
      </c>
      <c r="E475" s="2">
        <f>'database including 834 studies'!M475</f>
        <v>1</v>
      </c>
      <c r="F475" s="2">
        <f>'database including 834 studies'!N475</f>
        <v>1</v>
      </c>
      <c r="G475" s="2">
        <f>'database including 834 studies'!O475</f>
        <v>0</v>
      </c>
      <c r="H475" s="2">
        <f>'database including 834 studies'!P475</f>
        <v>0</v>
      </c>
      <c r="I475" s="2">
        <f>'database including 834 studies'!Q475</f>
        <v>0</v>
      </c>
      <c r="J475" s="2">
        <f>'database including 834 studies'!R475</f>
        <v>2017</v>
      </c>
    </row>
    <row r="476" spans="1:10">
      <c r="A476" s="2">
        <f>'database including 834 studies'!A476</f>
        <v>475</v>
      </c>
      <c r="B476" s="2">
        <f>'database including 834 studies'!J476</f>
        <v>1</v>
      </c>
      <c r="C476" s="2">
        <f>'database including 834 studies'!K476</f>
        <v>1</v>
      </c>
      <c r="D476" s="2">
        <f>'database including 834 studies'!L476</f>
        <v>1</v>
      </c>
      <c r="E476" s="2">
        <f>'database including 834 studies'!M476</f>
        <v>0</v>
      </c>
      <c r="F476" s="2">
        <f>'database including 834 studies'!N476</f>
        <v>0</v>
      </c>
      <c r="G476" s="2">
        <f>'database including 834 studies'!O476</f>
        <v>0</v>
      </c>
      <c r="H476" s="2">
        <f>'database including 834 studies'!P476</f>
        <v>0</v>
      </c>
      <c r="I476" s="2">
        <f>'database including 834 studies'!Q476</f>
        <v>0</v>
      </c>
      <c r="J476" s="2">
        <f>'database including 834 studies'!R476</f>
        <v>2019</v>
      </c>
    </row>
    <row r="477" spans="1:10">
      <c r="A477" s="2">
        <f>'database including 834 studies'!A477</f>
        <v>476</v>
      </c>
      <c r="B477" s="2">
        <f>'database including 834 studies'!J477</f>
        <v>1</v>
      </c>
      <c r="C477" s="2">
        <f>'database including 834 studies'!K477</f>
        <v>1</v>
      </c>
      <c r="D477" s="2">
        <f>'database including 834 studies'!L477</f>
        <v>0</v>
      </c>
      <c r="E477" s="2">
        <f>'database including 834 studies'!M477</f>
        <v>0</v>
      </c>
      <c r="F477" s="2">
        <f>'database including 834 studies'!N477</f>
        <v>1</v>
      </c>
      <c r="G477" s="2">
        <f>'database including 834 studies'!O477</f>
        <v>0</v>
      </c>
      <c r="H477" s="2">
        <f>'database including 834 studies'!P477</f>
        <v>0</v>
      </c>
      <c r="I477" s="2">
        <f>'database including 834 studies'!Q477</f>
        <v>0</v>
      </c>
      <c r="J477" s="2">
        <f>'database including 834 studies'!R477</f>
        <v>2022</v>
      </c>
    </row>
    <row r="478" spans="1:10">
      <c r="A478" s="2">
        <f>'database including 834 studies'!A478</f>
        <v>477</v>
      </c>
      <c r="B478" s="2">
        <f>'database including 834 studies'!J478</f>
        <v>1</v>
      </c>
      <c r="C478" s="2">
        <f>'database including 834 studies'!K478</f>
        <v>1</v>
      </c>
      <c r="D478" s="2">
        <f>'database including 834 studies'!L478</f>
        <v>0</v>
      </c>
      <c r="E478" s="2">
        <f>'database including 834 studies'!M478</f>
        <v>0</v>
      </c>
      <c r="F478" s="2">
        <f>'database including 834 studies'!N478</f>
        <v>0</v>
      </c>
      <c r="G478" s="2">
        <f>'database including 834 studies'!O478</f>
        <v>1</v>
      </c>
      <c r="H478" s="2">
        <f>'database including 834 studies'!P478</f>
        <v>0</v>
      </c>
      <c r="I478" s="2">
        <f>'database including 834 studies'!Q478</f>
        <v>0</v>
      </c>
      <c r="J478" s="2">
        <f>'database including 834 studies'!R478</f>
        <v>2022</v>
      </c>
    </row>
    <row r="479" spans="1:10">
      <c r="A479" s="2">
        <f>'database including 834 studies'!A479</f>
        <v>478</v>
      </c>
      <c r="B479" s="2">
        <f>'database including 834 studies'!J479</f>
        <v>1</v>
      </c>
      <c r="C479" s="2">
        <f>'database including 834 studies'!K479</f>
        <v>1</v>
      </c>
      <c r="D479" s="2">
        <f>'database including 834 studies'!L479</f>
        <v>0</v>
      </c>
      <c r="E479" s="2">
        <f>'database including 834 studies'!M479</f>
        <v>1</v>
      </c>
      <c r="F479" s="2">
        <f>'database including 834 studies'!N479</f>
        <v>0</v>
      </c>
      <c r="G479" s="2">
        <f>'database including 834 studies'!O479</f>
        <v>0</v>
      </c>
      <c r="H479" s="2">
        <f>'database including 834 studies'!P479</f>
        <v>0</v>
      </c>
      <c r="I479" s="2">
        <f>'database including 834 studies'!Q479</f>
        <v>0</v>
      </c>
      <c r="J479" s="2">
        <f>'database including 834 studies'!R479</f>
        <v>2021</v>
      </c>
    </row>
    <row r="480" spans="1:10">
      <c r="A480" s="2">
        <f>'database including 834 studies'!A480</f>
        <v>479</v>
      </c>
      <c r="B480" s="2">
        <f>'database including 834 studies'!J480</f>
        <v>1</v>
      </c>
      <c r="C480" s="2">
        <f>'database including 834 studies'!K480</f>
        <v>1</v>
      </c>
      <c r="D480" s="2">
        <f>'database including 834 studies'!L480</f>
        <v>1</v>
      </c>
      <c r="E480" s="2">
        <f>'database including 834 studies'!M480</f>
        <v>0</v>
      </c>
      <c r="F480" s="2">
        <f>'database including 834 studies'!N480</f>
        <v>0</v>
      </c>
      <c r="G480" s="2">
        <f>'database including 834 studies'!O480</f>
        <v>0</v>
      </c>
      <c r="H480" s="2">
        <f>'database including 834 studies'!P480</f>
        <v>0</v>
      </c>
      <c r="I480" s="2">
        <f>'database including 834 studies'!Q480</f>
        <v>0</v>
      </c>
      <c r="J480" s="2">
        <f>'database including 834 studies'!R480</f>
        <v>2018</v>
      </c>
    </row>
    <row r="481" spans="1:10">
      <c r="A481" s="2">
        <f>'database including 834 studies'!A481</f>
        <v>480</v>
      </c>
      <c r="B481" s="2">
        <f>'database including 834 studies'!J481</f>
        <v>1</v>
      </c>
      <c r="C481" s="2">
        <f>'database including 834 studies'!K481</f>
        <v>1</v>
      </c>
      <c r="D481" s="2">
        <f>'database including 834 studies'!L481</f>
        <v>0</v>
      </c>
      <c r="E481" s="2">
        <f>'database including 834 studies'!M481</f>
        <v>0</v>
      </c>
      <c r="F481" s="2">
        <f>'database including 834 studies'!N481</f>
        <v>1</v>
      </c>
      <c r="G481" s="2">
        <f>'database including 834 studies'!O481</f>
        <v>0</v>
      </c>
      <c r="H481" s="2">
        <f>'database including 834 studies'!P481</f>
        <v>0</v>
      </c>
      <c r="I481" s="2">
        <f>'database including 834 studies'!Q481</f>
        <v>0</v>
      </c>
      <c r="J481" s="2">
        <f>'database including 834 studies'!R481</f>
        <v>2015</v>
      </c>
    </row>
    <row r="482" spans="1:10">
      <c r="A482" s="2">
        <f>'database including 834 studies'!A482</f>
        <v>481</v>
      </c>
      <c r="B482" s="2">
        <f>'database including 834 studies'!J482</f>
        <v>1</v>
      </c>
      <c r="C482" s="2">
        <f>'database including 834 studies'!K482</f>
        <v>1</v>
      </c>
      <c r="D482" s="2">
        <f>'database including 834 studies'!L482</f>
        <v>0</v>
      </c>
      <c r="E482" s="2">
        <f>'database including 834 studies'!M482</f>
        <v>1</v>
      </c>
      <c r="F482" s="2">
        <f>'database including 834 studies'!N482</f>
        <v>0</v>
      </c>
      <c r="G482" s="2">
        <f>'database including 834 studies'!O482</f>
        <v>0</v>
      </c>
      <c r="H482" s="2">
        <f>'database including 834 studies'!P482</f>
        <v>0</v>
      </c>
      <c r="I482" s="2">
        <f>'database including 834 studies'!Q482</f>
        <v>0</v>
      </c>
      <c r="J482" s="2">
        <f>'database including 834 studies'!R482</f>
        <v>2020</v>
      </c>
    </row>
    <row r="483" spans="1:10">
      <c r="A483" s="2">
        <f>'database including 834 studies'!A483</f>
        <v>482</v>
      </c>
      <c r="B483" s="2">
        <f>'database including 834 studies'!J483</f>
        <v>1</v>
      </c>
      <c r="C483" s="2">
        <f>'database including 834 studies'!K483</f>
        <v>1</v>
      </c>
      <c r="D483" s="2">
        <f>'database including 834 studies'!L483</f>
        <v>0</v>
      </c>
      <c r="E483" s="2">
        <f>'database including 834 studies'!M483</f>
        <v>0</v>
      </c>
      <c r="F483" s="2">
        <f>'database including 834 studies'!N483</f>
        <v>0</v>
      </c>
      <c r="G483" s="2">
        <f>'database including 834 studies'!O483</f>
        <v>0</v>
      </c>
      <c r="H483" s="2">
        <f>'database including 834 studies'!P483</f>
        <v>1</v>
      </c>
      <c r="I483" s="2">
        <f>'database including 834 studies'!Q483</f>
        <v>0</v>
      </c>
      <c r="J483" s="2">
        <f>'database including 834 studies'!R483</f>
        <v>2020</v>
      </c>
    </row>
    <row r="484" spans="1:10">
      <c r="A484" s="2">
        <f>'database including 834 studies'!A484</f>
        <v>483</v>
      </c>
      <c r="B484" s="2">
        <f>'database including 834 studies'!J484</f>
        <v>1</v>
      </c>
      <c r="C484" s="2">
        <f>'database including 834 studies'!K484</f>
        <v>1</v>
      </c>
      <c r="D484" s="2">
        <f>'database including 834 studies'!L484</f>
        <v>0</v>
      </c>
      <c r="E484" s="2">
        <f>'database including 834 studies'!M484</f>
        <v>1</v>
      </c>
      <c r="F484" s="2">
        <f>'database including 834 studies'!N484</f>
        <v>0</v>
      </c>
      <c r="G484" s="2">
        <f>'database including 834 studies'!O484</f>
        <v>0</v>
      </c>
      <c r="H484" s="2">
        <f>'database including 834 studies'!P484</f>
        <v>0</v>
      </c>
      <c r="I484" s="2">
        <f>'database including 834 studies'!Q484</f>
        <v>0</v>
      </c>
      <c r="J484" s="2">
        <f>'database including 834 studies'!R484</f>
        <v>2021</v>
      </c>
    </row>
    <row r="485" spans="1:10">
      <c r="A485" s="2">
        <f>'database including 834 studies'!A485</f>
        <v>484</v>
      </c>
      <c r="B485" s="2">
        <f>'database including 834 studies'!J485</f>
        <v>1</v>
      </c>
      <c r="C485" s="2">
        <f>'database including 834 studies'!K485</f>
        <v>1</v>
      </c>
      <c r="D485" s="2">
        <f>'database including 834 studies'!L485</f>
        <v>1</v>
      </c>
      <c r="E485" s="2">
        <f>'database including 834 studies'!M485</f>
        <v>0</v>
      </c>
      <c r="F485" s="2">
        <f>'database including 834 studies'!N485</f>
        <v>0</v>
      </c>
      <c r="G485" s="2">
        <f>'database including 834 studies'!O485</f>
        <v>0</v>
      </c>
      <c r="H485" s="2">
        <f>'database including 834 studies'!P485</f>
        <v>0</v>
      </c>
      <c r="I485" s="2">
        <f>'database including 834 studies'!Q485</f>
        <v>0</v>
      </c>
      <c r="J485" s="2">
        <f>'database including 834 studies'!R485</f>
        <v>2021</v>
      </c>
    </row>
    <row r="486" spans="1:10">
      <c r="A486" s="2">
        <f>'database including 834 studies'!A486</f>
        <v>485</v>
      </c>
      <c r="B486" s="2">
        <f>'database including 834 studies'!J486</f>
        <v>1</v>
      </c>
      <c r="C486" s="2">
        <f>'database including 834 studies'!K486</f>
        <v>1</v>
      </c>
      <c r="D486" s="2">
        <f>'database including 834 studies'!L486</f>
        <v>0</v>
      </c>
      <c r="E486" s="2">
        <f>'database including 834 studies'!M486</f>
        <v>0</v>
      </c>
      <c r="F486" s="2">
        <f>'database including 834 studies'!N486</f>
        <v>0</v>
      </c>
      <c r="G486" s="2">
        <f>'database including 834 studies'!O486</f>
        <v>1</v>
      </c>
      <c r="H486" s="2">
        <f>'database including 834 studies'!P486</f>
        <v>0</v>
      </c>
      <c r="I486" s="2">
        <f>'database including 834 studies'!Q486</f>
        <v>0</v>
      </c>
      <c r="J486" s="2">
        <f>'database including 834 studies'!R486</f>
        <v>2021</v>
      </c>
    </row>
    <row r="487" spans="1:10">
      <c r="A487" s="2">
        <f>'database including 834 studies'!A487</f>
        <v>486</v>
      </c>
      <c r="B487" s="2">
        <f>'database including 834 studies'!J487</f>
        <v>1</v>
      </c>
      <c r="C487" s="2">
        <f>'database including 834 studies'!K487</f>
        <v>1</v>
      </c>
      <c r="D487" s="2">
        <f>'database including 834 studies'!L487</f>
        <v>1</v>
      </c>
      <c r="E487" s="2">
        <f>'database including 834 studies'!M487</f>
        <v>0</v>
      </c>
      <c r="F487" s="2">
        <f>'database including 834 studies'!N487</f>
        <v>0</v>
      </c>
      <c r="G487" s="2">
        <f>'database including 834 studies'!O487</f>
        <v>0</v>
      </c>
      <c r="H487" s="2">
        <f>'database including 834 studies'!P487</f>
        <v>0</v>
      </c>
      <c r="I487" s="2">
        <f>'database including 834 studies'!Q487</f>
        <v>0</v>
      </c>
      <c r="J487" s="2">
        <f>'database including 834 studies'!R487</f>
        <v>2022</v>
      </c>
    </row>
    <row r="488" spans="1:10">
      <c r="A488" s="2">
        <f>'database including 834 studies'!A488</f>
        <v>487</v>
      </c>
      <c r="B488" s="2">
        <f>'database including 834 studies'!J488</f>
        <v>1</v>
      </c>
      <c r="C488" s="2">
        <f>'database including 834 studies'!K488</f>
        <v>1</v>
      </c>
      <c r="D488" s="2">
        <f>'database including 834 studies'!L488</f>
        <v>0</v>
      </c>
      <c r="E488" s="2">
        <f>'database including 834 studies'!M488</f>
        <v>1</v>
      </c>
      <c r="F488" s="2">
        <f>'database including 834 studies'!N488</f>
        <v>0</v>
      </c>
      <c r="G488" s="2">
        <f>'database including 834 studies'!O488</f>
        <v>0</v>
      </c>
      <c r="H488" s="2">
        <f>'database including 834 studies'!P488</f>
        <v>0</v>
      </c>
      <c r="I488" s="2">
        <f>'database including 834 studies'!Q488</f>
        <v>0</v>
      </c>
      <c r="J488" s="2">
        <f>'database including 834 studies'!R488</f>
        <v>2018</v>
      </c>
    </row>
    <row r="489" spans="1:10">
      <c r="A489" s="2">
        <f>'database including 834 studies'!A489</f>
        <v>488</v>
      </c>
      <c r="B489" s="2">
        <f>'database including 834 studies'!J489</f>
        <v>1</v>
      </c>
      <c r="C489" s="2">
        <f>'database including 834 studies'!K489</f>
        <v>1</v>
      </c>
      <c r="D489" s="2">
        <f>'database including 834 studies'!L489</f>
        <v>0</v>
      </c>
      <c r="E489" s="2">
        <f>'database including 834 studies'!M489</f>
        <v>0</v>
      </c>
      <c r="F489" s="2">
        <f>'database including 834 studies'!N489</f>
        <v>1</v>
      </c>
      <c r="G489" s="2">
        <f>'database including 834 studies'!O489</f>
        <v>0</v>
      </c>
      <c r="H489" s="2">
        <f>'database including 834 studies'!P489</f>
        <v>0</v>
      </c>
      <c r="I489" s="2">
        <f>'database including 834 studies'!Q489</f>
        <v>0</v>
      </c>
      <c r="J489" s="2">
        <f>'database including 834 studies'!R489</f>
        <v>2021</v>
      </c>
    </row>
    <row r="490" spans="1:10">
      <c r="A490" s="2">
        <f>'database including 834 studies'!A490</f>
        <v>489</v>
      </c>
      <c r="B490" s="2">
        <f>'database including 834 studies'!J490</f>
        <v>1</v>
      </c>
      <c r="C490" s="2">
        <f>'database including 834 studies'!K490</f>
        <v>1</v>
      </c>
      <c r="D490" s="2">
        <f>'database including 834 studies'!L490</f>
        <v>0</v>
      </c>
      <c r="E490" s="2">
        <f>'database including 834 studies'!M490</f>
        <v>1</v>
      </c>
      <c r="F490" s="2">
        <f>'database including 834 studies'!N490</f>
        <v>0</v>
      </c>
      <c r="G490" s="2">
        <f>'database including 834 studies'!O490</f>
        <v>0</v>
      </c>
      <c r="H490" s="2">
        <f>'database including 834 studies'!P490</f>
        <v>0</v>
      </c>
      <c r="I490" s="2">
        <f>'database including 834 studies'!Q490</f>
        <v>0</v>
      </c>
      <c r="J490" s="2">
        <f>'database including 834 studies'!R490</f>
        <v>2019</v>
      </c>
    </row>
    <row r="491" spans="1:10">
      <c r="A491" s="2">
        <f>'database including 834 studies'!A491</f>
        <v>490</v>
      </c>
      <c r="B491" s="2">
        <f>'database including 834 studies'!J491</f>
        <v>1</v>
      </c>
      <c r="C491" s="2">
        <f>'database including 834 studies'!K491</f>
        <v>1</v>
      </c>
      <c r="D491" s="2">
        <f>'database including 834 studies'!L491</f>
        <v>0</v>
      </c>
      <c r="E491" s="2">
        <f>'database including 834 studies'!M491</f>
        <v>1</v>
      </c>
      <c r="F491" s="2">
        <f>'database including 834 studies'!N491</f>
        <v>0</v>
      </c>
      <c r="G491" s="2">
        <f>'database including 834 studies'!O491</f>
        <v>0</v>
      </c>
      <c r="H491" s="2">
        <f>'database including 834 studies'!P491</f>
        <v>0</v>
      </c>
      <c r="I491" s="2">
        <f>'database including 834 studies'!Q491</f>
        <v>0</v>
      </c>
      <c r="J491" s="2">
        <f>'database including 834 studies'!R491</f>
        <v>2020</v>
      </c>
    </row>
    <row r="492" spans="1:10">
      <c r="A492" s="2">
        <f>'database including 834 studies'!A492</f>
        <v>491</v>
      </c>
      <c r="B492" s="2">
        <f>'database including 834 studies'!J492</f>
        <v>1</v>
      </c>
      <c r="C492" s="2">
        <f>'database including 834 studies'!K492</f>
        <v>1</v>
      </c>
      <c r="D492" s="2">
        <f>'database including 834 studies'!L492</f>
        <v>0</v>
      </c>
      <c r="E492" s="2">
        <f>'database including 834 studies'!M492</f>
        <v>1</v>
      </c>
      <c r="F492" s="2">
        <f>'database including 834 studies'!N492</f>
        <v>0</v>
      </c>
      <c r="G492" s="2">
        <f>'database including 834 studies'!O492</f>
        <v>0</v>
      </c>
      <c r="H492" s="2">
        <f>'database including 834 studies'!P492</f>
        <v>0</v>
      </c>
      <c r="I492" s="2">
        <f>'database including 834 studies'!Q492</f>
        <v>0</v>
      </c>
      <c r="J492" s="2">
        <f>'database including 834 studies'!R492</f>
        <v>2021</v>
      </c>
    </row>
    <row r="493" spans="1:10">
      <c r="A493" s="2">
        <f>'database including 834 studies'!A493</f>
        <v>492</v>
      </c>
      <c r="B493" s="2">
        <f>'database including 834 studies'!J493</f>
        <v>1</v>
      </c>
      <c r="C493" s="2">
        <f>'database including 834 studies'!K493</f>
        <v>1</v>
      </c>
      <c r="D493" s="2">
        <f>'database including 834 studies'!L493</f>
        <v>0</v>
      </c>
      <c r="E493" s="2">
        <f>'database including 834 studies'!M493</f>
        <v>1</v>
      </c>
      <c r="F493" s="2">
        <f>'database including 834 studies'!N493</f>
        <v>0</v>
      </c>
      <c r="G493" s="2">
        <f>'database including 834 studies'!O493</f>
        <v>0</v>
      </c>
      <c r="H493" s="2">
        <f>'database including 834 studies'!P493</f>
        <v>0</v>
      </c>
      <c r="I493" s="2">
        <f>'database including 834 studies'!Q493</f>
        <v>0</v>
      </c>
      <c r="J493" s="2">
        <f>'database including 834 studies'!R493</f>
        <v>2021</v>
      </c>
    </row>
    <row r="494" spans="1:10">
      <c r="A494" s="2">
        <f>'database including 834 studies'!A494</f>
        <v>493</v>
      </c>
      <c r="B494" s="2">
        <f>'database including 834 studies'!J494</f>
        <v>1</v>
      </c>
      <c r="C494" s="2">
        <f>'database including 834 studies'!K494</f>
        <v>1</v>
      </c>
      <c r="D494" s="2">
        <f>'database including 834 studies'!L494</f>
        <v>0</v>
      </c>
      <c r="E494" s="2">
        <f>'database including 834 studies'!M494</f>
        <v>0</v>
      </c>
      <c r="F494" s="2">
        <f>'database including 834 studies'!N494</f>
        <v>0</v>
      </c>
      <c r="G494" s="2">
        <f>'database including 834 studies'!O494</f>
        <v>1</v>
      </c>
      <c r="H494" s="2">
        <f>'database including 834 studies'!P494</f>
        <v>0</v>
      </c>
      <c r="I494" s="2">
        <f>'database including 834 studies'!Q494</f>
        <v>0</v>
      </c>
      <c r="J494" s="2">
        <f>'database including 834 studies'!R494</f>
        <v>2022</v>
      </c>
    </row>
    <row r="495" spans="1:10">
      <c r="A495" s="2">
        <f>'database including 834 studies'!A495</f>
        <v>494</v>
      </c>
      <c r="B495" s="2">
        <f>'database including 834 studies'!J495</f>
        <v>1</v>
      </c>
      <c r="C495" s="2">
        <f>'database including 834 studies'!K495</f>
        <v>1</v>
      </c>
      <c r="D495" s="2">
        <f>'database including 834 studies'!L495</f>
        <v>0</v>
      </c>
      <c r="E495" s="2">
        <f>'database including 834 studies'!M495</f>
        <v>0</v>
      </c>
      <c r="F495" s="2">
        <f>'database including 834 studies'!N495</f>
        <v>0</v>
      </c>
      <c r="G495" s="2">
        <f>'database including 834 studies'!O495</f>
        <v>0</v>
      </c>
      <c r="H495" s="2">
        <f>'database including 834 studies'!P495</f>
        <v>1</v>
      </c>
      <c r="I495" s="2">
        <f>'database including 834 studies'!Q495</f>
        <v>0</v>
      </c>
      <c r="J495" s="2">
        <f>'database including 834 studies'!R495</f>
        <v>2018</v>
      </c>
    </row>
    <row r="496" spans="1:10">
      <c r="A496" s="2">
        <f>'database including 834 studies'!A496</f>
        <v>495</v>
      </c>
      <c r="B496" s="2">
        <f>'database including 834 studies'!J496</f>
        <v>1</v>
      </c>
      <c r="C496" s="2">
        <f>'database including 834 studies'!K496</f>
        <v>1</v>
      </c>
      <c r="D496" s="2">
        <f>'database including 834 studies'!L496</f>
        <v>0</v>
      </c>
      <c r="E496" s="2">
        <f>'database including 834 studies'!M496</f>
        <v>0</v>
      </c>
      <c r="F496" s="2">
        <f>'database including 834 studies'!N496</f>
        <v>0</v>
      </c>
      <c r="G496" s="2">
        <f>'database including 834 studies'!O496</f>
        <v>0</v>
      </c>
      <c r="H496" s="2">
        <f>'database including 834 studies'!P496</f>
        <v>1</v>
      </c>
      <c r="I496" s="2">
        <f>'database including 834 studies'!Q496</f>
        <v>0</v>
      </c>
      <c r="J496" s="2">
        <f>'database including 834 studies'!R496</f>
        <v>2021</v>
      </c>
    </row>
    <row r="497" spans="1:10">
      <c r="A497" s="2">
        <f>'database including 834 studies'!A497</f>
        <v>496</v>
      </c>
      <c r="B497" s="2">
        <f>'database including 834 studies'!J497</f>
        <v>1</v>
      </c>
      <c r="C497" s="2">
        <f>'database including 834 studies'!K497</f>
        <v>1</v>
      </c>
      <c r="D497" s="2">
        <f>'database including 834 studies'!L497</f>
        <v>0</v>
      </c>
      <c r="E497" s="2">
        <f>'database including 834 studies'!M497</f>
        <v>1</v>
      </c>
      <c r="F497" s="2">
        <f>'database including 834 studies'!N497</f>
        <v>0</v>
      </c>
      <c r="G497" s="2">
        <f>'database including 834 studies'!O497</f>
        <v>0</v>
      </c>
      <c r="H497" s="2">
        <f>'database including 834 studies'!P497</f>
        <v>0</v>
      </c>
      <c r="I497" s="2">
        <f>'database including 834 studies'!Q497</f>
        <v>0</v>
      </c>
      <c r="J497" s="2">
        <f>'database including 834 studies'!R497</f>
        <v>2020</v>
      </c>
    </row>
    <row r="498" spans="1:10">
      <c r="A498" s="2">
        <f>'database including 834 studies'!A498</f>
        <v>497</v>
      </c>
      <c r="B498" s="2">
        <f>'database including 834 studies'!J498</f>
        <v>1</v>
      </c>
      <c r="C498" s="2">
        <f>'database including 834 studies'!K498</f>
        <v>1</v>
      </c>
      <c r="D498" s="2">
        <f>'database including 834 studies'!L498</f>
        <v>0</v>
      </c>
      <c r="E498" s="2">
        <f>'database including 834 studies'!M498</f>
        <v>0</v>
      </c>
      <c r="F498" s="2">
        <f>'database including 834 studies'!N498</f>
        <v>0</v>
      </c>
      <c r="G498" s="2">
        <f>'database including 834 studies'!O498</f>
        <v>1</v>
      </c>
      <c r="H498" s="2">
        <f>'database including 834 studies'!P498</f>
        <v>0</v>
      </c>
      <c r="I498" s="2">
        <f>'database including 834 studies'!Q498</f>
        <v>0</v>
      </c>
      <c r="J498" s="2">
        <f>'database including 834 studies'!R498</f>
        <v>2020</v>
      </c>
    </row>
    <row r="499" spans="1:10">
      <c r="A499" s="2">
        <f>'database including 834 studies'!A499</f>
        <v>498</v>
      </c>
      <c r="B499" s="2">
        <f>'database including 834 studies'!J499</f>
        <v>1</v>
      </c>
      <c r="C499" s="2">
        <f>'database including 834 studies'!K499</f>
        <v>0</v>
      </c>
      <c r="D499" s="2">
        <f>'database including 834 studies'!L499</f>
        <v>0</v>
      </c>
      <c r="E499" s="2">
        <f>'database including 834 studies'!M499</f>
        <v>0</v>
      </c>
      <c r="F499" s="2">
        <f>'database including 834 studies'!N499</f>
        <v>0</v>
      </c>
      <c r="G499" s="2">
        <f>'database including 834 studies'!O499</f>
        <v>0</v>
      </c>
      <c r="H499" s="2">
        <f>'database including 834 studies'!P499</f>
        <v>0</v>
      </c>
      <c r="I499" s="2">
        <f>'database including 834 studies'!Q499</f>
        <v>0</v>
      </c>
      <c r="J499" s="2">
        <f>'database including 834 studies'!R499</f>
        <v>2017</v>
      </c>
    </row>
    <row r="500" spans="1:10">
      <c r="A500" s="2">
        <f>'database including 834 studies'!A500</f>
        <v>499</v>
      </c>
      <c r="B500" s="2">
        <f>'database including 834 studies'!J500</f>
        <v>1</v>
      </c>
      <c r="C500" s="2">
        <f>'database including 834 studies'!K500</f>
        <v>0</v>
      </c>
      <c r="D500" s="2">
        <f>'database including 834 studies'!L500</f>
        <v>0</v>
      </c>
      <c r="E500" s="2">
        <f>'database including 834 studies'!M500</f>
        <v>0</v>
      </c>
      <c r="F500" s="2">
        <f>'database including 834 studies'!N500</f>
        <v>0</v>
      </c>
      <c r="G500" s="2">
        <f>'database including 834 studies'!O500</f>
        <v>0</v>
      </c>
      <c r="H500" s="2">
        <f>'database including 834 studies'!P500</f>
        <v>0</v>
      </c>
      <c r="I500" s="2">
        <f>'database including 834 studies'!Q500</f>
        <v>0</v>
      </c>
      <c r="J500" s="2">
        <f>'database including 834 studies'!R500</f>
        <v>2021</v>
      </c>
    </row>
    <row r="501" spans="1:10">
      <c r="A501" s="2">
        <f>'database including 834 studies'!A501</f>
        <v>500</v>
      </c>
      <c r="B501" s="2">
        <f>'database including 834 studies'!J501</f>
        <v>1</v>
      </c>
      <c r="C501" s="2">
        <f>'database including 834 studies'!K501</f>
        <v>0</v>
      </c>
      <c r="D501" s="2">
        <f>'database including 834 studies'!L501</f>
        <v>0</v>
      </c>
      <c r="E501" s="2">
        <f>'database including 834 studies'!M501</f>
        <v>0</v>
      </c>
      <c r="F501" s="2">
        <f>'database including 834 studies'!N501</f>
        <v>0</v>
      </c>
      <c r="G501" s="2">
        <f>'database including 834 studies'!O501</f>
        <v>0</v>
      </c>
      <c r="H501" s="2">
        <f>'database including 834 studies'!P501</f>
        <v>0</v>
      </c>
      <c r="I501" s="2">
        <f>'database including 834 studies'!Q501</f>
        <v>0</v>
      </c>
      <c r="J501" s="2">
        <f>'database including 834 studies'!R501</f>
        <v>2022</v>
      </c>
    </row>
    <row r="502" spans="1:10">
      <c r="A502" s="2">
        <f>'database including 834 studies'!A502</f>
        <v>501</v>
      </c>
      <c r="B502" s="2">
        <f>'database including 834 studies'!J502</f>
        <v>1</v>
      </c>
      <c r="C502" s="2">
        <f>'database including 834 studies'!K502</f>
        <v>0</v>
      </c>
      <c r="D502" s="2">
        <f>'database including 834 studies'!L502</f>
        <v>0</v>
      </c>
      <c r="E502" s="2">
        <f>'database including 834 studies'!M502</f>
        <v>0</v>
      </c>
      <c r="F502" s="2">
        <f>'database including 834 studies'!N502</f>
        <v>0</v>
      </c>
      <c r="G502" s="2">
        <f>'database including 834 studies'!O502</f>
        <v>0</v>
      </c>
      <c r="H502" s="2">
        <f>'database including 834 studies'!P502</f>
        <v>0</v>
      </c>
      <c r="I502" s="2">
        <f>'database including 834 studies'!Q502</f>
        <v>0</v>
      </c>
      <c r="J502" s="2">
        <f>'database including 834 studies'!R502</f>
        <v>2020</v>
      </c>
    </row>
    <row r="503" spans="1:10">
      <c r="A503" s="2">
        <f>'database including 834 studies'!A503</f>
        <v>502</v>
      </c>
      <c r="B503" s="2">
        <f>'database including 834 studies'!J503</f>
        <v>1</v>
      </c>
      <c r="C503" s="2">
        <f>'database including 834 studies'!K503</f>
        <v>0</v>
      </c>
      <c r="D503" s="2">
        <f>'database including 834 studies'!L503</f>
        <v>0</v>
      </c>
      <c r="E503" s="2">
        <f>'database including 834 studies'!M503</f>
        <v>0</v>
      </c>
      <c r="F503" s="2">
        <f>'database including 834 studies'!N503</f>
        <v>0</v>
      </c>
      <c r="G503" s="2">
        <f>'database including 834 studies'!O503</f>
        <v>0</v>
      </c>
      <c r="H503" s="2">
        <f>'database including 834 studies'!P503</f>
        <v>0</v>
      </c>
      <c r="I503" s="2">
        <f>'database including 834 studies'!Q503</f>
        <v>0</v>
      </c>
      <c r="J503" s="2">
        <f>'database including 834 studies'!R503</f>
        <v>2018</v>
      </c>
    </row>
    <row r="504" spans="1:10">
      <c r="A504" s="2">
        <f>'database including 834 studies'!A504</f>
        <v>503</v>
      </c>
      <c r="B504" s="2">
        <f>'database including 834 studies'!J504</f>
        <v>1</v>
      </c>
      <c r="C504" s="2">
        <f>'database including 834 studies'!K504</f>
        <v>0</v>
      </c>
      <c r="D504" s="2">
        <f>'database including 834 studies'!L504</f>
        <v>0</v>
      </c>
      <c r="E504" s="2">
        <f>'database including 834 studies'!M504</f>
        <v>0</v>
      </c>
      <c r="F504" s="2">
        <f>'database including 834 studies'!N504</f>
        <v>0</v>
      </c>
      <c r="G504" s="2">
        <f>'database including 834 studies'!O504</f>
        <v>0</v>
      </c>
      <c r="H504" s="2">
        <f>'database including 834 studies'!P504</f>
        <v>0</v>
      </c>
      <c r="I504" s="2">
        <f>'database including 834 studies'!Q504</f>
        <v>0</v>
      </c>
      <c r="J504" s="2">
        <f>'database including 834 studies'!R504</f>
        <v>2019</v>
      </c>
    </row>
    <row r="505" spans="1:10">
      <c r="A505" s="2">
        <f>'database including 834 studies'!A505</f>
        <v>504</v>
      </c>
      <c r="B505" s="2">
        <f>'database including 834 studies'!J505</f>
        <v>1</v>
      </c>
      <c r="C505" s="2">
        <f>'database including 834 studies'!K505</f>
        <v>0</v>
      </c>
      <c r="D505" s="2">
        <f>'database including 834 studies'!L505</f>
        <v>0</v>
      </c>
      <c r="E505" s="2">
        <f>'database including 834 studies'!M505</f>
        <v>0</v>
      </c>
      <c r="F505" s="2">
        <f>'database including 834 studies'!N505</f>
        <v>0</v>
      </c>
      <c r="G505" s="2">
        <f>'database including 834 studies'!O505</f>
        <v>0</v>
      </c>
      <c r="H505" s="2">
        <f>'database including 834 studies'!P505</f>
        <v>0</v>
      </c>
      <c r="I505" s="2">
        <f>'database including 834 studies'!Q505</f>
        <v>0</v>
      </c>
      <c r="J505" s="2">
        <f>'database including 834 studies'!R505</f>
        <v>2018</v>
      </c>
    </row>
    <row r="506" spans="1:10">
      <c r="A506" s="2">
        <f>'database including 834 studies'!A506</f>
        <v>505</v>
      </c>
      <c r="B506" s="2">
        <f>'database including 834 studies'!J506</f>
        <v>1</v>
      </c>
      <c r="C506" s="2">
        <f>'database including 834 studies'!K506</f>
        <v>0</v>
      </c>
      <c r="D506" s="2">
        <f>'database including 834 studies'!L506</f>
        <v>0</v>
      </c>
      <c r="E506" s="2">
        <f>'database including 834 studies'!M506</f>
        <v>0</v>
      </c>
      <c r="F506" s="2">
        <f>'database including 834 studies'!N506</f>
        <v>0</v>
      </c>
      <c r="G506" s="2">
        <f>'database including 834 studies'!O506</f>
        <v>0</v>
      </c>
      <c r="H506" s="2">
        <f>'database including 834 studies'!P506</f>
        <v>0</v>
      </c>
      <c r="I506" s="2">
        <f>'database including 834 studies'!Q506</f>
        <v>0</v>
      </c>
      <c r="J506" s="2">
        <f>'database including 834 studies'!R506</f>
        <v>2022</v>
      </c>
    </row>
    <row r="507" spans="1:10">
      <c r="A507" s="2">
        <f>'database including 834 studies'!A507</f>
        <v>506</v>
      </c>
      <c r="B507" s="2">
        <f>'database including 834 studies'!J507</f>
        <v>1</v>
      </c>
      <c r="C507" s="2">
        <f>'database including 834 studies'!K507</f>
        <v>0</v>
      </c>
      <c r="D507" s="2">
        <f>'database including 834 studies'!L507</f>
        <v>0</v>
      </c>
      <c r="E507" s="2">
        <f>'database including 834 studies'!M507</f>
        <v>0</v>
      </c>
      <c r="F507" s="2">
        <f>'database including 834 studies'!N507</f>
        <v>0</v>
      </c>
      <c r="G507" s="2">
        <f>'database including 834 studies'!O507</f>
        <v>0</v>
      </c>
      <c r="H507" s="2">
        <f>'database including 834 studies'!P507</f>
        <v>0</v>
      </c>
      <c r="I507" s="2">
        <f>'database including 834 studies'!Q507</f>
        <v>0</v>
      </c>
      <c r="J507" s="2">
        <f>'database including 834 studies'!R507</f>
        <v>2018</v>
      </c>
    </row>
    <row r="508" spans="1:10">
      <c r="A508" s="2">
        <f>'database including 834 studies'!A508</f>
        <v>507</v>
      </c>
      <c r="B508" s="2">
        <f>'database including 834 studies'!J508</f>
        <v>1</v>
      </c>
      <c r="C508" s="2">
        <f>'database including 834 studies'!K508</f>
        <v>0</v>
      </c>
      <c r="D508" s="2">
        <f>'database including 834 studies'!L508</f>
        <v>0</v>
      </c>
      <c r="E508" s="2">
        <f>'database including 834 studies'!M508</f>
        <v>0</v>
      </c>
      <c r="F508" s="2">
        <f>'database including 834 studies'!N508</f>
        <v>0</v>
      </c>
      <c r="G508" s="2">
        <f>'database including 834 studies'!O508</f>
        <v>0</v>
      </c>
      <c r="H508" s="2">
        <f>'database including 834 studies'!P508</f>
        <v>0</v>
      </c>
      <c r="I508" s="2">
        <f>'database including 834 studies'!Q508</f>
        <v>0</v>
      </c>
      <c r="J508" s="2">
        <f>'database including 834 studies'!R508</f>
        <v>2021</v>
      </c>
    </row>
    <row r="509" spans="1:10">
      <c r="A509" s="2">
        <f>'database including 834 studies'!A509</f>
        <v>508</v>
      </c>
      <c r="B509" s="2">
        <f>'database including 834 studies'!J509</f>
        <v>1</v>
      </c>
      <c r="C509" s="2">
        <f>'database including 834 studies'!K509</f>
        <v>0</v>
      </c>
      <c r="D509" s="2">
        <f>'database including 834 studies'!L509</f>
        <v>0</v>
      </c>
      <c r="E509" s="2">
        <f>'database including 834 studies'!M509</f>
        <v>0</v>
      </c>
      <c r="F509" s="2">
        <f>'database including 834 studies'!N509</f>
        <v>0</v>
      </c>
      <c r="G509" s="2">
        <f>'database including 834 studies'!O509</f>
        <v>0</v>
      </c>
      <c r="H509" s="2">
        <f>'database including 834 studies'!P509</f>
        <v>0</v>
      </c>
      <c r="I509" s="2">
        <f>'database including 834 studies'!Q509</f>
        <v>0</v>
      </c>
      <c r="J509" s="2">
        <f>'database including 834 studies'!R509</f>
        <v>2020</v>
      </c>
    </row>
    <row r="510" spans="1:10">
      <c r="A510" s="2">
        <f>'database including 834 studies'!A510</f>
        <v>509</v>
      </c>
      <c r="B510" s="2">
        <f>'database including 834 studies'!J510</f>
        <v>1</v>
      </c>
      <c r="C510" s="2">
        <f>'database including 834 studies'!K510</f>
        <v>0</v>
      </c>
      <c r="D510" s="2">
        <f>'database including 834 studies'!L510</f>
        <v>0</v>
      </c>
      <c r="E510" s="2">
        <f>'database including 834 studies'!M510</f>
        <v>0</v>
      </c>
      <c r="F510" s="2">
        <f>'database including 834 studies'!N510</f>
        <v>0</v>
      </c>
      <c r="G510" s="2">
        <f>'database including 834 studies'!O510</f>
        <v>0</v>
      </c>
      <c r="H510" s="2">
        <f>'database including 834 studies'!P510</f>
        <v>0</v>
      </c>
      <c r="I510" s="2">
        <f>'database including 834 studies'!Q510</f>
        <v>0</v>
      </c>
      <c r="J510" s="2">
        <f>'database including 834 studies'!R510</f>
        <v>2020</v>
      </c>
    </row>
    <row r="511" spans="1:10">
      <c r="A511" s="2">
        <f>'database including 834 studies'!A511</f>
        <v>510</v>
      </c>
      <c r="B511" s="2">
        <f>'database including 834 studies'!J511</f>
        <v>1</v>
      </c>
      <c r="C511" s="2">
        <f>'database including 834 studies'!K511</f>
        <v>0</v>
      </c>
      <c r="D511" s="2">
        <f>'database including 834 studies'!L511</f>
        <v>0</v>
      </c>
      <c r="E511" s="2">
        <f>'database including 834 studies'!M511</f>
        <v>0</v>
      </c>
      <c r="F511" s="2">
        <f>'database including 834 studies'!N511</f>
        <v>0</v>
      </c>
      <c r="G511" s="2">
        <f>'database including 834 studies'!O511</f>
        <v>0</v>
      </c>
      <c r="H511" s="2">
        <f>'database including 834 studies'!P511</f>
        <v>0</v>
      </c>
      <c r="I511" s="2">
        <f>'database including 834 studies'!Q511</f>
        <v>0</v>
      </c>
      <c r="J511" s="2">
        <f>'database including 834 studies'!R511</f>
        <v>2022</v>
      </c>
    </row>
    <row r="512" spans="1:10">
      <c r="A512" s="2">
        <f>'database including 834 studies'!A512</f>
        <v>511</v>
      </c>
      <c r="B512" s="2">
        <f>'database including 834 studies'!J512</f>
        <v>1</v>
      </c>
      <c r="C512" s="2">
        <f>'database including 834 studies'!K512</f>
        <v>0</v>
      </c>
      <c r="D512" s="2">
        <f>'database including 834 studies'!L512</f>
        <v>0</v>
      </c>
      <c r="E512" s="2">
        <f>'database including 834 studies'!M512</f>
        <v>0</v>
      </c>
      <c r="F512" s="2">
        <f>'database including 834 studies'!N512</f>
        <v>0</v>
      </c>
      <c r="G512" s="2">
        <f>'database including 834 studies'!O512</f>
        <v>0</v>
      </c>
      <c r="H512" s="2">
        <f>'database including 834 studies'!P512</f>
        <v>0</v>
      </c>
      <c r="I512" s="2">
        <f>'database including 834 studies'!Q512</f>
        <v>0</v>
      </c>
      <c r="J512" s="2">
        <f>'database including 834 studies'!R512</f>
        <v>2022</v>
      </c>
    </row>
    <row r="513" spans="1:10">
      <c r="A513" s="2">
        <f>'database including 834 studies'!A513</f>
        <v>512</v>
      </c>
      <c r="B513" s="2">
        <f>'database including 834 studies'!J513</f>
        <v>1</v>
      </c>
      <c r="C513" s="2">
        <f>'database including 834 studies'!K513</f>
        <v>0</v>
      </c>
      <c r="D513" s="2">
        <f>'database including 834 studies'!L513</f>
        <v>0</v>
      </c>
      <c r="E513" s="2">
        <f>'database including 834 studies'!M513</f>
        <v>0</v>
      </c>
      <c r="F513" s="2">
        <f>'database including 834 studies'!N513</f>
        <v>0</v>
      </c>
      <c r="G513" s="2">
        <f>'database including 834 studies'!O513</f>
        <v>0</v>
      </c>
      <c r="H513" s="2">
        <f>'database including 834 studies'!P513</f>
        <v>0</v>
      </c>
      <c r="I513" s="2">
        <f>'database including 834 studies'!Q513</f>
        <v>0</v>
      </c>
      <c r="J513" s="2">
        <f>'database including 834 studies'!R513</f>
        <v>2020</v>
      </c>
    </row>
    <row r="514" spans="1:10">
      <c r="A514" s="2">
        <f>'database including 834 studies'!A514</f>
        <v>513</v>
      </c>
      <c r="B514" s="2">
        <f>'database including 834 studies'!J514</f>
        <v>1</v>
      </c>
      <c r="C514" s="2">
        <f>'database including 834 studies'!K514</f>
        <v>0</v>
      </c>
      <c r="D514" s="2">
        <f>'database including 834 studies'!L514</f>
        <v>0</v>
      </c>
      <c r="E514" s="2">
        <f>'database including 834 studies'!M514</f>
        <v>0</v>
      </c>
      <c r="F514" s="2">
        <f>'database including 834 studies'!N514</f>
        <v>0</v>
      </c>
      <c r="G514" s="2">
        <f>'database including 834 studies'!O514</f>
        <v>0</v>
      </c>
      <c r="H514" s="2">
        <f>'database including 834 studies'!P514</f>
        <v>0</v>
      </c>
      <c r="I514" s="2">
        <f>'database including 834 studies'!Q514</f>
        <v>0</v>
      </c>
      <c r="J514" s="2">
        <f>'database including 834 studies'!R514</f>
        <v>2021</v>
      </c>
    </row>
    <row r="515" spans="1:10">
      <c r="A515" s="2">
        <f>'database including 834 studies'!A515</f>
        <v>514</v>
      </c>
      <c r="B515" s="2">
        <f>'database including 834 studies'!J515</f>
        <v>1</v>
      </c>
      <c r="C515" s="2">
        <f>'database including 834 studies'!K515</f>
        <v>0</v>
      </c>
      <c r="D515" s="2">
        <f>'database including 834 studies'!L515</f>
        <v>0</v>
      </c>
      <c r="E515" s="2">
        <f>'database including 834 studies'!M515</f>
        <v>0</v>
      </c>
      <c r="F515" s="2">
        <f>'database including 834 studies'!N515</f>
        <v>0</v>
      </c>
      <c r="G515" s="2">
        <f>'database including 834 studies'!O515</f>
        <v>0</v>
      </c>
      <c r="H515" s="2">
        <f>'database including 834 studies'!P515</f>
        <v>0</v>
      </c>
      <c r="I515" s="2">
        <f>'database including 834 studies'!Q515</f>
        <v>0</v>
      </c>
      <c r="J515" s="2">
        <f>'database including 834 studies'!R515</f>
        <v>2019</v>
      </c>
    </row>
    <row r="516" spans="1:10">
      <c r="A516" s="2">
        <f>'database including 834 studies'!A516</f>
        <v>515</v>
      </c>
      <c r="B516" s="2">
        <f>'database including 834 studies'!J516</f>
        <v>1</v>
      </c>
      <c r="C516" s="2">
        <f>'database including 834 studies'!K516</f>
        <v>0</v>
      </c>
      <c r="D516" s="2">
        <f>'database including 834 studies'!L516</f>
        <v>0</v>
      </c>
      <c r="E516" s="2">
        <f>'database including 834 studies'!M516</f>
        <v>0</v>
      </c>
      <c r="F516" s="2">
        <f>'database including 834 studies'!N516</f>
        <v>0</v>
      </c>
      <c r="G516" s="2">
        <f>'database including 834 studies'!O516</f>
        <v>0</v>
      </c>
      <c r="H516" s="2">
        <f>'database including 834 studies'!P516</f>
        <v>0</v>
      </c>
      <c r="I516" s="2">
        <f>'database including 834 studies'!Q516</f>
        <v>0</v>
      </c>
      <c r="J516" s="2">
        <f>'database including 834 studies'!R516</f>
        <v>2021</v>
      </c>
    </row>
    <row r="517" spans="1:10">
      <c r="A517" s="2">
        <f>'database including 834 studies'!A517</f>
        <v>516</v>
      </c>
      <c r="B517" s="2">
        <f>'database including 834 studies'!J517</f>
        <v>1</v>
      </c>
      <c r="C517" s="2">
        <f>'database including 834 studies'!K517</f>
        <v>0</v>
      </c>
      <c r="D517" s="2">
        <f>'database including 834 studies'!L517</f>
        <v>0</v>
      </c>
      <c r="E517" s="2">
        <f>'database including 834 studies'!M517</f>
        <v>0</v>
      </c>
      <c r="F517" s="2">
        <f>'database including 834 studies'!N517</f>
        <v>0</v>
      </c>
      <c r="G517" s="2">
        <f>'database including 834 studies'!O517</f>
        <v>0</v>
      </c>
      <c r="H517" s="2">
        <f>'database including 834 studies'!P517</f>
        <v>0</v>
      </c>
      <c r="I517" s="2">
        <f>'database including 834 studies'!Q517</f>
        <v>0</v>
      </c>
      <c r="J517" s="2">
        <f>'database including 834 studies'!R517</f>
        <v>2022</v>
      </c>
    </row>
    <row r="518" spans="1:10">
      <c r="A518" s="2">
        <f>'database including 834 studies'!A518</f>
        <v>517</v>
      </c>
      <c r="B518" s="2">
        <f>'database including 834 studies'!J518</f>
        <v>1</v>
      </c>
      <c r="C518" s="2">
        <f>'database including 834 studies'!K518</f>
        <v>0</v>
      </c>
      <c r="D518" s="2">
        <f>'database including 834 studies'!L518</f>
        <v>0</v>
      </c>
      <c r="E518" s="2">
        <f>'database including 834 studies'!M518</f>
        <v>0</v>
      </c>
      <c r="F518" s="2">
        <f>'database including 834 studies'!N518</f>
        <v>0</v>
      </c>
      <c r="G518" s="2">
        <f>'database including 834 studies'!O518</f>
        <v>0</v>
      </c>
      <c r="H518" s="2">
        <f>'database including 834 studies'!P518</f>
        <v>0</v>
      </c>
      <c r="I518" s="2">
        <f>'database including 834 studies'!Q518</f>
        <v>0</v>
      </c>
      <c r="J518" s="2">
        <f>'database including 834 studies'!R518</f>
        <v>2021</v>
      </c>
    </row>
    <row r="519" spans="1:10">
      <c r="A519" s="2">
        <f>'database including 834 studies'!A519</f>
        <v>518</v>
      </c>
      <c r="B519" s="2">
        <f>'database including 834 studies'!J519</f>
        <v>1</v>
      </c>
      <c r="C519" s="2">
        <f>'database including 834 studies'!K519</f>
        <v>0</v>
      </c>
      <c r="D519" s="2">
        <f>'database including 834 studies'!L519</f>
        <v>0</v>
      </c>
      <c r="E519" s="2">
        <f>'database including 834 studies'!M519</f>
        <v>0</v>
      </c>
      <c r="F519" s="2">
        <f>'database including 834 studies'!N519</f>
        <v>0</v>
      </c>
      <c r="G519" s="2">
        <f>'database including 834 studies'!O519</f>
        <v>0</v>
      </c>
      <c r="H519" s="2">
        <f>'database including 834 studies'!P519</f>
        <v>0</v>
      </c>
      <c r="I519" s="2">
        <f>'database including 834 studies'!Q519</f>
        <v>0</v>
      </c>
      <c r="J519" s="2">
        <f>'database including 834 studies'!R519</f>
        <v>2019</v>
      </c>
    </row>
    <row r="520" spans="1:10">
      <c r="A520" s="2">
        <f>'database including 834 studies'!A520</f>
        <v>519</v>
      </c>
      <c r="B520" s="2">
        <f>'database including 834 studies'!J520</f>
        <v>1</v>
      </c>
      <c r="C520" s="2">
        <f>'database including 834 studies'!K520</f>
        <v>0</v>
      </c>
      <c r="D520" s="2">
        <f>'database including 834 studies'!L520</f>
        <v>0</v>
      </c>
      <c r="E520" s="2">
        <f>'database including 834 studies'!M520</f>
        <v>0</v>
      </c>
      <c r="F520" s="2">
        <f>'database including 834 studies'!N520</f>
        <v>0</v>
      </c>
      <c r="G520" s="2">
        <f>'database including 834 studies'!O520</f>
        <v>0</v>
      </c>
      <c r="H520" s="2">
        <f>'database including 834 studies'!P520</f>
        <v>0</v>
      </c>
      <c r="I520" s="2">
        <f>'database including 834 studies'!Q520</f>
        <v>0</v>
      </c>
      <c r="J520" s="2">
        <f>'database including 834 studies'!R520</f>
        <v>2021</v>
      </c>
    </row>
    <row r="521" spans="1:10">
      <c r="A521" s="2">
        <f>'database including 834 studies'!A521</f>
        <v>520</v>
      </c>
      <c r="B521" s="2">
        <f>'database including 834 studies'!J521</f>
        <v>1</v>
      </c>
      <c r="C521" s="2">
        <f>'database including 834 studies'!K521</f>
        <v>0</v>
      </c>
      <c r="D521" s="2">
        <f>'database including 834 studies'!L521</f>
        <v>0</v>
      </c>
      <c r="E521" s="2">
        <f>'database including 834 studies'!M521</f>
        <v>0</v>
      </c>
      <c r="F521" s="2">
        <f>'database including 834 studies'!N521</f>
        <v>0</v>
      </c>
      <c r="G521" s="2">
        <f>'database including 834 studies'!O521</f>
        <v>0</v>
      </c>
      <c r="H521" s="2">
        <f>'database including 834 studies'!P521</f>
        <v>0</v>
      </c>
      <c r="I521" s="2">
        <f>'database including 834 studies'!Q521</f>
        <v>0</v>
      </c>
      <c r="J521" s="2">
        <f>'database including 834 studies'!R521</f>
        <v>2019</v>
      </c>
    </row>
    <row r="522" spans="1:10">
      <c r="A522" s="2">
        <f>'database including 834 studies'!A522</f>
        <v>521</v>
      </c>
      <c r="B522" s="2">
        <f>'database including 834 studies'!J522</f>
        <v>1</v>
      </c>
      <c r="C522" s="2">
        <f>'database including 834 studies'!K522</f>
        <v>0</v>
      </c>
      <c r="D522" s="2">
        <f>'database including 834 studies'!L522</f>
        <v>0</v>
      </c>
      <c r="E522" s="2">
        <f>'database including 834 studies'!M522</f>
        <v>0</v>
      </c>
      <c r="F522" s="2">
        <f>'database including 834 studies'!N522</f>
        <v>0</v>
      </c>
      <c r="G522" s="2">
        <f>'database including 834 studies'!O522</f>
        <v>0</v>
      </c>
      <c r="H522" s="2">
        <f>'database including 834 studies'!P522</f>
        <v>0</v>
      </c>
      <c r="I522" s="2">
        <f>'database including 834 studies'!Q522</f>
        <v>0</v>
      </c>
      <c r="J522" s="2">
        <f>'database including 834 studies'!R522</f>
        <v>2022</v>
      </c>
    </row>
    <row r="523" spans="1:10">
      <c r="A523" s="2">
        <f>'database including 834 studies'!A523</f>
        <v>522</v>
      </c>
      <c r="B523" s="2">
        <f>'database including 834 studies'!J523</f>
        <v>1</v>
      </c>
      <c r="C523" s="2">
        <f>'database including 834 studies'!K523</f>
        <v>0</v>
      </c>
      <c r="D523" s="2">
        <f>'database including 834 studies'!L523</f>
        <v>0</v>
      </c>
      <c r="E523" s="2">
        <f>'database including 834 studies'!M523</f>
        <v>0</v>
      </c>
      <c r="F523" s="2">
        <f>'database including 834 studies'!N523</f>
        <v>0</v>
      </c>
      <c r="G523" s="2">
        <f>'database including 834 studies'!O523</f>
        <v>0</v>
      </c>
      <c r="H523" s="2">
        <f>'database including 834 studies'!P523</f>
        <v>0</v>
      </c>
      <c r="I523" s="2">
        <f>'database including 834 studies'!Q523</f>
        <v>0</v>
      </c>
      <c r="J523" s="2">
        <f>'database including 834 studies'!R523</f>
        <v>2022</v>
      </c>
    </row>
    <row r="524" spans="1:10">
      <c r="A524" s="2">
        <f>'database including 834 studies'!A524</f>
        <v>523</v>
      </c>
      <c r="B524" s="2">
        <f>'database including 834 studies'!J524</f>
        <v>1</v>
      </c>
      <c r="C524" s="2">
        <f>'database including 834 studies'!K524</f>
        <v>0</v>
      </c>
      <c r="D524" s="2">
        <f>'database including 834 studies'!L524</f>
        <v>0</v>
      </c>
      <c r="E524" s="2">
        <f>'database including 834 studies'!M524</f>
        <v>0</v>
      </c>
      <c r="F524" s="2">
        <f>'database including 834 studies'!N524</f>
        <v>0</v>
      </c>
      <c r="G524" s="2">
        <f>'database including 834 studies'!O524</f>
        <v>0</v>
      </c>
      <c r="H524" s="2">
        <f>'database including 834 studies'!P524</f>
        <v>0</v>
      </c>
      <c r="I524" s="2">
        <f>'database including 834 studies'!Q524</f>
        <v>0</v>
      </c>
      <c r="J524" s="2">
        <f>'database including 834 studies'!R524</f>
        <v>2022</v>
      </c>
    </row>
    <row r="525" spans="1:10">
      <c r="A525" s="2">
        <f>'database including 834 studies'!A525</f>
        <v>524</v>
      </c>
      <c r="B525" s="2">
        <f>'database including 834 studies'!J525</f>
        <v>1</v>
      </c>
      <c r="C525" s="2">
        <f>'database including 834 studies'!K525</f>
        <v>0</v>
      </c>
      <c r="D525" s="2">
        <f>'database including 834 studies'!L525</f>
        <v>0</v>
      </c>
      <c r="E525" s="2">
        <f>'database including 834 studies'!M525</f>
        <v>0</v>
      </c>
      <c r="F525" s="2">
        <f>'database including 834 studies'!N525</f>
        <v>0</v>
      </c>
      <c r="G525" s="2">
        <f>'database including 834 studies'!O525</f>
        <v>0</v>
      </c>
      <c r="H525" s="2">
        <f>'database including 834 studies'!P525</f>
        <v>0</v>
      </c>
      <c r="I525" s="2">
        <f>'database including 834 studies'!Q525</f>
        <v>0</v>
      </c>
      <c r="J525" s="2">
        <f>'database including 834 studies'!R525</f>
        <v>2018</v>
      </c>
    </row>
    <row r="526" spans="1:10">
      <c r="A526" s="2">
        <f>'database including 834 studies'!A526</f>
        <v>525</v>
      </c>
      <c r="B526" s="2">
        <f>'database including 834 studies'!J526</f>
        <v>1</v>
      </c>
      <c r="C526" s="2">
        <f>'database including 834 studies'!K526</f>
        <v>0</v>
      </c>
      <c r="D526" s="2">
        <f>'database including 834 studies'!L526</f>
        <v>0</v>
      </c>
      <c r="E526" s="2">
        <f>'database including 834 studies'!M526</f>
        <v>0</v>
      </c>
      <c r="F526" s="2">
        <f>'database including 834 studies'!N526</f>
        <v>0</v>
      </c>
      <c r="G526" s="2">
        <f>'database including 834 studies'!O526</f>
        <v>0</v>
      </c>
      <c r="H526" s="2">
        <f>'database including 834 studies'!P526</f>
        <v>0</v>
      </c>
      <c r="I526" s="2">
        <f>'database including 834 studies'!Q526</f>
        <v>0</v>
      </c>
      <c r="J526" s="2">
        <f>'database including 834 studies'!R526</f>
        <v>2021</v>
      </c>
    </row>
    <row r="527" spans="1:10">
      <c r="A527" s="2">
        <f>'database including 834 studies'!A527</f>
        <v>526</v>
      </c>
      <c r="B527" s="2">
        <f>'database including 834 studies'!J527</f>
        <v>1</v>
      </c>
      <c r="C527" s="2">
        <f>'database including 834 studies'!K527</f>
        <v>0</v>
      </c>
      <c r="D527" s="2">
        <f>'database including 834 studies'!L527</f>
        <v>0</v>
      </c>
      <c r="E527" s="2">
        <f>'database including 834 studies'!M527</f>
        <v>0</v>
      </c>
      <c r="F527" s="2">
        <f>'database including 834 studies'!N527</f>
        <v>0</v>
      </c>
      <c r="G527" s="2">
        <f>'database including 834 studies'!O527</f>
        <v>0</v>
      </c>
      <c r="H527" s="2">
        <f>'database including 834 studies'!P527</f>
        <v>0</v>
      </c>
      <c r="I527" s="2">
        <f>'database including 834 studies'!Q527</f>
        <v>0</v>
      </c>
      <c r="J527" s="2">
        <f>'database including 834 studies'!R527</f>
        <v>2022</v>
      </c>
    </row>
    <row r="528" spans="1:10">
      <c r="A528" s="2">
        <f>'database including 834 studies'!A528</f>
        <v>527</v>
      </c>
      <c r="B528" s="2">
        <f>'database including 834 studies'!J528</f>
        <v>1</v>
      </c>
      <c r="C528" s="2">
        <f>'database including 834 studies'!K528</f>
        <v>0</v>
      </c>
      <c r="D528" s="2">
        <f>'database including 834 studies'!L528</f>
        <v>0</v>
      </c>
      <c r="E528" s="2">
        <f>'database including 834 studies'!M528</f>
        <v>0</v>
      </c>
      <c r="F528" s="2">
        <f>'database including 834 studies'!N528</f>
        <v>0</v>
      </c>
      <c r="G528" s="2">
        <f>'database including 834 studies'!O528</f>
        <v>0</v>
      </c>
      <c r="H528" s="2">
        <f>'database including 834 studies'!P528</f>
        <v>0</v>
      </c>
      <c r="I528" s="2">
        <f>'database including 834 studies'!Q528</f>
        <v>0</v>
      </c>
      <c r="J528" s="2">
        <f>'database including 834 studies'!R528</f>
        <v>2021</v>
      </c>
    </row>
    <row r="529" spans="1:10">
      <c r="A529" s="2">
        <f>'database including 834 studies'!A529</f>
        <v>528</v>
      </c>
      <c r="B529" s="2">
        <f>'database including 834 studies'!J529</f>
        <v>1</v>
      </c>
      <c r="C529" s="2">
        <f>'database including 834 studies'!K529</f>
        <v>0</v>
      </c>
      <c r="D529" s="2">
        <f>'database including 834 studies'!L529</f>
        <v>0</v>
      </c>
      <c r="E529" s="2">
        <f>'database including 834 studies'!M529</f>
        <v>0</v>
      </c>
      <c r="F529" s="2">
        <f>'database including 834 studies'!N529</f>
        <v>0</v>
      </c>
      <c r="G529" s="2">
        <f>'database including 834 studies'!O529</f>
        <v>0</v>
      </c>
      <c r="H529" s="2">
        <f>'database including 834 studies'!P529</f>
        <v>0</v>
      </c>
      <c r="I529" s="2">
        <f>'database including 834 studies'!Q529</f>
        <v>0</v>
      </c>
      <c r="J529" s="2">
        <f>'database including 834 studies'!R529</f>
        <v>2016</v>
      </c>
    </row>
    <row r="530" spans="1:10">
      <c r="A530" s="2">
        <f>'database including 834 studies'!A530</f>
        <v>529</v>
      </c>
      <c r="B530" s="2">
        <f>'database including 834 studies'!J530</f>
        <v>1</v>
      </c>
      <c r="C530" s="2">
        <f>'database including 834 studies'!K530</f>
        <v>0</v>
      </c>
      <c r="D530" s="2">
        <f>'database including 834 studies'!L530</f>
        <v>0</v>
      </c>
      <c r="E530" s="2">
        <f>'database including 834 studies'!M530</f>
        <v>0</v>
      </c>
      <c r="F530" s="2">
        <f>'database including 834 studies'!N530</f>
        <v>0</v>
      </c>
      <c r="G530" s="2">
        <f>'database including 834 studies'!O530</f>
        <v>0</v>
      </c>
      <c r="H530" s="2">
        <f>'database including 834 studies'!P530</f>
        <v>0</v>
      </c>
      <c r="I530" s="2">
        <f>'database including 834 studies'!Q530</f>
        <v>0</v>
      </c>
      <c r="J530" s="2">
        <f>'database including 834 studies'!R530</f>
        <v>2021</v>
      </c>
    </row>
    <row r="531" spans="1:10">
      <c r="A531" s="2">
        <f>'database including 834 studies'!A531</f>
        <v>530</v>
      </c>
      <c r="B531" s="2">
        <f>'database including 834 studies'!J531</f>
        <v>1</v>
      </c>
      <c r="C531" s="2">
        <f>'database including 834 studies'!K531</f>
        <v>0</v>
      </c>
      <c r="D531" s="2">
        <f>'database including 834 studies'!L531</f>
        <v>0</v>
      </c>
      <c r="E531" s="2">
        <f>'database including 834 studies'!M531</f>
        <v>0</v>
      </c>
      <c r="F531" s="2">
        <f>'database including 834 studies'!N531</f>
        <v>0</v>
      </c>
      <c r="G531" s="2">
        <f>'database including 834 studies'!O531</f>
        <v>0</v>
      </c>
      <c r="H531" s="2">
        <f>'database including 834 studies'!P531</f>
        <v>0</v>
      </c>
      <c r="I531" s="2">
        <f>'database including 834 studies'!Q531</f>
        <v>0</v>
      </c>
      <c r="J531" s="2">
        <f>'database including 834 studies'!R531</f>
        <v>2021</v>
      </c>
    </row>
    <row r="532" spans="1:10">
      <c r="C532" s="2"/>
    </row>
  </sheetData>
  <sortState xmlns:xlrd2="http://schemas.microsoft.com/office/spreadsheetml/2017/richdata2" ref="A2:I499">
    <sortCondition descending="1" ref="B1:B499"/>
  </sortState>
  <mergeCells count="10">
    <mergeCell ref="AN25:AS25"/>
    <mergeCell ref="AV25:BA25"/>
    <mergeCell ref="AN26:AS26"/>
    <mergeCell ref="AV26:BA26"/>
    <mergeCell ref="X1:AC1"/>
    <mergeCell ref="AD1:AI1"/>
    <mergeCell ref="AM20:AS20"/>
    <mergeCell ref="AU20:BA20"/>
    <mergeCell ref="AN24:AS24"/>
    <mergeCell ref="AV24:BA24"/>
  </mergeCells>
  <phoneticPr fontId="11" type="noConversion"/>
  <conditionalFormatting sqref="C1">
    <cfRule type="colorScale" priority="74">
      <colorScale>
        <cfvo type="num" val="0"/>
        <cfvo type="num" val="0"/>
        <color rgb="FFFFC000"/>
        <color theme="0"/>
      </colorScale>
    </cfRule>
    <cfRule type="colorScale" priority="73">
      <colorScale>
        <cfvo type="min"/>
        <cfvo type="max"/>
        <color rgb="FFFF7128"/>
        <color rgb="FFFFEF9C"/>
      </colorScale>
    </cfRule>
  </conditionalFormatting>
  <conditionalFormatting sqref="D1:J1 V1">
    <cfRule type="colorScale" priority="76">
      <colorScale>
        <cfvo type="num" val="0"/>
        <cfvo type="num" val="0"/>
        <color rgb="FFFFC000"/>
        <color theme="0"/>
      </colorScale>
    </cfRule>
    <cfRule type="colorScale" priority="75">
      <colorScale>
        <cfvo type="min"/>
        <cfvo type="max"/>
        <color rgb="FFFF7128"/>
        <color rgb="FFFFEF9C"/>
      </colorScale>
    </cfRule>
  </conditionalFormatting>
  <conditionalFormatting sqref="M1">
    <cfRule type="colorScale" priority="1">
      <colorScale>
        <cfvo type="min"/>
        <cfvo type="max"/>
        <color rgb="FFFF7128"/>
        <color rgb="FFFFEF9C"/>
      </colorScale>
    </cfRule>
    <cfRule type="colorScale" priority="2">
      <colorScale>
        <cfvo type="num" val="0"/>
        <cfvo type="num" val="0"/>
        <color rgb="FFFFC000"/>
        <color theme="0"/>
      </colorScale>
    </cfRule>
  </conditionalFormatting>
  <conditionalFormatting sqref="N1:U1">
    <cfRule type="colorScale" priority="1918">
      <colorScale>
        <cfvo type="min"/>
        <cfvo type="max"/>
        <color rgb="FFFF7128"/>
        <color rgb="FFFFEF9C"/>
      </colorScale>
    </cfRule>
    <cfRule type="colorScale" priority="1919">
      <colorScale>
        <cfvo type="num" val="0"/>
        <cfvo type="num" val="0"/>
        <color rgb="FFFFC000"/>
        <color theme="0"/>
      </colorScale>
    </cfRule>
  </conditionalFormatting>
  <conditionalFormatting sqref="X2">
    <cfRule type="colorScale" priority="72">
      <colorScale>
        <cfvo type="num" val="0"/>
        <cfvo type="num" val="0"/>
        <color rgb="FFFFC000"/>
        <color theme="0"/>
      </colorScale>
    </cfRule>
    <cfRule type="colorScale" priority="71">
      <colorScale>
        <cfvo type="min"/>
        <cfvo type="max"/>
        <color rgb="FFFF7128"/>
        <color rgb="FFFFEF9C"/>
      </colorScale>
    </cfRule>
  </conditionalFormatting>
  <conditionalFormatting sqref="Y2">
    <cfRule type="colorScale" priority="70">
      <colorScale>
        <cfvo type="num" val="0"/>
        <cfvo type="num" val="0"/>
        <color rgb="FFFFC000"/>
        <color theme="0"/>
      </colorScale>
    </cfRule>
    <cfRule type="colorScale" priority="69">
      <colorScale>
        <cfvo type="min"/>
        <cfvo type="max"/>
        <color rgb="FFFF7128"/>
        <color rgb="FFFFEF9C"/>
      </colorScale>
    </cfRule>
  </conditionalFormatting>
  <conditionalFormatting sqref="Z2">
    <cfRule type="colorScale" priority="68">
      <colorScale>
        <cfvo type="num" val="0"/>
        <cfvo type="num" val="0"/>
        <color rgb="FFFFC000"/>
        <color theme="0"/>
      </colorScale>
    </cfRule>
    <cfRule type="colorScale" priority="67">
      <colorScale>
        <cfvo type="min"/>
        <cfvo type="max"/>
        <color rgb="FFFF7128"/>
        <color rgb="FFFFEF9C"/>
      </colorScale>
    </cfRule>
  </conditionalFormatting>
  <conditionalFormatting sqref="AA2">
    <cfRule type="colorScale" priority="66">
      <colorScale>
        <cfvo type="num" val="0"/>
        <cfvo type="num" val="0"/>
        <color rgb="FFFFC000"/>
        <color theme="0"/>
      </colorScale>
    </cfRule>
    <cfRule type="colorScale" priority="65">
      <colorScale>
        <cfvo type="min"/>
        <cfvo type="max"/>
        <color rgb="FFFF7128"/>
        <color rgb="FFFFEF9C"/>
      </colorScale>
    </cfRule>
  </conditionalFormatting>
  <conditionalFormatting sqref="AB2">
    <cfRule type="colorScale" priority="64">
      <colorScale>
        <cfvo type="num" val="0"/>
        <cfvo type="num" val="0"/>
        <color rgb="FFFFC000"/>
        <color theme="0"/>
      </colorScale>
    </cfRule>
    <cfRule type="colorScale" priority="63">
      <colorScale>
        <cfvo type="min"/>
        <cfvo type="max"/>
        <color rgb="FFFF7128"/>
        <color rgb="FFFFEF9C"/>
      </colorScale>
    </cfRule>
  </conditionalFormatting>
  <conditionalFormatting sqref="AC2">
    <cfRule type="colorScale" priority="62">
      <colorScale>
        <cfvo type="num" val="0"/>
        <cfvo type="num" val="0"/>
        <color rgb="FFFFC000"/>
        <color theme="0"/>
      </colorScale>
    </cfRule>
    <cfRule type="colorScale" priority="61">
      <colorScale>
        <cfvo type="min"/>
        <cfvo type="max"/>
        <color rgb="FFFF7128"/>
        <color rgb="FFFFEF9C"/>
      </colorScale>
    </cfRule>
  </conditionalFormatting>
  <conditionalFormatting sqref="AD2">
    <cfRule type="colorScale" priority="45">
      <colorScale>
        <cfvo type="min"/>
        <cfvo type="max"/>
        <color rgb="FFFF7128"/>
        <color rgb="FFFFEF9C"/>
      </colorScale>
    </cfRule>
    <cfRule type="colorScale" priority="46">
      <colorScale>
        <cfvo type="num" val="0"/>
        <cfvo type="num" val="0"/>
        <color rgb="FFFFC000"/>
        <color theme="0"/>
      </colorScale>
    </cfRule>
  </conditionalFormatting>
  <conditionalFormatting sqref="AE2">
    <cfRule type="colorScale" priority="44">
      <colorScale>
        <cfvo type="num" val="0"/>
        <cfvo type="num" val="0"/>
        <color rgb="FFFFC000"/>
        <color theme="0"/>
      </colorScale>
    </cfRule>
    <cfRule type="colorScale" priority="43">
      <colorScale>
        <cfvo type="min"/>
        <cfvo type="max"/>
        <color rgb="FFFF7128"/>
        <color rgb="FFFFEF9C"/>
      </colorScale>
    </cfRule>
  </conditionalFormatting>
  <conditionalFormatting sqref="AF2">
    <cfRule type="colorScale" priority="42">
      <colorScale>
        <cfvo type="num" val="0"/>
        <cfvo type="num" val="0"/>
        <color rgb="FFFFC000"/>
        <color theme="0"/>
      </colorScale>
    </cfRule>
    <cfRule type="colorScale" priority="41">
      <colorScale>
        <cfvo type="min"/>
        <cfvo type="max"/>
        <color rgb="FFFF7128"/>
        <color rgb="FFFFEF9C"/>
      </colorScale>
    </cfRule>
  </conditionalFormatting>
  <conditionalFormatting sqref="AG2">
    <cfRule type="colorScale" priority="40">
      <colorScale>
        <cfvo type="num" val="0"/>
        <cfvo type="num" val="0"/>
        <color rgb="FFFFC000"/>
        <color theme="0"/>
      </colorScale>
    </cfRule>
    <cfRule type="colorScale" priority="39">
      <colorScale>
        <cfvo type="min"/>
        <cfvo type="max"/>
        <color rgb="FFFF7128"/>
        <color rgb="FFFFEF9C"/>
      </colorScale>
    </cfRule>
  </conditionalFormatting>
  <conditionalFormatting sqref="AH2">
    <cfRule type="colorScale" priority="38">
      <colorScale>
        <cfvo type="num" val="0"/>
        <cfvo type="num" val="0"/>
        <color rgb="FFFFC000"/>
        <color theme="0"/>
      </colorScale>
    </cfRule>
    <cfRule type="colorScale" priority="37">
      <colorScale>
        <cfvo type="min"/>
        <cfvo type="max"/>
        <color rgb="FFFF7128"/>
        <color rgb="FFFFEF9C"/>
      </colorScale>
    </cfRule>
  </conditionalFormatting>
  <conditionalFormatting sqref="AI2">
    <cfRule type="colorScale" priority="36">
      <colorScale>
        <cfvo type="num" val="0"/>
        <cfvo type="num" val="0"/>
        <color rgb="FFFFC000"/>
        <color theme="0"/>
      </colorScale>
    </cfRule>
    <cfRule type="colorScale" priority="35">
      <colorScale>
        <cfvo type="min"/>
        <cfvo type="max"/>
        <color rgb="FFFF7128"/>
        <color rgb="FFFFEF9C"/>
      </colorScale>
    </cfRule>
  </conditionalFormatting>
  <conditionalFormatting sqref="AL1">
    <cfRule type="colorScale" priority="186">
      <colorScale>
        <cfvo type="min"/>
        <cfvo type="max"/>
        <color rgb="FFFF7128"/>
        <color rgb="FFFFEF9C"/>
      </colorScale>
    </cfRule>
    <cfRule type="colorScale" priority="187">
      <colorScale>
        <cfvo type="num" val="0"/>
        <cfvo type="num" val="0"/>
        <color rgb="FFFFC000"/>
        <color theme="0"/>
      </colorScale>
    </cfRule>
  </conditionalFormatting>
  <conditionalFormatting sqref="AL29:AT29 AL22:AL29 AN28:AS28 AV28:AZ29">
    <cfRule type="colorScale" priority="26">
      <colorScale>
        <cfvo type="num" val="0"/>
        <cfvo type="num" val="0"/>
        <color rgb="FFFFC000"/>
        <color theme="0"/>
      </colorScale>
    </cfRule>
    <cfRule type="colorScale" priority="25">
      <colorScale>
        <cfvo type="min"/>
        <cfvo type="max"/>
        <color rgb="FFFF7128"/>
        <color rgb="FFFFEF9C"/>
      </colorScale>
    </cfRule>
  </conditionalFormatting>
  <conditionalFormatting sqref="AM21:BA21 AM20 AU20">
    <cfRule type="colorScale" priority="14">
      <colorScale>
        <cfvo type="num" val="0"/>
        <cfvo type="num" val="0"/>
        <color rgb="FFFFC000"/>
        <color theme="0"/>
      </colorScale>
    </cfRule>
    <cfRule type="colorScale" priority="13">
      <colorScale>
        <cfvo type="min"/>
        <cfvo type="max"/>
        <color rgb="FFFF7128"/>
        <color rgb="FFFFEF9C"/>
      </colorScale>
    </cfRule>
  </conditionalFormatting>
  <conditionalFormatting sqref="AU29">
    <cfRule type="colorScale" priority="12">
      <colorScale>
        <cfvo type="num" val="0"/>
        <cfvo type="num" val="0"/>
        <color rgb="FFFFC000"/>
        <color theme="0"/>
      </colorScale>
    </cfRule>
    <cfRule type="colorScale" priority="11">
      <colorScale>
        <cfvo type="min"/>
        <cfvo type="max"/>
        <color rgb="FFFF7128"/>
        <color rgb="FFFFEF9C"/>
      </colorScale>
    </cfRule>
  </conditionalFormatting>
  <conditionalFormatting sqref="BB21">
    <cfRule type="colorScale" priority="4">
      <colorScale>
        <cfvo type="num" val="0"/>
        <cfvo type="num" val="0"/>
        <color rgb="FFFFC000"/>
        <color theme="0"/>
      </colorScale>
    </cfRule>
    <cfRule type="colorScale" priority="3">
      <colorScale>
        <cfvo type="min"/>
        <cfvo type="max"/>
        <color rgb="FFFF7128"/>
        <color rgb="FFFFEF9C"/>
      </colorScale>
    </cfRule>
  </conditionalFormatting>
  <pageMargins left="0.7" right="0.7" top="0.75" bottom="0.75" header="0.3" footer="0.3"/>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H777"/>
  <sheetViews>
    <sheetView zoomScale="60" zoomScaleNormal="60" workbookViewId="0">
      <pane ySplit="1" topLeftCell="A303" activePane="bottomLeft" state="frozen"/>
      <selection pane="bottomLeft" activeCell="L305" sqref="L305"/>
    </sheetView>
  </sheetViews>
  <sheetFormatPr defaultColWidth="9" defaultRowHeight="14"/>
  <cols>
    <col min="1" max="1" width="8.81640625" style="2"/>
    <col min="2" max="2" width="14" style="2" customWidth="1"/>
    <col min="3" max="3" width="12.81640625" style="1" customWidth="1"/>
    <col min="4" max="10" width="8.81640625" style="2"/>
    <col min="11" max="11" width="8.81640625" style="29"/>
    <col min="12" max="12" width="11.90625" style="2" customWidth="1"/>
    <col min="13" max="13" width="13.1796875" style="2" customWidth="1"/>
    <col min="14" max="21" width="8.81640625" style="2"/>
    <col min="22" max="22" width="10.90625" style="2" customWidth="1"/>
    <col min="23" max="32" width="8.81640625" style="2"/>
    <col min="33" max="33" width="10.90625" style="2" customWidth="1"/>
    <col min="34" max="34" width="10.08984375" style="2" customWidth="1"/>
    <col min="35" max="35" width="9.90625" style="2" customWidth="1"/>
    <col min="36" max="62" width="8.81640625" style="2"/>
    <col min="63" max="180" width="9" style="1"/>
    <col min="181" max="181" width="9.6328125" style="1" customWidth="1"/>
    <col min="182" max="182" width="10.90625" style="1" customWidth="1"/>
    <col min="183" max="189" width="9" style="1"/>
    <col min="190" max="190" width="9" style="30"/>
    <col min="191" max="16384" width="9" style="1"/>
  </cols>
  <sheetData>
    <row r="1" spans="1:190" s="28" customFormat="1" ht="75" customHeight="1">
      <c r="A1" s="31" t="s">
        <v>0</v>
      </c>
      <c r="B1" s="32" t="s">
        <v>3999</v>
      </c>
      <c r="C1" s="33" t="s">
        <v>4000</v>
      </c>
      <c r="D1" s="33" t="s">
        <v>4001</v>
      </c>
      <c r="E1" s="33" t="s">
        <v>4002</v>
      </c>
      <c r="F1" s="33" t="s">
        <v>4003</v>
      </c>
      <c r="G1" s="33" t="s">
        <v>4004</v>
      </c>
      <c r="H1" s="33" t="s">
        <v>4005</v>
      </c>
      <c r="I1" s="33" t="s">
        <v>4006</v>
      </c>
      <c r="J1" s="34" t="s">
        <v>15</v>
      </c>
      <c r="K1" s="31" t="s">
        <v>0</v>
      </c>
      <c r="L1" s="35" t="s">
        <v>4007</v>
      </c>
      <c r="M1" s="33" t="s">
        <v>4000</v>
      </c>
      <c r="N1" s="33" t="s">
        <v>4001</v>
      </c>
      <c r="O1" s="33" t="s">
        <v>4002</v>
      </c>
      <c r="P1" s="33" t="s">
        <v>4003</v>
      </c>
      <c r="Q1" s="33" t="s">
        <v>4004</v>
      </c>
      <c r="R1" s="33" t="s">
        <v>4005</v>
      </c>
      <c r="S1" s="33" t="s">
        <v>4006</v>
      </c>
      <c r="T1" s="33" t="s">
        <v>15</v>
      </c>
      <c r="U1" s="33"/>
      <c r="V1" s="33" t="s">
        <v>4011</v>
      </c>
      <c r="W1" s="33" t="s">
        <v>4012</v>
      </c>
      <c r="X1" s="33" t="s">
        <v>4013</v>
      </c>
      <c r="Y1" s="33" t="s">
        <v>4014</v>
      </c>
      <c r="Z1" s="33" t="s">
        <v>4015</v>
      </c>
      <c r="AA1" s="33" t="s">
        <v>4016</v>
      </c>
      <c r="AB1" s="33" t="s">
        <v>4017</v>
      </c>
      <c r="AC1" s="33" t="s">
        <v>4018</v>
      </c>
      <c r="AD1" s="33" t="s">
        <v>4019</v>
      </c>
      <c r="AE1" s="33" t="s">
        <v>4020</v>
      </c>
      <c r="AF1" s="33" t="s">
        <v>4021</v>
      </c>
      <c r="AG1" s="33" t="s">
        <v>4022</v>
      </c>
      <c r="AH1" s="36" t="s">
        <v>4023</v>
      </c>
      <c r="AI1" s="36" t="s">
        <v>4024</v>
      </c>
      <c r="AJ1" s="36" t="s">
        <v>4025</v>
      </c>
      <c r="AK1" s="36" t="s">
        <v>4026</v>
      </c>
      <c r="AL1" s="36" t="s">
        <v>4027</v>
      </c>
      <c r="AM1" s="36" t="s">
        <v>4028</v>
      </c>
      <c r="AN1" s="36" t="s">
        <v>4029</v>
      </c>
      <c r="AO1" s="36" t="s">
        <v>4030</v>
      </c>
      <c r="AP1" s="36" t="s">
        <v>4031</v>
      </c>
      <c r="AQ1" s="36" t="s">
        <v>4032</v>
      </c>
      <c r="AR1" s="36" t="s">
        <v>4033</v>
      </c>
      <c r="AS1" s="36" t="s">
        <v>4034</v>
      </c>
      <c r="AT1" s="37" t="s">
        <v>4035</v>
      </c>
      <c r="AU1" s="37" t="s">
        <v>4036</v>
      </c>
      <c r="AV1" s="37" t="s">
        <v>4037</v>
      </c>
      <c r="AW1" s="37" t="s">
        <v>4038</v>
      </c>
      <c r="AX1" s="37" t="s">
        <v>4039</v>
      </c>
      <c r="AY1" s="37" t="s">
        <v>4040</v>
      </c>
      <c r="AZ1" s="37" t="s">
        <v>4041</v>
      </c>
      <c r="BA1" s="37" t="s">
        <v>4042</v>
      </c>
      <c r="BB1" s="37" t="s">
        <v>4043</v>
      </c>
      <c r="BC1" s="37" t="s">
        <v>4044</v>
      </c>
      <c r="BD1" s="37" t="s">
        <v>4045</v>
      </c>
      <c r="BE1" s="37" t="s">
        <v>4046</v>
      </c>
      <c r="BF1" s="38" t="s">
        <v>4047</v>
      </c>
      <c r="BG1" s="38" t="s">
        <v>4048</v>
      </c>
      <c r="BH1" s="38" t="s">
        <v>4049</v>
      </c>
      <c r="BI1" s="38" t="s">
        <v>4050</v>
      </c>
      <c r="BJ1" s="38" t="s">
        <v>4051</v>
      </c>
      <c r="BK1" s="38" t="s">
        <v>4052</v>
      </c>
      <c r="BL1" s="38" t="s">
        <v>4053</v>
      </c>
      <c r="BM1" s="38" t="s">
        <v>4054</v>
      </c>
      <c r="BN1" s="38" t="s">
        <v>4055</v>
      </c>
      <c r="BO1" s="38" t="s">
        <v>4056</v>
      </c>
      <c r="BP1" s="38" t="s">
        <v>4057</v>
      </c>
      <c r="BQ1" s="38" t="s">
        <v>4058</v>
      </c>
      <c r="BR1" s="37" t="s">
        <v>4059</v>
      </c>
      <c r="BS1" s="37" t="s">
        <v>4060</v>
      </c>
      <c r="BT1" s="37" t="s">
        <v>4061</v>
      </c>
      <c r="BU1" s="37" t="s">
        <v>4062</v>
      </c>
      <c r="BV1" s="37" t="s">
        <v>4063</v>
      </c>
      <c r="BW1" s="37" t="s">
        <v>4064</v>
      </c>
      <c r="BX1" s="37" t="s">
        <v>4065</v>
      </c>
      <c r="BY1" s="37" t="s">
        <v>4066</v>
      </c>
      <c r="BZ1" s="37" t="s">
        <v>4067</v>
      </c>
      <c r="CA1" s="37" t="s">
        <v>4068</v>
      </c>
      <c r="CB1" s="37" t="s">
        <v>4069</v>
      </c>
      <c r="CC1" s="37" t="s">
        <v>4070</v>
      </c>
      <c r="CD1" s="39" t="s">
        <v>4071</v>
      </c>
      <c r="CE1" s="39" t="s">
        <v>4072</v>
      </c>
      <c r="CF1" s="39" t="s">
        <v>4073</v>
      </c>
      <c r="CG1" s="39" t="s">
        <v>4074</v>
      </c>
      <c r="CH1" s="39" t="s">
        <v>4075</v>
      </c>
      <c r="CI1" s="39" t="s">
        <v>4076</v>
      </c>
      <c r="CJ1" s="39" t="s">
        <v>4077</v>
      </c>
      <c r="CK1" s="39" t="s">
        <v>4078</v>
      </c>
      <c r="CL1" s="39" t="s">
        <v>4079</v>
      </c>
      <c r="CM1" s="39" t="s">
        <v>4080</v>
      </c>
      <c r="CN1" s="39" t="s">
        <v>4081</v>
      </c>
      <c r="CO1" s="39" t="s">
        <v>4082</v>
      </c>
      <c r="CP1" s="37" t="s">
        <v>4083</v>
      </c>
      <c r="CQ1" s="37" t="s">
        <v>4084</v>
      </c>
      <c r="CR1" s="37" t="s">
        <v>4085</v>
      </c>
      <c r="CS1" s="37" t="s">
        <v>4086</v>
      </c>
      <c r="CT1" s="37" t="s">
        <v>4087</v>
      </c>
      <c r="CU1" s="37" t="s">
        <v>4088</v>
      </c>
      <c r="CV1" s="37" t="s">
        <v>4089</v>
      </c>
      <c r="CW1" s="37" t="s">
        <v>4090</v>
      </c>
      <c r="CX1" s="37" t="s">
        <v>4091</v>
      </c>
      <c r="CY1" s="37" t="s">
        <v>4092</v>
      </c>
      <c r="CZ1" s="37" t="s">
        <v>4093</v>
      </c>
      <c r="DA1" s="37" t="s">
        <v>4094</v>
      </c>
      <c r="DB1" s="33" t="s">
        <v>4095</v>
      </c>
      <c r="DC1" s="33" t="s">
        <v>4096</v>
      </c>
      <c r="DD1" s="33" t="s">
        <v>4097</v>
      </c>
      <c r="DE1" s="33" t="s">
        <v>4098</v>
      </c>
      <c r="DF1" s="33" t="s">
        <v>4099</v>
      </c>
      <c r="DG1" s="33" t="s">
        <v>4100</v>
      </c>
      <c r="DH1" s="33" t="s">
        <v>4101</v>
      </c>
      <c r="DI1" s="33" t="s">
        <v>4102</v>
      </c>
      <c r="DJ1" s="33" t="s">
        <v>4103</v>
      </c>
      <c r="DK1" s="33" t="s">
        <v>4104</v>
      </c>
      <c r="DL1" s="33" t="s">
        <v>4105</v>
      </c>
      <c r="DM1" s="33" t="s">
        <v>4106</v>
      </c>
      <c r="DN1" s="36" t="s">
        <v>4107</v>
      </c>
      <c r="DO1" s="36" t="s">
        <v>4108</v>
      </c>
      <c r="DP1" s="36" t="s">
        <v>4109</v>
      </c>
      <c r="DQ1" s="36" t="s">
        <v>4110</v>
      </c>
      <c r="DR1" s="36" t="s">
        <v>4111</v>
      </c>
      <c r="DS1" s="36" t="s">
        <v>4112</v>
      </c>
      <c r="DT1" s="36" t="s">
        <v>4113</v>
      </c>
      <c r="DU1" s="36" t="s">
        <v>4114</v>
      </c>
      <c r="DV1" s="36" t="s">
        <v>4115</v>
      </c>
      <c r="DW1" s="36" t="s">
        <v>4116</v>
      </c>
      <c r="DX1" s="36" t="s">
        <v>4117</v>
      </c>
      <c r="DY1" s="36" t="s">
        <v>4118</v>
      </c>
      <c r="DZ1" s="37" t="s">
        <v>4119</v>
      </c>
      <c r="EA1" s="37" t="s">
        <v>4120</v>
      </c>
      <c r="EB1" s="37" t="s">
        <v>4121</v>
      </c>
      <c r="EC1" s="37" t="s">
        <v>4122</v>
      </c>
      <c r="ED1" s="37" t="s">
        <v>4123</v>
      </c>
      <c r="EE1" s="37" t="s">
        <v>4124</v>
      </c>
      <c r="EF1" s="37" t="s">
        <v>4125</v>
      </c>
      <c r="EG1" s="37" t="s">
        <v>4126</v>
      </c>
      <c r="EH1" s="37" t="s">
        <v>4127</v>
      </c>
      <c r="EI1" s="37" t="s">
        <v>4128</v>
      </c>
      <c r="EJ1" s="37" t="s">
        <v>4129</v>
      </c>
      <c r="EK1" s="37" t="s">
        <v>4130</v>
      </c>
      <c r="EL1" s="38" t="s">
        <v>4131</v>
      </c>
      <c r="EM1" s="38" t="s">
        <v>4132</v>
      </c>
      <c r="EN1" s="38" t="s">
        <v>4133</v>
      </c>
      <c r="EO1" s="38" t="s">
        <v>4134</v>
      </c>
      <c r="EP1" s="38" t="s">
        <v>4135</v>
      </c>
      <c r="EQ1" s="38" t="s">
        <v>4136</v>
      </c>
      <c r="ER1" s="38" t="s">
        <v>4137</v>
      </c>
      <c r="ES1" s="38" t="s">
        <v>4138</v>
      </c>
      <c r="ET1" s="38" t="s">
        <v>4139</v>
      </c>
      <c r="EU1" s="38" t="s">
        <v>4140</v>
      </c>
      <c r="EV1" s="38" t="s">
        <v>4141</v>
      </c>
      <c r="EW1" s="38" t="s">
        <v>4142</v>
      </c>
      <c r="EX1" s="37" t="s">
        <v>4143</v>
      </c>
      <c r="EY1" s="37" t="s">
        <v>4144</v>
      </c>
      <c r="EZ1" s="37" t="s">
        <v>4145</v>
      </c>
      <c r="FA1" s="37" t="s">
        <v>4146</v>
      </c>
      <c r="FB1" s="37" t="s">
        <v>4147</v>
      </c>
      <c r="FC1" s="37" t="s">
        <v>4148</v>
      </c>
      <c r="FD1" s="37" t="s">
        <v>4149</v>
      </c>
      <c r="FE1" s="37" t="s">
        <v>4150</v>
      </c>
      <c r="FF1" s="37" t="s">
        <v>4151</v>
      </c>
      <c r="FG1" s="37" t="s">
        <v>4152</v>
      </c>
      <c r="FH1" s="37" t="s">
        <v>4153</v>
      </c>
      <c r="FI1" s="37" t="s">
        <v>4154</v>
      </c>
      <c r="FJ1" s="39" t="s">
        <v>4155</v>
      </c>
      <c r="FK1" s="39" t="s">
        <v>4156</v>
      </c>
      <c r="FL1" s="39" t="s">
        <v>4157</v>
      </c>
      <c r="FM1" s="39" t="s">
        <v>4158</v>
      </c>
      <c r="FN1" s="39" t="s">
        <v>4159</v>
      </c>
      <c r="FO1" s="39" t="s">
        <v>4160</v>
      </c>
      <c r="FP1" s="39" t="s">
        <v>4161</v>
      </c>
      <c r="FQ1" s="39" t="s">
        <v>4162</v>
      </c>
      <c r="FR1" s="39" t="s">
        <v>4163</v>
      </c>
      <c r="FS1" s="39" t="s">
        <v>4164</v>
      </c>
      <c r="FT1" s="39" t="s">
        <v>4165</v>
      </c>
      <c r="FU1" s="39" t="s">
        <v>4166</v>
      </c>
      <c r="FV1" s="37" t="s">
        <v>4167</v>
      </c>
      <c r="FW1" s="37" t="s">
        <v>4168</v>
      </c>
      <c r="FX1" s="37" t="s">
        <v>4169</v>
      </c>
      <c r="FY1" s="37" t="s">
        <v>4170</v>
      </c>
      <c r="FZ1" s="37" t="s">
        <v>4171</v>
      </c>
      <c r="GA1" s="37" t="s">
        <v>4172</v>
      </c>
      <c r="GB1" s="37" t="s">
        <v>4173</v>
      </c>
      <c r="GC1" s="37" t="s">
        <v>4174</v>
      </c>
      <c r="GD1" s="37" t="s">
        <v>4175</v>
      </c>
      <c r="GE1" s="37" t="s">
        <v>4176</v>
      </c>
      <c r="GF1" s="37" t="s">
        <v>4177</v>
      </c>
      <c r="GG1" s="37" t="s">
        <v>4178</v>
      </c>
      <c r="GH1" s="40" t="s">
        <v>4179</v>
      </c>
    </row>
    <row r="2" spans="1:190">
      <c r="A2" s="2">
        <f>'database including 834 studies'!A2</f>
        <v>1</v>
      </c>
      <c r="B2" s="2">
        <f>'database including 834 studies'!J2</f>
        <v>1</v>
      </c>
      <c r="C2" s="2">
        <f>'database including 834 studies'!K2</f>
        <v>6</v>
      </c>
      <c r="D2" s="2">
        <f>'database including 834 studies'!L2</f>
        <v>1</v>
      </c>
      <c r="E2" s="2">
        <f>'database including 834 studies'!M2</f>
        <v>1</v>
      </c>
      <c r="F2" s="2">
        <f>'database including 834 studies'!N2</f>
        <v>1</v>
      </c>
      <c r="G2" s="2">
        <f>'database including 834 studies'!O2</f>
        <v>1</v>
      </c>
      <c r="H2" s="2">
        <f>'database including 834 studies'!P2</f>
        <v>1</v>
      </c>
      <c r="I2" s="2">
        <f>'database including 834 studies'!Q2</f>
        <v>1</v>
      </c>
      <c r="J2" s="2">
        <f>'database including 834 studies'!R2</f>
        <v>2021</v>
      </c>
      <c r="K2" s="29">
        <f>'database including 834 studies'!A532</f>
        <v>531</v>
      </c>
      <c r="L2" s="2">
        <f>'database including 834 studies'!J532</f>
        <v>0</v>
      </c>
      <c r="M2" s="2">
        <f>'database including 834 studies'!K532</f>
        <v>6</v>
      </c>
      <c r="N2" s="2">
        <f>'database including 834 studies'!L532</f>
        <v>1</v>
      </c>
      <c r="O2" s="2">
        <f>'database including 834 studies'!M532</f>
        <v>1</v>
      </c>
      <c r="P2" s="2">
        <f>'database including 834 studies'!N532</f>
        <v>1</v>
      </c>
      <c r="Q2" s="2">
        <f>'database including 834 studies'!O532</f>
        <v>1</v>
      </c>
      <c r="R2" s="2">
        <f>'database including 834 studies'!P532</f>
        <v>1</v>
      </c>
      <c r="S2" s="2">
        <f>'database including 834 studies'!Q532</f>
        <v>1</v>
      </c>
      <c r="T2" s="2">
        <f>'database including 834 studies'!R532</f>
        <v>2016</v>
      </c>
      <c r="V2" s="13">
        <f>IF(AND($C2=0,$J2=2011),1,0)</f>
        <v>0</v>
      </c>
      <c r="W2" s="13">
        <f>IF(AND($C2=0,$J2=2012),1,0)</f>
        <v>0</v>
      </c>
      <c r="X2" s="13">
        <f>IF(AND($C2=0,$J2=2013),1,0)</f>
        <v>0</v>
      </c>
      <c r="Y2" s="13">
        <f>IF(AND($C2=0,$J2=2014),1,0)</f>
        <v>0</v>
      </c>
      <c r="Z2" s="13">
        <f>IF(AND($C2=0,$J2=2015),1,0)</f>
        <v>0</v>
      </c>
      <c r="AA2" s="13">
        <f>IF(AND($C2=0,$J2=2016),1,0)</f>
        <v>0</v>
      </c>
      <c r="AB2" s="13">
        <f>IF(AND($C2=0,$J2=2017),1,0)</f>
        <v>0</v>
      </c>
      <c r="AC2" s="13">
        <f>IF(AND($C2=0,$J2=2018),1,0)</f>
        <v>0</v>
      </c>
      <c r="AD2" s="13">
        <f>IF(AND($C2=0,$J2=2019),1,0)</f>
        <v>0</v>
      </c>
      <c r="AE2" s="13">
        <f>IF(AND($C2=0,$J2=2020),1,0)</f>
        <v>0</v>
      </c>
      <c r="AF2" s="13">
        <f>IF(AND($C2=0,$J2=2021),1,0)</f>
        <v>0</v>
      </c>
      <c r="AG2" s="13">
        <f>IF(AND($C2=0,$J2=2022),1,0)</f>
        <v>0</v>
      </c>
      <c r="AH2" s="13">
        <f>IF(AND($C2=1,$J2=2011),1,0)</f>
        <v>0</v>
      </c>
      <c r="AI2" s="13">
        <f>IF(AND($C2=1,$J2=2012),1,0)</f>
        <v>0</v>
      </c>
      <c r="AJ2" s="13">
        <f>IF(AND($C2=1,$J2=2013),1,0)</f>
        <v>0</v>
      </c>
      <c r="AK2" s="13">
        <f>IF(AND($C2=1,$J2=2014),1,0)</f>
        <v>0</v>
      </c>
      <c r="AL2" s="13">
        <f>IF(AND($C2=1,$J2=2015),1,0)</f>
        <v>0</v>
      </c>
      <c r="AM2" s="13">
        <f>IF(AND($C2=1,$J2=2016),1,0)</f>
        <v>0</v>
      </c>
      <c r="AN2" s="13">
        <f>IF(AND($C2=1,$J2=2017),1,0)</f>
        <v>0</v>
      </c>
      <c r="AO2" s="13">
        <f>IF(AND($C2=1,$J2=2018),1,0)</f>
        <v>0</v>
      </c>
      <c r="AP2" s="13">
        <f>IF(AND($C2=1,$J2=2019),1,0)</f>
        <v>0</v>
      </c>
      <c r="AQ2" s="13">
        <f>IF(AND($C2=1,$J2=2020),1,0)</f>
        <v>0</v>
      </c>
      <c r="AR2" s="13">
        <f>IF(AND($C2=1,$J2=2021),1,0)</f>
        <v>0</v>
      </c>
      <c r="AS2" s="13">
        <f>IF(AND($C2=1,$J2=2022),1,0)</f>
        <v>0</v>
      </c>
      <c r="AT2" s="13">
        <f>IF(AND($C2=2,$J2=2011),1,0)</f>
        <v>0</v>
      </c>
      <c r="AU2" s="13">
        <f>IF(AND($C2=2,$J2=2012),1,0)</f>
        <v>0</v>
      </c>
      <c r="AV2" s="13">
        <f>IF(AND($C2=2,$J2=2013),1,0)</f>
        <v>0</v>
      </c>
      <c r="AW2" s="13">
        <f>IF(AND($C2=2,$J2=2014),1,0)</f>
        <v>0</v>
      </c>
      <c r="AX2" s="13">
        <f>IF(AND($C2=2,$J2=2015),1,0)</f>
        <v>0</v>
      </c>
      <c r="AY2" s="13">
        <f>IF(AND($C2=2,$J2=2016),1,0)</f>
        <v>0</v>
      </c>
      <c r="AZ2" s="13">
        <f>IF(AND($C2=2,$J2=2017),1,0)</f>
        <v>0</v>
      </c>
      <c r="BA2" s="13">
        <f>IF(AND($C2=2,$J2=2018),1,0)</f>
        <v>0</v>
      </c>
      <c r="BB2" s="13">
        <f>IF(AND($C2=2,$J2=2019),1,0)</f>
        <v>0</v>
      </c>
      <c r="BC2" s="13">
        <f>IF(AND($C2=2,$J2=2020),1,0)</f>
        <v>0</v>
      </c>
      <c r="BD2" s="13">
        <f>IF(AND($C2=2,$J2=2021),1,0)</f>
        <v>0</v>
      </c>
      <c r="BE2" s="13">
        <f>IF(AND($C2=2,$J2=2022),1,0)</f>
        <v>0</v>
      </c>
      <c r="BF2" s="13">
        <f>IF(AND($C2=3,$J2=2011),1,0)</f>
        <v>0</v>
      </c>
      <c r="BG2" s="13">
        <f>IF(AND($C2=3,$J2=2012),1,0)</f>
        <v>0</v>
      </c>
      <c r="BH2" s="13">
        <f>IF(AND($C2=3,$J2=2013),1,0)</f>
        <v>0</v>
      </c>
      <c r="BI2" s="13">
        <f>IF(AND($C2=3,$J2=2014),1,0)</f>
        <v>0</v>
      </c>
      <c r="BJ2" s="13">
        <f>IF(AND($C2=3,$J2=2015),1,0)</f>
        <v>0</v>
      </c>
      <c r="BK2" s="13">
        <f>IF(AND($C2=3,$J2=2016),1,0)</f>
        <v>0</v>
      </c>
      <c r="BL2" s="13">
        <f>IF(AND($C2=3,$J2=2017),1,0)</f>
        <v>0</v>
      </c>
      <c r="BM2" s="13">
        <f>IF(AND($C2=3,$J2=2018),1,0)</f>
        <v>0</v>
      </c>
      <c r="BN2" s="13">
        <f>IF(AND($C2=3,$J2=2019),1,0)</f>
        <v>0</v>
      </c>
      <c r="BO2" s="13">
        <f>IF(AND($C2=3,$J2=2020),1,0)</f>
        <v>0</v>
      </c>
      <c r="BP2" s="13">
        <f>IF(AND($C2=3,$J2=2021),1,0)</f>
        <v>0</v>
      </c>
      <c r="BQ2" s="13">
        <f>IF(AND($C2=3,$J2=2022),1,0)</f>
        <v>0</v>
      </c>
      <c r="BR2" s="13">
        <f>IF(AND($C2=4,$J2=2011),1,0)</f>
        <v>0</v>
      </c>
      <c r="BS2" s="13">
        <f>IF(AND($C2=4,$J2=2012),1,0)</f>
        <v>0</v>
      </c>
      <c r="BT2" s="13">
        <f>IF(AND($C2=4,$J2=2013),1,0)</f>
        <v>0</v>
      </c>
      <c r="BU2" s="13">
        <f>IF(AND($C2=4,$J2=2014),1,0)</f>
        <v>0</v>
      </c>
      <c r="BV2" s="13">
        <f>IF(AND($C2=4,$J2=2015),1,0)</f>
        <v>0</v>
      </c>
      <c r="BW2" s="13">
        <f>IF(AND($C2=4,$J2=2016),1,0)</f>
        <v>0</v>
      </c>
      <c r="BX2" s="13">
        <f>IF(AND($C2=4,$J2=2017),1,0)</f>
        <v>0</v>
      </c>
      <c r="BY2" s="13">
        <f>IF(AND($C2=4,$J2=2018),1,0)</f>
        <v>0</v>
      </c>
      <c r="BZ2" s="13">
        <f>IF(AND($C2=4,$J2=2019),1,0)</f>
        <v>0</v>
      </c>
      <c r="CA2" s="13">
        <f>IF(AND($C2=4,$J2=2020),1,0)</f>
        <v>0</v>
      </c>
      <c r="CB2" s="13">
        <f>IF(AND($C2=4,$J2=2021),1,0)</f>
        <v>0</v>
      </c>
      <c r="CC2" s="13">
        <f>IF(AND($C2=4,$J2=2022),1,0)</f>
        <v>0</v>
      </c>
      <c r="CD2" s="13">
        <f>IF(AND($C2=5,$J2=2011),1,0)</f>
        <v>0</v>
      </c>
      <c r="CE2" s="13">
        <f>IF(AND($C2=5,$J2=2012),1,0)</f>
        <v>0</v>
      </c>
      <c r="CF2" s="13">
        <f>IF(AND($C2=5,$J2=2013),1,0)</f>
        <v>0</v>
      </c>
      <c r="CG2" s="13">
        <f>IF(AND($C2=5,$J2=2014),1,0)</f>
        <v>0</v>
      </c>
      <c r="CH2" s="13">
        <f>IF(AND($C2=5,$J2=2015),1,0)</f>
        <v>0</v>
      </c>
      <c r="CI2" s="13">
        <f>IF(AND($C2=5,$J2=2016),1,0)</f>
        <v>0</v>
      </c>
      <c r="CJ2" s="13">
        <f>IF(AND($C2=5,$J2=2017),1,0)</f>
        <v>0</v>
      </c>
      <c r="CK2" s="13">
        <f>IF(AND($C2=5,$J2=2018),1,0)</f>
        <v>0</v>
      </c>
      <c r="CL2" s="13">
        <f>IF(AND($C2=5,$J2=2019),1,0)</f>
        <v>0</v>
      </c>
      <c r="CM2" s="13">
        <f>IF(AND($C2=5,$J2=2020),1,0)</f>
        <v>0</v>
      </c>
      <c r="CN2" s="13">
        <f>IF(AND($C2=5,$J2=2021),1,0)</f>
        <v>0</v>
      </c>
      <c r="CO2" s="13">
        <f>IF(AND($C2=5,$J2=2022),1,0)</f>
        <v>0</v>
      </c>
      <c r="CP2" s="13">
        <f>IF(AND($C2=6,$J2=2011),1,0)</f>
        <v>0</v>
      </c>
      <c r="CQ2" s="13">
        <f>IF(AND($C2=6,$J2=2012),1,0)</f>
        <v>0</v>
      </c>
      <c r="CR2" s="13">
        <f>IF(AND($C2=6,$J2=2013),1,0)</f>
        <v>0</v>
      </c>
      <c r="CS2" s="13">
        <f>IF(AND($C2=6,$J2=2014),1,0)</f>
        <v>0</v>
      </c>
      <c r="CT2" s="13">
        <f>IF(AND($C2=6,$J2=2015),1,0)</f>
        <v>0</v>
      </c>
      <c r="CU2" s="13">
        <f>IF(AND($C2=6,$J2=2016),1,0)</f>
        <v>0</v>
      </c>
      <c r="CV2" s="13">
        <f>IF(AND($C2=6,$J2=2017),1,0)</f>
        <v>0</v>
      </c>
      <c r="CW2" s="13">
        <f>IF(AND($C2=6,$J2=2018),1,0)</f>
        <v>0</v>
      </c>
      <c r="CX2" s="13">
        <f>IF(AND($C2=6,$J2=2019),1,0)</f>
        <v>0</v>
      </c>
      <c r="CY2" s="13">
        <f>IF(AND($C2=6,$J2=2020),1,0)</f>
        <v>0</v>
      </c>
      <c r="CZ2" s="13">
        <f>IF(AND($C2=6,$J2=2021),1,0)</f>
        <v>1</v>
      </c>
      <c r="DA2" s="13">
        <f>IF(AND($C2=6,$J2=2022),1,0)</f>
        <v>0</v>
      </c>
      <c r="DB2" s="13">
        <f>IF(AND($M2=0,$T2=2011),1,0)</f>
        <v>0</v>
      </c>
      <c r="DC2" s="13">
        <f>IF(AND($M2=0,$T2=2012),1,0)</f>
        <v>0</v>
      </c>
      <c r="DD2" s="13">
        <f>IF(AND($M2=0,$T2=2013),1,0)</f>
        <v>0</v>
      </c>
      <c r="DE2" s="13">
        <f>IF(AND($M2=0,$T2=2014),1,0)</f>
        <v>0</v>
      </c>
      <c r="DF2" s="13">
        <f>IF(AND($M2=0,$T2=2015),1,0)</f>
        <v>0</v>
      </c>
      <c r="DG2" s="13">
        <f>IF(AND($M2=0,$T2=2016),1,0)</f>
        <v>0</v>
      </c>
      <c r="DH2" s="13">
        <f>IF(AND($M2=0,$T2=2017),1,0)</f>
        <v>0</v>
      </c>
      <c r="DI2" s="13">
        <f>IF(AND($M2=0,$T2=2018),1,0)</f>
        <v>0</v>
      </c>
      <c r="DJ2" s="13">
        <f>IF(AND($M2=0,$T2=2019),1,0)</f>
        <v>0</v>
      </c>
      <c r="DK2" s="13">
        <f>IF(AND($M2=0,$T2=2020),1,0)</f>
        <v>0</v>
      </c>
      <c r="DL2" s="13">
        <f>IF(AND($M2=0,$T2=2021),1,0)</f>
        <v>0</v>
      </c>
      <c r="DM2" s="13">
        <f>IF(AND($M2=0,$T2=2022),1,0)</f>
        <v>0</v>
      </c>
      <c r="DN2" s="13">
        <f>IF(AND($M2=1,$T2=2011),1,0)</f>
        <v>0</v>
      </c>
      <c r="DO2" s="13">
        <f>IF(AND($M2=1,$T2=2012),1,0)</f>
        <v>0</v>
      </c>
      <c r="DP2" s="13">
        <f>IF(AND($M2=1,$T2=2013),1,0)</f>
        <v>0</v>
      </c>
      <c r="DQ2" s="13">
        <f>IF(AND($M2=1,$T2=2014),1,0)</f>
        <v>0</v>
      </c>
      <c r="DR2" s="13">
        <f>IF(AND($M2=1,$T2=2015),1,0)</f>
        <v>0</v>
      </c>
      <c r="DS2" s="13">
        <f>IF(AND($M2=1,$T2=2016),1,0)</f>
        <v>0</v>
      </c>
      <c r="DT2" s="13">
        <f>IF(AND($M2=1,$T2=2017),1,0)</f>
        <v>0</v>
      </c>
      <c r="DU2" s="13">
        <f>IF(AND($M2=1,$T2=2018),1,0)</f>
        <v>0</v>
      </c>
      <c r="DV2" s="13">
        <f>IF(AND($M2=1,$T2=2019),1,0)</f>
        <v>0</v>
      </c>
      <c r="DW2" s="13">
        <f>IF(AND($M2=1,$T2=2020),1,0)</f>
        <v>0</v>
      </c>
      <c r="DX2" s="13">
        <f>IF(AND($M2=1,$T2=2021),1,0)</f>
        <v>0</v>
      </c>
      <c r="DY2" s="13">
        <f>IF(AND($M2=1,$T2=2022),1,0)</f>
        <v>0</v>
      </c>
      <c r="DZ2" s="13">
        <f>IF(AND($M2=2,$T2=2011),1,0)</f>
        <v>0</v>
      </c>
      <c r="EA2" s="13">
        <f>IF(AND($M2=2,$T2=2012),1,0)</f>
        <v>0</v>
      </c>
      <c r="EB2" s="13">
        <f>IF(AND($M2=2,$T2=2013),1,0)</f>
        <v>0</v>
      </c>
      <c r="EC2" s="13">
        <f>IF(AND($M2=2,$T2=2014),1,0)</f>
        <v>0</v>
      </c>
      <c r="ED2" s="13">
        <f>IF(AND($M2=2,$T2=2015),1,0)</f>
        <v>0</v>
      </c>
      <c r="EE2" s="13">
        <f>IF(AND($M2=2,$T2=2016),1,0)</f>
        <v>0</v>
      </c>
      <c r="EF2" s="13">
        <f>IF(AND($M2=2,$T2=2017),1,0)</f>
        <v>0</v>
      </c>
      <c r="EG2" s="13">
        <f>IF(AND($M2=2,$T2=2018),1,0)</f>
        <v>0</v>
      </c>
      <c r="EH2" s="13">
        <f>IF(AND($M2=2,$T2=2019),1,0)</f>
        <v>0</v>
      </c>
      <c r="EI2" s="13">
        <f>IF(AND($M2=2,$T2=2020),1,0)</f>
        <v>0</v>
      </c>
      <c r="EJ2" s="13">
        <f>IF(AND($M2=2,$T2=2021),1,0)</f>
        <v>0</v>
      </c>
      <c r="EK2" s="13">
        <f>IF(AND($M2=2,$T2=2022),1,0)</f>
        <v>0</v>
      </c>
      <c r="EL2" s="13">
        <f>IF(AND($M2=3,$T2=2011),1,0)</f>
        <v>0</v>
      </c>
      <c r="EM2" s="13">
        <f>IF(AND($M2=3,$T2=2012),1,0)</f>
        <v>0</v>
      </c>
      <c r="EN2" s="13">
        <f>IF(AND($M2=3,$T2=2013),1,0)</f>
        <v>0</v>
      </c>
      <c r="EO2" s="13">
        <f>IF(AND($M2=3,$T2=2014),1,0)</f>
        <v>0</v>
      </c>
      <c r="EP2" s="13">
        <f>IF(AND($M2=3,$T2=2015),1,0)</f>
        <v>0</v>
      </c>
      <c r="EQ2" s="13">
        <f>IF(AND($M2=3,$T2=2016),1,0)</f>
        <v>0</v>
      </c>
      <c r="ER2" s="13">
        <f>IF(AND($M2=3,$T2=2017),1,0)</f>
        <v>0</v>
      </c>
      <c r="ES2" s="13">
        <f>IF(AND($M2=3,$T2=2018),1,0)</f>
        <v>0</v>
      </c>
      <c r="ET2" s="13">
        <f>IF(AND($M2=3,$T2=2019),1,0)</f>
        <v>0</v>
      </c>
      <c r="EU2" s="13">
        <f>IF(AND($M2=3,$T2=2020),1,0)</f>
        <v>0</v>
      </c>
      <c r="EV2" s="13">
        <f>IF(AND($M2=3,$T2=2021),1,0)</f>
        <v>0</v>
      </c>
      <c r="EW2" s="13">
        <f>IF(AND($M2=3,$T2=2022),1,0)</f>
        <v>0</v>
      </c>
      <c r="EX2" s="13">
        <f>IF(AND($M2=4,$T2=2011),1,0)</f>
        <v>0</v>
      </c>
      <c r="EY2" s="13">
        <f>IF(AND($M2=4,$T2=2012),1,0)</f>
        <v>0</v>
      </c>
      <c r="EZ2" s="13">
        <f>IF(AND($M2=4,$T2=2013),1,0)</f>
        <v>0</v>
      </c>
      <c r="FA2" s="13">
        <f>IF(AND($M2=4,$T2=2014),1,0)</f>
        <v>0</v>
      </c>
      <c r="FB2" s="13">
        <f>IF(AND($M2=4,$T2=2015),1,0)</f>
        <v>0</v>
      </c>
      <c r="FC2" s="13">
        <f>IF(AND($M2=4,$T2=2016),1,0)</f>
        <v>0</v>
      </c>
      <c r="FD2" s="13">
        <f>IF(AND($M2=4,$T2=2017),1,0)</f>
        <v>0</v>
      </c>
      <c r="FE2" s="13">
        <f>IF(AND($M2=4,$T2=2018),1,0)</f>
        <v>0</v>
      </c>
      <c r="FF2" s="13">
        <f>IF(AND($M2=4,$T2=2019),1,0)</f>
        <v>0</v>
      </c>
      <c r="FG2" s="13">
        <f>IF(AND($M2=4,$T2=2020),1,0)</f>
        <v>0</v>
      </c>
      <c r="FH2" s="13">
        <f>IF(AND($M2=4,$T2=2021),1,0)</f>
        <v>0</v>
      </c>
      <c r="FI2" s="13">
        <f>IF(AND($M2=4,$T2=2022),1,0)</f>
        <v>0</v>
      </c>
      <c r="FJ2" s="13">
        <f>IF(AND($M2=5,$T2=2011),1,0)</f>
        <v>0</v>
      </c>
      <c r="FK2" s="13">
        <f>IF(AND($M2=5,$T2=2012),1,0)</f>
        <v>0</v>
      </c>
      <c r="FL2" s="13">
        <f>IF(AND($M2=5,$T2=2013),1,0)</f>
        <v>0</v>
      </c>
      <c r="FM2" s="13">
        <f>IF(AND($M2=5,$T2=2014),1,0)</f>
        <v>0</v>
      </c>
      <c r="FN2" s="13">
        <f>IF(AND($M2=5,$T2=2015),1,0)</f>
        <v>0</v>
      </c>
      <c r="FO2" s="13">
        <f>IF(AND($M2=5,$T2=2016),1,0)</f>
        <v>0</v>
      </c>
      <c r="FP2" s="13">
        <f>IF(AND($M2=5,$T2=2017),1,0)</f>
        <v>0</v>
      </c>
      <c r="FQ2" s="13">
        <f>IF(AND($M2=5,$T2=2018),1,0)</f>
        <v>0</v>
      </c>
      <c r="FR2" s="13">
        <f>IF(AND($M2=5,$T2=2019),1,0)</f>
        <v>0</v>
      </c>
      <c r="FS2" s="13">
        <f>IF(AND($M2=5,$T2=2020),1,0)</f>
        <v>0</v>
      </c>
      <c r="FT2" s="13">
        <f>IF(AND($M2=5,$T2=2021),1,0)</f>
        <v>0</v>
      </c>
      <c r="FU2" s="13">
        <f>IF(AND($M2=5,$T2=2022),1,0)</f>
        <v>0</v>
      </c>
      <c r="FV2" s="13">
        <f>IF(AND($M2=6,$T2=2011),1,0)</f>
        <v>0</v>
      </c>
      <c r="FW2" s="13">
        <f>IF(AND($M2=6,$T2=2012),1,0)</f>
        <v>0</v>
      </c>
      <c r="FX2" s="13">
        <f>IF(AND($M2=6,$T2=2013),1,0)</f>
        <v>0</v>
      </c>
      <c r="FY2" s="13">
        <f>IF(AND($M2=6,$T2=2014),1,0)</f>
        <v>0</v>
      </c>
      <c r="FZ2" s="13">
        <f>IF(AND($M2=6,$T2=2015),1,0)</f>
        <v>0</v>
      </c>
      <c r="GA2" s="13">
        <f>IF(AND($M2=6,$T2=2016),1,0)</f>
        <v>1</v>
      </c>
      <c r="GB2" s="13">
        <f>IF(AND($M2=6,$T2=2017),1,0)</f>
        <v>0</v>
      </c>
      <c r="GC2" s="13">
        <f>IF(AND($M2=6,$T2=2018),1,0)</f>
        <v>0</v>
      </c>
      <c r="GD2" s="13">
        <f>IF(AND($M2=6,$T2=2019),1,0)</f>
        <v>0</v>
      </c>
      <c r="GE2" s="13">
        <f>IF(AND($M2=6,$T2=2020),1,0)</f>
        <v>0</v>
      </c>
      <c r="GF2" s="13">
        <f>IF(AND($M2=6,$T2=2021),1,0)</f>
        <v>0</v>
      </c>
      <c r="GG2" s="13">
        <f>IF(AND($M2=6,$T2=2022),1,0)</f>
        <v>0</v>
      </c>
      <c r="GH2" s="30">
        <f>SUM(V2:GG2)</f>
        <v>2</v>
      </c>
    </row>
    <row r="3" spans="1:190">
      <c r="A3" s="2">
        <f>'database including 834 studies'!A3</f>
        <v>2</v>
      </c>
      <c r="B3" s="2">
        <f>'database including 834 studies'!J3</f>
        <v>1</v>
      </c>
      <c r="C3" s="2">
        <f>'database including 834 studies'!K3</f>
        <v>6</v>
      </c>
      <c r="D3" s="2">
        <f>'database including 834 studies'!L3</f>
        <v>1</v>
      </c>
      <c r="E3" s="2">
        <f>'database including 834 studies'!M3</f>
        <v>1</v>
      </c>
      <c r="F3" s="2">
        <f>'database including 834 studies'!N3</f>
        <v>1</v>
      </c>
      <c r="G3" s="2">
        <f>'database including 834 studies'!O3</f>
        <v>1</v>
      </c>
      <c r="H3" s="2">
        <f>'database including 834 studies'!P3</f>
        <v>1</v>
      </c>
      <c r="I3" s="2">
        <f>'database including 834 studies'!Q3</f>
        <v>1</v>
      </c>
      <c r="J3" s="2">
        <f>'database including 834 studies'!R3</f>
        <v>2022</v>
      </c>
      <c r="K3" s="29">
        <f>'database including 834 studies'!A533</f>
        <v>532</v>
      </c>
      <c r="L3" s="2">
        <f>'database including 834 studies'!J533</f>
        <v>0</v>
      </c>
      <c r="M3" s="2">
        <f>'database including 834 studies'!K533</f>
        <v>6</v>
      </c>
      <c r="N3" s="2">
        <f>'database including 834 studies'!L533</f>
        <v>1</v>
      </c>
      <c r="O3" s="2">
        <f>'database including 834 studies'!M533</f>
        <v>1</v>
      </c>
      <c r="P3" s="2">
        <f>'database including 834 studies'!N533</f>
        <v>1</v>
      </c>
      <c r="Q3" s="2">
        <f>'database including 834 studies'!O533</f>
        <v>1</v>
      </c>
      <c r="R3" s="2">
        <f>'database including 834 studies'!P533</f>
        <v>1</v>
      </c>
      <c r="S3" s="2">
        <f>'database including 834 studies'!Q533</f>
        <v>1</v>
      </c>
      <c r="T3" s="2">
        <f>'database including 834 studies'!R533</f>
        <v>2019</v>
      </c>
      <c r="V3" s="13">
        <f t="shared" ref="V3:V66" si="0">IF(AND($C3=0,$J3=2011),1,0)</f>
        <v>0</v>
      </c>
      <c r="W3" s="13">
        <f t="shared" ref="W3:W66" si="1">IF(AND($C3=0,$J3=2012),1,0)</f>
        <v>0</v>
      </c>
      <c r="X3" s="13">
        <f t="shared" ref="X3:X66" si="2">IF(AND($C3=0,$J3=2013),1,0)</f>
        <v>0</v>
      </c>
      <c r="Y3" s="13">
        <f t="shared" ref="Y3:Y66" si="3">IF(AND($C3=0,$J3=2014),1,0)</f>
        <v>0</v>
      </c>
      <c r="Z3" s="13">
        <f t="shared" ref="Z3:Z66" si="4">IF(AND($C3=0,$J3=2015),1,0)</f>
        <v>0</v>
      </c>
      <c r="AA3" s="13">
        <f t="shared" ref="AA3:AA66" si="5">IF(AND($C3=0,$J3=2016),1,0)</f>
        <v>0</v>
      </c>
      <c r="AB3" s="13">
        <f t="shared" ref="AB3:AB66" si="6">IF(AND($C3=0,$J3=2017),1,0)</f>
        <v>0</v>
      </c>
      <c r="AC3" s="13">
        <f t="shared" ref="AC3:AC66" si="7">IF(AND($C3=0,$J3=2018),1,0)</f>
        <v>0</v>
      </c>
      <c r="AD3" s="13">
        <f t="shared" ref="AD3:AD66" si="8">IF(AND($C3=0,$J3=2019),1,0)</f>
        <v>0</v>
      </c>
      <c r="AE3" s="13">
        <f t="shared" ref="AE3:AE66" si="9">IF(AND($C3=0,$J3=2020),1,0)</f>
        <v>0</v>
      </c>
      <c r="AF3" s="13">
        <f t="shared" ref="AF3:AF66" si="10">IF(AND($C3=0,$J3=2021),1,0)</f>
        <v>0</v>
      </c>
      <c r="AG3" s="13">
        <f t="shared" ref="AG3:AG66" si="11">IF(AND($C3=0,$J3=2022),1,0)</f>
        <v>0</v>
      </c>
      <c r="AH3" s="13">
        <f t="shared" ref="AH3:AH66" si="12">IF(AND($C3=1,$J3=2011),1,0)</f>
        <v>0</v>
      </c>
      <c r="AI3" s="13">
        <f t="shared" ref="AI3:AI66" si="13">IF(AND($C3=1,$J3=2012),1,0)</f>
        <v>0</v>
      </c>
      <c r="AJ3" s="13">
        <f t="shared" ref="AJ3:AJ66" si="14">IF(AND($C3=1,$J3=2013),1,0)</f>
        <v>0</v>
      </c>
      <c r="AK3" s="13">
        <f t="shared" ref="AK3:AK66" si="15">IF(AND($C3=1,$J3=2014),1,0)</f>
        <v>0</v>
      </c>
      <c r="AL3" s="13">
        <f t="shared" ref="AL3:AL66" si="16">IF(AND($C3=1,$J3=2015),1,0)</f>
        <v>0</v>
      </c>
      <c r="AM3" s="13">
        <f t="shared" ref="AM3:AM66" si="17">IF(AND($C3=1,$J3=2016),1,0)</f>
        <v>0</v>
      </c>
      <c r="AN3" s="13">
        <f t="shared" ref="AN3:AN66" si="18">IF(AND($C3=1,$J3=2017),1,0)</f>
        <v>0</v>
      </c>
      <c r="AO3" s="13">
        <f t="shared" ref="AO3:AO66" si="19">IF(AND($C3=1,$J3=2018),1,0)</f>
        <v>0</v>
      </c>
      <c r="AP3" s="13">
        <f t="shared" ref="AP3:AP66" si="20">IF(AND($C3=1,$J3=2019),1,0)</f>
        <v>0</v>
      </c>
      <c r="AQ3" s="13">
        <f t="shared" ref="AQ3:AQ66" si="21">IF(AND($C3=1,$J3=2020),1,0)</f>
        <v>0</v>
      </c>
      <c r="AR3" s="13">
        <f t="shared" ref="AR3:AR66" si="22">IF(AND($C3=1,$J3=2021),1,0)</f>
        <v>0</v>
      </c>
      <c r="AS3" s="13">
        <f t="shared" ref="AS3:AS66" si="23">IF(AND($C3=1,$J3=2022),1,0)</f>
        <v>0</v>
      </c>
      <c r="AT3" s="13">
        <f t="shared" ref="AT3:AT66" si="24">IF(AND($C3=2,$J3=2011),1,0)</f>
        <v>0</v>
      </c>
      <c r="AU3" s="13">
        <f t="shared" ref="AU3:AU66" si="25">IF(AND($C3=2,$J3=2012),1,0)</f>
        <v>0</v>
      </c>
      <c r="AV3" s="13">
        <f t="shared" ref="AV3:AV66" si="26">IF(AND($C3=2,$J3=2013),1,0)</f>
        <v>0</v>
      </c>
      <c r="AW3" s="13">
        <f t="shared" ref="AW3:AW66" si="27">IF(AND($C3=2,$J3=2014),1,0)</f>
        <v>0</v>
      </c>
      <c r="AX3" s="13">
        <f t="shared" ref="AX3:AX66" si="28">IF(AND($C3=2,$J3=2015),1,0)</f>
        <v>0</v>
      </c>
      <c r="AY3" s="13">
        <f t="shared" ref="AY3:AY66" si="29">IF(AND($C3=2,$J3=2016),1,0)</f>
        <v>0</v>
      </c>
      <c r="AZ3" s="13">
        <f t="shared" ref="AZ3:AZ66" si="30">IF(AND($C3=2,$J3=2017),1,0)</f>
        <v>0</v>
      </c>
      <c r="BA3" s="13">
        <f t="shared" ref="BA3:BA66" si="31">IF(AND($C3=2,$J3=2018),1,0)</f>
        <v>0</v>
      </c>
      <c r="BB3" s="13">
        <f t="shared" ref="BB3:BB66" si="32">IF(AND($C3=2,$J3=2019),1,0)</f>
        <v>0</v>
      </c>
      <c r="BC3" s="13">
        <f t="shared" ref="BC3:BC66" si="33">IF(AND($C3=2,$J3=2020),1,0)</f>
        <v>0</v>
      </c>
      <c r="BD3" s="13">
        <f t="shared" ref="BD3:BD66" si="34">IF(AND($C3=2,$J3=2021),1,0)</f>
        <v>0</v>
      </c>
      <c r="BE3" s="13">
        <f t="shared" ref="BE3:BE66" si="35">IF(AND($C3=2,$J3=2022),1,0)</f>
        <v>0</v>
      </c>
      <c r="BF3" s="13">
        <f t="shared" ref="BF3:BF66" si="36">IF(AND($C3=3,$J3=2011),1,0)</f>
        <v>0</v>
      </c>
      <c r="BG3" s="13">
        <f t="shared" ref="BG3:BG66" si="37">IF(AND($C3=3,$J3=2012),1,0)</f>
        <v>0</v>
      </c>
      <c r="BH3" s="13">
        <f t="shared" ref="BH3:BH66" si="38">IF(AND($C3=3,$J3=2013),1,0)</f>
        <v>0</v>
      </c>
      <c r="BI3" s="13">
        <f t="shared" ref="BI3:BI66" si="39">IF(AND($C3=3,$J3=2014),1,0)</f>
        <v>0</v>
      </c>
      <c r="BJ3" s="13">
        <f t="shared" ref="BJ3:BJ66" si="40">IF(AND($C3=3,$J3=2015),1,0)</f>
        <v>0</v>
      </c>
      <c r="BK3" s="13">
        <f t="shared" ref="BK3:BK66" si="41">IF(AND($C3=3,$J3=2016),1,0)</f>
        <v>0</v>
      </c>
      <c r="BL3" s="13">
        <f t="shared" ref="BL3:BL66" si="42">IF(AND($C3=3,$J3=2017),1,0)</f>
        <v>0</v>
      </c>
      <c r="BM3" s="13">
        <f t="shared" ref="BM3:BM66" si="43">IF(AND($C3=3,$J3=2018),1,0)</f>
        <v>0</v>
      </c>
      <c r="BN3" s="13">
        <f t="shared" ref="BN3:BN66" si="44">IF(AND($C3=3,$J3=2019),1,0)</f>
        <v>0</v>
      </c>
      <c r="BO3" s="13">
        <f t="shared" ref="BO3:BO66" si="45">IF(AND($C3=3,$J3=2020),1,0)</f>
        <v>0</v>
      </c>
      <c r="BP3" s="13">
        <f t="shared" ref="BP3:BP66" si="46">IF(AND($C3=3,$J3=2021),1,0)</f>
        <v>0</v>
      </c>
      <c r="BQ3" s="13">
        <f t="shared" ref="BQ3:BQ66" si="47">IF(AND($C3=3,$J3=2022),1,0)</f>
        <v>0</v>
      </c>
      <c r="BR3" s="13">
        <f t="shared" ref="BR3:BR66" si="48">IF(AND($C3=4,$J3=2011),1,0)</f>
        <v>0</v>
      </c>
      <c r="BS3" s="13">
        <f t="shared" ref="BS3:BS66" si="49">IF(AND($C3=4,$J3=2012),1,0)</f>
        <v>0</v>
      </c>
      <c r="BT3" s="13">
        <f t="shared" ref="BT3:BT66" si="50">IF(AND($C3=4,$J3=2013),1,0)</f>
        <v>0</v>
      </c>
      <c r="BU3" s="13">
        <f t="shared" ref="BU3:BU66" si="51">IF(AND($C3=4,$J3=2014),1,0)</f>
        <v>0</v>
      </c>
      <c r="BV3" s="13">
        <f t="shared" ref="BV3:BV66" si="52">IF(AND($C3=4,$J3=2015),1,0)</f>
        <v>0</v>
      </c>
      <c r="BW3" s="13">
        <f t="shared" ref="BW3:BW66" si="53">IF(AND($C3=4,$J3=2016),1,0)</f>
        <v>0</v>
      </c>
      <c r="BX3" s="13">
        <f t="shared" ref="BX3:BX66" si="54">IF(AND($C3=4,$J3=2017),1,0)</f>
        <v>0</v>
      </c>
      <c r="BY3" s="13">
        <f t="shared" ref="BY3:BY66" si="55">IF(AND($C3=4,$J3=2018),1,0)</f>
        <v>0</v>
      </c>
      <c r="BZ3" s="13">
        <f t="shared" ref="BZ3:BZ66" si="56">IF(AND($C3=4,$J3=2019),1,0)</f>
        <v>0</v>
      </c>
      <c r="CA3" s="13">
        <f t="shared" ref="CA3:CA66" si="57">IF(AND($C3=4,$J3=2020),1,0)</f>
        <v>0</v>
      </c>
      <c r="CB3" s="13">
        <f t="shared" ref="CB3:CB66" si="58">IF(AND($C3=4,$J3=2021),1,0)</f>
        <v>0</v>
      </c>
      <c r="CC3" s="13">
        <f t="shared" ref="CC3:CC66" si="59">IF(AND($C3=4,$J3=2022),1,0)</f>
        <v>0</v>
      </c>
      <c r="CD3" s="13">
        <f t="shared" ref="CD3:CD66" si="60">IF(AND($C3=5,$J3=2011),1,0)</f>
        <v>0</v>
      </c>
      <c r="CE3" s="13">
        <f t="shared" ref="CE3:CE66" si="61">IF(AND($C3=5,$J3=2012),1,0)</f>
        <v>0</v>
      </c>
      <c r="CF3" s="13">
        <f t="shared" ref="CF3:CF66" si="62">IF(AND($C3=5,$J3=2013),1,0)</f>
        <v>0</v>
      </c>
      <c r="CG3" s="13">
        <f t="shared" ref="CG3:CG66" si="63">IF(AND($C3=5,$J3=2014),1,0)</f>
        <v>0</v>
      </c>
      <c r="CH3" s="13">
        <f t="shared" ref="CH3:CH66" si="64">IF(AND($C3=5,$J3=2015),1,0)</f>
        <v>0</v>
      </c>
      <c r="CI3" s="13">
        <f t="shared" ref="CI3:CI66" si="65">IF(AND($C3=5,$J3=2016),1,0)</f>
        <v>0</v>
      </c>
      <c r="CJ3" s="13">
        <f t="shared" ref="CJ3:CJ66" si="66">IF(AND($C3=5,$J3=2017),1,0)</f>
        <v>0</v>
      </c>
      <c r="CK3" s="13">
        <f t="shared" ref="CK3:CK66" si="67">IF(AND($C3=5,$J3=2018),1,0)</f>
        <v>0</v>
      </c>
      <c r="CL3" s="13">
        <f t="shared" ref="CL3:CL66" si="68">IF(AND($C3=5,$J3=2019),1,0)</f>
        <v>0</v>
      </c>
      <c r="CM3" s="13">
        <f t="shared" ref="CM3:CM66" si="69">IF(AND($C3=5,$J3=2020),1,0)</f>
        <v>0</v>
      </c>
      <c r="CN3" s="13">
        <f t="shared" ref="CN3:CN66" si="70">IF(AND($C3=5,$J3=2021),1,0)</f>
        <v>0</v>
      </c>
      <c r="CO3" s="13">
        <f t="shared" ref="CO3:CO66" si="71">IF(AND($C3=5,$J3=2022),1,0)</f>
        <v>0</v>
      </c>
      <c r="CP3" s="13">
        <f t="shared" ref="CP3:CP66" si="72">IF(AND($C3=6,$J3=2011),1,0)</f>
        <v>0</v>
      </c>
      <c r="CQ3" s="13">
        <f t="shared" ref="CQ3:CQ66" si="73">IF(AND($C3=6,$J3=2012),1,0)</f>
        <v>0</v>
      </c>
      <c r="CR3" s="13">
        <f t="shared" ref="CR3:CR66" si="74">IF(AND($C3=6,$J3=2013),1,0)</f>
        <v>0</v>
      </c>
      <c r="CS3" s="13">
        <f t="shared" ref="CS3:CS66" si="75">IF(AND($C3=6,$J3=2014),1,0)</f>
        <v>0</v>
      </c>
      <c r="CT3" s="13">
        <f t="shared" ref="CT3:CT66" si="76">IF(AND($C3=6,$J3=2015),1,0)</f>
        <v>0</v>
      </c>
      <c r="CU3" s="13">
        <f t="shared" ref="CU3:CU66" si="77">IF(AND($C3=6,$J3=2016),1,0)</f>
        <v>0</v>
      </c>
      <c r="CV3" s="13">
        <f t="shared" ref="CV3:CV66" si="78">IF(AND($C3=6,$J3=2017),1,0)</f>
        <v>0</v>
      </c>
      <c r="CW3" s="13">
        <f t="shared" ref="CW3:CW66" si="79">IF(AND($C3=6,$J3=2018),1,0)</f>
        <v>0</v>
      </c>
      <c r="CX3" s="13">
        <f t="shared" ref="CX3:CX66" si="80">IF(AND($C3=6,$J3=2019),1,0)</f>
        <v>0</v>
      </c>
      <c r="CY3" s="13">
        <f t="shared" ref="CY3:CY66" si="81">IF(AND($C3=6,$J3=2020),1,0)</f>
        <v>0</v>
      </c>
      <c r="CZ3" s="13">
        <f t="shared" ref="CZ3:CZ66" si="82">IF(AND($C3=6,$J3=2021),1,0)</f>
        <v>0</v>
      </c>
      <c r="DA3" s="13">
        <f t="shared" ref="DA3:DA66" si="83">IF(AND($C3=6,$J3=2022),1,0)</f>
        <v>1</v>
      </c>
      <c r="DB3" s="13">
        <f t="shared" ref="DB3:DB66" si="84">IF(AND($M3=0,$T3=2011),1,0)</f>
        <v>0</v>
      </c>
      <c r="DC3" s="13">
        <f t="shared" ref="DC3:DC66" si="85">IF(AND($M3=0,$T3=2012),1,0)</f>
        <v>0</v>
      </c>
      <c r="DD3" s="13">
        <f t="shared" ref="DD3:DD66" si="86">IF(AND($M3=0,$T3=2013),1,0)</f>
        <v>0</v>
      </c>
      <c r="DE3" s="13">
        <f t="shared" ref="DE3:DE66" si="87">IF(AND($M3=0,$T3=2014),1,0)</f>
        <v>0</v>
      </c>
      <c r="DF3" s="13">
        <f t="shared" ref="DF3:DF66" si="88">IF(AND($M3=0,$T3=2015),1,0)</f>
        <v>0</v>
      </c>
      <c r="DG3" s="13">
        <f t="shared" ref="DG3:DG66" si="89">IF(AND($M3=0,$T3=2016),1,0)</f>
        <v>0</v>
      </c>
      <c r="DH3" s="13">
        <f t="shared" ref="DH3:DH66" si="90">IF(AND($M3=0,$T3=2017),1,0)</f>
        <v>0</v>
      </c>
      <c r="DI3" s="13">
        <f t="shared" ref="DI3:DI66" si="91">IF(AND($M3=0,$T3=2018),1,0)</f>
        <v>0</v>
      </c>
      <c r="DJ3" s="13">
        <f t="shared" ref="DJ3:DJ66" si="92">IF(AND($M3=0,$T3=2019),1,0)</f>
        <v>0</v>
      </c>
      <c r="DK3" s="13">
        <f t="shared" ref="DK3:DK66" si="93">IF(AND($M3=0,$T3=2020),1,0)</f>
        <v>0</v>
      </c>
      <c r="DL3" s="13">
        <f t="shared" ref="DL3:DL66" si="94">IF(AND($M3=0,$T3=2021),1,0)</f>
        <v>0</v>
      </c>
      <c r="DM3" s="13">
        <f t="shared" ref="DM3:DM66" si="95">IF(AND($M3=0,$T3=2022),1,0)</f>
        <v>0</v>
      </c>
      <c r="DN3" s="13">
        <f t="shared" ref="DN3:DN66" si="96">IF(AND($M3=1,$T3=2011),1,0)</f>
        <v>0</v>
      </c>
      <c r="DO3" s="13">
        <f t="shared" ref="DO3:DO66" si="97">IF(AND($M3=1,$T3=2012),1,0)</f>
        <v>0</v>
      </c>
      <c r="DP3" s="13">
        <f t="shared" ref="DP3:DP66" si="98">IF(AND($M3=1,$T3=2013),1,0)</f>
        <v>0</v>
      </c>
      <c r="DQ3" s="13">
        <f t="shared" ref="DQ3:DQ66" si="99">IF(AND($M3=1,$T3=2014),1,0)</f>
        <v>0</v>
      </c>
      <c r="DR3" s="13">
        <f t="shared" ref="DR3:DR66" si="100">IF(AND($M3=1,$T3=2015),1,0)</f>
        <v>0</v>
      </c>
      <c r="DS3" s="13">
        <f t="shared" ref="DS3:DS66" si="101">IF(AND($M3=1,$T3=2016),1,0)</f>
        <v>0</v>
      </c>
      <c r="DT3" s="13">
        <f t="shared" ref="DT3:DT66" si="102">IF(AND($M3=1,$T3=2017),1,0)</f>
        <v>0</v>
      </c>
      <c r="DU3" s="13">
        <f t="shared" ref="DU3:DU66" si="103">IF(AND($M3=1,$T3=2018),1,0)</f>
        <v>0</v>
      </c>
      <c r="DV3" s="13">
        <f t="shared" ref="DV3:DV66" si="104">IF(AND($M3=1,$T3=2019),1,0)</f>
        <v>0</v>
      </c>
      <c r="DW3" s="13">
        <f t="shared" ref="DW3:DW66" si="105">IF(AND($M3=1,$T3=2020),1,0)</f>
        <v>0</v>
      </c>
      <c r="DX3" s="13">
        <f t="shared" ref="DX3:DX66" si="106">IF(AND($M3=1,$T3=2021),1,0)</f>
        <v>0</v>
      </c>
      <c r="DY3" s="13">
        <f t="shared" ref="DY3:DY66" si="107">IF(AND($M3=1,$T3=2022),1,0)</f>
        <v>0</v>
      </c>
      <c r="DZ3" s="13">
        <f t="shared" ref="DZ3:DZ66" si="108">IF(AND($M3=2,$T3=2011),1,0)</f>
        <v>0</v>
      </c>
      <c r="EA3" s="13">
        <f t="shared" ref="EA3:EA66" si="109">IF(AND($M3=2,$T3=2012),1,0)</f>
        <v>0</v>
      </c>
      <c r="EB3" s="13">
        <f t="shared" ref="EB3:EB66" si="110">IF(AND($M3=2,$T3=2013),1,0)</f>
        <v>0</v>
      </c>
      <c r="EC3" s="13">
        <f t="shared" ref="EC3:EC66" si="111">IF(AND($M3=2,$T3=2014),1,0)</f>
        <v>0</v>
      </c>
      <c r="ED3" s="13">
        <f t="shared" ref="ED3:ED66" si="112">IF(AND($M3=2,$T3=2015),1,0)</f>
        <v>0</v>
      </c>
      <c r="EE3" s="13">
        <f t="shared" ref="EE3:EE66" si="113">IF(AND($M3=2,$T3=2016),1,0)</f>
        <v>0</v>
      </c>
      <c r="EF3" s="13">
        <f t="shared" ref="EF3:EF66" si="114">IF(AND($M3=2,$T3=2017),1,0)</f>
        <v>0</v>
      </c>
      <c r="EG3" s="13">
        <f t="shared" ref="EG3:EG66" si="115">IF(AND($M3=2,$T3=2018),1,0)</f>
        <v>0</v>
      </c>
      <c r="EH3" s="13">
        <f t="shared" ref="EH3:EH66" si="116">IF(AND($M3=2,$T3=2019),1,0)</f>
        <v>0</v>
      </c>
      <c r="EI3" s="13">
        <f t="shared" ref="EI3:EI66" si="117">IF(AND($M3=2,$T3=2020),1,0)</f>
        <v>0</v>
      </c>
      <c r="EJ3" s="13">
        <f t="shared" ref="EJ3:EJ66" si="118">IF(AND($M3=2,$T3=2021),1,0)</f>
        <v>0</v>
      </c>
      <c r="EK3" s="13">
        <f t="shared" ref="EK3:EK66" si="119">IF(AND($M3=2,$T3=2022),1,0)</f>
        <v>0</v>
      </c>
      <c r="EL3" s="13">
        <f t="shared" ref="EL3:EL66" si="120">IF(AND($M3=3,$T3=2011),1,0)</f>
        <v>0</v>
      </c>
      <c r="EM3" s="13">
        <f t="shared" ref="EM3:EM66" si="121">IF(AND($M3=3,$T3=2012),1,0)</f>
        <v>0</v>
      </c>
      <c r="EN3" s="13">
        <f t="shared" ref="EN3:EN66" si="122">IF(AND($M3=3,$T3=2013),1,0)</f>
        <v>0</v>
      </c>
      <c r="EO3" s="13">
        <f t="shared" ref="EO3:EO66" si="123">IF(AND($M3=3,$T3=2014),1,0)</f>
        <v>0</v>
      </c>
      <c r="EP3" s="13">
        <f t="shared" ref="EP3:EP66" si="124">IF(AND($M3=3,$T3=2015),1,0)</f>
        <v>0</v>
      </c>
      <c r="EQ3" s="13">
        <f t="shared" ref="EQ3:EQ66" si="125">IF(AND($M3=3,$T3=2016),1,0)</f>
        <v>0</v>
      </c>
      <c r="ER3" s="13">
        <f t="shared" ref="ER3:ER66" si="126">IF(AND($M3=3,$T3=2017),1,0)</f>
        <v>0</v>
      </c>
      <c r="ES3" s="13">
        <f t="shared" ref="ES3:ES66" si="127">IF(AND($M3=3,$T3=2018),1,0)</f>
        <v>0</v>
      </c>
      <c r="ET3" s="13">
        <f t="shared" ref="ET3:ET66" si="128">IF(AND($M3=3,$T3=2019),1,0)</f>
        <v>0</v>
      </c>
      <c r="EU3" s="13">
        <f t="shared" ref="EU3:EU66" si="129">IF(AND($M3=3,$T3=2020),1,0)</f>
        <v>0</v>
      </c>
      <c r="EV3" s="13">
        <f t="shared" ref="EV3:EV66" si="130">IF(AND($M3=3,$T3=2021),1,0)</f>
        <v>0</v>
      </c>
      <c r="EW3" s="13">
        <f t="shared" ref="EW3:EW66" si="131">IF(AND($M3=3,$T3=2022),1,0)</f>
        <v>0</v>
      </c>
      <c r="EX3" s="13">
        <f t="shared" ref="EX3:EX66" si="132">IF(AND($M3=4,$T3=2011),1,0)</f>
        <v>0</v>
      </c>
      <c r="EY3" s="13">
        <f t="shared" ref="EY3:EY66" si="133">IF(AND($M3=4,$T3=2012),1,0)</f>
        <v>0</v>
      </c>
      <c r="EZ3" s="13">
        <f t="shared" ref="EZ3:EZ66" si="134">IF(AND($M3=4,$T3=2013),1,0)</f>
        <v>0</v>
      </c>
      <c r="FA3" s="13">
        <f t="shared" ref="FA3:FA66" si="135">IF(AND($M3=4,$T3=2014),1,0)</f>
        <v>0</v>
      </c>
      <c r="FB3" s="13">
        <f t="shared" ref="FB3:FB66" si="136">IF(AND($M3=4,$T3=2015),1,0)</f>
        <v>0</v>
      </c>
      <c r="FC3" s="13">
        <f t="shared" ref="FC3:FC66" si="137">IF(AND($M3=4,$T3=2016),1,0)</f>
        <v>0</v>
      </c>
      <c r="FD3" s="13">
        <f t="shared" ref="FD3:FD66" si="138">IF(AND($M3=4,$T3=2017),1,0)</f>
        <v>0</v>
      </c>
      <c r="FE3" s="13">
        <f t="shared" ref="FE3:FE66" si="139">IF(AND($M3=4,$T3=2018),1,0)</f>
        <v>0</v>
      </c>
      <c r="FF3" s="13">
        <f t="shared" ref="FF3:FF66" si="140">IF(AND($M3=4,$T3=2019),1,0)</f>
        <v>0</v>
      </c>
      <c r="FG3" s="13">
        <f t="shared" ref="FG3:FG66" si="141">IF(AND($M3=4,$T3=2020),1,0)</f>
        <v>0</v>
      </c>
      <c r="FH3" s="13">
        <f t="shared" ref="FH3:FH66" si="142">IF(AND($M3=4,$T3=2021),1,0)</f>
        <v>0</v>
      </c>
      <c r="FI3" s="13">
        <f t="shared" ref="FI3:FI66" si="143">IF(AND($M3=4,$T3=2022),1,0)</f>
        <v>0</v>
      </c>
      <c r="FJ3" s="13">
        <f t="shared" ref="FJ3:FJ66" si="144">IF(AND($M3=5,$T3=2011),1,0)</f>
        <v>0</v>
      </c>
      <c r="FK3" s="13">
        <f t="shared" ref="FK3:FK66" si="145">IF(AND($M3=5,$T3=2012),1,0)</f>
        <v>0</v>
      </c>
      <c r="FL3" s="13">
        <f t="shared" ref="FL3:FL66" si="146">IF(AND($M3=5,$T3=2013),1,0)</f>
        <v>0</v>
      </c>
      <c r="FM3" s="13">
        <f t="shared" ref="FM3:FM66" si="147">IF(AND($M3=5,$T3=2014),1,0)</f>
        <v>0</v>
      </c>
      <c r="FN3" s="13">
        <f t="shared" ref="FN3:FN66" si="148">IF(AND($M3=5,$T3=2015),1,0)</f>
        <v>0</v>
      </c>
      <c r="FO3" s="13">
        <f t="shared" ref="FO3:FO66" si="149">IF(AND($M3=5,$T3=2016),1,0)</f>
        <v>0</v>
      </c>
      <c r="FP3" s="13">
        <f t="shared" ref="FP3:FP66" si="150">IF(AND($M3=5,$T3=2017),1,0)</f>
        <v>0</v>
      </c>
      <c r="FQ3" s="13">
        <f t="shared" ref="FQ3:FQ66" si="151">IF(AND($M3=5,$T3=2018),1,0)</f>
        <v>0</v>
      </c>
      <c r="FR3" s="13">
        <f t="shared" ref="FR3:FR66" si="152">IF(AND($M3=5,$T3=2019),1,0)</f>
        <v>0</v>
      </c>
      <c r="FS3" s="13">
        <f t="shared" ref="FS3:FS66" si="153">IF(AND($M3=5,$T3=2020),1,0)</f>
        <v>0</v>
      </c>
      <c r="FT3" s="13">
        <f t="shared" ref="FT3:FT66" si="154">IF(AND($M3=5,$T3=2021),1,0)</f>
        <v>0</v>
      </c>
      <c r="FU3" s="13">
        <f t="shared" ref="FU3:FU66" si="155">IF(AND($M3=5,$T3=2022),1,0)</f>
        <v>0</v>
      </c>
      <c r="FV3" s="13">
        <f t="shared" ref="FV3:FV66" si="156">IF(AND($M3=6,$T3=2011),1,0)</f>
        <v>0</v>
      </c>
      <c r="FW3" s="13">
        <f t="shared" ref="FW3:FW66" si="157">IF(AND($M3=6,$T3=2012),1,0)</f>
        <v>0</v>
      </c>
      <c r="FX3" s="13">
        <f t="shared" ref="FX3:FX66" si="158">IF(AND($M3=6,$T3=2013),1,0)</f>
        <v>0</v>
      </c>
      <c r="FY3" s="13">
        <f t="shared" ref="FY3:FY66" si="159">IF(AND($M3=6,$T3=2014),1,0)</f>
        <v>0</v>
      </c>
      <c r="FZ3" s="13">
        <f t="shared" ref="FZ3:FZ66" si="160">IF(AND($M3=6,$T3=2015),1,0)</f>
        <v>0</v>
      </c>
      <c r="GA3" s="13">
        <f t="shared" ref="GA3:GA66" si="161">IF(AND($M3=6,$T3=2016),1,0)</f>
        <v>0</v>
      </c>
      <c r="GB3" s="13">
        <f t="shared" ref="GB3:GB66" si="162">IF(AND($M3=6,$T3=2017),1,0)</f>
        <v>0</v>
      </c>
      <c r="GC3" s="13">
        <f t="shared" ref="GC3:GC66" si="163">IF(AND($M3=6,$T3=2018),1,0)</f>
        <v>0</v>
      </c>
      <c r="GD3" s="13">
        <f t="shared" ref="GD3:GD66" si="164">IF(AND($M3=6,$T3=2019),1,0)</f>
        <v>1</v>
      </c>
      <c r="GE3" s="13">
        <f t="shared" ref="GE3:GE66" si="165">IF(AND($M3=6,$T3=2020),1,0)</f>
        <v>0</v>
      </c>
      <c r="GF3" s="13">
        <f t="shared" ref="GF3:GF66" si="166">IF(AND($M3=6,$T3=2021),1,0)</f>
        <v>0</v>
      </c>
      <c r="GG3" s="13">
        <f t="shared" ref="GG3:GG66" si="167">IF(AND($M3=6,$T3=2022),1,0)</f>
        <v>0</v>
      </c>
      <c r="GH3" s="30">
        <f t="shared" ref="GH3:GH66" si="168">SUM(V3:GG3)</f>
        <v>2</v>
      </c>
    </row>
    <row r="4" spans="1:190">
      <c r="A4" s="2">
        <f>'database including 834 studies'!A4</f>
        <v>3</v>
      </c>
      <c r="B4" s="2">
        <f>'database including 834 studies'!J4</f>
        <v>1</v>
      </c>
      <c r="C4" s="2">
        <f>'database including 834 studies'!K4</f>
        <v>6</v>
      </c>
      <c r="D4" s="2">
        <f>'database including 834 studies'!L4</f>
        <v>1</v>
      </c>
      <c r="E4" s="2">
        <f>'database including 834 studies'!M4</f>
        <v>1</v>
      </c>
      <c r="F4" s="2">
        <f>'database including 834 studies'!N4</f>
        <v>1</v>
      </c>
      <c r="G4" s="2">
        <f>'database including 834 studies'!O4</f>
        <v>1</v>
      </c>
      <c r="H4" s="2">
        <f>'database including 834 studies'!P4</f>
        <v>1</v>
      </c>
      <c r="I4" s="2">
        <f>'database including 834 studies'!Q4</f>
        <v>1</v>
      </c>
      <c r="J4" s="2">
        <f>'database including 834 studies'!R4</f>
        <v>2021</v>
      </c>
      <c r="K4" s="29">
        <f>'database including 834 studies'!A534</f>
        <v>533</v>
      </c>
      <c r="L4" s="2">
        <f>'database including 834 studies'!J534</f>
        <v>0</v>
      </c>
      <c r="M4" s="2">
        <f>'database including 834 studies'!K534</f>
        <v>6</v>
      </c>
      <c r="N4" s="2">
        <f>'database including 834 studies'!L534</f>
        <v>1</v>
      </c>
      <c r="O4" s="2">
        <f>'database including 834 studies'!M534</f>
        <v>1</v>
      </c>
      <c r="P4" s="2">
        <f>'database including 834 studies'!N534</f>
        <v>1</v>
      </c>
      <c r="Q4" s="2">
        <f>'database including 834 studies'!O534</f>
        <v>1</v>
      </c>
      <c r="R4" s="2">
        <f>'database including 834 studies'!P534</f>
        <v>1</v>
      </c>
      <c r="S4" s="2">
        <f>'database including 834 studies'!Q534</f>
        <v>1</v>
      </c>
      <c r="T4" s="2">
        <f>'database including 834 studies'!R534</f>
        <v>2015</v>
      </c>
      <c r="V4" s="13">
        <f t="shared" si="0"/>
        <v>0</v>
      </c>
      <c r="W4" s="13">
        <f t="shared" si="1"/>
        <v>0</v>
      </c>
      <c r="X4" s="13">
        <f t="shared" si="2"/>
        <v>0</v>
      </c>
      <c r="Y4" s="13">
        <f t="shared" si="3"/>
        <v>0</v>
      </c>
      <c r="Z4" s="13">
        <f t="shared" si="4"/>
        <v>0</v>
      </c>
      <c r="AA4" s="13">
        <f t="shared" si="5"/>
        <v>0</v>
      </c>
      <c r="AB4" s="13">
        <f t="shared" si="6"/>
        <v>0</v>
      </c>
      <c r="AC4" s="13">
        <f t="shared" si="7"/>
        <v>0</v>
      </c>
      <c r="AD4" s="13">
        <f t="shared" si="8"/>
        <v>0</v>
      </c>
      <c r="AE4" s="13">
        <f t="shared" si="9"/>
        <v>0</v>
      </c>
      <c r="AF4" s="13">
        <f t="shared" si="10"/>
        <v>0</v>
      </c>
      <c r="AG4" s="13">
        <f t="shared" si="11"/>
        <v>0</v>
      </c>
      <c r="AH4" s="13">
        <f t="shared" si="12"/>
        <v>0</v>
      </c>
      <c r="AI4" s="13">
        <f t="shared" si="13"/>
        <v>0</v>
      </c>
      <c r="AJ4" s="13">
        <f t="shared" si="14"/>
        <v>0</v>
      </c>
      <c r="AK4" s="13">
        <f t="shared" si="15"/>
        <v>0</v>
      </c>
      <c r="AL4" s="13">
        <f t="shared" si="16"/>
        <v>0</v>
      </c>
      <c r="AM4" s="13">
        <f t="shared" si="17"/>
        <v>0</v>
      </c>
      <c r="AN4" s="13">
        <f t="shared" si="18"/>
        <v>0</v>
      </c>
      <c r="AO4" s="13">
        <f t="shared" si="19"/>
        <v>0</v>
      </c>
      <c r="AP4" s="13">
        <f t="shared" si="20"/>
        <v>0</v>
      </c>
      <c r="AQ4" s="13">
        <f t="shared" si="21"/>
        <v>0</v>
      </c>
      <c r="AR4" s="13">
        <f t="shared" si="22"/>
        <v>0</v>
      </c>
      <c r="AS4" s="13">
        <f t="shared" si="23"/>
        <v>0</v>
      </c>
      <c r="AT4" s="13">
        <f t="shared" si="24"/>
        <v>0</v>
      </c>
      <c r="AU4" s="13">
        <f t="shared" si="25"/>
        <v>0</v>
      </c>
      <c r="AV4" s="13">
        <f t="shared" si="26"/>
        <v>0</v>
      </c>
      <c r="AW4" s="13">
        <f t="shared" si="27"/>
        <v>0</v>
      </c>
      <c r="AX4" s="13">
        <f t="shared" si="28"/>
        <v>0</v>
      </c>
      <c r="AY4" s="13">
        <f t="shared" si="29"/>
        <v>0</v>
      </c>
      <c r="AZ4" s="13">
        <f t="shared" si="30"/>
        <v>0</v>
      </c>
      <c r="BA4" s="13">
        <f t="shared" si="31"/>
        <v>0</v>
      </c>
      <c r="BB4" s="13">
        <f t="shared" si="32"/>
        <v>0</v>
      </c>
      <c r="BC4" s="13">
        <f t="shared" si="33"/>
        <v>0</v>
      </c>
      <c r="BD4" s="13">
        <f t="shared" si="34"/>
        <v>0</v>
      </c>
      <c r="BE4" s="13">
        <f t="shared" si="35"/>
        <v>0</v>
      </c>
      <c r="BF4" s="13">
        <f t="shared" si="36"/>
        <v>0</v>
      </c>
      <c r="BG4" s="13">
        <f t="shared" si="37"/>
        <v>0</v>
      </c>
      <c r="BH4" s="13">
        <f t="shared" si="38"/>
        <v>0</v>
      </c>
      <c r="BI4" s="13">
        <f t="shared" si="39"/>
        <v>0</v>
      </c>
      <c r="BJ4" s="13">
        <f t="shared" si="40"/>
        <v>0</v>
      </c>
      <c r="BK4" s="13">
        <f t="shared" si="41"/>
        <v>0</v>
      </c>
      <c r="BL4" s="13">
        <f t="shared" si="42"/>
        <v>0</v>
      </c>
      <c r="BM4" s="13">
        <f t="shared" si="43"/>
        <v>0</v>
      </c>
      <c r="BN4" s="13">
        <f t="shared" si="44"/>
        <v>0</v>
      </c>
      <c r="BO4" s="13">
        <f t="shared" si="45"/>
        <v>0</v>
      </c>
      <c r="BP4" s="13">
        <f t="shared" si="46"/>
        <v>0</v>
      </c>
      <c r="BQ4" s="13">
        <f t="shared" si="47"/>
        <v>0</v>
      </c>
      <c r="BR4" s="13">
        <f t="shared" si="48"/>
        <v>0</v>
      </c>
      <c r="BS4" s="13">
        <f t="shared" si="49"/>
        <v>0</v>
      </c>
      <c r="BT4" s="13">
        <f t="shared" si="50"/>
        <v>0</v>
      </c>
      <c r="BU4" s="13">
        <f t="shared" si="51"/>
        <v>0</v>
      </c>
      <c r="BV4" s="13">
        <f t="shared" si="52"/>
        <v>0</v>
      </c>
      <c r="BW4" s="13">
        <f t="shared" si="53"/>
        <v>0</v>
      </c>
      <c r="BX4" s="13">
        <f t="shared" si="54"/>
        <v>0</v>
      </c>
      <c r="BY4" s="13">
        <f t="shared" si="55"/>
        <v>0</v>
      </c>
      <c r="BZ4" s="13">
        <f t="shared" si="56"/>
        <v>0</v>
      </c>
      <c r="CA4" s="13">
        <f t="shared" si="57"/>
        <v>0</v>
      </c>
      <c r="CB4" s="13">
        <f t="shared" si="58"/>
        <v>0</v>
      </c>
      <c r="CC4" s="13">
        <f t="shared" si="59"/>
        <v>0</v>
      </c>
      <c r="CD4" s="13">
        <f t="shared" si="60"/>
        <v>0</v>
      </c>
      <c r="CE4" s="13">
        <f t="shared" si="61"/>
        <v>0</v>
      </c>
      <c r="CF4" s="13">
        <f t="shared" si="62"/>
        <v>0</v>
      </c>
      <c r="CG4" s="13">
        <f t="shared" si="63"/>
        <v>0</v>
      </c>
      <c r="CH4" s="13">
        <f t="shared" si="64"/>
        <v>0</v>
      </c>
      <c r="CI4" s="13">
        <f t="shared" si="65"/>
        <v>0</v>
      </c>
      <c r="CJ4" s="13">
        <f t="shared" si="66"/>
        <v>0</v>
      </c>
      <c r="CK4" s="13">
        <f t="shared" si="67"/>
        <v>0</v>
      </c>
      <c r="CL4" s="13">
        <f t="shared" si="68"/>
        <v>0</v>
      </c>
      <c r="CM4" s="13">
        <f t="shared" si="69"/>
        <v>0</v>
      </c>
      <c r="CN4" s="13">
        <f t="shared" si="70"/>
        <v>0</v>
      </c>
      <c r="CO4" s="13">
        <f t="shared" si="71"/>
        <v>0</v>
      </c>
      <c r="CP4" s="13">
        <f t="shared" si="72"/>
        <v>0</v>
      </c>
      <c r="CQ4" s="13">
        <f t="shared" si="73"/>
        <v>0</v>
      </c>
      <c r="CR4" s="13">
        <f t="shared" si="74"/>
        <v>0</v>
      </c>
      <c r="CS4" s="13">
        <f t="shared" si="75"/>
        <v>0</v>
      </c>
      <c r="CT4" s="13">
        <f t="shared" si="76"/>
        <v>0</v>
      </c>
      <c r="CU4" s="13">
        <f t="shared" si="77"/>
        <v>0</v>
      </c>
      <c r="CV4" s="13">
        <f t="shared" si="78"/>
        <v>0</v>
      </c>
      <c r="CW4" s="13">
        <f t="shared" si="79"/>
        <v>0</v>
      </c>
      <c r="CX4" s="13">
        <f t="shared" si="80"/>
        <v>0</v>
      </c>
      <c r="CY4" s="13">
        <f t="shared" si="81"/>
        <v>0</v>
      </c>
      <c r="CZ4" s="13">
        <f t="shared" si="82"/>
        <v>1</v>
      </c>
      <c r="DA4" s="13">
        <f t="shared" si="83"/>
        <v>0</v>
      </c>
      <c r="DB4" s="13">
        <f t="shared" si="84"/>
        <v>0</v>
      </c>
      <c r="DC4" s="13">
        <f t="shared" si="85"/>
        <v>0</v>
      </c>
      <c r="DD4" s="13">
        <f t="shared" si="86"/>
        <v>0</v>
      </c>
      <c r="DE4" s="13">
        <f t="shared" si="87"/>
        <v>0</v>
      </c>
      <c r="DF4" s="13">
        <f t="shared" si="88"/>
        <v>0</v>
      </c>
      <c r="DG4" s="13">
        <f t="shared" si="89"/>
        <v>0</v>
      </c>
      <c r="DH4" s="13">
        <f t="shared" si="90"/>
        <v>0</v>
      </c>
      <c r="DI4" s="13">
        <f t="shared" si="91"/>
        <v>0</v>
      </c>
      <c r="DJ4" s="13">
        <f t="shared" si="92"/>
        <v>0</v>
      </c>
      <c r="DK4" s="13">
        <f t="shared" si="93"/>
        <v>0</v>
      </c>
      <c r="DL4" s="13">
        <f t="shared" si="94"/>
        <v>0</v>
      </c>
      <c r="DM4" s="13">
        <f t="shared" si="95"/>
        <v>0</v>
      </c>
      <c r="DN4" s="13">
        <f t="shared" si="96"/>
        <v>0</v>
      </c>
      <c r="DO4" s="13">
        <f t="shared" si="97"/>
        <v>0</v>
      </c>
      <c r="DP4" s="13">
        <f t="shared" si="98"/>
        <v>0</v>
      </c>
      <c r="DQ4" s="13">
        <f t="shared" si="99"/>
        <v>0</v>
      </c>
      <c r="DR4" s="13">
        <f t="shared" si="100"/>
        <v>0</v>
      </c>
      <c r="DS4" s="13">
        <f t="shared" si="101"/>
        <v>0</v>
      </c>
      <c r="DT4" s="13">
        <f t="shared" si="102"/>
        <v>0</v>
      </c>
      <c r="DU4" s="13">
        <f t="shared" si="103"/>
        <v>0</v>
      </c>
      <c r="DV4" s="13">
        <f t="shared" si="104"/>
        <v>0</v>
      </c>
      <c r="DW4" s="13">
        <f t="shared" si="105"/>
        <v>0</v>
      </c>
      <c r="DX4" s="13">
        <f t="shared" si="106"/>
        <v>0</v>
      </c>
      <c r="DY4" s="13">
        <f t="shared" si="107"/>
        <v>0</v>
      </c>
      <c r="DZ4" s="13">
        <f t="shared" si="108"/>
        <v>0</v>
      </c>
      <c r="EA4" s="13">
        <f t="shared" si="109"/>
        <v>0</v>
      </c>
      <c r="EB4" s="13">
        <f t="shared" si="110"/>
        <v>0</v>
      </c>
      <c r="EC4" s="13">
        <f t="shared" si="111"/>
        <v>0</v>
      </c>
      <c r="ED4" s="13">
        <f t="shared" si="112"/>
        <v>0</v>
      </c>
      <c r="EE4" s="13">
        <f t="shared" si="113"/>
        <v>0</v>
      </c>
      <c r="EF4" s="13">
        <f t="shared" si="114"/>
        <v>0</v>
      </c>
      <c r="EG4" s="13">
        <f t="shared" si="115"/>
        <v>0</v>
      </c>
      <c r="EH4" s="13">
        <f t="shared" si="116"/>
        <v>0</v>
      </c>
      <c r="EI4" s="13">
        <f t="shared" si="117"/>
        <v>0</v>
      </c>
      <c r="EJ4" s="13">
        <f t="shared" si="118"/>
        <v>0</v>
      </c>
      <c r="EK4" s="13">
        <f t="shared" si="119"/>
        <v>0</v>
      </c>
      <c r="EL4" s="13">
        <f t="shared" si="120"/>
        <v>0</v>
      </c>
      <c r="EM4" s="13">
        <f t="shared" si="121"/>
        <v>0</v>
      </c>
      <c r="EN4" s="13">
        <f t="shared" si="122"/>
        <v>0</v>
      </c>
      <c r="EO4" s="13">
        <f t="shared" si="123"/>
        <v>0</v>
      </c>
      <c r="EP4" s="13">
        <f t="shared" si="124"/>
        <v>0</v>
      </c>
      <c r="EQ4" s="13">
        <f t="shared" si="125"/>
        <v>0</v>
      </c>
      <c r="ER4" s="13">
        <f t="shared" si="126"/>
        <v>0</v>
      </c>
      <c r="ES4" s="13">
        <f t="shared" si="127"/>
        <v>0</v>
      </c>
      <c r="ET4" s="13">
        <f t="shared" si="128"/>
        <v>0</v>
      </c>
      <c r="EU4" s="13">
        <f t="shared" si="129"/>
        <v>0</v>
      </c>
      <c r="EV4" s="13">
        <f t="shared" si="130"/>
        <v>0</v>
      </c>
      <c r="EW4" s="13">
        <f t="shared" si="131"/>
        <v>0</v>
      </c>
      <c r="EX4" s="13">
        <f t="shared" si="132"/>
        <v>0</v>
      </c>
      <c r="EY4" s="13">
        <f t="shared" si="133"/>
        <v>0</v>
      </c>
      <c r="EZ4" s="13">
        <f t="shared" si="134"/>
        <v>0</v>
      </c>
      <c r="FA4" s="13">
        <f t="shared" si="135"/>
        <v>0</v>
      </c>
      <c r="FB4" s="13">
        <f t="shared" si="136"/>
        <v>0</v>
      </c>
      <c r="FC4" s="13">
        <f t="shared" si="137"/>
        <v>0</v>
      </c>
      <c r="FD4" s="13">
        <f t="shared" si="138"/>
        <v>0</v>
      </c>
      <c r="FE4" s="13">
        <f t="shared" si="139"/>
        <v>0</v>
      </c>
      <c r="FF4" s="13">
        <f t="shared" si="140"/>
        <v>0</v>
      </c>
      <c r="FG4" s="13">
        <f t="shared" si="141"/>
        <v>0</v>
      </c>
      <c r="FH4" s="13">
        <f t="shared" si="142"/>
        <v>0</v>
      </c>
      <c r="FI4" s="13">
        <f t="shared" si="143"/>
        <v>0</v>
      </c>
      <c r="FJ4" s="13">
        <f t="shared" si="144"/>
        <v>0</v>
      </c>
      <c r="FK4" s="13">
        <f t="shared" si="145"/>
        <v>0</v>
      </c>
      <c r="FL4" s="13">
        <f t="shared" si="146"/>
        <v>0</v>
      </c>
      <c r="FM4" s="13">
        <f t="shared" si="147"/>
        <v>0</v>
      </c>
      <c r="FN4" s="13">
        <f t="shared" si="148"/>
        <v>0</v>
      </c>
      <c r="FO4" s="13">
        <f t="shared" si="149"/>
        <v>0</v>
      </c>
      <c r="FP4" s="13">
        <f t="shared" si="150"/>
        <v>0</v>
      </c>
      <c r="FQ4" s="13">
        <f t="shared" si="151"/>
        <v>0</v>
      </c>
      <c r="FR4" s="13">
        <f t="shared" si="152"/>
        <v>0</v>
      </c>
      <c r="FS4" s="13">
        <f t="shared" si="153"/>
        <v>0</v>
      </c>
      <c r="FT4" s="13">
        <f t="shared" si="154"/>
        <v>0</v>
      </c>
      <c r="FU4" s="13">
        <f t="shared" si="155"/>
        <v>0</v>
      </c>
      <c r="FV4" s="13">
        <f t="shared" si="156"/>
        <v>0</v>
      </c>
      <c r="FW4" s="13">
        <f t="shared" si="157"/>
        <v>0</v>
      </c>
      <c r="FX4" s="13">
        <f t="shared" si="158"/>
        <v>0</v>
      </c>
      <c r="FY4" s="13">
        <f t="shared" si="159"/>
        <v>0</v>
      </c>
      <c r="FZ4" s="13">
        <f t="shared" si="160"/>
        <v>1</v>
      </c>
      <c r="GA4" s="13">
        <f t="shared" si="161"/>
        <v>0</v>
      </c>
      <c r="GB4" s="13">
        <f t="shared" si="162"/>
        <v>0</v>
      </c>
      <c r="GC4" s="13">
        <f t="shared" si="163"/>
        <v>0</v>
      </c>
      <c r="GD4" s="13">
        <f t="shared" si="164"/>
        <v>0</v>
      </c>
      <c r="GE4" s="13">
        <f t="shared" si="165"/>
        <v>0</v>
      </c>
      <c r="GF4" s="13">
        <f t="shared" si="166"/>
        <v>0</v>
      </c>
      <c r="GG4" s="13">
        <f t="shared" si="167"/>
        <v>0</v>
      </c>
      <c r="GH4" s="30">
        <f t="shared" si="168"/>
        <v>2</v>
      </c>
    </row>
    <row r="5" spans="1:190">
      <c r="A5" s="2">
        <f>'database including 834 studies'!A5</f>
        <v>4</v>
      </c>
      <c r="B5" s="2">
        <f>'database including 834 studies'!J5</f>
        <v>1</v>
      </c>
      <c r="C5" s="2">
        <f>'database including 834 studies'!K5</f>
        <v>6</v>
      </c>
      <c r="D5" s="2">
        <f>'database including 834 studies'!L5</f>
        <v>1</v>
      </c>
      <c r="E5" s="2">
        <f>'database including 834 studies'!M5</f>
        <v>1</v>
      </c>
      <c r="F5" s="2">
        <f>'database including 834 studies'!N5</f>
        <v>1</v>
      </c>
      <c r="G5" s="2">
        <f>'database including 834 studies'!O5</f>
        <v>1</v>
      </c>
      <c r="H5" s="2">
        <f>'database including 834 studies'!P5</f>
        <v>1</v>
      </c>
      <c r="I5" s="2">
        <f>'database including 834 studies'!Q5</f>
        <v>1</v>
      </c>
      <c r="J5" s="2">
        <f>'database including 834 studies'!R5</f>
        <v>2021</v>
      </c>
      <c r="K5" s="29">
        <f>'database including 834 studies'!A535</f>
        <v>534</v>
      </c>
      <c r="L5" s="2">
        <f>'database including 834 studies'!J535</f>
        <v>0</v>
      </c>
      <c r="M5" s="2">
        <f>'database including 834 studies'!K535</f>
        <v>6</v>
      </c>
      <c r="N5" s="2">
        <f>'database including 834 studies'!L535</f>
        <v>1</v>
      </c>
      <c r="O5" s="2">
        <f>'database including 834 studies'!M535</f>
        <v>1</v>
      </c>
      <c r="P5" s="2">
        <f>'database including 834 studies'!N535</f>
        <v>1</v>
      </c>
      <c r="Q5" s="2">
        <f>'database including 834 studies'!O535</f>
        <v>1</v>
      </c>
      <c r="R5" s="2">
        <f>'database including 834 studies'!P535</f>
        <v>1</v>
      </c>
      <c r="S5" s="2">
        <f>'database including 834 studies'!Q535</f>
        <v>1</v>
      </c>
      <c r="T5" s="2">
        <f>'database including 834 studies'!R535</f>
        <v>2020</v>
      </c>
      <c r="V5" s="13">
        <f t="shared" si="0"/>
        <v>0</v>
      </c>
      <c r="W5" s="13">
        <f t="shared" si="1"/>
        <v>0</v>
      </c>
      <c r="X5" s="13">
        <f t="shared" si="2"/>
        <v>0</v>
      </c>
      <c r="Y5" s="13">
        <f t="shared" si="3"/>
        <v>0</v>
      </c>
      <c r="Z5" s="13">
        <f t="shared" si="4"/>
        <v>0</v>
      </c>
      <c r="AA5" s="13">
        <f t="shared" si="5"/>
        <v>0</v>
      </c>
      <c r="AB5" s="13">
        <f t="shared" si="6"/>
        <v>0</v>
      </c>
      <c r="AC5" s="13">
        <f t="shared" si="7"/>
        <v>0</v>
      </c>
      <c r="AD5" s="13">
        <f t="shared" si="8"/>
        <v>0</v>
      </c>
      <c r="AE5" s="13">
        <f t="shared" si="9"/>
        <v>0</v>
      </c>
      <c r="AF5" s="13">
        <f t="shared" si="10"/>
        <v>0</v>
      </c>
      <c r="AG5" s="13">
        <f t="shared" si="11"/>
        <v>0</v>
      </c>
      <c r="AH5" s="13">
        <f t="shared" si="12"/>
        <v>0</v>
      </c>
      <c r="AI5" s="13">
        <f t="shared" si="13"/>
        <v>0</v>
      </c>
      <c r="AJ5" s="13">
        <f t="shared" si="14"/>
        <v>0</v>
      </c>
      <c r="AK5" s="13">
        <f t="shared" si="15"/>
        <v>0</v>
      </c>
      <c r="AL5" s="13">
        <f t="shared" si="16"/>
        <v>0</v>
      </c>
      <c r="AM5" s="13">
        <f t="shared" si="17"/>
        <v>0</v>
      </c>
      <c r="AN5" s="13">
        <f t="shared" si="18"/>
        <v>0</v>
      </c>
      <c r="AO5" s="13">
        <f t="shared" si="19"/>
        <v>0</v>
      </c>
      <c r="AP5" s="13">
        <f t="shared" si="20"/>
        <v>0</v>
      </c>
      <c r="AQ5" s="13">
        <f t="shared" si="21"/>
        <v>0</v>
      </c>
      <c r="AR5" s="13">
        <f t="shared" si="22"/>
        <v>0</v>
      </c>
      <c r="AS5" s="13">
        <f t="shared" si="23"/>
        <v>0</v>
      </c>
      <c r="AT5" s="13">
        <f t="shared" si="24"/>
        <v>0</v>
      </c>
      <c r="AU5" s="13">
        <f t="shared" si="25"/>
        <v>0</v>
      </c>
      <c r="AV5" s="13">
        <f t="shared" si="26"/>
        <v>0</v>
      </c>
      <c r="AW5" s="13">
        <f t="shared" si="27"/>
        <v>0</v>
      </c>
      <c r="AX5" s="13">
        <f t="shared" si="28"/>
        <v>0</v>
      </c>
      <c r="AY5" s="13">
        <f t="shared" si="29"/>
        <v>0</v>
      </c>
      <c r="AZ5" s="13">
        <f t="shared" si="30"/>
        <v>0</v>
      </c>
      <c r="BA5" s="13">
        <f t="shared" si="31"/>
        <v>0</v>
      </c>
      <c r="BB5" s="13">
        <f t="shared" si="32"/>
        <v>0</v>
      </c>
      <c r="BC5" s="13">
        <f t="shared" si="33"/>
        <v>0</v>
      </c>
      <c r="BD5" s="13">
        <f t="shared" si="34"/>
        <v>0</v>
      </c>
      <c r="BE5" s="13">
        <f t="shared" si="35"/>
        <v>0</v>
      </c>
      <c r="BF5" s="13">
        <f t="shared" si="36"/>
        <v>0</v>
      </c>
      <c r="BG5" s="13">
        <f t="shared" si="37"/>
        <v>0</v>
      </c>
      <c r="BH5" s="13">
        <f t="shared" si="38"/>
        <v>0</v>
      </c>
      <c r="BI5" s="13">
        <f t="shared" si="39"/>
        <v>0</v>
      </c>
      <c r="BJ5" s="13">
        <f t="shared" si="40"/>
        <v>0</v>
      </c>
      <c r="BK5" s="13">
        <f t="shared" si="41"/>
        <v>0</v>
      </c>
      <c r="BL5" s="13">
        <f t="shared" si="42"/>
        <v>0</v>
      </c>
      <c r="BM5" s="13">
        <f t="shared" si="43"/>
        <v>0</v>
      </c>
      <c r="BN5" s="13">
        <f t="shared" si="44"/>
        <v>0</v>
      </c>
      <c r="BO5" s="13">
        <f t="shared" si="45"/>
        <v>0</v>
      </c>
      <c r="BP5" s="13">
        <f t="shared" si="46"/>
        <v>0</v>
      </c>
      <c r="BQ5" s="13">
        <f t="shared" si="47"/>
        <v>0</v>
      </c>
      <c r="BR5" s="13">
        <f t="shared" si="48"/>
        <v>0</v>
      </c>
      <c r="BS5" s="13">
        <f t="shared" si="49"/>
        <v>0</v>
      </c>
      <c r="BT5" s="13">
        <f t="shared" si="50"/>
        <v>0</v>
      </c>
      <c r="BU5" s="13">
        <f t="shared" si="51"/>
        <v>0</v>
      </c>
      <c r="BV5" s="13">
        <f t="shared" si="52"/>
        <v>0</v>
      </c>
      <c r="BW5" s="13">
        <f t="shared" si="53"/>
        <v>0</v>
      </c>
      <c r="BX5" s="13">
        <f t="shared" si="54"/>
        <v>0</v>
      </c>
      <c r="BY5" s="13">
        <f t="shared" si="55"/>
        <v>0</v>
      </c>
      <c r="BZ5" s="13">
        <f t="shared" si="56"/>
        <v>0</v>
      </c>
      <c r="CA5" s="13">
        <f t="shared" si="57"/>
        <v>0</v>
      </c>
      <c r="CB5" s="13">
        <f t="shared" si="58"/>
        <v>0</v>
      </c>
      <c r="CC5" s="13">
        <f t="shared" si="59"/>
        <v>0</v>
      </c>
      <c r="CD5" s="13">
        <f t="shared" si="60"/>
        <v>0</v>
      </c>
      <c r="CE5" s="13">
        <f t="shared" si="61"/>
        <v>0</v>
      </c>
      <c r="CF5" s="13">
        <f t="shared" si="62"/>
        <v>0</v>
      </c>
      <c r="CG5" s="13">
        <f t="shared" si="63"/>
        <v>0</v>
      </c>
      <c r="CH5" s="13">
        <f t="shared" si="64"/>
        <v>0</v>
      </c>
      <c r="CI5" s="13">
        <f t="shared" si="65"/>
        <v>0</v>
      </c>
      <c r="CJ5" s="13">
        <f t="shared" si="66"/>
        <v>0</v>
      </c>
      <c r="CK5" s="13">
        <f t="shared" si="67"/>
        <v>0</v>
      </c>
      <c r="CL5" s="13">
        <f t="shared" si="68"/>
        <v>0</v>
      </c>
      <c r="CM5" s="13">
        <f t="shared" si="69"/>
        <v>0</v>
      </c>
      <c r="CN5" s="13">
        <f t="shared" si="70"/>
        <v>0</v>
      </c>
      <c r="CO5" s="13">
        <f t="shared" si="71"/>
        <v>0</v>
      </c>
      <c r="CP5" s="13">
        <f t="shared" si="72"/>
        <v>0</v>
      </c>
      <c r="CQ5" s="13">
        <f t="shared" si="73"/>
        <v>0</v>
      </c>
      <c r="CR5" s="13">
        <f t="shared" si="74"/>
        <v>0</v>
      </c>
      <c r="CS5" s="13">
        <f t="shared" si="75"/>
        <v>0</v>
      </c>
      <c r="CT5" s="13">
        <f t="shared" si="76"/>
        <v>0</v>
      </c>
      <c r="CU5" s="13">
        <f t="shared" si="77"/>
        <v>0</v>
      </c>
      <c r="CV5" s="13">
        <f t="shared" si="78"/>
        <v>0</v>
      </c>
      <c r="CW5" s="13">
        <f t="shared" si="79"/>
        <v>0</v>
      </c>
      <c r="CX5" s="13">
        <f t="shared" si="80"/>
        <v>0</v>
      </c>
      <c r="CY5" s="13">
        <f t="shared" si="81"/>
        <v>0</v>
      </c>
      <c r="CZ5" s="13">
        <f t="shared" si="82"/>
        <v>1</v>
      </c>
      <c r="DA5" s="13">
        <f t="shared" si="83"/>
        <v>0</v>
      </c>
      <c r="DB5" s="13">
        <f t="shared" si="84"/>
        <v>0</v>
      </c>
      <c r="DC5" s="13">
        <f t="shared" si="85"/>
        <v>0</v>
      </c>
      <c r="DD5" s="13">
        <f t="shared" si="86"/>
        <v>0</v>
      </c>
      <c r="DE5" s="13">
        <f t="shared" si="87"/>
        <v>0</v>
      </c>
      <c r="DF5" s="13">
        <f t="shared" si="88"/>
        <v>0</v>
      </c>
      <c r="DG5" s="13">
        <f t="shared" si="89"/>
        <v>0</v>
      </c>
      <c r="DH5" s="13">
        <f t="shared" si="90"/>
        <v>0</v>
      </c>
      <c r="DI5" s="13">
        <f t="shared" si="91"/>
        <v>0</v>
      </c>
      <c r="DJ5" s="13">
        <f t="shared" si="92"/>
        <v>0</v>
      </c>
      <c r="DK5" s="13">
        <f t="shared" si="93"/>
        <v>0</v>
      </c>
      <c r="DL5" s="13">
        <f t="shared" si="94"/>
        <v>0</v>
      </c>
      <c r="DM5" s="13">
        <f t="shared" si="95"/>
        <v>0</v>
      </c>
      <c r="DN5" s="13">
        <f t="shared" si="96"/>
        <v>0</v>
      </c>
      <c r="DO5" s="13">
        <f t="shared" si="97"/>
        <v>0</v>
      </c>
      <c r="DP5" s="13">
        <f t="shared" si="98"/>
        <v>0</v>
      </c>
      <c r="DQ5" s="13">
        <f t="shared" si="99"/>
        <v>0</v>
      </c>
      <c r="DR5" s="13">
        <f t="shared" si="100"/>
        <v>0</v>
      </c>
      <c r="DS5" s="13">
        <f t="shared" si="101"/>
        <v>0</v>
      </c>
      <c r="DT5" s="13">
        <f t="shared" si="102"/>
        <v>0</v>
      </c>
      <c r="DU5" s="13">
        <f t="shared" si="103"/>
        <v>0</v>
      </c>
      <c r="DV5" s="13">
        <f t="shared" si="104"/>
        <v>0</v>
      </c>
      <c r="DW5" s="13">
        <f t="shared" si="105"/>
        <v>0</v>
      </c>
      <c r="DX5" s="13">
        <f t="shared" si="106"/>
        <v>0</v>
      </c>
      <c r="DY5" s="13">
        <f t="shared" si="107"/>
        <v>0</v>
      </c>
      <c r="DZ5" s="13">
        <f t="shared" si="108"/>
        <v>0</v>
      </c>
      <c r="EA5" s="13">
        <f t="shared" si="109"/>
        <v>0</v>
      </c>
      <c r="EB5" s="13">
        <f t="shared" si="110"/>
        <v>0</v>
      </c>
      <c r="EC5" s="13">
        <f t="shared" si="111"/>
        <v>0</v>
      </c>
      <c r="ED5" s="13">
        <f t="shared" si="112"/>
        <v>0</v>
      </c>
      <c r="EE5" s="13">
        <f t="shared" si="113"/>
        <v>0</v>
      </c>
      <c r="EF5" s="13">
        <f t="shared" si="114"/>
        <v>0</v>
      </c>
      <c r="EG5" s="13">
        <f t="shared" si="115"/>
        <v>0</v>
      </c>
      <c r="EH5" s="13">
        <f t="shared" si="116"/>
        <v>0</v>
      </c>
      <c r="EI5" s="13">
        <f t="shared" si="117"/>
        <v>0</v>
      </c>
      <c r="EJ5" s="13">
        <f t="shared" si="118"/>
        <v>0</v>
      </c>
      <c r="EK5" s="13">
        <f t="shared" si="119"/>
        <v>0</v>
      </c>
      <c r="EL5" s="13">
        <f t="shared" si="120"/>
        <v>0</v>
      </c>
      <c r="EM5" s="13">
        <f t="shared" si="121"/>
        <v>0</v>
      </c>
      <c r="EN5" s="13">
        <f t="shared" si="122"/>
        <v>0</v>
      </c>
      <c r="EO5" s="13">
        <f t="shared" si="123"/>
        <v>0</v>
      </c>
      <c r="EP5" s="13">
        <f t="shared" si="124"/>
        <v>0</v>
      </c>
      <c r="EQ5" s="13">
        <f t="shared" si="125"/>
        <v>0</v>
      </c>
      <c r="ER5" s="13">
        <f t="shared" si="126"/>
        <v>0</v>
      </c>
      <c r="ES5" s="13">
        <f t="shared" si="127"/>
        <v>0</v>
      </c>
      <c r="ET5" s="13">
        <f t="shared" si="128"/>
        <v>0</v>
      </c>
      <c r="EU5" s="13">
        <f t="shared" si="129"/>
        <v>0</v>
      </c>
      <c r="EV5" s="13">
        <f t="shared" si="130"/>
        <v>0</v>
      </c>
      <c r="EW5" s="13">
        <f t="shared" si="131"/>
        <v>0</v>
      </c>
      <c r="EX5" s="13">
        <f t="shared" si="132"/>
        <v>0</v>
      </c>
      <c r="EY5" s="13">
        <f t="shared" si="133"/>
        <v>0</v>
      </c>
      <c r="EZ5" s="13">
        <f t="shared" si="134"/>
        <v>0</v>
      </c>
      <c r="FA5" s="13">
        <f t="shared" si="135"/>
        <v>0</v>
      </c>
      <c r="FB5" s="13">
        <f t="shared" si="136"/>
        <v>0</v>
      </c>
      <c r="FC5" s="13">
        <f t="shared" si="137"/>
        <v>0</v>
      </c>
      <c r="FD5" s="13">
        <f t="shared" si="138"/>
        <v>0</v>
      </c>
      <c r="FE5" s="13">
        <f t="shared" si="139"/>
        <v>0</v>
      </c>
      <c r="FF5" s="13">
        <f t="shared" si="140"/>
        <v>0</v>
      </c>
      <c r="FG5" s="13">
        <f t="shared" si="141"/>
        <v>0</v>
      </c>
      <c r="FH5" s="13">
        <f t="shared" si="142"/>
        <v>0</v>
      </c>
      <c r="FI5" s="13">
        <f t="shared" si="143"/>
        <v>0</v>
      </c>
      <c r="FJ5" s="13">
        <f t="shared" si="144"/>
        <v>0</v>
      </c>
      <c r="FK5" s="13">
        <f t="shared" si="145"/>
        <v>0</v>
      </c>
      <c r="FL5" s="13">
        <f t="shared" si="146"/>
        <v>0</v>
      </c>
      <c r="FM5" s="13">
        <f t="shared" si="147"/>
        <v>0</v>
      </c>
      <c r="FN5" s="13">
        <f t="shared" si="148"/>
        <v>0</v>
      </c>
      <c r="FO5" s="13">
        <f t="shared" si="149"/>
        <v>0</v>
      </c>
      <c r="FP5" s="13">
        <f t="shared" si="150"/>
        <v>0</v>
      </c>
      <c r="FQ5" s="13">
        <f t="shared" si="151"/>
        <v>0</v>
      </c>
      <c r="FR5" s="13">
        <f t="shared" si="152"/>
        <v>0</v>
      </c>
      <c r="FS5" s="13">
        <f t="shared" si="153"/>
        <v>0</v>
      </c>
      <c r="FT5" s="13">
        <f t="shared" si="154"/>
        <v>0</v>
      </c>
      <c r="FU5" s="13">
        <f t="shared" si="155"/>
        <v>0</v>
      </c>
      <c r="FV5" s="13">
        <f t="shared" si="156"/>
        <v>0</v>
      </c>
      <c r="FW5" s="13">
        <f t="shared" si="157"/>
        <v>0</v>
      </c>
      <c r="FX5" s="13">
        <f t="shared" si="158"/>
        <v>0</v>
      </c>
      <c r="FY5" s="13">
        <f t="shared" si="159"/>
        <v>0</v>
      </c>
      <c r="FZ5" s="13">
        <f t="shared" si="160"/>
        <v>0</v>
      </c>
      <c r="GA5" s="13">
        <f t="shared" si="161"/>
        <v>0</v>
      </c>
      <c r="GB5" s="13">
        <f t="shared" si="162"/>
        <v>0</v>
      </c>
      <c r="GC5" s="13">
        <f t="shared" si="163"/>
        <v>0</v>
      </c>
      <c r="GD5" s="13">
        <f t="shared" si="164"/>
        <v>0</v>
      </c>
      <c r="GE5" s="13">
        <f t="shared" si="165"/>
        <v>1</v>
      </c>
      <c r="GF5" s="13">
        <f t="shared" si="166"/>
        <v>0</v>
      </c>
      <c r="GG5" s="13">
        <f t="shared" si="167"/>
        <v>0</v>
      </c>
      <c r="GH5" s="30">
        <f t="shared" si="168"/>
        <v>2</v>
      </c>
    </row>
    <row r="6" spans="1:190">
      <c r="A6" s="2">
        <f>'database including 834 studies'!A6</f>
        <v>5</v>
      </c>
      <c r="B6" s="2">
        <f>'database including 834 studies'!J6</f>
        <v>1</v>
      </c>
      <c r="C6" s="2">
        <f>'database including 834 studies'!K6</f>
        <v>6</v>
      </c>
      <c r="D6" s="2">
        <f>'database including 834 studies'!L6</f>
        <v>1</v>
      </c>
      <c r="E6" s="2">
        <f>'database including 834 studies'!M6</f>
        <v>1</v>
      </c>
      <c r="F6" s="2">
        <f>'database including 834 studies'!N6</f>
        <v>1</v>
      </c>
      <c r="G6" s="2">
        <f>'database including 834 studies'!O6</f>
        <v>1</v>
      </c>
      <c r="H6" s="2">
        <f>'database including 834 studies'!P6</f>
        <v>1</v>
      </c>
      <c r="I6" s="2">
        <f>'database including 834 studies'!Q6</f>
        <v>1</v>
      </c>
      <c r="J6" s="2">
        <f>'database including 834 studies'!R6</f>
        <v>2021</v>
      </c>
      <c r="K6" s="29">
        <f>'database including 834 studies'!A536</f>
        <v>535</v>
      </c>
      <c r="L6" s="2">
        <f>'database including 834 studies'!J536</f>
        <v>0</v>
      </c>
      <c r="M6" s="2">
        <f>'database including 834 studies'!K536</f>
        <v>6</v>
      </c>
      <c r="N6" s="2">
        <f>'database including 834 studies'!L536</f>
        <v>1</v>
      </c>
      <c r="O6" s="2">
        <f>'database including 834 studies'!M536</f>
        <v>1</v>
      </c>
      <c r="P6" s="2">
        <f>'database including 834 studies'!N536</f>
        <v>1</v>
      </c>
      <c r="Q6" s="2">
        <f>'database including 834 studies'!O536</f>
        <v>1</v>
      </c>
      <c r="R6" s="2">
        <f>'database including 834 studies'!P536</f>
        <v>1</v>
      </c>
      <c r="S6" s="2">
        <f>'database including 834 studies'!Q536</f>
        <v>1</v>
      </c>
      <c r="T6" s="2">
        <f>'database including 834 studies'!R536</f>
        <v>2016</v>
      </c>
      <c r="V6" s="13">
        <f t="shared" si="0"/>
        <v>0</v>
      </c>
      <c r="W6" s="13">
        <f t="shared" si="1"/>
        <v>0</v>
      </c>
      <c r="X6" s="13">
        <f t="shared" si="2"/>
        <v>0</v>
      </c>
      <c r="Y6" s="13">
        <f t="shared" si="3"/>
        <v>0</v>
      </c>
      <c r="Z6" s="13">
        <f t="shared" si="4"/>
        <v>0</v>
      </c>
      <c r="AA6" s="13">
        <f t="shared" si="5"/>
        <v>0</v>
      </c>
      <c r="AB6" s="13">
        <f t="shared" si="6"/>
        <v>0</v>
      </c>
      <c r="AC6" s="13">
        <f t="shared" si="7"/>
        <v>0</v>
      </c>
      <c r="AD6" s="13">
        <f t="shared" si="8"/>
        <v>0</v>
      </c>
      <c r="AE6" s="13">
        <f t="shared" si="9"/>
        <v>0</v>
      </c>
      <c r="AF6" s="13">
        <f t="shared" si="10"/>
        <v>0</v>
      </c>
      <c r="AG6" s="13">
        <f t="shared" si="11"/>
        <v>0</v>
      </c>
      <c r="AH6" s="13">
        <f t="shared" si="12"/>
        <v>0</v>
      </c>
      <c r="AI6" s="13">
        <f t="shared" si="13"/>
        <v>0</v>
      </c>
      <c r="AJ6" s="13">
        <f t="shared" si="14"/>
        <v>0</v>
      </c>
      <c r="AK6" s="13">
        <f t="shared" si="15"/>
        <v>0</v>
      </c>
      <c r="AL6" s="13">
        <f t="shared" si="16"/>
        <v>0</v>
      </c>
      <c r="AM6" s="13">
        <f t="shared" si="17"/>
        <v>0</v>
      </c>
      <c r="AN6" s="13">
        <f t="shared" si="18"/>
        <v>0</v>
      </c>
      <c r="AO6" s="13">
        <f t="shared" si="19"/>
        <v>0</v>
      </c>
      <c r="AP6" s="13">
        <f t="shared" si="20"/>
        <v>0</v>
      </c>
      <c r="AQ6" s="13">
        <f t="shared" si="21"/>
        <v>0</v>
      </c>
      <c r="AR6" s="13">
        <f t="shared" si="22"/>
        <v>0</v>
      </c>
      <c r="AS6" s="13">
        <f t="shared" si="23"/>
        <v>0</v>
      </c>
      <c r="AT6" s="13">
        <f t="shared" si="24"/>
        <v>0</v>
      </c>
      <c r="AU6" s="13">
        <f t="shared" si="25"/>
        <v>0</v>
      </c>
      <c r="AV6" s="13">
        <f t="shared" si="26"/>
        <v>0</v>
      </c>
      <c r="AW6" s="13">
        <f t="shared" si="27"/>
        <v>0</v>
      </c>
      <c r="AX6" s="13">
        <f t="shared" si="28"/>
        <v>0</v>
      </c>
      <c r="AY6" s="13">
        <f t="shared" si="29"/>
        <v>0</v>
      </c>
      <c r="AZ6" s="13">
        <f t="shared" si="30"/>
        <v>0</v>
      </c>
      <c r="BA6" s="13">
        <f t="shared" si="31"/>
        <v>0</v>
      </c>
      <c r="BB6" s="13">
        <f t="shared" si="32"/>
        <v>0</v>
      </c>
      <c r="BC6" s="13">
        <f t="shared" si="33"/>
        <v>0</v>
      </c>
      <c r="BD6" s="13">
        <f t="shared" si="34"/>
        <v>0</v>
      </c>
      <c r="BE6" s="13">
        <f t="shared" si="35"/>
        <v>0</v>
      </c>
      <c r="BF6" s="13">
        <f t="shared" si="36"/>
        <v>0</v>
      </c>
      <c r="BG6" s="13">
        <f t="shared" si="37"/>
        <v>0</v>
      </c>
      <c r="BH6" s="13">
        <f t="shared" si="38"/>
        <v>0</v>
      </c>
      <c r="BI6" s="13">
        <f t="shared" si="39"/>
        <v>0</v>
      </c>
      <c r="BJ6" s="13">
        <f t="shared" si="40"/>
        <v>0</v>
      </c>
      <c r="BK6" s="13">
        <f t="shared" si="41"/>
        <v>0</v>
      </c>
      <c r="BL6" s="13">
        <f t="shared" si="42"/>
        <v>0</v>
      </c>
      <c r="BM6" s="13">
        <f t="shared" si="43"/>
        <v>0</v>
      </c>
      <c r="BN6" s="13">
        <f t="shared" si="44"/>
        <v>0</v>
      </c>
      <c r="BO6" s="13">
        <f t="shared" si="45"/>
        <v>0</v>
      </c>
      <c r="BP6" s="13">
        <f t="shared" si="46"/>
        <v>0</v>
      </c>
      <c r="BQ6" s="13">
        <f t="shared" si="47"/>
        <v>0</v>
      </c>
      <c r="BR6" s="13">
        <f t="shared" si="48"/>
        <v>0</v>
      </c>
      <c r="BS6" s="13">
        <f t="shared" si="49"/>
        <v>0</v>
      </c>
      <c r="BT6" s="13">
        <f t="shared" si="50"/>
        <v>0</v>
      </c>
      <c r="BU6" s="13">
        <f t="shared" si="51"/>
        <v>0</v>
      </c>
      <c r="BV6" s="13">
        <f t="shared" si="52"/>
        <v>0</v>
      </c>
      <c r="BW6" s="13">
        <f t="shared" si="53"/>
        <v>0</v>
      </c>
      <c r="BX6" s="13">
        <f t="shared" si="54"/>
        <v>0</v>
      </c>
      <c r="BY6" s="13">
        <f t="shared" si="55"/>
        <v>0</v>
      </c>
      <c r="BZ6" s="13">
        <f t="shared" si="56"/>
        <v>0</v>
      </c>
      <c r="CA6" s="13">
        <f t="shared" si="57"/>
        <v>0</v>
      </c>
      <c r="CB6" s="13">
        <f t="shared" si="58"/>
        <v>0</v>
      </c>
      <c r="CC6" s="13">
        <f t="shared" si="59"/>
        <v>0</v>
      </c>
      <c r="CD6" s="13">
        <f t="shared" si="60"/>
        <v>0</v>
      </c>
      <c r="CE6" s="13">
        <f t="shared" si="61"/>
        <v>0</v>
      </c>
      <c r="CF6" s="13">
        <f t="shared" si="62"/>
        <v>0</v>
      </c>
      <c r="CG6" s="13">
        <f t="shared" si="63"/>
        <v>0</v>
      </c>
      <c r="CH6" s="13">
        <f t="shared" si="64"/>
        <v>0</v>
      </c>
      <c r="CI6" s="13">
        <f t="shared" si="65"/>
        <v>0</v>
      </c>
      <c r="CJ6" s="13">
        <f t="shared" si="66"/>
        <v>0</v>
      </c>
      <c r="CK6" s="13">
        <f t="shared" si="67"/>
        <v>0</v>
      </c>
      <c r="CL6" s="13">
        <f t="shared" si="68"/>
        <v>0</v>
      </c>
      <c r="CM6" s="13">
        <f t="shared" si="69"/>
        <v>0</v>
      </c>
      <c r="CN6" s="13">
        <f t="shared" si="70"/>
        <v>0</v>
      </c>
      <c r="CO6" s="13">
        <f t="shared" si="71"/>
        <v>0</v>
      </c>
      <c r="CP6" s="13">
        <f t="shared" si="72"/>
        <v>0</v>
      </c>
      <c r="CQ6" s="13">
        <f t="shared" si="73"/>
        <v>0</v>
      </c>
      <c r="CR6" s="13">
        <f t="shared" si="74"/>
        <v>0</v>
      </c>
      <c r="CS6" s="13">
        <f t="shared" si="75"/>
        <v>0</v>
      </c>
      <c r="CT6" s="13">
        <f t="shared" si="76"/>
        <v>0</v>
      </c>
      <c r="CU6" s="13">
        <f t="shared" si="77"/>
        <v>0</v>
      </c>
      <c r="CV6" s="13">
        <f t="shared" si="78"/>
        <v>0</v>
      </c>
      <c r="CW6" s="13">
        <f t="shared" si="79"/>
        <v>0</v>
      </c>
      <c r="CX6" s="13">
        <f t="shared" si="80"/>
        <v>0</v>
      </c>
      <c r="CY6" s="13">
        <f t="shared" si="81"/>
        <v>0</v>
      </c>
      <c r="CZ6" s="13">
        <f t="shared" si="82"/>
        <v>1</v>
      </c>
      <c r="DA6" s="13">
        <f t="shared" si="83"/>
        <v>0</v>
      </c>
      <c r="DB6" s="13">
        <f t="shared" si="84"/>
        <v>0</v>
      </c>
      <c r="DC6" s="13">
        <f t="shared" si="85"/>
        <v>0</v>
      </c>
      <c r="DD6" s="13">
        <f t="shared" si="86"/>
        <v>0</v>
      </c>
      <c r="DE6" s="13">
        <f t="shared" si="87"/>
        <v>0</v>
      </c>
      <c r="DF6" s="13">
        <f t="shared" si="88"/>
        <v>0</v>
      </c>
      <c r="DG6" s="13">
        <f t="shared" si="89"/>
        <v>0</v>
      </c>
      <c r="DH6" s="13">
        <f t="shared" si="90"/>
        <v>0</v>
      </c>
      <c r="DI6" s="13">
        <f t="shared" si="91"/>
        <v>0</v>
      </c>
      <c r="DJ6" s="13">
        <f t="shared" si="92"/>
        <v>0</v>
      </c>
      <c r="DK6" s="13">
        <f t="shared" si="93"/>
        <v>0</v>
      </c>
      <c r="DL6" s="13">
        <f t="shared" si="94"/>
        <v>0</v>
      </c>
      <c r="DM6" s="13">
        <f t="shared" si="95"/>
        <v>0</v>
      </c>
      <c r="DN6" s="13">
        <f t="shared" si="96"/>
        <v>0</v>
      </c>
      <c r="DO6" s="13">
        <f t="shared" si="97"/>
        <v>0</v>
      </c>
      <c r="DP6" s="13">
        <f t="shared" si="98"/>
        <v>0</v>
      </c>
      <c r="DQ6" s="13">
        <f t="shared" si="99"/>
        <v>0</v>
      </c>
      <c r="DR6" s="13">
        <f t="shared" si="100"/>
        <v>0</v>
      </c>
      <c r="DS6" s="13">
        <f t="shared" si="101"/>
        <v>0</v>
      </c>
      <c r="DT6" s="13">
        <f t="shared" si="102"/>
        <v>0</v>
      </c>
      <c r="DU6" s="13">
        <f t="shared" si="103"/>
        <v>0</v>
      </c>
      <c r="DV6" s="13">
        <f t="shared" si="104"/>
        <v>0</v>
      </c>
      <c r="DW6" s="13">
        <f t="shared" si="105"/>
        <v>0</v>
      </c>
      <c r="DX6" s="13">
        <f t="shared" si="106"/>
        <v>0</v>
      </c>
      <c r="DY6" s="13">
        <f t="shared" si="107"/>
        <v>0</v>
      </c>
      <c r="DZ6" s="13">
        <f t="shared" si="108"/>
        <v>0</v>
      </c>
      <c r="EA6" s="13">
        <f t="shared" si="109"/>
        <v>0</v>
      </c>
      <c r="EB6" s="13">
        <f t="shared" si="110"/>
        <v>0</v>
      </c>
      <c r="EC6" s="13">
        <f t="shared" si="111"/>
        <v>0</v>
      </c>
      <c r="ED6" s="13">
        <f t="shared" si="112"/>
        <v>0</v>
      </c>
      <c r="EE6" s="13">
        <f t="shared" si="113"/>
        <v>0</v>
      </c>
      <c r="EF6" s="13">
        <f t="shared" si="114"/>
        <v>0</v>
      </c>
      <c r="EG6" s="13">
        <f t="shared" si="115"/>
        <v>0</v>
      </c>
      <c r="EH6" s="13">
        <f t="shared" si="116"/>
        <v>0</v>
      </c>
      <c r="EI6" s="13">
        <f t="shared" si="117"/>
        <v>0</v>
      </c>
      <c r="EJ6" s="13">
        <f t="shared" si="118"/>
        <v>0</v>
      </c>
      <c r="EK6" s="13">
        <f t="shared" si="119"/>
        <v>0</v>
      </c>
      <c r="EL6" s="13">
        <f t="shared" si="120"/>
        <v>0</v>
      </c>
      <c r="EM6" s="13">
        <f t="shared" si="121"/>
        <v>0</v>
      </c>
      <c r="EN6" s="13">
        <f t="shared" si="122"/>
        <v>0</v>
      </c>
      <c r="EO6" s="13">
        <f t="shared" si="123"/>
        <v>0</v>
      </c>
      <c r="EP6" s="13">
        <f t="shared" si="124"/>
        <v>0</v>
      </c>
      <c r="EQ6" s="13">
        <f t="shared" si="125"/>
        <v>0</v>
      </c>
      <c r="ER6" s="13">
        <f t="shared" si="126"/>
        <v>0</v>
      </c>
      <c r="ES6" s="13">
        <f t="shared" si="127"/>
        <v>0</v>
      </c>
      <c r="ET6" s="13">
        <f t="shared" si="128"/>
        <v>0</v>
      </c>
      <c r="EU6" s="13">
        <f t="shared" si="129"/>
        <v>0</v>
      </c>
      <c r="EV6" s="13">
        <f t="shared" si="130"/>
        <v>0</v>
      </c>
      <c r="EW6" s="13">
        <f t="shared" si="131"/>
        <v>0</v>
      </c>
      <c r="EX6" s="13">
        <f t="shared" si="132"/>
        <v>0</v>
      </c>
      <c r="EY6" s="13">
        <f t="shared" si="133"/>
        <v>0</v>
      </c>
      <c r="EZ6" s="13">
        <f t="shared" si="134"/>
        <v>0</v>
      </c>
      <c r="FA6" s="13">
        <f t="shared" si="135"/>
        <v>0</v>
      </c>
      <c r="FB6" s="13">
        <f t="shared" si="136"/>
        <v>0</v>
      </c>
      <c r="FC6" s="13">
        <f t="shared" si="137"/>
        <v>0</v>
      </c>
      <c r="FD6" s="13">
        <f t="shared" si="138"/>
        <v>0</v>
      </c>
      <c r="FE6" s="13">
        <f t="shared" si="139"/>
        <v>0</v>
      </c>
      <c r="FF6" s="13">
        <f t="shared" si="140"/>
        <v>0</v>
      </c>
      <c r="FG6" s="13">
        <f t="shared" si="141"/>
        <v>0</v>
      </c>
      <c r="FH6" s="13">
        <f t="shared" si="142"/>
        <v>0</v>
      </c>
      <c r="FI6" s="13">
        <f t="shared" si="143"/>
        <v>0</v>
      </c>
      <c r="FJ6" s="13">
        <f t="shared" si="144"/>
        <v>0</v>
      </c>
      <c r="FK6" s="13">
        <f t="shared" si="145"/>
        <v>0</v>
      </c>
      <c r="FL6" s="13">
        <f t="shared" si="146"/>
        <v>0</v>
      </c>
      <c r="FM6" s="13">
        <f t="shared" si="147"/>
        <v>0</v>
      </c>
      <c r="FN6" s="13">
        <f t="shared" si="148"/>
        <v>0</v>
      </c>
      <c r="FO6" s="13">
        <f t="shared" si="149"/>
        <v>0</v>
      </c>
      <c r="FP6" s="13">
        <f t="shared" si="150"/>
        <v>0</v>
      </c>
      <c r="FQ6" s="13">
        <f t="shared" si="151"/>
        <v>0</v>
      </c>
      <c r="FR6" s="13">
        <f t="shared" si="152"/>
        <v>0</v>
      </c>
      <c r="FS6" s="13">
        <f t="shared" si="153"/>
        <v>0</v>
      </c>
      <c r="FT6" s="13">
        <f t="shared" si="154"/>
        <v>0</v>
      </c>
      <c r="FU6" s="13">
        <f t="shared" si="155"/>
        <v>0</v>
      </c>
      <c r="FV6" s="13">
        <f t="shared" si="156"/>
        <v>0</v>
      </c>
      <c r="FW6" s="13">
        <f t="shared" si="157"/>
        <v>0</v>
      </c>
      <c r="FX6" s="13">
        <f t="shared" si="158"/>
        <v>0</v>
      </c>
      <c r="FY6" s="13">
        <f t="shared" si="159"/>
        <v>0</v>
      </c>
      <c r="FZ6" s="13">
        <f t="shared" si="160"/>
        <v>0</v>
      </c>
      <c r="GA6" s="13">
        <f t="shared" si="161"/>
        <v>1</v>
      </c>
      <c r="GB6" s="13">
        <f t="shared" si="162"/>
        <v>0</v>
      </c>
      <c r="GC6" s="13">
        <f t="shared" si="163"/>
        <v>0</v>
      </c>
      <c r="GD6" s="13">
        <f t="shared" si="164"/>
        <v>0</v>
      </c>
      <c r="GE6" s="13">
        <f t="shared" si="165"/>
        <v>0</v>
      </c>
      <c r="GF6" s="13">
        <f t="shared" si="166"/>
        <v>0</v>
      </c>
      <c r="GG6" s="13">
        <f t="shared" si="167"/>
        <v>0</v>
      </c>
      <c r="GH6" s="30">
        <f t="shared" si="168"/>
        <v>2</v>
      </c>
    </row>
    <row r="7" spans="1:190">
      <c r="A7" s="2">
        <f>'database including 834 studies'!A7</f>
        <v>6</v>
      </c>
      <c r="B7" s="2">
        <f>'database including 834 studies'!J7</f>
        <v>1</v>
      </c>
      <c r="C7" s="2">
        <f>'database including 834 studies'!K7</f>
        <v>6</v>
      </c>
      <c r="D7" s="2">
        <f>'database including 834 studies'!L7</f>
        <v>1</v>
      </c>
      <c r="E7" s="2">
        <f>'database including 834 studies'!M7</f>
        <v>1</v>
      </c>
      <c r="F7" s="2">
        <f>'database including 834 studies'!N7</f>
        <v>1</v>
      </c>
      <c r="G7" s="2">
        <f>'database including 834 studies'!O7</f>
        <v>1</v>
      </c>
      <c r="H7" s="2">
        <f>'database including 834 studies'!P7</f>
        <v>1</v>
      </c>
      <c r="I7" s="2">
        <f>'database including 834 studies'!Q7</f>
        <v>1</v>
      </c>
      <c r="J7" s="2">
        <f>'database including 834 studies'!R7</f>
        <v>2021</v>
      </c>
      <c r="K7" s="29">
        <f>'database including 834 studies'!A537</f>
        <v>536</v>
      </c>
      <c r="L7" s="2">
        <f>'database including 834 studies'!J537</f>
        <v>0</v>
      </c>
      <c r="M7" s="2">
        <f>'database including 834 studies'!K537</f>
        <v>6</v>
      </c>
      <c r="N7" s="2">
        <f>'database including 834 studies'!L537</f>
        <v>1</v>
      </c>
      <c r="O7" s="2">
        <f>'database including 834 studies'!M537</f>
        <v>1</v>
      </c>
      <c r="P7" s="2">
        <f>'database including 834 studies'!N537</f>
        <v>1</v>
      </c>
      <c r="Q7" s="2">
        <f>'database including 834 studies'!O537</f>
        <v>1</v>
      </c>
      <c r="R7" s="2">
        <f>'database including 834 studies'!P537</f>
        <v>1</v>
      </c>
      <c r="S7" s="2">
        <f>'database including 834 studies'!Q537</f>
        <v>1</v>
      </c>
      <c r="T7" s="2">
        <f>'database including 834 studies'!R537</f>
        <v>2021</v>
      </c>
      <c r="V7" s="13">
        <f t="shared" si="0"/>
        <v>0</v>
      </c>
      <c r="W7" s="13">
        <f t="shared" si="1"/>
        <v>0</v>
      </c>
      <c r="X7" s="13">
        <f t="shared" si="2"/>
        <v>0</v>
      </c>
      <c r="Y7" s="13">
        <f t="shared" si="3"/>
        <v>0</v>
      </c>
      <c r="Z7" s="13">
        <f t="shared" si="4"/>
        <v>0</v>
      </c>
      <c r="AA7" s="13">
        <f t="shared" si="5"/>
        <v>0</v>
      </c>
      <c r="AB7" s="13">
        <f t="shared" si="6"/>
        <v>0</v>
      </c>
      <c r="AC7" s="13">
        <f t="shared" si="7"/>
        <v>0</v>
      </c>
      <c r="AD7" s="13">
        <f t="shared" si="8"/>
        <v>0</v>
      </c>
      <c r="AE7" s="13">
        <f t="shared" si="9"/>
        <v>0</v>
      </c>
      <c r="AF7" s="13">
        <f t="shared" si="10"/>
        <v>0</v>
      </c>
      <c r="AG7" s="13">
        <f t="shared" si="11"/>
        <v>0</v>
      </c>
      <c r="AH7" s="13">
        <f t="shared" si="12"/>
        <v>0</v>
      </c>
      <c r="AI7" s="13">
        <f t="shared" si="13"/>
        <v>0</v>
      </c>
      <c r="AJ7" s="13">
        <f t="shared" si="14"/>
        <v>0</v>
      </c>
      <c r="AK7" s="13">
        <f t="shared" si="15"/>
        <v>0</v>
      </c>
      <c r="AL7" s="13">
        <f t="shared" si="16"/>
        <v>0</v>
      </c>
      <c r="AM7" s="13">
        <f t="shared" si="17"/>
        <v>0</v>
      </c>
      <c r="AN7" s="13">
        <f t="shared" si="18"/>
        <v>0</v>
      </c>
      <c r="AO7" s="13">
        <f t="shared" si="19"/>
        <v>0</v>
      </c>
      <c r="AP7" s="13">
        <f t="shared" si="20"/>
        <v>0</v>
      </c>
      <c r="AQ7" s="13">
        <f t="shared" si="21"/>
        <v>0</v>
      </c>
      <c r="AR7" s="13">
        <f t="shared" si="22"/>
        <v>0</v>
      </c>
      <c r="AS7" s="13">
        <f t="shared" si="23"/>
        <v>0</v>
      </c>
      <c r="AT7" s="13">
        <f t="shared" si="24"/>
        <v>0</v>
      </c>
      <c r="AU7" s="13">
        <f t="shared" si="25"/>
        <v>0</v>
      </c>
      <c r="AV7" s="13">
        <f t="shared" si="26"/>
        <v>0</v>
      </c>
      <c r="AW7" s="13">
        <f t="shared" si="27"/>
        <v>0</v>
      </c>
      <c r="AX7" s="13">
        <f t="shared" si="28"/>
        <v>0</v>
      </c>
      <c r="AY7" s="13">
        <f t="shared" si="29"/>
        <v>0</v>
      </c>
      <c r="AZ7" s="13">
        <f t="shared" si="30"/>
        <v>0</v>
      </c>
      <c r="BA7" s="13">
        <f t="shared" si="31"/>
        <v>0</v>
      </c>
      <c r="BB7" s="13">
        <f t="shared" si="32"/>
        <v>0</v>
      </c>
      <c r="BC7" s="13">
        <f t="shared" si="33"/>
        <v>0</v>
      </c>
      <c r="BD7" s="13">
        <f t="shared" si="34"/>
        <v>0</v>
      </c>
      <c r="BE7" s="13">
        <f t="shared" si="35"/>
        <v>0</v>
      </c>
      <c r="BF7" s="13">
        <f t="shared" si="36"/>
        <v>0</v>
      </c>
      <c r="BG7" s="13">
        <f t="shared" si="37"/>
        <v>0</v>
      </c>
      <c r="BH7" s="13">
        <f t="shared" si="38"/>
        <v>0</v>
      </c>
      <c r="BI7" s="13">
        <f t="shared" si="39"/>
        <v>0</v>
      </c>
      <c r="BJ7" s="13">
        <f t="shared" si="40"/>
        <v>0</v>
      </c>
      <c r="BK7" s="13">
        <f t="shared" si="41"/>
        <v>0</v>
      </c>
      <c r="BL7" s="13">
        <f t="shared" si="42"/>
        <v>0</v>
      </c>
      <c r="BM7" s="13">
        <f t="shared" si="43"/>
        <v>0</v>
      </c>
      <c r="BN7" s="13">
        <f t="shared" si="44"/>
        <v>0</v>
      </c>
      <c r="BO7" s="13">
        <f t="shared" si="45"/>
        <v>0</v>
      </c>
      <c r="BP7" s="13">
        <f t="shared" si="46"/>
        <v>0</v>
      </c>
      <c r="BQ7" s="13">
        <f t="shared" si="47"/>
        <v>0</v>
      </c>
      <c r="BR7" s="13">
        <f t="shared" si="48"/>
        <v>0</v>
      </c>
      <c r="BS7" s="13">
        <f t="shared" si="49"/>
        <v>0</v>
      </c>
      <c r="BT7" s="13">
        <f t="shared" si="50"/>
        <v>0</v>
      </c>
      <c r="BU7" s="13">
        <f t="shared" si="51"/>
        <v>0</v>
      </c>
      <c r="BV7" s="13">
        <f t="shared" si="52"/>
        <v>0</v>
      </c>
      <c r="BW7" s="13">
        <f t="shared" si="53"/>
        <v>0</v>
      </c>
      <c r="BX7" s="13">
        <f t="shared" si="54"/>
        <v>0</v>
      </c>
      <c r="BY7" s="13">
        <f t="shared" si="55"/>
        <v>0</v>
      </c>
      <c r="BZ7" s="13">
        <f t="shared" si="56"/>
        <v>0</v>
      </c>
      <c r="CA7" s="13">
        <f t="shared" si="57"/>
        <v>0</v>
      </c>
      <c r="CB7" s="13">
        <f t="shared" si="58"/>
        <v>0</v>
      </c>
      <c r="CC7" s="13">
        <f t="shared" si="59"/>
        <v>0</v>
      </c>
      <c r="CD7" s="13">
        <f t="shared" si="60"/>
        <v>0</v>
      </c>
      <c r="CE7" s="13">
        <f t="shared" si="61"/>
        <v>0</v>
      </c>
      <c r="CF7" s="13">
        <f t="shared" si="62"/>
        <v>0</v>
      </c>
      <c r="CG7" s="13">
        <f t="shared" si="63"/>
        <v>0</v>
      </c>
      <c r="CH7" s="13">
        <f t="shared" si="64"/>
        <v>0</v>
      </c>
      <c r="CI7" s="13">
        <f t="shared" si="65"/>
        <v>0</v>
      </c>
      <c r="CJ7" s="13">
        <f t="shared" si="66"/>
        <v>0</v>
      </c>
      <c r="CK7" s="13">
        <f t="shared" si="67"/>
        <v>0</v>
      </c>
      <c r="CL7" s="13">
        <f t="shared" si="68"/>
        <v>0</v>
      </c>
      <c r="CM7" s="13">
        <f t="shared" si="69"/>
        <v>0</v>
      </c>
      <c r="CN7" s="13">
        <f t="shared" si="70"/>
        <v>0</v>
      </c>
      <c r="CO7" s="13">
        <f t="shared" si="71"/>
        <v>0</v>
      </c>
      <c r="CP7" s="13">
        <f t="shared" si="72"/>
        <v>0</v>
      </c>
      <c r="CQ7" s="13">
        <f t="shared" si="73"/>
        <v>0</v>
      </c>
      <c r="CR7" s="13">
        <f t="shared" si="74"/>
        <v>0</v>
      </c>
      <c r="CS7" s="13">
        <f t="shared" si="75"/>
        <v>0</v>
      </c>
      <c r="CT7" s="13">
        <f t="shared" si="76"/>
        <v>0</v>
      </c>
      <c r="CU7" s="13">
        <f t="shared" si="77"/>
        <v>0</v>
      </c>
      <c r="CV7" s="13">
        <f t="shared" si="78"/>
        <v>0</v>
      </c>
      <c r="CW7" s="13">
        <f t="shared" si="79"/>
        <v>0</v>
      </c>
      <c r="CX7" s="13">
        <f t="shared" si="80"/>
        <v>0</v>
      </c>
      <c r="CY7" s="13">
        <f t="shared" si="81"/>
        <v>0</v>
      </c>
      <c r="CZ7" s="13">
        <f t="shared" si="82"/>
        <v>1</v>
      </c>
      <c r="DA7" s="13">
        <f t="shared" si="83"/>
        <v>0</v>
      </c>
      <c r="DB7" s="13">
        <f t="shared" si="84"/>
        <v>0</v>
      </c>
      <c r="DC7" s="13">
        <f t="shared" si="85"/>
        <v>0</v>
      </c>
      <c r="DD7" s="13">
        <f t="shared" si="86"/>
        <v>0</v>
      </c>
      <c r="DE7" s="13">
        <f t="shared" si="87"/>
        <v>0</v>
      </c>
      <c r="DF7" s="13">
        <f t="shared" si="88"/>
        <v>0</v>
      </c>
      <c r="DG7" s="13">
        <f t="shared" si="89"/>
        <v>0</v>
      </c>
      <c r="DH7" s="13">
        <f t="shared" si="90"/>
        <v>0</v>
      </c>
      <c r="DI7" s="13">
        <f t="shared" si="91"/>
        <v>0</v>
      </c>
      <c r="DJ7" s="13">
        <f t="shared" si="92"/>
        <v>0</v>
      </c>
      <c r="DK7" s="13">
        <f t="shared" si="93"/>
        <v>0</v>
      </c>
      <c r="DL7" s="13">
        <f t="shared" si="94"/>
        <v>0</v>
      </c>
      <c r="DM7" s="13">
        <f t="shared" si="95"/>
        <v>0</v>
      </c>
      <c r="DN7" s="13">
        <f t="shared" si="96"/>
        <v>0</v>
      </c>
      <c r="DO7" s="13">
        <f t="shared" si="97"/>
        <v>0</v>
      </c>
      <c r="DP7" s="13">
        <f t="shared" si="98"/>
        <v>0</v>
      </c>
      <c r="DQ7" s="13">
        <f t="shared" si="99"/>
        <v>0</v>
      </c>
      <c r="DR7" s="13">
        <f t="shared" si="100"/>
        <v>0</v>
      </c>
      <c r="DS7" s="13">
        <f t="shared" si="101"/>
        <v>0</v>
      </c>
      <c r="DT7" s="13">
        <f t="shared" si="102"/>
        <v>0</v>
      </c>
      <c r="DU7" s="13">
        <f t="shared" si="103"/>
        <v>0</v>
      </c>
      <c r="DV7" s="13">
        <f t="shared" si="104"/>
        <v>0</v>
      </c>
      <c r="DW7" s="13">
        <f t="shared" si="105"/>
        <v>0</v>
      </c>
      <c r="DX7" s="13">
        <f t="shared" si="106"/>
        <v>0</v>
      </c>
      <c r="DY7" s="13">
        <f t="shared" si="107"/>
        <v>0</v>
      </c>
      <c r="DZ7" s="13">
        <f t="shared" si="108"/>
        <v>0</v>
      </c>
      <c r="EA7" s="13">
        <f t="shared" si="109"/>
        <v>0</v>
      </c>
      <c r="EB7" s="13">
        <f t="shared" si="110"/>
        <v>0</v>
      </c>
      <c r="EC7" s="13">
        <f t="shared" si="111"/>
        <v>0</v>
      </c>
      <c r="ED7" s="13">
        <f t="shared" si="112"/>
        <v>0</v>
      </c>
      <c r="EE7" s="13">
        <f t="shared" si="113"/>
        <v>0</v>
      </c>
      <c r="EF7" s="13">
        <f t="shared" si="114"/>
        <v>0</v>
      </c>
      <c r="EG7" s="13">
        <f t="shared" si="115"/>
        <v>0</v>
      </c>
      <c r="EH7" s="13">
        <f t="shared" si="116"/>
        <v>0</v>
      </c>
      <c r="EI7" s="13">
        <f t="shared" si="117"/>
        <v>0</v>
      </c>
      <c r="EJ7" s="13">
        <f t="shared" si="118"/>
        <v>0</v>
      </c>
      <c r="EK7" s="13">
        <f t="shared" si="119"/>
        <v>0</v>
      </c>
      <c r="EL7" s="13">
        <f t="shared" si="120"/>
        <v>0</v>
      </c>
      <c r="EM7" s="13">
        <f t="shared" si="121"/>
        <v>0</v>
      </c>
      <c r="EN7" s="13">
        <f t="shared" si="122"/>
        <v>0</v>
      </c>
      <c r="EO7" s="13">
        <f t="shared" si="123"/>
        <v>0</v>
      </c>
      <c r="EP7" s="13">
        <f t="shared" si="124"/>
        <v>0</v>
      </c>
      <c r="EQ7" s="13">
        <f t="shared" si="125"/>
        <v>0</v>
      </c>
      <c r="ER7" s="13">
        <f t="shared" si="126"/>
        <v>0</v>
      </c>
      <c r="ES7" s="13">
        <f t="shared" si="127"/>
        <v>0</v>
      </c>
      <c r="ET7" s="13">
        <f t="shared" si="128"/>
        <v>0</v>
      </c>
      <c r="EU7" s="13">
        <f t="shared" si="129"/>
        <v>0</v>
      </c>
      <c r="EV7" s="13">
        <f t="shared" si="130"/>
        <v>0</v>
      </c>
      <c r="EW7" s="13">
        <f t="shared" si="131"/>
        <v>0</v>
      </c>
      <c r="EX7" s="13">
        <f t="shared" si="132"/>
        <v>0</v>
      </c>
      <c r="EY7" s="13">
        <f t="shared" si="133"/>
        <v>0</v>
      </c>
      <c r="EZ7" s="13">
        <f t="shared" si="134"/>
        <v>0</v>
      </c>
      <c r="FA7" s="13">
        <f t="shared" si="135"/>
        <v>0</v>
      </c>
      <c r="FB7" s="13">
        <f t="shared" si="136"/>
        <v>0</v>
      </c>
      <c r="FC7" s="13">
        <f t="shared" si="137"/>
        <v>0</v>
      </c>
      <c r="FD7" s="13">
        <f t="shared" si="138"/>
        <v>0</v>
      </c>
      <c r="FE7" s="13">
        <f t="shared" si="139"/>
        <v>0</v>
      </c>
      <c r="FF7" s="13">
        <f t="shared" si="140"/>
        <v>0</v>
      </c>
      <c r="FG7" s="13">
        <f t="shared" si="141"/>
        <v>0</v>
      </c>
      <c r="FH7" s="13">
        <f t="shared" si="142"/>
        <v>0</v>
      </c>
      <c r="FI7" s="13">
        <f t="shared" si="143"/>
        <v>0</v>
      </c>
      <c r="FJ7" s="13">
        <f t="shared" si="144"/>
        <v>0</v>
      </c>
      <c r="FK7" s="13">
        <f t="shared" si="145"/>
        <v>0</v>
      </c>
      <c r="FL7" s="13">
        <f t="shared" si="146"/>
        <v>0</v>
      </c>
      <c r="FM7" s="13">
        <f t="shared" si="147"/>
        <v>0</v>
      </c>
      <c r="FN7" s="13">
        <f t="shared" si="148"/>
        <v>0</v>
      </c>
      <c r="FO7" s="13">
        <f t="shared" si="149"/>
        <v>0</v>
      </c>
      <c r="FP7" s="13">
        <f t="shared" si="150"/>
        <v>0</v>
      </c>
      <c r="FQ7" s="13">
        <f t="shared" si="151"/>
        <v>0</v>
      </c>
      <c r="FR7" s="13">
        <f t="shared" si="152"/>
        <v>0</v>
      </c>
      <c r="FS7" s="13">
        <f t="shared" si="153"/>
        <v>0</v>
      </c>
      <c r="FT7" s="13">
        <f t="shared" si="154"/>
        <v>0</v>
      </c>
      <c r="FU7" s="13">
        <f t="shared" si="155"/>
        <v>0</v>
      </c>
      <c r="FV7" s="13">
        <f t="shared" si="156"/>
        <v>0</v>
      </c>
      <c r="FW7" s="13">
        <f t="shared" si="157"/>
        <v>0</v>
      </c>
      <c r="FX7" s="13">
        <f t="shared" si="158"/>
        <v>0</v>
      </c>
      <c r="FY7" s="13">
        <f t="shared" si="159"/>
        <v>0</v>
      </c>
      <c r="FZ7" s="13">
        <f t="shared" si="160"/>
        <v>0</v>
      </c>
      <c r="GA7" s="13">
        <f t="shared" si="161"/>
        <v>0</v>
      </c>
      <c r="GB7" s="13">
        <f t="shared" si="162"/>
        <v>0</v>
      </c>
      <c r="GC7" s="13">
        <f t="shared" si="163"/>
        <v>0</v>
      </c>
      <c r="GD7" s="13">
        <f t="shared" si="164"/>
        <v>0</v>
      </c>
      <c r="GE7" s="13">
        <f t="shared" si="165"/>
        <v>0</v>
      </c>
      <c r="GF7" s="13">
        <f t="shared" si="166"/>
        <v>1</v>
      </c>
      <c r="GG7" s="13">
        <f t="shared" si="167"/>
        <v>0</v>
      </c>
      <c r="GH7" s="30">
        <f t="shared" si="168"/>
        <v>2</v>
      </c>
    </row>
    <row r="8" spans="1:190">
      <c r="A8" s="2">
        <f>'database including 834 studies'!A8</f>
        <v>7</v>
      </c>
      <c r="B8" s="2">
        <f>'database including 834 studies'!J8</f>
        <v>1</v>
      </c>
      <c r="C8" s="2">
        <f>'database including 834 studies'!K8</f>
        <v>6</v>
      </c>
      <c r="D8" s="2">
        <f>'database including 834 studies'!L8</f>
        <v>1</v>
      </c>
      <c r="E8" s="2">
        <f>'database including 834 studies'!M8</f>
        <v>1</v>
      </c>
      <c r="F8" s="2">
        <f>'database including 834 studies'!N8</f>
        <v>1</v>
      </c>
      <c r="G8" s="2">
        <f>'database including 834 studies'!O8</f>
        <v>1</v>
      </c>
      <c r="H8" s="2">
        <f>'database including 834 studies'!P8</f>
        <v>1</v>
      </c>
      <c r="I8" s="2">
        <f>'database including 834 studies'!Q8</f>
        <v>1</v>
      </c>
      <c r="J8" s="2">
        <f>'database including 834 studies'!R8</f>
        <v>2018</v>
      </c>
      <c r="K8" s="29">
        <f>'database including 834 studies'!A538</f>
        <v>537</v>
      </c>
      <c r="L8" s="2">
        <f>'database including 834 studies'!J538</f>
        <v>0</v>
      </c>
      <c r="M8" s="2">
        <f>'database including 834 studies'!K538</f>
        <v>6</v>
      </c>
      <c r="N8" s="2">
        <f>'database including 834 studies'!L538</f>
        <v>1</v>
      </c>
      <c r="O8" s="2">
        <f>'database including 834 studies'!M538</f>
        <v>1</v>
      </c>
      <c r="P8" s="2">
        <f>'database including 834 studies'!N538</f>
        <v>1</v>
      </c>
      <c r="Q8" s="2">
        <f>'database including 834 studies'!O538</f>
        <v>1</v>
      </c>
      <c r="R8" s="2">
        <f>'database including 834 studies'!P538</f>
        <v>1</v>
      </c>
      <c r="S8" s="2">
        <f>'database including 834 studies'!Q538</f>
        <v>1</v>
      </c>
      <c r="T8" s="2">
        <f>'database including 834 studies'!R538</f>
        <v>2016</v>
      </c>
      <c r="V8" s="13">
        <f t="shared" si="0"/>
        <v>0</v>
      </c>
      <c r="W8" s="13">
        <f t="shared" si="1"/>
        <v>0</v>
      </c>
      <c r="X8" s="13">
        <f t="shared" si="2"/>
        <v>0</v>
      </c>
      <c r="Y8" s="13">
        <f t="shared" si="3"/>
        <v>0</v>
      </c>
      <c r="Z8" s="13">
        <f t="shared" si="4"/>
        <v>0</v>
      </c>
      <c r="AA8" s="13">
        <f t="shared" si="5"/>
        <v>0</v>
      </c>
      <c r="AB8" s="13">
        <f t="shared" si="6"/>
        <v>0</v>
      </c>
      <c r="AC8" s="13">
        <f t="shared" si="7"/>
        <v>0</v>
      </c>
      <c r="AD8" s="13">
        <f t="shared" si="8"/>
        <v>0</v>
      </c>
      <c r="AE8" s="13">
        <f t="shared" si="9"/>
        <v>0</v>
      </c>
      <c r="AF8" s="13">
        <f t="shared" si="10"/>
        <v>0</v>
      </c>
      <c r="AG8" s="13">
        <f t="shared" si="11"/>
        <v>0</v>
      </c>
      <c r="AH8" s="13">
        <f t="shared" si="12"/>
        <v>0</v>
      </c>
      <c r="AI8" s="13">
        <f t="shared" si="13"/>
        <v>0</v>
      </c>
      <c r="AJ8" s="13">
        <f t="shared" si="14"/>
        <v>0</v>
      </c>
      <c r="AK8" s="13">
        <f t="shared" si="15"/>
        <v>0</v>
      </c>
      <c r="AL8" s="13">
        <f t="shared" si="16"/>
        <v>0</v>
      </c>
      <c r="AM8" s="13">
        <f t="shared" si="17"/>
        <v>0</v>
      </c>
      <c r="AN8" s="13">
        <f t="shared" si="18"/>
        <v>0</v>
      </c>
      <c r="AO8" s="13">
        <f t="shared" si="19"/>
        <v>0</v>
      </c>
      <c r="AP8" s="13">
        <f t="shared" si="20"/>
        <v>0</v>
      </c>
      <c r="AQ8" s="13">
        <f t="shared" si="21"/>
        <v>0</v>
      </c>
      <c r="AR8" s="13">
        <f t="shared" si="22"/>
        <v>0</v>
      </c>
      <c r="AS8" s="13">
        <f t="shared" si="23"/>
        <v>0</v>
      </c>
      <c r="AT8" s="13">
        <f t="shared" si="24"/>
        <v>0</v>
      </c>
      <c r="AU8" s="13">
        <f t="shared" si="25"/>
        <v>0</v>
      </c>
      <c r="AV8" s="13">
        <f t="shared" si="26"/>
        <v>0</v>
      </c>
      <c r="AW8" s="13">
        <f t="shared" si="27"/>
        <v>0</v>
      </c>
      <c r="AX8" s="13">
        <f t="shared" si="28"/>
        <v>0</v>
      </c>
      <c r="AY8" s="13">
        <f t="shared" si="29"/>
        <v>0</v>
      </c>
      <c r="AZ8" s="13">
        <f t="shared" si="30"/>
        <v>0</v>
      </c>
      <c r="BA8" s="13">
        <f t="shared" si="31"/>
        <v>0</v>
      </c>
      <c r="BB8" s="13">
        <f t="shared" si="32"/>
        <v>0</v>
      </c>
      <c r="BC8" s="13">
        <f t="shared" si="33"/>
        <v>0</v>
      </c>
      <c r="BD8" s="13">
        <f t="shared" si="34"/>
        <v>0</v>
      </c>
      <c r="BE8" s="13">
        <f t="shared" si="35"/>
        <v>0</v>
      </c>
      <c r="BF8" s="13">
        <f t="shared" si="36"/>
        <v>0</v>
      </c>
      <c r="BG8" s="13">
        <f t="shared" si="37"/>
        <v>0</v>
      </c>
      <c r="BH8" s="13">
        <f t="shared" si="38"/>
        <v>0</v>
      </c>
      <c r="BI8" s="13">
        <f t="shared" si="39"/>
        <v>0</v>
      </c>
      <c r="BJ8" s="13">
        <f t="shared" si="40"/>
        <v>0</v>
      </c>
      <c r="BK8" s="13">
        <f t="shared" si="41"/>
        <v>0</v>
      </c>
      <c r="BL8" s="13">
        <f t="shared" si="42"/>
        <v>0</v>
      </c>
      <c r="BM8" s="13">
        <f t="shared" si="43"/>
        <v>0</v>
      </c>
      <c r="BN8" s="13">
        <f t="shared" si="44"/>
        <v>0</v>
      </c>
      <c r="BO8" s="13">
        <f t="shared" si="45"/>
        <v>0</v>
      </c>
      <c r="BP8" s="13">
        <f t="shared" si="46"/>
        <v>0</v>
      </c>
      <c r="BQ8" s="13">
        <f t="shared" si="47"/>
        <v>0</v>
      </c>
      <c r="BR8" s="13">
        <f t="shared" si="48"/>
        <v>0</v>
      </c>
      <c r="BS8" s="13">
        <f t="shared" si="49"/>
        <v>0</v>
      </c>
      <c r="BT8" s="13">
        <f t="shared" si="50"/>
        <v>0</v>
      </c>
      <c r="BU8" s="13">
        <f t="shared" si="51"/>
        <v>0</v>
      </c>
      <c r="BV8" s="13">
        <f t="shared" si="52"/>
        <v>0</v>
      </c>
      <c r="BW8" s="13">
        <f t="shared" si="53"/>
        <v>0</v>
      </c>
      <c r="BX8" s="13">
        <f t="shared" si="54"/>
        <v>0</v>
      </c>
      <c r="BY8" s="13">
        <f t="shared" si="55"/>
        <v>0</v>
      </c>
      <c r="BZ8" s="13">
        <f t="shared" si="56"/>
        <v>0</v>
      </c>
      <c r="CA8" s="13">
        <f t="shared" si="57"/>
        <v>0</v>
      </c>
      <c r="CB8" s="13">
        <f t="shared" si="58"/>
        <v>0</v>
      </c>
      <c r="CC8" s="13">
        <f t="shared" si="59"/>
        <v>0</v>
      </c>
      <c r="CD8" s="13">
        <f t="shared" si="60"/>
        <v>0</v>
      </c>
      <c r="CE8" s="13">
        <f t="shared" si="61"/>
        <v>0</v>
      </c>
      <c r="CF8" s="13">
        <f t="shared" si="62"/>
        <v>0</v>
      </c>
      <c r="CG8" s="13">
        <f t="shared" si="63"/>
        <v>0</v>
      </c>
      <c r="CH8" s="13">
        <f t="shared" si="64"/>
        <v>0</v>
      </c>
      <c r="CI8" s="13">
        <f t="shared" si="65"/>
        <v>0</v>
      </c>
      <c r="CJ8" s="13">
        <f t="shared" si="66"/>
        <v>0</v>
      </c>
      <c r="CK8" s="13">
        <f t="shared" si="67"/>
        <v>0</v>
      </c>
      <c r="CL8" s="13">
        <f t="shared" si="68"/>
        <v>0</v>
      </c>
      <c r="CM8" s="13">
        <f t="shared" si="69"/>
        <v>0</v>
      </c>
      <c r="CN8" s="13">
        <f t="shared" si="70"/>
        <v>0</v>
      </c>
      <c r="CO8" s="13">
        <f t="shared" si="71"/>
        <v>0</v>
      </c>
      <c r="CP8" s="13">
        <f t="shared" si="72"/>
        <v>0</v>
      </c>
      <c r="CQ8" s="13">
        <f t="shared" si="73"/>
        <v>0</v>
      </c>
      <c r="CR8" s="13">
        <f t="shared" si="74"/>
        <v>0</v>
      </c>
      <c r="CS8" s="13">
        <f t="shared" si="75"/>
        <v>0</v>
      </c>
      <c r="CT8" s="13">
        <f t="shared" si="76"/>
        <v>0</v>
      </c>
      <c r="CU8" s="13">
        <f t="shared" si="77"/>
        <v>0</v>
      </c>
      <c r="CV8" s="13">
        <f t="shared" si="78"/>
        <v>0</v>
      </c>
      <c r="CW8" s="13">
        <f t="shared" si="79"/>
        <v>1</v>
      </c>
      <c r="CX8" s="13">
        <f t="shared" si="80"/>
        <v>0</v>
      </c>
      <c r="CY8" s="13">
        <f t="shared" si="81"/>
        <v>0</v>
      </c>
      <c r="CZ8" s="13">
        <f t="shared" si="82"/>
        <v>0</v>
      </c>
      <c r="DA8" s="13">
        <f t="shared" si="83"/>
        <v>0</v>
      </c>
      <c r="DB8" s="13">
        <f t="shared" si="84"/>
        <v>0</v>
      </c>
      <c r="DC8" s="13">
        <f t="shared" si="85"/>
        <v>0</v>
      </c>
      <c r="DD8" s="13">
        <f t="shared" si="86"/>
        <v>0</v>
      </c>
      <c r="DE8" s="13">
        <f t="shared" si="87"/>
        <v>0</v>
      </c>
      <c r="DF8" s="13">
        <f t="shared" si="88"/>
        <v>0</v>
      </c>
      <c r="DG8" s="13">
        <f t="shared" si="89"/>
        <v>0</v>
      </c>
      <c r="DH8" s="13">
        <f t="shared" si="90"/>
        <v>0</v>
      </c>
      <c r="DI8" s="13">
        <f t="shared" si="91"/>
        <v>0</v>
      </c>
      <c r="DJ8" s="13">
        <f t="shared" si="92"/>
        <v>0</v>
      </c>
      <c r="DK8" s="13">
        <f t="shared" si="93"/>
        <v>0</v>
      </c>
      <c r="DL8" s="13">
        <f t="shared" si="94"/>
        <v>0</v>
      </c>
      <c r="DM8" s="13">
        <f t="shared" si="95"/>
        <v>0</v>
      </c>
      <c r="DN8" s="13">
        <f t="shared" si="96"/>
        <v>0</v>
      </c>
      <c r="DO8" s="13">
        <f t="shared" si="97"/>
        <v>0</v>
      </c>
      <c r="DP8" s="13">
        <f t="shared" si="98"/>
        <v>0</v>
      </c>
      <c r="DQ8" s="13">
        <f t="shared" si="99"/>
        <v>0</v>
      </c>
      <c r="DR8" s="13">
        <f t="shared" si="100"/>
        <v>0</v>
      </c>
      <c r="DS8" s="13">
        <f t="shared" si="101"/>
        <v>0</v>
      </c>
      <c r="DT8" s="13">
        <f t="shared" si="102"/>
        <v>0</v>
      </c>
      <c r="DU8" s="13">
        <f t="shared" si="103"/>
        <v>0</v>
      </c>
      <c r="DV8" s="13">
        <f t="shared" si="104"/>
        <v>0</v>
      </c>
      <c r="DW8" s="13">
        <f t="shared" si="105"/>
        <v>0</v>
      </c>
      <c r="DX8" s="13">
        <f t="shared" si="106"/>
        <v>0</v>
      </c>
      <c r="DY8" s="13">
        <f t="shared" si="107"/>
        <v>0</v>
      </c>
      <c r="DZ8" s="13">
        <f t="shared" si="108"/>
        <v>0</v>
      </c>
      <c r="EA8" s="13">
        <f t="shared" si="109"/>
        <v>0</v>
      </c>
      <c r="EB8" s="13">
        <f t="shared" si="110"/>
        <v>0</v>
      </c>
      <c r="EC8" s="13">
        <f t="shared" si="111"/>
        <v>0</v>
      </c>
      <c r="ED8" s="13">
        <f t="shared" si="112"/>
        <v>0</v>
      </c>
      <c r="EE8" s="13">
        <f t="shared" si="113"/>
        <v>0</v>
      </c>
      <c r="EF8" s="13">
        <f t="shared" si="114"/>
        <v>0</v>
      </c>
      <c r="EG8" s="13">
        <f t="shared" si="115"/>
        <v>0</v>
      </c>
      <c r="EH8" s="13">
        <f t="shared" si="116"/>
        <v>0</v>
      </c>
      <c r="EI8" s="13">
        <f t="shared" si="117"/>
        <v>0</v>
      </c>
      <c r="EJ8" s="13">
        <f t="shared" si="118"/>
        <v>0</v>
      </c>
      <c r="EK8" s="13">
        <f t="shared" si="119"/>
        <v>0</v>
      </c>
      <c r="EL8" s="13">
        <f t="shared" si="120"/>
        <v>0</v>
      </c>
      <c r="EM8" s="13">
        <f t="shared" si="121"/>
        <v>0</v>
      </c>
      <c r="EN8" s="13">
        <f t="shared" si="122"/>
        <v>0</v>
      </c>
      <c r="EO8" s="13">
        <f t="shared" si="123"/>
        <v>0</v>
      </c>
      <c r="EP8" s="13">
        <f t="shared" si="124"/>
        <v>0</v>
      </c>
      <c r="EQ8" s="13">
        <f t="shared" si="125"/>
        <v>0</v>
      </c>
      <c r="ER8" s="13">
        <f t="shared" si="126"/>
        <v>0</v>
      </c>
      <c r="ES8" s="13">
        <f t="shared" si="127"/>
        <v>0</v>
      </c>
      <c r="ET8" s="13">
        <f t="shared" si="128"/>
        <v>0</v>
      </c>
      <c r="EU8" s="13">
        <f t="shared" si="129"/>
        <v>0</v>
      </c>
      <c r="EV8" s="13">
        <f t="shared" si="130"/>
        <v>0</v>
      </c>
      <c r="EW8" s="13">
        <f t="shared" si="131"/>
        <v>0</v>
      </c>
      <c r="EX8" s="13">
        <f t="shared" si="132"/>
        <v>0</v>
      </c>
      <c r="EY8" s="13">
        <f t="shared" si="133"/>
        <v>0</v>
      </c>
      <c r="EZ8" s="13">
        <f t="shared" si="134"/>
        <v>0</v>
      </c>
      <c r="FA8" s="13">
        <f t="shared" si="135"/>
        <v>0</v>
      </c>
      <c r="FB8" s="13">
        <f t="shared" si="136"/>
        <v>0</v>
      </c>
      <c r="FC8" s="13">
        <f t="shared" si="137"/>
        <v>0</v>
      </c>
      <c r="FD8" s="13">
        <f t="shared" si="138"/>
        <v>0</v>
      </c>
      <c r="FE8" s="13">
        <f t="shared" si="139"/>
        <v>0</v>
      </c>
      <c r="FF8" s="13">
        <f t="shared" si="140"/>
        <v>0</v>
      </c>
      <c r="FG8" s="13">
        <f t="shared" si="141"/>
        <v>0</v>
      </c>
      <c r="FH8" s="13">
        <f t="shared" si="142"/>
        <v>0</v>
      </c>
      <c r="FI8" s="13">
        <f t="shared" si="143"/>
        <v>0</v>
      </c>
      <c r="FJ8" s="13">
        <f t="shared" si="144"/>
        <v>0</v>
      </c>
      <c r="FK8" s="13">
        <f t="shared" si="145"/>
        <v>0</v>
      </c>
      <c r="FL8" s="13">
        <f t="shared" si="146"/>
        <v>0</v>
      </c>
      <c r="FM8" s="13">
        <f t="shared" si="147"/>
        <v>0</v>
      </c>
      <c r="FN8" s="13">
        <f t="shared" si="148"/>
        <v>0</v>
      </c>
      <c r="FO8" s="13">
        <f t="shared" si="149"/>
        <v>0</v>
      </c>
      <c r="FP8" s="13">
        <f t="shared" si="150"/>
        <v>0</v>
      </c>
      <c r="FQ8" s="13">
        <f t="shared" si="151"/>
        <v>0</v>
      </c>
      <c r="FR8" s="13">
        <f t="shared" si="152"/>
        <v>0</v>
      </c>
      <c r="FS8" s="13">
        <f t="shared" si="153"/>
        <v>0</v>
      </c>
      <c r="FT8" s="13">
        <f t="shared" si="154"/>
        <v>0</v>
      </c>
      <c r="FU8" s="13">
        <f t="shared" si="155"/>
        <v>0</v>
      </c>
      <c r="FV8" s="13">
        <f t="shared" si="156"/>
        <v>0</v>
      </c>
      <c r="FW8" s="13">
        <f t="shared" si="157"/>
        <v>0</v>
      </c>
      <c r="FX8" s="13">
        <f t="shared" si="158"/>
        <v>0</v>
      </c>
      <c r="FY8" s="13">
        <f t="shared" si="159"/>
        <v>0</v>
      </c>
      <c r="FZ8" s="13">
        <f t="shared" si="160"/>
        <v>0</v>
      </c>
      <c r="GA8" s="13">
        <f t="shared" si="161"/>
        <v>1</v>
      </c>
      <c r="GB8" s="13">
        <f t="shared" si="162"/>
        <v>0</v>
      </c>
      <c r="GC8" s="13">
        <f t="shared" si="163"/>
        <v>0</v>
      </c>
      <c r="GD8" s="13">
        <f t="shared" si="164"/>
        <v>0</v>
      </c>
      <c r="GE8" s="13">
        <f t="shared" si="165"/>
        <v>0</v>
      </c>
      <c r="GF8" s="13">
        <f t="shared" si="166"/>
        <v>0</v>
      </c>
      <c r="GG8" s="13">
        <f t="shared" si="167"/>
        <v>0</v>
      </c>
      <c r="GH8" s="30">
        <f t="shared" si="168"/>
        <v>2</v>
      </c>
    </row>
    <row r="9" spans="1:190">
      <c r="A9" s="2">
        <f>'database including 834 studies'!A9</f>
        <v>8</v>
      </c>
      <c r="B9" s="2">
        <f>'database including 834 studies'!J9</f>
        <v>1</v>
      </c>
      <c r="C9" s="2">
        <f>'database including 834 studies'!K9</f>
        <v>6</v>
      </c>
      <c r="D9" s="2">
        <f>'database including 834 studies'!L9</f>
        <v>1</v>
      </c>
      <c r="E9" s="2">
        <f>'database including 834 studies'!M9</f>
        <v>1</v>
      </c>
      <c r="F9" s="2">
        <f>'database including 834 studies'!N9</f>
        <v>1</v>
      </c>
      <c r="G9" s="2">
        <f>'database including 834 studies'!O9</f>
        <v>1</v>
      </c>
      <c r="H9" s="2">
        <f>'database including 834 studies'!P9</f>
        <v>1</v>
      </c>
      <c r="I9" s="2">
        <f>'database including 834 studies'!Q9</f>
        <v>1</v>
      </c>
      <c r="J9" s="2">
        <f>'database including 834 studies'!R9</f>
        <v>2020</v>
      </c>
      <c r="K9" s="29">
        <f>'database including 834 studies'!A539</f>
        <v>538</v>
      </c>
      <c r="L9" s="2">
        <f>'database including 834 studies'!J539</f>
        <v>0</v>
      </c>
      <c r="M9" s="2">
        <f>'database including 834 studies'!K539</f>
        <v>6</v>
      </c>
      <c r="N9" s="2">
        <f>'database including 834 studies'!L539</f>
        <v>1</v>
      </c>
      <c r="O9" s="2">
        <f>'database including 834 studies'!M539</f>
        <v>1</v>
      </c>
      <c r="P9" s="2">
        <f>'database including 834 studies'!N539</f>
        <v>1</v>
      </c>
      <c r="Q9" s="2">
        <f>'database including 834 studies'!O539</f>
        <v>1</v>
      </c>
      <c r="R9" s="2">
        <f>'database including 834 studies'!P539</f>
        <v>1</v>
      </c>
      <c r="S9" s="2">
        <f>'database including 834 studies'!Q539</f>
        <v>1</v>
      </c>
      <c r="T9" s="2">
        <f>'database including 834 studies'!R539</f>
        <v>2015</v>
      </c>
      <c r="V9" s="13">
        <f t="shared" si="0"/>
        <v>0</v>
      </c>
      <c r="W9" s="13">
        <f t="shared" si="1"/>
        <v>0</v>
      </c>
      <c r="X9" s="13">
        <f t="shared" si="2"/>
        <v>0</v>
      </c>
      <c r="Y9" s="13">
        <f t="shared" si="3"/>
        <v>0</v>
      </c>
      <c r="Z9" s="13">
        <f t="shared" si="4"/>
        <v>0</v>
      </c>
      <c r="AA9" s="13">
        <f t="shared" si="5"/>
        <v>0</v>
      </c>
      <c r="AB9" s="13">
        <f t="shared" si="6"/>
        <v>0</v>
      </c>
      <c r="AC9" s="13">
        <f t="shared" si="7"/>
        <v>0</v>
      </c>
      <c r="AD9" s="13">
        <f t="shared" si="8"/>
        <v>0</v>
      </c>
      <c r="AE9" s="13">
        <f t="shared" si="9"/>
        <v>0</v>
      </c>
      <c r="AF9" s="13">
        <f t="shared" si="10"/>
        <v>0</v>
      </c>
      <c r="AG9" s="13">
        <f t="shared" si="11"/>
        <v>0</v>
      </c>
      <c r="AH9" s="13">
        <f t="shared" si="12"/>
        <v>0</v>
      </c>
      <c r="AI9" s="13">
        <f t="shared" si="13"/>
        <v>0</v>
      </c>
      <c r="AJ9" s="13">
        <f t="shared" si="14"/>
        <v>0</v>
      </c>
      <c r="AK9" s="13">
        <f t="shared" si="15"/>
        <v>0</v>
      </c>
      <c r="AL9" s="13">
        <f t="shared" si="16"/>
        <v>0</v>
      </c>
      <c r="AM9" s="13">
        <f t="shared" si="17"/>
        <v>0</v>
      </c>
      <c r="AN9" s="13">
        <f t="shared" si="18"/>
        <v>0</v>
      </c>
      <c r="AO9" s="13">
        <f t="shared" si="19"/>
        <v>0</v>
      </c>
      <c r="AP9" s="13">
        <f t="shared" si="20"/>
        <v>0</v>
      </c>
      <c r="AQ9" s="13">
        <f t="shared" si="21"/>
        <v>0</v>
      </c>
      <c r="AR9" s="13">
        <f t="shared" si="22"/>
        <v>0</v>
      </c>
      <c r="AS9" s="13">
        <f t="shared" si="23"/>
        <v>0</v>
      </c>
      <c r="AT9" s="13">
        <f t="shared" si="24"/>
        <v>0</v>
      </c>
      <c r="AU9" s="13">
        <f t="shared" si="25"/>
        <v>0</v>
      </c>
      <c r="AV9" s="13">
        <f t="shared" si="26"/>
        <v>0</v>
      </c>
      <c r="AW9" s="13">
        <f t="shared" si="27"/>
        <v>0</v>
      </c>
      <c r="AX9" s="13">
        <f t="shared" si="28"/>
        <v>0</v>
      </c>
      <c r="AY9" s="13">
        <f t="shared" si="29"/>
        <v>0</v>
      </c>
      <c r="AZ9" s="13">
        <f t="shared" si="30"/>
        <v>0</v>
      </c>
      <c r="BA9" s="13">
        <f t="shared" si="31"/>
        <v>0</v>
      </c>
      <c r="BB9" s="13">
        <f t="shared" si="32"/>
        <v>0</v>
      </c>
      <c r="BC9" s="13">
        <f t="shared" si="33"/>
        <v>0</v>
      </c>
      <c r="BD9" s="13">
        <f t="shared" si="34"/>
        <v>0</v>
      </c>
      <c r="BE9" s="13">
        <f t="shared" si="35"/>
        <v>0</v>
      </c>
      <c r="BF9" s="13">
        <f t="shared" si="36"/>
        <v>0</v>
      </c>
      <c r="BG9" s="13">
        <f t="shared" si="37"/>
        <v>0</v>
      </c>
      <c r="BH9" s="13">
        <f t="shared" si="38"/>
        <v>0</v>
      </c>
      <c r="BI9" s="13">
        <f t="shared" si="39"/>
        <v>0</v>
      </c>
      <c r="BJ9" s="13">
        <f t="shared" si="40"/>
        <v>0</v>
      </c>
      <c r="BK9" s="13">
        <f t="shared" si="41"/>
        <v>0</v>
      </c>
      <c r="BL9" s="13">
        <f t="shared" si="42"/>
        <v>0</v>
      </c>
      <c r="BM9" s="13">
        <f t="shared" si="43"/>
        <v>0</v>
      </c>
      <c r="BN9" s="13">
        <f t="shared" si="44"/>
        <v>0</v>
      </c>
      <c r="BO9" s="13">
        <f t="shared" si="45"/>
        <v>0</v>
      </c>
      <c r="BP9" s="13">
        <f t="shared" si="46"/>
        <v>0</v>
      </c>
      <c r="BQ9" s="13">
        <f t="shared" si="47"/>
        <v>0</v>
      </c>
      <c r="BR9" s="13">
        <f t="shared" si="48"/>
        <v>0</v>
      </c>
      <c r="BS9" s="13">
        <f t="shared" si="49"/>
        <v>0</v>
      </c>
      <c r="BT9" s="13">
        <f t="shared" si="50"/>
        <v>0</v>
      </c>
      <c r="BU9" s="13">
        <f t="shared" si="51"/>
        <v>0</v>
      </c>
      <c r="BV9" s="13">
        <f t="shared" si="52"/>
        <v>0</v>
      </c>
      <c r="BW9" s="13">
        <f t="shared" si="53"/>
        <v>0</v>
      </c>
      <c r="BX9" s="13">
        <f t="shared" si="54"/>
        <v>0</v>
      </c>
      <c r="BY9" s="13">
        <f t="shared" si="55"/>
        <v>0</v>
      </c>
      <c r="BZ9" s="13">
        <f t="shared" si="56"/>
        <v>0</v>
      </c>
      <c r="CA9" s="13">
        <f t="shared" si="57"/>
        <v>0</v>
      </c>
      <c r="CB9" s="13">
        <f t="shared" si="58"/>
        <v>0</v>
      </c>
      <c r="CC9" s="13">
        <f t="shared" si="59"/>
        <v>0</v>
      </c>
      <c r="CD9" s="13">
        <f t="shared" si="60"/>
        <v>0</v>
      </c>
      <c r="CE9" s="13">
        <f t="shared" si="61"/>
        <v>0</v>
      </c>
      <c r="CF9" s="13">
        <f t="shared" si="62"/>
        <v>0</v>
      </c>
      <c r="CG9" s="13">
        <f t="shared" si="63"/>
        <v>0</v>
      </c>
      <c r="CH9" s="13">
        <f t="shared" si="64"/>
        <v>0</v>
      </c>
      <c r="CI9" s="13">
        <f t="shared" si="65"/>
        <v>0</v>
      </c>
      <c r="CJ9" s="13">
        <f t="shared" si="66"/>
        <v>0</v>
      </c>
      <c r="CK9" s="13">
        <f t="shared" si="67"/>
        <v>0</v>
      </c>
      <c r="CL9" s="13">
        <f t="shared" si="68"/>
        <v>0</v>
      </c>
      <c r="CM9" s="13">
        <f t="shared" si="69"/>
        <v>0</v>
      </c>
      <c r="CN9" s="13">
        <f t="shared" si="70"/>
        <v>0</v>
      </c>
      <c r="CO9" s="13">
        <f t="shared" si="71"/>
        <v>0</v>
      </c>
      <c r="CP9" s="13">
        <f t="shared" si="72"/>
        <v>0</v>
      </c>
      <c r="CQ9" s="13">
        <f t="shared" si="73"/>
        <v>0</v>
      </c>
      <c r="CR9" s="13">
        <f t="shared" si="74"/>
        <v>0</v>
      </c>
      <c r="CS9" s="13">
        <f t="shared" si="75"/>
        <v>0</v>
      </c>
      <c r="CT9" s="13">
        <f t="shared" si="76"/>
        <v>0</v>
      </c>
      <c r="CU9" s="13">
        <f t="shared" si="77"/>
        <v>0</v>
      </c>
      <c r="CV9" s="13">
        <f t="shared" si="78"/>
        <v>0</v>
      </c>
      <c r="CW9" s="13">
        <f t="shared" si="79"/>
        <v>0</v>
      </c>
      <c r="CX9" s="13">
        <f t="shared" si="80"/>
        <v>0</v>
      </c>
      <c r="CY9" s="13">
        <f t="shared" si="81"/>
        <v>1</v>
      </c>
      <c r="CZ9" s="13">
        <f t="shared" si="82"/>
        <v>0</v>
      </c>
      <c r="DA9" s="13">
        <f t="shared" si="83"/>
        <v>0</v>
      </c>
      <c r="DB9" s="13">
        <f t="shared" si="84"/>
        <v>0</v>
      </c>
      <c r="DC9" s="13">
        <f t="shared" si="85"/>
        <v>0</v>
      </c>
      <c r="DD9" s="13">
        <f t="shared" si="86"/>
        <v>0</v>
      </c>
      <c r="DE9" s="13">
        <f t="shared" si="87"/>
        <v>0</v>
      </c>
      <c r="DF9" s="13">
        <f t="shared" si="88"/>
        <v>0</v>
      </c>
      <c r="DG9" s="13">
        <f t="shared" si="89"/>
        <v>0</v>
      </c>
      <c r="DH9" s="13">
        <f t="shared" si="90"/>
        <v>0</v>
      </c>
      <c r="DI9" s="13">
        <f t="shared" si="91"/>
        <v>0</v>
      </c>
      <c r="DJ9" s="13">
        <f t="shared" si="92"/>
        <v>0</v>
      </c>
      <c r="DK9" s="13">
        <f t="shared" si="93"/>
        <v>0</v>
      </c>
      <c r="DL9" s="13">
        <f t="shared" si="94"/>
        <v>0</v>
      </c>
      <c r="DM9" s="13">
        <f t="shared" si="95"/>
        <v>0</v>
      </c>
      <c r="DN9" s="13">
        <f t="shared" si="96"/>
        <v>0</v>
      </c>
      <c r="DO9" s="13">
        <f t="shared" si="97"/>
        <v>0</v>
      </c>
      <c r="DP9" s="13">
        <f t="shared" si="98"/>
        <v>0</v>
      </c>
      <c r="DQ9" s="13">
        <f t="shared" si="99"/>
        <v>0</v>
      </c>
      <c r="DR9" s="13">
        <f t="shared" si="100"/>
        <v>0</v>
      </c>
      <c r="DS9" s="13">
        <f t="shared" si="101"/>
        <v>0</v>
      </c>
      <c r="DT9" s="13">
        <f t="shared" si="102"/>
        <v>0</v>
      </c>
      <c r="DU9" s="13">
        <f t="shared" si="103"/>
        <v>0</v>
      </c>
      <c r="DV9" s="13">
        <f t="shared" si="104"/>
        <v>0</v>
      </c>
      <c r="DW9" s="13">
        <f t="shared" si="105"/>
        <v>0</v>
      </c>
      <c r="DX9" s="13">
        <f t="shared" si="106"/>
        <v>0</v>
      </c>
      <c r="DY9" s="13">
        <f t="shared" si="107"/>
        <v>0</v>
      </c>
      <c r="DZ9" s="13">
        <f t="shared" si="108"/>
        <v>0</v>
      </c>
      <c r="EA9" s="13">
        <f t="shared" si="109"/>
        <v>0</v>
      </c>
      <c r="EB9" s="13">
        <f t="shared" si="110"/>
        <v>0</v>
      </c>
      <c r="EC9" s="13">
        <f t="shared" si="111"/>
        <v>0</v>
      </c>
      <c r="ED9" s="13">
        <f t="shared" si="112"/>
        <v>0</v>
      </c>
      <c r="EE9" s="13">
        <f t="shared" si="113"/>
        <v>0</v>
      </c>
      <c r="EF9" s="13">
        <f t="shared" si="114"/>
        <v>0</v>
      </c>
      <c r="EG9" s="13">
        <f t="shared" si="115"/>
        <v>0</v>
      </c>
      <c r="EH9" s="13">
        <f t="shared" si="116"/>
        <v>0</v>
      </c>
      <c r="EI9" s="13">
        <f t="shared" si="117"/>
        <v>0</v>
      </c>
      <c r="EJ9" s="13">
        <f t="shared" si="118"/>
        <v>0</v>
      </c>
      <c r="EK9" s="13">
        <f t="shared" si="119"/>
        <v>0</v>
      </c>
      <c r="EL9" s="13">
        <f t="shared" si="120"/>
        <v>0</v>
      </c>
      <c r="EM9" s="13">
        <f t="shared" si="121"/>
        <v>0</v>
      </c>
      <c r="EN9" s="13">
        <f t="shared" si="122"/>
        <v>0</v>
      </c>
      <c r="EO9" s="13">
        <f t="shared" si="123"/>
        <v>0</v>
      </c>
      <c r="EP9" s="13">
        <f t="shared" si="124"/>
        <v>0</v>
      </c>
      <c r="EQ9" s="13">
        <f t="shared" si="125"/>
        <v>0</v>
      </c>
      <c r="ER9" s="13">
        <f t="shared" si="126"/>
        <v>0</v>
      </c>
      <c r="ES9" s="13">
        <f t="shared" si="127"/>
        <v>0</v>
      </c>
      <c r="ET9" s="13">
        <f t="shared" si="128"/>
        <v>0</v>
      </c>
      <c r="EU9" s="13">
        <f t="shared" si="129"/>
        <v>0</v>
      </c>
      <c r="EV9" s="13">
        <f t="shared" si="130"/>
        <v>0</v>
      </c>
      <c r="EW9" s="13">
        <f t="shared" si="131"/>
        <v>0</v>
      </c>
      <c r="EX9" s="13">
        <f t="shared" si="132"/>
        <v>0</v>
      </c>
      <c r="EY9" s="13">
        <f t="shared" si="133"/>
        <v>0</v>
      </c>
      <c r="EZ9" s="13">
        <f t="shared" si="134"/>
        <v>0</v>
      </c>
      <c r="FA9" s="13">
        <f t="shared" si="135"/>
        <v>0</v>
      </c>
      <c r="FB9" s="13">
        <f t="shared" si="136"/>
        <v>0</v>
      </c>
      <c r="FC9" s="13">
        <f t="shared" si="137"/>
        <v>0</v>
      </c>
      <c r="FD9" s="13">
        <f t="shared" si="138"/>
        <v>0</v>
      </c>
      <c r="FE9" s="13">
        <f t="shared" si="139"/>
        <v>0</v>
      </c>
      <c r="FF9" s="13">
        <f t="shared" si="140"/>
        <v>0</v>
      </c>
      <c r="FG9" s="13">
        <f t="shared" si="141"/>
        <v>0</v>
      </c>
      <c r="FH9" s="13">
        <f t="shared" si="142"/>
        <v>0</v>
      </c>
      <c r="FI9" s="13">
        <f t="shared" si="143"/>
        <v>0</v>
      </c>
      <c r="FJ9" s="13">
        <f t="shared" si="144"/>
        <v>0</v>
      </c>
      <c r="FK9" s="13">
        <f t="shared" si="145"/>
        <v>0</v>
      </c>
      <c r="FL9" s="13">
        <f t="shared" si="146"/>
        <v>0</v>
      </c>
      <c r="FM9" s="13">
        <f t="shared" si="147"/>
        <v>0</v>
      </c>
      <c r="FN9" s="13">
        <f t="shared" si="148"/>
        <v>0</v>
      </c>
      <c r="FO9" s="13">
        <f t="shared" si="149"/>
        <v>0</v>
      </c>
      <c r="FP9" s="13">
        <f t="shared" si="150"/>
        <v>0</v>
      </c>
      <c r="FQ9" s="13">
        <f t="shared" si="151"/>
        <v>0</v>
      </c>
      <c r="FR9" s="13">
        <f t="shared" si="152"/>
        <v>0</v>
      </c>
      <c r="FS9" s="13">
        <f t="shared" si="153"/>
        <v>0</v>
      </c>
      <c r="FT9" s="13">
        <f t="shared" si="154"/>
        <v>0</v>
      </c>
      <c r="FU9" s="13">
        <f t="shared" si="155"/>
        <v>0</v>
      </c>
      <c r="FV9" s="13">
        <f t="shared" si="156"/>
        <v>0</v>
      </c>
      <c r="FW9" s="13">
        <f t="shared" si="157"/>
        <v>0</v>
      </c>
      <c r="FX9" s="13">
        <f t="shared" si="158"/>
        <v>0</v>
      </c>
      <c r="FY9" s="13">
        <f t="shared" si="159"/>
        <v>0</v>
      </c>
      <c r="FZ9" s="13">
        <f t="shared" si="160"/>
        <v>1</v>
      </c>
      <c r="GA9" s="13">
        <f t="shared" si="161"/>
        <v>0</v>
      </c>
      <c r="GB9" s="13">
        <f t="shared" si="162"/>
        <v>0</v>
      </c>
      <c r="GC9" s="13">
        <f t="shared" si="163"/>
        <v>0</v>
      </c>
      <c r="GD9" s="13">
        <f t="shared" si="164"/>
        <v>0</v>
      </c>
      <c r="GE9" s="13">
        <f t="shared" si="165"/>
        <v>0</v>
      </c>
      <c r="GF9" s="13">
        <f t="shared" si="166"/>
        <v>0</v>
      </c>
      <c r="GG9" s="13">
        <f t="shared" si="167"/>
        <v>0</v>
      </c>
      <c r="GH9" s="30">
        <f t="shared" si="168"/>
        <v>2</v>
      </c>
    </row>
    <row r="10" spans="1:190">
      <c r="A10" s="2">
        <f>'database including 834 studies'!A10</f>
        <v>9</v>
      </c>
      <c r="B10" s="2">
        <f>'database including 834 studies'!J10</f>
        <v>1</v>
      </c>
      <c r="C10" s="2">
        <f>'database including 834 studies'!K10</f>
        <v>6</v>
      </c>
      <c r="D10" s="2">
        <f>'database including 834 studies'!L10</f>
        <v>1</v>
      </c>
      <c r="E10" s="2">
        <f>'database including 834 studies'!M10</f>
        <v>1</v>
      </c>
      <c r="F10" s="2">
        <f>'database including 834 studies'!N10</f>
        <v>1</v>
      </c>
      <c r="G10" s="2">
        <f>'database including 834 studies'!O10</f>
        <v>1</v>
      </c>
      <c r="H10" s="2">
        <f>'database including 834 studies'!P10</f>
        <v>1</v>
      </c>
      <c r="I10" s="2">
        <f>'database including 834 studies'!Q10</f>
        <v>1</v>
      </c>
      <c r="J10" s="2">
        <f>'database including 834 studies'!R10</f>
        <v>2016</v>
      </c>
      <c r="K10" s="29">
        <f>'database including 834 studies'!A540</f>
        <v>539</v>
      </c>
      <c r="L10" s="2">
        <f>'database including 834 studies'!J540</f>
        <v>0</v>
      </c>
      <c r="M10" s="2">
        <f>'database including 834 studies'!K540</f>
        <v>6</v>
      </c>
      <c r="N10" s="2">
        <f>'database including 834 studies'!L540</f>
        <v>1</v>
      </c>
      <c r="O10" s="2">
        <f>'database including 834 studies'!M540</f>
        <v>1</v>
      </c>
      <c r="P10" s="2">
        <f>'database including 834 studies'!N540</f>
        <v>1</v>
      </c>
      <c r="Q10" s="2">
        <f>'database including 834 studies'!O540</f>
        <v>1</v>
      </c>
      <c r="R10" s="2">
        <f>'database including 834 studies'!P540</f>
        <v>1</v>
      </c>
      <c r="S10" s="2">
        <f>'database including 834 studies'!Q540</f>
        <v>1</v>
      </c>
      <c r="T10" s="2">
        <f>'database including 834 studies'!R540</f>
        <v>2018</v>
      </c>
      <c r="V10" s="13">
        <f t="shared" si="0"/>
        <v>0</v>
      </c>
      <c r="W10" s="13">
        <f t="shared" si="1"/>
        <v>0</v>
      </c>
      <c r="X10" s="13">
        <f t="shared" si="2"/>
        <v>0</v>
      </c>
      <c r="Y10" s="13">
        <f t="shared" si="3"/>
        <v>0</v>
      </c>
      <c r="Z10" s="13">
        <f t="shared" si="4"/>
        <v>0</v>
      </c>
      <c r="AA10" s="13">
        <f t="shared" si="5"/>
        <v>0</v>
      </c>
      <c r="AB10" s="13">
        <f t="shared" si="6"/>
        <v>0</v>
      </c>
      <c r="AC10" s="13">
        <f t="shared" si="7"/>
        <v>0</v>
      </c>
      <c r="AD10" s="13">
        <f t="shared" si="8"/>
        <v>0</v>
      </c>
      <c r="AE10" s="13">
        <f t="shared" si="9"/>
        <v>0</v>
      </c>
      <c r="AF10" s="13">
        <f t="shared" si="10"/>
        <v>0</v>
      </c>
      <c r="AG10" s="13">
        <f t="shared" si="11"/>
        <v>0</v>
      </c>
      <c r="AH10" s="13">
        <f t="shared" si="12"/>
        <v>0</v>
      </c>
      <c r="AI10" s="13">
        <f t="shared" si="13"/>
        <v>0</v>
      </c>
      <c r="AJ10" s="13">
        <f t="shared" si="14"/>
        <v>0</v>
      </c>
      <c r="AK10" s="13">
        <f t="shared" si="15"/>
        <v>0</v>
      </c>
      <c r="AL10" s="13">
        <f t="shared" si="16"/>
        <v>0</v>
      </c>
      <c r="AM10" s="13">
        <f t="shared" si="17"/>
        <v>0</v>
      </c>
      <c r="AN10" s="13">
        <f t="shared" si="18"/>
        <v>0</v>
      </c>
      <c r="AO10" s="13">
        <f t="shared" si="19"/>
        <v>0</v>
      </c>
      <c r="AP10" s="13">
        <f t="shared" si="20"/>
        <v>0</v>
      </c>
      <c r="AQ10" s="13">
        <f t="shared" si="21"/>
        <v>0</v>
      </c>
      <c r="AR10" s="13">
        <f t="shared" si="22"/>
        <v>0</v>
      </c>
      <c r="AS10" s="13">
        <f t="shared" si="23"/>
        <v>0</v>
      </c>
      <c r="AT10" s="13">
        <f t="shared" si="24"/>
        <v>0</v>
      </c>
      <c r="AU10" s="13">
        <f t="shared" si="25"/>
        <v>0</v>
      </c>
      <c r="AV10" s="13">
        <f t="shared" si="26"/>
        <v>0</v>
      </c>
      <c r="AW10" s="13">
        <f t="shared" si="27"/>
        <v>0</v>
      </c>
      <c r="AX10" s="13">
        <f t="shared" si="28"/>
        <v>0</v>
      </c>
      <c r="AY10" s="13">
        <f t="shared" si="29"/>
        <v>0</v>
      </c>
      <c r="AZ10" s="13">
        <f t="shared" si="30"/>
        <v>0</v>
      </c>
      <c r="BA10" s="13">
        <f t="shared" si="31"/>
        <v>0</v>
      </c>
      <c r="BB10" s="13">
        <f t="shared" si="32"/>
        <v>0</v>
      </c>
      <c r="BC10" s="13">
        <f t="shared" si="33"/>
        <v>0</v>
      </c>
      <c r="BD10" s="13">
        <f t="shared" si="34"/>
        <v>0</v>
      </c>
      <c r="BE10" s="13">
        <f t="shared" si="35"/>
        <v>0</v>
      </c>
      <c r="BF10" s="13">
        <f t="shared" si="36"/>
        <v>0</v>
      </c>
      <c r="BG10" s="13">
        <f t="shared" si="37"/>
        <v>0</v>
      </c>
      <c r="BH10" s="13">
        <f t="shared" si="38"/>
        <v>0</v>
      </c>
      <c r="BI10" s="13">
        <f t="shared" si="39"/>
        <v>0</v>
      </c>
      <c r="BJ10" s="13">
        <f t="shared" si="40"/>
        <v>0</v>
      </c>
      <c r="BK10" s="13">
        <f t="shared" si="41"/>
        <v>0</v>
      </c>
      <c r="BL10" s="13">
        <f t="shared" si="42"/>
        <v>0</v>
      </c>
      <c r="BM10" s="13">
        <f t="shared" si="43"/>
        <v>0</v>
      </c>
      <c r="BN10" s="13">
        <f t="shared" si="44"/>
        <v>0</v>
      </c>
      <c r="BO10" s="13">
        <f t="shared" si="45"/>
        <v>0</v>
      </c>
      <c r="BP10" s="13">
        <f t="shared" si="46"/>
        <v>0</v>
      </c>
      <c r="BQ10" s="13">
        <f t="shared" si="47"/>
        <v>0</v>
      </c>
      <c r="BR10" s="13">
        <f t="shared" si="48"/>
        <v>0</v>
      </c>
      <c r="BS10" s="13">
        <f t="shared" si="49"/>
        <v>0</v>
      </c>
      <c r="BT10" s="13">
        <f t="shared" si="50"/>
        <v>0</v>
      </c>
      <c r="BU10" s="13">
        <f t="shared" si="51"/>
        <v>0</v>
      </c>
      <c r="BV10" s="13">
        <f t="shared" si="52"/>
        <v>0</v>
      </c>
      <c r="BW10" s="13">
        <f t="shared" si="53"/>
        <v>0</v>
      </c>
      <c r="BX10" s="13">
        <f t="shared" si="54"/>
        <v>0</v>
      </c>
      <c r="BY10" s="13">
        <f t="shared" si="55"/>
        <v>0</v>
      </c>
      <c r="BZ10" s="13">
        <f t="shared" si="56"/>
        <v>0</v>
      </c>
      <c r="CA10" s="13">
        <f t="shared" si="57"/>
        <v>0</v>
      </c>
      <c r="CB10" s="13">
        <f t="shared" si="58"/>
        <v>0</v>
      </c>
      <c r="CC10" s="13">
        <f t="shared" si="59"/>
        <v>0</v>
      </c>
      <c r="CD10" s="13">
        <f t="shared" si="60"/>
        <v>0</v>
      </c>
      <c r="CE10" s="13">
        <f t="shared" si="61"/>
        <v>0</v>
      </c>
      <c r="CF10" s="13">
        <f t="shared" si="62"/>
        <v>0</v>
      </c>
      <c r="CG10" s="13">
        <f t="shared" si="63"/>
        <v>0</v>
      </c>
      <c r="CH10" s="13">
        <f t="shared" si="64"/>
        <v>0</v>
      </c>
      <c r="CI10" s="13">
        <f t="shared" si="65"/>
        <v>0</v>
      </c>
      <c r="CJ10" s="13">
        <f t="shared" si="66"/>
        <v>0</v>
      </c>
      <c r="CK10" s="13">
        <f t="shared" si="67"/>
        <v>0</v>
      </c>
      <c r="CL10" s="13">
        <f t="shared" si="68"/>
        <v>0</v>
      </c>
      <c r="CM10" s="13">
        <f t="shared" si="69"/>
        <v>0</v>
      </c>
      <c r="CN10" s="13">
        <f t="shared" si="70"/>
        <v>0</v>
      </c>
      <c r="CO10" s="13">
        <f t="shared" si="71"/>
        <v>0</v>
      </c>
      <c r="CP10" s="13">
        <f t="shared" si="72"/>
        <v>0</v>
      </c>
      <c r="CQ10" s="13">
        <f t="shared" si="73"/>
        <v>0</v>
      </c>
      <c r="CR10" s="13">
        <f t="shared" si="74"/>
        <v>0</v>
      </c>
      <c r="CS10" s="13">
        <f t="shared" si="75"/>
        <v>0</v>
      </c>
      <c r="CT10" s="13">
        <f t="shared" si="76"/>
        <v>0</v>
      </c>
      <c r="CU10" s="13">
        <f t="shared" si="77"/>
        <v>1</v>
      </c>
      <c r="CV10" s="13">
        <f t="shared" si="78"/>
        <v>0</v>
      </c>
      <c r="CW10" s="13">
        <f t="shared" si="79"/>
        <v>0</v>
      </c>
      <c r="CX10" s="13">
        <f t="shared" si="80"/>
        <v>0</v>
      </c>
      <c r="CY10" s="13">
        <f t="shared" si="81"/>
        <v>0</v>
      </c>
      <c r="CZ10" s="13">
        <f t="shared" si="82"/>
        <v>0</v>
      </c>
      <c r="DA10" s="13">
        <f t="shared" si="83"/>
        <v>0</v>
      </c>
      <c r="DB10" s="13">
        <f t="shared" si="84"/>
        <v>0</v>
      </c>
      <c r="DC10" s="13">
        <f t="shared" si="85"/>
        <v>0</v>
      </c>
      <c r="DD10" s="13">
        <f t="shared" si="86"/>
        <v>0</v>
      </c>
      <c r="DE10" s="13">
        <f t="shared" si="87"/>
        <v>0</v>
      </c>
      <c r="DF10" s="13">
        <f t="shared" si="88"/>
        <v>0</v>
      </c>
      <c r="DG10" s="13">
        <f t="shared" si="89"/>
        <v>0</v>
      </c>
      <c r="DH10" s="13">
        <f t="shared" si="90"/>
        <v>0</v>
      </c>
      <c r="DI10" s="13">
        <f t="shared" si="91"/>
        <v>0</v>
      </c>
      <c r="DJ10" s="13">
        <f t="shared" si="92"/>
        <v>0</v>
      </c>
      <c r="DK10" s="13">
        <f t="shared" si="93"/>
        <v>0</v>
      </c>
      <c r="DL10" s="13">
        <f t="shared" si="94"/>
        <v>0</v>
      </c>
      <c r="DM10" s="13">
        <f t="shared" si="95"/>
        <v>0</v>
      </c>
      <c r="DN10" s="13">
        <f t="shared" si="96"/>
        <v>0</v>
      </c>
      <c r="DO10" s="13">
        <f t="shared" si="97"/>
        <v>0</v>
      </c>
      <c r="DP10" s="13">
        <f t="shared" si="98"/>
        <v>0</v>
      </c>
      <c r="DQ10" s="13">
        <f t="shared" si="99"/>
        <v>0</v>
      </c>
      <c r="DR10" s="13">
        <f t="shared" si="100"/>
        <v>0</v>
      </c>
      <c r="DS10" s="13">
        <f t="shared" si="101"/>
        <v>0</v>
      </c>
      <c r="DT10" s="13">
        <f t="shared" si="102"/>
        <v>0</v>
      </c>
      <c r="DU10" s="13">
        <f t="shared" si="103"/>
        <v>0</v>
      </c>
      <c r="DV10" s="13">
        <f t="shared" si="104"/>
        <v>0</v>
      </c>
      <c r="DW10" s="13">
        <f t="shared" si="105"/>
        <v>0</v>
      </c>
      <c r="DX10" s="13">
        <f t="shared" si="106"/>
        <v>0</v>
      </c>
      <c r="DY10" s="13">
        <f t="shared" si="107"/>
        <v>0</v>
      </c>
      <c r="DZ10" s="13">
        <f t="shared" si="108"/>
        <v>0</v>
      </c>
      <c r="EA10" s="13">
        <f t="shared" si="109"/>
        <v>0</v>
      </c>
      <c r="EB10" s="13">
        <f t="shared" si="110"/>
        <v>0</v>
      </c>
      <c r="EC10" s="13">
        <f t="shared" si="111"/>
        <v>0</v>
      </c>
      <c r="ED10" s="13">
        <f t="shared" si="112"/>
        <v>0</v>
      </c>
      <c r="EE10" s="13">
        <f t="shared" si="113"/>
        <v>0</v>
      </c>
      <c r="EF10" s="13">
        <f t="shared" si="114"/>
        <v>0</v>
      </c>
      <c r="EG10" s="13">
        <f t="shared" si="115"/>
        <v>0</v>
      </c>
      <c r="EH10" s="13">
        <f t="shared" si="116"/>
        <v>0</v>
      </c>
      <c r="EI10" s="13">
        <f t="shared" si="117"/>
        <v>0</v>
      </c>
      <c r="EJ10" s="13">
        <f t="shared" si="118"/>
        <v>0</v>
      </c>
      <c r="EK10" s="13">
        <f t="shared" si="119"/>
        <v>0</v>
      </c>
      <c r="EL10" s="13">
        <f t="shared" si="120"/>
        <v>0</v>
      </c>
      <c r="EM10" s="13">
        <f t="shared" si="121"/>
        <v>0</v>
      </c>
      <c r="EN10" s="13">
        <f t="shared" si="122"/>
        <v>0</v>
      </c>
      <c r="EO10" s="13">
        <f t="shared" si="123"/>
        <v>0</v>
      </c>
      <c r="EP10" s="13">
        <f t="shared" si="124"/>
        <v>0</v>
      </c>
      <c r="EQ10" s="13">
        <f t="shared" si="125"/>
        <v>0</v>
      </c>
      <c r="ER10" s="13">
        <f t="shared" si="126"/>
        <v>0</v>
      </c>
      <c r="ES10" s="13">
        <f t="shared" si="127"/>
        <v>0</v>
      </c>
      <c r="ET10" s="13">
        <f t="shared" si="128"/>
        <v>0</v>
      </c>
      <c r="EU10" s="13">
        <f t="shared" si="129"/>
        <v>0</v>
      </c>
      <c r="EV10" s="13">
        <f t="shared" si="130"/>
        <v>0</v>
      </c>
      <c r="EW10" s="13">
        <f t="shared" si="131"/>
        <v>0</v>
      </c>
      <c r="EX10" s="13">
        <f t="shared" si="132"/>
        <v>0</v>
      </c>
      <c r="EY10" s="13">
        <f t="shared" si="133"/>
        <v>0</v>
      </c>
      <c r="EZ10" s="13">
        <f t="shared" si="134"/>
        <v>0</v>
      </c>
      <c r="FA10" s="13">
        <f t="shared" si="135"/>
        <v>0</v>
      </c>
      <c r="FB10" s="13">
        <f t="shared" si="136"/>
        <v>0</v>
      </c>
      <c r="FC10" s="13">
        <f t="shared" si="137"/>
        <v>0</v>
      </c>
      <c r="FD10" s="13">
        <f t="shared" si="138"/>
        <v>0</v>
      </c>
      <c r="FE10" s="13">
        <f t="shared" si="139"/>
        <v>0</v>
      </c>
      <c r="FF10" s="13">
        <f t="shared" si="140"/>
        <v>0</v>
      </c>
      <c r="FG10" s="13">
        <f t="shared" si="141"/>
        <v>0</v>
      </c>
      <c r="FH10" s="13">
        <f t="shared" si="142"/>
        <v>0</v>
      </c>
      <c r="FI10" s="13">
        <f t="shared" si="143"/>
        <v>0</v>
      </c>
      <c r="FJ10" s="13">
        <f t="shared" si="144"/>
        <v>0</v>
      </c>
      <c r="FK10" s="13">
        <f t="shared" si="145"/>
        <v>0</v>
      </c>
      <c r="FL10" s="13">
        <f t="shared" si="146"/>
        <v>0</v>
      </c>
      <c r="FM10" s="13">
        <f t="shared" si="147"/>
        <v>0</v>
      </c>
      <c r="FN10" s="13">
        <f t="shared" si="148"/>
        <v>0</v>
      </c>
      <c r="FO10" s="13">
        <f t="shared" si="149"/>
        <v>0</v>
      </c>
      <c r="FP10" s="13">
        <f t="shared" si="150"/>
        <v>0</v>
      </c>
      <c r="FQ10" s="13">
        <f t="shared" si="151"/>
        <v>0</v>
      </c>
      <c r="FR10" s="13">
        <f t="shared" si="152"/>
        <v>0</v>
      </c>
      <c r="FS10" s="13">
        <f t="shared" si="153"/>
        <v>0</v>
      </c>
      <c r="FT10" s="13">
        <f t="shared" si="154"/>
        <v>0</v>
      </c>
      <c r="FU10" s="13">
        <f t="shared" si="155"/>
        <v>0</v>
      </c>
      <c r="FV10" s="13">
        <f t="shared" si="156"/>
        <v>0</v>
      </c>
      <c r="FW10" s="13">
        <f t="shared" si="157"/>
        <v>0</v>
      </c>
      <c r="FX10" s="13">
        <f t="shared" si="158"/>
        <v>0</v>
      </c>
      <c r="FY10" s="13">
        <f t="shared" si="159"/>
        <v>0</v>
      </c>
      <c r="FZ10" s="13">
        <f t="shared" si="160"/>
        <v>0</v>
      </c>
      <c r="GA10" s="13">
        <f t="shared" si="161"/>
        <v>0</v>
      </c>
      <c r="GB10" s="13">
        <f t="shared" si="162"/>
        <v>0</v>
      </c>
      <c r="GC10" s="13">
        <f t="shared" si="163"/>
        <v>1</v>
      </c>
      <c r="GD10" s="13">
        <f t="shared" si="164"/>
        <v>0</v>
      </c>
      <c r="GE10" s="13">
        <f t="shared" si="165"/>
        <v>0</v>
      </c>
      <c r="GF10" s="13">
        <f t="shared" si="166"/>
        <v>0</v>
      </c>
      <c r="GG10" s="13">
        <f t="shared" si="167"/>
        <v>0</v>
      </c>
      <c r="GH10" s="30">
        <f t="shared" si="168"/>
        <v>2</v>
      </c>
    </row>
    <row r="11" spans="1:190">
      <c r="A11" s="2">
        <f>'database including 834 studies'!A11</f>
        <v>10</v>
      </c>
      <c r="B11" s="2">
        <f>'database including 834 studies'!J11</f>
        <v>1</v>
      </c>
      <c r="C11" s="2">
        <f>'database including 834 studies'!K11</f>
        <v>6</v>
      </c>
      <c r="D11" s="2">
        <f>'database including 834 studies'!L11</f>
        <v>1</v>
      </c>
      <c r="E11" s="2">
        <f>'database including 834 studies'!M11</f>
        <v>1</v>
      </c>
      <c r="F11" s="2">
        <f>'database including 834 studies'!N11</f>
        <v>1</v>
      </c>
      <c r="G11" s="2">
        <f>'database including 834 studies'!O11</f>
        <v>1</v>
      </c>
      <c r="H11" s="2">
        <f>'database including 834 studies'!P11</f>
        <v>1</v>
      </c>
      <c r="I11" s="2">
        <f>'database including 834 studies'!Q11</f>
        <v>1</v>
      </c>
      <c r="J11" s="2">
        <f>'database including 834 studies'!R11</f>
        <v>2021</v>
      </c>
      <c r="K11" s="29">
        <f>'database including 834 studies'!A541</f>
        <v>540</v>
      </c>
      <c r="L11" s="2">
        <f>'database including 834 studies'!J541</f>
        <v>0</v>
      </c>
      <c r="M11" s="2">
        <f>'database including 834 studies'!K541</f>
        <v>6</v>
      </c>
      <c r="N11" s="2">
        <f>'database including 834 studies'!L541</f>
        <v>1</v>
      </c>
      <c r="O11" s="2">
        <f>'database including 834 studies'!M541</f>
        <v>1</v>
      </c>
      <c r="P11" s="2">
        <f>'database including 834 studies'!N541</f>
        <v>1</v>
      </c>
      <c r="Q11" s="2">
        <f>'database including 834 studies'!O541</f>
        <v>1</v>
      </c>
      <c r="R11" s="2">
        <f>'database including 834 studies'!P541</f>
        <v>1</v>
      </c>
      <c r="S11" s="2">
        <f>'database including 834 studies'!Q541</f>
        <v>1</v>
      </c>
      <c r="T11" s="2">
        <f>'database including 834 studies'!R541</f>
        <v>2016</v>
      </c>
      <c r="V11" s="13">
        <f t="shared" si="0"/>
        <v>0</v>
      </c>
      <c r="W11" s="13">
        <f t="shared" si="1"/>
        <v>0</v>
      </c>
      <c r="X11" s="13">
        <f t="shared" si="2"/>
        <v>0</v>
      </c>
      <c r="Y11" s="13">
        <f t="shared" si="3"/>
        <v>0</v>
      </c>
      <c r="Z11" s="13">
        <f t="shared" si="4"/>
        <v>0</v>
      </c>
      <c r="AA11" s="13">
        <f t="shared" si="5"/>
        <v>0</v>
      </c>
      <c r="AB11" s="13">
        <f t="shared" si="6"/>
        <v>0</v>
      </c>
      <c r="AC11" s="13">
        <f t="shared" si="7"/>
        <v>0</v>
      </c>
      <c r="AD11" s="13">
        <f t="shared" si="8"/>
        <v>0</v>
      </c>
      <c r="AE11" s="13">
        <f t="shared" si="9"/>
        <v>0</v>
      </c>
      <c r="AF11" s="13">
        <f t="shared" si="10"/>
        <v>0</v>
      </c>
      <c r="AG11" s="13">
        <f t="shared" si="11"/>
        <v>0</v>
      </c>
      <c r="AH11" s="13">
        <f t="shared" si="12"/>
        <v>0</v>
      </c>
      <c r="AI11" s="13">
        <f t="shared" si="13"/>
        <v>0</v>
      </c>
      <c r="AJ11" s="13">
        <f t="shared" si="14"/>
        <v>0</v>
      </c>
      <c r="AK11" s="13">
        <f t="shared" si="15"/>
        <v>0</v>
      </c>
      <c r="AL11" s="13">
        <f t="shared" si="16"/>
        <v>0</v>
      </c>
      <c r="AM11" s="13">
        <f t="shared" si="17"/>
        <v>0</v>
      </c>
      <c r="AN11" s="13">
        <f t="shared" si="18"/>
        <v>0</v>
      </c>
      <c r="AO11" s="13">
        <f t="shared" si="19"/>
        <v>0</v>
      </c>
      <c r="AP11" s="13">
        <f t="shared" si="20"/>
        <v>0</v>
      </c>
      <c r="AQ11" s="13">
        <f t="shared" si="21"/>
        <v>0</v>
      </c>
      <c r="AR11" s="13">
        <f t="shared" si="22"/>
        <v>0</v>
      </c>
      <c r="AS11" s="13">
        <f t="shared" si="23"/>
        <v>0</v>
      </c>
      <c r="AT11" s="13">
        <f t="shared" si="24"/>
        <v>0</v>
      </c>
      <c r="AU11" s="13">
        <f t="shared" si="25"/>
        <v>0</v>
      </c>
      <c r="AV11" s="13">
        <f t="shared" si="26"/>
        <v>0</v>
      </c>
      <c r="AW11" s="13">
        <f t="shared" si="27"/>
        <v>0</v>
      </c>
      <c r="AX11" s="13">
        <f t="shared" si="28"/>
        <v>0</v>
      </c>
      <c r="AY11" s="13">
        <f t="shared" si="29"/>
        <v>0</v>
      </c>
      <c r="AZ11" s="13">
        <f t="shared" si="30"/>
        <v>0</v>
      </c>
      <c r="BA11" s="13">
        <f t="shared" si="31"/>
        <v>0</v>
      </c>
      <c r="BB11" s="13">
        <f t="shared" si="32"/>
        <v>0</v>
      </c>
      <c r="BC11" s="13">
        <f t="shared" si="33"/>
        <v>0</v>
      </c>
      <c r="BD11" s="13">
        <f t="shared" si="34"/>
        <v>0</v>
      </c>
      <c r="BE11" s="13">
        <f t="shared" si="35"/>
        <v>0</v>
      </c>
      <c r="BF11" s="13">
        <f t="shared" si="36"/>
        <v>0</v>
      </c>
      <c r="BG11" s="13">
        <f t="shared" si="37"/>
        <v>0</v>
      </c>
      <c r="BH11" s="13">
        <f t="shared" si="38"/>
        <v>0</v>
      </c>
      <c r="BI11" s="13">
        <f t="shared" si="39"/>
        <v>0</v>
      </c>
      <c r="BJ11" s="13">
        <f t="shared" si="40"/>
        <v>0</v>
      </c>
      <c r="BK11" s="13">
        <f t="shared" si="41"/>
        <v>0</v>
      </c>
      <c r="BL11" s="13">
        <f t="shared" si="42"/>
        <v>0</v>
      </c>
      <c r="BM11" s="13">
        <f t="shared" si="43"/>
        <v>0</v>
      </c>
      <c r="BN11" s="13">
        <f t="shared" si="44"/>
        <v>0</v>
      </c>
      <c r="BO11" s="13">
        <f t="shared" si="45"/>
        <v>0</v>
      </c>
      <c r="BP11" s="13">
        <f t="shared" si="46"/>
        <v>0</v>
      </c>
      <c r="BQ11" s="13">
        <f t="shared" si="47"/>
        <v>0</v>
      </c>
      <c r="BR11" s="13">
        <f t="shared" si="48"/>
        <v>0</v>
      </c>
      <c r="BS11" s="13">
        <f t="shared" si="49"/>
        <v>0</v>
      </c>
      <c r="BT11" s="13">
        <f t="shared" si="50"/>
        <v>0</v>
      </c>
      <c r="BU11" s="13">
        <f t="shared" si="51"/>
        <v>0</v>
      </c>
      <c r="BV11" s="13">
        <f t="shared" si="52"/>
        <v>0</v>
      </c>
      <c r="BW11" s="13">
        <f t="shared" si="53"/>
        <v>0</v>
      </c>
      <c r="BX11" s="13">
        <f t="shared" si="54"/>
        <v>0</v>
      </c>
      <c r="BY11" s="13">
        <f t="shared" si="55"/>
        <v>0</v>
      </c>
      <c r="BZ11" s="13">
        <f t="shared" si="56"/>
        <v>0</v>
      </c>
      <c r="CA11" s="13">
        <f t="shared" si="57"/>
        <v>0</v>
      </c>
      <c r="CB11" s="13">
        <f t="shared" si="58"/>
        <v>0</v>
      </c>
      <c r="CC11" s="13">
        <f t="shared" si="59"/>
        <v>0</v>
      </c>
      <c r="CD11" s="13">
        <f t="shared" si="60"/>
        <v>0</v>
      </c>
      <c r="CE11" s="13">
        <f t="shared" si="61"/>
        <v>0</v>
      </c>
      <c r="CF11" s="13">
        <f t="shared" si="62"/>
        <v>0</v>
      </c>
      <c r="CG11" s="13">
        <f t="shared" si="63"/>
        <v>0</v>
      </c>
      <c r="CH11" s="13">
        <f t="shared" si="64"/>
        <v>0</v>
      </c>
      <c r="CI11" s="13">
        <f t="shared" si="65"/>
        <v>0</v>
      </c>
      <c r="CJ11" s="13">
        <f t="shared" si="66"/>
        <v>0</v>
      </c>
      <c r="CK11" s="13">
        <f t="shared" si="67"/>
        <v>0</v>
      </c>
      <c r="CL11" s="13">
        <f t="shared" si="68"/>
        <v>0</v>
      </c>
      <c r="CM11" s="13">
        <f t="shared" si="69"/>
        <v>0</v>
      </c>
      <c r="CN11" s="13">
        <f t="shared" si="70"/>
        <v>0</v>
      </c>
      <c r="CO11" s="13">
        <f t="shared" si="71"/>
        <v>0</v>
      </c>
      <c r="CP11" s="13">
        <f t="shared" si="72"/>
        <v>0</v>
      </c>
      <c r="CQ11" s="13">
        <f t="shared" si="73"/>
        <v>0</v>
      </c>
      <c r="CR11" s="13">
        <f t="shared" si="74"/>
        <v>0</v>
      </c>
      <c r="CS11" s="13">
        <f t="shared" si="75"/>
        <v>0</v>
      </c>
      <c r="CT11" s="13">
        <f t="shared" si="76"/>
        <v>0</v>
      </c>
      <c r="CU11" s="13">
        <f t="shared" si="77"/>
        <v>0</v>
      </c>
      <c r="CV11" s="13">
        <f t="shared" si="78"/>
        <v>0</v>
      </c>
      <c r="CW11" s="13">
        <f t="shared" si="79"/>
        <v>0</v>
      </c>
      <c r="CX11" s="13">
        <f t="shared" si="80"/>
        <v>0</v>
      </c>
      <c r="CY11" s="13">
        <f t="shared" si="81"/>
        <v>0</v>
      </c>
      <c r="CZ11" s="13">
        <f t="shared" si="82"/>
        <v>1</v>
      </c>
      <c r="DA11" s="13">
        <f t="shared" si="83"/>
        <v>0</v>
      </c>
      <c r="DB11" s="13">
        <f t="shared" si="84"/>
        <v>0</v>
      </c>
      <c r="DC11" s="13">
        <f t="shared" si="85"/>
        <v>0</v>
      </c>
      <c r="DD11" s="13">
        <f t="shared" si="86"/>
        <v>0</v>
      </c>
      <c r="DE11" s="13">
        <f t="shared" si="87"/>
        <v>0</v>
      </c>
      <c r="DF11" s="13">
        <f t="shared" si="88"/>
        <v>0</v>
      </c>
      <c r="DG11" s="13">
        <f t="shared" si="89"/>
        <v>0</v>
      </c>
      <c r="DH11" s="13">
        <f t="shared" si="90"/>
        <v>0</v>
      </c>
      <c r="DI11" s="13">
        <f t="shared" si="91"/>
        <v>0</v>
      </c>
      <c r="DJ11" s="13">
        <f t="shared" si="92"/>
        <v>0</v>
      </c>
      <c r="DK11" s="13">
        <f t="shared" si="93"/>
        <v>0</v>
      </c>
      <c r="DL11" s="13">
        <f t="shared" si="94"/>
        <v>0</v>
      </c>
      <c r="DM11" s="13">
        <f t="shared" si="95"/>
        <v>0</v>
      </c>
      <c r="DN11" s="13">
        <f t="shared" si="96"/>
        <v>0</v>
      </c>
      <c r="DO11" s="13">
        <f t="shared" si="97"/>
        <v>0</v>
      </c>
      <c r="DP11" s="13">
        <f t="shared" si="98"/>
        <v>0</v>
      </c>
      <c r="DQ11" s="13">
        <f t="shared" si="99"/>
        <v>0</v>
      </c>
      <c r="DR11" s="13">
        <f t="shared" si="100"/>
        <v>0</v>
      </c>
      <c r="DS11" s="13">
        <f t="shared" si="101"/>
        <v>0</v>
      </c>
      <c r="DT11" s="13">
        <f t="shared" si="102"/>
        <v>0</v>
      </c>
      <c r="DU11" s="13">
        <f t="shared" si="103"/>
        <v>0</v>
      </c>
      <c r="DV11" s="13">
        <f t="shared" si="104"/>
        <v>0</v>
      </c>
      <c r="DW11" s="13">
        <f t="shared" si="105"/>
        <v>0</v>
      </c>
      <c r="DX11" s="13">
        <f t="shared" si="106"/>
        <v>0</v>
      </c>
      <c r="DY11" s="13">
        <f t="shared" si="107"/>
        <v>0</v>
      </c>
      <c r="DZ11" s="13">
        <f t="shared" si="108"/>
        <v>0</v>
      </c>
      <c r="EA11" s="13">
        <f t="shared" si="109"/>
        <v>0</v>
      </c>
      <c r="EB11" s="13">
        <f t="shared" si="110"/>
        <v>0</v>
      </c>
      <c r="EC11" s="13">
        <f t="shared" si="111"/>
        <v>0</v>
      </c>
      <c r="ED11" s="13">
        <f t="shared" si="112"/>
        <v>0</v>
      </c>
      <c r="EE11" s="13">
        <f t="shared" si="113"/>
        <v>0</v>
      </c>
      <c r="EF11" s="13">
        <f t="shared" si="114"/>
        <v>0</v>
      </c>
      <c r="EG11" s="13">
        <f t="shared" si="115"/>
        <v>0</v>
      </c>
      <c r="EH11" s="13">
        <f t="shared" si="116"/>
        <v>0</v>
      </c>
      <c r="EI11" s="13">
        <f t="shared" si="117"/>
        <v>0</v>
      </c>
      <c r="EJ11" s="13">
        <f t="shared" si="118"/>
        <v>0</v>
      </c>
      <c r="EK11" s="13">
        <f t="shared" si="119"/>
        <v>0</v>
      </c>
      <c r="EL11" s="13">
        <f t="shared" si="120"/>
        <v>0</v>
      </c>
      <c r="EM11" s="13">
        <f t="shared" si="121"/>
        <v>0</v>
      </c>
      <c r="EN11" s="13">
        <f t="shared" si="122"/>
        <v>0</v>
      </c>
      <c r="EO11" s="13">
        <f t="shared" si="123"/>
        <v>0</v>
      </c>
      <c r="EP11" s="13">
        <f t="shared" si="124"/>
        <v>0</v>
      </c>
      <c r="EQ11" s="13">
        <f t="shared" si="125"/>
        <v>0</v>
      </c>
      <c r="ER11" s="13">
        <f t="shared" si="126"/>
        <v>0</v>
      </c>
      <c r="ES11" s="13">
        <f t="shared" si="127"/>
        <v>0</v>
      </c>
      <c r="ET11" s="13">
        <f t="shared" si="128"/>
        <v>0</v>
      </c>
      <c r="EU11" s="13">
        <f t="shared" si="129"/>
        <v>0</v>
      </c>
      <c r="EV11" s="13">
        <f t="shared" si="130"/>
        <v>0</v>
      </c>
      <c r="EW11" s="13">
        <f t="shared" si="131"/>
        <v>0</v>
      </c>
      <c r="EX11" s="13">
        <f t="shared" si="132"/>
        <v>0</v>
      </c>
      <c r="EY11" s="13">
        <f t="shared" si="133"/>
        <v>0</v>
      </c>
      <c r="EZ11" s="13">
        <f t="shared" si="134"/>
        <v>0</v>
      </c>
      <c r="FA11" s="13">
        <f t="shared" si="135"/>
        <v>0</v>
      </c>
      <c r="FB11" s="13">
        <f t="shared" si="136"/>
        <v>0</v>
      </c>
      <c r="FC11" s="13">
        <f t="shared" si="137"/>
        <v>0</v>
      </c>
      <c r="FD11" s="13">
        <f t="shared" si="138"/>
        <v>0</v>
      </c>
      <c r="FE11" s="13">
        <f t="shared" si="139"/>
        <v>0</v>
      </c>
      <c r="FF11" s="13">
        <f t="shared" si="140"/>
        <v>0</v>
      </c>
      <c r="FG11" s="13">
        <f t="shared" si="141"/>
        <v>0</v>
      </c>
      <c r="FH11" s="13">
        <f t="shared" si="142"/>
        <v>0</v>
      </c>
      <c r="FI11" s="13">
        <f t="shared" si="143"/>
        <v>0</v>
      </c>
      <c r="FJ11" s="13">
        <f t="shared" si="144"/>
        <v>0</v>
      </c>
      <c r="FK11" s="13">
        <f t="shared" si="145"/>
        <v>0</v>
      </c>
      <c r="FL11" s="13">
        <f t="shared" si="146"/>
        <v>0</v>
      </c>
      <c r="FM11" s="13">
        <f t="shared" si="147"/>
        <v>0</v>
      </c>
      <c r="FN11" s="13">
        <f t="shared" si="148"/>
        <v>0</v>
      </c>
      <c r="FO11" s="13">
        <f t="shared" si="149"/>
        <v>0</v>
      </c>
      <c r="FP11" s="13">
        <f t="shared" si="150"/>
        <v>0</v>
      </c>
      <c r="FQ11" s="13">
        <f t="shared" si="151"/>
        <v>0</v>
      </c>
      <c r="FR11" s="13">
        <f t="shared" si="152"/>
        <v>0</v>
      </c>
      <c r="FS11" s="13">
        <f t="shared" si="153"/>
        <v>0</v>
      </c>
      <c r="FT11" s="13">
        <f t="shared" si="154"/>
        <v>0</v>
      </c>
      <c r="FU11" s="13">
        <f t="shared" si="155"/>
        <v>0</v>
      </c>
      <c r="FV11" s="13">
        <f t="shared" si="156"/>
        <v>0</v>
      </c>
      <c r="FW11" s="13">
        <f t="shared" si="157"/>
        <v>0</v>
      </c>
      <c r="FX11" s="13">
        <f t="shared" si="158"/>
        <v>0</v>
      </c>
      <c r="FY11" s="13">
        <f t="shared" si="159"/>
        <v>0</v>
      </c>
      <c r="FZ11" s="13">
        <f t="shared" si="160"/>
        <v>0</v>
      </c>
      <c r="GA11" s="13">
        <f t="shared" si="161"/>
        <v>1</v>
      </c>
      <c r="GB11" s="13">
        <f t="shared" si="162"/>
        <v>0</v>
      </c>
      <c r="GC11" s="13">
        <f t="shared" si="163"/>
        <v>0</v>
      </c>
      <c r="GD11" s="13">
        <f t="shared" si="164"/>
        <v>0</v>
      </c>
      <c r="GE11" s="13">
        <f t="shared" si="165"/>
        <v>0</v>
      </c>
      <c r="GF11" s="13">
        <f t="shared" si="166"/>
        <v>0</v>
      </c>
      <c r="GG11" s="13">
        <f t="shared" si="167"/>
        <v>0</v>
      </c>
      <c r="GH11" s="30">
        <f t="shared" si="168"/>
        <v>2</v>
      </c>
    </row>
    <row r="12" spans="1:190">
      <c r="A12" s="2">
        <f>'database including 834 studies'!A12</f>
        <v>11</v>
      </c>
      <c r="B12" s="2">
        <f>'database including 834 studies'!J12</f>
        <v>1</v>
      </c>
      <c r="C12" s="2">
        <f>'database including 834 studies'!K12</f>
        <v>6</v>
      </c>
      <c r="D12" s="2">
        <f>'database including 834 studies'!L12</f>
        <v>1</v>
      </c>
      <c r="E12" s="2">
        <f>'database including 834 studies'!M12</f>
        <v>1</v>
      </c>
      <c r="F12" s="2">
        <f>'database including 834 studies'!N12</f>
        <v>1</v>
      </c>
      <c r="G12" s="2">
        <f>'database including 834 studies'!O12</f>
        <v>1</v>
      </c>
      <c r="H12" s="2">
        <f>'database including 834 studies'!P12</f>
        <v>1</v>
      </c>
      <c r="I12" s="2">
        <f>'database including 834 studies'!Q12</f>
        <v>1</v>
      </c>
      <c r="J12" s="2">
        <f>'database including 834 studies'!R12</f>
        <v>2018</v>
      </c>
      <c r="K12" s="29">
        <f>'database including 834 studies'!A542</f>
        <v>541</v>
      </c>
      <c r="L12" s="2">
        <f>'database including 834 studies'!J542</f>
        <v>0</v>
      </c>
      <c r="M12" s="2">
        <f>'database including 834 studies'!K542</f>
        <v>6</v>
      </c>
      <c r="N12" s="2">
        <f>'database including 834 studies'!L542</f>
        <v>1</v>
      </c>
      <c r="O12" s="2">
        <f>'database including 834 studies'!M542</f>
        <v>1</v>
      </c>
      <c r="P12" s="2">
        <f>'database including 834 studies'!N542</f>
        <v>1</v>
      </c>
      <c r="Q12" s="2">
        <f>'database including 834 studies'!O542</f>
        <v>1</v>
      </c>
      <c r="R12" s="2">
        <f>'database including 834 studies'!P542</f>
        <v>1</v>
      </c>
      <c r="S12" s="2">
        <f>'database including 834 studies'!Q542</f>
        <v>1</v>
      </c>
      <c r="T12" s="2">
        <f>'database including 834 studies'!R542</f>
        <v>2016</v>
      </c>
      <c r="V12" s="13">
        <f t="shared" si="0"/>
        <v>0</v>
      </c>
      <c r="W12" s="13">
        <f t="shared" si="1"/>
        <v>0</v>
      </c>
      <c r="X12" s="13">
        <f t="shared" si="2"/>
        <v>0</v>
      </c>
      <c r="Y12" s="13">
        <f t="shared" si="3"/>
        <v>0</v>
      </c>
      <c r="Z12" s="13">
        <f t="shared" si="4"/>
        <v>0</v>
      </c>
      <c r="AA12" s="13">
        <f t="shared" si="5"/>
        <v>0</v>
      </c>
      <c r="AB12" s="13">
        <f t="shared" si="6"/>
        <v>0</v>
      </c>
      <c r="AC12" s="13">
        <f t="shared" si="7"/>
        <v>0</v>
      </c>
      <c r="AD12" s="13">
        <f t="shared" si="8"/>
        <v>0</v>
      </c>
      <c r="AE12" s="13">
        <f t="shared" si="9"/>
        <v>0</v>
      </c>
      <c r="AF12" s="13">
        <f t="shared" si="10"/>
        <v>0</v>
      </c>
      <c r="AG12" s="13">
        <f t="shared" si="11"/>
        <v>0</v>
      </c>
      <c r="AH12" s="13">
        <f t="shared" si="12"/>
        <v>0</v>
      </c>
      <c r="AI12" s="13">
        <f t="shared" si="13"/>
        <v>0</v>
      </c>
      <c r="AJ12" s="13">
        <f t="shared" si="14"/>
        <v>0</v>
      </c>
      <c r="AK12" s="13">
        <f t="shared" si="15"/>
        <v>0</v>
      </c>
      <c r="AL12" s="13">
        <f t="shared" si="16"/>
        <v>0</v>
      </c>
      <c r="AM12" s="13">
        <f t="shared" si="17"/>
        <v>0</v>
      </c>
      <c r="AN12" s="13">
        <f t="shared" si="18"/>
        <v>0</v>
      </c>
      <c r="AO12" s="13">
        <f t="shared" si="19"/>
        <v>0</v>
      </c>
      <c r="AP12" s="13">
        <f t="shared" si="20"/>
        <v>0</v>
      </c>
      <c r="AQ12" s="13">
        <f t="shared" si="21"/>
        <v>0</v>
      </c>
      <c r="AR12" s="13">
        <f t="shared" si="22"/>
        <v>0</v>
      </c>
      <c r="AS12" s="13">
        <f t="shared" si="23"/>
        <v>0</v>
      </c>
      <c r="AT12" s="13">
        <f t="shared" si="24"/>
        <v>0</v>
      </c>
      <c r="AU12" s="13">
        <f t="shared" si="25"/>
        <v>0</v>
      </c>
      <c r="AV12" s="13">
        <f t="shared" si="26"/>
        <v>0</v>
      </c>
      <c r="AW12" s="13">
        <f t="shared" si="27"/>
        <v>0</v>
      </c>
      <c r="AX12" s="13">
        <f t="shared" si="28"/>
        <v>0</v>
      </c>
      <c r="AY12" s="13">
        <f t="shared" si="29"/>
        <v>0</v>
      </c>
      <c r="AZ12" s="13">
        <f t="shared" si="30"/>
        <v>0</v>
      </c>
      <c r="BA12" s="13">
        <f t="shared" si="31"/>
        <v>0</v>
      </c>
      <c r="BB12" s="13">
        <f t="shared" si="32"/>
        <v>0</v>
      </c>
      <c r="BC12" s="13">
        <f t="shared" si="33"/>
        <v>0</v>
      </c>
      <c r="BD12" s="13">
        <f t="shared" si="34"/>
        <v>0</v>
      </c>
      <c r="BE12" s="13">
        <f t="shared" si="35"/>
        <v>0</v>
      </c>
      <c r="BF12" s="13">
        <f t="shared" si="36"/>
        <v>0</v>
      </c>
      <c r="BG12" s="13">
        <f t="shared" si="37"/>
        <v>0</v>
      </c>
      <c r="BH12" s="13">
        <f t="shared" si="38"/>
        <v>0</v>
      </c>
      <c r="BI12" s="13">
        <f t="shared" si="39"/>
        <v>0</v>
      </c>
      <c r="BJ12" s="13">
        <f t="shared" si="40"/>
        <v>0</v>
      </c>
      <c r="BK12" s="13">
        <f t="shared" si="41"/>
        <v>0</v>
      </c>
      <c r="BL12" s="13">
        <f t="shared" si="42"/>
        <v>0</v>
      </c>
      <c r="BM12" s="13">
        <f t="shared" si="43"/>
        <v>0</v>
      </c>
      <c r="BN12" s="13">
        <f t="shared" si="44"/>
        <v>0</v>
      </c>
      <c r="BO12" s="13">
        <f t="shared" si="45"/>
        <v>0</v>
      </c>
      <c r="BP12" s="13">
        <f t="shared" si="46"/>
        <v>0</v>
      </c>
      <c r="BQ12" s="13">
        <f t="shared" si="47"/>
        <v>0</v>
      </c>
      <c r="BR12" s="13">
        <f t="shared" si="48"/>
        <v>0</v>
      </c>
      <c r="BS12" s="13">
        <f t="shared" si="49"/>
        <v>0</v>
      </c>
      <c r="BT12" s="13">
        <f t="shared" si="50"/>
        <v>0</v>
      </c>
      <c r="BU12" s="13">
        <f t="shared" si="51"/>
        <v>0</v>
      </c>
      <c r="BV12" s="13">
        <f t="shared" si="52"/>
        <v>0</v>
      </c>
      <c r="BW12" s="13">
        <f t="shared" si="53"/>
        <v>0</v>
      </c>
      <c r="BX12" s="13">
        <f t="shared" si="54"/>
        <v>0</v>
      </c>
      <c r="BY12" s="13">
        <f t="shared" si="55"/>
        <v>0</v>
      </c>
      <c r="BZ12" s="13">
        <f t="shared" si="56"/>
        <v>0</v>
      </c>
      <c r="CA12" s="13">
        <f t="shared" si="57"/>
        <v>0</v>
      </c>
      <c r="CB12" s="13">
        <f t="shared" si="58"/>
        <v>0</v>
      </c>
      <c r="CC12" s="13">
        <f t="shared" si="59"/>
        <v>0</v>
      </c>
      <c r="CD12" s="13">
        <f t="shared" si="60"/>
        <v>0</v>
      </c>
      <c r="CE12" s="13">
        <f t="shared" si="61"/>
        <v>0</v>
      </c>
      <c r="CF12" s="13">
        <f t="shared" si="62"/>
        <v>0</v>
      </c>
      <c r="CG12" s="13">
        <f t="shared" si="63"/>
        <v>0</v>
      </c>
      <c r="CH12" s="13">
        <f t="shared" si="64"/>
        <v>0</v>
      </c>
      <c r="CI12" s="13">
        <f t="shared" si="65"/>
        <v>0</v>
      </c>
      <c r="CJ12" s="13">
        <f t="shared" si="66"/>
        <v>0</v>
      </c>
      <c r="CK12" s="13">
        <f t="shared" si="67"/>
        <v>0</v>
      </c>
      <c r="CL12" s="13">
        <f t="shared" si="68"/>
        <v>0</v>
      </c>
      <c r="CM12" s="13">
        <f t="shared" si="69"/>
        <v>0</v>
      </c>
      <c r="CN12" s="13">
        <f t="shared" si="70"/>
        <v>0</v>
      </c>
      <c r="CO12" s="13">
        <f t="shared" si="71"/>
        <v>0</v>
      </c>
      <c r="CP12" s="13">
        <f t="shared" si="72"/>
        <v>0</v>
      </c>
      <c r="CQ12" s="13">
        <f t="shared" si="73"/>
        <v>0</v>
      </c>
      <c r="CR12" s="13">
        <f t="shared" si="74"/>
        <v>0</v>
      </c>
      <c r="CS12" s="13">
        <f t="shared" si="75"/>
        <v>0</v>
      </c>
      <c r="CT12" s="13">
        <f t="shared" si="76"/>
        <v>0</v>
      </c>
      <c r="CU12" s="13">
        <f t="shared" si="77"/>
        <v>0</v>
      </c>
      <c r="CV12" s="13">
        <f t="shared" si="78"/>
        <v>0</v>
      </c>
      <c r="CW12" s="13">
        <f t="shared" si="79"/>
        <v>1</v>
      </c>
      <c r="CX12" s="13">
        <f t="shared" si="80"/>
        <v>0</v>
      </c>
      <c r="CY12" s="13">
        <f t="shared" si="81"/>
        <v>0</v>
      </c>
      <c r="CZ12" s="13">
        <f t="shared" si="82"/>
        <v>0</v>
      </c>
      <c r="DA12" s="13">
        <f t="shared" si="83"/>
        <v>0</v>
      </c>
      <c r="DB12" s="13">
        <f t="shared" si="84"/>
        <v>0</v>
      </c>
      <c r="DC12" s="13">
        <f t="shared" si="85"/>
        <v>0</v>
      </c>
      <c r="DD12" s="13">
        <f t="shared" si="86"/>
        <v>0</v>
      </c>
      <c r="DE12" s="13">
        <f t="shared" si="87"/>
        <v>0</v>
      </c>
      <c r="DF12" s="13">
        <f t="shared" si="88"/>
        <v>0</v>
      </c>
      <c r="DG12" s="13">
        <f t="shared" si="89"/>
        <v>0</v>
      </c>
      <c r="DH12" s="13">
        <f t="shared" si="90"/>
        <v>0</v>
      </c>
      <c r="DI12" s="13">
        <f t="shared" si="91"/>
        <v>0</v>
      </c>
      <c r="DJ12" s="13">
        <f t="shared" si="92"/>
        <v>0</v>
      </c>
      <c r="DK12" s="13">
        <f t="shared" si="93"/>
        <v>0</v>
      </c>
      <c r="DL12" s="13">
        <f t="shared" si="94"/>
        <v>0</v>
      </c>
      <c r="DM12" s="13">
        <f t="shared" si="95"/>
        <v>0</v>
      </c>
      <c r="DN12" s="13">
        <f t="shared" si="96"/>
        <v>0</v>
      </c>
      <c r="DO12" s="13">
        <f t="shared" si="97"/>
        <v>0</v>
      </c>
      <c r="DP12" s="13">
        <f t="shared" si="98"/>
        <v>0</v>
      </c>
      <c r="DQ12" s="13">
        <f t="shared" si="99"/>
        <v>0</v>
      </c>
      <c r="DR12" s="13">
        <f t="shared" si="100"/>
        <v>0</v>
      </c>
      <c r="DS12" s="13">
        <f t="shared" si="101"/>
        <v>0</v>
      </c>
      <c r="DT12" s="13">
        <f t="shared" si="102"/>
        <v>0</v>
      </c>
      <c r="DU12" s="13">
        <f t="shared" si="103"/>
        <v>0</v>
      </c>
      <c r="DV12" s="13">
        <f t="shared" si="104"/>
        <v>0</v>
      </c>
      <c r="DW12" s="13">
        <f t="shared" si="105"/>
        <v>0</v>
      </c>
      <c r="DX12" s="13">
        <f t="shared" si="106"/>
        <v>0</v>
      </c>
      <c r="DY12" s="13">
        <f t="shared" si="107"/>
        <v>0</v>
      </c>
      <c r="DZ12" s="13">
        <f t="shared" si="108"/>
        <v>0</v>
      </c>
      <c r="EA12" s="13">
        <f t="shared" si="109"/>
        <v>0</v>
      </c>
      <c r="EB12" s="13">
        <f t="shared" si="110"/>
        <v>0</v>
      </c>
      <c r="EC12" s="13">
        <f t="shared" si="111"/>
        <v>0</v>
      </c>
      <c r="ED12" s="13">
        <f t="shared" si="112"/>
        <v>0</v>
      </c>
      <c r="EE12" s="13">
        <f t="shared" si="113"/>
        <v>0</v>
      </c>
      <c r="EF12" s="13">
        <f t="shared" si="114"/>
        <v>0</v>
      </c>
      <c r="EG12" s="13">
        <f t="shared" si="115"/>
        <v>0</v>
      </c>
      <c r="EH12" s="13">
        <f t="shared" si="116"/>
        <v>0</v>
      </c>
      <c r="EI12" s="13">
        <f t="shared" si="117"/>
        <v>0</v>
      </c>
      <c r="EJ12" s="13">
        <f t="shared" si="118"/>
        <v>0</v>
      </c>
      <c r="EK12" s="13">
        <f t="shared" si="119"/>
        <v>0</v>
      </c>
      <c r="EL12" s="13">
        <f t="shared" si="120"/>
        <v>0</v>
      </c>
      <c r="EM12" s="13">
        <f t="shared" si="121"/>
        <v>0</v>
      </c>
      <c r="EN12" s="13">
        <f t="shared" si="122"/>
        <v>0</v>
      </c>
      <c r="EO12" s="13">
        <f t="shared" si="123"/>
        <v>0</v>
      </c>
      <c r="EP12" s="13">
        <f t="shared" si="124"/>
        <v>0</v>
      </c>
      <c r="EQ12" s="13">
        <f t="shared" si="125"/>
        <v>0</v>
      </c>
      <c r="ER12" s="13">
        <f t="shared" si="126"/>
        <v>0</v>
      </c>
      <c r="ES12" s="13">
        <f t="shared" si="127"/>
        <v>0</v>
      </c>
      <c r="ET12" s="13">
        <f t="shared" si="128"/>
        <v>0</v>
      </c>
      <c r="EU12" s="13">
        <f t="shared" si="129"/>
        <v>0</v>
      </c>
      <c r="EV12" s="13">
        <f t="shared" si="130"/>
        <v>0</v>
      </c>
      <c r="EW12" s="13">
        <f t="shared" si="131"/>
        <v>0</v>
      </c>
      <c r="EX12" s="13">
        <f t="shared" si="132"/>
        <v>0</v>
      </c>
      <c r="EY12" s="13">
        <f t="shared" si="133"/>
        <v>0</v>
      </c>
      <c r="EZ12" s="13">
        <f t="shared" si="134"/>
        <v>0</v>
      </c>
      <c r="FA12" s="13">
        <f t="shared" si="135"/>
        <v>0</v>
      </c>
      <c r="FB12" s="13">
        <f t="shared" si="136"/>
        <v>0</v>
      </c>
      <c r="FC12" s="13">
        <f t="shared" si="137"/>
        <v>0</v>
      </c>
      <c r="FD12" s="13">
        <f t="shared" si="138"/>
        <v>0</v>
      </c>
      <c r="FE12" s="13">
        <f t="shared" si="139"/>
        <v>0</v>
      </c>
      <c r="FF12" s="13">
        <f t="shared" si="140"/>
        <v>0</v>
      </c>
      <c r="FG12" s="13">
        <f t="shared" si="141"/>
        <v>0</v>
      </c>
      <c r="FH12" s="13">
        <f t="shared" si="142"/>
        <v>0</v>
      </c>
      <c r="FI12" s="13">
        <f t="shared" si="143"/>
        <v>0</v>
      </c>
      <c r="FJ12" s="13">
        <f t="shared" si="144"/>
        <v>0</v>
      </c>
      <c r="FK12" s="13">
        <f t="shared" si="145"/>
        <v>0</v>
      </c>
      <c r="FL12" s="13">
        <f t="shared" si="146"/>
        <v>0</v>
      </c>
      <c r="FM12" s="13">
        <f t="shared" si="147"/>
        <v>0</v>
      </c>
      <c r="FN12" s="13">
        <f t="shared" si="148"/>
        <v>0</v>
      </c>
      <c r="FO12" s="13">
        <f t="shared" si="149"/>
        <v>0</v>
      </c>
      <c r="FP12" s="13">
        <f t="shared" si="150"/>
        <v>0</v>
      </c>
      <c r="FQ12" s="13">
        <f t="shared" si="151"/>
        <v>0</v>
      </c>
      <c r="FR12" s="13">
        <f t="shared" si="152"/>
        <v>0</v>
      </c>
      <c r="FS12" s="13">
        <f t="shared" si="153"/>
        <v>0</v>
      </c>
      <c r="FT12" s="13">
        <f t="shared" si="154"/>
        <v>0</v>
      </c>
      <c r="FU12" s="13">
        <f t="shared" si="155"/>
        <v>0</v>
      </c>
      <c r="FV12" s="13">
        <f t="shared" si="156"/>
        <v>0</v>
      </c>
      <c r="FW12" s="13">
        <f t="shared" si="157"/>
        <v>0</v>
      </c>
      <c r="FX12" s="13">
        <f t="shared" si="158"/>
        <v>0</v>
      </c>
      <c r="FY12" s="13">
        <f t="shared" si="159"/>
        <v>0</v>
      </c>
      <c r="FZ12" s="13">
        <f t="shared" si="160"/>
        <v>0</v>
      </c>
      <c r="GA12" s="13">
        <f t="shared" si="161"/>
        <v>1</v>
      </c>
      <c r="GB12" s="13">
        <f t="shared" si="162"/>
        <v>0</v>
      </c>
      <c r="GC12" s="13">
        <f t="shared" si="163"/>
        <v>0</v>
      </c>
      <c r="GD12" s="13">
        <f t="shared" si="164"/>
        <v>0</v>
      </c>
      <c r="GE12" s="13">
        <f t="shared" si="165"/>
        <v>0</v>
      </c>
      <c r="GF12" s="13">
        <f t="shared" si="166"/>
        <v>0</v>
      </c>
      <c r="GG12" s="13">
        <f t="shared" si="167"/>
        <v>0</v>
      </c>
      <c r="GH12" s="30">
        <f t="shared" si="168"/>
        <v>2</v>
      </c>
    </row>
    <row r="13" spans="1:190">
      <c r="A13" s="2">
        <f>'database including 834 studies'!A13</f>
        <v>12</v>
      </c>
      <c r="B13" s="2">
        <f>'database including 834 studies'!J13</f>
        <v>1</v>
      </c>
      <c r="C13" s="2">
        <f>'database including 834 studies'!K13</f>
        <v>6</v>
      </c>
      <c r="D13" s="2">
        <f>'database including 834 studies'!L13</f>
        <v>1</v>
      </c>
      <c r="E13" s="2">
        <f>'database including 834 studies'!M13</f>
        <v>1</v>
      </c>
      <c r="F13" s="2">
        <f>'database including 834 studies'!N13</f>
        <v>1</v>
      </c>
      <c r="G13" s="2">
        <f>'database including 834 studies'!O13</f>
        <v>1</v>
      </c>
      <c r="H13" s="2">
        <f>'database including 834 studies'!P13</f>
        <v>1</v>
      </c>
      <c r="I13" s="2">
        <f>'database including 834 studies'!Q13</f>
        <v>1</v>
      </c>
      <c r="J13" s="2">
        <f>'database including 834 studies'!R13</f>
        <v>2019</v>
      </c>
      <c r="K13" s="29">
        <f>'database including 834 studies'!A543</f>
        <v>542</v>
      </c>
      <c r="L13" s="2">
        <f>'database including 834 studies'!J543</f>
        <v>0</v>
      </c>
      <c r="M13" s="2">
        <f>'database including 834 studies'!K543</f>
        <v>6</v>
      </c>
      <c r="N13" s="2">
        <f>'database including 834 studies'!L543</f>
        <v>1</v>
      </c>
      <c r="O13" s="2">
        <f>'database including 834 studies'!M543</f>
        <v>1</v>
      </c>
      <c r="P13" s="2">
        <f>'database including 834 studies'!N543</f>
        <v>1</v>
      </c>
      <c r="Q13" s="2">
        <f>'database including 834 studies'!O543</f>
        <v>1</v>
      </c>
      <c r="R13" s="2">
        <f>'database including 834 studies'!P543</f>
        <v>1</v>
      </c>
      <c r="S13" s="2">
        <f>'database including 834 studies'!Q543</f>
        <v>1</v>
      </c>
      <c r="T13" s="2">
        <f>'database including 834 studies'!R543</f>
        <v>2019</v>
      </c>
      <c r="V13" s="13">
        <f t="shared" si="0"/>
        <v>0</v>
      </c>
      <c r="W13" s="13">
        <f t="shared" si="1"/>
        <v>0</v>
      </c>
      <c r="X13" s="13">
        <f t="shared" si="2"/>
        <v>0</v>
      </c>
      <c r="Y13" s="13">
        <f t="shared" si="3"/>
        <v>0</v>
      </c>
      <c r="Z13" s="13">
        <f t="shared" si="4"/>
        <v>0</v>
      </c>
      <c r="AA13" s="13">
        <f t="shared" si="5"/>
        <v>0</v>
      </c>
      <c r="AB13" s="13">
        <f t="shared" si="6"/>
        <v>0</v>
      </c>
      <c r="AC13" s="13">
        <f t="shared" si="7"/>
        <v>0</v>
      </c>
      <c r="AD13" s="13">
        <f t="shared" si="8"/>
        <v>0</v>
      </c>
      <c r="AE13" s="13">
        <f t="shared" si="9"/>
        <v>0</v>
      </c>
      <c r="AF13" s="13">
        <f t="shared" si="10"/>
        <v>0</v>
      </c>
      <c r="AG13" s="13">
        <f t="shared" si="11"/>
        <v>0</v>
      </c>
      <c r="AH13" s="13">
        <f t="shared" si="12"/>
        <v>0</v>
      </c>
      <c r="AI13" s="13">
        <f t="shared" si="13"/>
        <v>0</v>
      </c>
      <c r="AJ13" s="13">
        <f t="shared" si="14"/>
        <v>0</v>
      </c>
      <c r="AK13" s="13">
        <f t="shared" si="15"/>
        <v>0</v>
      </c>
      <c r="AL13" s="13">
        <f t="shared" si="16"/>
        <v>0</v>
      </c>
      <c r="AM13" s="13">
        <f t="shared" si="17"/>
        <v>0</v>
      </c>
      <c r="AN13" s="13">
        <f t="shared" si="18"/>
        <v>0</v>
      </c>
      <c r="AO13" s="13">
        <f t="shared" si="19"/>
        <v>0</v>
      </c>
      <c r="AP13" s="13">
        <f t="shared" si="20"/>
        <v>0</v>
      </c>
      <c r="AQ13" s="13">
        <f t="shared" si="21"/>
        <v>0</v>
      </c>
      <c r="AR13" s="13">
        <f t="shared" si="22"/>
        <v>0</v>
      </c>
      <c r="AS13" s="13">
        <f t="shared" si="23"/>
        <v>0</v>
      </c>
      <c r="AT13" s="13">
        <f t="shared" si="24"/>
        <v>0</v>
      </c>
      <c r="AU13" s="13">
        <f t="shared" si="25"/>
        <v>0</v>
      </c>
      <c r="AV13" s="13">
        <f t="shared" si="26"/>
        <v>0</v>
      </c>
      <c r="AW13" s="13">
        <f t="shared" si="27"/>
        <v>0</v>
      </c>
      <c r="AX13" s="13">
        <f t="shared" si="28"/>
        <v>0</v>
      </c>
      <c r="AY13" s="13">
        <f t="shared" si="29"/>
        <v>0</v>
      </c>
      <c r="AZ13" s="13">
        <f t="shared" si="30"/>
        <v>0</v>
      </c>
      <c r="BA13" s="13">
        <f t="shared" si="31"/>
        <v>0</v>
      </c>
      <c r="BB13" s="13">
        <f t="shared" si="32"/>
        <v>0</v>
      </c>
      <c r="BC13" s="13">
        <f t="shared" si="33"/>
        <v>0</v>
      </c>
      <c r="BD13" s="13">
        <f t="shared" si="34"/>
        <v>0</v>
      </c>
      <c r="BE13" s="13">
        <f t="shared" si="35"/>
        <v>0</v>
      </c>
      <c r="BF13" s="13">
        <f t="shared" si="36"/>
        <v>0</v>
      </c>
      <c r="BG13" s="13">
        <f t="shared" si="37"/>
        <v>0</v>
      </c>
      <c r="BH13" s="13">
        <f t="shared" si="38"/>
        <v>0</v>
      </c>
      <c r="BI13" s="13">
        <f t="shared" si="39"/>
        <v>0</v>
      </c>
      <c r="BJ13" s="13">
        <f t="shared" si="40"/>
        <v>0</v>
      </c>
      <c r="BK13" s="13">
        <f t="shared" si="41"/>
        <v>0</v>
      </c>
      <c r="BL13" s="13">
        <f t="shared" si="42"/>
        <v>0</v>
      </c>
      <c r="BM13" s="13">
        <f t="shared" si="43"/>
        <v>0</v>
      </c>
      <c r="BN13" s="13">
        <f t="shared" si="44"/>
        <v>0</v>
      </c>
      <c r="BO13" s="13">
        <f t="shared" si="45"/>
        <v>0</v>
      </c>
      <c r="BP13" s="13">
        <f t="shared" si="46"/>
        <v>0</v>
      </c>
      <c r="BQ13" s="13">
        <f t="shared" si="47"/>
        <v>0</v>
      </c>
      <c r="BR13" s="13">
        <f t="shared" si="48"/>
        <v>0</v>
      </c>
      <c r="BS13" s="13">
        <f t="shared" si="49"/>
        <v>0</v>
      </c>
      <c r="BT13" s="13">
        <f t="shared" si="50"/>
        <v>0</v>
      </c>
      <c r="BU13" s="13">
        <f t="shared" si="51"/>
        <v>0</v>
      </c>
      <c r="BV13" s="13">
        <f t="shared" si="52"/>
        <v>0</v>
      </c>
      <c r="BW13" s="13">
        <f t="shared" si="53"/>
        <v>0</v>
      </c>
      <c r="BX13" s="13">
        <f t="shared" si="54"/>
        <v>0</v>
      </c>
      <c r="BY13" s="13">
        <f t="shared" si="55"/>
        <v>0</v>
      </c>
      <c r="BZ13" s="13">
        <f t="shared" si="56"/>
        <v>0</v>
      </c>
      <c r="CA13" s="13">
        <f t="shared" si="57"/>
        <v>0</v>
      </c>
      <c r="CB13" s="13">
        <f t="shared" si="58"/>
        <v>0</v>
      </c>
      <c r="CC13" s="13">
        <f t="shared" si="59"/>
        <v>0</v>
      </c>
      <c r="CD13" s="13">
        <f t="shared" si="60"/>
        <v>0</v>
      </c>
      <c r="CE13" s="13">
        <f t="shared" si="61"/>
        <v>0</v>
      </c>
      <c r="CF13" s="13">
        <f t="shared" si="62"/>
        <v>0</v>
      </c>
      <c r="CG13" s="13">
        <f t="shared" si="63"/>
        <v>0</v>
      </c>
      <c r="CH13" s="13">
        <f t="shared" si="64"/>
        <v>0</v>
      </c>
      <c r="CI13" s="13">
        <f t="shared" si="65"/>
        <v>0</v>
      </c>
      <c r="CJ13" s="13">
        <f t="shared" si="66"/>
        <v>0</v>
      </c>
      <c r="CK13" s="13">
        <f t="shared" si="67"/>
        <v>0</v>
      </c>
      <c r="CL13" s="13">
        <f t="shared" si="68"/>
        <v>0</v>
      </c>
      <c r="CM13" s="13">
        <f t="shared" si="69"/>
        <v>0</v>
      </c>
      <c r="CN13" s="13">
        <f t="shared" si="70"/>
        <v>0</v>
      </c>
      <c r="CO13" s="13">
        <f t="shared" si="71"/>
        <v>0</v>
      </c>
      <c r="CP13" s="13">
        <f t="shared" si="72"/>
        <v>0</v>
      </c>
      <c r="CQ13" s="13">
        <f t="shared" si="73"/>
        <v>0</v>
      </c>
      <c r="CR13" s="13">
        <f t="shared" si="74"/>
        <v>0</v>
      </c>
      <c r="CS13" s="13">
        <f t="shared" si="75"/>
        <v>0</v>
      </c>
      <c r="CT13" s="13">
        <f t="shared" si="76"/>
        <v>0</v>
      </c>
      <c r="CU13" s="13">
        <f t="shared" si="77"/>
        <v>0</v>
      </c>
      <c r="CV13" s="13">
        <f t="shared" si="78"/>
        <v>0</v>
      </c>
      <c r="CW13" s="13">
        <f t="shared" si="79"/>
        <v>0</v>
      </c>
      <c r="CX13" s="13">
        <f t="shared" si="80"/>
        <v>1</v>
      </c>
      <c r="CY13" s="13">
        <f t="shared" si="81"/>
        <v>0</v>
      </c>
      <c r="CZ13" s="13">
        <f t="shared" si="82"/>
        <v>0</v>
      </c>
      <c r="DA13" s="13">
        <f t="shared" si="83"/>
        <v>0</v>
      </c>
      <c r="DB13" s="13">
        <f t="shared" si="84"/>
        <v>0</v>
      </c>
      <c r="DC13" s="13">
        <f t="shared" si="85"/>
        <v>0</v>
      </c>
      <c r="DD13" s="13">
        <f t="shared" si="86"/>
        <v>0</v>
      </c>
      <c r="DE13" s="13">
        <f t="shared" si="87"/>
        <v>0</v>
      </c>
      <c r="DF13" s="13">
        <f t="shared" si="88"/>
        <v>0</v>
      </c>
      <c r="DG13" s="13">
        <f t="shared" si="89"/>
        <v>0</v>
      </c>
      <c r="DH13" s="13">
        <f t="shared" si="90"/>
        <v>0</v>
      </c>
      <c r="DI13" s="13">
        <f t="shared" si="91"/>
        <v>0</v>
      </c>
      <c r="DJ13" s="13">
        <f t="shared" si="92"/>
        <v>0</v>
      </c>
      <c r="DK13" s="13">
        <f t="shared" si="93"/>
        <v>0</v>
      </c>
      <c r="DL13" s="13">
        <f t="shared" si="94"/>
        <v>0</v>
      </c>
      <c r="DM13" s="13">
        <f t="shared" si="95"/>
        <v>0</v>
      </c>
      <c r="DN13" s="13">
        <f t="shared" si="96"/>
        <v>0</v>
      </c>
      <c r="DO13" s="13">
        <f t="shared" si="97"/>
        <v>0</v>
      </c>
      <c r="DP13" s="13">
        <f t="shared" si="98"/>
        <v>0</v>
      </c>
      <c r="DQ13" s="13">
        <f t="shared" si="99"/>
        <v>0</v>
      </c>
      <c r="DR13" s="13">
        <f t="shared" si="100"/>
        <v>0</v>
      </c>
      <c r="DS13" s="13">
        <f t="shared" si="101"/>
        <v>0</v>
      </c>
      <c r="DT13" s="13">
        <f t="shared" si="102"/>
        <v>0</v>
      </c>
      <c r="DU13" s="13">
        <f t="shared" si="103"/>
        <v>0</v>
      </c>
      <c r="DV13" s="13">
        <f t="shared" si="104"/>
        <v>0</v>
      </c>
      <c r="DW13" s="13">
        <f t="shared" si="105"/>
        <v>0</v>
      </c>
      <c r="DX13" s="13">
        <f t="shared" si="106"/>
        <v>0</v>
      </c>
      <c r="DY13" s="13">
        <f t="shared" si="107"/>
        <v>0</v>
      </c>
      <c r="DZ13" s="13">
        <f t="shared" si="108"/>
        <v>0</v>
      </c>
      <c r="EA13" s="13">
        <f t="shared" si="109"/>
        <v>0</v>
      </c>
      <c r="EB13" s="13">
        <f t="shared" si="110"/>
        <v>0</v>
      </c>
      <c r="EC13" s="13">
        <f t="shared" si="111"/>
        <v>0</v>
      </c>
      <c r="ED13" s="13">
        <f t="shared" si="112"/>
        <v>0</v>
      </c>
      <c r="EE13" s="13">
        <f t="shared" si="113"/>
        <v>0</v>
      </c>
      <c r="EF13" s="13">
        <f t="shared" si="114"/>
        <v>0</v>
      </c>
      <c r="EG13" s="13">
        <f t="shared" si="115"/>
        <v>0</v>
      </c>
      <c r="EH13" s="13">
        <f t="shared" si="116"/>
        <v>0</v>
      </c>
      <c r="EI13" s="13">
        <f t="shared" si="117"/>
        <v>0</v>
      </c>
      <c r="EJ13" s="13">
        <f t="shared" si="118"/>
        <v>0</v>
      </c>
      <c r="EK13" s="13">
        <f t="shared" si="119"/>
        <v>0</v>
      </c>
      <c r="EL13" s="13">
        <f t="shared" si="120"/>
        <v>0</v>
      </c>
      <c r="EM13" s="13">
        <f t="shared" si="121"/>
        <v>0</v>
      </c>
      <c r="EN13" s="13">
        <f t="shared" si="122"/>
        <v>0</v>
      </c>
      <c r="EO13" s="13">
        <f t="shared" si="123"/>
        <v>0</v>
      </c>
      <c r="EP13" s="13">
        <f t="shared" si="124"/>
        <v>0</v>
      </c>
      <c r="EQ13" s="13">
        <f t="shared" si="125"/>
        <v>0</v>
      </c>
      <c r="ER13" s="13">
        <f t="shared" si="126"/>
        <v>0</v>
      </c>
      <c r="ES13" s="13">
        <f t="shared" si="127"/>
        <v>0</v>
      </c>
      <c r="ET13" s="13">
        <f t="shared" si="128"/>
        <v>0</v>
      </c>
      <c r="EU13" s="13">
        <f t="shared" si="129"/>
        <v>0</v>
      </c>
      <c r="EV13" s="13">
        <f t="shared" si="130"/>
        <v>0</v>
      </c>
      <c r="EW13" s="13">
        <f t="shared" si="131"/>
        <v>0</v>
      </c>
      <c r="EX13" s="13">
        <f t="shared" si="132"/>
        <v>0</v>
      </c>
      <c r="EY13" s="13">
        <f t="shared" si="133"/>
        <v>0</v>
      </c>
      <c r="EZ13" s="13">
        <f t="shared" si="134"/>
        <v>0</v>
      </c>
      <c r="FA13" s="13">
        <f t="shared" si="135"/>
        <v>0</v>
      </c>
      <c r="FB13" s="13">
        <f t="shared" si="136"/>
        <v>0</v>
      </c>
      <c r="FC13" s="13">
        <f t="shared" si="137"/>
        <v>0</v>
      </c>
      <c r="FD13" s="13">
        <f t="shared" si="138"/>
        <v>0</v>
      </c>
      <c r="FE13" s="13">
        <f t="shared" si="139"/>
        <v>0</v>
      </c>
      <c r="FF13" s="13">
        <f t="shared" si="140"/>
        <v>0</v>
      </c>
      <c r="FG13" s="13">
        <f t="shared" si="141"/>
        <v>0</v>
      </c>
      <c r="FH13" s="13">
        <f t="shared" si="142"/>
        <v>0</v>
      </c>
      <c r="FI13" s="13">
        <f t="shared" si="143"/>
        <v>0</v>
      </c>
      <c r="FJ13" s="13">
        <f t="shared" si="144"/>
        <v>0</v>
      </c>
      <c r="FK13" s="13">
        <f t="shared" si="145"/>
        <v>0</v>
      </c>
      <c r="FL13" s="13">
        <f t="shared" si="146"/>
        <v>0</v>
      </c>
      <c r="FM13" s="13">
        <f t="shared" si="147"/>
        <v>0</v>
      </c>
      <c r="FN13" s="13">
        <f t="shared" si="148"/>
        <v>0</v>
      </c>
      <c r="FO13" s="13">
        <f t="shared" si="149"/>
        <v>0</v>
      </c>
      <c r="FP13" s="13">
        <f t="shared" si="150"/>
        <v>0</v>
      </c>
      <c r="FQ13" s="13">
        <f t="shared" si="151"/>
        <v>0</v>
      </c>
      <c r="FR13" s="13">
        <f t="shared" si="152"/>
        <v>0</v>
      </c>
      <c r="FS13" s="13">
        <f t="shared" si="153"/>
        <v>0</v>
      </c>
      <c r="FT13" s="13">
        <f t="shared" si="154"/>
        <v>0</v>
      </c>
      <c r="FU13" s="13">
        <f t="shared" si="155"/>
        <v>0</v>
      </c>
      <c r="FV13" s="13">
        <f t="shared" si="156"/>
        <v>0</v>
      </c>
      <c r="FW13" s="13">
        <f t="shared" si="157"/>
        <v>0</v>
      </c>
      <c r="FX13" s="13">
        <f t="shared" si="158"/>
        <v>0</v>
      </c>
      <c r="FY13" s="13">
        <f t="shared" si="159"/>
        <v>0</v>
      </c>
      <c r="FZ13" s="13">
        <f t="shared" si="160"/>
        <v>0</v>
      </c>
      <c r="GA13" s="13">
        <f t="shared" si="161"/>
        <v>0</v>
      </c>
      <c r="GB13" s="13">
        <f t="shared" si="162"/>
        <v>0</v>
      </c>
      <c r="GC13" s="13">
        <f t="shared" si="163"/>
        <v>0</v>
      </c>
      <c r="GD13" s="13">
        <f t="shared" si="164"/>
        <v>1</v>
      </c>
      <c r="GE13" s="13">
        <f t="shared" si="165"/>
        <v>0</v>
      </c>
      <c r="GF13" s="13">
        <f t="shared" si="166"/>
        <v>0</v>
      </c>
      <c r="GG13" s="13">
        <f t="shared" si="167"/>
        <v>0</v>
      </c>
      <c r="GH13" s="30">
        <f t="shared" si="168"/>
        <v>2</v>
      </c>
    </row>
    <row r="14" spans="1:190">
      <c r="A14" s="2">
        <f>'database including 834 studies'!A14</f>
        <v>13</v>
      </c>
      <c r="B14" s="2">
        <f>'database including 834 studies'!J14</f>
        <v>1</v>
      </c>
      <c r="C14" s="2">
        <f>'database including 834 studies'!K14</f>
        <v>6</v>
      </c>
      <c r="D14" s="2">
        <f>'database including 834 studies'!L14</f>
        <v>1</v>
      </c>
      <c r="E14" s="2">
        <f>'database including 834 studies'!M14</f>
        <v>1</v>
      </c>
      <c r="F14" s="2">
        <f>'database including 834 studies'!N14</f>
        <v>1</v>
      </c>
      <c r="G14" s="2">
        <f>'database including 834 studies'!O14</f>
        <v>1</v>
      </c>
      <c r="H14" s="2">
        <f>'database including 834 studies'!P14</f>
        <v>1</v>
      </c>
      <c r="I14" s="2">
        <f>'database including 834 studies'!Q14</f>
        <v>1</v>
      </c>
      <c r="J14" s="2">
        <f>'database including 834 studies'!R14</f>
        <v>2020</v>
      </c>
      <c r="K14" s="29">
        <f>'database including 834 studies'!A544</f>
        <v>543</v>
      </c>
      <c r="L14" s="2">
        <f>'database including 834 studies'!J544</f>
        <v>0</v>
      </c>
      <c r="M14" s="2">
        <f>'database including 834 studies'!K544</f>
        <v>6</v>
      </c>
      <c r="N14" s="2">
        <f>'database including 834 studies'!L544</f>
        <v>1</v>
      </c>
      <c r="O14" s="2">
        <f>'database including 834 studies'!M544</f>
        <v>1</v>
      </c>
      <c r="P14" s="2">
        <f>'database including 834 studies'!N544</f>
        <v>1</v>
      </c>
      <c r="Q14" s="2">
        <f>'database including 834 studies'!O544</f>
        <v>1</v>
      </c>
      <c r="R14" s="2">
        <f>'database including 834 studies'!P544</f>
        <v>1</v>
      </c>
      <c r="S14" s="2">
        <f>'database including 834 studies'!Q544</f>
        <v>1</v>
      </c>
      <c r="T14" s="2">
        <f>'database including 834 studies'!R544</f>
        <v>2014</v>
      </c>
      <c r="V14" s="13">
        <f t="shared" si="0"/>
        <v>0</v>
      </c>
      <c r="W14" s="13">
        <f t="shared" si="1"/>
        <v>0</v>
      </c>
      <c r="X14" s="13">
        <f t="shared" si="2"/>
        <v>0</v>
      </c>
      <c r="Y14" s="13">
        <f t="shared" si="3"/>
        <v>0</v>
      </c>
      <c r="Z14" s="13">
        <f t="shared" si="4"/>
        <v>0</v>
      </c>
      <c r="AA14" s="13">
        <f t="shared" si="5"/>
        <v>0</v>
      </c>
      <c r="AB14" s="13">
        <f t="shared" si="6"/>
        <v>0</v>
      </c>
      <c r="AC14" s="13">
        <f t="shared" si="7"/>
        <v>0</v>
      </c>
      <c r="AD14" s="13">
        <f t="shared" si="8"/>
        <v>0</v>
      </c>
      <c r="AE14" s="13">
        <f t="shared" si="9"/>
        <v>0</v>
      </c>
      <c r="AF14" s="13">
        <f t="shared" si="10"/>
        <v>0</v>
      </c>
      <c r="AG14" s="13">
        <f t="shared" si="11"/>
        <v>0</v>
      </c>
      <c r="AH14" s="13">
        <f t="shared" si="12"/>
        <v>0</v>
      </c>
      <c r="AI14" s="13">
        <f t="shared" si="13"/>
        <v>0</v>
      </c>
      <c r="AJ14" s="13">
        <f t="shared" si="14"/>
        <v>0</v>
      </c>
      <c r="AK14" s="13">
        <f t="shared" si="15"/>
        <v>0</v>
      </c>
      <c r="AL14" s="13">
        <f t="shared" si="16"/>
        <v>0</v>
      </c>
      <c r="AM14" s="13">
        <f t="shared" si="17"/>
        <v>0</v>
      </c>
      <c r="AN14" s="13">
        <f t="shared" si="18"/>
        <v>0</v>
      </c>
      <c r="AO14" s="13">
        <f t="shared" si="19"/>
        <v>0</v>
      </c>
      <c r="AP14" s="13">
        <f t="shared" si="20"/>
        <v>0</v>
      </c>
      <c r="AQ14" s="13">
        <f t="shared" si="21"/>
        <v>0</v>
      </c>
      <c r="AR14" s="13">
        <f t="shared" si="22"/>
        <v>0</v>
      </c>
      <c r="AS14" s="13">
        <f t="shared" si="23"/>
        <v>0</v>
      </c>
      <c r="AT14" s="13">
        <f t="shared" si="24"/>
        <v>0</v>
      </c>
      <c r="AU14" s="13">
        <f t="shared" si="25"/>
        <v>0</v>
      </c>
      <c r="AV14" s="13">
        <f t="shared" si="26"/>
        <v>0</v>
      </c>
      <c r="AW14" s="13">
        <f t="shared" si="27"/>
        <v>0</v>
      </c>
      <c r="AX14" s="13">
        <f t="shared" si="28"/>
        <v>0</v>
      </c>
      <c r="AY14" s="13">
        <f t="shared" si="29"/>
        <v>0</v>
      </c>
      <c r="AZ14" s="13">
        <f t="shared" si="30"/>
        <v>0</v>
      </c>
      <c r="BA14" s="13">
        <f t="shared" si="31"/>
        <v>0</v>
      </c>
      <c r="BB14" s="13">
        <f t="shared" si="32"/>
        <v>0</v>
      </c>
      <c r="BC14" s="13">
        <f t="shared" si="33"/>
        <v>0</v>
      </c>
      <c r="BD14" s="13">
        <f t="shared" si="34"/>
        <v>0</v>
      </c>
      <c r="BE14" s="13">
        <f t="shared" si="35"/>
        <v>0</v>
      </c>
      <c r="BF14" s="13">
        <f t="shared" si="36"/>
        <v>0</v>
      </c>
      <c r="BG14" s="13">
        <f t="shared" si="37"/>
        <v>0</v>
      </c>
      <c r="BH14" s="13">
        <f t="shared" si="38"/>
        <v>0</v>
      </c>
      <c r="BI14" s="13">
        <f t="shared" si="39"/>
        <v>0</v>
      </c>
      <c r="BJ14" s="13">
        <f t="shared" si="40"/>
        <v>0</v>
      </c>
      <c r="BK14" s="13">
        <f t="shared" si="41"/>
        <v>0</v>
      </c>
      <c r="BL14" s="13">
        <f t="shared" si="42"/>
        <v>0</v>
      </c>
      <c r="BM14" s="13">
        <f t="shared" si="43"/>
        <v>0</v>
      </c>
      <c r="BN14" s="13">
        <f t="shared" si="44"/>
        <v>0</v>
      </c>
      <c r="BO14" s="13">
        <f t="shared" si="45"/>
        <v>0</v>
      </c>
      <c r="BP14" s="13">
        <f t="shared" si="46"/>
        <v>0</v>
      </c>
      <c r="BQ14" s="13">
        <f t="shared" si="47"/>
        <v>0</v>
      </c>
      <c r="BR14" s="13">
        <f t="shared" si="48"/>
        <v>0</v>
      </c>
      <c r="BS14" s="13">
        <f t="shared" si="49"/>
        <v>0</v>
      </c>
      <c r="BT14" s="13">
        <f t="shared" si="50"/>
        <v>0</v>
      </c>
      <c r="BU14" s="13">
        <f t="shared" si="51"/>
        <v>0</v>
      </c>
      <c r="BV14" s="13">
        <f t="shared" si="52"/>
        <v>0</v>
      </c>
      <c r="BW14" s="13">
        <f t="shared" si="53"/>
        <v>0</v>
      </c>
      <c r="BX14" s="13">
        <f t="shared" si="54"/>
        <v>0</v>
      </c>
      <c r="BY14" s="13">
        <f t="shared" si="55"/>
        <v>0</v>
      </c>
      <c r="BZ14" s="13">
        <f t="shared" si="56"/>
        <v>0</v>
      </c>
      <c r="CA14" s="13">
        <f t="shared" si="57"/>
        <v>0</v>
      </c>
      <c r="CB14" s="13">
        <f t="shared" si="58"/>
        <v>0</v>
      </c>
      <c r="CC14" s="13">
        <f t="shared" si="59"/>
        <v>0</v>
      </c>
      <c r="CD14" s="13">
        <f t="shared" si="60"/>
        <v>0</v>
      </c>
      <c r="CE14" s="13">
        <f t="shared" si="61"/>
        <v>0</v>
      </c>
      <c r="CF14" s="13">
        <f t="shared" si="62"/>
        <v>0</v>
      </c>
      <c r="CG14" s="13">
        <f t="shared" si="63"/>
        <v>0</v>
      </c>
      <c r="CH14" s="13">
        <f t="shared" si="64"/>
        <v>0</v>
      </c>
      <c r="CI14" s="13">
        <f t="shared" si="65"/>
        <v>0</v>
      </c>
      <c r="CJ14" s="13">
        <f t="shared" si="66"/>
        <v>0</v>
      </c>
      <c r="CK14" s="13">
        <f t="shared" si="67"/>
        <v>0</v>
      </c>
      <c r="CL14" s="13">
        <f t="shared" si="68"/>
        <v>0</v>
      </c>
      <c r="CM14" s="13">
        <f t="shared" si="69"/>
        <v>0</v>
      </c>
      <c r="CN14" s="13">
        <f t="shared" si="70"/>
        <v>0</v>
      </c>
      <c r="CO14" s="13">
        <f t="shared" si="71"/>
        <v>0</v>
      </c>
      <c r="CP14" s="13">
        <f t="shared" si="72"/>
        <v>0</v>
      </c>
      <c r="CQ14" s="13">
        <f t="shared" si="73"/>
        <v>0</v>
      </c>
      <c r="CR14" s="13">
        <f t="shared" si="74"/>
        <v>0</v>
      </c>
      <c r="CS14" s="13">
        <f t="shared" si="75"/>
        <v>0</v>
      </c>
      <c r="CT14" s="13">
        <f t="shared" si="76"/>
        <v>0</v>
      </c>
      <c r="CU14" s="13">
        <f t="shared" si="77"/>
        <v>0</v>
      </c>
      <c r="CV14" s="13">
        <f t="shared" si="78"/>
        <v>0</v>
      </c>
      <c r="CW14" s="13">
        <f t="shared" si="79"/>
        <v>0</v>
      </c>
      <c r="CX14" s="13">
        <f t="shared" si="80"/>
        <v>0</v>
      </c>
      <c r="CY14" s="13">
        <f t="shared" si="81"/>
        <v>1</v>
      </c>
      <c r="CZ14" s="13">
        <f t="shared" si="82"/>
        <v>0</v>
      </c>
      <c r="DA14" s="13">
        <f t="shared" si="83"/>
        <v>0</v>
      </c>
      <c r="DB14" s="13">
        <f t="shared" si="84"/>
        <v>0</v>
      </c>
      <c r="DC14" s="13">
        <f t="shared" si="85"/>
        <v>0</v>
      </c>
      <c r="DD14" s="13">
        <f t="shared" si="86"/>
        <v>0</v>
      </c>
      <c r="DE14" s="13">
        <f t="shared" si="87"/>
        <v>0</v>
      </c>
      <c r="DF14" s="13">
        <f t="shared" si="88"/>
        <v>0</v>
      </c>
      <c r="DG14" s="13">
        <f t="shared" si="89"/>
        <v>0</v>
      </c>
      <c r="DH14" s="13">
        <f t="shared" si="90"/>
        <v>0</v>
      </c>
      <c r="DI14" s="13">
        <f t="shared" si="91"/>
        <v>0</v>
      </c>
      <c r="DJ14" s="13">
        <f t="shared" si="92"/>
        <v>0</v>
      </c>
      <c r="DK14" s="13">
        <f t="shared" si="93"/>
        <v>0</v>
      </c>
      <c r="DL14" s="13">
        <f t="shared" si="94"/>
        <v>0</v>
      </c>
      <c r="DM14" s="13">
        <f t="shared" si="95"/>
        <v>0</v>
      </c>
      <c r="DN14" s="13">
        <f t="shared" si="96"/>
        <v>0</v>
      </c>
      <c r="DO14" s="13">
        <f t="shared" si="97"/>
        <v>0</v>
      </c>
      <c r="DP14" s="13">
        <f t="shared" si="98"/>
        <v>0</v>
      </c>
      <c r="DQ14" s="13">
        <f t="shared" si="99"/>
        <v>0</v>
      </c>
      <c r="DR14" s="13">
        <f t="shared" si="100"/>
        <v>0</v>
      </c>
      <c r="DS14" s="13">
        <f t="shared" si="101"/>
        <v>0</v>
      </c>
      <c r="DT14" s="13">
        <f t="shared" si="102"/>
        <v>0</v>
      </c>
      <c r="DU14" s="13">
        <f t="shared" si="103"/>
        <v>0</v>
      </c>
      <c r="DV14" s="13">
        <f t="shared" si="104"/>
        <v>0</v>
      </c>
      <c r="DW14" s="13">
        <f t="shared" si="105"/>
        <v>0</v>
      </c>
      <c r="DX14" s="13">
        <f t="shared" si="106"/>
        <v>0</v>
      </c>
      <c r="DY14" s="13">
        <f t="shared" si="107"/>
        <v>0</v>
      </c>
      <c r="DZ14" s="13">
        <f t="shared" si="108"/>
        <v>0</v>
      </c>
      <c r="EA14" s="13">
        <f t="shared" si="109"/>
        <v>0</v>
      </c>
      <c r="EB14" s="13">
        <f t="shared" si="110"/>
        <v>0</v>
      </c>
      <c r="EC14" s="13">
        <f t="shared" si="111"/>
        <v>0</v>
      </c>
      <c r="ED14" s="13">
        <f t="shared" si="112"/>
        <v>0</v>
      </c>
      <c r="EE14" s="13">
        <f t="shared" si="113"/>
        <v>0</v>
      </c>
      <c r="EF14" s="13">
        <f t="shared" si="114"/>
        <v>0</v>
      </c>
      <c r="EG14" s="13">
        <f t="shared" si="115"/>
        <v>0</v>
      </c>
      <c r="EH14" s="13">
        <f t="shared" si="116"/>
        <v>0</v>
      </c>
      <c r="EI14" s="13">
        <f t="shared" si="117"/>
        <v>0</v>
      </c>
      <c r="EJ14" s="13">
        <f t="shared" si="118"/>
        <v>0</v>
      </c>
      <c r="EK14" s="13">
        <f t="shared" si="119"/>
        <v>0</v>
      </c>
      <c r="EL14" s="13">
        <f t="shared" si="120"/>
        <v>0</v>
      </c>
      <c r="EM14" s="13">
        <f t="shared" si="121"/>
        <v>0</v>
      </c>
      <c r="EN14" s="13">
        <f t="shared" si="122"/>
        <v>0</v>
      </c>
      <c r="EO14" s="13">
        <f t="shared" si="123"/>
        <v>0</v>
      </c>
      <c r="EP14" s="13">
        <f t="shared" si="124"/>
        <v>0</v>
      </c>
      <c r="EQ14" s="13">
        <f t="shared" si="125"/>
        <v>0</v>
      </c>
      <c r="ER14" s="13">
        <f t="shared" si="126"/>
        <v>0</v>
      </c>
      <c r="ES14" s="13">
        <f t="shared" si="127"/>
        <v>0</v>
      </c>
      <c r="ET14" s="13">
        <f t="shared" si="128"/>
        <v>0</v>
      </c>
      <c r="EU14" s="13">
        <f t="shared" si="129"/>
        <v>0</v>
      </c>
      <c r="EV14" s="13">
        <f t="shared" si="130"/>
        <v>0</v>
      </c>
      <c r="EW14" s="13">
        <f t="shared" si="131"/>
        <v>0</v>
      </c>
      <c r="EX14" s="13">
        <f t="shared" si="132"/>
        <v>0</v>
      </c>
      <c r="EY14" s="13">
        <f t="shared" si="133"/>
        <v>0</v>
      </c>
      <c r="EZ14" s="13">
        <f t="shared" si="134"/>
        <v>0</v>
      </c>
      <c r="FA14" s="13">
        <f t="shared" si="135"/>
        <v>0</v>
      </c>
      <c r="FB14" s="13">
        <f t="shared" si="136"/>
        <v>0</v>
      </c>
      <c r="FC14" s="13">
        <f t="shared" si="137"/>
        <v>0</v>
      </c>
      <c r="FD14" s="13">
        <f t="shared" si="138"/>
        <v>0</v>
      </c>
      <c r="FE14" s="13">
        <f t="shared" si="139"/>
        <v>0</v>
      </c>
      <c r="FF14" s="13">
        <f t="shared" si="140"/>
        <v>0</v>
      </c>
      <c r="FG14" s="13">
        <f t="shared" si="141"/>
        <v>0</v>
      </c>
      <c r="FH14" s="13">
        <f t="shared" si="142"/>
        <v>0</v>
      </c>
      <c r="FI14" s="13">
        <f t="shared" si="143"/>
        <v>0</v>
      </c>
      <c r="FJ14" s="13">
        <f t="shared" si="144"/>
        <v>0</v>
      </c>
      <c r="FK14" s="13">
        <f t="shared" si="145"/>
        <v>0</v>
      </c>
      <c r="FL14" s="13">
        <f t="shared" si="146"/>
        <v>0</v>
      </c>
      <c r="FM14" s="13">
        <f t="shared" si="147"/>
        <v>0</v>
      </c>
      <c r="FN14" s="13">
        <f t="shared" si="148"/>
        <v>0</v>
      </c>
      <c r="FO14" s="13">
        <f t="shared" si="149"/>
        <v>0</v>
      </c>
      <c r="FP14" s="13">
        <f t="shared" si="150"/>
        <v>0</v>
      </c>
      <c r="FQ14" s="13">
        <f t="shared" si="151"/>
        <v>0</v>
      </c>
      <c r="FR14" s="13">
        <f t="shared" si="152"/>
        <v>0</v>
      </c>
      <c r="FS14" s="13">
        <f t="shared" si="153"/>
        <v>0</v>
      </c>
      <c r="FT14" s="13">
        <f t="shared" si="154"/>
        <v>0</v>
      </c>
      <c r="FU14" s="13">
        <f t="shared" si="155"/>
        <v>0</v>
      </c>
      <c r="FV14" s="13">
        <f t="shared" si="156"/>
        <v>0</v>
      </c>
      <c r="FW14" s="13">
        <f t="shared" si="157"/>
        <v>0</v>
      </c>
      <c r="FX14" s="13">
        <f t="shared" si="158"/>
        <v>0</v>
      </c>
      <c r="FY14" s="13">
        <f t="shared" si="159"/>
        <v>1</v>
      </c>
      <c r="FZ14" s="13">
        <f t="shared" si="160"/>
        <v>0</v>
      </c>
      <c r="GA14" s="13">
        <f t="shared" si="161"/>
        <v>0</v>
      </c>
      <c r="GB14" s="13">
        <f t="shared" si="162"/>
        <v>0</v>
      </c>
      <c r="GC14" s="13">
        <f t="shared" si="163"/>
        <v>0</v>
      </c>
      <c r="GD14" s="13">
        <f t="shared" si="164"/>
        <v>0</v>
      </c>
      <c r="GE14" s="13">
        <f t="shared" si="165"/>
        <v>0</v>
      </c>
      <c r="GF14" s="13">
        <f t="shared" si="166"/>
        <v>0</v>
      </c>
      <c r="GG14" s="13">
        <f t="shared" si="167"/>
        <v>0</v>
      </c>
      <c r="GH14" s="30">
        <f t="shared" si="168"/>
        <v>2</v>
      </c>
    </row>
    <row r="15" spans="1:190">
      <c r="A15" s="2">
        <f>'database including 834 studies'!A15</f>
        <v>14</v>
      </c>
      <c r="B15" s="2">
        <f>'database including 834 studies'!J15</f>
        <v>1</v>
      </c>
      <c r="C15" s="2">
        <f>'database including 834 studies'!K15</f>
        <v>6</v>
      </c>
      <c r="D15" s="2">
        <f>'database including 834 studies'!L15</f>
        <v>1</v>
      </c>
      <c r="E15" s="2">
        <f>'database including 834 studies'!M15</f>
        <v>1</v>
      </c>
      <c r="F15" s="2">
        <f>'database including 834 studies'!N15</f>
        <v>1</v>
      </c>
      <c r="G15" s="2">
        <f>'database including 834 studies'!O15</f>
        <v>1</v>
      </c>
      <c r="H15" s="2">
        <f>'database including 834 studies'!P15</f>
        <v>1</v>
      </c>
      <c r="I15" s="2">
        <f>'database including 834 studies'!Q15</f>
        <v>1</v>
      </c>
      <c r="J15" s="2">
        <f>'database including 834 studies'!R15</f>
        <v>2022</v>
      </c>
      <c r="K15" s="29">
        <f>'database including 834 studies'!A545</f>
        <v>544</v>
      </c>
      <c r="L15" s="2">
        <f>'database including 834 studies'!J545</f>
        <v>0</v>
      </c>
      <c r="M15" s="2">
        <f>'database including 834 studies'!K545</f>
        <v>6</v>
      </c>
      <c r="N15" s="2">
        <f>'database including 834 studies'!L545</f>
        <v>1</v>
      </c>
      <c r="O15" s="2">
        <f>'database including 834 studies'!M545</f>
        <v>1</v>
      </c>
      <c r="P15" s="2">
        <f>'database including 834 studies'!N545</f>
        <v>1</v>
      </c>
      <c r="Q15" s="2">
        <f>'database including 834 studies'!O545</f>
        <v>1</v>
      </c>
      <c r="R15" s="2">
        <f>'database including 834 studies'!P545</f>
        <v>1</v>
      </c>
      <c r="S15" s="2">
        <f>'database including 834 studies'!Q545</f>
        <v>1</v>
      </c>
      <c r="T15" s="2">
        <f>'database including 834 studies'!R545</f>
        <v>2017</v>
      </c>
      <c r="V15" s="13">
        <f t="shared" si="0"/>
        <v>0</v>
      </c>
      <c r="W15" s="13">
        <f t="shared" si="1"/>
        <v>0</v>
      </c>
      <c r="X15" s="13">
        <f t="shared" si="2"/>
        <v>0</v>
      </c>
      <c r="Y15" s="13">
        <f t="shared" si="3"/>
        <v>0</v>
      </c>
      <c r="Z15" s="13">
        <f t="shared" si="4"/>
        <v>0</v>
      </c>
      <c r="AA15" s="13">
        <f t="shared" si="5"/>
        <v>0</v>
      </c>
      <c r="AB15" s="13">
        <f t="shared" si="6"/>
        <v>0</v>
      </c>
      <c r="AC15" s="13">
        <f t="shared" si="7"/>
        <v>0</v>
      </c>
      <c r="AD15" s="13">
        <f t="shared" si="8"/>
        <v>0</v>
      </c>
      <c r="AE15" s="13">
        <f t="shared" si="9"/>
        <v>0</v>
      </c>
      <c r="AF15" s="13">
        <f t="shared" si="10"/>
        <v>0</v>
      </c>
      <c r="AG15" s="13">
        <f t="shared" si="11"/>
        <v>0</v>
      </c>
      <c r="AH15" s="13">
        <f t="shared" si="12"/>
        <v>0</v>
      </c>
      <c r="AI15" s="13">
        <f t="shared" si="13"/>
        <v>0</v>
      </c>
      <c r="AJ15" s="13">
        <f t="shared" si="14"/>
        <v>0</v>
      </c>
      <c r="AK15" s="13">
        <f t="shared" si="15"/>
        <v>0</v>
      </c>
      <c r="AL15" s="13">
        <f t="shared" si="16"/>
        <v>0</v>
      </c>
      <c r="AM15" s="13">
        <f t="shared" si="17"/>
        <v>0</v>
      </c>
      <c r="AN15" s="13">
        <f t="shared" si="18"/>
        <v>0</v>
      </c>
      <c r="AO15" s="13">
        <f t="shared" si="19"/>
        <v>0</v>
      </c>
      <c r="AP15" s="13">
        <f t="shared" si="20"/>
        <v>0</v>
      </c>
      <c r="AQ15" s="13">
        <f t="shared" si="21"/>
        <v>0</v>
      </c>
      <c r="AR15" s="13">
        <f t="shared" si="22"/>
        <v>0</v>
      </c>
      <c r="AS15" s="13">
        <f t="shared" si="23"/>
        <v>0</v>
      </c>
      <c r="AT15" s="13">
        <f t="shared" si="24"/>
        <v>0</v>
      </c>
      <c r="AU15" s="13">
        <f t="shared" si="25"/>
        <v>0</v>
      </c>
      <c r="AV15" s="13">
        <f t="shared" si="26"/>
        <v>0</v>
      </c>
      <c r="AW15" s="13">
        <f t="shared" si="27"/>
        <v>0</v>
      </c>
      <c r="AX15" s="13">
        <f t="shared" si="28"/>
        <v>0</v>
      </c>
      <c r="AY15" s="13">
        <f t="shared" si="29"/>
        <v>0</v>
      </c>
      <c r="AZ15" s="13">
        <f t="shared" si="30"/>
        <v>0</v>
      </c>
      <c r="BA15" s="13">
        <f t="shared" si="31"/>
        <v>0</v>
      </c>
      <c r="BB15" s="13">
        <f t="shared" si="32"/>
        <v>0</v>
      </c>
      <c r="BC15" s="13">
        <f t="shared" si="33"/>
        <v>0</v>
      </c>
      <c r="BD15" s="13">
        <f t="shared" si="34"/>
        <v>0</v>
      </c>
      <c r="BE15" s="13">
        <f t="shared" si="35"/>
        <v>0</v>
      </c>
      <c r="BF15" s="13">
        <f t="shared" si="36"/>
        <v>0</v>
      </c>
      <c r="BG15" s="13">
        <f t="shared" si="37"/>
        <v>0</v>
      </c>
      <c r="BH15" s="13">
        <f t="shared" si="38"/>
        <v>0</v>
      </c>
      <c r="BI15" s="13">
        <f t="shared" si="39"/>
        <v>0</v>
      </c>
      <c r="BJ15" s="13">
        <f t="shared" si="40"/>
        <v>0</v>
      </c>
      <c r="BK15" s="13">
        <f t="shared" si="41"/>
        <v>0</v>
      </c>
      <c r="BL15" s="13">
        <f t="shared" si="42"/>
        <v>0</v>
      </c>
      <c r="BM15" s="13">
        <f t="shared" si="43"/>
        <v>0</v>
      </c>
      <c r="BN15" s="13">
        <f t="shared" si="44"/>
        <v>0</v>
      </c>
      <c r="BO15" s="13">
        <f t="shared" si="45"/>
        <v>0</v>
      </c>
      <c r="BP15" s="13">
        <f t="shared" si="46"/>
        <v>0</v>
      </c>
      <c r="BQ15" s="13">
        <f t="shared" si="47"/>
        <v>0</v>
      </c>
      <c r="BR15" s="13">
        <f t="shared" si="48"/>
        <v>0</v>
      </c>
      <c r="BS15" s="13">
        <f t="shared" si="49"/>
        <v>0</v>
      </c>
      <c r="BT15" s="13">
        <f t="shared" si="50"/>
        <v>0</v>
      </c>
      <c r="BU15" s="13">
        <f t="shared" si="51"/>
        <v>0</v>
      </c>
      <c r="BV15" s="13">
        <f t="shared" si="52"/>
        <v>0</v>
      </c>
      <c r="BW15" s="13">
        <f t="shared" si="53"/>
        <v>0</v>
      </c>
      <c r="BX15" s="13">
        <f t="shared" si="54"/>
        <v>0</v>
      </c>
      <c r="BY15" s="13">
        <f t="shared" si="55"/>
        <v>0</v>
      </c>
      <c r="BZ15" s="13">
        <f t="shared" si="56"/>
        <v>0</v>
      </c>
      <c r="CA15" s="13">
        <f t="shared" si="57"/>
        <v>0</v>
      </c>
      <c r="CB15" s="13">
        <f t="shared" si="58"/>
        <v>0</v>
      </c>
      <c r="CC15" s="13">
        <f t="shared" si="59"/>
        <v>0</v>
      </c>
      <c r="CD15" s="13">
        <f t="shared" si="60"/>
        <v>0</v>
      </c>
      <c r="CE15" s="13">
        <f t="shared" si="61"/>
        <v>0</v>
      </c>
      <c r="CF15" s="13">
        <f t="shared" si="62"/>
        <v>0</v>
      </c>
      <c r="CG15" s="13">
        <f t="shared" si="63"/>
        <v>0</v>
      </c>
      <c r="CH15" s="13">
        <f t="shared" si="64"/>
        <v>0</v>
      </c>
      <c r="CI15" s="13">
        <f t="shared" si="65"/>
        <v>0</v>
      </c>
      <c r="CJ15" s="13">
        <f t="shared" si="66"/>
        <v>0</v>
      </c>
      <c r="CK15" s="13">
        <f t="shared" si="67"/>
        <v>0</v>
      </c>
      <c r="CL15" s="13">
        <f t="shared" si="68"/>
        <v>0</v>
      </c>
      <c r="CM15" s="13">
        <f t="shared" si="69"/>
        <v>0</v>
      </c>
      <c r="CN15" s="13">
        <f t="shared" si="70"/>
        <v>0</v>
      </c>
      <c r="CO15" s="13">
        <f t="shared" si="71"/>
        <v>0</v>
      </c>
      <c r="CP15" s="13">
        <f t="shared" si="72"/>
        <v>0</v>
      </c>
      <c r="CQ15" s="13">
        <f t="shared" si="73"/>
        <v>0</v>
      </c>
      <c r="CR15" s="13">
        <f t="shared" si="74"/>
        <v>0</v>
      </c>
      <c r="CS15" s="13">
        <f t="shared" si="75"/>
        <v>0</v>
      </c>
      <c r="CT15" s="13">
        <f t="shared" si="76"/>
        <v>0</v>
      </c>
      <c r="CU15" s="13">
        <f t="shared" si="77"/>
        <v>0</v>
      </c>
      <c r="CV15" s="13">
        <f t="shared" si="78"/>
        <v>0</v>
      </c>
      <c r="CW15" s="13">
        <f t="shared" si="79"/>
        <v>0</v>
      </c>
      <c r="CX15" s="13">
        <f t="shared" si="80"/>
        <v>0</v>
      </c>
      <c r="CY15" s="13">
        <f t="shared" si="81"/>
        <v>0</v>
      </c>
      <c r="CZ15" s="13">
        <f t="shared" si="82"/>
        <v>0</v>
      </c>
      <c r="DA15" s="13">
        <f t="shared" si="83"/>
        <v>1</v>
      </c>
      <c r="DB15" s="13">
        <f t="shared" si="84"/>
        <v>0</v>
      </c>
      <c r="DC15" s="13">
        <f t="shared" si="85"/>
        <v>0</v>
      </c>
      <c r="DD15" s="13">
        <f t="shared" si="86"/>
        <v>0</v>
      </c>
      <c r="DE15" s="13">
        <f t="shared" si="87"/>
        <v>0</v>
      </c>
      <c r="DF15" s="13">
        <f t="shared" si="88"/>
        <v>0</v>
      </c>
      <c r="DG15" s="13">
        <f t="shared" si="89"/>
        <v>0</v>
      </c>
      <c r="DH15" s="13">
        <f t="shared" si="90"/>
        <v>0</v>
      </c>
      <c r="DI15" s="13">
        <f t="shared" si="91"/>
        <v>0</v>
      </c>
      <c r="DJ15" s="13">
        <f t="shared" si="92"/>
        <v>0</v>
      </c>
      <c r="DK15" s="13">
        <f t="shared" si="93"/>
        <v>0</v>
      </c>
      <c r="DL15" s="13">
        <f t="shared" si="94"/>
        <v>0</v>
      </c>
      <c r="DM15" s="13">
        <f t="shared" si="95"/>
        <v>0</v>
      </c>
      <c r="DN15" s="13">
        <f t="shared" si="96"/>
        <v>0</v>
      </c>
      <c r="DO15" s="13">
        <f t="shared" si="97"/>
        <v>0</v>
      </c>
      <c r="DP15" s="13">
        <f t="shared" si="98"/>
        <v>0</v>
      </c>
      <c r="DQ15" s="13">
        <f t="shared" si="99"/>
        <v>0</v>
      </c>
      <c r="DR15" s="13">
        <f t="shared" si="100"/>
        <v>0</v>
      </c>
      <c r="DS15" s="13">
        <f t="shared" si="101"/>
        <v>0</v>
      </c>
      <c r="DT15" s="13">
        <f t="shared" si="102"/>
        <v>0</v>
      </c>
      <c r="DU15" s="13">
        <f t="shared" si="103"/>
        <v>0</v>
      </c>
      <c r="DV15" s="13">
        <f t="shared" si="104"/>
        <v>0</v>
      </c>
      <c r="DW15" s="13">
        <f t="shared" si="105"/>
        <v>0</v>
      </c>
      <c r="DX15" s="13">
        <f t="shared" si="106"/>
        <v>0</v>
      </c>
      <c r="DY15" s="13">
        <f t="shared" si="107"/>
        <v>0</v>
      </c>
      <c r="DZ15" s="13">
        <f t="shared" si="108"/>
        <v>0</v>
      </c>
      <c r="EA15" s="13">
        <f t="shared" si="109"/>
        <v>0</v>
      </c>
      <c r="EB15" s="13">
        <f t="shared" si="110"/>
        <v>0</v>
      </c>
      <c r="EC15" s="13">
        <f t="shared" si="111"/>
        <v>0</v>
      </c>
      <c r="ED15" s="13">
        <f t="shared" si="112"/>
        <v>0</v>
      </c>
      <c r="EE15" s="13">
        <f t="shared" si="113"/>
        <v>0</v>
      </c>
      <c r="EF15" s="13">
        <f t="shared" si="114"/>
        <v>0</v>
      </c>
      <c r="EG15" s="13">
        <f t="shared" si="115"/>
        <v>0</v>
      </c>
      <c r="EH15" s="13">
        <f t="shared" si="116"/>
        <v>0</v>
      </c>
      <c r="EI15" s="13">
        <f t="shared" si="117"/>
        <v>0</v>
      </c>
      <c r="EJ15" s="13">
        <f t="shared" si="118"/>
        <v>0</v>
      </c>
      <c r="EK15" s="13">
        <f t="shared" si="119"/>
        <v>0</v>
      </c>
      <c r="EL15" s="13">
        <f t="shared" si="120"/>
        <v>0</v>
      </c>
      <c r="EM15" s="13">
        <f t="shared" si="121"/>
        <v>0</v>
      </c>
      <c r="EN15" s="13">
        <f t="shared" si="122"/>
        <v>0</v>
      </c>
      <c r="EO15" s="13">
        <f t="shared" si="123"/>
        <v>0</v>
      </c>
      <c r="EP15" s="13">
        <f t="shared" si="124"/>
        <v>0</v>
      </c>
      <c r="EQ15" s="13">
        <f t="shared" si="125"/>
        <v>0</v>
      </c>
      <c r="ER15" s="13">
        <f t="shared" si="126"/>
        <v>0</v>
      </c>
      <c r="ES15" s="13">
        <f t="shared" si="127"/>
        <v>0</v>
      </c>
      <c r="ET15" s="13">
        <f t="shared" si="128"/>
        <v>0</v>
      </c>
      <c r="EU15" s="13">
        <f t="shared" si="129"/>
        <v>0</v>
      </c>
      <c r="EV15" s="13">
        <f t="shared" si="130"/>
        <v>0</v>
      </c>
      <c r="EW15" s="13">
        <f t="shared" si="131"/>
        <v>0</v>
      </c>
      <c r="EX15" s="13">
        <f t="shared" si="132"/>
        <v>0</v>
      </c>
      <c r="EY15" s="13">
        <f t="shared" si="133"/>
        <v>0</v>
      </c>
      <c r="EZ15" s="13">
        <f t="shared" si="134"/>
        <v>0</v>
      </c>
      <c r="FA15" s="13">
        <f t="shared" si="135"/>
        <v>0</v>
      </c>
      <c r="FB15" s="13">
        <f t="shared" si="136"/>
        <v>0</v>
      </c>
      <c r="FC15" s="13">
        <f t="shared" si="137"/>
        <v>0</v>
      </c>
      <c r="FD15" s="13">
        <f t="shared" si="138"/>
        <v>0</v>
      </c>
      <c r="FE15" s="13">
        <f t="shared" si="139"/>
        <v>0</v>
      </c>
      <c r="FF15" s="13">
        <f t="shared" si="140"/>
        <v>0</v>
      </c>
      <c r="FG15" s="13">
        <f t="shared" si="141"/>
        <v>0</v>
      </c>
      <c r="FH15" s="13">
        <f t="shared" si="142"/>
        <v>0</v>
      </c>
      <c r="FI15" s="13">
        <f t="shared" si="143"/>
        <v>0</v>
      </c>
      <c r="FJ15" s="13">
        <f t="shared" si="144"/>
        <v>0</v>
      </c>
      <c r="FK15" s="13">
        <f t="shared" si="145"/>
        <v>0</v>
      </c>
      <c r="FL15" s="13">
        <f t="shared" si="146"/>
        <v>0</v>
      </c>
      <c r="FM15" s="13">
        <f t="shared" si="147"/>
        <v>0</v>
      </c>
      <c r="FN15" s="13">
        <f t="shared" si="148"/>
        <v>0</v>
      </c>
      <c r="FO15" s="13">
        <f t="shared" si="149"/>
        <v>0</v>
      </c>
      <c r="FP15" s="13">
        <f t="shared" si="150"/>
        <v>0</v>
      </c>
      <c r="FQ15" s="13">
        <f t="shared" si="151"/>
        <v>0</v>
      </c>
      <c r="FR15" s="13">
        <f t="shared" si="152"/>
        <v>0</v>
      </c>
      <c r="FS15" s="13">
        <f t="shared" si="153"/>
        <v>0</v>
      </c>
      <c r="FT15" s="13">
        <f t="shared" si="154"/>
        <v>0</v>
      </c>
      <c r="FU15" s="13">
        <f t="shared" si="155"/>
        <v>0</v>
      </c>
      <c r="FV15" s="13">
        <f t="shared" si="156"/>
        <v>0</v>
      </c>
      <c r="FW15" s="13">
        <f t="shared" si="157"/>
        <v>0</v>
      </c>
      <c r="FX15" s="13">
        <f t="shared" si="158"/>
        <v>0</v>
      </c>
      <c r="FY15" s="13">
        <f t="shared" si="159"/>
        <v>0</v>
      </c>
      <c r="FZ15" s="13">
        <f t="shared" si="160"/>
        <v>0</v>
      </c>
      <c r="GA15" s="13">
        <f t="shared" si="161"/>
        <v>0</v>
      </c>
      <c r="GB15" s="13">
        <f t="shared" si="162"/>
        <v>1</v>
      </c>
      <c r="GC15" s="13">
        <f t="shared" si="163"/>
        <v>0</v>
      </c>
      <c r="GD15" s="13">
        <f t="shared" si="164"/>
        <v>0</v>
      </c>
      <c r="GE15" s="13">
        <f t="shared" si="165"/>
        <v>0</v>
      </c>
      <c r="GF15" s="13">
        <f t="shared" si="166"/>
        <v>0</v>
      </c>
      <c r="GG15" s="13">
        <f t="shared" si="167"/>
        <v>0</v>
      </c>
      <c r="GH15" s="30">
        <f t="shared" si="168"/>
        <v>2</v>
      </c>
    </row>
    <row r="16" spans="1:190">
      <c r="A16" s="2">
        <f>'database including 834 studies'!A16</f>
        <v>15</v>
      </c>
      <c r="B16" s="2">
        <f>'database including 834 studies'!J16</f>
        <v>1</v>
      </c>
      <c r="C16" s="2">
        <f>'database including 834 studies'!K16</f>
        <v>6</v>
      </c>
      <c r="D16" s="2">
        <f>'database including 834 studies'!L16</f>
        <v>1</v>
      </c>
      <c r="E16" s="2">
        <f>'database including 834 studies'!M16</f>
        <v>1</v>
      </c>
      <c r="F16" s="2">
        <f>'database including 834 studies'!N16</f>
        <v>1</v>
      </c>
      <c r="G16" s="2">
        <f>'database including 834 studies'!O16</f>
        <v>1</v>
      </c>
      <c r="H16" s="2">
        <f>'database including 834 studies'!P16</f>
        <v>1</v>
      </c>
      <c r="I16" s="2">
        <f>'database including 834 studies'!Q16</f>
        <v>1</v>
      </c>
      <c r="J16" s="2">
        <f>'database including 834 studies'!R16</f>
        <v>2020</v>
      </c>
      <c r="K16" s="29">
        <f>'database including 834 studies'!A546</f>
        <v>545</v>
      </c>
      <c r="L16" s="2">
        <f>'database including 834 studies'!J546</f>
        <v>0</v>
      </c>
      <c r="M16" s="2">
        <f>'database including 834 studies'!K546</f>
        <v>6</v>
      </c>
      <c r="N16" s="2">
        <f>'database including 834 studies'!L546</f>
        <v>1</v>
      </c>
      <c r="O16" s="2">
        <f>'database including 834 studies'!M546</f>
        <v>1</v>
      </c>
      <c r="P16" s="2">
        <f>'database including 834 studies'!N546</f>
        <v>1</v>
      </c>
      <c r="Q16" s="2">
        <f>'database including 834 studies'!O546</f>
        <v>1</v>
      </c>
      <c r="R16" s="2">
        <f>'database including 834 studies'!P546</f>
        <v>1</v>
      </c>
      <c r="S16" s="2">
        <f>'database including 834 studies'!Q546</f>
        <v>1</v>
      </c>
      <c r="T16" s="2">
        <f>'database including 834 studies'!R546</f>
        <v>2017</v>
      </c>
      <c r="V16" s="13">
        <f t="shared" si="0"/>
        <v>0</v>
      </c>
      <c r="W16" s="13">
        <f t="shared" si="1"/>
        <v>0</v>
      </c>
      <c r="X16" s="13">
        <f t="shared" si="2"/>
        <v>0</v>
      </c>
      <c r="Y16" s="13">
        <f t="shared" si="3"/>
        <v>0</v>
      </c>
      <c r="Z16" s="13">
        <f t="shared" si="4"/>
        <v>0</v>
      </c>
      <c r="AA16" s="13">
        <f t="shared" si="5"/>
        <v>0</v>
      </c>
      <c r="AB16" s="13">
        <f t="shared" si="6"/>
        <v>0</v>
      </c>
      <c r="AC16" s="13">
        <f t="shared" si="7"/>
        <v>0</v>
      </c>
      <c r="AD16" s="13">
        <f t="shared" si="8"/>
        <v>0</v>
      </c>
      <c r="AE16" s="13">
        <f t="shared" si="9"/>
        <v>0</v>
      </c>
      <c r="AF16" s="13">
        <f t="shared" si="10"/>
        <v>0</v>
      </c>
      <c r="AG16" s="13">
        <f t="shared" si="11"/>
        <v>0</v>
      </c>
      <c r="AH16" s="13">
        <f t="shared" si="12"/>
        <v>0</v>
      </c>
      <c r="AI16" s="13">
        <f t="shared" si="13"/>
        <v>0</v>
      </c>
      <c r="AJ16" s="13">
        <f t="shared" si="14"/>
        <v>0</v>
      </c>
      <c r="AK16" s="13">
        <f t="shared" si="15"/>
        <v>0</v>
      </c>
      <c r="AL16" s="13">
        <f t="shared" si="16"/>
        <v>0</v>
      </c>
      <c r="AM16" s="13">
        <f t="shared" si="17"/>
        <v>0</v>
      </c>
      <c r="AN16" s="13">
        <f t="shared" si="18"/>
        <v>0</v>
      </c>
      <c r="AO16" s="13">
        <f t="shared" si="19"/>
        <v>0</v>
      </c>
      <c r="AP16" s="13">
        <f t="shared" si="20"/>
        <v>0</v>
      </c>
      <c r="AQ16" s="13">
        <f t="shared" si="21"/>
        <v>0</v>
      </c>
      <c r="AR16" s="13">
        <f t="shared" si="22"/>
        <v>0</v>
      </c>
      <c r="AS16" s="13">
        <f t="shared" si="23"/>
        <v>0</v>
      </c>
      <c r="AT16" s="13">
        <f t="shared" si="24"/>
        <v>0</v>
      </c>
      <c r="AU16" s="13">
        <f t="shared" si="25"/>
        <v>0</v>
      </c>
      <c r="AV16" s="13">
        <f t="shared" si="26"/>
        <v>0</v>
      </c>
      <c r="AW16" s="13">
        <f t="shared" si="27"/>
        <v>0</v>
      </c>
      <c r="AX16" s="13">
        <f t="shared" si="28"/>
        <v>0</v>
      </c>
      <c r="AY16" s="13">
        <f t="shared" si="29"/>
        <v>0</v>
      </c>
      <c r="AZ16" s="13">
        <f t="shared" si="30"/>
        <v>0</v>
      </c>
      <c r="BA16" s="13">
        <f t="shared" si="31"/>
        <v>0</v>
      </c>
      <c r="BB16" s="13">
        <f t="shared" si="32"/>
        <v>0</v>
      </c>
      <c r="BC16" s="13">
        <f t="shared" si="33"/>
        <v>0</v>
      </c>
      <c r="BD16" s="13">
        <f t="shared" si="34"/>
        <v>0</v>
      </c>
      <c r="BE16" s="13">
        <f t="shared" si="35"/>
        <v>0</v>
      </c>
      <c r="BF16" s="13">
        <f t="shared" si="36"/>
        <v>0</v>
      </c>
      <c r="BG16" s="13">
        <f t="shared" si="37"/>
        <v>0</v>
      </c>
      <c r="BH16" s="13">
        <f t="shared" si="38"/>
        <v>0</v>
      </c>
      <c r="BI16" s="13">
        <f t="shared" si="39"/>
        <v>0</v>
      </c>
      <c r="BJ16" s="13">
        <f t="shared" si="40"/>
        <v>0</v>
      </c>
      <c r="BK16" s="13">
        <f t="shared" si="41"/>
        <v>0</v>
      </c>
      <c r="BL16" s="13">
        <f t="shared" si="42"/>
        <v>0</v>
      </c>
      <c r="BM16" s="13">
        <f t="shared" si="43"/>
        <v>0</v>
      </c>
      <c r="BN16" s="13">
        <f t="shared" si="44"/>
        <v>0</v>
      </c>
      <c r="BO16" s="13">
        <f t="shared" si="45"/>
        <v>0</v>
      </c>
      <c r="BP16" s="13">
        <f t="shared" si="46"/>
        <v>0</v>
      </c>
      <c r="BQ16" s="13">
        <f t="shared" si="47"/>
        <v>0</v>
      </c>
      <c r="BR16" s="13">
        <f t="shared" si="48"/>
        <v>0</v>
      </c>
      <c r="BS16" s="13">
        <f t="shared" si="49"/>
        <v>0</v>
      </c>
      <c r="BT16" s="13">
        <f t="shared" si="50"/>
        <v>0</v>
      </c>
      <c r="BU16" s="13">
        <f t="shared" si="51"/>
        <v>0</v>
      </c>
      <c r="BV16" s="13">
        <f t="shared" si="52"/>
        <v>0</v>
      </c>
      <c r="BW16" s="13">
        <f t="shared" si="53"/>
        <v>0</v>
      </c>
      <c r="BX16" s="13">
        <f t="shared" si="54"/>
        <v>0</v>
      </c>
      <c r="BY16" s="13">
        <f t="shared" si="55"/>
        <v>0</v>
      </c>
      <c r="BZ16" s="13">
        <f t="shared" si="56"/>
        <v>0</v>
      </c>
      <c r="CA16" s="13">
        <f t="shared" si="57"/>
        <v>0</v>
      </c>
      <c r="CB16" s="13">
        <f t="shared" si="58"/>
        <v>0</v>
      </c>
      <c r="CC16" s="13">
        <f t="shared" si="59"/>
        <v>0</v>
      </c>
      <c r="CD16" s="13">
        <f t="shared" si="60"/>
        <v>0</v>
      </c>
      <c r="CE16" s="13">
        <f t="shared" si="61"/>
        <v>0</v>
      </c>
      <c r="CF16" s="13">
        <f t="shared" si="62"/>
        <v>0</v>
      </c>
      <c r="CG16" s="13">
        <f t="shared" si="63"/>
        <v>0</v>
      </c>
      <c r="CH16" s="13">
        <f t="shared" si="64"/>
        <v>0</v>
      </c>
      <c r="CI16" s="13">
        <f t="shared" si="65"/>
        <v>0</v>
      </c>
      <c r="CJ16" s="13">
        <f t="shared" si="66"/>
        <v>0</v>
      </c>
      <c r="CK16" s="13">
        <f t="shared" si="67"/>
        <v>0</v>
      </c>
      <c r="CL16" s="13">
        <f t="shared" si="68"/>
        <v>0</v>
      </c>
      <c r="CM16" s="13">
        <f t="shared" si="69"/>
        <v>0</v>
      </c>
      <c r="CN16" s="13">
        <f t="shared" si="70"/>
        <v>0</v>
      </c>
      <c r="CO16" s="13">
        <f t="shared" si="71"/>
        <v>0</v>
      </c>
      <c r="CP16" s="13">
        <f t="shared" si="72"/>
        <v>0</v>
      </c>
      <c r="CQ16" s="13">
        <f t="shared" si="73"/>
        <v>0</v>
      </c>
      <c r="CR16" s="13">
        <f t="shared" si="74"/>
        <v>0</v>
      </c>
      <c r="CS16" s="13">
        <f t="shared" si="75"/>
        <v>0</v>
      </c>
      <c r="CT16" s="13">
        <f t="shared" si="76"/>
        <v>0</v>
      </c>
      <c r="CU16" s="13">
        <f t="shared" si="77"/>
        <v>0</v>
      </c>
      <c r="CV16" s="13">
        <f t="shared" si="78"/>
        <v>0</v>
      </c>
      <c r="CW16" s="13">
        <f t="shared" si="79"/>
        <v>0</v>
      </c>
      <c r="CX16" s="13">
        <f t="shared" si="80"/>
        <v>0</v>
      </c>
      <c r="CY16" s="13">
        <f t="shared" si="81"/>
        <v>1</v>
      </c>
      <c r="CZ16" s="13">
        <f t="shared" si="82"/>
        <v>0</v>
      </c>
      <c r="DA16" s="13">
        <f t="shared" si="83"/>
        <v>0</v>
      </c>
      <c r="DB16" s="13">
        <f t="shared" si="84"/>
        <v>0</v>
      </c>
      <c r="DC16" s="13">
        <f t="shared" si="85"/>
        <v>0</v>
      </c>
      <c r="DD16" s="13">
        <f t="shared" si="86"/>
        <v>0</v>
      </c>
      <c r="DE16" s="13">
        <f t="shared" si="87"/>
        <v>0</v>
      </c>
      <c r="DF16" s="13">
        <f t="shared" si="88"/>
        <v>0</v>
      </c>
      <c r="DG16" s="13">
        <f t="shared" si="89"/>
        <v>0</v>
      </c>
      <c r="DH16" s="13">
        <f t="shared" si="90"/>
        <v>0</v>
      </c>
      <c r="DI16" s="13">
        <f t="shared" si="91"/>
        <v>0</v>
      </c>
      <c r="DJ16" s="13">
        <f t="shared" si="92"/>
        <v>0</v>
      </c>
      <c r="DK16" s="13">
        <f t="shared" si="93"/>
        <v>0</v>
      </c>
      <c r="DL16" s="13">
        <f t="shared" si="94"/>
        <v>0</v>
      </c>
      <c r="DM16" s="13">
        <f t="shared" si="95"/>
        <v>0</v>
      </c>
      <c r="DN16" s="13">
        <f t="shared" si="96"/>
        <v>0</v>
      </c>
      <c r="DO16" s="13">
        <f t="shared" si="97"/>
        <v>0</v>
      </c>
      <c r="DP16" s="13">
        <f t="shared" si="98"/>
        <v>0</v>
      </c>
      <c r="DQ16" s="13">
        <f t="shared" si="99"/>
        <v>0</v>
      </c>
      <c r="DR16" s="13">
        <f t="shared" si="100"/>
        <v>0</v>
      </c>
      <c r="DS16" s="13">
        <f t="shared" si="101"/>
        <v>0</v>
      </c>
      <c r="DT16" s="13">
        <f t="shared" si="102"/>
        <v>0</v>
      </c>
      <c r="DU16" s="13">
        <f t="shared" si="103"/>
        <v>0</v>
      </c>
      <c r="DV16" s="13">
        <f t="shared" si="104"/>
        <v>0</v>
      </c>
      <c r="DW16" s="13">
        <f t="shared" si="105"/>
        <v>0</v>
      </c>
      <c r="DX16" s="13">
        <f t="shared" si="106"/>
        <v>0</v>
      </c>
      <c r="DY16" s="13">
        <f t="shared" si="107"/>
        <v>0</v>
      </c>
      <c r="DZ16" s="13">
        <f t="shared" si="108"/>
        <v>0</v>
      </c>
      <c r="EA16" s="13">
        <f t="shared" si="109"/>
        <v>0</v>
      </c>
      <c r="EB16" s="13">
        <f t="shared" si="110"/>
        <v>0</v>
      </c>
      <c r="EC16" s="13">
        <f t="shared" si="111"/>
        <v>0</v>
      </c>
      <c r="ED16" s="13">
        <f t="shared" si="112"/>
        <v>0</v>
      </c>
      <c r="EE16" s="13">
        <f t="shared" si="113"/>
        <v>0</v>
      </c>
      <c r="EF16" s="13">
        <f t="shared" si="114"/>
        <v>0</v>
      </c>
      <c r="EG16" s="13">
        <f t="shared" si="115"/>
        <v>0</v>
      </c>
      <c r="EH16" s="13">
        <f t="shared" si="116"/>
        <v>0</v>
      </c>
      <c r="EI16" s="13">
        <f t="shared" si="117"/>
        <v>0</v>
      </c>
      <c r="EJ16" s="13">
        <f t="shared" si="118"/>
        <v>0</v>
      </c>
      <c r="EK16" s="13">
        <f t="shared" si="119"/>
        <v>0</v>
      </c>
      <c r="EL16" s="13">
        <f t="shared" si="120"/>
        <v>0</v>
      </c>
      <c r="EM16" s="13">
        <f t="shared" si="121"/>
        <v>0</v>
      </c>
      <c r="EN16" s="13">
        <f t="shared" si="122"/>
        <v>0</v>
      </c>
      <c r="EO16" s="13">
        <f t="shared" si="123"/>
        <v>0</v>
      </c>
      <c r="EP16" s="13">
        <f t="shared" si="124"/>
        <v>0</v>
      </c>
      <c r="EQ16" s="13">
        <f t="shared" si="125"/>
        <v>0</v>
      </c>
      <c r="ER16" s="13">
        <f t="shared" si="126"/>
        <v>0</v>
      </c>
      <c r="ES16" s="13">
        <f t="shared" si="127"/>
        <v>0</v>
      </c>
      <c r="ET16" s="13">
        <f t="shared" si="128"/>
        <v>0</v>
      </c>
      <c r="EU16" s="13">
        <f t="shared" si="129"/>
        <v>0</v>
      </c>
      <c r="EV16" s="13">
        <f t="shared" si="130"/>
        <v>0</v>
      </c>
      <c r="EW16" s="13">
        <f t="shared" si="131"/>
        <v>0</v>
      </c>
      <c r="EX16" s="13">
        <f t="shared" si="132"/>
        <v>0</v>
      </c>
      <c r="EY16" s="13">
        <f t="shared" si="133"/>
        <v>0</v>
      </c>
      <c r="EZ16" s="13">
        <f t="shared" si="134"/>
        <v>0</v>
      </c>
      <c r="FA16" s="13">
        <f t="shared" si="135"/>
        <v>0</v>
      </c>
      <c r="FB16" s="13">
        <f t="shared" si="136"/>
        <v>0</v>
      </c>
      <c r="FC16" s="13">
        <f t="shared" si="137"/>
        <v>0</v>
      </c>
      <c r="FD16" s="13">
        <f t="shared" si="138"/>
        <v>0</v>
      </c>
      <c r="FE16" s="13">
        <f t="shared" si="139"/>
        <v>0</v>
      </c>
      <c r="FF16" s="13">
        <f t="shared" si="140"/>
        <v>0</v>
      </c>
      <c r="FG16" s="13">
        <f t="shared" si="141"/>
        <v>0</v>
      </c>
      <c r="FH16" s="13">
        <f t="shared" si="142"/>
        <v>0</v>
      </c>
      <c r="FI16" s="13">
        <f t="shared" si="143"/>
        <v>0</v>
      </c>
      <c r="FJ16" s="13">
        <f t="shared" si="144"/>
        <v>0</v>
      </c>
      <c r="FK16" s="13">
        <f t="shared" si="145"/>
        <v>0</v>
      </c>
      <c r="FL16" s="13">
        <f t="shared" si="146"/>
        <v>0</v>
      </c>
      <c r="FM16" s="13">
        <f t="shared" si="147"/>
        <v>0</v>
      </c>
      <c r="FN16" s="13">
        <f t="shared" si="148"/>
        <v>0</v>
      </c>
      <c r="FO16" s="13">
        <f t="shared" si="149"/>
        <v>0</v>
      </c>
      <c r="FP16" s="13">
        <f t="shared" si="150"/>
        <v>0</v>
      </c>
      <c r="FQ16" s="13">
        <f t="shared" si="151"/>
        <v>0</v>
      </c>
      <c r="FR16" s="13">
        <f t="shared" si="152"/>
        <v>0</v>
      </c>
      <c r="FS16" s="13">
        <f t="shared" si="153"/>
        <v>0</v>
      </c>
      <c r="FT16" s="13">
        <f t="shared" si="154"/>
        <v>0</v>
      </c>
      <c r="FU16" s="13">
        <f t="shared" si="155"/>
        <v>0</v>
      </c>
      <c r="FV16" s="13">
        <f t="shared" si="156"/>
        <v>0</v>
      </c>
      <c r="FW16" s="13">
        <f t="shared" si="157"/>
        <v>0</v>
      </c>
      <c r="FX16" s="13">
        <f t="shared" si="158"/>
        <v>0</v>
      </c>
      <c r="FY16" s="13">
        <f t="shared" si="159"/>
        <v>0</v>
      </c>
      <c r="FZ16" s="13">
        <f t="shared" si="160"/>
        <v>0</v>
      </c>
      <c r="GA16" s="13">
        <f t="shared" si="161"/>
        <v>0</v>
      </c>
      <c r="GB16" s="13">
        <f t="shared" si="162"/>
        <v>1</v>
      </c>
      <c r="GC16" s="13">
        <f t="shared" si="163"/>
        <v>0</v>
      </c>
      <c r="GD16" s="13">
        <f t="shared" si="164"/>
        <v>0</v>
      </c>
      <c r="GE16" s="13">
        <f t="shared" si="165"/>
        <v>0</v>
      </c>
      <c r="GF16" s="13">
        <f t="shared" si="166"/>
        <v>0</v>
      </c>
      <c r="GG16" s="13">
        <f t="shared" si="167"/>
        <v>0</v>
      </c>
      <c r="GH16" s="30">
        <f t="shared" si="168"/>
        <v>2</v>
      </c>
    </row>
    <row r="17" spans="1:190">
      <c r="A17" s="2">
        <f>'database including 834 studies'!A17</f>
        <v>16</v>
      </c>
      <c r="B17" s="2">
        <f>'database including 834 studies'!J17</f>
        <v>1</v>
      </c>
      <c r="C17" s="2">
        <f>'database including 834 studies'!K17</f>
        <v>6</v>
      </c>
      <c r="D17" s="2">
        <f>'database including 834 studies'!L17</f>
        <v>1</v>
      </c>
      <c r="E17" s="2">
        <f>'database including 834 studies'!M17</f>
        <v>1</v>
      </c>
      <c r="F17" s="2">
        <f>'database including 834 studies'!N17</f>
        <v>1</v>
      </c>
      <c r="G17" s="2">
        <f>'database including 834 studies'!O17</f>
        <v>1</v>
      </c>
      <c r="H17" s="2">
        <f>'database including 834 studies'!P17</f>
        <v>1</v>
      </c>
      <c r="I17" s="2">
        <f>'database including 834 studies'!Q17</f>
        <v>1</v>
      </c>
      <c r="J17" s="2">
        <f>'database including 834 studies'!R17</f>
        <v>2021</v>
      </c>
      <c r="K17" s="29">
        <f>'database including 834 studies'!A547</f>
        <v>546</v>
      </c>
      <c r="L17" s="2">
        <f>'database including 834 studies'!J547</f>
        <v>0</v>
      </c>
      <c r="M17" s="2">
        <f>'database including 834 studies'!K547</f>
        <v>6</v>
      </c>
      <c r="N17" s="2">
        <f>'database including 834 studies'!L547</f>
        <v>1</v>
      </c>
      <c r="O17" s="2">
        <f>'database including 834 studies'!M547</f>
        <v>1</v>
      </c>
      <c r="P17" s="2">
        <f>'database including 834 studies'!N547</f>
        <v>1</v>
      </c>
      <c r="Q17" s="2">
        <f>'database including 834 studies'!O547</f>
        <v>1</v>
      </c>
      <c r="R17" s="2">
        <f>'database including 834 studies'!P547</f>
        <v>1</v>
      </c>
      <c r="S17" s="2">
        <f>'database including 834 studies'!Q547</f>
        <v>1</v>
      </c>
      <c r="T17" s="2">
        <f>'database including 834 studies'!R547</f>
        <v>2022</v>
      </c>
      <c r="V17" s="13">
        <f t="shared" si="0"/>
        <v>0</v>
      </c>
      <c r="W17" s="13">
        <f t="shared" si="1"/>
        <v>0</v>
      </c>
      <c r="X17" s="13">
        <f t="shared" si="2"/>
        <v>0</v>
      </c>
      <c r="Y17" s="13">
        <f t="shared" si="3"/>
        <v>0</v>
      </c>
      <c r="Z17" s="13">
        <f t="shared" si="4"/>
        <v>0</v>
      </c>
      <c r="AA17" s="13">
        <f t="shared" si="5"/>
        <v>0</v>
      </c>
      <c r="AB17" s="13">
        <f t="shared" si="6"/>
        <v>0</v>
      </c>
      <c r="AC17" s="13">
        <f t="shared" si="7"/>
        <v>0</v>
      </c>
      <c r="AD17" s="13">
        <f t="shared" si="8"/>
        <v>0</v>
      </c>
      <c r="AE17" s="13">
        <f t="shared" si="9"/>
        <v>0</v>
      </c>
      <c r="AF17" s="13">
        <f t="shared" si="10"/>
        <v>0</v>
      </c>
      <c r="AG17" s="13">
        <f t="shared" si="11"/>
        <v>0</v>
      </c>
      <c r="AH17" s="13">
        <f t="shared" si="12"/>
        <v>0</v>
      </c>
      <c r="AI17" s="13">
        <f t="shared" si="13"/>
        <v>0</v>
      </c>
      <c r="AJ17" s="13">
        <f t="shared" si="14"/>
        <v>0</v>
      </c>
      <c r="AK17" s="13">
        <f t="shared" si="15"/>
        <v>0</v>
      </c>
      <c r="AL17" s="13">
        <f t="shared" si="16"/>
        <v>0</v>
      </c>
      <c r="AM17" s="13">
        <f t="shared" si="17"/>
        <v>0</v>
      </c>
      <c r="AN17" s="13">
        <f t="shared" si="18"/>
        <v>0</v>
      </c>
      <c r="AO17" s="13">
        <f t="shared" si="19"/>
        <v>0</v>
      </c>
      <c r="AP17" s="13">
        <f t="shared" si="20"/>
        <v>0</v>
      </c>
      <c r="AQ17" s="13">
        <f t="shared" si="21"/>
        <v>0</v>
      </c>
      <c r="AR17" s="13">
        <f t="shared" si="22"/>
        <v>0</v>
      </c>
      <c r="AS17" s="13">
        <f t="shared" si="23"/>
        <v>0</v>
      </c>
      <c r="AT17" s="13">
        <f t="shared" si="24"/>
        <v>0</v>
      </c>
      <c r="AU17" s="13">
        <f t="shared" si="25"/>
        <v>0</v>
      </c>
      <c r="AV17" s="13">
        <f t="shared" si="26"/>
        <v>0</v>
      </c>
      <c r="AW17" s="13">
        <f t="shared" si="27"/>
        <v>0</v>
      </c>
      <c r="AX17" s="13">
        <f t="shared" si="28"/>
        <v>0</v>
      </c>
      <c r="AY17" s="13">
        <f t="shared" si="29"/>
        <v>0</v>
      </c>
      <c r="AZ17" s="13">
        <f t="shared" si="30"/>
        <v>0</v>
      </c>
      <c r="BA17" s="13">
        <f t="shared" si="31"/>
        <v>0</v>
      </c>
      <c r="BB17" s="13">
        <f t="shared" si="32"/>
        <v>0</v>
      </c>
      <c r="BC17" s="13">
        <f t="shared" si="33"/>
        <v>0</v>
      </c>
      <c r="BD17" s="13">
        <f t="shared" si="34"/>
        <v>0</v>
      </c>
      <c r="BE17" s="13">
        <f t="shared" si="35"/>
        <v>0</v>
      </c>
      <c r="BF17" s="13">
        <f t="shared" si="36"/>
        <v>0</v>
      </c>
      <c r="BG17" s="13">
        <f t="shared" si="37"/>
        <v>0</v>
      </c>
      <c r="BH17" s="13">
        <f t="shared" si="38"/>
        <v>0</v>
      </c>
      <c r="BI17" s="13">
        <f t="shared" si="39"/>
        <v>0</v>
      </c>
      <c r="BJ17" s="13">
        <f t="shared" si="40"/>
        <v>0</v>
      </c>
      <c r="BK17" s="13">
        <f t="shared" si="41"/>
        <v>0</v>
      </c>
      <c r="BL17" s="13">
        <f t="shared" si="42"/>
        <v>0</v>
      </c>
      <c r="BM17" s="13">
        <f t="shared" si="43"/>
        <v>0</v>
      </c>
      <c r="BN17" s="13">
        <f t="shared" si="44"/>
        <v>0</v>
      </c>
      <c r="BO17" s="13">
        <f t="shared" si="45"/>
        <v>0</v>
      </c>
      <c r="BP17" s="13">
        <f t="shared" si="46"/>
        <v>0</v>
      </c>
      <c r="BQ17" s="13">
        <f t="shared" si="47"/>
        <v>0</v>
      </c>
      <c r="BR17" s="13">
        <f t="shared" si="48"/>
        <v>0</v>
      </c>
      <c r="BS17" s="13">
        <f t="shared" si="49"/>
        <v>0</v>
      </c>
      <c r="BT17" s="13">
        <f t="shared" si="50"/>
        <v>0</v>
      </c>
      <c r="BU17" s="13">
        <f t="shared" si="51"/>
        <v>0</v>
      </c>
      <c r="BV17" s="13">
        <f t="shared" si="52"/>
        <v>0</v>
      </c>
      <c r="BW17" s="13">
        <f t="shared" si="53"/>
        <v>0</v>
      </c>
      <c r="BX17" s="13">
        <f t="shared" si="54"/>
        <v>0</v>
      </c>
      <c r="BY17" s="13">
        <f t="shared" si="55"/>
        <v>0</v>
      </c>
      <c r="BZ17" s="13">
        <f t="shared" si="56"/>
        <v>0</v>
      </c>
      <c r="CA17" s="13">
        <f t="shared" si="57"/>
        <v>0</v>
      </c>
      <c r="CB17" s="13">
        <f t="shared" si="58"/>
        <v>0</v>
      </c>
      <c r="CC17" s="13">
        <f t="shared" si="59"/>
        <v>0</v>
      </c>
      <c r="CD17" s="13">
        <f t="shared" si="60"/>
        <v>0</v>
      </c>
      <c r="CE17" s="13">
        <f t="shared" si="61"/>
        <v>0</v>
      </c>
      <c r="CF17" s="13">
        <f t="shared" si="62"/>
        <v>0</v>
      </c>
      <c r="CG17" s="13">
        <f t="shared" si="63"/>
        <v>0</v>
      </c>
      <c r="CH17" s="13">
        <f t="shared" si="64"/>
        <v>0</v>
      </c>
      <c r="CI17" s="13">
        <f t="shared" si="65"/>
        <v>0</v>
      </c>
      <c r="CJ17" s="13">
        <f t="shared" si="66"/>
        <v>0</v>
      </c>
      <c r="CK17" s="13">
        <f t="shared" si="67"/>
        <v>0</v>
      </c>
      <c r="CL17" s="13">
        <f t="shared" si="68"/>
        <v>0</v>
      </c>
      <c r="CM17" s="13">
        <f t="shared" si="69"/>
        <v>0</v>
      </c>
      <c r="CN17" s="13">
        <f t="shared" si="70"/>
        <v>0</v>
      </c>
      <c r="CO17" s="13">
        <f t="shared" si="71"/>
        <v>0</v>
      </c>
      <c r="CP17" s="13">
        <f t="shared" si="72"/>
        <v>0</v>
      </c>
      <c r="CQ17" s="13">
        <f t="shared" si="73"/>
        <v>0</v>
      </c>
      <c r="CR17" s="13">
        <f t="shared" si="74"/>
        <v>0</v>
      </c>
      <c r="CS17" s="13">
        <f t="shared" si="75"/>
        <v>0</v>
      </c>
      <c r="CT17" s="13">
        <f t="shared" si="76"/>
        <v>0</v>
      </c>
      <c r="CU17" s="13">
        <f t="shared" si="77"/>
        <v>0</v>
      </c>
      <c r="CV17" s="13">
        <f t="shared" si="78"/>
        <v>0</v>
      </c>
      <c r="CW17" s="13">
        <f t="shared" si="79"/>
        <v>0</v>
      </c>
      <c r="CX17" s="13">
        <f t="shared" si="80"/>
        <v>0</v>
      </c>
      <c r="CY17" s="13">
        <f t="shared" si="81"/>
        <v>0</v>
      </c>
      <c r="CZ17" s="13">
        <f t="shared" si="82"/>
        <v>1</v>
      </c>
      <c r="DA17" s="13">
        <f t="shared" si="83"/>
        <v>0</v>
      </c>
      <c r="DB17" s="13">
        <f t="shared" si="84"/>
        <v>0</v>
      </c>
      <c r="DC17" s="13">
        <f t="shared" si="85"/>
        <v>0</v>
      </c>
      <c r="DD17" s="13">
        <f t="shared" si="86"/>
        <v>0</v>
      </c>
      <c r="DE17" s="13">
        <f t="shared" si="87"/>
        <v>0</v>
      </c>
      <c r="DF17" s="13">
        <f t="shared" si="88"/>
        <v>0</v>
      </c>
      <c r="DG17" s="13">
        <f t="shared" si="89"/>
        <v>0</v>
      </c>
      <c r="DH17" s="13">
        <f t="shared" si="90"/>
        <v>0</v>
      </c>
      <c r="DI17" s="13">
        <f t="shared" si="91"/>
        <v>0</v>
      </c>
      <c r="DJ17" s="13">
        <f t="shared" si="92"/>
        <v>0</v>
      </c>
      <c r="DK17" s="13">
        <f t="shared" si="93"/>
        <v>0</v>
      </c>
      <c r="DL17" s="13">
        <f t="shared" si="94"/>
        <v>0</v>
      </c>
      <c r="DM17" s="13">
        <f t="shared" si="95"/>
        <v>0</v>
      </c>
      <c r="DN17" s="13">
        <f t="shared" si="96"/>
        <v>0</v>
      </c>
      <c r="DO17" s="13">
        <f t="shared" si="97"/>
        <v>0</v>
      </c>
      <c r="DP17" s="13">
        <f t="shared" si="98"/>
        <v>0</v>
      </c>
      <c r="DQ17" s="13">
        <f t="shared" si="99"/>
        <v>0</v>
      </c>
      <c r="DR17" s="13">
        <f t="shared" si="100"/>
        <v>0</v>
      </c>
      <c r="DS17" s="13">
        <f t="shared" si="101"/>
        <v>0</v>
      </c>
      <c r="DT17" s="13">
        <f t="shared" si="102"/>
        <v>0</v>
      </c>
      <c r="DU17" s="13">
        <f t="shared" si="103"/>
        <v>0</v>
      </c>
      <c r="DV17" s="13">
        <f t="shared" si="104"/>
        <v>0</v>
      </c>
      <c r="DW17" s="13">
        <f t="shared" si="105"/>
        <v>0</v>
      </c>
      <c r="DX17" s="13">
        <f t="shared" si="106"/>
        <v>0</v>
      </c>
      <c r="DY17" s="13">
        <f t="shared" si="107"/>
        <v>0</v>
      </c>
      <c r="DZ17" s="13">
        <f t="shared" si="108"/>
        <v>0</v>
      </c>
      <c r="EA17" s="13">
        <f t="shared" si="109"/>
        <v>0</v>
      </c>
      <c r="EB17" s="13">
        <f t="shared" si="110"/>
        <v>0</v>
      </c>
      <c r="EC17" s="13">
        <f t="shared" si="111"/>
        <v>0</v>
      </c>
      <c r="ED17" s="13">
        <f t="shared" si="112"/>
        <v>0</v>
      </c>
      <c r="EE17" s="13">
        <f t="shared" si="113"/>
        <v>0</v>
      </c>
      <c r="EF17" s="13">
        <f t="shared" si="114"/>
        <v>0</v>
      </c>
      <c r="EG17" s="13">
        <f t="shared" si="115"/>
        <v>0</v>
      </c>
      <c r="EH17" s="13">
        <f t="shared" si="116"/>
        <v>0</v>
      </c>
      <c r="EI17" s="13">
        <f t="shared" si="117"/>
        <v>0</v>
      </c>
      <c r="EJ17" s="13">
        <f t="shared" si="118"/>
        <v>0</v>
      </c>
      <c r="EK17" s="13">
        <f t="shared" si="119"/>
        <v>0</v>
      </c>
      <c r="EL17" s="13">
        <f t="shared" si="120"/>
        <v>0</v>
      </c>
      <c r="EM17" s="13">
        <f t="shared" si="121"/>
        <v>0</v>
      </c>
      <c r="EN17" s="13">
        <f t="shared" si="122"/>
        <v>0</v>
      </c>
      <c r="EO17" s="13">
        <f t="shared" si="123"/>
        <v>0</v>
      </c>
      <c r="EP17" s="13">
        <f t="shared" si="124"/>
        <v>0</v>
      </c>
      <c r="EQ17" s="13">
        <f t="shared" si="125"/>
        <v>0</v>
      </c>
      <c r="ER17" s="13">
        <f t="shared" si="126"/>
        <v>0</v>
      </c>
      <c r="ES17" s="13">
        <f t="shared" si="127"/>
        <v>0</v>
      </c>
      <c r="ET17" s="13">
        <f t="shared" si="128"/>
        <v>0</v>
      </c>
      <c r="EU17" s="13">
        <f t="shared" si="129"/>
        <v>0</v>
      </c>
      <c r="EV17" s="13">
        <f t="shared" si="130"/>
        <v>0</v>
      </c>
      <c r="EW17" s="13">
        <f t="shared" si="131"/>
        <v>0</v>
      </c>
      <c r="EX17" s="13">
        <f t="shared" si="132"/>
        <v>0</v>
      </c>
      <c r="EY17" s="13">
        <f t="shared" si="133"/>
        <v>0</v>
      </c>
      <c r="EZ17" s="13">
        <f t="shared" si="134"/>
        <v>0</v>
      </c>
      <c r="FA17" s="13">
        <f t="shared" si="135"/>
        <v>0</v>
      </c>
      <c r="FB17" s="13">
        <f t="shared" si="136"/>
        <v>0</v>
      </c>
      <c r="FC17" s="13">
        <f t="shared" si="137"/>
        <v>0</v>
      </c>
      <c r="FD17" s="13">
        <f t="shared" si="138"/>
        <v>0</v>
      </c>
      <c r="FE17" s="13">
        <f t="shared" si="139"/>
        <v>0</v>
      </c>
      <c r="FF17" s="13">
        <f t="shared" si="140"/>
        <v>0</v>
      </c>
      <c r="FG17" s="13">
        <f t="shared" si="141"/>
        <v>0</v>
      </c>
      <c r="FH17" s="13">
        <f t="shared" si="142"/>
        <v>0</v>
      </c>
      <c r="FI17" s="13">
        <f t="shared" si="143"/>
        <v>0</v>
      </c>
      <c r="FJ17" s="13">
        <f t="shared" si="144"/>
        <v>0</v>
      </c>
      <c r="FK17" s="13">
        <f t="shared" si="145"/>
        <v>0</v>
      </c>
      <c r="FL17" s="13">
        <f t="shared" si="146"/>
        <v>0</v>
      </c>
      <c r="FM17" s="13">
        <f t="shared" si="147"/>
        <v>0</v>
      </c>
      <c r="FN17" s="13">
        <f t="shared" si="148"/>
        <v>0</v>
      </c>
      <c r="FO17" s="13">
        <f t="shared" si="149"/>
        <v>0</v>
      </c>
      <c r="FP17" s="13">
        <f t="shared" si="150"/>
        <v>0</v>
      </c>
      <c r="FQ17" s="13">
        <f t="shared" si="151"/>
        <v>0</v>
      </c>
      <c r="FR17" s="13">
        <f t="shared" si="152"/>
        <v>0</v>
      </c>
      <c r="FS17" s="13">
        <f t="shared" si="153"/>
        <v>0</v>
      </c>
      <c r="FT17" s="13">
        <f t="shared" si="154"/>
        <v>0</v>
      </c>
      <c r="FU17" s="13">
        <f t="shared" si="155"/>
        <v>0</v>
      </c>
      <c r="FV17" s="13">
        <f t="shared" si="156"/>
        <v>0</v>
      </c>
      <c r="FW17" s="13">
        <f t="shared" si="157"/>
        <v>0</v>
      </c>
      <c r="FX17" s="13">
        <f t="shared" si="158"/>
        <v>0</v>
      </c>
      <c r="FY17" s="13">
        <f t="shared" si="159"/>
        <v>0</v>
      </c>
      <c r="FZ17" s="13">
        <f t="shared" si="160"/>
        <v>0</v>
      </c>
      <c r="GA17" s="13">
        <f t="shared" si="161"/>
        <v>0</v>
      </c>
      <c r="GB17" s="13">
        <f t="shared" si="162"/>
        <v>0</v>
      </c>
      <c r="GC17" s="13">
        <f t="shared" si="163"/>
        <v>0</v>
      </c>
      <c r="GD17" s="13">
        <f t="shared" si="164"/>
        <v>0</v>
      </c>
      <c r="GE17" s="13">
        <f t="shared" si="165"/>
        <v>0</v>
      </c>
      <c r="GF17" s="13">
        <f t="shared" si="166"/>
        <v>0</v>
      </c>
      <c r="GG17" s="13">
        <f t="shared" si="167"/>
        <v>1</v>
      </c>
      <c r="GH17" s="30">
        <f t="shared" si="168"/>
        <v>2</v>
      </c>
    </row>
    <row r="18" spans="1:190">
      <c r="A18" s="2">
        <f>'database including 834 studies'!A18</f>
        <v>17</v>
      </c>
      <c r="B18" s="2">
        <f>'database including 834 studies'!J18</f>
        <v>1</v>
      </c>
      <c r="C18" s="2">
        <f>'database including 834 studies'!K18</f>
        <v>6</v>
      </c>
      <c r="D18" s="2">
        <f>'database including 834 studies'!L18</f>
        <v>1</v>
      </c>
      <c r="E18" s="2">
        <f>'database including 834 studies'!M18</f>
        <v>1</v>
      </c>
      <c r="F18" s="2">
        <f>'database including 834 studies'!N18</f>
        <v>1</v>
      </c>
      <c r="G18" s="2">
        <f>'database including 834 studies'!O18</f>
        <v>1</v>
      </c>
      <c r="H18" s="2">
        <f>'database including 834 studies'!P18</f>
        <v>1</v>
      </c>
      <c r="I18" s="2">
        <f>'database including 834 studies'!Q18</f>
        <v>1</v>
      </c>
      <c r="J18" s="2">
        <f>'database including 834 studies'!R18</f>
        <v>2019</v>
      </c>
      <c r="K18" s="29">
        <f>'database including 834 studies'!A548</f>
        <v>547</v>
      </c>
      <c r="L18" s="2">
        <f>'database including 834 studies'!J548</f>
        <v>0</v>
      </c>
      <c r="M18" s="2">
        <f>'database including 834 studies'!K548</f>
        <v>6</v>
      </c>
      <c r="N18" s="2">
        <f>'database including 834 studies'!L548</f>
        <v>1</v>
      </c>
      <c r="O18" s="2">
        <f>'database including 834 studies'!M548</f>
        <v>1</v>
      </c>
      <c r="P18" s="2">
        <f>'database including 834 studies'!N548</f>
        <v>1</v>
      </c>
      <c r="Q18" s="2">
        <f>'database including 834 studies'!O548</f>
        <v>1</v>
      </c>
      <c r="R18" s="2">
        <f>'database including 834 studies'!P548</f>
        <v>1</v>
      </c>
      <c r="S18" s="2">
        <f>'database including 834 studies'!Q548</f>
        <v>1</v>
      </c>
      <c r="T18" s="2">
        <f>'database including 834 studies'!R548</f>
        <v>2022</v>
      </c>
      <c r="V18" s="13">
        <f t="shared" si="0"/>
        <v>0</v>
      </c>
      <c r="W18" s="13">
        <f t="shared" si="1"/>
        <v>0</v>
      </c>
      <c r="X18" s="13">
        <f t="shared" si="2"/>
        <v>0</v>
      </c>
      <c r="Y18" s="13">
        <f t="shared" si="3"/>
        <v>0</v>
      </c>
      <c r="Z18" s="13">
        <f t="shared" si="4"/>
        <v>0</v>
      </c>
      <c r="AA18" s="13">
        <f t="shared" si="5"/>
        <v>0</v>
      </c>
      <c r="AB18" s="13">
        <f t="shared" si="6"/>
        <v>0</v>
      </c>
      <c r="AC18" s="13">
        <f t="shared" si="7"/>
        <v>0</v>
      </c>
      <c r="AD18" s="13">
        <f t="shared" si="8"/>
        <v>0</v>
      </c>
      <c r="AE18" s="13">
        <f t="shared" si="9"/>
        <v>0</v>
      </c>
      <c r="AF18" s="13">
        <f t="shared" si="10"/>
        <v>0</v>
      </c>
      <c r="AG18" s="13">
        <f t="shared" si="11"/>
        <v>0</v>
      </c>
      <c r="AH18" s="13">
        <f t="shared" si="12"/>
        <v>0</v>
      </c>
      <c r="AI18" s="13">
        <f t="shared" si="13"/>
        <v>0</v>
      </c>
      <c r="AJ18" s="13">
        <f t="shared" si="14"/>
        <v>0</v>
      </c>
      <c r="AK18" s="13">
        <f t="shared" si="15"/>
        <v>0</v>
      </c>
      <c r="AL18" s="13">
        <f t="shared" si="16"/>
        <v>0</v>
      </c>
      <c r="AM18" s="13">
        <f t="shared" si="17"/>
        <v>0</v>
      </c>
      <c r="AN18" s="13">
        <f t="shared" si="18"/>
        <v>0</v>
      </c>
      <c r="AO18" s="13">
        <f t="shared" si="19"/>
        <v>0</v>
      </c>
      <c r="AP18" s="13">
        <f t="shared" si="20"/>
        <v>0</v>
      </c>
      <c r="AQ18" s="13">
        <f t="shared" si="21"/>
        <v>0</v>
      </c>
      <c r="AR18" s="13">
        <f t="shared" si="22"/>
        <v>0</v>
      </c>
      <c r="AS18" s="13">
        <f t="shared" si="23"/>
        <v>0</v>
      </c>
      <c r="AT18" s="13">
        <f t="shared" si="24"/>
        <v>0</v>
      </c>
      <c r="AU18" s="13">
        <f t="shared" si="25"/>
        <v>0</v>
      </c>
      <c r="AV18" s="13">
        <f t="shared" si="26"/>
        <v>0</v>
      </c>
      <c r="AW18" s="13">
        <f t="shared" si="27"/>
        <v>0</v>
      </c>
      <c r="AX18" s="13">
        <f t="shared" si="28"/>
        <v>0</v>
      </c>
      <c r="AY18" s="13">
        <f t="shared" si="29"/>
        <v>0</v>
      </c>
      <c r="AZ18" s="13">
        <f t="shared" si="30"/>
        <v>0</v>
      </c>
      <c r="BA18" s="13">
        <f t="shared" si="31"/>
        <v>0</v>
      </c>
      <c r="BB18" s="13">
        <f t="shared" si="32"/>
        <v>0</v>
      </c>
      <c r="BC18" s="13">
        <f t="shared" si="33"/>
        <v>0</v>
      </c>
      <c r="BD18" s="13">
        <f t="shared" si="34"/>
        <v>0</v>
      </c>
      <c r="BE18" s="13">
        <f t="shared" si="35"/>
        <v>0</v>
      </c>
      <c r="BF18" s="13">
        <f t="shared" si="36"/>
        <v>0</v>
      </c>
      <c r="BG18" s="13">
        <f t="shared" si="37"/>
        <v>0</v>
      </c>
      <c r="BH18" s="13">
        <f t="shared" si="38"/>
        <v>0</v>
      </c>
      <c r="BI18" s="13">
        <f t="shared" si="39"/>
        <v>0</v>
      </c>
      <c r="BJ18" s="13">
        <f t="shared" si="40"/>
        <v>0</v>
      </c>
      <c r="BK18" s="13">
        <f t="shared" si="41"/>
        <v>0</v>
      </c>
      <c r="BL18" s="13">
        <f t="shared" si="42"/>
        <v>0</v>
      </c>
      <c r="BM18" s="13">
        <f t="shared" si="43"/>
        <v>0</v>
      </c>
      <c r="BN18" s="13">
        <f t="shared" si="44"/>
        <v>0</v>
      </c>
      <c r="BO18" s="13">
        <f t="shared" si="45"/>
        <v>0</v>
      </c>
      <c r="BP18" s="13">
        <f t="shared" si="46"/>
        <v>0</v>
      </c>
      <c r="BQ18" s="13">
        <f t="shared" si="47"/>
        <v>0</v>
      </c>
      <c r="BR18" s="13">
        <f t="shared" si="48"/>
        <v>0</v>
      </c>
      <c r="BS18" s="13">
        <f t="shared" si="49"/>
        <v>0</v>
      </c>
      <c r="BT18" s="13">
        <f t="shared" si="50"/>
        <v>0</v>
      </c>
      <c r="BU18" s="13">
        <f t="shared" si="51"/>
        <v>0</v>
      </c>
      <c r="BV18" s="13">
        <f t="shared" si="52"/>
        <v>0</v>
      </c>
      <c r="BW18" s="13">
        <f t="shared" si="53"/>
        <v>0</v>
      </c>
      <c r="BX18" s="13">
        <f t="shared" si="54"/>
        <v>0</v>
      </c>
      <c r="BY18" s="13">
        <f t="shared" si="55"/>
        <v>0</v>
      </c>
      <c r="BZ18" s="13">
        <f t="shared" si="56"/>
        <v>0</v>
      </c>
      <c r="CA18" s="13">
        <f t="shared" si="57"/>
        <v>0</v>
      </c>
      <c r="CB18" s="13">
        <f t="shared" si="58"/>
        <v>0</v>
      </c>
      <c r="CC18" s="13">
        <f t="shared" si="59"/>
        <v>0</v>
      </c>
      <c r="CD18" s="13">
        <f t="shared" si="60"/>
        <v>0</v>
      </c>
      <c r="CE18" s="13">
        <f t="shared" si="61"/>
        <v>0</v>
      </c>
      <c r="CF18" s="13">
        <f t="shared" si="62"/>
        <v>0</v>
      </c>
      <c r="CG18" s="13">
        <f t="shared" si="63"/>
        <v>0</v>
      </c>
      <c r="CH18" s="13">
        <f t="shared" si="64"/>
        <v>0</v>
      </c>
      <c r="CI18" s="13">
        <f t="shared" si="65"/>
        <v>0</v>
      </c>
      <c r="CJ18" s="13">
        <f t="shared" si="66"/>
        <v>0</v>
      </c>
      <c r="CK18" s="13">
        <f t="shared" si="67"/>
        <v>0</v>
      </c>
      <c r="CL18" s="13">
        <f t="shared" si="68"/>
        <v>0</v>
      </c>
      <c r="CM18" s="13">
        <f t="shared" si="69"/>
        <v>0</v>
      </c>
      <c r="CN18" s="13">
        <f t="shared" si="70"/>
        <v>0</v>
      </c>
      <c r="CO18" s="13">
        <f t="shared" si="71"/>
        <v>0</v>
      </c>
      <c r="CP18" s="13">
        <f t="shared" si="72"/>
        <v>0</v>
      </c>
      <c r="CQ18" s="13">
        <f t="shared" si="73"/>
        <v>0</v>
      </c>
      <c r="CR18" s="13">
        <f t="shared" si="74"/>
        <v>0</v>
      </c>
      <c r="CS18" s="13">
        <f t="shared" si="75"/>
        <v>0</v>
      </c>
      <c r="CT18" s="13">
        <f t="shared" si="76"/>
        <v>0</v>
      </c>
      <c r="CU18" s="13">
        <f t="shared" si="77"/>
        <v>0</v>
      </c>
      <c r="CV18" s="13">
        <f t="shared" si="78"/>
        <v>0</v>
      </c>
      <c r="CW18" s="13">
        <f t="shared" si="79"/>
        <v>0</v>
      </c>
      <c r="CX18" s="13">
        <f t="shared" si="80"/>
        <v>1</v>
      </c>
      <c r="CY18" s="13">
        <f t="shared" si="81"/>
        <v>0</v>
      </c>
      <c r="CZ18" s="13">
        <f t="shared" si="82"/>
        <v>0</v>
      </c>
      <c r="DA18" s="13">
        <f t="shared" si="83"/>
        <v>0</v>
      </c>
      <c r="DB18" s="13">
        <f t="shared" si="84"/>
        <v>0</v>
      </c>
      <c r="DC18" s="13">
        <f t="shared" si="85"/>
        <v>0</v>
      </c>
      <c r="DD18" s="13">
        <f t="shared" si="86"/>
        <v>0</v>
      </c>
      <c r="DE18" s="13">
        <f t="shared" si="87"/>
        <v>0</v>
      </c>
      <c r="DF18" s="13">
        <f t="shared" si="88"/>
        <v>0</v>
      </c>
      <c r="DG18" s="13">
        <f t="shared" si="89"/>
        <v>0</v>
      </c>
      <c r="DH18" s="13">
        <f t="shared" si="90"/>
        <v>0</v>
      </c>
      <c r="DI18" s="13">
        <f t="shared" si="91"/>
        <v>0</v>
      </c>
      <c r="DJ18" s="13">
        <f t="shared" si="92"/>
        <v>0</v>
      </c>
      <c r="DK18" s="13">
        <f t="shared" si="93"/>
        <v>0</v>
      </c>
      <c r="DL18" s="13">
        <f t="shared" si="94"/>
        <v>0</v>
      </c>
      <c r="DM18" s="13">
        <f t="shared" si="95"/>
        <v>0</v>
      </c>
      <c r="DN18" s="13">
        <f t="shared" si="96"/>
        <v>0</v>
      </c>
      <c r="DO18" s="13">
        <f t="shared" si="97"/>
        <v>0</v>
      </c>
      <c r="DP18" s="13">
        <f t="shared" si="98"/>
        <v>0</v>
      </c>
      <c r="DQ18" s="13">
        <f t="shared" si="99"/>
        <v>0</v>
      </c>
      <c r="DR18" s="13">
        <f t="shared" si="100"/>
        <v>0</v>
      </c>
      <c r="DS18" s="13">
        <f t="shared" si="101"/>
        <v>0</v>
      </c>
      <c r="DT18" s="13">
        <f t="shared" si="102"/>
        <v>0</v>
      </c>
      <c r="DU18" s="13">
        <f t="shared" si="103"/>
        <v>0</v>
      </c>
      <c r="DV18" s="13">
        <f t="shared" si="104"/>
        <v>0</v>
      </c>
      <c r="DW18" s="13">
        <f t="shared" si="105"/>
        <v>0</v>
      </c>
      <c r="DX18" s="13">
        <f t="shared" si="106"/>
        <v>0</v>
      </c>
      <c r="DY18" s="13">
        <f t="shared" si="107"/>
        <v>0</v>
      </c>
      <c r="DZ18" s="13">
        <f t="shared" si="108"/>
        <v>0</v>
      </c>
      <c r="EA18" s="13">
        <f t="shared" si="109"/>
        <v>0</v>
      </c>
      <c r="EB18" s="13">
        <f t="shared" si="110"/>
        <v>0</v>
      </c>
      <c r="EC18" s="13">
        <f t="shared" si="111"/>
        <v>0</v>
      </c>
      <c r="ED18" s="13">
        <f t="shared" si="112"/>
        <v>0</v>
      </c>
      <c r="EE18" s="13">
        <f t="shared" si="113"/>
        <v>0</v>
      </c>
      <c r="EF18" s="13">
        <f t="shared" si="114"/>
        <v>0</v>
      </c>
      <c r="EG18" s="13">
        <f t="shared" si="115"/>
        <v>0</v>
      </c>
      <c r="EH18" s="13">
        <f t="shared" si="116"/>
        <v>0</v>
      </c>
      <c r="EI18" s="13">
        <f t="shared" si="117"/>
        <v>0</v>
      </c>
      <c r="EJ18" s="13">
        <f t="shared" si="118"/>
        <v>0</v>
      </c>
      <c r="EK18" s="13">
        <f t="shared" si="119"/>
        <v>0</v>
      </c>
      <c r="EL18" s="13">
        <f t="shared" si="120"/>
        <v>0</v>
      </c>
      <c r="EM18" s="13">
        <f t="shared" si="121"/>
        <v>0</v>
      </c>
      <c r="EN18" s="13">
        <f t="shared" si="122"/>
        <v>0</v>
      </c>
      <c r="EO18" s="13">
        <f t="shared" si="123"/>
        <v>0</v>
      </c>
      <c r="EP18" s="13">
        <f t="shared" si="124"/>
        <v>0</v>
      </c>
      <c r="EQ18" s="13">
        <f t="shared" si="125"/>
        <v>0</v>
      </c>
      <c r="ER18" s="13">
        <f t="shared" si="126"/>
        <v>0</v>
      </c>
      <c r="ES18" s="13">
        <f t="shared" si="127"/>
        <v>0</v>
      </c>
      <c r="ET18" s="13">
        <f t="shared" si="128"/>
        <v>0</v>
      </c>
      <c r="EU18" s="13">
        <f t="shared" si="129"/>
        <v>0</v>
      </c>
      <c r="EV18" s="13">
        <f t="shared" si="130"/>
        <v>0</v>
      </c>
      <c r="EW18" s="13">
        <f t="shared" si="131"/>
        <v>0</v>
      </c>
      <c r="EX18" s="13">
        <f t="shared" si="132"/>
        <v>0</v>
      </c>
      <c r="EY18" s="13">
        <f t="shared" si="133"/>
        <v>0</v>
      </c>
      <c r="EZ18" s="13">
        <f t="shared" si="134"/>
        <v>0</v>
      </c>
      <c r="FA18" s="13">
        <f t="shared" si="135"/>
        <v>0</v>
      </c>
      <c r="FB18" s="13">
        <f t="shared" si="136"/>
        <v>0</v>
      </c>
      <c r="FC18" s="13">
        <f t="shared" si="137"/>
        <v>0</v>
      </c>
      <c r="FD18" s="13">
        <f t="shared" si="138"/>
        <v>0</v>
      </c>
      <c r="FE18" s="13">
        <f t="shared" si="139"/>
        <v>0</v>
      </c>
      <c r="FF18" s="13">
        <f t="shared" si="140"/>
        <v>0</v>
      </c>
      <c r="FG18" s="13">
        <f t="shared" si="141"/>
        <v>0</v>
      </c>
      <c r="FH18" s="13">
        <f t="shared" si="142"/>
        <v>0</v>
      </c>
      <c r="FI18" s="13">
        <f t="shared" si="143"/>
        <v>0</v>
      </c>
      <c r="FJ18" s="13">
        <f t="shared" si="144"/>
        <v>0</v>
      </c>
      <c r="FK18" s="13">
        <f t="shared" si="145"/>
        <v>0</v>
      </c>
      <c r="FL18" s="13">
        <f t="shared" si="146"/>
        <v>0</v>
      </c>
      <c r="FM18" s="13">
        <f t="shared" si="147"/>
        <v>0</v>
      </c>
      <c r="FN18" s="13">
        <f t="shared" si="148"/>
        <v>0</v>
      </c>
      <c r="FO18" s="13">
        <f t="shared" si="149"/>
        <v>0</v>
      </c>
      <c r="FP18" s="13">
        <f t="shared" si="150"/>
        <v>0</v>
      </c>
      <c r="FQ18" s="13">
        <f t="shared" si="151"/>
        <v>0</v>
      </c>
      <c r="FR18" s="13">
        <f t="shared" si="152"/>
        <v>0</v>
      </c>
      <c r="FS18" s="13">
        <f t="shared" si="153"/>
        <v>0</v>
      </c>
      <c r="FT18" s="13">
        <f t="shared" si="154"/>
        <v>0</v>
      </c>
      <c r="FU18" s="13">
        <f t="shared" si="155"/>
        <v>0</v>
      </c>
      <c r="FV18" s="13">
        <f t="shared" si="156"/>
        <v>0</v>
      </c>
      <c r="FW18" s="13">
        <f t="shared" si="157"/>
        <v>0</v>
      </c>
      <c r="FX18" s="13">
        <f t="shared" si="158"/>
        <v>0</v>
      </c>
      <c r="FY18" s="13">
        <f t="shared" si="159"/>
        <v>0</v>
      </c>
      <c r="FZ18" s="13">
        <f t="shared" si="160"/>
        <v>0</v>
      </c>
      <c r="GA18" s="13">
        <f t="shared" si="161"/>
        <v>0</v>
      </c>
      <c r="GB18" s="13">
        <f t="shared" si="162"/>
        <v>0</v>
      </c>
      <c r="GC18" s="13">
        <f t="shared" si="163"/>
        <v>0</v>
      </c>
      <c r="GD18" s="13">
        <f t="shared" si="164"/>
        <v>0</v>
      </c>
      <c r="GE18" s="13">
        <f t="shared" si="165"/>
        <v>0</v>
      </c>
      <c r="GF18" s="13">
        <f t="shared" si="166"/>
        <v>0</v>
      </c>
      <c r="GG18" s="13">
        <f t="shared" si="167"/>
        <v>1</v>
      </c>
      <c r="GH18" s="30">
        <f t="shared" si="168"/>
        <v>2</v>
      </c>
    </row>
    <row r="19" spans="1:190">
      <c r="A19" s="2">
        <f>'database including 834 studies'!A19</f>
        <v>18</v>
      </c>
      <c r="B19" s="2">
        <f>'database including 834 studies'!J19</f>
        <v>1</v>
      </c>
      <c r="C19" s="2">
        <f>'database including 834 studies'!K19</f>
        <v>6</v>
      </c>
      <c r="D19" s="2">
        <f>'database including 834 studies'!L19</f>
        <v>1</v>
      </c>
      <c r="E19" s="2">
        <f>'database including 834 studies'!M19</f>
        <v>1</v>
      </c>
      <c r="F19" s="2">
        <f>'database including 834 studies'!N19</f>
        <v>1</v>
      </c>
      <c r="G19" s="2">
        <f>'database including 834 studies'!O19</f>
        <v>1</v>
      </c>
      <c r="H19" s="2">
        <f>'database including 834 studies'!P19</f>
        <v>1</v>
      </c>
      <c r="I19" s="2">
        <f>'database including 834 studies'!Q19</f>
        <v>1</v>
      </c>
      <c r="J19" s="2">
        <f>'database including 834 studies'!R19</f>
        <v>2022</v>
      </c>
      <c r="K19" s="29">
        <f>'database including 834 studies'!A549</f>
        <v>548</v>
      </c>
      <c r="L19" s="2">
        <f>'database including 834 studies'!J549</f>
        <v>0</v>
      </c>
      <c r="M19" s="2">
        <f>'database including 834 studies'!K549</f>
        <v>6</v>
      </c>
      <c r="N19" s="2">
        <f>'database including 834 studies'!L549</f>
        <v>1</v>
      </c>
      <c r="O19" s="2">
        <f>'database including 834 studies'!M549</f>
        <v>1</v>
      </c>
      <c r="P19" s="2">
        <f>'database including 834 studies'!N549</f>
        <v>1</v>
      </c>
      <c r="Q19" s="2">
        <f>'database including 834 studies'!O549</f>
        <v>1</v>
      </c>
      <c r="R19" s="2">
        <f>'database including 834 studies'!P549</f>
        <v>1</v>
      </c>
      <c r="S19" s="2">
        <f>'database including 834 studies'!Q549</f>
        <v>1</v>
      </c>
      <c r="T19" s="2">
        <f>'database including 834 studies'!R549</f>
        <v>2021</v>
      </c>
      <c r="V19" s="13">
        <f t="shared" si="0"/>
        <v>0</v>
      </c>
      <c r="W19" s="13">
        <f t="shared" si="1"/>
        <v>0</v>
      </c>
      <c r="X19" s="13">
        <f t="shared" si="2"/>
        <v>0</v>
      </c>
      <c r="Y19" s="13">
        <f t="shared" si="3"/>
        <v>0</v>
      </c>
      <c r="Z19" s="13">
        <f t="shared" si="4"/>
        <v>0</v>
      </c>
      <c r="AA19" s="13">
        <f t="shared" si="5"/>
        <v>0</v>
      </c>
      <c r="AB19" s="13">
        <f t="shared" si="6"/>
        <v>0</v>
      </c>
      <c r="AC19" s="13">
        <f t="shared" si="7"/>
        <v>0</v>
      </c>
      <c r="AD19" s="13">
        <f t="shared" si="8"/>
        <v>0</v>
      </c>
      <c r="AE19" s="13">
        <f t="shared" si="9"/>
        <v>0</v>
      </c>
      <c r="AF19" s="13">
        <f t="shared" si="10"/>
        <v>0</v>
      </c>
      <c r="AG19" s="13">
        <f t="shared" si="11"/>
        <v>0</v>
      </c>
      <c r="AH19" s="13">
        <f t="shared" si="12"/>
        <v>0</v>
      </c>
      <c r="AI19" s="13">
        <f t="shared" si="13"/>
        <v>0</v>
      </c>
      <c r="AJ19" s="13">
        <f t="shared" si="14"/>
        <v>0</v>
      </c>
      <c r="AK19" s="13">
        <f t="shared" si="15"/>
        <v>0</v>
      </c>
      <c r="AL19" s="13">
        <f t="shared" si="16"/>
        <v>0</v>
      </c>
      <c r="AM19" s="13">
        <f t="shared" si="17"/>
        <v>0</v>
      </c>
      <c r="AN19" s="13">
        <f t="shared" si="18"/>
        <v>0</v>
      </c>
      <c r="AO19" s="13">
        <f t="shared" si="19"/>
        <v>0</v>
      </c>
      <c r="AP19" s="13">
        <f t="shared" si="20"/>
        <v>0</v>
      </c>
      <c r="AQ19" s="13">
        <f t="shared" si="21"/>
        <v>0</v>
      </c>
      <c r="AR19" s="13">
        <f t="shared" si="22"/>
        <v>0</v>
      </c>
      <c r="AS19" s="13">
        <f t="shared" si="23"/>
        <v>0</v>
      </c>
      <c r="AT19" s="13">
        <f t="shared" si="24"/>
        <v>0</v>
      </c>
      <c r="AU19" s="13">
        <f t="shared" si="25"/>
        <v>0</v>
      </c>
      <c r="AV19" s="13">
        <f t="shared" si="26"/>
        <v>0</v>
      </c>
      <c r="AW19" s="13">
        <f t="shared" si="27"/>
        <v>0</v>
      </c>
      <c r="AX19" s="13">
        <f t="shared" si="28"/>
        <v>0</v>
      </c>
      <c r="AY19" s="13">
        <f t="shared" si="29"/>
        <v>0</v>
      </c>
      <c r="AZ19" s="13">
        <f t="shared" si="30"/>
        <v>0</v>
      </c>
      <c r="BA19" s="13">
        <f t="shared" si="31"/>
        <v>0</v>
      </c>
      <c r="BB19" s="13">
        <f t="shared" si="32"/>
        <v>0</v>
      </c>
      <c r="BC19" s="13">
        <f t="shared" si="33"/>
        <v>0</v>
      </c>
      <c r="BD19" s="13">
        <f t="shared" si="34"/>
        <v>0</v>
      </c>
      <c r="BE19" s="13">
        <f t="shared" si="35"/>
        <v>0</v>
      </c>
      <c r="BF19" s="13">
        <f t="shared" si="36"/>
        <v>0</v>
      </c>
      <c r="BG19" s="13">
        <f t="shared" si="37"/>
        <v>0</v>
      </c>
      <c r="BH19" s="13">
        <f t="shared" si="38"/>
        <v>0</v>
      </c>
      <c r="BI19" s="13">
        <f t="shared" si="39"/>
        <v>0</v>
      </c>
      <c r="BJ19" s="13">
        <f t="shared" si="40"/>
        <v>0</v>
      </c>
      <c r="BK19" s="13">
        <f t="shared" si="41"/>
        <v>0</v>
      </c>
      <c r="BL19" s="13">
        <f t="shared" si="42"/>
        <v>0</v>
      </c>
      <c r="BM19" s="13">
        <f t="shared" si="43"/>
        <v>0</v>
      </c>
      <c r="BN19" s="13">
        <f t="shared" si="44"/>
        <v>0</v>
      </c>
      <c r="BO19" s="13">
        <f t="shared" si="45"/>
        <v>0</v>
      </c>
      <c r="BP19" s="13">
        <f t="shared" si="46"/>
        <v>0</v>
      </c>
      <c r="BQ19" s="13">
        <f t="shared" si="47"/>
        <v>0</v>
      </c>
      <c r="BR19" s="13">
        <f t="shared" si="48"/>
        <v>0</v>
      </c>
      <c r="BS19" s="13">
        <f t="shared" si="49"/>
        <v>0</v>
      </c>
      <c r="BT19" s="13">
        <f t="shared" si="50"/>
        <v>0</v>
      </c>
      <c r="BU19" s="13">
        <f t="shared" si="51"/>
        <v>0</v>
      </c>
      <c r="BV19" s="13">
        <f t="shared" si="52"/>
        <v>0</v>
      </c>
      <c r="BW19" s="13">
        <f t="shared" si="53"/>
        <v>0</v>
      </c>
      <c r="BX19" s="13">
        <f t="shared" si="54"/>
        <v>0</v>
      </c>
      <c r="BY19" s="13">
        <f t="shared" si="55"/>
        <v>0</v>
      </c>
      <c r="BZ19" s="13">
        <f t="shared" si="56"/>
        <v>0</v>
      </c>
      <c r="CA19" s="13">
        <f t="shared" si="57"/>
        <v>0</v>
      </c>
      <c r="CB19" s="13">
        <f t="shared" si="58"/>
        <v>0</v>
      </c>
      <c r="CC19" s="13">
        <f t="shared" si="59"/>
        <v>0</v>
      </c>
      <c r="CD19" s="13">
        <f t="shared" si="60"/>
        <v>0</v>
      </c>
      <c r="CE19" s="13">
        <f t="shared" si="61"/>
        <v>0</v>
      </c>
      <c r="CF19" s="13">
        <f t="shared" si="62"/>
        <v>0</v>
      </c>
      <c r="CG19" s="13">
        <f t="shared" si="63"/>
        <v>0</v>
      </c>
      <c r="CH19" s="13">
        <f t="shared" si="64"/>
        <v>0</v>
      </c>
      <c r="CI19" s="13">
        <f t="shared" si="65"/>
        <v>0</v>
      </c>
      <c r="CJ19" s="13">
        <f t="shared" si="66"/>
        <v>0</v>
      </c>
      <c r="CK19" s="13">
        <f t="shared" si="67"/>
        <v>0</v>
      </c>
      <c r="CL19" s="13">
        <f t="shared" si="68"/>
        <v>0</v>
      </c>
      <c r="CM19" s="13">
        <f t="shared" si="69"/>
        <v>0</v>
      </c>
      <c r="CN19" s="13">
        <f t="shared" si="70"/>
        <v>0</v>
      </c>
      <c r="CO19" s="13">
        <f t="shared" si="71"/>
        <v>0</v>
      </c>
      <c r="CP19" s="13">
        <f t="shared" si="72"/>
        <v>0</v>
      </c>
      <c r="CQ19" s="13">
        <f t="shared" si="73"/>
        <v>0</v>
      </c>
      <c r="CR19" s="13">
        <f t="shared" si="74"/>
        <v>0</v>
      </c>
      <c r="CS19" s="13">
        <f t="shared" si="75"/>
        <v>0</v>
      </c>
      <c r="CT19" s="13">
        <f t="shared" si="76"/>
        <v>0</v>
      </c>
      <c r="CU19" s="13">
        <f t="shared" si="77"/>
        <v>0</v>
      </c>
      <c r="CV19" s="13">
        <f t="shared" si="78"/>
        <v>0</v>
      </c>
      <c r="CW19" s="13">
        <f t="shared" si="79"/>
        <v>0</v>
      </c>
      <c r="CX19" s="13">
        <f t="shared" si="80"/>
        <v>0</v>
      </c>
      <c r="CY19" s="13">
        <f t="shared" si="81"/>
        <v>0</v>
      </c>
      <c r="CZ19" s="13">
        <f t="shared" si="82"/>
        <v>0</v>
      </c>
      <c r="DA19" s="13">
        <f t="shared" si="83"/>
        <v>1</v>
      </c>
      <c r="DB19" s="13">
        <f t="shared" si="84"/>
        <v>0</v>
      </c>
      <c r="DC19" s="13">
        <f t="shared" si="85"/>
        <v>0</v>
      </c>
      <c r="DD19" s="13">
        <f t="shared" si="86"/>
        <v>0</v>
      </c>
      <c r="DE19" s="13">
        <f t="shared" si="87"/>
        <v>0</v>
      </c>
      <c r="DF19" s="13">
        <f t="shared" si="88"/>
        <v>0</v>
      </c>
      <c r="DG19" s="13">
        <f t="shared" si="89"/>
        <v>0</v>
      </c>
      <c r="DH19" s="13">
        <f t="shared" si="90"/>
        <v>0</v>
      </c>
      <c r="DI19" s="13">
        <f t="shared" si="91"/>
        <v>0</v>
      </c>
      <c r="DJ19" s="13">
        <f t="shared" si="92"/>
        <v>0</v>
      </c>
      <c r="DK19" s="13">
        <f t="shared" si="93"/>
        <v>0</v>
      </c>
      <c r="DL19" s="13">
        <f t="shared" si="94"/>
        <v>0</v>
      </c>
      <c r="DM19" s="13">
        <f t="shared" si="95"/>
        <v>0</v>
      </c>
      <c r="DN19" s="13">
        <f t="shared" si="96"/>
        <v>0</v>
      </c>
      <c r="DO19" s="13">
        <f t="shared" si="97"/>
        <v>0</v>
      </c>
      <c r="DP19" s="13">
        <f t="shared" si="98"/>
        <v>0</v>
      </c>
      <c r="DQ19" s="13">
        <f t="shared" si="99"/>
        <v>0</v>
      </c>
      <c r="DR19" s="13">
        <f t="shared" si="100"/>
        <v>0</v>
      </c>
      <c r="DS19" s="13">
        <f t="shared" si="101"/>
        <v>0</v>
      </c>
      <c r="DT19" s="13">
        <f t="shared" si="102"/>
        <v>0</v>
      </c>
      <c r="DU19" s="13">
        <f t="shared" si="103"/>
        <v>0</v>
      </c>
      <c r="DV19" s="13">
        <f t="shared" si="104"/>
        <v>0</v>
      </c>
      <c r="DW19" s="13">
        <f t="shared" si="105"/>
        <v>0</v>
      </c>
      <c r="DX19" s="13">
        <f t="shared" si="106"/>
        <v>0</v>
      </c>
      <c r="DY19" s="13">
        <f t="shared" si="107"/>
        <v>0</v>
      </c>
      <c r="DZ19" s="13">
        <f t="shared" si="108"/>
        <v>0</v>
      </c>
      <c r="EA19" s="13">
        <f t="shared" si="109"/>
        <v>0</v>
      </c>
      <c r="EB19" s="13">
        <f t="shared" si="110"/>
        <v>0</v>
      </c>
      <c r="EC19" s="13">
        <f t="shared" si="111"/>
        <v>0</v>
      </c>
      <c r="ED19" s="13">
        <f t="shared" si="112"/>
        <v>0</v>
      </c>
      <c r="EE19" s="13">
        <f t="shared" si="113"/>
        <v>0</v>
      </c>
      <c r="EF19" s="13">
        <f t="shared" si="114"/>
        <v>0</v>
      </c>
      <c r="EG19" s="13">
        <f t="shared" si="115"/>
        <v>0</v>
      </c>
      <c r="EH19" s="13">
        <f t="shared" si="116"/>
        <v>0</v>
      </c>
      <c r="EI19" s="13">
        <f t="shared" si="117"/>
        <v>0</v>
      </c>
      <c r="EJ19" s="13">
        <f t="shared" si="118"/>
        <v>0</v>
      </c>
      <c r="EK19" s="13">
        <f t="shared" si="119"/>
        <v>0</v>
      </c>
      <c r="EL19" s="13">
        <f t="shared" si="120"/>
        <v>0</v>
      </c>
      <c r="EM19" s="13">
        <f t="shared" si="121"/>
        <v>0</v>
      </c>
      <c r="EN19" s="13">
        <f t="shared" si="122"/>
        <v>0</v>
      </c>
      <c r="EO19" s="13">
        <f t="shared" si="123"/>
        <v>0</v>
      </c>
      <c r="EP19" s="13">
        <f t="shared" si="124"/>
        <v>0</v>
      </c>
      <c r="EQ19" s="13">
        <f t="shared" si="125"/>
        <v>0</v>
      </c>
      <c r="ER19" s="13">
        <f t="shared" si="126"/>
        <v>0</v>
      </c>
      <c r="ES19" s="13">
        <f t="shared" si="127"/>
        <v>0</v>
      </c>
      <c r="ET19" s="13">
        <f t="shared" si="128"/>
        <v>0</v>
      </c>
      <c r="EU19" s="13">
        <f t="shared" si="129"/>
        <v>0</v>
      </c>
      <c r="EV19" s="13">
        <f t="shared" si="130"/>
        <v>0</v>
      </c>
      <c r="EW19" s="13">
        <f t="shared" si="131"/>
        <v>0</v>
      </c>
      <c r="EX19" s="13">
        <f t="shared" si="132"/>
        <v>0</v>
      </c>
      <c r="EY19" s="13">
        <f t="shared" si="133"/>
        <v>0</v>
      </c>
      <c r="EZ19" s="13">
        <f t="shared" si="134"/>
        <v>0</v>
      </c>
      <c r="FA19" s="13">
        <f t="shared" si="135"/>
        <v>0</v>
      </c>
      <c r="FB19" s="13">
        <f t="shared" si="136"/>
        <v>0</v>
      </c>
      <c r="FC19" s="13">
        <f t="shared" si="137"/>
        <v>0</v>
      </c>
      <c r="FD19" s="13">
        <f t="shared" si="138"/>
        <v>0</v>
      </c>
      <c r="FE19" s="13">
        <f t="shared" si="139"/>
        <v>0</v>
      </c>
      <c r="FF19" s="13">
        <f t="shared" si="140"/>
        <v>0</v>
      </c>
      <c r="FG19" s="13">
        <f t="shared" si="141"/>
        <v>0</v>
      </c>
      <c r="FH19" s="13">
        <f t="shared" si="142"/>
        <v>0</v>
      </c>
      <c r="FI19" s="13">
        <f t="shared" si="143"/>
        <v>0</v>
      </c>
      <c r="FJ19" s="13">
        <f t="shared" si="144"/>
        <v>0</v>
      </c>
      <c r="FK19" s="13">
        <f t="shared" si="145"/>
        <v>0</v>
      </c>
      <c r="FL19" s="13">
        <f t="shared" si="146"/>
        <v>0</v>
      </c>
      <c r="FM19" s="13">
        <f t="shared" si="147"/>
        <v>0</v>
      </c>
      <c r="FN19" s="13">
        <f t="shared" si="148"/>
        <v>0</v>
      </c>
      <c r="FO19" s="13">
        <f t="shared" si="149"/>
        <v>0</v>
      </c>
      <c r="FP19" s="13">
        <f t="shared" si="150"/>
        <v>0</v>
      </c>
      <c r="FQ19" s="13">
        <f t="shared" si="151"/>
        <v>0</v>
      </c>
      <c r="FR19" s="13">
        <f t="shared" si="152"/>
        <v>0</v>
      </c>
      <c r="FS19" s="13">
        <f t="shared" si="153"/>
        <v>0</v>
      </c>
      <c r="FT19" s="13">
        <f t="shared" si="154"/>
        <v>0</v>
      </c>
      <c r="FU19" s="13">
        <f t="shared" si="155"/>
        <v>0</v>
      </c>
      <c r="FV19" s="13">
        <f t="shared" si="156"/>
        <v>0</v>
      </c>
      <c r="FW19" s="13">
        <f t="shared" si="157"/>
        <v>0</v>
      </c>
      <c r="FX19" s="13">
        <f t="shared" si="158"/>
        <v>0</v>
      </c>
      <c r="FY19" s="13">
        <f t="shared" si="159"/>
        <v>0</v>
      </c>
      <c r="FZ19" s="13">
        <f t="shared" si="160"/>
        <v>0</v>
      </c>
      <c r="GA19" s="13">
        <f t="shared" si="161"/>
        <v>0</v>
      </c>
      <c r="GB19" s="13">
        <f t="shared" si="162"/>
        <v>0</v>
      </c>
      <c r="GC19" s="13">
        <f t="shared" si="163"/>
        <v>0</v>
      </c>
      <c r="GD19" s="13">
        <f t="shared" si="164"/>
        <v>0</v>
      </c>
      <c r="GE19" s="13">
        <f t="shared" si="165"/>
        <v>0</v>
      </c>
      <c r="GF19" s="13">
        <f t="shared" si="166"/>
        <v>1</v>
      </c>
      <c r="GG19" s="13">
        <f t="shared" si="167"/>
        <v>0</v>
      </c>
      <c r="GH19" s="30">
        <f t="shared" si="168"/>
        <v>2</v>
      </c>
    </row>
    <row r="20" spans="1:190" ht="14.5" customHeight="1">
      <c r="A20" s="2">
        <f>'database including 834 studies'!A20</f>
        <v>19</v>
      </c>
      <c r="B20" s="2">
        <f>'database including 834 studies'!J20</f>
        <v>1</v>
      </c>
      <c r="C20" s="2">
        <f>'database including 834 studies'!K20</f>
        <v>6</v>
      </c>
      <c r="D20" s="2">
        <f>'database including 834 studies'!L20</f>
        <v>1</v>
      </c>
      <c r="E20" s="2">
        <f>'database including 834 studies'!M20</f>
        <v>1</v>
      </c>
      <c r="F20" s="2">
        <f>'database including 834 studies'!N20</f>
        <v>1</v>
      </c>
      <c r="G20" s="2">
        <f>'database including 834 studies'!O20</f>
        <v>1</v>
      </c>
      <c r="H20" s="2">
        <f>'database including 834 studies'!P20</f>
        <v>1</v>
      </c>
      <c r="I20" s="2">
        <f>'database including 834 studies'!Q20</f>
        <v>1</v>
      </c>
      <c r="J20" s="2">
        <f>'database including 834 studies'!R20</f>
        <v>2017</v>
      </c>
      <c r="K20" s="29">
        <f>'database including 834 studies'!A550</f>
        <v>549</v>
      </c>
      <c r="L20" s="2">
        <f>'database including 834 studies'!J550</f>
        <v>0</v>
      </c>
      <c r="M20" s="2">
        <f>'database including 834 studies'!K550</f>
        <v>6</v>
      </c>
      <c r="N20" s="2">
        <f>'database including 834 studies'!L550</f>
        <v>1</v>
      </c>
      <c r="O20" s="2">
        <f>'database including 834 studies'!M550</f>
        <v>1</v>
      </c>
      <c r="P20" s="2">
        <f>'database including 834 studies'!N550</f>
        <v>1</v>
      </c>
      <c r="Q20" s="2">
        <f>'database including 834 studies'!O550</f>
        <v>1</v>
      </c>
      <c r="R20" s="2">
        <f>'database including 834 studies'!P550</f>
        <v>1</v>
      </c>
      <c r="S20" s="2">
        <f>'database including 834 studies'!Q550</f>
        <v>1</v>
      </c>
      <c r="T20" s="2">
        <f>'database including 834 studies'!R550</f>
        <v>2021</v>
      </c>
      <c r="V20" s="13">
        <f t="shared" si="0"/>
        <v>0</v>
      </c>
      <c r="W20" s="13">
        <f t="shared" si="1"/>
        <v>0</v>
      </c>
      <c r="X20" s="13">
        <f t="shared" si="2"/>
        <v>0</v>
      </c>
      <c r="Y20" s="13">
        <f t="shared" si="3"/>
        <v>0</v>
      </c>
      <c r="Z20" s="13">
        <f t="shared" si="4"/>
        <v>0</v>
      </c>
      <c r="AA20" s="13">
        <f t="shared" si="5"/>
        <v>0</v>
      </c>
      <c r="AB20" s="13">
        <f t="shared" si="6"/>
        <v>0</v>
      </c>
      <c r="AC20" s="13">
        <f t="shared" si="7"/>
        <v>0</v>
      </c>
      <c r="AD20" s="13">
        <f t="shared" si="8"/>
        <v>0</v>
      </c>
      <c r="AE20" s="13">
        <f t="shared" si="9"/>
        <v>0</v>
      </c>
      <c r="AF20" s="13">
        <f t="shared" si="10"/>
        <v>0</v>
      </c>
      <c r="AG20" s="13">
        <f t="shared" si="11"/>
        <v>0</v>
      </c>
      <c r="AH20" s="13">
        <f t="shared" si="12"/>
        <v>0</v>
      </c>
      <c r="AI20" s="13">
        <f t="shared" si="13"/>
        <v>0</v>
      </c>
      <c r="AJ20" s="13">
        <f t="shared" si="14"/>
        <v>0</v>
      </c>
      <c r="AK20" s="13">
        <f t="shared" si="15"/>
        <v>0</v>
      </c>
      <c r="AL20" s="13">
        <f t="shared" si="16"/>
        <v>0</v>
      </c>
      <c r="AM20" s="13">
        <f t="shared" si="17"/>
        <v>0</v>
      </c>
      <c r="AN20" s="13">
        <f t="shared" si="18"/>
        <v>0</v>
      </c>
      <c r="AO20" s="13">
        <f t="shared" si="19"/>
        <v>0</v>
      </c>
      <c r="AP20" s="13">
        <f t="shared" si="20"/>
        <v>0</v>
      </c>
      <c r="AQ20" s="13">
        <f t="shared" si="21"/>
        <v>0</v>
      </c>
      <c r="AR20" s="13">
        <f t="shared" si="22"/>
        <v>0</v>
      </c>
      <c r="AS20" s="13">
        <f t="shared" si="23"/>
        <v>0</v>
      </c>
      <c r="AT20" s="13">
        <f t="shared" si="24"/>
        <v>0</v>
      </c>
      <c r="AU20" s="13">
        <f t="shared" si="25"/>
        <v>0</v>
      </c>
      <c r="AV20" s="13">
        <f t="shared" si="26"/>
        <v>0</v>
      </c>
      <c r="AW20" s="13">
        <f t="shared" si="27"/>
        <v>0</v>
      </c>
      <c r="AX20" s="13">
        <f t="shared" si="28"/>
        <v>0</v>
      </c>
      <c r="AY20" s="13">
        <f t="shared" si="29"/>
        <v>0</v>
      </c>
      <c r="AZ20" s="13">
        <f t="shared" si="30"/>
        <v>0</v>
      </c>
      <c r="BA20" s="13">
        <f t="shared" si="31"/>
        <v>0</v>
      </c>
      <c r="BB20" s="13">
        <f t="shared" si="32"/>
        <v>0</v>
      </c>
      <c r="BC20" s="13">
        <f t="shared" si="33"/>
        <v>0</v>
      </c>
      <c r="BD20" s="13">
        <f t="shared" si="34"/>
        <v>0</v>
      </c>
      <c r="BE20" s="13">
        <f t="shared" si="35"/>
        <v>0</v>
      </c>
      <c r="BF20" s="13">
        <f t="shared" si="36"/>
        <v>0</v>
      </c>
      <c r="BG20" s="13">
        <f t="shared" si="37"/>
        <v>0</v>
      </c>
      <c r="BH20" s="13">
        <f t="shared" si="38"/>
        <v>0</v>
      </c>
      <c r="BI20" s="13">
        <f t="shared" si="39"/>
        <v>0</v>
      </c>
      <c r="BJ20" s="13">
        <f t="shared" si="40"/>
        <v>0</v>
      </c>
      <c r="BK20" s="13">
        <f t="shared" si="41"/>
        <v>0</v>
      </c>
      <c r="BL20" s="13">
        <f t="shared" si="42"/>
        <v>0</v>
      </c>
      <c r="BM20" s="13">
        <f t="shared" si="43"/>
        <v>0</v>
      </c>
      <c r="BN20" s="13">
        <f t="shared" si="44"/>
        <v>0</v>
      </c>
      <c r="BO20" s="13">
        <f t="shared" si="45"/>
        <v>0</v>
      </c>
      <c r="BP20" s="13">
        <f t="shared" si="46"/>
        <v>0</v>
      </c>
      <c r="BQ20" s="13">
        <f t="shared" si="47"/>
        <v>0</v>
      </c>
      <c r="BR20" s="13">
        <f t="shared" si="48"/>
        <v>0</v>
      </c>
      <c r="BS20" s="13">
        <f t="shared" si="49"/>
        <v>0</v>
      </c>
      <c r="BT20" s="13">
        <f t="shared" si="50"/>
        <v>0</v>
      </c>
      <c r="BU20" s="13">
        <f t="shared" si="51"/>
        <v>0</v>
      </c>
      <c r="BV20" s="13">
        <f t="shared" si="52"/>
        <v>0</v>
      </c>
      <c r="BW20" s="13">
        <f t="shared" si="53"/>
        <v>0</v>
      </c>
      <c r="BX20" s="13">
        <f t="shared" si="54"/>
        <v>0</v>
      </c>
      <c r="BY20" s="13">
        <f t="shared" si="55"/>
        <v>0</v>
      </c>
      <c r="BZ20" s="13">
        <f t="shared" si="56"/>
        <v>0</v>
      </c>
      <c r="CA20" s="13">
        <f t="shared" si="57"/>
        <v>0</v>
      </c>
      <c r="CB20" s="13">
        <f t="shared" si="58"/>
        <v>0</v>
      </c>
      <c r="CC20" s="13">
        <f t="shared" si="59"/>
        <v>0</v>
      </c>
      <c r="CD20" s="13">
        <f t="shared" si="60"/>
        <v>0</v>
      </c>
      <c r="CE20" s="13">
        <f t="shared" si="61"/>
        <v>0</v>
      </c>
      <c r="CF20" s="13">
        <f t="shared" si="62"/>
        <v>0</v>
      </c>
      <c r="CG20" s="13">
        <f t="shared" si="63"/>
        <v>0</v>
      </c>
      <c r="CH20" s="13">
        <f t="shared" si="64"/>
        <v>0</v>
      </c>
      <c r="CI20" s="13">
        <f t="shared" si="65"/>
        <v>0</v>
      </c>
      <c r="CJ20" s="13">
        <f t="shared" si="66"/>
        <v>0</v>
      </c>
      <c r="CK20" s="13">
        <f t="shared" si="67"/>
        <v>0</v>
      </c>
      <c r="CL20" s="13">
        <f t="shared" si="68"/>
        <v>0</v>
      </c>
      <c r="CM20" s="13">
        <f t="shared" si="69"/>
        <v>0</v>
      </c>
      <c r="CN20" s="13">
        <f t="shared" si="70"/>
        <v>0</v>
      </c>
      <c r="CO20" s="13">
        <f t="shared" si="71"/>
        <v>0</v>
      </c>
      <c r="CP20" s="13">
        <f t="shared" si="72"/>
        <v>0</v>
      </c>
      <c r="CQ20" s="13">
        <f t="shared" si="73"/>
        <v>0</v>
      </c>
      <c r="CR20" s="13">
        <f t="shared" si="74"/>
        <v>0</v>
      </c>
      <c r="CS20" s="13">
        <f t="shared" si="75"/>
        <v>0</v>
      </c>
      <c r="CT20" s="13">
        <f t="shared" si="76"/>
        <v>0</v>
      </c>
      <c r="CU20" s="13">
        <f t="shared" si="77"/>
        <v>0</v>
      </c>
      <c r="CV20" s="13">
        <f t="shared" si="78"/>
        <v>1</v>
      </c>
      <c r="CW20" s="13">
        <f t="shared" si="79"/>
        <v>0</v>
      </c>
      <c r="CX20" s="13">
        <f t="shared" si="80"/>
        <v>0</v>
      </c>
      <c r="CY20" s="13">
        <f t="shared" si="81"/>
        <v>0</v>
      </c>
      <c r="CZ20" s="13">
        <f t="shared" si="82"/>
        <v>0</v>
      </c>
      <c r="DA20" s="13">
        <f t="shared" si="83"/>
        <v>0</v>
      </c>
      <c r="DB20" s="13">
        <f t="shared" si="84"/>
        <v>0</v>
      </c>
      <c r="DC20" s="13">
        <f t="shared" si="85"/>
        <v>0</v>
      </c>
      <c r="DD20" s="13">
        <f t="shared" si="86"/>
        <v>0</v>
      </c>
      <c r="DE20" s="13">
        <f t="shared" si="87"/>
        <v>0</v>
      </c>
      <c r="DF20" s="13">
        <f t="shared" si="88"/>
        <v>0</v>
      </c>
      <c r="DG20" s="13">
        <f t="shared" si="89"/>
        <v>0</v>
      </c>
      <c r="DH20" s="13">
        <f t="shared" si="90"/>
        <v>0</v>
      </c>
      <c r="DI20" s="13">
        <f t="shared" si="91"/>
        <v>0</v>
      </c>
      <c r="DJ20" s="13">
        <f t="shared" si="92"/>
        <v>0</v>
      </c>
      <c r="DK20" s="13">
        <f t="shared" si="93"/>
        <v>0</v>
      </c>
      <c r="DL20" s="13">
        <f t="shared" si="94"/>
        <v>0</v>
      </c>
      <c r="DM20" s="13">
        <f t="shared" si="95"/>
        <v>0</v>
      </c>
      <c r="DN20" s="13">
        <f t="shared" si="96"/>
        <v>0</v>
      </c>
      <c r="DO20" s="13">
        <f t="shared" si="97"/>
        <v>0</v>
      </c>
      <c r="DP20" s="13">
        <f t="shared" si="98"/>
        <v>0</v>
      </c>
      <c r="DQ20" s="13">
        <f t="shared" si="99"/>
        <v>0</v>
      </c>
      <c r="DR20" s="13">
        <f t="shared" si="100"/>
        <v>0</v>
      </c>
      <c r="DS20" s="13">
        <f t="shared" si="101"/>
        <v>0</v>
      </c>
      <c r="DT20" s="13">
        <f t="shared" si="102"/>
        <v>0</v>
      </c>
      <c r="DU20" s="13">
        <f t="shared" si="103"/>
        <v>0</v>
      </c>
      <c r="DV20" s="13">
        <f t="shared" si="104"/>
        <v>0</v>
      </c>
      <c r="DW20" s="13">
        <f t="shared" si="105"/>
        <v>0</v>
      </c>
      <c r="DX20" s="13">
        <f t="shared" si="106"/>
        <v>0</v>
      </c>
      <c r="DY20" s="13">
        <f t="shared" si="107"/>
        <v>0</v>
      </c>
      <c r="DZ20" s="13">
        <f t="shared" si="108"/>
        <v>0</v>
      </c>
      <c r="EA20" s="13">
        <f t="shared" si="109"/>
        <v>0</v>
      </c>
      <c r="EB20" s="13">
        <f t="shared" si="110"/>
        <v>0</v>
      </c>
      <c r="EC20" s="13">
        <f t="shared" si="111"/>
        <v>0</v>
      </c>
      <c r="ED20" s="13">
        <f t="shared" si="112"/>
        <v>0</v>
      </c>
      <c r="EE20" s="13">
        <f t="shared" si="113"/>
        <v>0</v>
      </c>
      <c r="EF20" s="13">
        <f t="shared" si="114"/>
        <v>0</v>
      </c>
      <c r="EG20" s="13">
        <f t="shared" si="115"/>
        <v>0</v>
      </c>
      <c r="EH20" s="13">
        <f t="shared" si="116"/>
        <v>0</v>
      </c>
      <c r="EI20" s="13">
        <f t="shared" si="117"/>
        <v>0</v>
      </c>
      <c r="EJ20" s="13">
        <f t="shared" si="118"/>
        <v>0</v>
      </c>
      <c r="EK20" s="13">
        <f t="shared" si="119"/>
        <v>0</v>
      </c>
      <c r="EL20" s="13">
        <f t="shared" si="120"/>
        <v>0</v>
      </c>
      <c r="EM20" s="13">
        <f t="shared" si="121"/>
        <v>0</v>
      </c>
      <c r="EN20" s="13">
        <f t="shared" si="122"/>
        <v>0</v>
      </c>
      <c r="EO20" s="13">
        <f t="shared" si="123"/>
        <v>0</v>
      </c>
      <c r="EP20" s="13">
        <f t="shared" si="124"/>
        <v>0</v>
      </c>
      <c r="EQ20" s="13">
        <f t="shared" si="125"/>
        <v>0</v>
      </c>
      <c r="ER20" s="13">
        <f t="shared" si="126"/>
        <v>0</v>
      </c>
      <c r="ES20" s="13">
        <f t="shared" si="127"/>
        <v>0</v>
      </c>
      <c r="ET20" s="13">
        <f t="shared" si="128"/>
        <v>0</v>
      </c>
      <c r="EU20" s="13">
        <f t="shared" si="129"/>
        <v>0</v>
      </c>
      <c r="EV20" s="13">
        <f t="shared" si="130"/>
        <v>0</v>
      </c>
      <c r="EW20" s="13">
        <f t="shared" si="131"/>
        <v>0</v>
      </c>
      <c r="EX20" s="13">
        <f t="shared" si="132"/>
        <v>0</v>
      </c>
      <c r="EY20" s="13">
        <f t="shared" si="133"/>
        <v>0</v>
      </c>
      <c r="EZ20" s="13">
        <f t="shared" si="134"/>
        <v>0</v>
      </c>
      <c r="FA20" s="13">
        <f t="shared" si="135"/>
        <v>0</v>
      </c>
      <c r="FB20" s="13">
        <f t="shared" si="136"/>
        <v>0</v>
      </c>
      <c r="FC20" s="13">
        <f t="shared" si="137"/>
        <v>0</v>
      </c>
      <c r="FD20" s="13">
        <f t="shared" si="138"/>
        <v>0</v>
      </c>
      <c r="FE20" s="13">
        <f t="shared" si="139"/>
        <v>0</v>
      </c>
      <c r="FF20" s="13">
        <f t="shared" si="140"/>
        <v>0</v>
      </c>
      <c r="FG20" s="13">
        <f t="shared" si="141"/>
        <v>0</v>
      </c>
      <c r="FH20" s="13">
        <f t="shared" si="142"/>
        <v>0</v>
      </c>
      <c r="FI20" s="13">
        <f t="shared" si="143"/>
        <v>0</v>
      </c>
      <c r="FJ20" s="13">
        <f t="shared" si="144"/>
        <v>0</v>
      </c>
      <c r="FK20" s="13">
        <f t="shared" si="145"/>
        <v>0</v>
      </c>
      <c r="FL20" s="13">
        <f t="shared" si="146"/>
        <v>0</v>
      </c>
      <c r="FM20" s="13">
        <f t="shared" si="147"/>
        <v>0</v>
      </c>
      <c r="FN20" s="13">
        <f t="shared" si="148"/>
        <v>0</v>
      </c>
      <c r="FO20" s="13">
        <f t="shared" si="149"/>
        <v>0</v>
      </c>
      <c r="FP20" s="13">
        <f t="shared" si="150"/>
        <v>0</v>
      </c>
      <c r="FQ20" s="13">
        <f t="shared" si="151"/>
        <v>0</v>
      </c>
      <c r="FR20" s="13">
        <f t="shared" si="152"/>
        <v>0</v>
      </c>
      <c r="FS20" s="13">
        <f t="shared" si="153"/>
        <v>0</v>
      </c>
      <c r="FT20" s="13">
        <f t="shared" si="154"/>
        <v>0</v>
      </c>
      <c r="FU20" s="13">
        <f t="shared" si="155"/>
        <v>0</v>
      </c>
      <c r="FV20" s="13">
        <f t="shared" si="156"/>
        <v>0</v>
      </c>
      <c r="FW20" s="13">
        <f t="shared" si="157"/>
        <v>0</v>
      </c>
      <c r="FX20" s="13">
        <f t="shared" si="158"/>
        <v>0</v>
      </c>
      <c r="FY20" s="13">
        <f t="shared" si="159"/>
        <v>0</v>
      </c>
      <c r="FZ20" s="13">
        <f t="shared" si="160"/>
        <v>0</v>
      </c>
      <c r="GA20" s="13">
        <f t="shared" si="161"/>
        <v>0</v>
      </c>
      <c r="GB20" s="13">
        <f t="shared" si="162"/>
        <v>0</v>
      </c>
      <c r="GC20" s="13">
        <f t="shared" si="163"/>
        <v>0</v>
      </c>
      <c r="GD20" s="13">
        <f t="shared" si="164"/>
        <v>0</v>
      </c>
      <c r="GE20" s="13">
        <f t="shared" si="165"/>
        <v>0</v>
      </c>
      <c r="GF20" s="13">
        <f t="shared" si="166"/>
        <v>1</v>
      </c>
      <c r="GG20" s="13">
        <f t="shared" si="167"/>
        <v>0</v>
      </c>
      <c r="GH20" s="30">
        <f t="shared" si="168"/>
        <v>2</v>
      </c>
    </row>
    <row r="21" spans="1:190">
      <c r="A21" s="2">
        <f>'database including 834 studies'!A21</f>
        <v>20</v>
      </c>
      <c r="B21" s="2">
        <f>'database including 834 studies'!J21</f>
        <v>1</v>
      </c>
      <c r="C21" s="2">
        <f>'database including 834 studies'!K21</f>
        <v>6</v>
      </c>
      <c r="D21" s="2">
        <f>'database including 834 studies'!L21</f>
        <v>1</v>
      </c>
      <c r="E21" s="2">
        <f>'database including 834 studies'!M21</f>
        <v>1</v>
      </c>
      <c r="F21" s="2">
        <f>'database including 834 studies'!N21</f>
        <v>1</v>
      </c>
      <c r="G21" s="2">
        <f>'database including 834 studies'!O21</f>
        <v>1</v>
      </c>
      <c r="H21" s="2">
        <f>'database including 834 studies'!P21</f>
        <v>1</v>
      </c>
      <c r="I21" s="2">
        <f>'database including 834 studies'!Q21</f>
        <v>1</v>
      </c>
      <c r="J21" s="2">
        <f>'database including 834 studies'!R21</f>
        <v>2015</v>
      </c>
      <c r="K21" s="29">
        <f>'database including 834 studies'!A551</f>
        <v>550</v>
      </c>
      <c r="L21" s="2">
        <f>'database including 834 studies'!J551</f>
        <v>0</v>
      </c>
      <c r="M21" s="2">
        <f>'database including 834 studies'!K551</f>
        <v>6</v>
      </c>
      <c r="N21" s="2">
        <f>'database including 834 studies'!L551</f>
        <v>1</v>
      </c>
      <c r="O21" s="2">
        <f>'database including 834 studies'!M551</f>
        <v>1</v>
      </c>
      <c r="P21" s="2">
        <f>'database including 834 studies'!N551</f>
        <v>1</v>
      </c>
      <c r="Q21" s="2">
        <f>'database including 834 studies'!O551</f>
        <v>1</v>
      </c>
      <c r="R21" s="2">
        <f>'database including 834 studies'!P551</f>
        <v>1</v>
      </c>
      <c r="S21" s="2">
        <f>'database including 834 studies'!Q551</f>
        <v>1</v>
      </c>
      <c r="T21" s="2">
        <f>'database including 834 studies'!R551</f>
        <v>2019</v>
      </c>
      <c r="V21" s="13">
        <f t="shared" si="0"/>
        <v>0</v>
      </c>
      <c r="W21" s="13">
        <f t="shared" si="1"/>
        <v>0</v>
      </c>
      <c r="X21" s="13">
        <f t="shared" si="2"/>
        <v>0</v>
      </c>
      <c r="Y21" s="13">
        <f t="shared" si="3"/>
        <v>0</v>
      </c>
      <c r="Z21" s="13">
        <f t="shared" si="4"/>
        <v>0</v>
      </c>
      <c r="AA21" s="13">
        <f t="shared" si="5"/>
        <v>0</v>
      </c>
      <c r="AB21" s="13">
        <f t="shared" si="6"/>
        <v>0</v>
      </c>
      <c r="AC21" s="13">
        <f t="shared" si="7"/>
        <v>0</v>
      </c>
      <c r="AD21" s="13">
        <f t="shared" si="8"/>
        <v>0</v>
      </c>
      <c r="AE21" s="13">
        <f t="shared" si="9"/>
        <v>0</v>
      </c>
      <c r="AF21" s="13">
        <f t="shared" si="10"/>
        <v>0</v>
      </c>
      <c r="AG21" s="13">
        <f t="shared" si="11"/>
        <v>0</v>
      </c>
      <c r="AH21" s="13">
        <f t="shared" si="12"/>
        <v>0</v>
      </c>
      <c r="AI21" s="13">
        <f t="shared" si="13"/>
        <v>0</v>
      </c>
      <c r="AJ21" s="13">
        <f t="shared" si="14"/>
        <v>0</v>
      </c>
      <c r="AK21" s="13">
        <f t="shared" si="15"/>
        <v>0</v>
      </c>
      <c r="AL21" s="13">
        <f t="shared" si="16"/>
        <v>0</v>
      </c>
      <c r="AM21" s="13">
        <f t="shared" si="17"/>
        <v>0</v>
      </c>
      <c r="AN21" s="13">
        <f t="shared" si="18"/>
        <v>0</v>
      </c>
      <c r="AO21" s="13">
        <f t="shared" si="19"/>
        <v>0</v>
      </c>
      <c r="AP21" s="13">
        <f t="shared" si="20"/>
        <v>0</v>
      </c>
      <c r="AQ21" s="13">
        <f t="shared" si="21"/>
        <v>0</v>
      </c>
      <c r="AR21" s="13">
        <f t="shared" si="22"/>
        <v>0</v>
      </c>
      <c r="AS21" s="13">
        <f t="shared" si="23"/>
        <v>0</v>
      </c>
      <c r="AT21" s="13">
        <f t="shared" si="24"/>
        <v>0</v>
      </c>
      <c r="AU21" s="13">
        <f t="shared" si="25"/>
        <v>0</v>
      </c>
      <c r="AV21" s="13">
        <f t="shared" si="26"/>
        <v>0</v>
      </c>
      <c r="AW21" s="13">
        <f t="shared" si="27"/>
        <v>0</v>
      </c>
      <c r="AX21" s="13">
        <f t="shared" si="28"/>
        <v>0</v>
      </c>
      <c r="AY21" s="13">
        <f t="shared" si="29"/>
        <v>0</v>
      </c>
      <c r="AZ21" s="13">
        <f t="shared" si="30"/>
        <v>0</v>
      </c>
      <c r="BA21" s="13">
        <f t="shared" si="31"/>
        <v>0</v>
      </c>
      <c r="BB21" s="13">
        <f t="shared" si="32"/>
        <v>0</v>
      </c>
      <c r="BC21" s="13">
        <f t="shared" si="33"/>
        <v>0</v>
      </c>
      <c r="BD21" s="13">
        <f t="shared" si="34"/>
        <v>0</v>
      </c>
      <c r="BE21" s="13">
        <f t="shared" si="35"/>
        <v>0</v>
      </c>
      <c r="BF21" s="13">
        <f t="shared" si="36"/>
        <v>0</v>
      </c>
      <c r="BG21" s="13">
        <f t="shared" si="37"/>
        <v>0</v>
      </c>
      <c r="BH21" s="13">
        <f t="shared" si="38"/>
        <v>0</v>
      </c>
      <c r="BI21" s="13">
        <f t="shared" si="39"/>
        <v>0</v>
      </c>
      <c r="BJ21" s="13">
        <f t="shared" si="40"/>
        <v>0</v>
      </c>
      <c r="BK21" s="13">
        <f t="shared" si="41"/>
        <v>0</v>
      </c>
      <c r="BL21" s="13">
        <f t="shared" si="42"/>
        <v>0</v>
      </c>
      <c r="BM21" s="13">
        <f t="shared" si="43"/>
        <v>0</v>
      </c>
      <c r="BN21" s="13">
        <f t="shared" si="44"/>
        <v>0</v>
      </c>
      <c r="BO21" s="13">
        <f t="shared" si="45"/>
        <v>0</v>
      </c>
      <c r="BP21" s="13">
        <f t="shared" si="46"/>
        <v>0</v>
      </c>
      <c r="BQ21" s="13">
        <f t="shared" si="47"/>
        <v>0</v>
      </c>
      <c r="BR21" s="13">
        <f t="shared" si="48"/>
        <v>0</v>
      </c>
      <c r="BS21" s="13">
        <f t="shared" si="49"/>
        <v>0</v>
      </c>
      <c r="BT21" s="13">
        <f t="shared" si="50"/>
        <v>0</v>
      </c>
      <c r="BU21" s="13">
        <f t="shared" si="51"/>
        <v>0</v>
      </c>
      <c r="BV21" s="13">
        <f t="shared" si="52"/>
        <v>0</v>
      </c>
      <c r="BW21" s="13">
        <f t="shared" si="53"/>
        <v>0</v>
      </c>
      <c r="BX21" s="13">
        <f t="shared" si="54"/>
        <v>0</v>
      </c>
      <c r="BY21" s="13">
        <f t="shared" si="55"/>
        <v>0</v>
      </c>
      <c r="BZ21" s="13">
        <f t="shared" si="56"/>
        <v>0</v>
      </c>
      <c r="CA21" s="13">
        <f t="shared" si="57"/>
        <v>0</v>
      </c>
      <c r="CB21" s="13">
        <f t="shared" si="58"/>
        <v>0</v>
      </c>
      <c r="CC21" s="13">
        <f t="shared" si="59"/>
        <v>0</v>
      </c>
      <c r="CD21" s="13">
        <f t="shared" si="60"/>
        <v>0</v>
      </c>
      <c r="CE21" s="13">
        <f t="shared" si="61"/>
        <v>0</v>
      </c>
      <c r="CF21" s="13">
        <f t="shared" si="62"/>
        <v>0</v>
      </c>
      <c r="CG21" s="13">
        <f t="shared" si="63"/>
        <v>0</v>
      </c>
      <c r="CH21" s="13">
        <f t="shared" si="64"/>
        <v>0</v>
      </c>
      <c r="CI21" s="13">
        <f t="shared" si="65"/>
        <v>0</v>
      </c>
      <c r="CJ21" s="13">
        <f t="shared" si="66"/>
        <v>0</v>
      </c>
      <c r="CK21" s="13">
        <f t="shared" si="67"/>
        <v>0</v>
      </c>
      <c r="CL21" s="13">
        <f t="shared" si="68"/>
        <v>0</v>
      </c>
      <c r="CM21" s="13">
        <f t="shared" si="69"/>
        <v>0</v>
      </c>
      <c r="CN21" s="13">
        <f t="shared" si="70"/>
        <v>0</v>
      </c>
      <c r="CO21" s="13">
        <f t="shared" si="71"/>
        <v>0</v>
      </c>
      <c r="CP21" s="13">
        <f t="shared" si="72"/>
        <v>0</v>
      </c>
      <c r="CQ21" s="13">
        <f t="shared" si="73"/>
        <v>0</v>
      </c>
      <c r="CR21" s="13">
        <f t="shared" si="74"/>
        <v>0</v>
      </c>
      <c r="CS21" s="13">
        <f t="shared" si="75"/>
        <v>0</v>
      </c>
      <c r="CT21" s="13">
        <f t="shared" si="76"/>
        <v>1</v>
      </c>
      <c r="CU21" s="13">
        <f t="shared" si="77"/>
        <v>0</v>
      </c>
      <c r="CV21" s="13">
        <f t="shared" si="78"/>
        <v>0</v>
      </c>
      <c r="CW21" s="13">
        <f t="shared" si="79"/>
        <v>0</v>
      </c>
      <c r="CX21" s="13">
        <f t="shared" si="80"/>
        <v>0</v>
      </c>
      <c r="CY21" s="13">
        <f t="shared" si="81"/>
        <v>0</v>
      </c>
      <c r="CZ21" s="13">
        <f t="shared" si="82"/>
        <v>0</v>
      </c>
      <c r="DA21" s="13">
        <f t="shared" si="83"/>
        <v>0</v>
      </c>
      <c r="DB21" s="13">
        <f t="shared" si="84"/>
        <v>0</v>
      </c>
      <c r="DC21" s="13">
        <f t="shared" si="85"/>
        <v>0</v>
      </c>
      <c r="DD21" s="13">
        <f t="shared" si="86"/>
        <v>0</v>
      </c>
      <c r="DE21" s="13">
        <f t="shared" si="87"/>
        <v>0</v>
      </c>
      <c r="DF21" s="13">
        <f t="shared" si="88"/>
        <v>0</v>
      </c>
      <c r="DG21" s="13">
        <f t="shared" si="89"/>
        <v>0</v>
      </c>
      <c r="DH21" s="13">
        <f t="shared" si="90"/>
        <v>0</v>
      </c>
      <c r="DI21" s="13">
        <f t="shared" si="91"/>
        <v>0</v>
      </c>
      <c r="DJ21" s="13">
        <f t="shared" si="92"/>
        <v>0</v>
      </c>
      <c r="DK21" s="13">
        <f t="shared" si="93"/>
        <v>0</v>
      </c>
      <c r="DL21" s="13">
        <f t="shared" si="94"/>
        <v>0</v>
      </c>
      <c r="DM21" s="13">
        <f t="shared" si="95"/>
        <v>0</v>
      </c>
      <c r="DN21" s="13">
        <f t="shared" si="96"/>
        <v>0</v>
      </c>
      <c r="DO21" s="13">
        <f t="shared" si="97"/>
        <v>0</v>
      </c>
      <c r="DP21" s="13">
        <f t="shared" si="98"/>
        <v>0</v>
      </c>
      <c r="DQ21" s="13">
        <f t="shared" si="99"/>
        <v>0</v>
      </c>
      <c r="DR21" s="13">
        <f t="shared" si="100"/>
        <v>0</v>
      </c>
      <c r="DS21" s="13">
        <f t="shared" si="101"/>
        <v>0</v>
      </c>
      <c r="DT21" s="13">
        <f t="shared" si="102"/>
        <v>0</v>
      </c>
      <c r="DU21" s="13">
        <f t="shared" si="103"/>
        <v>0</v>
      </c>
      <c r="DV21" s="13">
        <f t="shared" si="104"/>
        <v>0</v>
      </c>
      <c r="DW21" s="13">
        <f t="shared" si="105"/>
        <v>0</v>
      </c>
      <c r="DX21" s="13">
        <f t="shared" si="106"/>
        <v>0</v>
      </c>
      <c r="DY21" s="13">
        <f t="shared" si="107"/>
        <v>0</v>
      </c>
      <c r="DZ21" s="13">
        <f t="shared" si="108"/>
        <v>0</v>
      </c>
      <c r="EA21" s="13">
        <f t="shared" si="109"/>
        <v>0</v>
      </c>
      <c r="EB21" s="13">
        <f t="shared" si="110"/>
        <v>0</v>
      </c>
      <c r="EC21" s="13">
        <f t="shared" si="111"/>
        <v>0</v>
      </c>
      <c r="ED21" s="13">
        <f t="shared" si="112"/>
        <v>0</v>
      </c>
      <c r="EE21" s="13">
        <f t="shared" si="113"/>
        <v>0</v>
      </c>
      <c r="EF21" s="13">
        <f t="shared" si="114"/>
        <v>0</v>
      </c>
      <c r="EG21" s="13">
        <f t="shared" si="115"/>
        <v>0</v>
      </c>
      <c r="EH21" s="13">
        <f t="shared" si="116"/>
        <v>0</v>
      </c>
      <c r="EI21" s="13">
        <f t="shared" si="117"/>
        <v>0</v>
      </c>
      <c r="EJ21" s="13">
        <f t="shared" si="118"/>
        <v>0</v>
      </c>
      <c r="EK21" s="13">
        <f t="shared" si="119"/>
        <v>0</v>
      </c>
      <c r="EL21" s="13">
        <f t="shared" si="120"/>
        <v>0</v>
      </c>
      <c r="EM21" s="13">
        <f t="shared" si="121"/>
        <v>0</v>
      </c>
      <c r="EN21" s="13">
        <f t="shared" si="122"/>
        <v>0</v>
      </c>
      <c r="EO21" s="13">
        <f t="shared" si="123"/>
        <v>0</v>
      </c>
      <c r="EP21" s="13">
        <f t="shared" si="124"/>
        <v>0</v>
      </c>
      <c r="EQ21" s="13">
        <f t="shared" si="125"/>
        <v>0</v>
      </c>
      <c r="ER21" s="13">
        <f t="shared" si="126"/>
        <v>0</v>
      </c>
      <c r="ES21" s="13">
        <f t="shared" si="127"/>
        <v>0</v>
      </c>
      <c r="ET21" s="13">
        <f t="shared" si="128"/>
        <v>0</v>
      </c>
      <c r="EU21" s="13">
        <f t="shared" si="129"/>
        <v>0</v>
      </c>
      <c r="EV21" s="13">
        <f t="shared" si="130"/>
        <v>0</v>
      </c>
      <c r="EW21" s="13">
        <f t="shared" si="131"/>
        <v>0</v>
      </c>
      <c r="EX21" s="13">
        <f t="shared" si="132"/>
        <v>0</v>
      </c>
      <c r="EY21" s="13">
        <f t="shared" si="133"/>
        <v>0</v>
      </c>
      <c r="EZ21" s="13">
        <f t="shared" si="134"/>
        <v>0</v>
      </c>
      <c r="FA21" s="13">
        <f t="shared" si="135"/>
        <v>0</v>
      </c>
      <c r="FB21" s="13">
        <f t="shared" si="136"/>
        <v>0</v>
      </c>
      <c r="FC21" s="13">
        <f t="shared" si="137"/>
        <v>0</v>
      </c>
      <c r="FD21" s="13">
        <f t="shared" si="138"/>
        <v>0</v>
      </c>
      <c r="FE21" s="13">
        <f t="shared" si="139"/>
        <v>0</v>
      </c>
      <c r="FF21" s="13">
        <f t="shared" si="140"/>
        <v>0</v>
      </c>
      <c r="FG21" s="13">
        <f t="shared" si="141"/>
        <v>0</v>
      </c>
      <c r="FH21" s="13">
        <f t="shared" si="142"/>
        <v>0</v>
      </c>
      <c r="FI21" s="13">
        <f t="shared" si="143"/>
        <v>0</v>
      </c>
      <c r="FJ21" s="13">
        <f t="shared" si="144"/>
        <v>0</v>
      </c>
      <c r="FK21" s="13">
        <f t="shared" si="145"/>
        <v>0</v>
      </c>
      <c r="FL21" s="13">
        <f t="shared" si="146"/>
        <v>0</v>
      </c>
      <c r="FM21" s="13">
        <f t="shared" si="147"/>
        <v>0</v>
      </c>
      <c r="FN21" s="13">
        <f t="shared" si="148"/>
        <v>0</v>
      </c>
      <c r="FO21" s="13">
        <f t="shared" si="149"/>
        <v>0</v>
      </c>
      <c r="FP21" s="13">
        <f t="shared" si="150"/>
        <v>0</v>
      </c>
      <c r="FQ21" s="13">
        <f t="shared" si="151"/>
        <v>0</v>
      </c>
      <c r="FR21" s="13">
        <f t="shared" si="152"/>
        <v>0</v>
      </c>
      <c r="FS21" s="13">
        <f t="shared" si="153"/>
        <v>0</v>
      </c>
      <c r="FT21" s="13">
        <f t="shared" si="154"/>
        <v>0</v>
      </c>
      <c r="FU21" s="13">
        <f t="shared" si="155"/>
        <v>0</v>
      </c>
      <c r="FV21" s="13">
        <f t="shared" si="156"/>
        <v>0</v>
      </c>
      <c r="FW21" s="13">
        <f t="shared" si="157"/>
        <v>0</v>
      </c>
      <c r="FX21" s="13">
        <f t="shared" si="158"/>
        <v>0</v>
      </c>
      <c r="FY21" s="13">
        <f t="shared" si="159"/>
        <v>0</v>
      </c>
      <c r="FZ21" s="13">
        <f t="shared" si="160"/>
        <v>0</v>
      </c>
      <c r="GA21" s="13">
        <f t="shared" si="161"/>
        <v>0</v>
      </c>
      <c r="GB21" s="13">
        <f t="shared" si="162"/>
        <v>0</v>
      </c>
      <c r="GC21" s="13">
        <f t="shared" si="163"/>
        <v>0</v>
      </c>
      <c r="GD21" s="13">
        <f t="shared" si="164"/>
        <v>1</v>
      </c>
      <c r="GE21" s="13">
        <f t="shared" si="165"/>
        <v>0</v>
      </c>
      <c r="GF21" s="13">
        <f t="shared" si="166"/>
        <v>0</v>
      </c>
      <c r="GG21" s="13">
        <f t="shared" si="167"/>
        <v>0</v>
      </c>
      <c r="GH21" s="30">
        <f t="shared" si="168"/>
        <v>2</v>
      </c>
    </row>
    <row r="22" spans="1:190">
      <c r="A22" s="2">
        <f>'database including 834 studies'!A22</f>
        <v>21</v>
      </c>
      <c r="B22" s="2">
        <f>'database including 834 studies'!J22</f>
        <v>1</v>
      </c>
      <c r="C22" s="2">
        <f>'database including 834 studies'!K22</f>
        <v>6</v>
      </c>
      <c r="D22" s="2">
        <f>'database including 834 studies'!L22</f>
        <v>1</v>
      </c>
      <c r="E22" s="2">
        <f>'database including 834 studies'!M22</f>
        <v>1</v>
      </c>
      <c r="F22" s="2">
        <f>'database including 834 studies'!N22</f>
        <v>1</v>
      </c>
      <c r="G22" s="2">
        <f>'database including 834 studies'!O22</f>
        <v>1</v>
      </c>
      <c r="H22" s="2">
        <f>'database including 834 studies'!P22</f>
        <v>1</v>
      </c>
      <c r="I22" s="2">
        <f>'database including 834 studies'!Q22</f>
        <v>1</v>
      </c>
      <c r="J22" s="2">
        <f>'database including 834 studies'!R22</f>
        <v>2019</v>
      </c>
      <c r="K22" s="29">
        <f>'database including 834 studies'!A552</f>
        <v>551</v>
      </c>
      <c r="L22" s="2">
        <f>'database including 834 studies'!J552</f>
        <v>0</v>
      </c>
      <c r="M22" s="2">
        <f>'database including 834 studies'!K552</f>
        <v>6</v>
      </c>
      <c r="N22" s="2">
        <f>'database including 834 studies'!L552</f>
        <v>1</v>
      </c>
      <c r="O22" s="2">
        <f>'database including 834 studies'!M552</f>
        <v>1</v>
      </c>
      <c r="P22" s="2">
        <f>'database including 834 studies'!N552</f>
        <v>1</v>
      </c>
      <c r="Q22" s="2">
        <f>'database including 834 studies'!O552</f>
        <v>1</v>
      </c>
      <c r="R22" s="2">
        <f>'database including 834 studies'!P552</f>
        <v>1</v>
      </c>
      <c r="S22" s="2">
        <f>'database including 834 studies'!Q552</f>
        <v>1</v>
      </c>
      <c r="T22" s="2">
        <f>'database including 834 studies'!R552</f>
        <v>2021</v>
      </c>
      <c r="V22" s="13">
        <f t="shared" si="0"/>
        <v>0</v>
      </c>
      <c r="W22" s="13">
        <f t="shared" si="1"/>
        <v>0</v>
      </c>
      <c r="X22" s="13">
        <f t="shared" si="2"/>
        <v>0</v>
      </c>
      <c r="Y22" s="13">
        <f t="shared" si="3"/>
        <v>0</v>
      </c>
      <c r="Z22" s="13">
        <f t="shared" si="4"/>
        <v>0</v>
      </c>
      <c r="AA22" s="13">
        <f t="shared" si="5"/>
        <v>0</v>
      </c>
      <c r="AB22" s="13">
        <f t="shared" si="6"/>
        <v>0</v>
      </c>
      <c r="AC22" s="13">
        <f t="shared" si="7"/>
        <v>0</v>
      </c>
      <c r="AD22" s="13">
        <f t="shared" si="8"/>
        <v>0</v>
      </c>
      <c r="AE22" s="13">
        <f t="shared" si="9"/>
        <v>0</v>
      </c>
      <c r="AF22" s="13">
        <f t="shared" si="10"/>
        <v>0</v>
      </c>
      <c r="AG22" s="13">
        <f t="shared" si="11"/>
        <v>0</v>
      </c>
      <c r="AH22" s="13">
        <f t="shared" si="12"/>
        <v>0</v>
      </c>
      <c r="AI22" s="13">
        <f t="shared" si="13"/>
        <v>0</v>
      </c>
      <c r="AJ22" s="13">
        <f t="shared" si="14"/>
        <v>0</v>
      </c>
      <c r="AK22" s="13">
        <f t="shared" si="15"/>
        <v>0</v>
      </c>
      <c r="AL22" s="13">
        <f t="shared" si="16"/>
        <v>0</v>
      </c>
      <c r="AM22" s="13">
        <f t="shared" si="17"/>
        <v>0</v>
      </c>
      <c r="AN22" s="13">
        <f t="shared" si="18"/>
        <v>0</v>
      </c>
      <c r="AO22" s="13">
        <f t="shared" si="19"/>
        <v>0</v>
      </c>
      <c r="AP22" s="13">
        <f t="shared" si="20"/>
        <v>0</v>
      </c>
      <c r="AQ22" s="13">
        <f t="shared" si="21"/>
        <v>0</v>
      </c>
      <c r="AR22" s="13">
        <f t="shared" si="22"/>
        <v>0</v>
      </c>
      <c r="AS22" s="13">
        <f t="shared" si="23"/>
        <v>0</v>
      </c>
      <c r="AT22" s="13">
        <f t="shared" si="24"/>
        <v>0</v>
      </c>
      <c r="AU22" s="13">
        <f t="shared" si="25"/>
        <v>0</v>
      </c>
      <c r="AV22" s="13">
        <f t="shared" si="26"/>
        <v>0</v>
      </c>
      <c r="AW22" s="13">
        <f t="shared" si="27"/>
        <v>0</v>
      </c>
      <c r="AX22" s="13">
        <f t="shared" si="28"/>
        <v>0</v>
      </c>
      <c r="AY22" s="13">
        <f t="shared" si="29"/>
        <v>0</v>
      </c>
      <c r="AZ22" s="13">
        <f t="shared" si="30"/>
        <v>0</v>
      </c>
      <c r="BA22" s="13">
        <f t="shared" si="31"/>
        <v>0</v>
      </c>
      <c r="BB22" s="13">
        <f t="shared" si="32"/>
        <v>0</v>
      </c>
      <c r="BC22" s="13">
        <f t="shared" si="33"/>
        <v>0</v>
      </c>
      <c r="BD22" s="13">
        <f t="shared" si="34"/>
        <v>0</v>
      </c>
      <c r="BE22" s="13">
        <f t="shared" si="35"/>
        <v>0</v>
      </c>
      <c r="BF22" s="13">
        <f t="shared" si="36"/>
        <v>0</v>
      </c>
      <c r="BG22" s="13">
        <f t="shared" si="37"/>
        <v>0</v>
      </c>
      <c r="BH22" s="13">
        <f t="shared" si="38"/>
        <v>0</v>
      </c>
      <c r="BI22" s="13">
        <f t="shared" si="39"/>
        <v>0</v>
      </c>
      <c r="BJ22" s="13">
        <f t="shared" si="40"/>
        <v>0</v>
      </c>
      <c r="BK22" s="13">
        <f t="shared" si="41"/>
        <v>0</v>
      </c>
      <c r="BL22" s="13">
        <f t="shared" si="42"/>
        <v>0</v>
      </c>
      <c r="BM22" s="13">
        <f t="shared" si="43"/>
        <v>0</v>
      </c>
      <c r="BN22" s="13">
        <f t="shared" si="44"/>
        <v>0</v>
      </c>
      <c r="BO22" s="13">
        <f t="shared" si="45"/>
        <v>0</v>
      </c>
      <c r="BP22" s="13">
        <f t="shared" si="46"/>
        <v>0</v>
      </c>
      <c r="BQ22" s="13">
        <f t="shared" si="47"/>
        <v>0</v>
      </c>
      <c r="BR22" s="13">
        <f t="shared" si="48"/>
        <v>0</v>
      </c>
      <c r="BS22" s="13">
        <f t="shared" si="49"/>
        <v>0</v>
      </c>
      <c r="BT22" s="13">
        <f t="shared" si="50"/>
        <v>0</v>
      </c>
      <c r="BU22" s="13">
        <f t="shared" si="51"/>
        <v>0</v>
      </c>
      <c r="BV22" s="13">
        <f t="shared" si="52"/>
        <v>0</v>
      </c>
      <c r="BW22" s="13">
        <f t="shared" si="53"/>
        <v>0</v>
      </c>
      <c r="BX22" s="13">
        <f t="shared" si="54"/>
        <v>0</v>
      </c>
      <c r="BY22" s="13">
        <f t="shared" si="55"/>
        <v>0</v>
      </c>
      <c r="BZ22" s="13">
        <f t="shared" si="56"/>
        <v>0</v>
      </c>
      <c r="CA22" s="13">
        <f t="shared" si="57"/>
        <v>0</v>
      </c>
      <c r="CB22" s="13">
        <f t="shared" si="58"/>
        <v>0</v>
      </c>
      <c r="CC22" s="13">
        <f t="shared" si="59"/>
        <v>0</v>
      </c>
      <c r="CD22" s="13">
        <f t="shared" si="60"/>
        <v>0</v>
      </c>
      <c r="CE22" s="13">
        <f t="shared" si="61"/>
        <v>0</v>
      </c>
      <c r="CF22" s="13">
        <f t="shared" si="62"/>
        <v>0</v>
      </c>
      <c r="CG22" s="13">
        <f t="shared" si="63"/>
        <v>0</v>
      </c>
      <c r="CH22" s="13">
        <f t="shared" si="64"/>
        <v>0</v>
      </c>
      <c r="CI22" s="13">
        <f t="shared" si="65"/>
        <v>0</v>
      </c>
      <c r="CJ22" s="13">
        <f t="shared" si="66"/>
        <v>0</v>
      </c>
      <c r="CK22" s="13">
        <f t="shared" si="67"/>
        <v>0</v>
      </c>
      <c r="CL22" s="13">
        <f t="shared" si="68"/>
        <v>0</v>
      </c>
      <c r="CM22" s="13">
        <f t="shared" si="69"/>
        <v>0</v>
      </c>
      <c r="CN22" s="13">
        <f t="shared" si="70"/>
        <v>0</v>
      </c>
      <c r="CO22" s="13">
        <f t="shared" si="71"/>
        <v>0</v>
      </c>
      <c r="CP22" s="13">
        <f t="shared" si="72"/>
        <v>0</v>
      </c>
      <c r="CQ22" s="13">
        <f t="shared" si="73"/>
        <v>0</v>
      </c>
      <c r="CR22" s="13">
        <f t="shared" si="74"/>
        <v>0</v>
      </c>
      <c r="CS22" s="13">
        <f t="shared" si="75"/>
        <v>0</v>
      </c>
      <c r="CT22" s="13">
        <f t="shared" si="76"/>
        <v>0</v>
      </c>
      <c r="CU22" s="13">
        <f t="shared" si="77"/>
        <v>0</v>
      </c>
      <c r="CV22" s="13">
        <f t="shared" si="78"/>
        <v>0</v>
      </c>
      <c r="CW22" s="13">
        <f t="shared" si="79"/>
        <v>0</v>
      </c>
      <c r="CX22" s="13">
        <f t="shared" si="80"/>
        <v>1</v>
      </c>
      <c r="CY22" s="13">
        <f t="shared" si="81"/>
        <v>0</v>
      </c>
      <c r="CZ22" s="13">
        <f t="shared" si="82"/>
        <v>0</v>
      </c>
      <c r="DA22" s="13">
        <f t="shared" si="83"/>
        <v>0</v>
      </c>
      <c r="DB22" s="13">
        <f t="shared" si="84"/>
        <v>0</v>
      </c>
      <c r="DC22" s="13">
        <f t="shared" si="85"/>
        <v>0</v>
      </c>
      <c r="DD22" s="13">
        <f t="shared" si="86"/>
        <v>0</v>
      </c>
      <c r="DE22" s="13">
        <f t="shared" si="87"/>
        <v>0</v>
      </c>
      <c r="DF22" s="13">
        <f t="shared" si="88"/>
        <v>0</v>
      </c>
      <c r="DG22" s="13">
        <f t="shared" si="89"/>
        <v>0</v>
      </c>
      <c r="DH22" s="13">
        <f t="shared" si="90"/>
        <v>0</v>
      </c>
      <c r="DI22" s="13">
        <f t="shared" si="91"/>
        <v>0</v>
      </c>
      <c r="DJ22" s="13">
        <f t="shared" si="92"/>
        <v>0</v>
      </c>
      <c r="DK22" s="13">
        <f t="shared" si="93"/>
        <v>0</v>
      </c>
      <c r="DL22" s="13">
        <f t="shared" si="94"/>
        <v>0</v>
      </c>
      <c r="DM22" s="13">
        <f t="shared" si="95"/>
        <v>0</v>
      </c>
      <c r="DN22" s="13">
        <f t="shared" si="96"/>
        <v>0</v>
      </c>
      <c r="DO22" s="13">
        <f t="shared" si="97"/>
        <v>0</v>
      </c>
      <c r="DP22" s="13">
        <f t="shared" si="98"/>
        <v>0</v>
      </c>
      <c r="DQ22" s="13">
        <f t="shared" si="99"/>
        <v>0</v>
      </c>
      <c r="DR22" s="13">
        <f t="shared" si="100"/>
        <v>0</v>
      </c>
      <c r="DS22" s="13">
        <f t="shared" si="101"/>
        <v>0</v>
      </c>
      <c r="DT22" s="13">
        <f t="shared" si="102"/>
        <v>0</v>
      </c>
      <c r="DU22" s="13">
        <f t="shared" si="103"/>
        <v>0</v>
      </c>
      <c r="DV22" s="13">
        <f t="shared" si="104"/>
        <v>0</v>
      </c>
      <c r="DW22" s="13">
        <f t="shared" si="105"/>
        <v>0</v>
      </c>
      <c r="DX22" s="13">
        <f t="shared" si="106"/>
        <v>0</v>
      </c>
      <c r="DY22" s="13">
        <f t="shared" si="107"/>
        <v>0</v>
      </c>
      <c r="DZ22" s="13">
        <f t="shared" si="108"/>
        <v>0</v>
      </c>
      <c r="EA22" s="13">
        <f t="shared" si="109"/>
        <v>0</v>
      </c>
      <c r="EB22" s="13">
        <f t="shared" si="110"/>
        <v>0</v>
      </c>
      <c r="EC22" s="13">
        <f t="shared" si="111"/>
        <v>0</v>
      </c>
      <c r="ED22" s="13">
        <f t="shared" si="112"/>
        <v>0</v>
      </c>
      <c r="EE22" s="13">
        <f t="shared" si="113"/>
        <v>0</v>
      </c>
      <c r="EF22" s="13">
        <f t="shared" si="114"/>
        <v>0</v>
      </c>
      <c r="EG22" s="13">
        <f t="shared" si="115"/>
        <v>0</v>
      </c>
      <c r="EH22" s="13">
        <f t="shared" si="116"/>
        <v>0</v>
      </c>
      <c r="EI22" s="13">
        <f t="shared" si="117"/>
        <v>0</v>
      </c>
      <c r="EJ22" s="13">
        <f t="shared" si="118"/>
        <v>0</v>
      </c>
      <c r="EK22" s="13">
        <f t="shared" si="119"/>
        <v>0</v>
      </c>
      <c r="EL22" s="13">
        <f t="shared" si="120"/>
        <v>0</v>
      </c>
      <c r="EM22" s="13">
        <f t="shared" si="121"/>
        <v>0</v>
      </c>
      <c r="EN22" s="13">
        <f t="shared" si="122"/>
        <v>0</v>
      </c>
      <c r="EO22" s="13">
        <f t="shared" si="123"/>
        <v>0</v>
      </c>
      <c r="EP22" s="13">
        <f t="shared" si="124"/>
        <v>0</v>
      </c>
      <c r="EQ22" s="13">
        <f t="shared" si="125"/>
        <v>0</v>
      </c>
      <c r="ER22" s="13">
        <f t="shared" si="126"/>
        <v>0</v>
      </c>
      <c r="ES22" s="13">
        <f t="shared" si="127"/>
        <v>0</v>
      </c>
      <c r="ET22" s="13">
        <f t="shared" si="128"/>
        <v>0</v>
      </c>
      <c r="EU22" s="13">
        <f t="shared" si="129"/>
        <v>0</v>
      </c>
      <c r="EV22" s="13">
        <f t="shared" si="130"/>
        <v>0</v>
      </c>
      <c r="EW22" s="13">
        <f t="shared" si="131"/>
        <v>0</v>
      </c>
      <c r="EX22" s="13">
        <f t="shared" si="132"/>
        <v>0</v>
      </c>
      <c r="EY22" s="13">
        <f t="shared" si="133"/>
        <v>0</v>
      </c>
      <c r="EZ22" s="13">
        <f t="shared" si="134"/>
        <v>0</v>
      </c>
      <c r="FA22" s="13">
        <f t="shared" si="135"/>
        <v>0</v>
      </c>
      <c r="FB22" s="13">
        <f t="shared" si="136"/>
        <v>0</v>
      </c>
      <c r="FC22" s="13">
        <f t="shared" si="137"/>
        <v>0</v>
      </c>
      <c r="FD22" s="13">
        <f t="shared" si="138"/>
        <v>0</v>
      </c>
      <c r="FE22" s="13">
        <f t="shared" si="139"/>
        <v>0</v>
      </c>
      <c r="FF22" s="13">
        <f t="shared" si="140"/>
        <v>0</v>
      </c>
      <c r="FG22" s="13">
        <f t="shared" si="141"/>
        <v>0</v>
      </c>
      <c r="FH22" s="13">
        <f t="shared" si="142"/>
        <v>0</v>
      </c>
      <c r="FI22" s="13">
        <f t="shared" si="143"/>
        <v>0</v>
      </c>
      <c r="FJ22" s="13">
        <f t="shared" si="144"/>
        <v>0</v>
      </c>
      <c r="FK22" s="13">
        <f t="shared" si="145"/>
        <v>0</v>
      </c>
      <c r="FL22" s="13">
        <f t="shared" si="146"/>
        <v>0</v>
      </c>
      <c r="FM22" s="13">
        <f t="shared" si="147"/>
        <v>0</v>
      </c>
      <c r="FN22" s="13">
        <f t="shared" si="148"/>
        <v>0</v>
      </c>
      <c r="FO22" s="13">
        <f t="shared" si="149"/>
        <v>0</v>
      </c>
      <c r="FP22" s="13">
        <f t="shared" si="150"/>
        <v>0</v>
      </c>
      <c r="FQ22" s="13">
        <f t="shared" si="151"/>
        <v>0</v>
      </c>
      <c r="FR22" s="13">
        <f t="shared" si="152"/>
        <v>0</v>
      </c>
      <c r="FS22" s="13">
        <f t="shared" si="153"/>
        <v>0</v>
      </c>
      <c r="FT22" s="13">
        <f t="shared" si="154"/>
        <v>0</v>
      </c>
      <c r="FU22" s="13">
        <f t="shared" si="155"/>
        <v>0</v>
      </c>
      <c r="FV22" s="13">
        <f t="shared" si="156"/>
        <v>0</v>
      </c>
      <c r="FW22" s="13">
        <f t="shared" si="157"/>
        <v>0</v>
      </c>
      <c r="FX22" s="13">
        <f t="shared" si="158"/>
        <v>0</v>
      </c>
      <c r="FY22" s="13">
        <f t="shared" si="159"/>
        <v>0</v>
      </c>
      <c r="FZ22" s="13">
        <f t="shared" si="160"/>
        <v>0</v>
      </c>
      <c r="GA22" s="13">
        <f t="shared" si="161"/>
        <v>0</v>
      </c>
      <c r="GB22" s="13">
        <f t="shared" si="162"/>
        <v>0</v>
      </c>
      <c r="GC22" s="13">
        <f t="shared" si="163"/>
        <v>0</v>
      </c>
      <c r="GD22" s="13">
        <f t="shared" si="164"/>
        <v>0</v>
      </c>
      <c r="GE22" s="13">
        <f t="shared" si="165"/>
        <v>0</v>
      </c>
      <c r="GF22" s="13">
        <f t="shared" si="166"/>
        <v>1</v>
      </c>
      <c r="GG22" s="13">
        <f t="shared" si="167"/>
        <v>0</v>
      </c>
      <c r="GH22" s="30">
        <f t="shared" si="168"/>
        <v>2</v>
      </c>
    </row>
    <row r="23" spans="1:190">
      <c r="A23" s="2">
        <f>'database including 834 studies'!A23</f>
        <v>22</v>
      </c>
      <c r="B23" s="2">
        <f>'database including 834 studies'!J23</f>
        <v>1</v>
      </c>
      <c r="C23" s="2">
        <f>'database including 834 studies'!K23</f>
        <v>5</v>
      </c>
      <c r="D23" s="2">
        <f>'database including 834 studies'!L23</f>
        <v>1</v>
      </c>
      <c r="E23" s="2">
        <f>'database including 834 studies'!M23</f>
        <v>1</v>
      </c>
      <c r="F23" s="2">
        <f>'database including 834 studies'!N23</f>
        <v>1</v>
      </c>
      <c r="G23" s="2">
        <f>'database including 834 studies'!O23</f>
        <v>1</v>
      </c>
      <c r="H23" s="2">
        <f>'database including 834 studies'!P23</f>
        <v>1</v>
      </c>
      <c r="I23" s="2">
        <f>'database including 834 studies'!Q23</f>
        <v>0</v>
      </c>
      <c r="J23" s="2">
        <f>'database including 834 studies'!R23</f>
        <v>2021</v>
      </c>
      <c r="K23" s="29">
        <f>'database including 834 studies'!A553</f>
        <v>552</v>
      </c>
      <c r="L23" s="2">
        <f>'database including 834 studies'!J553</f>
        <v>0</v>
      </c>
      <c r="M23" s="2">
        <f>'database including 834 studies'!K553</f>
        <v>6</v>
      </c>
      <c r="N23" s="2">
        <f>'database including 834 studies'!L553</f>
        <v>1</v>
      </c>
      <c r="O23" s="2">
        <f>'database including 834 studies'!M553</f>
        <v>1</v>
      </c>
      <c r="P23" s="2">
        <f>'database including 834 studies'!N553</f>
        <v>1</v>
      </c>
      <c r="Q23" s="2">
        <f>'database including 834 studies'!O553</f>
        <v>1</v>
      </c>
      <c r="R23" s="2">
        <f>'database including 834 studies'!P553</f>
        <v>1</v>
      </c>
      <c r="S23" s="2">
        <f>'database including 834 studies'!Q553</f>
        <v>1</v>
      </c>
      <c r="T23" s="2">
        <f>'database including 834 studies'!R553</f>
        <v>2021</v>
      </c>
      <c r="V23" s="13">
        <f t="shared" si="0"/>
        <v>0</v>
      </c>
      <c r="W23" s="13">
        <f t="shared" si="1"/>
        <v>0</v>
      </c>
      <c r="X23" s="13">
        <f t="shared" si="2"/>
        <v>0</v>
      </c>
      <c r="Y23" s="13">
        <f t="shared" si="3"/>
        <v>0</v>
      </c>
      <c r="Z23" s="13">
        <f t="shared" si="4"/>
        <v>0</v>
      </c>
      <c r="AA23" s="13">
        <f t="shared" si="5"/>
        <v>0</v>
      </c>
      <c r="AB23" s="13">
        <f t="shared" si="6"/>
        <v>0</v>
      </c>
      <c r="AC23" s="13">
        <f t="shared" si="7"/>
        <v>0</v>
      </c>
      <c r="AD23" s="13">
        <f t="shared" si="8"/>
        <v>0</v>
      </c>
      <c r="AE23" s="13">
        <f t="shared" si="9"/>
        <v>0</v>
      </c>
      <c r="AF23" s="13">
        <f t="shared" si="10"/>
        <v>0</v>
      </c>
      <c r="AG23" s="13">
        <f t="shared" si="11"/>
        <v>0</v>
      </c>
      <c r="AH23" s="13">
        <f t="shared" si="12"/>
        <v>0</v>
      </c>
      <c r="AI23" s="13">
        <f t="shared" si="13"/>
        <v>0</v>
      </c>
      <c r="AJ23" s="13">
        <f t="shared" si="14"/>
        <v>0</v>
      </c>
      <c r="AK23" s="13">
        <f t="shared" si="15"/>
        <v>0</v>
      </c>
      <c r="AL23" s="13">
        <f t="shared" si="16"/>
        <v>0</v>
      </c>
      <c r="AM23" s="13">
        <f t="shared" si="17"/>
        <v>0</v>
      </c>
      <c r="AN23" s="13">
        <f t="shared" si="18"/>
        <v>0</v>
      </c>
      <c r="AO23" s="13">
        <f t="shared" si="19"/>
        <v>0</v>
      </c>
      <c r="AP23" s="13">
        <f t="shared" si="20"/>
        <v>0</v>
      </c>
      <c r="AQ23" s="13">
        <f t="shared" si="21"/>
        <v>0</v>
      </c>
      <c r="AR23" s="13">
        <f t="shared" si="22"/>
        <v>0</v>
      </c>
      <c r="AS23" s="13">
        <f t="shared" si="23"/>
        <v>0</v>
      </c>
      <c r="AT23" s="13">
        <f t="shared" si="24"/>
        <v>0</v>
      </c>
      <c r="AU23" s="13">
        <f t="shared" si="25"/>
        <v>0</v>
      </c>
      <c r="AV23" s="13">
        <f t="shared" si="26"/>
        <v>0</v>
      </c>
      <c r="AW23" s="13">
        <f t="shared" si="27"/>
        <v>0</v>
      </c>
      <c r="AX23" s="13">
        <f t="shared" si="28"/>
        <v>0</v>
      </c>
      <c r="AY23" s="13">
        <f t="shared" si="29"/>
        <v>0</v>
      </c>
      <c r="AZ23" s="13">
        <f t="shared" si="30"/>
        <v>0</v>
      </c>
      <c r="BA23" s="13">
        <f t="shared" si="31"/>
        <v>0</v>
      </c>
      <c r="BB23" s="13">
        <f t="shared" si="32"/>
        <v>0</v>
      </c>
      <c r="BC23" s="13">
        <f t="shared" si="33"/>
        <v>0</v>
      </c>
      <c r="BD23" s="13">
        <f t="shared" si="34"/>
        <v>0</v>
      </c>
      <c r="BE23" s="13">
        <f t="shared" si="35"/>
        <v>0</v>
      </c>
      <c r="BF23" s="13">
        <f t="shared" si="36"/>
        <v>0</v>
      </c>
      <c r="BG23" s="13">
        <f t="shared" si="37"/>
        <v>0</v>
      </c>
      <c r="BH23" s="13">
        <f t="shared" si="38"/>
        <v>0</v>
      </c>
      <c r="BI23" s="13">
        <f t="shared" si="39"/>
        <v>0</v>
      </c>
      <c r="BJ23" s="13">
        <f t="shared" si="40"/>
        <v>0</v>
      </c>
      <c r="BK23" s="13">
        <f t="shared" si="41"/>
        <v>0</v>
      </c>
      <c r="BL23" s="13">
        <f t="shared" si="42"/>
        <v>0</v>
      </c>
      <c r="BM23" s="13">
        <f t="shared" si="43"/>
        <v>0</v>
      </c>
      <c r="BN23" s="13">
        <f t="shared" si="44"/>
        <v>0</v>
      </c>
      <c r="BO23" s="13">
        <f t="shared" si="45"/>
        <v>0</v>
      </c>
      <c r="BP23" s="13">
        <f t="shared" si="46"/>
        <v>0</v>
      </c>
      <c r="BQ23" s="13">
        <f t="shared" si="47"/>
        <v>0</v>
      </c>
      <c r="BR23" s="13">
        <f t="shared" si="48"/>
        <v>0</v>
      </c>
      <c r="BS23" s="13">
        <f t="shared" si="49"/>
        <v>0</v>
      </c>
      <c r="BT23" s="13">
        <f t="shared" si="50"/>
        <v>0</v>
      </c>
      <c r="BU23" s="13">
        <f t="shared" si="51"/>
        <v>0</v>
      </c>
      <c r="BV23" s="13">
        <f t="shared" si="52"/>
        <v>0</v>
      </c>
      <c r="BW23" s="13">
        <f t="shared" si="53"/>
        <v>0</v>
      </c>
      <c r="BX23" s="13">
        <f t="shared" si="54"/>
        <v>0</v>
      </c>
      <c r="BY23" s="13">
        <f t="shared" si="55"/>
        <v>0</v>
      </c>
      <c r="BZ23" s="13">
        <f t="shared" si="56"/>
        <v>0</v>
      </c>
      <c r="CA23" s="13">
        <f t="shared" si="57"/>
        <v>0</v>
      </c>
      <c r="CB23" s="13">
        <f t="shared" si="58"/>
        <v>0</v>
      </c>
      <c r="CC23" s="13">
        <f t="shared" si="59"/>
        <v>0</v>
      </c>
      <c r="CD23" s="13">
        <f t="shared" si="60"/>
        <v>0</v>
      </c>
      <c r="CE23" s="13">
        <f t="shared" si="61"/>
        <v>0</v>
      </c>
      <c r="CF23" s="13">
        <f t="shared" si="62"/>
        <v>0</v>
      </c>
      <c r="CG23" s="13">
        <f t="shared" si="63"/>
        <v>0</v>
      </c>
      <c r="CH23" s="13">
        <f t="shared" si="64"/>
        <v>0</v>
      </c>
      <c r="CI23" s="13">
        <f t="shared" si="65"/>
        <v>0</v>
      </c>
      <c r="CJ23" s="13">
        <f t="shared" si="66"/>
        <v>0</v>
      </c>
      <c r="CK23" s="13">
        <f t="shared" si="67"/>
        <v>0</v>
      </c>
      <c r="CL23" s="13">
        <f t="shared" si="68"/>
        <v>0</v>
      </c>
      <c r="CM23" s="13">
        <f t="shared" si="69"/>
        <v>0</v>
      </c>
      <c r="CN23" s="13">
        <f t="shared" si="70"/>
        <v>1</v>
      </c>
      <c r="CO23" s="13">
        <f t="shared" si="71"/>
        <v>0</v>
      </c>
      <c r="CP23" s="13">
        <f t="shared" si="72"/>
        <v>0</v>
      </c>
      <c r="CQ23" s="13">
        <f t="shared" si="73"/>
        <v>0</v>
      </c>
      <c r="CR23" s="13">
        <f t="shared" si="74"/>
        <v>0</v>
      </c>
      <c r="CS23" s="13">
        <f t="shared" si="75"/>
        <v>0</v>
      </c>
      <c r="CT23" s="13">
        <f t="shared" si="76"/>
        <v>0</v>
      </c>
      <c r="CU23" s="13">
        <f t="shared" si="77"/>
        <v>0</v>
      </c>
      <c r="CV23" s="13">
        <f t="shared" si="78"/>
        <v>0</v>
      </c>
      <c r="CW23" s="13">
        <f t="shared" si="79"/>
        <v>0</v>
      </c>
      <c r="CX23" s="13">
        <f t="shared" si="80"/>
        <v>0</v>
      </c>
      <c r="CY23" s="13">
        <f t="shared" si="81"/>
        <v>0</v>
      </c>
      <c r="CZ23" s="13">
        <f t="shared" si="82"/>
        <v>0</v>
      </c>
      <c r="DA23" s="13">
        <f t="shared" si="83"/>
        <v>0</v>
      </c>
      <c r="DB23" s="13">
        <f t="shared" si="84"/>
        <v>0</v>
      </c>
      <c r="DC23" s="13">
        <f t="shared" si="85"/>
        <v>0</v>
      </c>
      <c r="DD23" s="13">
        <f t="shared" si="86"/>
        <v>0</v>
      </c>
      <c r="DE23" s="13">
        <f t="shared" si="87"/>
        <v>0</v>
      </c>
      <c r="DF23" s="13">
        <f t="shared" si="88"/>
        <v>0</v>
      </c>
      <c r="DG23" s="13">
        <f t="shared" si="89"/>
        <v>0</v>
      </c>
      <c r="DH23" s="13">
        <f t="shared" si="90"/>
        <v>0</v>
      </c>
      <c r="DI23" s="13">
        <f t="shared" si="91"/>
        <v>0</v>
      </c>
      <c r="DJ23" s="13">
        <f t="shared" si="92"/>
        <v>0</v>
      </c>
      <c r="DK23" s="13">
        <f t="shared" si="93"/>
        <v>0</v>
      </c>
      <c r="DL23" s="13">
        <f t="shared" si="94"/>
        <v>0</v>
      </c>
      <c r="DM23" s="13">
        <f t="shared" si="95"/>
        <v>0</v>
      </c>
      <c r="DN23" s="13">
        <f t="shared" si="96"/>
        <v>0</v>
      </c>
      <c r="DO23" s="13">
        <f t="shared" si="97"/>
        <v>0</v>
      </c>
      <c r="DP23" s="13">
        <f t="shared" si="98"/>
        <v>0</v>
      </c>
      <c r="DQ23" s="13">
        <f t="shared" si="99"/>
        <v>0</v>
      </c>
      <c r="DR23" s="13">
        <f t="shared" si="100"/>
        <v>0</v>
      </c>
      <c r="DS23" s="13">
        <f t="shared" si="101"/>
        <v>0</v>
      </c>
      <c r="DT23" s="13">
        <f t="shared" si="102"/>
        <v>0</v>
      </c>
      <c r="DU23" s="13">
        <f t="shared" si="103"/>
        <v>0</v>
      </c>
      <c r="DV23" s="13">
        <f t="shared" si="104"/>
        <v>0</v>
      </c>
      <c r="DW23" s="13">
        <f t="shared" si="105"/>
        <v>0</v>
      </c>
      <c r="DX23" s="13">
        <f t="shared" si="106"/>
        <v>0</v>
      </c>
      <c r="DY23" s="13">
        <f t="shared" si="107"/>
        <v>0</v>
      </c>
      <c r="DZ23" s="13">
        <f t="shared" si="108"/>
        <v>0</v>
      </c>
      <c r="EA23" s="13">
        <f t="shared" si="109"/>
        <v>0</v>
      </c>
      <c r="EB23" s="13">
        <f t="shared" si="110"/>
        <v>0</v>
      </c>
      <c r="EC23" s="13">
        <f t="shared" si="111"/>
        <v>0</v>
      </c>
      <c r="ED23" s="13">
        <f t="shared" si="112"/>
        <v>0</v>
      </c>
      <c r="EE23" s="13">
        <f t="shared" si="113"/>
        <v>0</v>
      </c>
      <c r="EF23" s="13">
        <f t="shared" si="114"/>
        <v>0</v>
      </c>
      <c r="EG23" s="13">
        <f t="shared" si="115"/>
        <v>0</v>
      </c>
      <c r="EH23" s="13">
        <f t="shared" si="116"/>
        <v>0</v>
      </c>
      <c r="EI23" s="13">
        <f t="shared" si="117"/>
        <v>0</v>
      </c>
      <c r="EJ23" s="13">
        <f t="shared" si="118"/>
        <v>0</v>
      </c>
      <c r="EK23" s="13">
        <f t="shared" si="119"/>
        <v>0</v>
      </c>
      <c r="EL23" s="13">
        <f t="shared" si="120"/>
        <v>0</v>
      </c>
      <c r="EM23" s="13">
        <f t="shared" si="121"/>
        <v>0</v>
      </c>
      <c r="EN23" s="13">
        <f t="shared" si="122"/>
        <v>0</v>
      </c>
      <c r="EO23" s="13">
        <f t="shared" si="123"/>
        <v>0</v>
      </c>
      <c r="EP23" s="13">
        <f t="shared" si="124"/>
        <v>0</v>
      </c>
      <c r="EQ23" s="13">
        <f t="shared" si="125"/>
        <v>0</v>
      </c>
      <c r="ER23" s="13">
        <f t="shared" si="126"/>
        <v>0</v>
      </c>
      <c r="ES23" s="13">
        <f t="shared" si="127"/>
        <v>0</v>
      </c>
      <c r="ET23" s="13">
        <f t="shared" si="128"/>
        <v>0</v>
      </c>
      <c r="EU23" s="13">
        <f t="shared" si="129"/>
        <v>0</v>
      </c>
      <c r="EV23" s="13">
        <f t="shared" si="130"/>
        <v>0</v>
      </c>
      <c r="EW23" s="13">
        <f t="shared" si="131"/>
        <v>0</v>
      </c>
      <c r="EX23" s="13">
        <f t="shared" si="132"/>
        <v>0</v>
      </c>
      <c r="EY23" s="13">
        <f t="shared" si="133"/>
        <v>0</v>
      </c>
      <c r="EZ23" s="13">
        <f t="shared" si="134"/>
        <v>0</v>
      </c>
      <c r="FA23" s="13">
        <f t="shared" si="135"/>
        <v>0</v>
      </c>
      <c r="FB23" s="13">
        <f t="shared" si="136"/>
        <v>0</v>
      </c>
      <c r="FC23" s="13">
        <f t="shared" si="137"/>
        <v>0</v>
      </c>
      <c r="FD23" s="13">
        <f t="shared" si="138"/>
        <v>0</v>
      </c>
      <c r="FE23" s="13">
        <f t="shared" si="139"/>
        <v>0</v>
      </c>
      <c r="FF23" s="13">
        <f t="shared" si="140"/>
        <v>0</v>
      </c>
      <c r="FG23" s="13">
        <f t="shared" si="141"/>
        <v>0</v>
      </c>
      <c r="FH23" s="13">
        <f t="shared" si="142"/>
        <v>0</v>
      </c>
      <c r="FI23" s="13">
        <f t="shared" si="143"/>
        <v>0</v>
      </c>
      <c r="FJ23" s="13">
        <f t="shared" si="144"/>
        <v>0</v>
      </c>
      <c r="FK23" s="13">
        <f t="shared" si="145"/>
        <v>0</v>
      </c>
      <c r="FL23" s="13">
        <f t="shared" si="146"/>
        <v>0</v>
      </c>
      <c r="FM23" s="13">
        <f t="shared" si="147"/>
        <v>0</v>
      </c>
      <c r="FN23" s="13">
        <f t="shared" si="148"/>
        <v>0</v>
      </c>
      <c r="FO23" s="13">
        <f t="shared" si="149"/>
        <v>0</v>
      </c>
      <c r="FP23" s="13">
        <f t="shared" si="150"/>
        <v>0</v>
      </c>
      <c r="FQ23" s="13">
        <f t="shared" si="151"/>
        <v>0</v>
      </c>
      <c r="FR23" s="13">
        <f t="shared" si="152"/>
        <v>0</v>
      </c>
      <c r="FS23" s="13">
        <f t="shared" si="153"/>
        <v>0</v>
      </c>
      <c r="FT23" s="13">
        <f t="shared" si="154"/>
        <v>0</v>
      </c>
      <c r="FU23" s="13">
        <f t="shared" si="155"/>
        <v>0</v>
      </c>
      <c r="FV23" s="13">
        <f t="shared" si="156"/>
        <v>0</v>
      </c>
      <c r="FW23" s="13">
        <f t="shared" si="157"/>
        <v>0</v>
      </c>
      <c r="FX23" s="13">
        <f t="shared" si="158"/>
        <v>0</v>
      </c>
      <c r="FY23" s="13">
        <f t="shared" si="159"/>
        <v>0</v>
      </c>
      <c r="FZ23" s="13">
        <f t="shared" si="160"/>
        <v>0</v>
      </c>
      <c r="GA23" s="13">
        <f t="shared" si="161"/>
        <v>0</v>
      </c>
      <c r="GB23" s="13">
        <f t="shared" si="162"/>
        <v>0</v>
      </c>
      <c r="GC23" s="13">
        <f t="shared" si="163"/>
        <v>0</v>
      </c>
      <c r="GD23" s="13">
        <f t="shared" si="164"/>
        <v>0</v>
      </c>
      <c r="GE23" s="13">
        <f t="shared" si="165"/>
        <v>0</v>
      </c>
      <c r="GF23" s="13">
        <f t="shared" si="166"/>
        <v>1</v>
      </c>
      <c r="GG23" s="13">
        <f t="shared" si="167"/>
        <v>0</v>
      </c>
      <c r="GH23" s="30">
        <f t="shared" si="168"/>
        <v>2</v>
      </c>
    </row>
    <row r="24" spans="1:190">
      <c r="A24" s="2">
        <f>'database including 834 studies'!A24</f>
        <v>23</v>
      </c>
      <c r="B24" s="2">
        <f>'database including 834 studies'!J24</f>
        <v>1</v>
      </c>
      <c r="C24" s="2">
        <f>'database including 834 studies'!K24</f>
        <v>5</v>
      </c>
      <c r="D24" s="2">
        <f>'database including 834 studies'!L24</f>
        <v>0</v>
      </c>
      <c r="E24" s="2">
        <f>'database including 834 studies'!M24</f>
        <v>1</v>
      </c>
      <c r="F24" s="2">
        <f>'database including 834 studies'!N24</f>
        <v>1</v>
      </c>
      <c r="G24" s="2">
        <f>'database including 834 studies'!O24</f>
        <v>1</v>
      </c>
      <c r="H24" s="2">
        <f>'database including 834 studies'!P24</f>
        <v>1</v>
      </c>
      <c r="I24" s="2">
        <f>'database including 834 studies'!Q24</f>
        <v>1</v>
      </c>
      <c r="J24" s="2">
        <f>'database including 834 studies'!R24</f>
        <v>2020</v>
      </c>
      <c r="K24" s="29">
        <f>'database including 834 studies'!A554</f>
        <v>553</v>
      </c>
      <c r="L24" s="2">
        <f>'database including 834 studies'!J554</f>
        <v>0</v>
      </c>
      <c r="M24" s="2">
        <f>'database including 834 studies'!K554</f>
        <v>6</v>
      </c>
      <c r="N24" s="2">
        <f>'database including 834 studies'!L554</f>
        <v>1</v>
      </c>
      <c r="O24" s="2">
        <f>'database including 834 studies'!M554</f>
        <v>1</v>
      </c>
      <c r="P24" s="2">
        <f>'database including 834 studies'!N554</f>
        <v>1</v>
      </c>
      <c r="Q24" s="2">
        <f>'database including 834 studies'!O554</f>
        <v>1</v>
      </c>
      <c r="R24" s="2">
        <f>'database including 834 studies'!P554</f>
        <v>1</v>
      </c>
      <c r="S24" s="2">
        <f>'database including 834 studies'!Q554</f>
        <v>1</v>
      </c>
      <c r="T24" s="2">
        <f>'database including 834 studies'!R554</f>
        <v>2019</v>
      </c>
      <c r="V24" s="13">
        <f t="shared" si="0"/>
        <v>0</v>
      </c>
      <c r="W24" s="13">
        <f t="shared" si="1"/>
        <v>0</v>
      </c>
      <c r="X24" s="13">
        <f t="shared" si="2"/>
        <v>0</v>
      </c>
      <c r="Y24" s="13">
        <f t="shared" si="3"/>
        <v>0</v>
      </c>
      <c r="Z24" s="13">
        <f t="shared" si="4"/>
        <v>0</v>
      </c>
      <c r="AA24" s="13">
        <f t="shared" si="5"/>
        <v>0</v>
      </c>
      <c r="AB24" s="13">
        <f t="shared" si="6"/>
        <v>0</v>
      </c>
      <c r="AC24" s="13">
        <f t="shared" si="7"/>
        <v>0</v>
      </c>
      <c r="AD24" s="13">
        <f t="shared" si="8"/>
        <v>0</v>
      </c>
      <c r="AE24" s="13">
        <f t="shared" si="9"/>
        <v>0</v>
      </c>
      <c r="AF24" s="13">
        <f t="shared" si="10"/>
        <v>0</v>
      </c>
      <c r="AG24" s="13">
        <f t="shared" si="11"/>
        <v>0</v>
      </c>
      <c r="AH24" s="13">
        <f t="shared" si="12"/>
        <v>0</v>
      </c>
      <c r="AI24" s="13">
        <f t="shared" si="13"/>
        <v>0</v>
      </c>
      <c r="AJ24" s="13">
        <f t="shared" si="14"/>
        <v>0</v>
      </c>
      <c r="AK24" s="13">
        <f t="shared" si="15"/>
        <v>0</v>
      </c>
      <c r="AL24" s="13">
        <f t="shared" si="16"/>
        <v>0</v>
      </c>
      <c r="AM24" s="13">
        <f t="shared" si="17"/>
        <v>0</v>
      </c>
      <c r="AN24" s="13">
        <f t="shared" si="18"/>
        <v>0</v>
      </c>
      <c r="AO24" s="13">
        <f t="shared" si="19"/>
        <v>0</v>
      </c>
      <c r="AP24" s="13">
        <f t="shared" si="20"/>
        <v>0</v>
      </c>
      <c r="AQ24" s="13">
        <f t="shared" si="21"/>
        <v>0</v>
      </c>
      <c r="AR24" s="13">
        <f t="shared" si="22"/>
        <v>0</v>
      </c>
      <c r="AS24" s="13">
        <f t="shared" si="23"/>
        <v>0</v>
      </c>
      <c r="AT24" s="13">
        <f t="shared" si="24"/>
        <v>0</v>
      </c>
      <c r="AU24" s="13">
        <f t="shared" si="25"/>
        <v>0</v>
      </c>
      <c r="AV24" s="13">
        <f t="shared" si="26"/>
        <v>0</v>
      </c>
      <c r="AW24" s="13">
        <f t="shared" si="27"/>
        <v>0</v>
      </c>
      <c r="AX24" s="13">
        <f t="shared" si="28"/>
        <v>0</v>
      </c>
      <c r="AY24" s="13">
        <f t="shared" si="29"/>
        <v>0</v>
      </c>
      <c r="AZ24" s="13">
        <f t="shared" si="30"/>
        <v>0</v>
      </c>
      <c r="BA24" s="13">
        <f t="shared" si="31"/>
        <v>0</v>
      </c>
      <c r="BB24" s="13">
        <f t="shared" si="32"/>
        <v>0</v>
      </c>
      <c r="BC24" s="13">
        <f t="shared" si="33"/>
        <v>0</v>
      </c>
      <c r="BD24" s="13">
        <f t="shared" si="34"/>
        <v>0</v>
      </c>
      <c r="BE24" s="13">
        <f t="shared" si="35"/>
        <v>0</v>
      </c>
      <c r="BF24" s="13">
        <f t="shared" si="36"/>
        <v>0</v>
      </c>
      <c r="BG24" s="13">
        <f t="shared" si="37"/>
        <v>0</v>
      </c>
      <c r="BH24" s="13">
        <f t="shared" si="38"/>
        <v>0</v>
      </c>
      <c r="BI24" s="13">
        <f t="shared" si="39"/>
        <v>0</v>
      </c>
      <c r="BJ24" s="13">
        <f t="shared" si="40"/>
        <v>0</v>
      </c>
      <c r="BK24" s="13">
        <f t="shared" si="41"/>
        <v>0</v>
      </c>
      <c r="BL24" s="13">
        <f t="shared" si="42"/>
        <v>0</v>
      </c>
      <c r="BM24" s="13">
        <f t="shared" si="43"/>
        <v>0</v>
      </c>
      <c r="BN24" s="13">
        <f t="shared" si="44"/>
        <v>0</v>
      </c>
      <c r="BO24" s="13">
        <f t="shared" si="45"/>
        <v>0</v>
      </c>
      <c r="BP24" s="13">
        <f t="shared" si="46"/>
        <v>0</v>
      </c>
      <c r="BQ24" s="13">
        <f t="shared" si="47"/>
        <v>0</v>
      </c>
      <c r="BR24" s="13">
        <f t="shared" si="48"/>
        <v>0</v>
      </c>
      <c r="BS24" s="13">
        <f t="shared" si="49"/>
        <v>0</v>
      </c>
      <c r="BT24" s="13">
        <f t="shared" si="50"/>
        <v>0</v>
      </c>
      <c r="BU24" s="13">
        <f t="shared" si="51"/>
        <v>0</v>
      </c>
      <c r="BV24" s="13">
        <f t="shared" si="52"/>
        <v>0</v>
      </c>
      <c r="BW24" s="13">
        <f t="shared" si="53"/>
        <v>0</v>
      </c>
      <c r="BX24" s="13">
        <f t="shared" si="54"/>
        <v>0</v>
      </c>
      <c r="BY24" s="13">
        <f t="shared" si="55"/>
        <v>0</v>
      </c>
      <c r="BZ24" s="13">
        <f t="shared" si="56"/>
        <v>0</v>
      </c>
      <c r="CA24" s="13">
        <f t="shared" si="57"/>
        <v>0</v>
      </c>
      <c r="CB24" s="13">
        <f t="shared" si="58"/>
        <v>0</v>
      </c>
      <c r="CC24" s="13">
        <f t="shared" si="59"/>
        <v>0</v>
      </c>
      <c r="CD24" s="13">
        <f t="shared" si="60"/>
        <v>0</v>
      </c>
      <c r="CE24" s="13">
        <f t="shared" si="61"/>
        <v>0</v>
      </c>
      <c r="CF24" s="13">
        <f t="shared" si="62"/>
        <v>0</v>
      </c>
      <c r="CG24" s="13">
        <f t="shared" si="63"/>
        <v>0</v>
      </c>
      <c r="CH24" s="13">
        <f t="shared" si="64"/>
        <v>0</v>
      </c>
      <c r="CI24" s="13">
        <f t="shared" si="65"/>
        <v>0</v>
      </c>
      <c r="CJ24" s="13">
        <f t="shared" si="66"/>
        <v>0</v>
      </c>
      <c r="CK24" s="13">
        <f t="shared" si="67"/>
        <v>0</v>
      </c>
      <c r="CL24" s="13">
        <f t="shared" si="68"/>
        <v>0</v>
      </c>
      <c r="CM24" s="13">
        <f t="shared" si="69"/>
        <v>1</v>
      </c>
      <c r="CN24" s="13">
        <f t="shared" si="70"/>
        <v>0</v>
      </c>
      <c r="CO24" s="13">
        <f t="shared" si="71"/>
        <v>0</v>
      </c>
      <c r="CP24" s="13">
        <f t="shared" si="72"/>
        <v>0</v>
      </c>
      <c r="CQ24" s="13">
        <f t="shared" si="73"/>
        <v>0</v>
      </c>
      <c r="CR24" s="13">
        <f t="shared" si="74"/>
        <v>0</v>
      </c>
      <c r="CS24" s="13">
        <f t="shared" si="75"/>
        <v>0</v>
      </c>
      <c r="CT24" s="13">
        <f t="shared" si="76"/>
        <v>0</v>
      </c>
      <c r="CU24" s="13">
        <f t="shared" si="77"/>
        <v>0</v>
      </c>
      <c r="CV24" s="13">
        <f t="shared" si="78"/>
        <v>0</v>
      </c>
      <c r="CW24" s="13">
        <f t="shared" si="79"/>
        <v>0</v>
      </c>
      <c r="CX24" s="13">
        <f t="shared" si="80"/>
        <v>0</v>
      </c>
      <c r="CY24" s="13">
        <f t="shared" si="81"/>
        <v>0</v>
      </c>
      <c r="CZ24" s="13">
        <f t="shared" si="82"/>
        <v>0</v>
      </c>
      <c r="DA24" s="13">
        <f t="shared" si="83"/>
        <v>0</v>
      </c>
      <c r="DB24" s="13">
        <f t="shared" si="84"/>
        <v>0</v>
      </c>
      <c r="DC24" s="13">
        <f t="shared" si="85"/>
        <v>0</v>
      </c>
      <c r="DD24" s="13">
        <f t="shared" si="86"/>
        <v>0</v>
      </c>
      <c r="DE24" s="13">
        <f t="shared" si="87"/>
        <v>0</v>
      </c>
      <c r="DF24" s="13">
        <f t="shared" si="88"/>
        <v>0</v>
      </c>
      <c r="DG24" s="13">
        <f t="shared" si="89"/>
        <v>0</v>
      </c>
      <c r="DH24" s="13">
        <f t="shared" si="90"/>
        <v>0</v>
      </c>
      <c r="DI24" s="13">
        <f t="shared" si="91"/>
        <v>0</v>
      </c>
      <c r="DJ24" s="13">
        <f t="shared" si="92"/>
        <v>0</v>
      </c>
      <c r="DK24" s="13">
        <f t="shared" si="93"/>
        <v>0</v>
      </c>
      <c r="DL24" s="13">
        <f t="shared" si="94"/>
        <v>0</v>
      </c>
      <c r="DM24" s="13">
        <f t="shared" si="95"/>
        <v>0</v>
      </c>
      <c r="DN24" s="13">
        <f t="shared" si="96"/>
        <v>0</v>
      </c>
      <c r="DO24" s="13">
        <f t="shared" si="97"/>
        <v>0</v>
      </c>
      <c r="DP24" s="13">
        <f t="shared" si="98"/>
        <v>0</v>
      </c>
      <c r="DQ24" s="13">
        <f t="shared" si="99"/>
        <v>0</v>
      </c>
      <c r="DR24" s="13">
        <f t="shared" si="100"/>
        <v>0</v>
      </c>
      <c r="DS24" s="13">
        <f t="shared" si="101"/>
        <v>0</v>
      </c>
      <c r="DT24" s="13">
        <f t="shared" si="102"/>
        <v>0</v>
      </c>
      <c r="DU24" s="13">
        <f t="shared" si="103"/>
        <v>0</v>
      </c>
      <c r="DV24" s="13">
        <f t="shared" si="104"/>
        <v>0</v>
      </c>
      <c r="DW24" s="13">
        <f t="shared" si="105"/>
        <v>0</v>
      </c>
      <c r="DX24" s="13">
        <f t="shared" si="106"/>
        <v>0</v>
      </c>
      <c r="DY24" s="13">
        <f t="shared" si="107"/>
        <v>0</v>
      </c>
      <c r="DZ24" s="13">
        <f t="shared" si="108"/>
        <v>0</v>
      </c>
      <c r="EA24" s="13">
        <f t="shared" si="109"/>
        <v>0</v>
      </c>
      <c r="EB24" s="13">
        <f t="shared" si="110"/>
        <v>0</v>
      </c>
      <c r="EC24" s="13">
        <f t="shared" si="111"/>
        <v>0</v>
      </c>
      <c r="ED24" s="13">
        <f t="shared" si="112"/>
        <v>0</v>
      </c>
      <c r="EE24" s="13">
        <f t="shared" si="113"/>
        <v>0</v>
      </c>
      <c r="EF24" s="13">
        <f t="shared" si="114"/>
        <v>0</v>
      </c>
      <c r="EG24" s="13">
        <f t="shared" si="115"/>
        <v>0</v>
      </c>
      <c r="EH24" s="13">
        <f t="shared" si="116"/>
        <v>0</v>
      </c>
      <c r="EI24" s="13">
        <f t="shared" si="117"/>
        <v>0</v>
      </c>
      <c r="EJ24" s="13">
        <f t="shared" si="118"/>
        <v>0</v>
      </c>
      <c r="EK24" s="13">
        <f t="shared" si="119"/>
        <v>0</v>
      </c>
      <c r="EL24" s="13">
        <f t="shared" si="120"/>
        <v>0</v>
      </c>
      <c r="EM24" s="13">
        <f t="shared" si="121"/>
        <v>0</v>
      </c>
      <c r="EN24" s="13">
        <f t="shared" si="122"/>
        <v>0</v>
      </c>
      <c r="EO24" s="13">
        <f t="shared" si="123"/>
        <v>0</v>
      </c>
      <c r="EP24" s="13">
        <f t="shared" si="124"/>
        <v>0</v>
      </c>
      <c r="EQ24" s="13">
        <f t="shared" si="125"/>
        <v>0</v>
      </c>
      <c r="ER24" s="13">
        <f t="shared" si="126"/>
        <v>0</v>
      </c>
      <c r="ES24" s="13">
        <f t="shared" si="127"/>
        <v>0</v>
      </c>
      <c r="ET24" s="13">
        <f t="shared" si="128"/>
        <v>0</v>
      </c>
      <c r="EU24" s="13">
        <f t="shared" si="129"/>
        <v>0</v>
      </c>
      <c r="EV24" s="13">
        <f t="shared" si="130"/>
        <v>0</v>
      </c>
      <c r="EW24" s="13">
        <f t="shared" si="131"/>
        <v>0</v>
      </c>
      <c r="EX24" s="13">
        <f t="shared" si="132"/>
        <v>0</v>
      </c>
      <c r="EY24" s="13">
        <f t="shared" si="133"/>
        <v>0</v>
      </c>
      <c r="EZ24" s="13">
        <f t="shared" si="134"/>
        <v>0</v>
      </c>
      <c r="FA24" s="13">
        <f t="shared" si="135"/>
        <v>0</v>
      </c>
      <c r="FB24" s="13">
        <f t="shared" si="136"/>
        <v>0</v>
      </c>
      <c r="FC24" s="13">
        <f t="shared" si="137"/>
        <v>0</v>
      </c>
      <c r="FD24" s="13">
        <f t="shared" si="138"/>
        <v>0</v>
      </c>
      <c r="FE24" s="13">
        <f t="shared" si="139"/>
        <v>0</v>
      </c>
      <c r="FF24" s="13">
        <f t="shared" si="140"/>
        <v>0</v>
      </c>
      <c r="FG24" s="13">
        <f t="shared" si="141"/>
        <v>0</v>
      </c>
      <c r="FH24" s="13">
        <f t="shared" si="142"/>
        <v>0</v>
      </c>
      <c r="FI24" s="13">
        <f t="shared" si="143"/>
        <v>0</v>
      </c>
      <c r="FJ24" s="13">
        <f t="shared" si="144"/>
        <v>0</v>
      </c>
      <c r="FK24" s="13">
        <f t="shared" si="145"/>
        <v>0</v>
      </c>
      <c r="FL24" s="13">
        <f t="shared" si="146"/>
        <v>0</v>
      </c>
      <c r="FM24" s="13">
        <f t="shared" si="147"/>
        <v>0</v>
      </c>
      <c r="FN24" s="13">
        <f t="shared" si="148"/>
        <v>0</v>
      </c>
      <c r="FO24" s="13">
        <f t="shared" si="149"/>
        <v>0</v>
      </c>
      <c r="FP24" s="13">
        <f t="shared" si="150"/>
        <v>0</v>
      </c>
      <c r="FQ24" s="13">
        <f t="shared" si="151"/>
        <v>0</v>
      </c>
      <c r="FR24" s="13">
        <f t="shared" si="152"/>
        <v>0</v>
      </c>
      <c r="FS24" s="13">
        <f t="shared" si="153"/>
        <v>0</v>
      </c>
      <c r="FT24" s="13">
        <f t="shared" si="154"/>
        <v>0</v>
      </c>
      <c r="FU24" s="13">
        <f t="shared" si="155"/>
        <v>0</v>
      </c>
      <c r="FV24" s="13">
        <f t="shared" si="156"/>
        <v>0</v>
      </c>
      <c r="FW24" s="13">
        <f t="shared" si="157"/>
        <v>0</v>
      </c>
      <c r="FX24" s="13">
        <f t="shared" si="158"/>
        <v>0</v>
      </c>
      <c r="FY24" s="13">
        <f t="shared" si="159"/>
        <v>0</v>
      </c>
      <c r="FZ24" s="13">
        <f t="shared" si="160"/>
        <v>0</v>
      </c>
      <c r="GA24" s="13">
        <f t="shared" si="161"/>
        <v>0</v>
      </c>
      <c r="GB24" s="13">
        <f t="shared" si="162"/>
        <v>0</v>
      </c>
      <c r="GC24" s="13">
        <f t="shared" si="163"/>
        <v>0</v>
      </c>
      <c r="GD24" s="13">
        <f t="shared" si="164"/>
        <v>1</v>
      </c>
      <c r="GE24" s="13">
        <f t="shared" si="165"/>
        <v>0</v>
      </c>
      <c r="GF24" s="13">
        <f t="shared" si="166"/>
        <v>0</v>
      </c>
      <c r="GG24" s="13">
        <f t="shared" si="167"/>
        <v>0</v>
      </c>
      <c r="GH24" s="30">
        <f t="shared" si="168"/>
        <v>2</v>
      </c>
    </row>
    <row r="25" spans="1:190">
      <c r="A25" s="2">
        <f>'database including 834 studies'!A25</f>
        <v>24</v>
      </c>
      <c r="B25" s="2">
        <f>'database including 834 studies'!J25</f>
        <v>1</v>
      </c>
      <c r="C25" s="2">
        <f>'database including 834 studies'!K25</f>
        <v>5</v>
      </c>
      <c r="D25" s="2">
        <f>'database including 834 studies'!L25</f>
        <v>1</v>
      </c>
      <c r="E25" s="2">
        <f>'database including 834 studies'!M25</f>
        <v>1</v>
      </c>
      <c r="F25" s="2">
        <f>'database including 834 studies'!N25</f>
        <v>1</v>
      </c>
      <c r="G25" s="2">
        <f>'database including 834 studies'!O25</f>
        <v>1</v>
      </c>
      <c r="H25" s="2">
        <f>'database including 834 studies'!P25</f>
        <v>1</v>
      </c>
      <c r="I25" s="2">
        <f>'database including 834 studies'!Q25</f>
        <v>0</v>
      </c>
      <c r="J25" s="2">
        <f>'database including 834 studies'!R25</f>
        <v>2015</v>
      </c>
      <c r="K25" s="29">
        <f>'database including 834 studies'!A555</f>
        <v>554</v>
      </c>
      <c r="L25" s="2">
        <f>'database including 834 studies'!J555</f>
        <v>0</v>
      </c>
      <c r="M25" s="2">
        <f>'database including 834 studies'!K555</f>
        <v>6</v>
      </c>
      <c r="N25" s="2">
        <f>'database including 834 studies'!L555</f>
        <v>1</v>
      </c>
      <c r="O25" s="2">
        <f>'database including 834 studies'!M555</f>
        <v>1</v>
      </c>
      <c r="P25" s="2">
        <f>'database including 834 studies'!N555</f>
        <v>1</v>
      </c>
      <c r="Q25" s="2">
        <f>'database including 834 studies'!O555</f>
        <v>1</v>
      </c>
      <c r="R25" s="2">
        <f>'database including 834 studies'!P555</f>
        <v>1</v>
      </c>
      <c r="S25" s="2">
        <f>'database including 834 studies'!Q555</f>
        <v>1</v>
      </c>
      <c r="T25" s="2">
        <f>'database including 834 studies'!R555</f>
        <v>2022</v>
      </c>
      <c r="V25" s="13">
        <f t="shared" si="0"/>
        <v>0</v>
      </c>
      <c r="W25" s="13">
        <f t="shared" si="1"/>
        <v>0</v>
      </c>
      <c r="X25" s="13">
        <f t="shared" si="2"/>
        <v>0</v>
      </c>
      <c r="Y25" s="13">
        <f t="shared" si="3"/>
        <v>0</v>
      </c>
      <c r="Z25" s="13">
        <f t="shared" si="4"/>
        <v>0</v>
      </c>
      <c r="AA25" s="13">
        <f t="shared" si="5"/>
        <v>0</v>
      </c>
      <c r="AB25" s="13">
        <f t="shared" si="6"/>
        <v>0</v>
      </c>
      <c r="AC25" s="13">
        <f t="shared" si="7"/>
        <v>0</v>
      </c>
      <c r="AD25" s="13">
        <f t="shared" si="8"/>
        <v>0</v>
      </c>
      <c r="AE25" s="13">
        <f t="shared" si="9"/>
        <v>0</v>
      </c>
      <c r="AF25" s="13">
        <f t="shared" si="10"/>
        <v>0</v>
      </c>
      <c r="AG25" s="13">
        <f t="shared" si="11"/>
        <v>0</v>
      </c>
      <c r="AH25" s="13">
        <f t="shared" si="12"/>
        <v>0</v>
      </c>
      <c r="AI25" s="13">
        <f t="shared" si="13"/>
        <v>0</v>
      </c>
      <c r="AJ25" s="13">
        <f t="shared" si="14"/>
        <v>0</v>
      </c>
      <c r="AK25" s="13">
        <f t="shared" si="15"/>
        <v>0</v>
      </c>
      <c r="AL25" s="13">
        <f t="shared" si="16"/>
        <v>0</v>
      </c>
      <c r="AM25" s="13">
        <f t="shared" si="17"/>
        <v>0</v>
      </c>
      <c r="AN25" s="13">
        <f t="shared" si="18"/>
        <v>0</v>
      </c>
      <c r="AO25" s="13">
        <f t="shared" si="19"/>
        <v>0</v>
      </c>
      <c r="AP25" s="13">
        <f t="shared" si="20"/>
        <v>0</v>
      </c>
      <c r="AQ25" s="13">
        <f t="shared" si="21"/>
        <v>0</v>
      </c>
      <c r="AR25" s="13">
        <f t="shared" si="22"/>
        <v>0</v>
      </c>
      <c r="AS25" s="13">
        <f t="shared" si="23"/>
        <v>0</v>
      </c>
      <c r="AT25" s="13">
        <f t="shared" si="24"/>
        <v>0</v>
      </c>
      <c r="AU25" s="13">
        <f t="shared" si="25"/>
        <v>0</v>
      </c>
      <c r="AV25" s="13">
        <f t="shared" si="26"/>
        <v>0</v>
      </c>
      <c r="AW25" s="13">
        <f t="shared" si="27"/>
        <v>0</v>
      </c>
      <c r="AX25" s="13">
        <f t="shared" si="28"/>
        <v>0</v>
      </c>
      <c r="AY25" s="13">
        <f t="shared" si="29"/>
        <v>0</v>
      </c>
      <c r="AZ25" s="13">
        <f t="shared" si="30"/>
        <v>0</v>
      </c>
      <c r="BA25" s="13">
        <f t="shared" si="31"/>
        <v>0</v>
      </c>
      <c r="BB25" s="13">
        <f t="shared" si="32"/>
        <v>0</v>
      </c>
      <c r="BC25" s="13">
        <f t="shared" si="33"/>
        <v>0</v>
      </c>
      <c r="BD25" s="13">
        <f t="shared" si="34"/>
        <v>0</v>
      </c>
      <c r="BE25" s="13">
        <f t="shared" si="35"/>
        <v>0</v>
      </c>
      <c r="BF25" s="13">
        <f t="shared" si="36"/>
        <v>0</v>
      </c>
      <c r="BG25" s="13">
        <f t="shared" si="37"/>
        <v>0</v>
      </c>
      <c r="BH25" s="13">
        <f t="shared" si="38"/>
        <v>0</v>
      </c>
      <c r="BI25" s="13">
        <f t="shared" si="39"/>
        <v>0</v>
      </c>
      <c r="BJ25" s="13">
        <f t="shared" si="40"/>
        <v>0</v>
      </c>
      <c r="BK25" s="13">
        <f t="shared" si="41"/>
        <v>0</v>
      </c>
      <c r="BL25" s="13">
        <f t="shared" si="42"/>
        <v>0</v>
      </c>
      <c r="BM25" s="13">
        <f t="shared" si="43"/>
        <v>0</v>
      </c>
      <c r="BN25" s="13">
        <f t="shared" si="44"/>
        <v>0</v>
      </c>
      <c r="BO25" s="13">
        <f t="shared" si="45"/>
        <v>0</v>
      </c>
      <c r="BP25" s="13">
        <f t="shared" si="46"/>
        <v>0</v>
      </c>
      <c r="BQ25" s="13">
        <f t="shared" si="47"/>
        <v>0</v>
      </c>
      <c r="BR25" s="13">
        <f t="shared" si="48"/>
        <v>0</v>
      </c>
      <c r="BS25" s="13">
        <f t="shared" si="49"/>
        <v>0</v>
      </c>
      <c r="BT25" s="13">
        <f t="shared" si="50"/>
        <v>0</v>
      </c>
      <c r="BU25" s="13">
        <f t="shared" si="51"/>
        <v>0</v>
      </c>
      <c r="BV25" s="13">
        <f t="shared" si="52"/>
        <v>0</v>
      </c>
      <c r="BW25" s="13">
        <f t="shared" si="53"/>
        <v>0</v>
      </c>
      <c r="BX25" s="13">
        <f t="shared" si="54"/>
        <v>0</v>
      </c>
      <c r="BY25" s="13">
        <f t="shared" si="55"/>
        <v>0</v>
      </c>
      <c r="BZ25" s="13">
        <f t="shared" si="56"/>
        <v>0</v>
      </c>
      <c r="CA25" s="13">
        <f t="shared" si="57"/>
        <v>0</v>
      </c>
      <c r="CB25" s="13">
        <f t="shared" si="58"/>
        <v>0</v>
      </c>
      <c r="CC25" s="13">
        <f t="shared" si="59"/>
        <v>0</v>
      </c>
      <c r="CD25" s="13">
        <f t="shared" si="60"/>
        <v>0</v>
      </c>
      <c r="CE25" s="13">
        <f t="shared" si="61"/>
        <v>0</v>
      </c>
      <c r="CF25" s="13">
        <f t="shared" si="62"/>
        <v>0</v>
      </c>
      <c r="CG25" s="13">
        <f t="shared" si="63"/>
        <v>0</v>
      </c>
      <c r="CH25" s="13">
        <f t="shared" si="64"/>
        <v>1</v>
      </c>
      <c r="CI25" s="13">
        <f t="shared" si="65"/>
        <v>0</v>
      </c>
      <c r="CJ25" s="13">
        <f t="shared" si="66"/>
        <v>0</v>
      </c>
      <c r="CK25" s="13">
        <f t="shared" si="67"/>
        <v>0</v>
      </c>
      <c r="CL25" s="13">
        <f t="shared" si="68"/>
        <v>0</v>
      </c>
      <c r="CM25" s="13">
        <f t="shared" si="69"/>
        <v>0</v>
      </c>
      <c r="CN25" s="13">
        <f t="shared" si="70"/>
        <v>0</v>
      </c>
      <c r="CO25" s="13">
        <f t="shared" si="71"/>
        <v>0</v>
      </c>
      <c r="CP25" s="13">
        <f t="shared" si="72"/>
        <v>0</v>
      </c>
      <c r="CQ25" s="13">
        <f t="shared" si="73"/>
        <v>0</v>
      </c>
      <c r="CR25" s="13">
        <f t="shared" si="74"/>
        <v>0</v>
      </c>
      <c r="CS25" s="13">
        <f t="shared" si="75"/>
        <v>0</v>
      </c>
      <c r="CT25" s="13">
        <f t="shared" si="76"/>
        <v>0</v>
      </c>
      <c r="CU25" s="13">
        <f t="shared" si="77"/>
        <v>0</v>
      </c>
      <c r="CV25" s="13">
        <f t="shared" si="78"/>
        <v>0</v>
      </c>
      <c r="CW25" s="13">
        <f t="shared" si="79"/>
        <v>0</v>
      </c>
      <c r="CX25" s="13">
        <f t="shared" si="80"/>
        <v>0</v>
      </c>
      <c r="CY25" s="13">
        <f t="shared" si="81"/>
        <v>0</v>
      </c>
      <c r="CZ25" s="13">
        <f t="shared" si="82"/>
        <v>0</v>
      </c>
      <c r="DA25" s="13">
        <f t="shared" si="83"/>
        <v>0</v>
      </c>
      <c r="DB25" s="13">
        <f t="shared" si="84"/>
        <v>0</v>
      </c>
      <c r="DC25" s="13">
        <f t="shared" si="85"/>
        <v>0</v>
      </c>
      <c r="DD25" s="13">
        <f t="shared" si="86"/>
        <v>0</v>
      </c>
      <c r="DE25" s="13">
        <f t="shared" si="87"/>
        <v>0</v>
      </c>
      <c r="DF25" s="13">
        <f t="shared" si="88"/>
        <v>0</v>
      </c>
      <c r="DG25" s="13">
        <f t="shared" si="89"/>
        <v>0</v>
      </c>
      <c r="DH25" s="13">
        <f t="shared" si="90"/>
        <v>0</v>
      </c>
      <c r="DI25" s="13">
        <f t="shared" si="91"/>
        <v>0</v>
      </c>
      <c r="DJ25" s="13">
        <f t="shared" si="92"/>
        <v>0</v>
      </c>
      <c r="DK25" s="13">
        <f t="shared" si="93"/>
        <v>0</v>
      </c>
      <c r="DL25" s="13">
        <f t="shared" si="94"/>
        <v>0</v>
      </c>
      <c r="DM25" s="13">
        <f t="shared" si="95"/>
        <v>0</v>
      </c>
      <c r="DN25" s="13">
        <f t="shared" si="96"/>
        <v>0</v>
      </c>
      <c r="DO25" s="13">
        <f t="shared" si="97"/>
        <v>0</v>
      </c>
      <c r="DP25" s="13">
        <f t="shared" si="98"/>
        <v>0</v>
      </c>
      <c r="DQ25" s="13">
        <f t="shared" si="99"/>
        <v>0</v>
      </c>
      <c r="DR25" s="13">
        <f t="shared" si="100"/>
        <v>0</v>
      </c>
      <c r="DS25" s="13">
        <f t="shared" si="101"/>
        <v>0</v>
      </c>
      <c r="DT25" s="13">
        <f t="shared" si="102"/>
        <v>0</v>
      </c>
      <c r="DU25" s="13">
        <f t="shared" si="103"/>
        <v>0</v>
      </c>
      <c r="DV25" s="13">
        <f t="shared" si="104"/>
        <v>0</v>
      </c>
      <c r="DW25" s="13">
        <f t="shared" si="105"/>
        <v>0</v>
      </c>
      <c r="DX25" s="13">
        <f t="shared" si="106"/>
        <v>0</v>
      </c>
      <c r="DY25" s="13">
        <f t="shared" si="107"/>
        <v>0</v>
      </c>
      <c r="DZ25" s="13">
        <f t="shared" si="108"/>
        <v>0</v>
      </c>
      <c r="EA25" s="13">
        <f t="shared" si="109"/>
        <v>0</v>
      </c>
      <c r="EB25" s="13">
        <f t="shared" si="110"/>
        <v>0</v>
      </c>
      <c r="EC25" s="13">
        <f t="shared" si="111"/>
        <v>0</v>
      </c>
      <c r="ED25" s="13">
        <f t="shared" si="112"/>
        <v>0</v>
      </c>
      <c r="EE25" s="13">
        <f t="shared" si="113"/>
        <v>0</v>
      </c>
      <c r="EF25" s="13">
        <f t="shared" si="114"/>
        <v>0</v>
      </c>
      <c r="EG25" s="13">
        <f t="shared" si="115"/>
        <v>0</v>
      </c>
      <c r="EH25" s="13">
        <f t="shared" si="116"/>
        <v>0</v>
      </c>
      <c r="EI25" s="13">
        <f t="shared" si="117"/>
        <v>0</v>
      </c>
      <c r="EJ25" s="13">
        <f t="shared" si="118"/>
        <v>0</v>
      </c>
      <c r="EK25" s="13">
        <f t="shared" si="119"/>
        <v>0</v>
      </c>
      <c r="EL25" s="13">
        <f t="shared" si="120"/>
        <v>0</v>
      </c>
      <c r="EM25" s="13">
        <f t="shared" si="121"/>
        <v>0</v>
      </c>
      <c r="EN25" s="13">
        <f t="shared" si="122"/>
        <v>0</v>
      </c>
      <c r="EO25" s="13">
        <f t="shared" si="123"/>
        <v>0</v>
      </c>
      <c r="EP25" s="13">
        <f t="shared" si="124"/>
        <v>0</v>
      </c>
      <c r="EQ25" s="13">
        <f t="shared" si="125"/>
        <v>0</v>
      </c>
      <c r="ER25" s="13">
        <f t="shared" si="126"/>
        <v>0</v>
      </c>
      <c r="ES25" s="13">
        <f t="shared" si="127"/>
        <v>0</v>
      </c>
      <c r="ET25" s="13">
        <f t="shared" si="128"/>
        <v>0</v>
      </c>
      <c r="EU25" s="13">
        <f t="shared" si="129"/>
        <v>0</v>
      </c>
      <c r="EV25" s="13">
        <f t="shared" si="130"/>
        <v>0</v>
      </c>
      <c r="EW25" s="13">
        <f t="shared" si="131"/>
        <v>0</v>
      </c>
      <c r="EX25" s="13">
        <f t="shared" si="132"/>
        <v>0</v>
      </c>
      <c r="EY25" s="13">
        <f t="shared" si="133"/>
        <v>0</v>
      </c>
      <c r="EZ25" s="13">
        <f t="shared" si="134"/>
        <v>0</v>
      </c>
      <c r="FA25" s="13">
        <f t="shared" si="135"/>
        <v>0</v>
      </c>
      <c r="FB25" s="13">
        <f t="shared" si="136"/>
        <v>0</v>
      </c>
      <c r="FC25" s="13">
        <f t="shared" si="137"/>
        <v>0</v>
      </c>
      <c r="FD25" s="13">
        <f t="shared" si="138"/>
        <v>0</v>
      </c>
      <c r="FE25" s="13">
        <f t="shared" si="139"/>
        <v>0</v>
      </c>
      <c r="FF25" s="13">
        <f t="shared" si="140"/>
        <v>0</v>
      </c>
      <c r="FG25" s="13">
        <f t="shared" si="141"/>
        <v>0</v>
      </c>
      <c r="FH25" s="13">
        <f t="shared" si="142"/>
        <v>0</v>
      </c>
      <c r="FI25" s="13">
        <f t="shared" si="143"/>
        <v>0</v>
      </c>
      <c r="FJ25" s="13">
        <f t="shared" si="144"/>
        <v>0</v>
      </c>
      <c r="FK25" s="13">
        <f t="shared" si="145"/>
        <v>0</v>
      </c>
      <c r="FL25" s="13">
        <f t="shared" si="146"/>
        <v>0</v>
      </c>
      <c r="FM25" s="13">
        <f t="shared" si="147"/>
        <v>0</v>
      </c>
      <c r="FN25" s="13">
        <f t="shared" si="148"/>
        <v>0</v>
      </c>
      <c r="FO25" s="13">
        <f t="shared" si="149"/>
        <v>0</v>
      </c>
      <c r="FP25" s="13">
        <f t="shared" si="150"/>
        <v>0</v>
      </c>
      <c r="FQ25" s="13">
        <f t="shared" si="151"/>
        <v>0</v>
      </c>
      <c r="FR25" s="13">
        <f t="shared" si="152"/>
        <v>0</v>
      </c>
      <c r="FS25" s="13">
        <f t="shared" si="153"/>
        <v>0</v>
      </c>
      <c r="FT25" s="13">
        <f t="shared" si="154"/>
        <v>0</v>
      </c>
      <c r="FU25" s="13">
        <f t="shared" si="155"/>
        <v>0</v>
      </c>
      <c r="FV25" s="13">
        <f t="shared" si="156"/>
        <v>0</v>
      </c>
      <c r="FW25" s="13">
        <f t="shared" si="157"/>
        <v>0</v>
      </c>
      <c r="FX25" s="13">
        <f t="shared" si="158"/>
        <v>0</v>
      </c>
      <c r="FY25" s="13">
        <f t="shared" si="159"/>
        <v>0</v>
      </c>
      <c r="FZ25" s="13">
        <f t="shared" si="160"/>
        <v>0</v>
      </c>
      <c r="GA25" s="13">
        <f t="shared" si="161"/>
        <v>0</v>
      </c>
      <c r="GB25" s="13">
        <f t="shared" si="162"/>
        <v>0</v>
      </c>
      <c r="GC25" s="13">
        <f t="shared" si="163"/>
        <v>0</v>
      </c>
      <c r="GD25" s="13">
        <f t="shared" si="164"/>
        <v>0</v>
      </c>
      <c r="GE25" s="13">
        <f t="shared" si="165"/>
        <v>0</v>
      </c>
      <c r="GF25" s="13">
        <f t="shared" si="166"/>
        <v>0</v>
      </c>
      <c r="GG25" s="13">
        <f t="shared" si="167"/>
        <v>1</v>
      </c>
      <c r="GH25" s="30">
        <f t="shared" si="168"/>
        <v>2</v>
      </c>
    </row>
    <row r="26" spans="1:190">
      <c r="A26" s="2">
        <f>'database including 834 studies'!A26</f>
        <v>25</v>
      </c>
      <c r="B26" s="2">
        <f>'database including 834 studies'!J26</f>
        <v>1</v>
      </c>
      <c r="C26" s="2">
        <f>'database including 834 studies'!K26</f>
        <v>5</v>
      </c>
      <c r="D26" s="2">
        <f>'database including 834 studies'!L26</f>
        <v>1</v>
      </c>
      <c r="E26" s="2">
        <f>'database including 834 studies'!M26</f>
        <v>1</v>
      </c>
      <c r="F26" s="2">
        <f>'database including 834 studies'!N26</f>
        <v>1</v>
      </c>
      <c r="G26" s="2">
        <f>'database including 834 studies'!O26</f>
        <v>1</v>
      </c>
      <c r="H26" s="2">
        <f>'database including 834 studies'!P26</f>
        <v>1</v>
      </c>
      <c r="I26" s="2">
        <f>'database including 834 studies'!Q26</f>
        <v>0</v>
      </c>
      <c r="J26" s="2">
        <f>'database including 834 studies'!R26</f>
        <v>2021</v>
      </c>
      <c r="K26" s="29">
        <f>'database including 834 studies'!A556</f>
        <v>555</v>
      </c>
      <c r="L26" s="2">
        <f>'database including 834 studies'!J556</f>
        <v>0</v>
      </c>
      <c r="M26" s="2">
        <f>'database including 834 studies'!K556</f>
        <v>6</v>
      </c>
      <c r="N26" s="2">
        <f>'database including 834 studies'!L556</f>
        <v>1</v>
      </c>
      <c r="O26" s="2">
        <f>'database including 834 studies'!M556</f>
        <v>1</v>
      </c>
      <c r="P26" s="2">
        <f>'database including 834 studies'!N556</f>
        <v>1</v>
      </c>
      <c r="Q26" s="2">
        <f>'database including 834 studies'!O556</f>
        <v>1</v>
      </c>
      <c r="R26" s="2">
        <f>'database including 834 studies'!P556</f>
        <v>1</v>
      </c>
      <c r="S26" s="2">
        <f>'database including 834 studies'!Q556</f>
        <v>1</v>
      </c>
      <c r="T26" s="2">
        <f>'database including 834 studies'!R556</f>
        <v>2021</v>
      </c>
      <c r="V26" s="13">
        <f t="shared" si="0"/>
        <v>0</v>
      </c>
      <c r="W26" s="13">
        <f t="shared" si="1"/>
        <v>0</v>
      </c>
      <c r="X26" s="13">
        <f t="shared" si="2"/>
        <v>0</v>
      </c>
      <c r="Y26" s="13">
        <f t="shared" si="3"/>
        <v>0</v>
      </c>
      <c r="Z26" s="13">
        <f t="shared" si="4"/>
        <v>0</v>
      </c>
      <c r="AA26" s="13">
        <f t="shared" si="5"/>
        <v>0</v>
      </c>
      <c r="AB26" s="13">
        <f t="shared" si="6"/>
        <v>0</v>
      </c>
      <c r="AC26" s="13">
        <f t="shared" si="7"/>
        <v>0</v>
      </c>
      <c r="AD26" s="13">
        <f t="shared" si="8"/>
        <v>0</v>
      </c>
      <c r="AE26" s="13">
        <f t="shared" si="9"/>
        <v>0</v>
      </c>
      <c r="AF26" s="13">
        <f t="shared" si="10"/>
        <v>0</v>
      </c>
      <c r="AG26" s="13">
        <f t="shared" si="11"/>
        <v>0</v>
      </c>
      <c r="AH26" s="13">
        <f t="shared" si="12"/>
        <v>0</v>
      </c>
      <c r="AI26" s="13">
        <f t="shared" si="13"/>
        <v>0</v>
      </c>
      <c r="AJ26" s="13">
        <f t="shared" si="14"/>
        <v>0</v>
      </c>
      <c r="AK26" s="13">
        <f t="shared" si="15"/>
        <v>0</v>
      </c>
      <c r="AL26" s="13">
        <f t="shared" si="16"/>
        <v>0</v>
      </c>
      <c r="AM26" s="13">
        <f t="shared" si="17"/>
        <v>0</v>
      </c>
      <c r="AN26" s="13">
        <f t="shared" si="18"/>
        <v>0</v>
      </c>
      <c r="AO26" s="13">
        <f t="shared" si="19"/>
        <v>0</v>
      </c>
      <c r="AP26" s="13">
        <f t="shared" si="20"/>
        <v>0</v>
      </c>
      <c r="AQ26" s="13">
        <f t="shared" si="21"/>
        <v>0</v>
      </c>
      <c r="AR26" s="13">
        <f t="shared" si="22"/>
        <v>0</v>
      </c>
      <c r="AS26" s="13">
        <f t="shared" si="23"/>
        <v>0</v>
      </c>
      <c r="AT26" s="13">
        <f t="shared" si="24"/>
        <v>0</v>
      </c>
      <c r="AU26" s="13">
        <f t="shared" si="25"/>
        <v>0</v>
      </c>
      <c r="AV26" s="13">
        <f t="shared" si="26"/>
        <v>0</v>
      </c>
      <c r="AW26" s="13">
        <f t="shared" si="27"/>
        <v>0</v>
      </c>
      <c r="AX26" s="13">
        <f t="shared" si="28"/>
        <v>0</v>
      </c>
      <c r="AY26" s="13">
        <f t="shared" si="29"/>
        <v>0</v>
      </c>
      <c r="AZ26" s="13">
        <f t="shared" si="30"/>
        <v>0</v>
      </c>
      <c r="BA26" s="13">
        <f t="shared" si="31"/>
        <v>0</v>
      </c>
      <c r="BB26" s="13">
        <f t="shared" si="32"/>
        <v>0</v>
      </c>
      <c r="BC26" s="13">
        <f t="shared" si="33"/>
        <v>0</v>
      </c>
      <c r="BD26" s="13">
        <f t="shared" si="34"/>
        <v>0</v>
      </c>
      <c r="BE26" s="13">
        <f t="shared" si="35"/>
        <v>0</v>
      </c>
      <c r="BF26" s="13">
        <f t="shared" si="36"/>
        <v>0</v>
      </c>
      <c r="BG26" s="13">
        <f t="shared" si="37"/>
        <v>0</v>
      </c>
      <c r="BH26" s="13">
        <f t="shared" si="38"/>
        <v>0</v>
      </c>
      <c r="BI26" s="13">
        <f t="shared" si="39"/>
        <v>0</v>
      </c>
      <c r="BJ26" s="13">
        <f t="shared" si="40"/>
        <v>0</v>
      </c>
      <c r="BK26" s="13">
        <f t="shared" si="41"/>
        <v>0</v>
      </c>
      <c r="BL26" s="13">
        <f t="shared" si="42"/>
        <v>0</v>
      </c>
      <c r="BM26" s="13">
        <f t="shared" si="43"/>
        <v>0</v>
      </c>
      <c r="BN26" s="13">
        <f t="shared" si="44"/>
        <v>0</v>
      </c>
      <c r="BO26" s="13">
        <f t="shared" si="45"/>
        <v>0</v>
      </c>
      <c r="BP26" s="13">
        <f t="shared" si="46"/>
        <v>0</v>
      </c>
      <c r="BQ26" s="13">
        <f t="shared" si="47"/>
        <v>0</v>
      </c>
      <c r="BR26" s="13">
        <f t="shared" si="48"/>
        <v>0</v>
      </c>
      <c r="BS26" s="13">
        <f t="shared" si="49"/>
        <v>0</v>
      </c>
      <c r="BT26" s="13">
        <f t="shared" si="50"/>
        <v>0</v>
      </c>
      <c r="BU26" s="13">
        <f t="shared" si="51"/>
        <v>0</v>
      </c>
      <c r="BV26" s="13">
        <f t="shared" si="52"/>
        <v>0</v>
      </c>
      <c r="BW26" s="13">
        <f t="shared" si="53"/>
        <v>0</v>
      </c>
      <c r="BX26" s="13">
        <f t="shared" si="54"/>
        <v>0</v>
      </c>
      <c r="BY26" s="13">
        <f t="shared" si="55"/>
        <v>0</v>
      </c>
      <c r="BZ26" s="13">
        <f t="shared" si="56"/>
        <v>0</v>
      </c>
      <c r="CA26" s="13">
        <f t="shared" si="57"/>
        <v>0</v>
      </c>
      <c r="CB26" s="13">
        <f t="shared" si="58"/>
        <v>0</v>
      </c>
      <c r="CC26" s="13">
        <f t="shared" si="59"/>
        <v>0</v>
      </c>
      <c r="CD26" s="13">
        <f t="shared" si="60"/>
        <v>0</v>
      </c>
      <c r="CE26" s="13">
        <f t="shared" si="61"/>
        <v>0</v>
      </c>
      <c r="CF26" s="13">
        <f t="shared" si="62"/>
        <v>0</v>
      </c>
      <c r="CG26" s="13">
        <f t="shared" si="63"/>
        <v>0</v>
      </c>
      <c r="CH26" s="13">
        <f t="shared" si="64"/>
        <v>0</v>
      </c>
      <c r="CI26" s="13">
        <f t="shared" si="65"/>
        <v>0</v>
      </c>
      <c r="CJ26" s="13">
        <f t="shared" si="66"/>
        <v>0</v>
      </c>
      <c r="CK26" s="13">
        <f t="shared" si="67"/>
        <v>0</v>
      </c>
      <c r="CL26" s="13">
        <f t="shared" si="68"/>
        <v>0</v>
      </c>
      <c r="CM26" s="13">
        <f t="shared" si="69"/>
        <v>0</v>
      </c>
      <c r="CN26" s="13">
        <f t="shared" si="70"/>
        <v>1</v>
      </c>
      <c r="CO26" s="13">
        <f t="shared" si="71"/>
        <v>0</v>
      </c>
      <c r="CP26" s="13">
        <f t="shared" si="72"/>
        <v>0</v>
      </c>
      <c r="CQ26" s="13">
        <f t="shared" si="73"/>
        <v>0</v>
      </c>
      <c r="CR26" s="13">
        <f t="shared" si="74"/>
        <v>0</v>
      </c>
      <c r="CS26" s="13">
        <f t="shared" si="75"/>
        <v>0</v>
      </c>
      <c r="CT26" s="13">
        <f t="shared" si="76"/>
        <v>0</v>
      </c>
      <c r="CU26" s="13">
        <f t="shared" si="77"/>
        <v>0</v>
      </c>
      <c r="CV26" s="13">
        <f t="shared" si="78"/>
        <v>0</v>
      </c>
      <c r="CW26" s="13">
        <f t="shared" si="79"/>
        <v>0</v>
      </c>
      <c r="CX26" s="13">
        <f t="shared" si="80"/>
        <v>0</v>
      </c>
      <c r="CY26" s="13">
        <f t="shared" si="81"/>
        <v>0</v>
      </c>
      <c r="CZ26" s="13">
        <f t="shared" si="82"/>
        <v>0</v>
      </c>
      <c r="DA26" s="13">
        <f t="shared" si="83"/>
        <v>0</v>
      </c>
      <c r="DB26" s="13">
        <f t="shared" si="84"/>
        <v>0</v>
      </c>
      <c r="DC26" s="13">
        <f t="shared" si="85"/>
        <v>0</v>
      </c>
      <c r="DD26" s="13">
        <f t="shared" si="86"/>
        <v>0</v>
      </c>
      <c r="DE26" s="13">
        <f t="shared" si="87"/>
        <v>0</v>
      </c>
      <c r="DF26" s="13">
        <f t="shared" si="88"/>
        <v>0</v>
      </c>
      <c r="DG26" s="13">
        <f t="shared" si="89"/>
        <v>0</v>
      </c>
      <c r="DH26" s="13">
        <f t="shared" si="90"/>
        <v>0</v>
      </c>
      <c r="DI26" s="13">
        <f t="shared" si="91"/>
        <v>0</v>
      </c>
      <c r="DJ26" s="13">
        <f t="shared" si="92"/>
        <v>0</v>
      </c>
      <c r="DK26" s="13">
        <f t="shared" si="93"/>
        <v>0</v>
      </c>
      <c r="DL26" s="13">
        <f t="shared" si="94"/>
        <v>0</v>
      </c>
      <c r="DM26" s="13">
        <f t="shared" si="95"/>
        <v>0</v>
      </c>
      <c r="DN26" s="13">
        <f t="shared" si="96"/>
        <v>0</v>
      </c>
      <c r="DO26" s="13">
        <f t="shared" si="97"/>
        <v>0</v>
      </c>
      <c r="DP26" s="13">
        <f t="shared" si="98"/>
        <v>0</v>
      </c>
      <c r="DQ26" s="13">
        <f t="shared" si="99"/>
        <v>0</v>
      </c>
      <c r="DR26" s="13">
        <f t="shared" si="100"/>
        <v>0</v>
      </c>
      <c r="DS26" s="13">
        <f t="shared" si="101"/>
        <v>0</v>
      </c>
      <c r="DT26" s="13">
        <f t="shared" si="102"/>
        <v>0</v>
      </c>
      <c r="DU26" s="13">
        <f t="shared" si="103"/>
        <v>0</v>
      </c>
      <c r="DV26" s="13">
        <f t="shared" si="104"/>
        <v>0</v>
      </c>
      <c r="DW26" s="13">
        <f t="shared" si="105"/>
        <v>0</v>
      </c>
      <c r="DX26" s="13">
        <f t="shared" si="106"/>
        <v>0</v>
      </c>
      <c r="DY26" s="13">
        <f t="shared" si="107"/>
        <v>0</v>
      </c>
      <c r="DZ26" s="13">
        <f t="shared" si="108"/>
        <v>0</v>
      </c>
      <c r="EA26" s="13">
        <f t="shared" si="109"/>
        <v>0</v>
      </c>
      <c r="EB26" s="13">
        <f t="shared" si="110"/>
        <v>0</v>
      </c>
      <c r="EC26" s="13">
        <f t="shared" si="111"/>
        <v>0</v>
      </c>
      <c r="ED26" s="13">
        <f t="shared" si="112"/>
        <v>0</v>
      </c>
      <c r="EE26" s="13">
        <f t="shared" si="113"/>
        <v>0</v>
      </c>
      <c r="EF26" s="13">
        <f t="shared" si="114"/>
        <v>0</v>
      </c>
      <c r="EG26" s="13">
        <f t="shared" si="115"/>
        <v>0</v>
      </c>
      <c r="EH26" s="13">
        <f t="shared" si="116"/>
        <v>0</v>
      </c>
      <c r="EI26" s="13">
        <f t="shared" si="117"/>
        <v>0</v>
      </c>
      <c r="EJ26" s="13">
        <f t="shared" si="118"/>
        <v>0</v>
      </c>
      <c r="EK26" s="13">
        <f t="shared" si="119"/>
        <v>0</v>
      </c>
      <c r="EL26" s="13">
        <f t="shared" si="120"/>
        <v>0</v>
      </c>
      <c r="EM26" s="13">
        <f t="shared" si="121"/>
        <v>0</v>
      </c>
      <c r="EN26" s="13">
        <f t="shared" si="122"/>
        <v>0</v>
      </c>
      <c r="EO26" s="13">
        <f t="shared" si="123"/>
        <v>0</v>
      </c>
      <c r="EP26" s="13">
        <f t="shared" si="124"/>
        <v>0</v>
      </c>
      <c r="EQ26" s="13">
        <f t="shared" si="125"/>
        <v>0</v>
      </c>
      <c r="ER26" s="13">
        <f t="shared" si="126"/>
        <v>0</v>
      </c>
      <c r="ES26" s="13">
        <f t="shared" si="127"/>
        <v>0</v>
      </c>
      <c r="ET26" s="13">
        <f t="shared" si="128"/>
        <v>0</v>
      </c>
      <c r="EU26" s="13">
        <f t="shared" si="129"/>
        <v>0</v>
      </c>
      <c r="EV26" s="13">
        <f t="shared" si="130"/>
        <v>0</v>
      </c>
      <c r="EW26" s="13">
        <f t="shared" si="131"/>
        <v>0</v>
      </c>
      <c r="EX26" s="13">
        <f t="shared" si="132"/>
        <v>0</v>
      </c>
      <c r="EY26" s="13">
        <f t="shared" si="133"/>
        <v>0</v>
      </c>
      <c r="EZ26" s="13">
        <f t="shared" si="134"/>
        <v>0</v>
      </c>
      <c r="FA26" s="13">
        <f t="shared" si="135"/>
        <v>0</v>
      </c>
      <c r="FB26" s="13">
        <f t="shared" si="136"/>
        <v>0</v>
      </c>
      <c r="FC26" s="13">
        <f t="shared" si="137"/>
        <v>0</v>
      </c>
      <c r="FD26" s="13">
        <f t="shared" si="138"/>
        <v>0</v>
      </c>
      <c r="FE26" s="13">
        <f t="shared" si="139"/>
        <v>0</v>
      </c>
      <c r="FF26" s="13">
        <f t="shared" si="140"/>
        <v>0</v>
      </c>
      <c r="FG26" s="13">
        <f t="shared" si="141"/>
        <v>0</v>
      </c>
      <c r="FH26" s="13">
        <f t="shared" si="142"/>
        <v>0</v>
      </c>
      <c r="FI26" s="13">
        <f t="shared" si="143"/>
        <v>0</v>
      </c>
      <c r="FJ26" s="13">
        <f t="shared" si="144"/>
        <v>0</v>
      </c>
      <c r="FK26" s="13">
        <f t="shared" si="145"/>
        <v>0</v>
      </c>
      <c r="FL26" s="13">
        <f t="shared" si="146"/>
        <v>0</v>
      </c>
      <c r="FM26" s="13">
        <f t="shared" si="147"/>
        <v>0</v>
      </c>
      <c r="FN26" s="13">
        <f t="shared" si="148"/>
        <v>0</v>
      </c>
      <c r="FO26" s="13">
        <f t="shared" si="149"/>
        <v>0</v>
      </c>
      <c r="FP26" s="13">
        <f t="shared" si="150"/>
        <v>0</v>
      </c>
      <c r="FQ26" s="13">
        <f t="shared" si="151"/>
        <v>0</v>
      </c>
      <c r="FR26" s="13">
        <f t="shared" si="152"/>
        <v>0</v>
      </c>
      <c r="FS26" s="13">
        <f t="shared" si="153"/>
        <v>0</v>
      </c>
      <c r="FT26" s="13">
        <f t="shared" si="154"/>
        <v>0</v>
      </c>
      <c r="FU26" s="13">
        <f t="shared" si="155"/>
        <v>0</v>
      </c>
      <c r="FV26" s="13">
        <f t="shared" si="156"/>
        <v>0</v>
      </c>
      <c r="FW26" s="13">
        <f t="shared" si="157"/>
        <v>0</v>
      </c>
      <c r="FX26" s="13">
        <f t="shared" si="158"/>
        <v>0</v>
      </c>
      <c r="FY26" s="13">
        <f t="shared" si="159"/>
        <v>0</v>
      </c>
      <c r="FZ26" s="13">
        <f t="shared" si="160"/>
        <v>0</v>
      </c>
      <c r="GA26" s="13">
        <f t="shared" si="161"/>
        <v>0</v>
      </c>
      <c r="GB26" s="13">
        <f t="shared" si="162"/>
        <v>0</v>
      </c>
      <c r="GC26" s="13">
        <f t="shared" si="163"/>
        <v>0</v>
      </c>
      <c r="GD26" s="13">
        <f t="shared" si="164"/>
        <v>0</v>
      </c>
      <c r="GE26" s="13">
        <f t="shared" si="165"/>
        <v>0</v>
      </c>
      <c r="GF26" s="13">
        <f t="shared" si="166"/>
        <v>1</v>
      </c>
      <c r="GG26" s="13">
        <f t="shared" si="167"/>
        <v>0</v>
      </c>
      <c r="GH26" s="30">
        <f t="shared" si="168"/>
        <v>2</v>
      </c>
    </row>
    <row r="27" spans="1:190">
      <c r="A27" s="2">
        <f>'database including 834 studies'!A27</f>
        <v>26</v>
      </c>
      <c r="B27" s="2">
        <f>'database including 834 studies'!J27</f>
        <v>1</v>
      </c>
      <c r="C27" s="2">
        <f>'database including 834 studies'!K27</f>
        <v>5</v>
      </c>
      <c r="D27" s="2">
        <f>'database including 834 studies'!L27</f>
        <v>0</v>
      </c>
      <c r="E27" s="2">
        <f>'database including 834 studies'!M27</f>
        <v>1</v>
      </c>
      <c r="F27" s="2">
        <f>'database including 834 studies'!N27</f>
        <v>1</v>
      </c>
      <c r="G27" s="2">
        <f>'database including 834 studies'!O27</f>
        <v>1</v>
      </c>
      <c r="H27" s="2">
        <f>'database including 834 studies'!P27</f>
        <v>1</v>
      </c>
      <c r="I27" s="2">
        <f>'database including 834 studies'!Q27</f>
        <v>1</v>
      </c>
      <c r="J27" s="2">
        <f>'database including 834 studies'!R27</f>
        <v>2020</v>
      </c>
      <c r="K27" s="29">
        <f>'database including 834 studies'!A557</f>
        <v>556</v>
      </c>
      <c r="L27" s="2">
        <f>'database including 834 studies'!J557</f>
        <v>0</v>
      </c>
      <c r="M27" s="2">
        <f>'database including 834 studies'!K557</f>
        <v>6</v>
      </c>
      <c r="N27" s="2">
        <f>'database including 834 studies'!L557</f>
        <v>1</v>
      </c>
      <c r="O27" s="2">
        <f>'database including 834 studies'!M557</f>
        <v>1</v>
      </c>
      <c r="P27" s="2">
        <f>'database including 834 studies'!N557</f>
        <v>1</v>
      </c>
      <c r="Q27" s="2">
        <f>'database including 834 studies'!O557</f>
        <v>1</v>
      </c>
      <c r="R27" s="2">
        <f>'database including 834 studies'!P557</f>
        <v>1</v>
      </c>
      <c r="S27" s="2">
        <f>'database including 834 studies'!Q557</f>
        <v>1</v>
      </c>
      <c r="T27" s="2">
        <f>'database including 834 studies'!R557</f>
        <v>2021</v>
      </c>
      <c r="V27" s="13">
        <f t="shared" si="0"/>
        <v>0</v>
      </c>
      <c r="W27" s="13">
        <f t="shared" si="1"/>
        <v>0</v>
      </c>
      <c r="X27" s="13">
        <f t="shared" si="2"/>
        <v>0</v>
      </c>
      <c r="Y27" s="13">
        <f t="shared" si="3"/>
        <v>0</v>
      </c>
      <c r="Z27" s="13">
        <f t="shared" si="4"/>
        <v>0</v>
      </c>
      <c r="AA27" s="13">
        <f t="shared" si="5"/>
        <v>0</v>
      </c>
      <c r="AB27" s="13">
        <f t="shared" si="6"/>
        <v>0</v>
      </c>
      <c r="AC27" s="13">
        <f t="shared" si="7"/>
        <v>0</v>
      </c>
      <c r="AD27" s="13">
        <f t="shared" si="8"/>
        <v>0</v>
      </c>
      <c r="AE27" s="13">
        <f t="shared" si="9"/>
        <v>0</v>
      </c>
      <c r="AF27" s="13">
        <f t="shared" si="10"/>
        <v>0</v>
      </c>
      <c r="AG27" s="13">
        <f t="shared" si="11"/>
        <v>0</v>
      </c>
      <c r="AH27" s="13">
        <f t="shared" si="12"/>
        <v>0</v>
      </c>
      <c r="AI27" s="13">
        <f t="shared" si="13"/>
        <v>0</v>
      </c>
      <c r="AJ27" s="13">
        <f t="shared" si="14"/>
        <v>0</v>
      </c>
      <c r="AK27" s="13">
        <f t="shared" si="15"/>
        <v>0</v>
      </c>
      <c r="AL27" s="13">
        <f t="shared" si="16"/>
        <v>0</v>
      </c>
      <c r="AM27" s="13">
        <f t="shared" si="17"/>
        <v>0</v>
      </c>
      <c r="AN27" s="13">
        <f t="shared" si="18"/>
        <v>0</v>
      </c>
      <c r="AO27" s="13">
        <f t="shared" si="19"/>
        <v>0</v>
      </c>
      <c r="AP27" s="13">
        <f t="shared" si="20"/>
        <v>0</v>
      </c>
      <c r="AQ27" s="13">
        <f t="shared" si="21"/>
        <v>0</v>
      </c>
      <c r="AR27" s="13">
        <f t="shared" si="22"/>
        <v>0</v>
      </c>
      <c r="AS27" s="13">
        <f t="shared" si="23"/>
        <v>0</v>
      </c>
      <c r="AT27" s="13">
        <f t="shared" si="24"/>
        <v>0</v>
      </c>
      <c r="AU27" s="13">
        <f t="shared" si="25"/>
        <v>0</v>
      </c>
      <c r="AV27" s="13">
        <f t="shared" si="26"/>
        <v>0</v>
      </c>
      <c r="AW27" s="13">
        <f t="shared" si="27"/>
        <v>0</v>
      </c>
      <c r="AX27" s="13">
        <f t="shared" si="28"/>
        <v>0</v>
      </c>
      <c r="AY27" s="13">
        <f t="shared" si="29"/>
        <v>0</v>
      </c>
      <c r="AZ27" s="13">
        <f t="shared" si="30"/>
        <v>0</v>
      </c>
      <c r="BA27" s="13">
        <f t="shared" si="31"/>
        <v>0</v>
      </c>
      <c r="BB27" s="13">
        <f t="shared" si="32"/>
        <v>0</v>
      </c>
      <c r="BC27" s="13">
        <f t="shared" si="33"/>
        <v>0</v>
      </c>
      <c r="BD27" s="13">
        <f t="shared" si="34"/>
        <v>0</v>
      </c>
      <c r="BE27" s="13">
        <f t="shared" si="35"/>
        <v>0</v>
      </c>
      <c r="BF27" s="13">
        <f t="shared" si="36"/>
        <v>0</v>
      </c>
      <c r="BG27" s="13">
        <f t="shared" si="37"/>
        <v>0</v>
      </c>
      <c r="BH27" s="13">
        <f t="shared" si="38"/>
        <v>0</v>
      </c>
      <c r="BI27" s="13">
        <f t="shared" si="39"/>
        <v>0</v>
      </c>
      <c r="BJ27" s="13">
        <f t="shared" si="40"/>
        <v>0</v>
      </c>
      <c r="BK27" s="13">
        <f t="shared" si="41"/>
        <v>0</v>
      </c>
      <c r="BL27" s="13">
        <f t="shared" si="42"/>
        <v>0</v>
      </c>
      <c r="BM27" s="13">
        <f t="shared" si="43"/>
        <v>0</v>
      </c>
      <c r="BN27" s="13">
        <f t="shared" si="44"/>
        <v>0</v>
      </c>
      <c r="BO27" s="13">
        <f t="shared" si="45"/>
        <v>0</v>
      </c>
      <c r="BP27" s="13">
        <f t="shared" si="46"/>
        <v>0</v>
      </c>
      <c r="BQ27" s="13">
        <f t="shared" si="47"/>
        <v>0</v>
      </c>
      <c r="BR27" s="13">
        <f t="shared" si="48"/>
        <v>0</v>
      </c>
      <c r="BS27" s="13">
        <f t="shared" si="49"/>
        <v>0</v>
      </c>
      <c r="BT27" s="13">
        <f t="shared" si="50"/>
        <v>0</v>
      </c>
      <c r="BU27" s="13">
        <f t="shared" si="51"/>
        <v>0</v>
      </c>
      <c r="BV27" s="13">
        <f t="shared" si="52"/>
        <v>0</v>
      </c>
      <c r="BW27" s="13">
        <f t="shared" si="53"/>
        <v>0</v>
      </c>
      <c r="BX27" s="13">
        <f t="shared" si="54"/>
        <v>0</v>
      </c>
      <c r="BY27" s="13">
        <f t="shared" si="55"/>
        <v>0</v>
      </c>
      <c r="BZ27" s="13">
        <f t="shared" si="56"/>
        <v>0</v>
      </c>
      <c r="CA27" s="13">
        <f t="shared" si="57"/>
        <v>0</v>
      </c>
      <c r="CB27" s="13">
        <f t="shared" si="58"/>
        <v>0</v>
      </c>
      <c r="CC27" s="13">
        <f t="shared" si="59"/>
        <v>0</v>
      </c>
      <c r="CD27" s="13">
        <f t="shared" si="60"/>
        <v>0</v>
      </c>
      <c r="CE27" s="13">
        <f t="shared" si="61"/>
        <v>0</v>
      </c>
      <c r="CF27" s="13">
        <f t="shared" si="62"/>
        <v>0</v>
      </c>
      <c r="CG27" s="13">
        <f t="shared" si="63"/>
        <v>0</v>
      </c>
      <c r="CH27" s="13">
        <f t="shared" si="64"/>
        <v>0</v>
      </c>
      <c r="CI27" s="13">
        <f t="shared" si="65"/>
        <v>0</v>
      </c>
      <c r="CJ27" s="13">
        <f t="shared" si="66"/>
        <v>0</v>
      </c>
      <c r="CK27" s="13">
        <f t="shared" si="67"/>
        <v>0</v>
      </c>
      <c r="CL27" s="13">
        <f t="shared" si="68"/>
        <v>0</v>
      </c>
      <c r="CM27" s="13">
        <f t="shared" si="69"/>
        <v>1</v>
      </c>
      <c r="CN27" s="13">
        <f t="shared" si="70"/>
        <v>0</v>
      </c>
      <c r="CO27" s="13">
        <f t="shared" si="71"/>
        <v>0</v>
      </c>
      <c r="CP27" s="13">
        <f t="shared" si="72"/>
        <v>0</v>
      </c>
      <c r="CQ27" s="13">
        <f t="shared" si="73"/>
        <v>0</v>
      </c>
      <c r="CR27" s="13">
        <f t="shared" si="74"/>
        <v>0</v>
      </c>
      <c r="CS27" s="13">
        <f t="shared" si="75"/>
        <v>0</v>
      </c>
      <c r="CT27" s="13">
        <f t="shared" si="76"/>
        <v>0</v>
      </c>
      <c r="CU27" s="13">
        <f t="shared" si="77"/>
        <v>0</v>
      </c>
      <c r="CV27" s="13">
        <f t="shared" si="78"/>
        <v>0</v>
      </c>
      <c r="CW27" s="13">
        <f t="shared" si="79"/>
        <v>0</v>
      </c>
      <c r="CX27" s="13">
        <f t="shared" si="80"/>
        <v>0</v>
      </c>
      <c r="CY27" s="13">
        <f t="shared" si="81"/>
        <v>0</v>
      </c>
      <c r="CZ27" s="13">
        <f t="shared" si="82"/>
        <v>0</v>
      </c>
      <c r="DA27" s="13">
        <f t="shared" si="83"/>
        <v>0</v>
      </c>
      <c r="DB27" s="13">
        <f t="shared" si="84"/>
        <v>0</v>
      </c>
      <c r="DC27" s="13">
        <f t="shared" si="85"/>
        <v>0</v>
      </c>
      <c r="DD27" s="13">
        <f t="shared" si="86"/>
        <v>0</v>
      </c>
      <c r="DE27" s="13">
        <f t="shared" si="87"/>
        <v>0</v>
      </c>
      <c r="DF27" s="13">
        <f t="shared" si="88"/>
        <v>0</v>
      </c>
      <c r="DG27" s="13">
        <f t="shared" si="89"/>
        <v>0</v>
      </c>
      <c r="DH27" s="13">
        <f t="shared" si="90"/>
        <v>0</v>
      </c>
      <c r="DI27" s="13">
        <f t="shared" si="91"/>
        <v>0</v>
      </c>
      <c r="DJ27" s="13">
        <f t="shared" si="92"/>
        <v>0</v>
      </c>
      <c r="DK27" s="13">
        <f t="shared" si="93"/>
        <v>0</v>
      </c>
      <c r="DL27" s="13">
        <f t="shared" si="94"/>
        <v>0</v>
      </c>
      <c r="DM27" s="13">
        <f t="shared" si="95"/>
        <v>0</v>
      </c>
      <c r="DN27" s="13">
        <f t="shared" si="96"/>
        <v>0</v>
      </c>
      <c r="DO27" s="13">
        <f t="shared" si="97"/>
        <v>0</v>
      </c>
      <c r="DP27" s="13">
        <f t="shared" si="98"/>
        <v>0</v>
      </c>
      <c r="DQ27" s="13">
        <f t="shared" si="99"/>
        <v>0</v>
      </c>
      <c r="DR27" s="13">
        <f t="shared" si="100"/>
        <v>0</v>
      </c>
      <c r="DS27" s="13">
        <f t="shared" si="101"/>
        <v>0</v>
      </c>
      <c r="DT27" s="13">
        <f t="shared" si="102"/>
        <v>0</v>
      </c>
      <c r="DU27" s="13">
        <f t="shared" si="103"/>
        <v>0</v>
      </c>
      <c r="DV27" s="13">
        <f t="shared" si="104"/>
        <v>0</v>
      </c>
      <c r="DW27" s="13">
        <f t="shared" si="105"/>
        <v>0</v>
      </c>
      <c r="DX27" s="13">
        <f t="shared" si="106"/>
        <v>0</v>
      </c>
      <c r="DY27" s="13">
        <f t="shared" si="107"/>
        <v>0</v>
      </c>
      <c r="DZ27" s="13">
        <f t="shared" si="108"/>
        <v>0</v>
      </c>
      <c r="EA27" s="13">
        <f t="shared" si="109"/>
        <v>0</v>
      </c>
      <c r="EB27" s="13">
        <f t="shared" si="110"/>
        <v>0</v>
      </c>
      <c r="EC27" s="13">
        <f t="shared" si="111"/>
        <v>0</v>
      </c>
      <c r="ED27" s="13">
        <f t="shared" si="112"/>
        <v>0</v>
      </c>
      <c r="EE27" s="13">
        <f t="shared" si="113"/>
        <v>0</v>
      </c>
      <c r="EF27" s="13">
        <f t="shared" si="114"/>
        <v>0</v>
      </c>
      <c r="EG27" s="13">
        <f t="shared" si="115"/>
        <v>0</v>
      </c>
      <c r="EH27" s="13">
        <f t="shared" si="116"/>
        <v>0</v>
      </c>
      <c r="EI27" s="13">
        <f t="shared" si="117"/>
        <v>0</v>
      </c>
      <c r="EJ27" s="13">
        <f t="shared" si="118"/>
        <v>0</v>
      </c>
      <c r="EK27" s="13">
        <f t="shared" si="119"/>
        <v>0</v>
      </c>
      <c r="EL27" s="13">
        <f t="shared" si="120"/>
        <v>0</v>
      </c>
      <c r="EM27" s="13">
        <f t="shared" si="121"/>
        <v>0</v>
      </c>
      <c r="EN27" s="13">
        <f t="shared" si="122"/>
        <v>0</v>
      </c>
      <c r="EO27" s="13">
        <f t="shared" si="123"/>
        <v>0</v>
      </c>
      <c r="EP27" s="13">
        <f t="shared" si="124"/>
        <v>0</v>
      </c>
      <c r="EQ27" s="13">
        <f t="shared" si="125"/>
        <v>0</v>
      </c>
      <c r="ER27" s="13">
        <f t="shared" si="126"/>
        <v>0</v>
      </c>
      <c r="ES27" s="13">
        <f t="shared" si="127"/>
        <v>0</v>
      </c>
      <c r="ET27" s="13">
        <f t="shared" si="128"/>
        <v>0</v>
      </c>
      <c r="EU27" s="13">
        <f t="shared" si="129"/>
        <v>0</v>
      </c>
      <c r="EV27" s="13">
        <f t="shared" si="130"/>
        <v>0</v>
      </c>
      <c r="EW27" s="13">
        <f t="shared" si="131"/>
        <v>0</v>
      </c>
      <c r="EX27" s="13">
        <f t="shared" si="132"/>
        <v>0</v>
      </c>
      <c r="EY27" s="13">
        <f t="shared" si="133"/>
        <v>0</v>
      </c>
      <c r="EZ27" s="13">
        <f t="shared" si="134"/>
        <v>0</v>
      </c>
      <c r="FA27" s="13">
        <f t="shared" si="135"/>
        <v>0</v>
      </c>
      <c r="FB27" s="13">
        <f t="shared" si="136"/>
        <v>0</v>
      </c>
      <c r="FC27" s="13">
        <f t="shared" si="137"/>
        <v>0</v>
      </c>
      <c r="FD27" s="13">
        <f t="shared" si="138"/>
        <v>0</v>
      </c>
      <c r="FE27" s="13">
        <f t="shared" si="139"/>
        <v>0</v>
      </c>
      <c r="FF27" s="13">
        <f t="shared" si="140"/>
        <v>0</v>
      </c>
      <c r="FG27" s="13">
        <f t="shared" si="141"/>
        <v>0</v>
      </c>
      <c r="FH27" s="13">
        <f t="shared" si="142"/>
        <v>0</v>
      </c>
      <c r="FI27" s="13">
        <f t="shared" si="143"/>
        <v>0</v>
      </c>
      <c r="FJ27" s="13">
        <f t="shared" si="144"/>
        <v>0</v>
      </c>
      <c r="FK27" s="13">
        <f t="shared" si="145"/>
        <v>0</v>
      </c>
      <c r="FL27" s="13">
        <f t="shared" si="146"/>
        <v>0</v>
      </c>
      <c r="FM27" s="13">
        <f t="shared" si="147"/>
        <v>0</v>
      </c>
      <c r="FN27" s="13">
        <f t="shared" si="148"/>
        <v>0</v>
      </c>
      <c r="FO27" s="13">
        <f t="shared" si="149"/>
        <v>0</v>
      </c>
      <c r="FP27" s="13">
        <f t="shared" si="150"/>
        <v>0</v>
      </c>
      <c r="FQ27" s="13">
        <f t="shared" si="151"/>
        <v>0</v>
      </c>
      <c r="FR27" s="13">
        <f t="shared" si="152"/>
        <v>0</v>
      </c>
      <c r="FS27" s="13">
        <f t="shared" si="153"/>
        <v>0</v>
      </c>
      <c r="FT27" s="13">
        <f t="shared" si="154"/>
        <v>0</v>
      </c>
      <c r="FU27" s="13">
        <f t="shared" si="155"/>
        <v>0</v>
      </c>
      <c r="FV27" s="13">
        <f t="shared" si="156"/>
        <v>0</v>
      </c>
      <c r="FW27" s="13">
        <f t="shared" si="157"/>
        <v>0</v>
      </c>
      <c r="FX27" s="13">
        <f t="shared" si="158"/>
        <v>0</v>
      </c>
      <c r="FY27" s="13">
        <f t="shared" si="159"/>
        <v>0</v>
      </c>
      <c r="FZ27" s="13">
        <f t="shared" si="160"/>
        <v>0</v>
      </c>
      <c r="GA27" s="13">
        <f t="shared" si="161"/>
        <v>0</v>
      </c>
      <c r="GB27" s="13">
        <f t="shared" si="162"/>
        <v>0</v>
      </c>
      <c r="GC27" s="13">
        <f t="shared" si="163"/>
        <v>0</v>
      </c>
      <c r="GD27" s="13">
        <f t="shared" si="164"/>
        <v>0</v>
      </c>
      <c r="GE27" s="13">
        <f t="shared" si="165"/>
        <v>0</v>
      </c>
      <c r="GF27" s="13">
        <f t="shared" si="166"/>
        <v>1</v>
      </c>
      <c r="GG27" s="13">
        <f t="shared" si="167"/>
        <v>0</v>
      </c>
      <c r="GH27" s="30">
        <f t="shared" si="168"/>
        <v>2</v>
      </c>
    </row>
    <row r="28" spans="1:190">
      <c r="A28" s="2">
        <f>'database including 834 studies'!A28</f>
        <v>27</v>
      </c>
      <c r="B28" s="2">
        <f>'database including 834 studies'!J28</f>
        <v>1</v>
      </c>
      <c r="C28" s="2">
        <f>'database including 834 studies'!K28</f>
        <v>5</v>
      </c>
      <c r="D28" s="2">
        <f>'database including 834 studies'!L28</f>
        <v>1</v>
      </c>
      <c r="E28" s="2">
        <f>'database including 834 studies'!M28</f>
        <v>1</v>
      </c>
      <c r="F28" s="2">
        <f>'database including 834 studies'!N28</f>
        <v>1</v>
      </c>
      <c r="G28" s="2">
        <f>'database including 834 studies'!O28</f>
        <v>1</v>
      </c>
      <c r="H28" s="2">
        <f>'database including 834 studies'!P28</f>
        <v>1</v>
      </c>
      <c r="I28" s="2">
        <f>'database including 834 studies'!Q28</f>
        <v>0</v>
      </c>
      <c r="J28" s="2">
        <f>'database including 834 studies'!R28</f>
        <v>2022</v>
      </c>
      <c r="K28" s="29">
        <f>'database including 834 studies'!A558</f>
        <v>557</v>
      </c>
      <c r="L28" s="2">
        <f>'database including 834 studies'!J558</f>
        <v>0</v>
      </c>
      <c r="M28" s="2">
        <f>'database including 834 studies'!K558</f>
        <v>6</v>
      </c>
      <c r="N28" s="2">
        <f>'database including 834 studies'!L558</f>
        <v>1</v>
      </c>
      <c r="O28" s="2">
        <f>'database including 834 studies'!M558</f>
        <v>1</v>
      </c>
      <c r="P28" s="2">
        <f>'database including 834 studies'!N558</f>
        <v>1</v>
      </c>
      <c r="Q28" s="2">
        <f>'database including 834 studies'!O558</f>
        <v>1</v>
      </c>
      <c r="R28" s="2">
        <f>'database including 834 studies'!P558</f>
        <v>1</v>
      </c>
      <c r="S28" s="2">
        <f>'database including 834 studies'!Q558</f>
        <v>1</v>
      </c>
      <c r="T28" s="2">
        <f>'database including 834 studies'!R558</f>
        <v>2021</v>
      </c>
      <c r="V28" s="13">
        <f t="shared" si="0"/>
        <v>0</v>
      </c>
      <c r="W28" s="13">
        <f t="shared" si="1"/>
        <v>0</v>
      </c>
      <c r="X28" s="13">
        <f t="shared" si="2"/>
        <v>0</v>
      </c>
      <c r="Y28" s="13">
        <f t="shared" si="3"/>
        <v>0</v>
      </c>
      <c r="Z28" s="13">
        <f t="shared" si="4"/>
        <v>0</v>
      </c>
      <c r="AA28" s="13">
        <f t="shared" si="5"/>
        <v>0</v>
      </c>
      <c r="AB28" s="13">
        <f t="shared" si="6"/>
        <v>0</v>
      </c>
      <c r="AC28" s="13">
        <f t="shared" si="7"/>
        <v>0</v>
      </c>
      <c r="AD28" s="13">
        <f t="shared" si="8"/>
        <v>0</v>
      </c>
      <c r="AE28" s="13">
        <f t="shared" si="9"/>
        <v>0</v>
      </c>
      <c r="AF28" s="13">
        <f t="shared" si="10"/>
        <v>0</v>
      </c>
      <c r="AG28" s="13">
        <f t="shared" si="11"/>
        <v>0</v>
      </c>
      <c r="AH28" s="13">
        <f t="shared" si="12"/>
        <v>0</v>
      </c>
      <c r="AI28" s="13">
        <f t="shared" si="13"/>
        <v>0</v>
      </c>
      <c r="AJ28" s="13">
        <f t="shared" si="14"/>
        <v>0</v>
      </c>
      <c r="AK28" s="13">
        <f t="shared" si="15"/>
        <v>0</v>
      </c>
      <c r="AL28" s="13">
        <f t="shared" si="16"/>
        <v>0</v>
      </c>
      <c r="AM28" s="13">
        <f t="shared" si="17"/>
        <v>0</v>
      </c>
      <c r="AN28" s="13">
        <f t="shared" si="18"/>
        <v>0</v>
      </c>
      <c r="AO28" s="13">
        <f t="shared" si="19"/>
        <v>0</v>
      </c>
      <c r="AP28" s="13">
        <f t="shared" si="20"/>
        <v>0</v>
      </c>
      <c r="AQ28" s="13">
        <f t="shared" si="21"/>
        <v>0</v>
      </c>
      <c r="AR28" s="13">
        <f t="shared" si="22"/>
        <v>0</v>
      </c>
      <c r="AS28" s="13">
        <f t="shared" si="23"/>
        <v>0</v>
      </c>
      <c r="AT28" s="13">
        <f t="shared" si="24"/>
        <v>0</v>
      </c>
      <c r="AU28" s="13">
        <f t="shared" si="25"/>
        <v>0</v>
      </c>
      <c r="AV28" s="13">
        <f t="shared" si="26"/>
        <v>0</v>
      </c>
      <c r="AW28" s="13">
        <f t="shared" si="27"/>
        <v>0</v>
      </c>
      <c r="AX28" s="13">
        <f t="shared" si="28"/>
        <v>0</v>
      </c>
      <c r="AY28" s="13">
        <f t="shared" si="29"/>
        <v>0</v>
      </c>
      <c r="AZ28" s="13">
        <f t="shared" si="30"/>
        <v>0</v>
      </c>
      <c r="BA28" s="13">
        <f t="shared" si="31"/>
        <v>0</v>
      </c>
      <c r="BB28" s="13">
        <f t="shared" si="32"/>
        <v>0</v>
      </c>
      <c r="BC28" s="13">
        <f t="shared" si="33"/>
        <v>0</v>
      </c>
      <c r="BD28" s="13">
        <f t="shared" si="34"/>
        <v>0</v>
      </c>
      <c r="BE28" s="13">
        <f t="shared" si="35"/>
        <v>0</v>
      </c>
      <c r="BF28" s="13">
        <f t="shared" si="36"/>
        <v>0</v>
      </c>
      <c r="BG28" s="13">
        <f t="shared" si="37"/>
        <v>0</v>
      </c>
      <c r="BH28" s="13">
        <f t="shared" si="38"/>
        <v>0</v>
      </c>
      <c r="BI28" s="13">
        <f t="shared" si="39"/>
        <v>0</v>
      </c>
      <c r="BJ28" s="13">
        <f t="shared" si="40"/>
        <v>0</v>
      </c>
      <c r="BK28" s="13">
        <f t="shared" si="41"/>
        <v>0</v>
      </c>
      <c r="BL28" s="13">
        <f t="shared" si="42"/>
        <v>0</v>
      </c>
      <c r="BM28" s="13">
        <f t="shared" si="43"/>
        <v>0</v>
      </c>
      <c r="BN28" s="13">
        <f t="shared" si="44"/>
        <v>0</v>
      </c>
      <c r="BO28" s="13">
        <f t="shared" si="45"/>
        <v>0</v>
      </c>
      <c r="BP28" s="13">
        <f t="shared" si="46"/>
        <v>0</v>
      </c>
      <c r="BQ28" s="13">
        <f t="shared" si="47"/>
        <v>0</v>
      </c>
      <c r="BR28" s="13">
        <f t="shared" si="48"/>
        <v>0</v>
      </c>
      <c r="BS28" s="13">
        <f t="shared" si="49"/>
        <v>0</v>
      </c>
      <c r="BT28" s="13">
        <f t="shared" si="50"/>
        <v>0</v>
      </c>
      <c r="BU28" s="13">
        <f t="shared" si="51"/>
        <v>0</v>
      </c>
      <c r="BV28" s="13">
        <f t="shared" si="52"/>
        <v>0</v>
      </c>
      <c r="BW28" s="13">
        <f t="shared" si="53"/>
        <v>0</v>
      </c>
      <c r="BX28" s="13">
        <f t="shared" si="54"/>
        <v>0</v>
      </c>
      <c r="BY28" s="13">
        <f t="shared" si="55"/>
        <v>0</v>
      </c>
      <c r="BZ28" s="13">
        <f t="shared" si="56"/>
        <v>0</v>
      </c>
      <c r="CA28" s="13">
        <f t="shared" si="57"/>
        <v>0</v>
      </c>
      <c r="CB28" s="13">
        <f t="shared" si="58"/>
        <v>0</v>
      </c>
      <c r="CC28" s="13">
        <f t="shared" si="59"/>
        <v>0</v>
      </c>
      <c r="CD28" s="13">
        <f t="shared" si="60"/>
        <v>0</v>
      </c>
      <c r="CE28" s="13">
        <f t="shared" si="61"/>
        <v>0</v>
      </c>
      <c r="CF28" s="13">
        <f t="shared" si="62"/>
        <v>0</v>
      </c>
      <c r="CG28" s="13">
        <f t="shared" si="63"/>
        <v>0</v>
      </c>
      <c r="CH28" s="13">
        <f t="shared" si="64"/>
        <v>0</v>
      </c>
      <c r="CI28" s="13">
        <f t="shared" si="65"/>
        <v>0</v>
      </c>
      <c r="CJ28" s="13">
        <f t="shared" si="66"/>
        <v>0</v>
      </c>
      <c r="CK28" s="13">
        <f t="shared" si="67"/>
        <v>0</v>
      </c>
      <c r="CL28" s="13">
        <f t="shared" si="68"/>
        <v>0</v>
      </c>
      <c r="CM28" s="13">
        <f t="shared" si="69"/>
        <v>0</v>
      </c>
      <c r="CN28" s="13">
        <f t="shared" si="70"/>
        <v>0</v>
      </c>
      <c r="CO28" s="13">
        <f t="shared" si="71"/>
        <v>1</v>
      </c>
      <c r="CP28" s="13">
        <f t="shared" si="72"/>
        <v>0</v>
      </c>
      <c r="CQ28" s="13">
        <f t="shared" si="73"/>
        <v>0</v>
      </c>
      <c r="CR28" s="13">
        <f t="shared" si="74"/>
        <v>0</v>
      </c>
      <c r="CS28" s="13">
        <f t="shared" si="75"/>
        <v>0</v>
      </c>
      <c r="CT28" s="13">
        <f t="shared" si="76"/>
        <v>0</v>
      </c>
      <c r="CU28" s="13">
        <f t="shared" si="77"/>
        <v>0</v>
      </c>
      <c r="CV28" s="13">
        <f t="shared" si="78"/>
        <v>0</v>
      </c>
      <c r="CW28" s="13">
        <f t="shared" si="79"/>
        <v>0</v>
      </c>
      <c r="CX28" s="13">
        <f t="shared" si="80"/>
        <v>0</v>
      </c>
      <c r="CY28" s="13">
        <f t="shared" si="81"/>
        <v>0</v>
      </c>
      <c r="CZ28" s="13">
        <f t="shared" si="82"/>
        <v>0</v>
      </c>
      <c r="DA28" s="13">
        <f t="shared" si="83"/>
        <v>0</v>
      </c>
      <c r="DB28" s="13">
        <f t="shared" si="84"/>
        <v>0</v>
      </c>
      <c r="DC28" s="13">
        <f t="shared" si="85"/>
        <v>0</v>
      </c>
      <c r="DD28" s="13">
        <f t="shared" si="86"/>
        <v>0</v>
      </c>
      <c r="DE28" s="13">
        <f t="shared" si="87"/>
        <v>0</v>
      </c>
      <c r="DF28" s="13">
        <f t="shared" si="88"/>
        <v>0</v>
      </c>
      <c r="DG28" s="13">
        <f t="shared" si="89"/>
        <v>0</v>
      </c>
      <c r="DH28" s="13">
        <f t="shared" si="90"/>
        <v>0</v>
      </c>
      <c r="DI28" s="13">
        <f t="shared" si="91"/>
        <v>0</v>
      </c>
      <c r="DJ28" s="13">
        <f t="shared" si="92"/>
        <v>0</v>
      </c>
      <c r="DK28" s="13">
        <f t="shared" si="93"/>
        <v>0</v>
      </c>
      <c r="DL28" s="13">
        <f t="shared" si="94"/>
        <v>0</v>
      </c>
      <c r="DM28" s="13">
        <f t="shared" si="95"/>
        <v>0</v>
      </c>
      <c r="DN28" s="13">
        <f t="shared" si="96"/>
        <v>0</v>
      </c>
      <c r="DO28" s="13">
        <f t="shared" si="97"/>
        <v>0</v>
      </c>
      <c r="DP28" s="13">
        <f t="shared" si="98"/>
        <v>0</v>
      </c>
      <c r="DQ28" s="13">
        <f t="shared" si="99"/>
        <v>0</v>
      </c>
      <c r="DR28" s="13">
        <f t="shared" si="100"/>
        <v>0</v>
      </c>
      <c r="DS28" s="13">
        <f t="shared" si="101"/>
        <v>0</v>
      </c>
      <c r="DT28" s="13">
        <f t="shared" si="102"/>
        <v>0</v>
      </c>
      <c r="DU28" s="13">
        <f t="shared" si="103"/>
        <v>0</v>
      </c>
      <c r="DV28" s="13">
        <f t="shared" si="104"/>
        <v>0</v>
      </c>
      <c r="DW28" s="13">
        <f t="shared" si="105"/>
        <v>0</v>
      </c>
      <c r="DX28" s="13">
        <f t="shared" si="106"/>
        <v>0</v>
      </c>
      <c r="DY28" s="13">
        <f t="shared" si="107"/>
        <v>0</v>
      </c>
      <c r="DZ28" s="13">
        <f t="shared" si="108"/>
        <v>0</v>
      </c>
      <c r="EA28" s="13">
        <f t="shared" si="109"/>
        <v>0</v>
      </c>
      <c r="EB28" s="13">
        <f t="shared" si="110"/>
        <v>0</v>
      </c>
      <c r="EC28" s="13">
        <f t="shared" si="111"/>
        <v>0</v>
      </c>
      <c r="ED28" s="13">
        <f t="shared" si="112"/>
        <v>0</v>
      </c>
      <c r="EE28" s="13">
        <f t="shared" si="113"/>
        <v>0</v>
      </c>
      <c r="EF28" s="13">
        <f t="shared" si="114"/>
        <v>0</v>
      </c>
      <c r="EG28" s="13">
        <f t="shared" si="115"/>
        <v>0</v>
      </c>
      <c r="EH28" s="13">
        <f t="shared" si="116"/>
        <v>0</v>
      </c>
      <c r="EI28" s="13">
        <f t="shared" si="117"/>
        <v>0</v>
      </c>
      <c r="EJ28" s="13">
        <f t="shared" si="118"/>
        <v>0</v>
      </c>
      <c r="EK28" s="13">
        <f t="shared" si="119"/>
        <v>0</v>
      </c>
      <c r="EL28" s="13">
        <f t="shared" si="120"/>
        <v>0</v>
      </c>
      <c r="EM28" s="13">
        <f t="shared" si="121"/>
        <v>0</v>
      </c>
      <c r="EN28" s="13">
        <f t="shared" si="122"/>
        <v>0</v>
      </c>
      <c r="EO28" s="13">
        <f t="shared" si="123"/>
        <v>0</v>
      </c>
      <c r="EP28" s="13">
        <f t="shared" si="124"/>
        <v>0</v>
      </c>
      <c r="EQ28" s="13">
        <f t="shared" si="125"/>
        <v>0</v>
      </c>
      <c r="ER28" s="13">
        <f t="shared" si="126"/>
        <v>0</v>
      </c>
      <c r="ES28" s="13">
        <f t="shared" si="127"/>
        <v>0</v>
      </c>
      <c r="ET28" s="13">
        <f t="shared" si="128"/>
        <v>0</v>
      </c>
      <c r="EU28" s="13">
        <f t="shared" si="129"/>
        <v>0</v>
      </c>
      <c r="EV28" s="13">
        <f t="shared" si="130"/>
        <v>0</v>
      </c>
      <c r="EW28" s="13">
        <f t="shared" si="131"/>
        <v>0</v>
      </c>
      <c r="EX28" s="13">
        <f t="shared" si="132"/>
        <v>0</v>
      </c>
      <c r="EY28" s="13">
        <f t="shared" si="133"/>
        <v>0</v>
      </c>
      <c r="EZ28" s="13">
        <f t="shared" si="134"/>
        <v>0</v>
      </c>
      <c r="FA28" s="13">
        <f t="shared" si="135"/>
        <v>0</v>
      </c>
      <c r="FB28" s="13">
        <f t="shared" si="136"/>
        <v>0</v>
      </c>
      <c r="FC28" s="13">
        <f t="shared" si="137"/>
        <v>0</v>
      </c>
      <c r="FD28" s="13">
        <f t="shared" si="138"/>
        <v>0</v>
      </c>
      <c r="FE28" s="13">
        <f t="shared" si="139"/>
        <v>0</v>
      </c>
      <c r="FF28" s="13">
        <f t="shared" si="140"/>
        <v>0</v>
      </c>
      <c r="FG28" s="13">
        <f t="shared" si="141"/>
        <v>0</v>
      </c>
      <c r="FH28" s="13">
        <f t="shared" si="142"/>
        <v>0</v>
      </c>
      <c r="FI28" s="13">
        <f t="shared" si="143"/>
        <v>0</v>
      </c>
      <c r="FJ28" s="13">
        <f t="shared" si="144"/>
        <v>0</v>
      </c>
      <c r="FK28" s="13">
        <f t="shared" si="145"/>
        <v>0</v>
      </c>
      <c r="FL28" s="13">
        <f t="shared" si="146"/>
        <v>0</v>
      </c>
      <c r="FM28" s="13">
        <f t="shared" si="147"/>
        <v>0</v>
      </c>
      <c r="FN28" s="13">
        <f t="shared" si="148"/>
        <v>0</v>
      </c>
      <c r="FO28" s="13">
        <f t="shared" si="149"/>
        <v>0</v>
      </c>
      <c r="FP28" s="13">
        <f t="shared" si="150"/>
        <v>0</v>
      </c>
      <c r="FQ28" s="13">
        <f t="shared" si="151"/>
        <v>0</v>
      </c>
      <c r="FR28" s="13">
        <f t="shared" si="152"/>
        <v>0</v>
      </c>
      <c r="FS28" s="13">
        <f t="shared" si="153"/>
        <v>0</v>
      </c>
      <c r="FT28" s="13">
        <f t="shared" si="154"/>
        <v>0</v>
      </c>
      <c r="FU28" s="13">
        <f t="shared" si="155"/>
        <v>0</v>
      </c>
      <c r="FV28" s="13">
        <f t="shared" si="156"/>
        <v>0</v>
      </c>
      <c r="FW28" s="13">
        <f t="shared" si="157"/>
        <v>0</v>
      </c>
      <c r="FX28" s="13">
        <f t="shared" si="158"/>
        <v>0</v>
      </c>
      <c r="FY28" s="13">
        <f t="shared" si="159"/>
        <v>0</v>
      </c>
      <c r="FZ28" s="13">
        <f t="shared" si="160"/>
        <v>0</v>
      </c>
      <c r="GA28" s="13">
        <f t="shared" si="161"/>
        <v>0</v>
      </c>
      <c r="GB28" s="13">
        <f t="shared" si="162"/>
        <v>0</v>
      </c>
      <c r="GC28" s="13">
        <f t="shared" si="163"/>
        <v>0</v>
      </c>
      <c r="GD28" s="13">
        <f t="shared" si="164"/>
        <v>0</v>
      </c>
      <c r="GE28" s="13">
        <f t="shared" si="165"/>
        <v>0</v>
      </c>
      <c r="GF28" s="13">
        <f t="shared" si="166"/>
        <v>1</v>
      </c>
      <c r="GG28" s="13">
        <f t="shared" si="167"/>
        <v>0</v>
      </c>
      <c r="GH28" s="30">
        <f t="shared" si="168"/>
        <v>2</v>
      </c>
    </row>
    <row r="29" spans="1:190">
      <c r="A29" s="2">
        <f>'database including 834 studies'!A29</f>
        <v>28</v>
      </c>
      <c r="B29" s="2">
        <f>'database including 834 studies'!J29</f>
        <v>1</v>
      </c>
      <c r="C29" s="2">
        <f>'database including 834 studies'!K29</f>
        <v>5</v>
      </c>
      <c r="D29" s="2">
        <f>'database including 834 studies'!L29</f>
        <v>1</v>
      </c>
      <c r="E29" s="2">
        <f>'database including 834 studies'!M29</f>
        <v>1</v>
      </c>
      <c r="F29" s="2">
        <f>'database including 834 studies'!N29</f>
        <v>1</v>
      </c>
      <c r="G29" s="2">
        <f>'database including 834 studies'!O29</f>
        <v>1</v>
      </c>
      <c r="H29" s="2">
        <f>'database including 834 studies'!P29</f>
        <v>1</v>
      </c>
      <c r="I29" s="2">
        <f>'database including 834 studies'!Q29</f>
        <v>0</v>
      </c>
      <c r="J29" s="2">
        <f>'database including 834 studies'!R29</f>
        <v>2020</v>
      </c>
      <c r="K29" s="29">
        <f>'database including 834 studies'!A559</f>
        <v>558</v>
      </c>
      <c r="L29" s="2">
        <f>'database including 834 studies'!J559</f>
        <v>0</v>
      </c>
      <c r="M29" s="2">
        <f>'database including 834 studies'!K559</f>
        <v>6</v>
      </c>
      <c r="N29" s="2">
        <f>'database including 834 studies'!L559</f>
        <v>1</v>
      </c>
      <c r="O29" s="2">
        <f>'database including 834 studies'!M559</f>
        <v>1</v>
      </c>
      <c r="P29" s="2">
        <f>'database including 834 studies'!N559</f>
        <v>1</v>
      </c>
      <c r="Q29" s="2">
        <f>'database including 834 studies'!O559</f>
        <v>1</v>
      </c>
      <c r="R29" s="2">
        <f>'database including 834 studies'!P559</f>
        <v>1</v>
      </c>
      <c r="S29" s="2">
        <f>'database including 834 studies'!Q559</f>
        <v>1</v>
      </c>
      <c r="T29" s="2">
        <f>'database including 834 studies'!R559</f>
        <v>2017</v>
      </c>
      <c r="V29" s="13">
        <f t="shared" si="0"/>
        <v>0</v>
      </c>
      <c r="W29" s="13">
        <f t="shared" si="1"/>
        <v>0</v>
      </c>
      <c r="X29" s="13">
        <f t="shared" si="2"/>
        <v>0</v>
      </c>
      <c r="Y29" s="13">
        <f t="shared" si="3"/>
        <v>0</v>
      </c>
      <c r="Z29" s="13">
        <f t="shared" si="4"/>
        <v>0</v>
      </c>
      <c r="AA29" s="13">
        <f t="shared" si="5"/>
        <v>0</v>
      </c>
      <c r="AB29" s="13">
        <f t="shared" si="6"/>
        <v>0</v>
      </c>
      <c r="AC29" s="13">
        <f t="shared" si="7"/>
        <v>0</v>
      </c>
      <c r="AD29" s="13">
        <f t="shared" si="8"/>
        <v>0</v>
      </c>
      <c r="AE29" s="13">
        <f t="shared" si="9"/>
        <v>0</v>
      </c>
      <c r="AF29" s="13">
        <f t="shared" si="10"/>
        <v>0</v>
      </c>
      <c r="AG29" s="13">
        <f t="shared" si="11"/>
        <v>0</v>
      </c>
      <c r="AH29" s="13">
        <f t="shared" si="12"/>
        <v>0</v>
      </c>
      <c r="AI29" s="13">
        <f t="shared" si="13"/>
        <v>0</v>
      </c>
      <c r="AJ29" s="13">
        <f t="shared" si="14"/>
        <v>0</v>
      </c>
      <c r="AK29" s="13">
        <f t="shared" si="15"/>
        <v>0</v>
      </c>
      <c r="AL29" s="13">
        <f t="shared" si="16"/>
        <v>0</v>
      </c>
      <c r="AM29" s="13">
        <f t="shared" si="17"/>
        <v>0</v>
      </c>
      <c r="AN29" s="13">
        <f t="shared" si="18"/>
        <v>0</v>
      </c>
      <c r="AO29" s="13">
        <f t="shared" si="19"/>
        <v>0</v>
      </c>
      <c r="AP29" s="13">
        <f t="shared" si="20"/>
        <v>0</v>
      </c>
      <c r="AQ29" s="13">
        <f t="shared" si="21"/>
        <v>0</v>
      </c>
      <c r="AR29" s="13">
        <f t="shared" si="22"/>
        <v>0</v>
      </c>
      <c r="AS29" s="13">
        <f t="shared" si="23"/>
        <v>0</v>
      </c>
      <c r="AT29" s="13">
        <f t="shared" si="24"/>
        <v>0</v>
      </c>
      <c r="AU29" s="13">
        <f t="shared" si="25"/>
        <v>0</v>
      </c>
      <c r="AV29" s="13">
        <f t="shared" si="26"/>
        <v>0</v>
      </c>
      <c r="AW29" s="13">
        <f t="shared" si="27"/>
        <v>0</v>
      </c>
      <c r="AX29" s="13">
        <f t="shared" si="28"/>
        <v>0</v>
      </c>
      <c r="AY29" s="13">
        <f t="shared" si="29"/>
        <v>0</v>
      </c>
      <c r="AZ29" s="13">
        <f t="shared" si="30"/>
        <v>0</v>
      </c>
      <c r="BA29" s="13">
        <f t="shared" si="31"/>
        <v>0</v>
      </c>
      <c r="BB29" s="13">
        <f t="shared" si="32"/>
        <v>0</v>
      </c>
      <c r="BC29" s="13">
        <f t="shared" si="33"/>
        <v>0</v>
      </c>
      <c r="BD29" s="13">
        <f t="shared" si="34"/>
        <v>0</v>
      </c>
      <c r="BE29" s="13">
        <f t="shared" si="35"/>
        <v>0</v>
      </c>
      <c r="BF29" s="13">
        <f t="shared" si="36"/>
        <v>0</v>
      </c>
      <c r="BG29" s="13">
        <f t="shared" si="37"/>
        <v>0</v>
      </c>
      <c r="BH29" s="13">
        <f t="shared" si="38"/>
        <v>0</v>
      </c>
      <c r="BI29" s="13">
        <f t="shared" si="39"/>
        <v>0</v>
      </c>
      <c r="BJ29" s="13">
        <f t="shared" si="40"/>
        <v>0</v>
      </c>
      <c r="BK29" s="13">
        <f t="shared" si="41"/>
        <v>0</v>
      </c>
      <c r="BL29" s="13">
        <f t="shared" si="42"/>
        <v>0</v>
      </c>
      <c r="BM29" s="13">
        <f t="shared" si="43"/>
        <v>0</v>
      </c>
      <c r="BN29" s="13">
        <f t="shared" si="44"/>
        <v>0</v>
      </c>
      <c r="BO29" s="13">
        <f t="shared" si="45"/>
        <v>0</v>
      </c>
      <c r="BP29" s="13">
        <f t="shared" si="46"/>
        <v>0</v>
      </c>
      <c r="BQ29" s="13">
        <f t="shared" si="47"/>
        <v>0</v>
      </c>
      <c r="BR29" s="13">
        <f t="shared" si="48"/>
        <v>0</v>
      </c>
      <c r="BS29" s="13">
        <f t="shared" si="49"/>
        <v>0</v>
      </c>
      <c r="BT29" s="13">
        <f t="shared" si="50"/>
        <v>0</v>
      </c>
      <c r="BU29" s="13">
        <f t="shared" si="51"/>
        <v>0</v>
      </c>
      <c r="BV29" s="13">
        <f t="shared" si="52"/>
        <v>0</v>
      </c>
      <c r="BW29" s="13">
        <f t="shared" si="53"/>
        <v>0</v>
      </c>
      <c r="BX29" s="13">
        <f t="shared" si="54"/>
        <v>0</v>
      </c>
      <c r="BY29" s="13">
        <f t="shared" si="55"/>
        <v>0</v>
      </c>
      <c r="BZ29" s="13">
        <f t="shared" si="56"/>
        <v>0</v>
      </c>
      <c r="CA29" s="13">
        <f t="shared" si="57"/>
        <v>0</v>
      </c>
      <c r="CB29" s="13">
        <f t="shared" si="58"/>
        <v>0</v>
      </c>
      <c r="CC29" s="13">
        <f t="shared" si="59"/>
        <v>0</v>
      </c>
      <c r="CD29" s="13">
        <f t="shared" si="60"/>
        <v>0</v>
      </c>
      <c r="CE29" s="13">
        <f t="shared" si="61"/>
        <v>0</v>
      </c>
      <c r="CF29" s="13">
        <f t="shared" si="62"/>
        <v>0</v>
      </c>
      <c r="CG29" s="13">
        <f t="shared" si="63"/>
        <v>0</v>
      </c>
      <c r="CH29" s="13">
        <f t="shared" si="64"/>
        <v>0</v>
      </c>
      <c r="CI29" s="13">
        <f t="shared" si="65"/>
        <v>0</v>
      </c>
      <c r="CJ29" s="13">
        <f t="shared" si="66"/>
        <v>0</v>
      </c>
      <c r="CK29" s="13">
        <f t="shared" si="67"/>
        <v>0</v>
      </c>
      <c r="CL29" s="13">
        <f t="shared" si="68"/>
        <v>0</v>
      </c>
      <c r="CM29" s="13">
        <f t="shared" si="69"/>
        <v>1</v>
      </c>
      <c r="CN29" s="13">
        <f t="shared" si="70"/>
        <v>0</v>
      </c>
      <c r="CO29" s="13">
        <f t="shared" si="71"/>
        <v>0</v>
      </c>
      <c r="CP29" s="13">
        <f t="shared" si="72"/>
        <v>0</v>
      </c>
      <c r="CQ29" s="13">
        <f t="shared" si="73"/>
        <v>0</v>
      </c>
      <c r="CR29" s="13">
        <f t="shared" si="74"/>
        <v>0</v>
      </c>
      <c r="CS29" s="13">
        <f t="shared" si="75"/>
        <v>0</v>
      </c>
      <c r="CT29" s="13">
        <f t="shared" si="76"/>
        <v>0</v>
      </c>
      <c r="CU29" s="13">
        <f t="shared" si="77"/>
        <v>0</v>
      </c>
      <c r="CV29" s="13">
        <f t="shared" si="78"/>
        <v>0</v>
      </c>
      <c r="CW29" s="13">
        <f t="shared" si="79"/>
        <v>0</v>
      </c>
      <c r="CX29" s="13">
        <f t="shared" si="80"/>
        <v>0</v>
      </c>
      <c r="CY29" s="13">
        <f t="shared" si="81"/>
        <v>0</v>
      </c>
      <c r="CZ29" s="13">
        <f t="shared" si="82"/>
        <v>0</v>
      </c>
      <c r="DA29" s="13">
        <f t="shared" si="83"/>
        <v>0</v>
      </c>
      <c r="DB29" s="13">
        <f t="shared" si="84"/>
        <v>0</v>
      </c>
      <c r="DC29" s="13">
        <f t="shared" si="85"/>
        <v>0</v>
      </c>
      <c r="DD29" s="13">
        <f t="shared" si="86"/>
        <v>0</v>
      </c>
      <c r="DE29" s="13">
        <f t="shared" si="87"/>
        <v>0</v>
      </c>
      <c r="DF29" s="13">
        <f t="shared" si="88"/>
        <v>0</v>
      </c>
      <c r="DG29" s="13">
        <f t="shared" si="89"/>
        <v>0</v>
      </c>
      <c r="DH29" s="13">
        <f t="shared" si="90"/>
        <v>0</v>
      </c>
      <c r="DI29" s="13">
        <f t="shared" si="91"/>
        <v>0</v>
      </c>
      <c r="DJ29" s="13">
        <f t="shared" si="92"/>
        <v>0</v>
      </c>
      <c r="DK29" s="13">
        <f t="shared" si="93"/>
        <v>0</v>
      </c>
      <c r="DL29" s="13">
        <f t="shared" si="94"/>
        <v>0</v>
      </c>
      <c r="DM29" s="13">
        <f t="shared" si="95"/>
        <v>0</v>
      </c>
      <c r="DN29" s="13">
        <f t="shared" si="96"/>
        <v>0</v>
      </c>
      <c r="DO29" s="13">
        <f t="shared" si="97"/>
        <v>0</v>
      </c>
      <c r="DP29" s="13">
        <f t="shared" si="98"/>
        <v>0</v>
      </c>
      <c r="DQ29" s="13">
        <f t="shared" si="99"/>
        <v>0</v>
      </c>
      <c r="DR29" s="13">
        <f t="shared" si="100"/>
        <v>0</v>
      </c>
      <c r="DS29" s="13">
        <f t="shared" si="101"/>
        <v>0</v>
      </c>
      <c r="DT29" s="13">
        <f t="shared" si="102"/>
        <v>0</v>
      </c>
      <c r="DU29" s="13">
        <f t="shared" si="103"/>
        <v>0</v>
      </c>
      <c r="DV29" s="13">
        <f t="shared" si="104"/>
        <v>0</v>
      </c>
      <c r="DW29" s="13">
        <f t="shared" si="105"/>
        <v>0</v>
      </c>
      <c r="DX29" s="13">
        <f t="shared" si="106"/>
        <v>0</v>
      </c>
      <c r="DY29" s="13">
        <f t="shared" si="107"/>
        <v>0</v>
      </c>
      <c r="DZ29" s="13">
        <f t="shared" si="108"/>
        <v>0</v>
      </c>
      <c r="EA29" s="13">
        <f t="shared" si="109"/>
        <v>0</v>
      </c>
      <c r="EB29" s="13">
        <f t="shared" si="110"/>
        <v>0</v>
      </c>
      <c r="EC29" s="13">
        <f t="shared" si="111"/>
        <v>0</v>
      </c>
      <c r="ED29" s="13">
        <f t="shared" si="112"/>
        <v>0</v>
      </c>
      <c r="EE29" s="13">
        <f t="shared" si="113"/>
        <v>0</v>
      </c>
      <c r="EF29" s="13">
        <f t="shared" si="114"/>
        <v>0</v>
      </c>
      <c r="EG29" s="13">
        <f t="shared" si="115"/>
        <v>0</v>
      </c>
      <c r="EH29" s="13">
        <f t="shared" si="116"/>
        <v>0</v>
      </c>
      <c r="EI29" s="13">
        <f t="shared" si="117"/>
        <v>0</v>
      </c>
      <c r="EJ29" s="13">
        <f t="shared" si="118"/>
        <v>0</v>
      </c>
      <c r="EK29" s="13">
        <f t="shared" si="119"/>
        <v>0</v>
      </c>
      <c r="EL29" s="13">
        <f t="shared" si="120"/>
        <v>0</v>
      </c>
      <c r="EM29" s="13">
        <f t="shared" si="121"/>
        <v>0</v>
      </c>
      <c r="EN29" s="13">
        <f t="shared" si="122"/>
        <v>0</v>
      </c>
      <c r="EO29" s="13">
        <f t="shared" si="123"/>
        <v>0</v>
      </c>
      <c r="EP29" s="13">
        <f t="shared" si="124"/>
        <v>0</v>
      </c>
      <c r="EQ29" s="13">
        <f t="shared" si="125"/>
        <v>0</v>
      </c>
      <c r="ER29" s="13">
        <f t="shared" si="126"/>
        <v>0</v>
      </c>
      <c r="ES29" s="13">
        <f t="shared" si="127"/>
        <v>0</v>
      </c>
      <c r="ET29" s="13">
        <f t="shared" si="128"/>
        <v>0</v>
      </c>
      <c r="EU29" s="13">
        <f t="shared" si="129"/>
        <v>0</v>
      </c>
      <c r="EV29" s="13">
        <f t="shared" si="130"/>
        <v>0</v>
      </c>
      <c r="EW29" s="13">
        <f t="shared" si="131"/>
        <v>0</v>
      </c>
      <c r="EX29" s="13">
        <f t="shared" si="132"/>
        <v>0</v>
      </c>
      <c r="EY29" s="13">
        <f t="shared" si="133"/>
        <v>0</v>
      </c>
      <c r="EZ29" s="13">
        <f t="shared" si="134"/>
        <v>0</v>
      </c>
      <c r="FA29" s="13">
        <f t="shared" si="135"/>
        <v>0</v>
      </c>
      <c r="FB29" s="13">
        <f t="shared" si="136"/>
        <v>0</v>
      </c>
      <c r="FC29" s="13">
        <f t="shared" si="137"/>
        <v>0</v>
      </c>
      <c r="FD29" s="13">
        <f t="shared" si="138"/>
        <v>0</v>
      </c>
      <c r="FE29" s="13">
        <f t="shared" si="139"/>
        <v>0</v>
      </c>
      <c r="FF29" s="13">
        <f t="shared" si="140"/>
        <v>0</v>
      </c>
      <c r="FG29" s="13">
        <f t="shared" si="141"/>
        <v>0</v>
      </c>
      <c r="FH29" s="13">
        <f t="shared" si="142"/>
        <v>0</v>
      </c>
      <c r="FI29" s="13">
        <f t="shared" si="143"/>
        <v>0</v>
      </c>
      <c r="FJ29" s="13">
        <f t="shared" si="144"/>
        <v>0</v>
      </c>
      <c r="FK29" s="13">
        <f t="shared" si="145"/>
        <v>0</v>
      </c>
      <c r="FL29" s="13">
        <f t="shared" si="146"/>
        <v>0</v>
      </c>
      <c r="FM29" s="13">
        <f t="shared" si="147"/>
        <v>0</v>
      </c>
      <c r="FN29" s="13">
        <f t="shared" si="148"/>
        <v>0</v>
      </c>
      <c r="FO29" s="13">
        <f t="shared" si="149"/>
        <v>0</v>
      </c>
      <c r="FP29" s="13">
        <f t="shared" si="150"/>
        <v>0</v>
      </c>
      <c r="FQ29" s="13">
        <f t="shared" si="151"/>
        <v>0</v>
      </c>
      <c r="FR29" s="13">
        <f t="shared" si="152"/>
        <v>0</v>
      </c>
      <c r="FS29" s="13">
        <f t="shared" si="153"/>
        <v>0</v>
      </c>
      <c r="FT29" s="13">
        <f t="shared" si="154"/>
        <v>0</v>
      </c>
      <c r="FU29" s="13">
        <f t="shared" si="155"/>
        <v>0</v>
      </c>
      <c r="FV29" s="13">
        <f t="shared" si="156"/>
        <v>0</v>
      </c>
      <c r="FW29" s="13">
        <f t="shared" si="157"/>
        <v>0</v>
      </c>
      <c r="FX29" s="13">
        <f t="shared" si="158"/>
        <v>0</v>
      </c>
      <c r="FY29" s="13">
        <f t="shared" si="159"/>
        <v>0</v>
      </c>
      <c r="FZ29" s="13">
        <f t="shared" si="160"/>
        <v>0</v>
      </c>
      <c r="GA29" s="13">
        <f t="shared" si="161"/>
        <v>0</v>
      </c>
      <c r="GB29" s="13">
        <f t="shared" si="162"/>
        <v>1</v>
      </c>
      <c r="GC29" s="13">
        <f t="shared" si="163"/>
        <v>0</v>
      </c>
      <c r="GD29" s="13">
        <f t="shared" si="164"/>
        <v>0</v>
      </c>
      <c r="GE29" s="13">
        <f t="shared" si="165"/>
        <v>0</v>
      </c>
      <c r="GF29" s="13">
        <f t="shared" si="166"/>
        <v>0</v>
      </c>
      <c r="GG29" s="13">
        <f t="shared" si="167"/>
        <v>0</v>
      </c>
      <c r="GH29" s="30">
        <f t="shared" si="168"/>
        <v>2</v>
      </c>
    </row>
    <row r="30" spans="1:190">
      <c r="A30" s="2">
        <f>'database including 834 studies'!A30</f>
        <v>29</v>
      </c>
      <c r="B30" s="2">
        <f>'database including 834 studies'!J30</f>
        <v>1</v>
      </c>
      <c r="C30" s="2">
        <f>'database including 834 studies'!K30</f>
        <v>5</v>
      </c>
      <c r="D30" s="2">
        <f>'database including 834 studies'!L30</f>
        <v>1</v>
      </c>
      <c r="E30" s="2">
        <f>'database including 834 studies'!M30</f>
        <v>1</v>
      </c>
      <c r="F30" s="2">
        <f>'database including 834 studies'!N30</f>
        <v>1</v>
      </c>
      <c r="G30" s="2">
        <f>'database including 834 studies'!O30</f>
        <v>1</v>
      </c>
      <c r="H30" s="2">
        <f>'database including 834 studies'!P30</f>
        <v>1</v>
      </c>
      <c r="I30" s="2">
        <f>'database including 834 studies'!Q30</f>
        <v>0</v>
      </c>
      <c r="J30" s="2">
        <f>'database including 834 studies'!R30</f>
        <v>2020</v>
      </c>
      <c r="K30" s="29">
        <f>'database including 834 studies'!A560</f>
        <v>559</v>
      </c>
      <c r="L30" s="2">
        <f>'database including 834 studies'!J560</f>
        <v>0</v>
      </c>
      <c r="M30" s="2">
        <f>'database including 834 studies'!K560</f>
        <v>6</v>
      </c>
      <c r="N30" s="2">
        <f>'database including 834 studies'!L560</f>
        <v>1</v>
      </c>
      <c r="O30" s="2">
        <f>'database including 834 studies'!M560</f>
        <v>1</v>
      </c>
      <c r="P30" s="2">
        <f>'database including 834 studies'!N560</f>
        <v>1</v>
      </c>
      <c r="Q30" s="2">
        <f>'database including 834 studies'!O560</f>
        <v>1</v>
      </c>
      <c r="R30" s="2">
        <f>'database including 834 studies'!P560</f>
        <v>1</v>
      </c>
      <c r="S30" s="2">
        <f>'database including 834 studies'!Q560</f>
        <v>1</v>
      </c>
      <c r="T30" s="2">
        <f>'database including 834 studies'!R560</f>
        <v>2017</v>
      </c>
      <c r="V30" s="13">
        <f t="shared" si="0"/>
        <v>0</v>
      </c>
      <c r="W30" s="13">
        <f t="shared" si="1"/>
        <v>0</v>
      </c>
      <c r="X30" s="13">
        <f t="shared" si="2"/>
        <v>0</v>
      </c>
      <c r="Y30" s="13">
        <f t="shared" si="3"/>
        <v>0</v>
      </c>
      <c r="Z30" s="13">
        <f t="shared" si="4"/>
        <v>0</v>
      </c>
      <c r="AA30" s="13">
        <f t="shared" si="5"/>
        <v>0</v>
      </c>
      <c r="AB30" s="13">
        <f t="shared" si="6"/>
        <v>0</v>
      </c>
      <c r="AC30" s="13">
        <f t="shared" si="7"/>
        <v>0</v>
      </c>
      <c r="AD30" s="13">
        <f t="shared" si="8"/>
        <v>0</v>
      </c>
      <c r="AE30" s="13">
        <f t="shared" si="9"/>
        <v>0</v>
      </c>
      <c r="AF30" s="13">
        <f t="shared" si="10"/>
        <v>0</v>
      </c>
      <c r="AG30" s="13">
        <f t="shared" si="11"/>
        <v>0</v>
      </c>
      <c r="AH30" s="13">
        <f t="shared" si="12"/>
        <v>0</v>
      </c>
      <c r="AI30" s="13">
        <f t="shared" si="13"/>
        <v>0</v>
      </c>
      <c r="AJ30" s="13">
        <f t="shared" si="14"/>
        <v>0</v>
      </c>
      <c r="AK30" s="13">
        <f t="shared" si="15"/>
        <v>0</v>
      </c>
      <c r="AL30" s="13">
        <f t="shared" si="16"/>
        <v>0</v>
      </c>
      <c r="AM30" s="13">
        <f t="shared" si="17"/>
        <v>0</v>
      </c>
      <c r="AN30" s="13">
        <f t="shared" si="18"/>
        <v>0</v>
      </c>
      <c r="AO30" s="13">
        <f t="shared" si="19"/>
        <v>0</v>
      </c>
      <c r="AP30" s="13">
        <f t="shared" si="20"/>
        <v>0</v>
      </c>
      <c r="AQ30" s="13">
        <f t="shared" si="21"/>
        <v>0</v>
      </c>
      <c r="AR30" s="13">
        <f t="shared" si="22"/>
        <v>0</v>
      </c>
      <c r="AS30" s="13">
        <f t="shared" si="23"/>
        <v>0</v>
      </c>
      <c r="AT30" s="13">
        <f t="shared" si="24"/>
        <v>0</v>
      </c>
      <c r="AU30" s="13">
        <f t="shared" si="25"/>
        <v>0</v>
      </c>
      <c r="AV30" s="13">
        <f t="shared" si="26"/>
        <v>0</v>
      </c>
      <c r="AW30" s="13">
        <f t="shared" si="27"/>
        <v>0</v>
      </c>
      <c r="AX30" s="13">
        <f t="shared" si="28"/>
        <v>0</v>
      </c>
      <c r="AY30" s="13">
        <f t="shared" si="29"/>
        <v>0</v>
      </c>
      <c r="AZ30" s="13">
        <f t="shared" si="30"/>
        <v>0</v>
      </c>
      <c r="BA30" s="13">
        <f t="shared" si="31"/>
        <v>0</v>
      </c>
      <c r="BB30" s="13">
        <f t="shared" si="32"/>
        <v>0</v>
      </c>
      <c r="BC30" s="13">
        <f t="shared" si="33"/>
        <v>0</v>
      </c>
      <c r="BD30" s="13">
        <f t="shared" si="34"/>
        <v>0</v>
      </c>
      <c r="BE30" s="13">
        <f t="shared" si="35"/>
        <v>0</v>
      </c>
      <c r="BF30" s="13">
        <f t="shared" si="36"/>
        <v>0</v>
      </c>
      <c r="BG30" s="13">
        <f t="shared" si="37"/>
        <v>0</v>
      </c>
      <c r="BH30" s="13">
        <f t="shared" si="38"/>
        <v>0</v>
      </c>
      <c r="BI30" s="13">
        <f t="shared" si="39"/>
        <v>0</v>
      </c>
      <c r="BJ30" s="13">
        <f t="shared" si="40"/>
        <v>0</v>
      </c>
      <c r="BK30" s="13">
        <f t="shared" si="41"/>
        <v>0</v>
      </c>
      <c r="BL30" s="13">
        <f t="shared" si="42"/>
        <v>0</v>
      </c>
      <c r="BM30" s="13">
        <f t="shared" si="43"/>
        <v>0</v>
      </c>
      <c r="BN30" s="13">
        <f t="shared" si="44"/>
        <v>0</v>
      </c>
      <c r="BO30" s="13">
        <f t="shared" si="45"/>
        <v>0</v>
      </c>
      <c r="BP30" s="13">
        <f t="shared" si="46"/>
        <v>0</v>
      </c>
      <c r="BQ30" s="13">
        <f t="shared" si="47"/>
        <v>0</v>
      </c>
      <c r="BR30" s="13">
        <f t="shared" si="48"/>
        <v>0</v>
      </c>
      <c r="BS30" s="13">
        <f t="shared" si="49"/>
        <v>0</v>
      </c>
      <c r="BT30" s="13">
        <f t="shared" si="50"/>
        <v>0</v>
      </c>
      <c r="BU30" s="13">
        <f t="shared" si="51"/>
        <v>0</v>
      </c>
      <c r="BV30" s="13">
        <f t="shared" si="52"/>
        <v>0</v>
      </c>
      <c r="BW30" s="13">
        <f t="shared" si="53"/>
        <v>0</v>
      </c>
      <c r="BX30" s="13">
        <f t="shared" si="54"/>
        <v>0</v>
      </c>
      <c r="BY30" s="13">
        <f t="shared" si="55"/>
        <v>0</v>
      </c>
      <c r="BZ30" s="13">
        <f t="shared" si="56"/>
        <v>0</v>
      </c>
      <c r="CA30" s="13">
        <f t="shared" si="57"/>
        <v>0</v>
      </c>
      <c r="CB30" s="13">
        <f t="shared" si="58"/>
        <v>0</v>
      </c>
      <c r="CC30" s="13">
        <f t="shared" si="59"/>
        <v>0</v>
      </c>
      <c r="CD30" s="13">
        <f t="shared" si="60"/>
        <v>0</v>
      </c>
      <c r="CE30" s="13">
        <f t="shared" si="61"/>
        <v>0</v>
      </c>
      <c r="CF30" s="13">
        <f t="shared" si="62"/>
        <v>0</v>
      </c>
      <c r="CG30" s="13">
        <f t="shared" si="63"/>
        <v>0</v>
      </c>
      <c r="CH30" s="13">
        <f t="shared" si="64"/>
        <v>0</v>
      </c>
      <c r="CI30" s="13">
        <f t="shared" si="65"/>
        <v>0</v>
      </c>
      <c r="CJ30" s="13">
        <f t="shared" si="66"/>
        <v>0</v>
      </c>
      <c r="CK30" s="13">
        <f t="shared" si="67"/>
        <v>0</v>
      </c>
      <c r="CL30" s="13">
        <f t="shared" si="68"/>
        <v>0</v>
      </c>
      <c r="CM30" s="13">
        <f t="shared" si="69"/>
        <v>1</v>
      </c>
      <c r="CN30" s="13">
        <f t="shared" si="70"/>
        <v>0</v>
      </c>
      <c r="CO30" s="13">
        <f t="shared" si="71"/>
        <v>0</v>
      </c>
      <c r="CP30" s="13">
        <f t="shared" si="72"/>
        <v>0</v>
      </c>
      <c r="CQ30" s="13">
        <f t="shared" si="73"/>
        <v>0</v>
      </c>
      <c r="CR30" s="13">
        <f t="shared" si="74"/>
        <v>0</v>
      </c>
      <c r="CS30" s="13">
        <f t="shared" si="75"/>
        <v>0</v>
      </c>
      <c r="CT30" s="13">
        <f t="shared" si="76"/>
        <v>0</v>
      </c>
      <c r="CU30" s="13">
        <f t="shared" si="77"/>
        <v>0</v>
      </c>
      <c r="CV30" s="13">
        <f t="shared" si="78"/>
        <v>0</v>
      </c>
      <c r="CW30" s="13">
        <f t="shared" si="79"/>
        <v>0</v>
      </c>
      <c r="CX30" s="13">
        <f t="shared" si="80"/>
        <v>0</v>
      </c>
      <c r="CY30" s="13">
        <f t="shared" si="81"/>
        <v>0</v>
      </c>
      <c r="CZ30" s="13">
        <f t="shared" si="82"/>
        <v>0</v>
      </c>
      <c r="DA30" s="13">
        <f t="shared" si="83"/>
        <v>0</v>
      </c>
      <c r="DB30" s="13">
        <f t="shared" si="84"/>
        <v>0</v>
      </c>
      <c r="DC30" s="13">
        <f t="shared" si="85"/>
        <v>0</v>
      </c>
      <c r="DD30" s="13">
        <f t="shared" si="86"/>
        <v>0</v>
      </c>
      <c r="DE30" s="13">
        <f t="shared" si="87"/>
        <v>0</v>
      </c>
      <c r="DF30" s="13">
        <f t="shared" si="88"/>
        <v>0</v>
      </c>
      <c r="DG30" s="13">
        <f t="shared" si="89"/>
        <v>0</v>
      </c>
      <c r="DH30" s="13">
        <f t="shared" si="90"/>
        <v>0</v>
      </c>
      <c r="DI30" s="13">
        <f t="shared" si="91"/>
        <v>0</v>
      </c>
      <c r="DJ30" s="13">
        <f t="shared" si="92"/>
        <v>0</v>
      </c>
      <c r="DK30" s="13">
        <f t="shared" si="93"/>
        <v>0</v>
      </c>
      <c r="DL30" s="13">
        <f t="shared" si="94"/>
        <v>0</v>
      </c>
      <c r="DM30" s="13">
        <f t="shared" si="95"/>
        <v>0</v>
      </c>
      <c r="DN30" s="13">
        <f t="shared" si="96"/>
        <v>0</v>
      </c>
      <c r="DO30" s="13">
        <f t="shared" si="97"/>
        <v>0</v>
      </c>
      <c r="DP30" s="13">
        <f t="shared" si="98"/>
        <v>0</v>
      </c>
      <c r="DQ30" s="13">
        <f t="shared" si="99"/>
        <v>0</v>
      </c>
      <c r="DR30" s="13">
        <f t="shared" si="100"/>
        <v>0</v>
      </c>
      <c r="DS30" s="13">
        <f t="shared" si="101"/>
        <v>0</v>
      </c>
      <c r="DT30" s="13">
        <f t="shared" si="102"/>
        <v>0</v>
      </c>
      <c r="DU30" s="13">
        <f t="shared" si="103"/>
        <v>0</v>
      </c>
      <c r="DV30" s="13">
        <f t="shared" si="104"/>
        <v>0</v>
      </c>
      <c r="DW30" s="13">
        <f t="shared" si="105"/>
        <v>0</v>
      </c>
      <c r="DX30" s="13">
        <f t="shared" si="106"/>
        <v>0</v>
      </c>
      <c r="DY30" s="13">
        <f t="shared" si="107"/>
        <v>0</v>
      </c>
      <c r="DZ30" s="13">
        <f t="shared" si="108"/>
        <v>0</v>
      </c>
      <c r="EA30" s="13">
        <f t="shared" si="109"/>
        <v>0</v>
      </c>
      <c r="EB30" s="13">
        <f t="shared" si="110"/>
        <v>0</v>
      </c>
      <c r="EC30" s="13">
        <f t="shared" si="111"/>
        <v>0</v>
      </c>
      <c r="ED30" s="13">
        <f t="shared" si="112"/>
        <v>0</v>
      </c>
      <c r="EE30" s="13">
        <f t="shared" si="113"/>
        <v>0</v>
      </c>
      <c r="EF30" s="13">
        <f t="shared" si="114"/>
        <v>0</v>
      </c>
      <c r="EG30" s="13">
        <f t="shared" si="115"/>
        <v>0</v>
      </c>
      <c r="EH30" s="13">
        <f t="shared" si="116"/>
        <v>0</v>
      </c>
      <c r="EI30" s="13">
        <f t="shared" si="117"/>
        <v>0</v>
      </c>
      <c r="EJ30" s="13">
        <f t="shared" si="118"/>
        <v>0</v>
      </c>
      <c r="EK30" s="13">
        <f t="shared" si="119"/>
        <v>0</v>
      </c>
      <c r="EL30" s="13">
        <f t="shared" si="120"/>
        <v>0</v>
      </c>
      <c r="EM30" s="13">
        <f t="shared" si="121"/>
        <v>0</v>
      </c>
      <c r="EN30" s="13">
        <f t="shared" si="122"/>
        <v>0</v>
      </c>
      <c r="EO30" s="13">
        <f t="shared" si="123"/>
        <v>0</v>
      </c>
      <c r="EP30" s="13">
        <f t="shared" si="124"/>
        <v>0</v>
      </c>
      <c r="EQ30" s="13">
        <f t="shared" si="125"/>
        <v>0</v>
      </c>
      <c r="ER30" s="13">
        <f t="shared" si="126"/>
        <v>0</v>
      </c>
      <c r="ES30" s="13">
        <f t="shared" si="127"/>
        <v>0</v>
      </c>
      <c r="ET30" s="13">
        <f t="shared" si="128"/>
        <v>0</v>
      </c>
      <c r="EU30" s="13">
        <f t="shared" si="129"/>
        <v>0</v>
      </c>
      <c r="EV30" s="13">
        <f t="shared" si="130"/>
        <v>0</v>
      </c>
      <c r="EW30" s="13">
        <f t="shared" si="131"/>
        <v>0</v>
      </c>
      <c r="EX30" s="13">
        <f t="shared" si="132"/>
        <v>0</v>
      </c>
      <c r="EY30" s="13">
        <f t="shared" si="133"/>
        <v>0</v>
      </c>
      <c r="EZ30" s="13">
        <f t="shared" si="134"/>
        <v>0</v>
      </c>
      <c r="FA30" s="13">
        <f t="shared" si="135"/>
        <v>0</v>
      </c>
      <c r="FB30" s="13">
        <f t="shared" si="136"/>
        <v>0</v>
      </c>
      <c r="FC30" s="13">
        <f t="shared" si="137"/>
        <v>0</v>
      </c>
      <c r="FD30" s="13">
        <f t="shared" si="138"/>
        <v>0</v>
      </c>
      <c r="FE30" s="13">
        <f t="shared" si="139"/>
        <v>0</v>
      </c>
      <c r="FF30" s="13">
        <f t="shared" si="140"/>
        <v>0</v>
      </c>
      <c r="FG30" s="13">
        <f t="shared" si="141"/>
        <v>0</v>
      </c>
      <c r="FH30" s="13">
        <f t="shared" si="142"/>
        <v>0</v>
      </c>
      <c r="FI30" s="13">
        <f t="shared" si="143"/>
        <v>0</v>
      </c>
      <c r="FJ30" s="13">
        <f t="shared" si="144"/>
        <v>0</v>
      </c>
      <c r="FK30" s="13">
        <f t="shared" si="145"/>
        <v>0</v>
      </c>
      <c r="FL30" s="13">
        <f t="shared" si="146"/>
        <v>0</v>
      </c>
      <c r="FM30" s="13">
        <f t="shared" si="147"/>
        <v>0</v>
      </c>
      <c r="FN30" s="13">
        <f t="shared" si="148"/>
        <v>0</v>
      </c>
      <c r="FO30" s="13">
        <f t="shared" si="149"/>
        <v>0</v>
      </c>
      <c r="FP30" s="13">
        <f t="shared" si="150"/>
        <v>0</v>
      </c>
      <c r="FQ30" s="13">
        <f t="shared" si="151"/>
        <v>0</v>
      </c>
      <c r="FR30" s="13">
        <f t="shared" si="152"/>
        <v>0</v>
      </c>
      <c r="FS30" s="13">
        <f t="shared" si="153"/>
        <v>0</v>
      </c>
      <c r="FT30" s="13">
        <f t="shared" si="154"/>
        <v>0</v>
      </c>
      <c r="FU30" s="13">
        <f t="shared" si="155"/>
        <v>0</v>
      </c>
      <c r="FV30" s="13">
        <f t="shared" si="156"/>
        <v>0</v>
      </c>
      <c r="FW30" s="13">
        <f t="shared" si="157"/>
        <v>0</v>
      </c>
      <c r="FX30" s="13">
        <f t="shared" si="158"/>
        <v>0</v>
      </c>
      <c r="FY30" s="13">
        <f t="shared" si="159"/>
        <v>0</v>
      </c>
      <c r="FZ30" s="13">
        <f t="shared" si="160"/>
        <v>0</v>
      </c>
      <c r="GA30" s="13">
        <f t="shared" si="161"/>
        <v>0</v>
      </c>
      <c r="GB30" s="13">
        <f t="shared" si="162"/>
        <v>1</v>
      </c>
      <c r="GC30" s="13">
        <f t="shared" si="163"/>
        <v>0</v>
      </c>
      <c r="GD30" s="13">
        <f t="shared" si="164"/>
        <v>0</v>
      </c>
      <c r="GE30" s="13">
        <f t="shared" si="165"/>
        <v>0</v>
      </c>
      <c r="GF30" s="13">
        <f t="shared" si="166"/>
        <v>0</v>
      </c>
      <c r="GG30" s="13">
        <f t="shared" si="167"/>
        <v>0</v>
      </c>
      <c r="GH30" s="30">
        <f t="shared" si="168"/>
        <v>2</v>
      </c>
    </row>
    <row r="31" spans="1:190">
      <c r="A31" s="2">
        <f>'database including 834 studies'!A31</f>
        <v>30</v>
      </c>
      <c r="B31" s="2">
        <f>'database including 834 studies'!J31</f>
        <v>1</v>
      </c>
      <c r="C31" s="2">
        <f>'database including 834 studies'!K31</f>
        <v>5</v>
      </c>
      <c r="D31" s="2">
        <f>'database including 834 studies'!L31</f>
        <v>1</v>
      </c>
      <c r="E31" s="2">
        <f>'database including 834 studies'!M31</f>
        <v>1</v>
      </c>
      <c r="F31" s="2">
        <f>'database including 834 studies'!N31</f>
        <v>1</v>
      </c>
      <c r="G31" s="2">
        <f>'database including 834 studies'!O31</f>
        <v>1</v>
      </c>
      <c r="H31" s="2">
        <f>'database including 834 studies'!P31</f>
        <v>1</v>
      </c>
      <c r="I31" s="2">
        <f>'database including 834 studies'!Q31</f>
        <v>0</v>
      </c>
      <c r="J31" s="2">
        <f>'database including 834 studies'!R31</f>
        <v>2016</v>
      </c>
      <c r="K31" s="29">
        <f>'database including 834 studies'!A561</f>
        <v>560</v>
      </c>
      <c r="L31" s="2">
        <f>'database including 834 studies'!J561</f>
        <v>0</v>
      </c>
      <c r="M31" s="2">
        <f>'database including 834 studies'!K561</f>
        <v>6</v>
      </c>
      <c r="N31" s="2">
        <f>'database including 834 studies'!L561</f>
        <v>1</v>
      </c>
      <c r="O31" s="2">
        <f>'database including 834 studies'!M561</f>
        <v>1</v>
      </c>
      <c r="P31" s="2">
        <f>'database including 834 studies'!N561</f>
        <v>1</v>
      </c>
      <c r="Q31" s="2">
        <f>'database including 834 studies'!O561</f>
        <v>1</v>
      </c>
      <c r="R31" s="2">
        <f>'database including 834 studies'!P561</f>
        <v>1</v>
      </c>
      <c r="S31" s="2">
        <f>'database including 834 studies'!Q561</f>
        <v>1</v>
      </c>
      <c r="T31" s="2">
        <f>'database including 834 studies'!R561</f>
        <v>2017</v>
      </c>
      <c r="V31" s="13">
        <f t="shared" si="0"/>
        <v>0</v>
      </c>
      <c r="W31" s="13">
        <f t="shared" si="1"/>
        <v>0</v>
      </c>
      <c r="X31" s="13">
        <f t="shared" si="2"/>
        <v>0</v>
      </c>
      <c r="Y31" s="13">
        <f t="shared" si="3"/>
        <v>0</v>
      </c>
      <c r="Z31" s="13">
        <f t="shared" si="4"/>
        <v>0</v>
      </c>
      <c r="AA31" s="13">
        <f t="shared" si="5"/>
        <v>0</v>
      </c>
      <c r="AB31" s="13">
        <f t="shared" si="6"/>
        <v>0</v>
      </c>
      <c r="AC31" s="13">
        <f t="shared" si="7"/>
        <v>0</v>
      </c>
      <c r="AD31" s="13">
        <f t="shared" si="8"/>
        <v>0</v>
      </c>
      <c r="AE31" s="13">
        <f t="shared" si="9"/>
        <v>0</v>
      </c>
      <c r="AF31" s="13">
        <f t="shared" si="10"/>
        <v>0</v>
      </c>
      <c r="AG31" s="13">
        <f t="shared" si="11"/>
        <v>0</v>
      </c>
      <c r="AH31" s="13">
        <f t="shared" si="12"/>
        <v>0</v>
      </c>
      <c r="AI31" s="13">
        <f t="shared" si="13"/>
        <v>0</v>
      </c>
      <c r="AJ31" s="13">
        <f t="shared" si="14"/>
        <v>0</v>
      </c>
      <c r="AK31" s="13">
        <f t="shared" si="15"/>
        <v>0</v>
      </c>
      <c r="AL31" s="13">
        <f t="shared" si="16"/>
        <v>0</v>
      </c>
      <c r="AM31" s="13">
        <f t="shared" si="17"/>
        <v>0</v>
      </c>
      <c r="AN31" s="13">
        <f t="shared" si="18"/>
        <v>0</v>
      </c>
      <c r="AO31" s="13">
        <f t="shared" si="19"/>
        <v>0</v>
      </c>
      <c r="AP31" s="13">
        <f t="shared" si="20"/>
        <v>0</v>
      </c>
      <c r="AQ31" s="13">
        <f t="shared" si="21"/>
        <v>0</v>
      </c>
      <c r="AR31" s="13">
        <f t="shared" si="22"/>
        <v>0</v>
      </c>
      <c r="AS31" s="13">
        <f t="shared" si="23"/>
        <v>0</v>
      </c>
      <c r="AT31" s="13">
        <f t="shared" si="24"/>
        <v>0</v>
      </c>
      <c r="AU31" s="13">
        <f t="shared" si="25"/>
        <v>0</v>
      </c>
      <c r="AV31" s="13">
        <f t="shared" si="26"/>
        <v>0</v>
      </c>
      <c r="AW31" s="13">
        <f t="shared" si="27"/>
        <v>0</v>
      </c>
      <c r="AX31" s="13">
        <f t="shared" si="28"/>
        <v>0</v>
      </c>
      <c r="AY31" s="13">
        <f t="shared" si="29"/>
        <v>0</v>
      </c>
      <c r="AZ31" s="13">
        <f t="shared" si="30"/>
        <v>0</v>
      </c>
      <c r="BA31" s="13">
        <f t="shared" si="31"/>
        <v>0</v>
      </c>
      <c r="BB31" s="13">
        <f t="shared" si="32"/>
        <v>0</v>
      </c>
      <c r="BC31" s="13">
        <f t="shared" si="33"/>
        <v>0</v>
      </c>
      <c r="BD31" s="13">
        <f t="shared" si="34"/>
        <v>0</v>
      </c>
      <c r="BE31" s="13">
        <f t="shared" si="35"/>
        <v>0</v>
      </c>
      <c r="BF31" s="13">
        <f t="shared" si="36"/>
        <v>0</v>
      </c>
      <c r="BG31" s="13">
        <f t="shared" si="37"/>
        <v>0</v>
      </c>
      <c r="BH31" s="13">
        <f t="shared" si="38"/>
        <v>0</v>
      </c>
      <c r="BI31" s="13">
        <f t="shared" si="39"/>
        <v>0</v>
      </c>
      <c r="BJ31" s="13">
        <f t="shared" si="40"/>
        <v>0</v>
      </c>
      <c r="BK31" s="13">
        <f t="shared" si="41"/>
        <v>0</v>
      </c>
      <c r="BL31" s="13">
        <f t="shared" si="42"/>
        <v>0</v>
      </c>
      <c r="BM31" s="13">
        <f t="shared" si="43"/>
        <v>0</v>
      </c>
      <c r="BN31" s="13">
        <f t="shared" si="44"/>
        <v>0</v>
      </c>
      <c r="BO31" s="13">
        <f t="shared" si="45"/>
        <v>0</v>
      </c>
      <c r="BP31" s="13">
        <f t="shared" si="46"/>
        <v>0</v>
      </c>
      <c r="BQ31" s="13">
        <f t="shared" si="47"/>
        <v>0</v>
      </c>
      <c r="BR31" s="13">
        <f t="shared" si="48"/>
        <v>0</v>
      </c>
      <c r="BS31" s="13">
        <f t="shared" si="49"/>
        <v>0</v>
      </c>
      <c r="BT31" s="13">
        <f t="shared" si="50"/>
        <v>0</v>
      </c>
      <c r="BU31" s="13">
        <f t="shared" si="51"/>
        <v>0</v>
      </c>
      <c r="BV31" s="13">
        <f t="shared" si="52"/>
        <v>0</v>
      </c>
      <c r="BW31" s="13">
        <f t="shared" si="53"/>
        <v>0</v>
      </c>
      <c r="BX31" s="13">
        <f t="shared" si="54"/>
        <v>0</v>
      </c>
      <c r="BY31" s="13">
        <f t="shared" si="55"/>
        <v>0</v>
      </c>
      <c r="BZ31" s="13">
        <f t="shared" si="56"/>
        <v>0</v>
      </c>
      <c r="CA31" s="13">
        <f t="shared" si="57"/>
        <v>0</v>
      </c>
      <c r="CB31" s="13">
        <f t="shared" si="58"/>
        <v>0</v>
      </c>
      <c r="CC31" s="13">
        <f t="shared" si="59"/>
        <v>0</v>
      </c>
      <c r="CD31" s="13">
        <f t="shared" si="60"/>
        <v>0</v>
      </c>
      <c r="CE31" s="13">
        <f t="shared" si="61"/>
        <v>0</v>
      </c>
      <c r="CF31" s="13">
        <f t="shared" si="62"/>
        <v>0</v>
      </c>
      <c r="CG31" s="13">
        <f t="shared" si="63"/>
        <v>0</v>
      </c>
      <c r="CH31" s="13">
        <f t="shared" si="64"/>
        <v>0</v>
      </c>
      <c r="CI31" s="13">
        <f t="shared" si="65"/>
        <v>1</v>
      </c>
      <c r="CJ31" s="13">
        <f t="shared" si="66"/>
        <v>0</v>
      </c>
      <c r="CK31" s="13">
        <f t="shared" si="67"/>
        <v>0</v>
      </c>
      <c r="CL31" s="13">
        <f t="shared" si="68"/>
        <v>0</v>
      </c>
      <c r="CM31" s="13">
        <f t="shared" si="69"/>
        <v>0</v>
      </c>
      <c r="CN31" s="13">
        <f t="shared" si="70"/>
        <v>0</v>
      </c>
      <c r="CO31" s="13">
        <f t="shared" si="71"/>
        <v>0</v>
      </c>
      <c r="CP31" s="13">
        <f t="shared" si="72"/>
        <v>0</v>
      </c>
      <c r="CQ31" s="13">
        <f t="shared" si="73"/>
        <v>0</v>
      </c>
      <c r="CR31" s="13">
        <f t="shared" si="74"/>
        <v>0</v>
      </c>
      <c r="CS31" s="13">
        <f t="shared" si="75"/>
        <v>0</v>
      </c>
      <c r="CT31" s="13">
        <f t="shared" si="76"/>
        <v>0</v>
      </c>
      <c r="CU31" s="13">
        <f t="shared" si="77"/>
        <v>0</v>
      </c>
      <c r="CV31" s="13">
        <f t="shared" si="78"/>
        <v>0</v>
      </c>
      <c r="CW31" s="13">
        <f t="shared" si="79"/>
        <v>0</v>
      </c>
      <c r="CX31" s="13">
        <f t="shared" si="80"/>
        <v>0</v>
      </c>
      <c r="CY31" s="13">
        <f t="shared" si="81"/>
        <v>0</v>
      </c>
      <c r="CZ31" s="13">
        <f t="shared" si="82"/>
        <v>0</v>
      </c>
      <c r="DA31" s="13">
        <f t="shared" si="83"/>
        <v>0</v>
      </c>
      <c r="DB31" s="13">
        <f t="shared" si="84"/>
        <v>0</v>
      </c>
      <c r="DC31" s="13">
        <f t="shared" si="85"/>
        <v>0</v>
      </c>
      <c r="DD31" s="13">
        <f t="shared" si="86"/>
        <v>0</v>
      </c>
      <c r="DE31" s="13">
        <f t="shared" si="87"/>
        <v>0</v>
      </c>
      <c r="DF31" s="13">
        <f t="shared" si="88"/>
        <v>0</v>
      </c>
      <c r="DG31" s="13">
        <f t="shared" si="89"/>
        <v>0</v>
      </c>
      <c r="DH31" s="13">
        <f t="shared" si="90"/>
        <v>0</v>
      </c>
      <c r="DI31" s="13">
        <f t="shared" si="91"/>
        <v>0</v>
      </c>
      <c r="DJ31" s="13">
        <f t="shared" si="92"/>
        <v>0</v>
      </c>
      <c r="DK31" s="13">
        <f t="shared" si="93"/>
        <v>0</v>
      </c>
      <c r="DL31" s="13">
        <f t="shared" si="94"/>
        <v>0</v>
      </c>
      <c r="DM31" s="13">
        <f t="shared" si="95"/>
        <v>0</v>
      </c>
      <c r="DN31" s="13">
        <f t="shared" si="96"/>
        <v>0</v>
      </c>
      <c r="DO31" s="13">
        <f t="shared" si="97"/>
        <v>0</v>
      </c>
      <c r="DP31" s="13">
        <f t="shared" si="98"/>
        <v>0</v>
      </c>
      <c r="DQ31" s="13">
        <f t="shared" si="99"/>
        <v>0</v>
      </c>
      <c r="DR31" s="13">
        <f t="shared" si="100"/>
        <v>0</v>
      </c>
      <c r="DS31" s="13">
        <f t="shared" si="101"/>
        <v>0</v>
      </c>
      <c r="DT31" s="13">
        <f t="shared" si="102"/>
        <v>0</v>
      </c>
      <c r="DU31" s="13">
        <f t="shared" si="103"/>
        <v>0</v>
      </c>
      <c r="DV31" s="13">
        <f t="shared" si="104"/>
        <v>0</v>
      </c>
      <c r="DW31" s="13">
        <f t="shared" si="105"/>
        <v>0</v>
      </c>
      <c r="DX31" s="13">
        <f t="shared" si="106"/>
        <v>0</v>
      </c>
      <c r="DY31" s="13">
        <f t="shared" si="107"/>
        <v>0</v>
      </c>
      <c r="DZ31" s="13">
        <f t="shared" si="108"/>
        <v>0</v>
      </c>
      <c r="EA31" s="13">
        <f t="shared" si="109"/>
        <v>0</v>
      </c>
      <c r="EB31" s="13">
        <f t="shared" si="110"/>
        <v>0</v>
      </c>
      <c r="EC31" s="13">
        <f t="shared" si="111"/>
        <v>0</v>
      </c>
      <c r="ED31" s="13">
        <f t="shared" si="112"/>
        <v>0</v>
      </c>
      <c r="EE31" s="13">
        <f t="shared" si="113"/>
        <v>0</v>
      </c>
      <c r="EF31" s="13">
        <f t="shared" si="114"/>
        <v>0</v>
      </c>
      <c r="EG31" s="13">
        <f t="shared" si="115"/>
        <v>0</v>
      </c>
      <c r="EH31" s="13">
        <f t="shared" si="116"/>
        <v>0</v>
      </c>
      <c r="EI31" s="13">
        <f t="shared" si="117"/>
        <v>0</v>
      </c>
      <c r="EJ31" s="13">
        <f t="shared" si="118"/>
        <v>0</v>
      </c>
      <c r="EK31" s="13">
        <f t="shared" si="119"/>
        <v>0</v>
      </c>
      <c r="EL31" s="13">
        <f t="shared" si="120"/>
        <v>0</v>
      </c>
      <c r="EM31" s="13">
        <f t="shared" si="121"/>
        <v>0</v>
      </c>
      <c r="EN31" s="13">
        <f t="shared" si="122"/>
        <v>0</v>
      </c>
      <c r="EO31" s="13">
        <f t="shared" si="123"/>
        <v>0</v>
      </c>
      <c r="EP31" s="13">
        <f t="shared" si="124"/>
        <v>0</v>
      </c>
      <c r="EQ31" s="13">
        <f t="shared" si="125"/>
        <v>0</v>
      </c>
      <c r="ER31" s="13">
        <f t="shared" si="126"/>
        <v>0</v>
      </c>
      <c r="ES31" s="13">
        <f t="shared" si="127"/>
        <v>0</v>
      </c>
      <c r="ET31" s="13">
        <f t="shared" si="128"/>
        <v>0</v>
      </c>
      <c r="EU31" s="13">
        <f t="shared" si="129"/>
        <v>0</v>
      </c>
      <c r="EV31" s="13">
        <f t="shared" si="130"/>
        <v>0</v>
      </c>
      <c r="EW31" s="13">
        <f t="shared" si="131"/>
        <v>0</v>
      </c>
      <c r="EX31" s="13">
        <f t="shared" si="132"/>
        <v>0</v>
      </c>
      <c r="EY31" s="13">
        <f t="shared" si="133"/>
        <v>0</v>
      </c>
      <c r="EZ31" s="13">
        <f t="shared" si="134"/>
        <v>0</v>
      </c>
      <c r="FA31" s="13">
        <f t="shared" si="135"/>
        <v>0</v>
      </c>
      <c r="FB31" s="13">
        <f t="shared" si="136"/>
        <v>0</v>
      </c>
      <c r="FC31" s="13">
        <f t="shared" si="137"/>
        <v>0</v>
      </c>
      <c r="FD31" s="13">
        <f t="shared" si="138"/>
        <v>0</v>
      </c>
      <c r="FE31" s="13">
        <f t="shared" si="139"/>
        <v>0</v>
      </c>
      <c r="FF31" s="13">
        <f t="shared" si="140"/>
        <v>0</v>
      </c>
      <c r="FG31" s="13">
        <f t="shared" si="141"/>
        <v>0</v>
      </c>
      <c r="FH31" s="13">
        <f t="shared" si="142"/>
        <v>0</v>
      </c>
      <c r="FI31" s="13">
        <f t="shared" si="143"/>
        <v>0</v>
      </c>
      <c r="FJ31" s="13">
        <f t="shared" si="144"/>
        <v>0</v>
      </c>
      <c r="FK31" s="13">
        <f t="shared" si="145"/>
        <v>0</v>
      </c>
      <c r="FL31" s="13">
        <f t="shared" si="146"/>
        <v>0</v>
      </c>
      <c r="FM31" s="13">
        <f t="shared" si="147"/>
        <v>0</v>
      </c>
      <c r="FN31" s="13">
        <f t="shared" si="148"/>
        <v>0</v>
      </c>
      <c r="FO31" s="13">
        <f t="shared" si="149"/>
        <v>0</v>
      </c>
      <c r="FP31" s="13">
        <f t="shared" si="150"/>
        <v>0</v>
      </c>
      <c r="FQ31" s="13">
        <f t="shared" si="151"/>
        <v>0</v>
      </c>
      <c r="FR31" s="13">
        <f t="shared" si="152"/>
        <v>0</v>
      </c>
      <c r="FS31" s="13">
        <f t="shared" si="153"/>
        <v>0</v>
      </c>
      <c r="FT31" s="13">
        <f t="shared" si="154"/>
        <v>0</v>
      </c>
      <c r="FU31" s="13">
        <f t="shared" si="155"/>
        <v>0</v>
      </c>
      <c r="FV31" s="13">
        <f t="shared" si="156"/>
        <v>0</v>
      </c>
      <c r="FW31" s="13">
        <f t="shared" si="157"/>
        <v>0</v>
      </c>
      <c r="FX31" s="13">
        <f t="shared" si="158"/>
        <v>0</v>
      </c>
      <c r="FY31" s="13">
        <f t="shared" si="159"/>
        <v>0</v>
      </c>
      <c r="FZ31" s="13">
        <f t="shared" si="160"/>
        <v>0</v>
      </c>
      <c r="GA31" s="13">
        <f t="shared" si="161"/>
        <v>0</v>
      </c>
      <c r="GB31" s="13">
        <f t="shared" si="162"/>
        <v>1</v>
      </c>
      <c r="GC31" s="13">
        <f t="shared" si="163"/>
        <v>0</v>
      </c>
      <c r="GD31" s="13">
        <f t="shared" si="164"/>
        <v>0</v>
      </c>
      <c r="GE31" s="13">
        <f t="shared" si="165"/>
        <v>0</v>
      </c>
      <c r="GF31" s="13">
        <f t="shared" si="166"/>
        <v>0</v>
      </c>
      <c r="GG31" s="13">
        <f t="shared" si="167"/>
        <v>0</v>
      </c>
      <c r="GH31" s="30">
        <f t="shared" si="168"/>
        <v>2</v>
      </c>
    </row>
    <row r="32" spans="1:190">
      <c r="A32" s="2">
        <f>'database including 834 studies'!A32</f>
        <v>31</v>
      </c>
      <c r="B32" s="2">
        <f>'database including 834 studies'!J32</f>
        <v>1</v>
      </c>
      <c r="C32" s="2">
        <f>'database including 834 studies'!K32</f>
        <v>5</v>
      </c>
      <c r="D32" s="2">
        <f>'database including 834 studies'!L32</f>
        <v>1</v>
      </c>
      <c r="E32" s="2">
        <f>'database including 834 studies'!M32</f>
        <v>1</v>
      </c>
      <c r="F32" s="2">
        <f>'database including 834 studies'!N32</f>
        <v>1</v>
      </c>
      <c r="G32" s="2">
        <f>'database including 834 studies'!O32</f>
        <v>1</v>
      </c>
      <c r="H32" s="2">
        <f>'database including 834 studies'!P32</f>
        <v>1</v>
      </c>
      <c r="I32" s="2">
        <f>'database including 834 studies'!Q32</f>
        <v>0</v>
      </c>
      <c r="J32" s="2">
        <f>'database including 834 studies'!R32</f>
        <v>2019</v>
      </c>
      <c r="K32" s="29">
        <f>'database including 834 studies'!A562</f>
        <v>561</v>
      </c>
      <c r="L32" s="2">
        <f>'database including 834 studies'!J562</f>
        <v>0</v>
      </c>
      <c r="M32" s="2">
        <f>'database including 834 studies'!K562</f>
        <v>6</v>
      </c>
      <c r="N32" s="2">
        <f>'database including 834 studies'!L562</f>
        <v>1</v>
      </c>
      <c r="O32" s="2">
        <f>'database including 834 studies'!M562</f>
        <v>1</v>
      </c>
      <c r="P32" s="2">
        <f>'database including 834 studies'!N562</f>
        <v>1</v>
      </c>
      <c r="Q32" s="2">
        <f>'database including 834 studies'!O562</f>
        <v>1</v>
      </c>
      <c r="R32" s="2">
        <f>'database including 834 studies'!P562</f>
        <v>1</v>
      </c>
      <c r="S32" s="2">
        <f>'database including 834 studies'!Q562</f>
        <v>1</v>
      </c>
      <c r="T32" s="2">
        <f>'database including 834 studies'!R562</f>
        <v>2017</v>
      </c>
      <c r="V32" s="13">
        <f t="shared" si="0"/>
        <v>0</v>
      </c>
      <c r="W32" s="13">
        <f t="shared" si="1"/>
        <v>0</v>
      </c>
      <c r="X32" s="13">
        <f t="shared" si="2"/>
        <v>0</v>
      </c>
      <c r="Y32" s="13">
        <f t="shared" si="3"/>
        <v>0</v>
      </c>
      <c r="Z32" s="13">
        <f t="shared" si="4"/>
        <v>0</v>
      </c>
      <c r="AA32" s="13">
        <f t="shared" si="5"/>
        <v>0</v>
      </c>
      <c r="AB32" s="13">
        <f t="shared" si="6"/>
        <v>0</v>
      </c>
      <c r="AC32" s="13">
        <f t="shared" si="7"/>
        <v>0</v>
      </c>
      <c r="AD32" s="13">
        <f t="shared" si="8"/>
        <v>0</v>
      </c>
      <c r="AE32" s="13">
        <f t="shared" si="9"/>
        <v>0</v>
      </c>
      <c r="AF32" s="13">
        <f t="shared" si="10"/>
        <v>0</v>
      </c>
      <c r="AG32" s="13">
        <f t="shared" si="11"/>
        <v>0</v>
      </c>
      <c r="AH32" s="13">
        <f t="shared" si="12"/>
        <v>0</v>
      </c>
      <c r="AI32" s="13">
        <f t="shared" si="13"/>
        <v>0</v>
      </c>
      <c r="AJ32" s="13">
        <f t="shared" si="14"/>
        <v>0</v>
      </c>
      <c r="AK32" s="13">
        <f t="shared" si="15"/>
        <v>0</v>
      </c>
      <c r="AL32" s="13">
        <f t="shared" si="16"/>
        <v>0</v>
      </c>
      <c r="AM32" s="13">
        <f t="shared" si="17"/>
        <v>0</v>
      </c>
      <c r="AN32" s="13">
        <f t="shared" si="18"/>
        <v>0</v>
      </c>
      <c r="AO32" s="13">
        <f t="shared" si="19"/>
        <v>0</v>
      </c>
      <c r="AP32" s="13">
        <f t="shared" si="20"/>
        <v>0</v>
      </c>
      <c r="AQ32" s="13">
        <f t="shared" si="21"/>
        <v>0</v>
      </c>
      <c r="AR32" s="13">
        <f t="shared" si="22"/>
        <v>0</v>
      </c>
      <c r="AS32" s="13">
        <f t="shared" si="23"/>
        <v>0</v>
      </c>
      <c r="AT32" s="13">
        <f t="shared" si="24"/>
        <v>0</v>
      </c>
      <c r="AU32" s="13">
        <f t="shared" si="25"/>
        <v>0</v>
      </c>
      <c r="AV32" s="13">
        <f t="shared" si="26"/>
        <v>0</v>
      </c>
      <c r="AW32" s="13">
        <f t="shared" si="27"/>
        <v>0</v>
      </c>
      <c r="AX32" s="13">
        <f t="shared" si="28"/>
        <v>0</v>
      </c>
      <c r="AY32" s="13">
        <f t="shared" si="29"/>
        <v>0</v>
      </c>
      <c r="AZ32" s="13">
        <f t="shared" si="30"/>
        <v>0</v>
      </c>
      <c r="BA32" s="13">
        <f t="shared" si="31"/>
        <v>0</v>
      </c>
      <c r="BB32" s="13">
        <f t="shared" si="32"/>
        <v>0</v>
      </c>
      <c r="BC32" s="13">
        <f t="shared" si="33"/>
        <v>0</v>
      </c>
      <c r="BD32" s="13">
        <f t="shared" si="34"/>
        <v>0</v>
      </c>
      <c r="BE32" s="13">
        <f t="shared" si="35"/>
        <v>0</v>
      </c>
      <c r="BF32" s="13">
        <f t="shared" si="36"/>
        <v>0</v>
      </c>
      <c r="BG32" s="13">
        <f t="shared" si="37"/>
        <v>0</v>
      </c>
      <c r="BH32" s="13">
        <f t="shared" si="38"/>
        <v>0</v>
      </c>
      <c r="BI32" s="13">
        <f t="shared" si="39"/>
        <v>0</v>
      </c>
      <c r="BJ32" s="13">
        <f t="shared" si="40"/>
        <v>0</v>
      </c>
      <c r="BK32" s="13">
        <f t="shared" si="41"/>
        <v>0</v>
      </c>
      <c r="BL32" s="13">
        <f t="shared" si="42"/>
        <v>0</v>
      </c>
      <c r="BM32" s="13">
        <f t="shared" si="43"/>
        <v>0</v>
      </c>
      <c r="BN32" s="13">
        <f t="shared" si="44"/>
        <v>0</v>
      </c>
      <c r="BO32" s="13">
        <f t="shared" si="45"/>
        <v>0</v>
      </c>
      <c r="BP32" s="13">
        <f t="shared" si="46"/>
        <v>0</v>
      </c>
      <c r="BQ32" s="13">
        <f t="shared" si="47"/>
        <v>0</v>
      </c>
      <c r="BR32" s="13">
        <f t="shared" si="48"/>
        <v>0</v>
      </c>
      <c r="BS32" s="13">
        <f t="shared" si="49"/>
        <v>0</v>
      </c>
      <c r="BT32" s="13">
        <f t="shared" si="50"/>
        <v>0</v>
      </c>
      <c r="BU32" s="13">
        <f t="shared" si="51"/>
        <v>0</v>
      </c>
      <c r="BV32" s="13">
        <f t="shared" si="52"/>
        <v>0</v>
      </c>
      <c r="BW32" s="13">
        <f t="shared" si="53"/>
        <v>0</v>
      </c>
      <c r="BX32" s="13">
        <f t="shared" si="54"/>
        <v>0</v>
      </c>
      <c r="BY32" s="13">
        <f t="shared" si="55"/>
        <v>0</v>
      </c>
      <c r="BZ32" s="13">
        <f t="shared" si="56"/>
        <v>0</v>
      </c>
      <c r="CA32" s="13">
        <f t="shared" si="57"/>
        <v>0</v>
      </c>
      <c r="CB32" s="13">
        <f t="shared" si="58"/>
        <v>0</v>
      </c>
      <c r="CC32" s="13">
        <f t="shared" si="59"/>
        <v>0</v>
      </c>
      <c r="CD32" s="13">
        <f t="shared" si="60"/>
        <v>0</v>
      </c>
      <c r="CE32" s="13">
        <f t="shared" si="61"/>
        <v>0</v>
      </c>
      <c r="CF32" s="13">
        <f t="shared" si="62"/>
        <v>0</v>
      </c>
      <c r="CG32" s="13">
        <f t="shared" si="63"/>
        <v>0</v>
      </c>
      <c r="CH32" s="13">
        <f t="shared" si="64"/>
        <v>0</v>
      </c>
      <c r="CI32" s="13">
        <f t="shared" si="65"/>
        <v>0</v>
      </c>
      <c r="CJ32" s="13">
        <f t="shared" si="66"/>
        <v>0</v>
      </c>
      <c r="CK32" s="13">
        <f t="shared" si="67"/>
        <v>0</v>
      </c>
      <c r="CL32" s="13">
        <f t="shared" si="68"/>
        <v>1</v>
      </c>
      <c r="CM32" s="13">
        <f t="shared" si="69"/>
        <v>0</v>
      </c>
      <c r="CN32" s="13">
        <f t="shared" si="70"/>
        <v>0</v>
      </c>
      <c r="CO32" s="13">
        <f t="shared" si="71"/>
        <v>0</v>
      </c>
      <c r="CP32" s="13">
        <f t="shared" si="72"/>
        <v>0</v>
      </c>
      <c r="CQ32" s="13">
        <f t="shared" si="73"/>
        <v>0</v>
      </c>
      <c r="CR32" s="13">
        <f t="shared" si="74"/>
        <v>0</v>
      </c>
      <c r="CS32" s="13">
        <f t="shared" si="75"/>
        <v>0</v>
      </c>
      <c r="CT32" s="13">
        <f t="shared" si="76"/>
        <v>0</v>
      </c>
      <c r="CU32" s="13">
        <f t="shared" si="77"/>
        <v>0</v>
      </c>
      <c r="CV32" s="13">
        <f t="shared" si="78"/>
        <v>0</v>
      </c>
      <c r="CW32" s="13">
        <f t="shared" si="79"/>
        <v>0</v>
      </c>
      <c r="CX32" s="13">
        <f t="shared" si="80"/>
        <v>0</v>
      </c>
      <c r="CY32" s="13">
        <f t="shared" si="81"/>
        <v>0</v>
      </c>
      <c r="CZ32" s="13">
        <f t="shared" si="82"/>
        <v>0</v>
      </c>
      <c r="DA32" s="13">
        <f t="shared" si="83"/>
        <v>0</v>
      </c>
      <c r="DB32" s="13">
        <f t="shared" si="84"/>
        <v>0</v>
      </c>
      <c r="DC32" s="13">
        <f t="shared" si="85"/>
        <v>0</v>
      </c>
      <c r="DD32" s="13">
        <f t="shared" si="86"/>
        <v>0</v>
      </c>
      <c r="DE32" s="13">
        <f t="shared" si="87"/>
        <v>0</v>
      </c>
      <c r="DF32" s="13">
        <f t="shared" si="88"/>
        <v>0</v>
      </c>
      <c r="DG32" s="13">
        <f t="shared" si="89"/>
        <v>0</v>
      </c>
      <c r="DH32" s="13">
        <f t="shared" si="90"/>
        <v>0</v>
      </c>
      <c r="DI32" s="13">
        <f t="shared" si="91"/>
        <v>0</v>
      </c>
      <c r="DJ32" s="13">
        <f t="shared" si="92"/>
        <v>0</v>
      </c>
      <c r="DK32" s="13">
        <f t="shared" si="93"/>
        <v>0</v>
      </c>
      <c r="DL32" s="13">
        <f t="shared" si="94"/>
        <v>0</v>
      </c>
      <c r="DM32" s="13">
        <f t="shared" si="95"/>
        <v>0</v>
      </c>
      <c r="DN32" s="13">
        <f t="shared" si="96"/>
        <v>0</v>
      </c>
      <c r="DO32" s="13">
        <f t="shared" si="97"/>
        <v>0</v>
      </c>
      <c r="DP32" s="13">
        <f t="shared" si="98"/>
        <v>0</v>
      </c>
      <c r="DQ32" s="13">
        <f t="shared" si="99"/>
        <v>0</v>
      </c>
      <c r="DR32" s="13">
        <f t="shared" si="100"/>
        <v>0</v>
      </c>
      <c r="DS32" s="13">
        <f t="shared" si="101"/>
        <v>0</v>
      </c>
      <c r="DT32" s="13">
        <f t="shared" si="102"/>
        <v>0</v>
      </c>
      <c r="DU32" s="13">
        <f t="shared" si="103"/>
        <v>0</v>
      </c>
      <c r="DV32" s="13">
        <f t="shared" si="104"/>
        <v>0</v>
      </c>
      <c r="DW32" s="13">
        <f t="shared" si="105"/>
        <v>0</v>
      </c>
      <c r="DX32" s="13">
        <f t="shared" si="106"/>
        <v>0</v>
      </c>
      <c r="DY32" s="13">
        <f t="shared" si="107"/>
        <v>0</v>
      </c>
      <c r="DZ32" s="13">
        <f t="shared" si="108"/>
        <v>0</v>
      </c>
      <c r="EA32" s="13">
        <f t="shared" si="109"/>
        <v>0</v>
      </c>
      <c r="EB32" s="13">
        <f t="shared" si="110"/>
        <v>0</v>
      </c>
      <c r="EC32" s="13">
        <f t="shared" si="111"/>
        <v>0</v>
      </c>
      <c r="ED32" s="13">
        <f t="shared" si="112"/>
        <v>0</v>
      </c>
      <c r="EE32" s="13">
        <f t="shared" si="113"/>
        <v>0</v>
      </c>
      <c r="EF32" s="13">
        <f t="shared" si="114"/>
        <v>0</v>
      </c>
      <c r="EG32" s="13">
        <f t="shared" si="115"/>
        <v>0</v>
      </c>
      <c r="EH32" s="13">
        <f t="shared" si="116"/>
        <v>0</v>
      </c>
      <c r="EI32" s="13">
        <f t="shared" si="117"/>
        <v>0</v>
      </c>
      <c r="EJ32" s="13">
        <f t="shared" si="118"/>
        <v>0</v>
      </c>
      <c r="EK32" s="13">
        <f t="shared" si="119"/>
        <v>0</v>
      </c>
      <c r="EL32" s="13">
        <f t="shared" si="120"/>
        <v>0</v>
      </c>
      <c r="EM32" s="13">
        <f t="shared" si="121"/>
        <v>0</v>
      </c>
      <c r="EN32" s="13">
        <f t="shared" si="122"/>
        <v>0</v>
      </c>
      <c r="EO32" s="13">
        <f t="shared" si="123"/>
        <v>0</v>
      </c>
      <c r="EP32" s="13">
        <f t="shared" si="124"/>
        <v>0</v>
      </c>
      <c r="EQ32" s="13">
        <f t="shared" si="125"/>
        <v>0</v>
      </c>
      <c r="ER32" s="13">
        <f t="shared" si="126"/>
        <v>0</v>
      </c>
      <c r="ES32" s="13">
        <f t="shared" si="127"/>
        <v>0</v>
      </c>
      <c r="ET32" s="13">
        <f t="shared" si="128"/>
        <v>0</v>
      </c>
      <c r="EU32" s="13">
        <f t="shared" si="129"/>
        <v>0</v>
      </c>
      <c r="EV32" s="13">
        <f t="shared" si="130"/>
        <v>0</v>
      </c>
      <c r="EW32" s="13">
        <f t="shared" si="131"/>
        <v>0</v>
      </c>
      <c r="EX32" s="13">
        <f t="shared" si="132"/>
        <v>0</v>
      </c>
      <c r="EY32" s="13">
        <f t="shared" si="133"/>
        <v>0</v>
      </c>
      <c r="EZ32" s="13">
        <f t="shared" si="134"/>
        <v>0</v>
      </c>
      <c r="FA32" s="13">
        <f t="shared" si="135"/>
        <v>0</v>
      </c>
      <c r="FB32" s="13">
        <f t="shared" si="136"/>
        <v>0</v>
      </c>
      <c r="FC32" s="13">
        <f t="shared" si="137"/>
        <v>0</v>
      </c>
      <c r="FD32" s="13">
        <f t="shared" si="138"/>
        <v>0</v>
      </c>
      <c r="FE32" s="13">
        <f t="shared" si="139"/>
        <v>0</v>
      </c>
      <c r="FF32" s="13">
        <f t="shared" si="140"/>
        <v>0</v>
      </c>
      <c r="FG32" s="13">
        <f t="shared" si="141"/>
        <v>0</v>
      </c>
      <c r="FH32" s="13">
        <f t="shared" si="142"/>
        <v>0</v>
      </c>
      <c r="FI32" s="13">
        <f t="shared" si="143"/>
        <v>0</v>
      </c>
      <c r="FJ32" s="13">
        <f t="shared" si="144"/>
        <v>0</v>
      </c>
      <c r="FK32" s="13">
        <f t="shared" si="145"/>
        <v>0</v>
      </c>
      <c r="FL32" s="13">
        <f t="shared" si="146"/>
        <v>0</v>
      </c>
      <c r="FM32" s="13">
        <f t="shared" si="147"/>
        <v>0</v>
      </c>
      <c r="FN32" s="13">
        <f t="shared" si="148"/>
        <v>0</v>
      </c>
      <c r="FO32" s="13">
        <f t="shared" si="149"/>
        <v>0</v>
      </c>
      <c r="FP32" s="13">
        <f t="shared" si="150"/>
        <v>0</v>
      </c>
      <c r="FQ32" s="13">
        <f t="shared" si="151"/>
        <v>0</v>
      </c>
      <c r="FR32" s="13">
        <f t="shared" si="152"/>
        <v>0</v>
      </c>
      <c r="FS32" s="13">
        <f t="shared" si="153"/>
        <v>0</v>
      </c>
      <c r="FT32" s="13">
        <f t="shared" si="154"/>
        <v>0</v>
      </c>
      <c r="FU32" s="13">
        <f t="shared" si="155"/>
        <v>0</v>
      </c>
      <c r="FV32" s="13">
        <f t="shared" si="156"/>
        <v>0</v>
      </c>
      <c r="FW32" s="13">
        <f t="shared" si="157"/>
        <v>0</v>
      </c>
      <c r="FX32" s="13">
        <f t="shared" si="158"/>
        <v>0</v>
      </c>
      <c r="FY32" s="13">
        <f t="shared" si="159"/>
        <v>0</v>
      </c>
      <c r="FZ32" s="13">
        <f t="shared" si="160"/>
        <v>0</v>
      </c>
      <c r="GA32" s="13">
        <f t="shared" si="161"/>
        <v>0</v>
      </c>
      <c r="GB32" s="13">
        <f t="shared" si="162"/>
        <v>1</v>
      </c>
      <c r="GC32" s="13">
        <f t="shared" si="163"/>
        <v>0</v>
      </c>
      <c r="GD32" s="13">
        <f t="shared" si="164"/>
        <v>0</v>
      </c>
      <c r="GE32" s="13">
        <f t="shared" si="165"/>
        <v>0</v>
      </c>
      <c r="GF32" s="13">
        <f t="shared" si="166"/>
        <v>0</v>
      </c>
      <c r="GG32" s="13">
        <f t="shared" si="167"/>
        <v>0</v>
      </c>
      <c r="GH32" s="30">
        <f t="shared" si="168"/>
        <v>2</v>
      </c>
    </row>
    <row r="33" spans="1:190">
      <c r="A33" s="2">
        <f>'database including 834 studies'!A33</f>
        <v>32</v>
      </c>
      <c r="B33" s="2">
        <f>'database including 834 studies'!J33</f>
        <v>1</v>
      </c>
      <c r="C33" s="2">
        <f>'database including 834 studies'!K33</f>
        <v>5</v>
      </c>
      <c r="D33" s="2">
        <f>'database including 834 studies'!L33</f>
        <v>1</v>
      </c>
      <c r="E33" s="2">
        <f>'database including 834 studies'!M33</f>
        <v>1</v>
      </c>
      <c r="F33" s="2">
        <f>'database including 834 studies'!N33</f>
        <v>1</v>
      </c>
      <c r="G33" s="2">
        <f>'database including 834 studies'!O33</f>
        <v>1</v>
      </c>
      <c r="H33" s="2">
        <f>'database including 834 studies'!P33</f>
        <v>1</v>
      </c>
      <c r="I33" s="2">
        <f>'database including 834 studies'!Q33</f>
        <v>0</v>
      </c>
      <c r="J33" s="2">
        <f>'database including 834 studies'!R33</f>
        <v>2019</v>
      </c>
      <c r="K33" s="29">
        <f>'database including 834 studies'!A563</f>
        <v>562</v>
      </c>
      <c r="L33" s="2">
        <f>'database including 834 studies'!J563</f>
        <v>0</v>
      </c>
      <c r="M33" s="2">
        <f>'database including 834 studies'!K563</f>
        <v>6</v>
      </c>
      <c r="N33" s="2">
        <f>'database including 834 studies'!L563</f>
        <v>1</v>
      </c>
      <c r="O33" s="2">
        <f>'database including 834 studies'!M563</f>
        <v>1</v>
      </c>
      <c r="P33" s="2">
        <f>'database including 834 studies'!N563</f>
        <v>1</v>
      </c>
      <c r="Q33" s="2">
        <f>'database including 834 studies'!O563</f>
        <v>1</v>
      </c>
      <c r="R33" s="2">
        <f>'database including 834 studies'!P563</f>
        <v>1</v>
      </c>
      <c r="S33" s="2">
        <f>'database including 834 studies'!Q563</f>
        <v>1</v>
      </c>
      <c r="T33" s="2">
        <f>'database including 834 studies'!R563</f>
        <v>2017</v>
      </c>
      <c r="V33" s="13">
        <f t="shared" si="0"/>
        <v>0</v>
      </c>
      <c r="W33" s="13">
        <f t="shared" si="1"/>
        <v>0</v>
      </c>
      <c r="X33" s="13">
        <f t="shared" si="2"/>
        <v>0</v>
      </c>
      <c r="Y33" s="13">
        <f t="shared" si="3"/>
        <v>0</v>
      </c>
      <c r="Z33" s="13">
        <f t="shared" si="4"/>
        <v>0</v>
      </c>
      <c r="AA33" s="13">
        <f t="shared" si="5"/>
        <v>0</v>
      </c>
      <c r="AB33" s="13">
        <f t="shared" si="6"/>
        <v>0</v>
      </c>
      <c r="AC33" s="13">
        <f t="shared" si="7"/>
        <v>0</v>
      </c>
      <c r="AD33" s="13">
        <f t="shared" si="8"/>
        <v>0</v>
      </c>
      <c r="AE33" s="13">
        <f t="shared" si="9"/>
        <v>0</v>
      </c>
      <c r="AF33" s="13">
        <f t="shared" si="10"/>
        <v>0</v>
      </c>
      <c r="AG33" s="13">
        <f t="shared" si="11"/>
        <v>0</v>
      </c>
      <c r="AH33" s="13">
        <f t="shared" si="12"/>
        <v>0</v>
      </c>
      <c r="AI33" s="13">
        <f t="shared" si="13"/>
        <v>0</v>
      </c>
      <c r="AJ33" s="13">
        <f t="shared" si="14"/>
        <v>0</v>
      </c>
      <c r="AK33" s="13">
        <f t="shared" si="15"/>
        <v>0</v>
      </c>
      <c r="AL33" s="13">
        <f t="shared" si="16"/>
        <v>0</v>
      </c>
      <c r="AM33" s="13">
        <f t="shared" si="17"/>
        <v>0</v>
      </c>
      <c r="AN33" s="13">
        <f t="shared" si="18"/>
        <v>0</v>
      </c>
      <c r="AO33" s="13">
        <f t="shared" si="19"/>
        <v>0</v>
      </c>
      <c r="AP33" s="13">
        <f t="shared" si="20"/>
        <v>0</v>
      </c>
      <c r="AQ33" s="13">
        <f t="shared" si="21"/>
        <v>0</v>
      </c>
      <c r="AR33" s="13">
        <f t="shared" si="22"/>
        <v>0</v>
      </c>
      <c r="AS33" s="13">
        <f t="shared" si="23"/>
        <v>0</v>
      </c>
      <c r="AT33" s="13">
        <f t="shared" si="24"/>
        <v>0</v>
      </c>
      <c r="AU33" s="13">
        <f t="shared" si="25"/>
        <v>0</v>
      </c>
      <c r="AV33" s="13">
        <f t="shared" si="26"/>
        <v>0</v>
      </c>
      <c r="AW33" s="13">
        <f t="shared" si="27"/>
        <v>0</v>
      </c>
      <c r="AX33" s="13">
        <f t="shared" si="28"/>
        <v>0</v>
      </c>
      <c r="AY33" s="13">
        <f t="shared" si="29"/>
        <v>0</v>
      </c>
      <c r="AZ33" s="13">
        <f t="shared" si="30"/>
        <v>0</v>
      </c>
      <c r="BA33" s="13">
        <f t="shared" si="31"/>
        <v>0</v>
      </c>
      <c r="BB33" s="13">
        <f t="shared" si="32"/>
        <v>0</v>
      </c>
      <c r="BC33" s="13">
        <f t="shared" si="33"/>
        <v>0</v>
      </c>
      <c r="BD33" s="13">
        <f t="shared" si="34"/>
        <v>0</v>
      </c>
      <c r="BE33" s="13">
        <f t="shared" si="35"/>
        <v>0</v>
      </c>
      <c r="BF33" s="13">
        <f t="shared" si="36"/>
        <v>0</v>
      </c>
      <c r="BG33" s="13">
        <f t="shared" si="37"/>
        <v>0</v>
      </c>
      <c r="BH33" s="13">
        <f t="shared" si="38"/>
        <v>0</v>
      </c>
      <c r="BI33" s="13">
        <f t="shared" si="39"/>
        <v>0</v>
      </c>
      <c r="BJ33" s="13">
        <f t="shared" si="40"/>
        <v>0</v>
      </c>
      <c r="BK33" s="13">
        <f t="shared" si="41"/>
        <v>0</v>
      </c>
      <c r="BL33" s="13">
        <f t="shared" si="42"/>
        <v>0</v>
      </c>
      <c r="BM33" s="13">
        <f t="shared" si="43"/>
        <v>0</v>
      </c>
      <c r="BN33" s="13">
        <f t="shared" si="44"/>
        <v>0</v>
      </c>
      <c r="BO33" s="13">
        <f t="shared" si="45"/>
        <v>0</v>
      </c>
      <c r="BP33" s="13">
        <f t="shared" si="46"/>
        <v>0</v>
      </c>
      <c r="BQ33" s="13">
        <f t="shared" si="47"/>
        <v>0</v>
      </c>
      <c r="BR33" s="13">
        <f t="shared" si="48"/>
        <v>0</v>
      </c>
      <c r="BS33" s="13">
        <f t="shared" si="49"/>
        <v>0</v>
      </c>
      <c r="BT33" s="13">
        <f t="shared" si="50"/>
        <v>0</v>
      </c>
      <c r="BU33" s="13">
        <f t="shared" si="51"/>
        <v>0</v>
      </c>
      <c r="BV33" s="13">
        <f t="shared" si="52"/>
        <v>0</v>
      </c>
      <c r="BW33" s="13">
        <f t="shared" si="53"/>
        <v>0</v>
      </c>
      <c r="BX33" s="13">
        <f t="shared" si="54"/>
        <v>0</v>
      </c>
      <c r="BY33" s="13">
        <f t="shared" si="55"/>
        <v>0</v>
      </c>
      <c r="BZ33" s="13">
        <f t="shared" si="56"/>
        <v>0</v>
      </c>
      <c r="CA33" s="13">
        <f t="shared" si="57"/>
        <v>0</v>
      </c>
      <c r="CB33" s="13">
        <f t="shared" si="58"/>
        <v>0</v>
      </c>
      <c r="CC33" s="13">
        <f t="shared" si="59"/>
        <v>0</v>
      </c>
      <c r="CD33" s="13">
        <f t="shared" si="60"/>
        <v>0</v>
      </c>
      <c r="CE33" s="13">
        <f t="shared" si="61"/>
        <v>0</v>
      </c>
      <c r="CF33" s="13">
        <f t="shared" si="62"/>
        <v>0</v>
      </c>
      <c r="CG33" s="13">
        <f t="shared" si="63"/>
        <v>0</v>
      </c>
      <c r="CH33" s="13">
        <f t="shared" si="64"/>
        <v>0</v>
      </c>
      <c r="CI33" s="13">
        <f t="shared" si="65"/>
        <v>0</v>
      </c>
      <c r="CJ33" s="13">
        <f t="shared" si="66"/>
        <v>0</v>
      </c>
      <c r="CK33" s="13">
        <f t="shared" si="67"/>
        <v>0</v>
      </c>
      <c r="CL33" s="13">
        <f t="shared" si="68"/>
        <v>1</v>
      </c>
      <c r="CM33" s="13">
        <f t="shared" si="69"/>
        <v>0</v>
      </c>
      <c r="CN33" s="13">
        <f t="shared" si="70"/>
        <v>0</v>
      </c>
      <c r="CO33" s="13">
        <f t="shared" si="71"/>
        <v>0</v>
      </c>
      <c r="CP33" s="13">
        <f t="shared" si="72"/>
        <v>0</v>
      </c>
      <c r="CQ33" s="13">
        <f t="shared" si="73"/>
        <v>0</v>
      </c>
      <c r="CR33" s="13">
        <f t="shared" si="74"/>
        <v>0</v>
      </c>
      <c r="CS33" s="13">
        <f t="shared" si="75"/>
        <v>0</v>
      </c>
      <c r="CT33" s="13">
        <f t="shared" si="76"/>
        <v>0</v>
      </c>
      <c r="CU33" s="13">
        <f t="shared" si="77"/>
        <v>0</v>
      </c>
      <c r="CV33" s="13">
        <f t="shared" si="78"/>
        <v>0</v>
      </c>
      <c r="CW33" s="13">
        <f t="shared" si="79"/>
        <v>0</v>
      </c>
      <c r="CX33" s="13">
        <f t="shared" si="80"/>
        <v>0</v>
      </c>
      <c r="CY33" s="13">
        <f t="shared" si="81"/>
        <v>0</v>
      </c>
      <c r="CZ33" s="13">
        <f t="shared" si="82"/>
        <v>0</v>
      </c>
      <c r="DA33" s="13">
        <f t="shared" si="83"/>
        <v>0</v>
      </c>
      <c r="DB33" s="13">
        <f t="shared" si="84"/>
        <v>0</v>
      </c>
      <c r="DC33" s="13">
        <f t="shared" si="85"/>
        <v>0</v>
      </c>
      <c r="DD33" s="13">
        <f t="shared" si="86"/>
        <v>0</v>
      </c>
      <c r="DE33" s="13">
        <f t="shared" si="87"/>
        <v>0</v>
      </c>
      <c r="DF33" s="13">
        <f t="shared" si="88"/>
        <v>0</v>
      </c>
      <c r="DG33" s="13">
        <f t="shared" si="89"/>
        <v>0</v>
      </c>
      <c r="DH33" s="13">
        <f t="shared" si="90"/>
        <v>0</v>
      </c>
      <c r="DI33" s="13">
        <f t="shared" si="91"/>
        <v>0</v>
      </c>
      <c r="DJ33" s="13">
        <f t="shared" si="92"/>
        <v>0</v>
      </c>
      <c r="DK33" s="13">
        <f t="shared" si="93"/>
        <v>0</v>
      </c>
      <c r="DL33" s="13">
        <f t="shared" si="94"/>
        <v>0</v>
      </c>
      <c r="DM33" s="13">
        <f t="shared" si="95"/>
        <v>0</v>
      </c>
      <c r="DN33" s="13">
        <f t="shared" si="96"/>
        <v>0</v>
      </c>
      <c r="DO33" s="13">
        <f t="shared" si="97"/>
        <v>0</v>
      </c>
      <c r="DP33" s="13">
        <f t="shared" si="98"/>
        <v>0</v>
      </c>
      <c r="DQ33" s="13">
        <f t="shared" si="99"/>
        <v>0</v>
      </c>
      <c r="DR33" s="13">
        <f t="shared" si="100"/>
        <v>0</v>
      </c>
      <c r="DS33" s="13">
        <f t="shared" si="101"/>
        <v>0</v>
      </c>
      <c r="DT33" s="13">
        <f t="shared" si="102"/>
        <v>0</v>
      </c>
      <c r="DU33" s="13">
        <f t="shared" si="103"/>
        <v>0</v>
      </c>
      <c r="DV33" s="13">
        <f t="shared" si="104"/>
        <v>0</v>
      </c>
      <c r="DW33" s="13">
        <f t="shared" si="105"/>
        <v>0</v>
      </c>
      <c r="DX33" s="13">
        <f t="shared" si="106"/>
        <v>0</v>
      </c>
      <c r="DY33" s="13">
        <f t="shared" si="107"/>
        <v>0</v>
      </c>
      <c r="DZ33" s="13">
        <f t="shared" si="108"/>
        <v>0</v>
      </c>
      <c r="EA33" s="13">
        <f t="shared" si="109"/>
        <v>0</v>
      </c>
      <c r="EB33" s="13">
        <f t="shared" si="110"/>
        <v>0</v>
      </c>
      <c r="EC33" s="13">
        <f t="shared" si="111"/>
        <v>0</v>
      </c>
      <c r="ED33" s="13">
        <f t="shared" si="112"/>
        <v>0</v>
      </c>
      <c r="EE33" s="13">
        <f t="shared" si="113"/>
        <v>0</v>
      </c>
      <c r="EF33" s="13">
        <f t="shared" si="114"/>
        <v>0</v>
      </c>
      <c r="EG33" s="13">
        <f t="shared" si="115"/>
        <v>0</v>
      </c>
      <c r="EH33" s="13">
        <f t="shared" si="116"/>
        <v>0</v>
      </c>
      <c r="EI33" s="13">
        <f t="shared" si="117"/>
        <v>0</v>
      </c>
      <c r="EJ33" s="13">
        <f t="shared" si="118"/>
        <v>0</v>
      </c>
      <c r="EK33" s="13">
        <f t="shared" si="119"/>
        <v>0</v>
      </c>
      <c r="EL33" s="13">
        <f t="shared" si="120"/>
        <v>0</v>
      </c>
      <c r="EM33" s="13">
        <f t="shared" si="121"/>
        <v>0</v>
      </c>
      <c r="EN33" s="13">
        <f t="shared" si="122"/>
        <v>0</v>
      </c>
      <c r="EO33" s="13">
        <f t="shared" si="123"/>
        <v>0</v>
      </c>
      <c r="EP33" s="13">
        <f t="shared" si="124"/>
        <v>0</v>
      </c>
      <c r="EQ33" s="13">
        <f t="shared" si="125"/>
        <v>0</v>
      </c>
      <c r="ER33" s="13">
        <f t="shared" si="126"/>
        <v>0</v>
      </c>
      <c r="ES33" s="13">
        <f t="shared" si="127"/>
        <v>0</v>
      </c>
      <c r="ET33" s="13">
        <f t="shared" si="128"/>
        <v>0</v>
      </c>
      <c r="EU33" s="13">
        <f t="shared" si="129"/>
        <v>0</v>
      </c>
      <c r="EV33" s="13">
        <f t="shared" si="130"/>
        <v>0</v>
      </c>
      <c r="EW33" s="13">
        <f t="shared" si="131"/>
        <v>0</v>
      </c>
      <c r="EX33" s="13">
        <f t="shared" si="132"/>
        <v>0</v>
      </c>
      <c r="EY33" s="13">
        <f t="shared" si="133"/>
        <v>0</v>
      </c>
      <c r="EZ33" s="13">
        <f t="shared" si="134"/>
        <v>0</v>
      </c>
      <c r="FA33" s="13">
        <f t="shared" si="135"/>
        <v>0</v>
      </c>
      <c r="FB33" s="13">
        <f t="shared" si="136"/>
        <v>0</v>
      </c>
      <c r="FC33" s="13">
        <f t="shared" si="137"/>
        <v>0</v>
      </c>
      <c r="FD33" s="13">
        <f t="shared" si="138"/>
        <v>0</v>
      </c>
      <c r="FE33" s="13">
        <f t="shared" si="139"/>
        <v>0</v>
      </c>
      <c r="FF33" s="13">
        <f t="shared" si="140"/>
        <v>0</v>
      </c>
      <c r="FG33" s="13">
        <f t="shared" si="141"/>
        <v>0</v>
      </c>
      <c r="FH33" s="13">
        <f t="shared" si="142"/>
        <v>0</v>
      </c>
      <c r="FI33" s="13">
        <f t="shared" si="143"/>
        <v>0</v>
      </c>
      <c r="FJ33" s="13">
        <f t="shared" si="144"/>
        <v>0</v>
      </c>
      <c r="FK33" s="13">
        <f t="shared" si="145"/>
        <v>0</v>
      </c>
      <c r="FL33" s="13">
        <f t="shared" si="146"/>
        <v>0</v>
      </c>
      <c r="FM33" s="13">
        <f t="shared" si="147"/>
        <v>0</v>
      </c>
      <c r="FN33" s="13">
        <f t="shared" si="148"/>
        <v>0</v>
      </c>
      <c r="FO33" s="13">
        <f t="shared" si="149"/>
        <v>0</v>
      </c>
      <c r="FP33" s="13">
        <f t="shared" si="150"/>
        <v>0</v>
      </c>
      <c r="FQ33" s="13">
        <f t="shared" si="151"/>
        <v>0</v>
      </c>
      <c r="FR33" s="13">
        <f t="shared" si="152"/>
        <v>0</v>
      </c>
      <c r="FS33" s="13">
        <f t="shared" si="153"/>
        <v>0</v>
      </c>
      <c r="FT33" s="13">
        <f t="shared" si="154"/>
        <v>0</v>
      </c>
      <c r="FU33" s="13">
        <f t="shared" si="155"/>
        <v>0</v>
      </c>
      <c r="FV33" s="13">
        <f t="shared" si="156"/>
        <v>0</v>
      </c>
      <c r="FW33" s="13">
        <f t="shared" si="157"/>
        <v>0</v>
      </c>
      <c r="FX33" s="13">
        <f t="shared" si="158"/>
        <v>0</v>
      </c>
      <c r="FY33" s="13">
        <f t="shared" si="159"/>
        <v>0</v>
      </c>
      <c r="FZ33" s="13">
        <f t="shared" si="160"/>
        <v>0</v>
      </c>
      <c r="GA33" s="13">
        <f t="shared" si="161"/>
        <v>0</v>
      </c>
      <c r="GB33" s="13">
        <f t="shared" si="162"/>
        <v>1</v>
      </c>
      <c r="GC33" s="13">
        <f t="shared" si="163"/>
        <v>0</v>
      </c>
      <c r="GD33" s="13">
        <f t="shared" si="164"/>
        <v>0</v>
      </c>
      <c r="GE33" s="13">
        <f t="shared" si="165"/>
        <v>0</v>
      </c>
      <c r="GF33" s="13">
        <f t="shared" si="166"/>
        <v>0</v>
      </c>
      <c r="GG33" s="13">
        <f t="shared" si="167"/>
        <v>0</v>
      </c>
      <c r="GH33" s="30">
        <f t="shared" si="168"/>
        <v>2</v>
      </c>
    </row>
    <row r="34" spans="1:190">
      <c r="A34" s="2">
        <f>'database including 834 studies'!A34</f>
        <v>33</v>
      </c>
      <c r="B34" s="2">
        <f>'database including 834 studies'!J34</f>
        <v>1</v>
      </c>
      <c r="C34" s="2">
        <f>'database including 834 studies'!K34</f>
        <v>5</v>
      </c>
      <c r="D34" s="2">
        <f>'database including 834 studies'!L34</f>
        <v>1</v>
      </c>
      <c r="E34" s="2">
        <f>'database including 834 studies'!M34</f>
        <v>1</v>
      </c>
      <c r="F34" s="2">
        <f>'database including 834 studies'!N34</f>
        <v>1</v>
      </c>
      <c r="G34" s="2">
        <f>'database including 834 studies'!O34</f>
        <v>1</v>
      </c>
      <c r="H34" s="2">
        <f>'database including 834 studies'!P34</f>
        <v>1</v>
      </c>
      <c r="I34" s="2">
        <f>'database including 834 studies'!Q34</f>
        <v>0</v>
      </c>
      <c r="J34" s="2">
        <f>'database including 834 studies'!R34</f>
        <v>2014</v>
      </c>
      <c r="K34" s="29">
        <f>'database including 834 studies'!A564</f>
        <v>563</v>
      </c>
      <c r="L34" s="2">
        <f>'database including 834 studies'!J564</f>
        <v>0</v>
      </c>
      <c r="M34" s="2">
        <f>'database including 834 studies'!K564</f>
        <v>6</v>
      </c>
      <c r="N34" s="2">
        <f>'database including 834 studies'!L564</f>
        <v>1</v>
      </c>
      <c r="O34" s="2">
        <f>'database including 834 studies'!M564</f>
        <v>1</v>
      </c>
      <c r="P34" s="2">
        <f>'database including 834 studies'!N564</f>
        <v>1</v>
      </c>
      <c r="Q34" s="2">
        <f>'database including 834 studies'!O564</f>
        <v>1</v>
      </c>
      <c r="R34" s="2">
        <f>'database including 834 studies'!P564</f>
        <v>1</v>
      </c>
      <c r="S34" s="2">
        <f>'database including 834 studies'!Q564</f>
        <v>1</v>
      </c>
      <c r="T34" s="2">
        <f>'database including 834 studies'!R564</f>
        <v>2020</v>
      </c>
      <c r="V34" s="13">
        <f t="shared" si="0"/>
        <v>0</v>
      </c>
      <c r="W34" s="13">
        <f t="shared" si="1"/>
        <v>0</v>
      </c>
      <c r="X34" s="13">
        <f t="shared" si="2"/>
        <v>0</v>
      </c>
      <c r="Y34" s="13">
        <f t="shared" si="3"/>
        <v>0</v>
      </c>
      <c r="Z34" s="13">
        <f t="shared" si="4"/>
        <v>0</v>
      </c>
      <c r="AA34" s="13">
        <f t="shared" si="5"/>
        <v>0</v>
      </c>
      <c r="AB34" s="13">
        <f t="shared" si="6"/>
        <v>0</v>
      </c>
      <c r="AC34" s="13">
        <f t="shared" si="7"/>
        <v>0</v>
      </c>
      <c r="AD34" s="13">
        <f t="shared" si="8"/>
        <v>0</v>
      </c>
      <c r="AE34" s="13">
        <f t="shared" si="9"/>
        <v>0</v>
      </c>
      <c r="AF34" s="13">
        <f t="shared" si="10"/>
        <v>0</v>
      </c>
      <c r="AG34" s="13">
        <f t="shared" si="11"/>
        <v>0</v>
      </c>
      <c r="AH34" s="13">
        <f t="shared" si="12"/>
        <v>0</v>
      </c>
      <c r="AI34" s="13">
        <f t="shared" si="13"/>
        <v>0</v>
      </c>
      <c r="AJ34" s="13">
        <f t="shared" si="14"/>
        <v>0</v>
      </c>
      <c r="AK34" s="13">
        <f t="shared" si="15"/>
        <v>0</v>
      </c>
      <c r="AL34" s="13">
        <f t="shared" si="16"/>
        <v>0</v>
      </c>
      <c r="AM34" s="13">
        <f t="shared" si="17"/>
        <v>0</v>
      </c>
      <c r="AN34" s="13">
        <f t="shared" si="18"/>
        <v>0</v>
      </c>
      <c r="AO34" s="13">
        <f t="shared" si="19"/>
        <v>0</v>
      </c>
      <c r="AP34" s="13">
        <f t="shared" si="20"/>
        <v>0</v>
      </c>
      <c r="AQ34" s="13">
        <f t="shared" si="21"/>
        <v>0</v>
      </c>
      <c r="AR34" s="13">
        <f t="shared" si="22"/>
        <v>0</v>
      </c>
      <c r="AS34" s="13">
        <f t="shared" si="23"/>
        <v>0</v>
      </c>
      <c r="AT34" s="13">
        <f t="shared" si="24"/>
        <v>0</v>
      </c>
      <c r="AU34" s="13">
        <f t="shared" si="25"/>
        <v>0</v>
      </c>
      <c r="AV34" s="13">
        <f t="shared" si="26"/>
        <v>0</v>
      </c>
      <c r="AW34" s="13">
        <f t="shared" si="27"/>
        <v>0</v>
      </c>
      <c r="AX34" s="13">
        <f t="shared" si="28"/>
        <v>0</v>
      </c>
      <c r="AY34" s="13">
        <f t="shared" si="29"/>
        <v>0</v>
      </c>
      <c r="AZ34" s="13">
        <f t="shared" si="30"/>
        <v>0</v>
      </c>
      <c r="BA34" s="13">
        <f t="shared" si="31"/>
        <v>0</v>
      </c>
      <c r="BB34" s="13">
        <f t="shared" si="32"/>
        <v>0</v>
      </c>
      <c r="BC34" s="13">
        <f t="shared" si="33"/>
        <v>0</v>
      </c>
      <c r="BD34" s="13">
        <f t="shared" si="34"/>
        <v>0</v>
      </c>
      <c r="BE34" s="13">
        <f t="shared" si="35"/>
        <v>0</v>
      </c>
      <c r="BF34" s="13">
        <f t="shared" si="36"/>
        <v>0</v>
      </c>
      <c r="BG34" s="13">
        <f t="shared" si="37"/>
        <v>0</v>
      </c>
      <c r="BH34" s="13">
        <f t="shared" si="38"/>
        <v>0</v>
      </c>
      <c r="BI34" s="13">
        <f t="shared" si="39"/>
        <v>0</v>
      </c>
      <c r="BJ34" s="13">
        <f t="shared" si="40"/>
        <v>0</v>
      </c>
      <c r="BK34" s="13">
        <f t="shared" si="41"/>
        <v>0</v>
      </c>
      <c r="BL34" s="13">
        <f t="shared" si="42"/>
        <v>0</v>
      </c>
      <c r="BM34" s="13">
        <f t="shared" si="43"/>
        <v>0</v>
      </c>
      <c r="BN34" s="13">
        <f t="shared" si="44"/>
        <v>0</v>
      </c>
      <c r="BO34" s="13">
        <f t="shared" si="45"/>
        <v>0</v>
      </c>
      <c r="BP34" s="13">
        <f t="shared" si="46"/>
        <v>0</v>
      </c>
      <c r="BQ34" s="13">
        <f t="shared" si="47"/>
        <v>0</v>
      </c>
      <c r="BR34" s="13">
        <f t="shared" si="48"/>
        <v>0</v>
      </c>
      <c r="BS34" s="13">
        <f t="shared" si="49"/>
        <v>0</v>
      </c>
      <c r="BT34" s="13">
        <f t="shared" si="50"/>
        <v>0</v>
      </c>
      <c r="BU34" s="13">
        <f t="shared" si="51"/>
        <v>0</v>
      </c>
      <c r="BV34" s="13">
        <f t="shared" si="52"/>
        <v>0</v>
      </c>
      <c r="BW34" s="13">
        <f t="shared" si="53"/>
        <v>0</v>
      </c>
      <c r="BX34" s="13">
        <f t="shared" si="54"/>
        <v>0</v>
      </c>
      <c r="BY34" s="13">
        <f t="shared" si="55"/>
        <v>0</v>
      </c>
      <c r="BZ34" s="13">
        <f t="shared" si="56"/>
        <v>0</v>
      </c>
      <c r="CA34" s="13">
        <f t="shared" si="57"/>
        <v>0</v>
      </c>
      <c r="CB34" s="13">
        <f t="shared" si="58"/>
        <v>0</v>
      </c>
      <c r="CC34" s="13">
        <f t="shared" si="59"/>
        <v>0</v>
      </c>
      <c r="CD34" s="13">
        <f t="shared" si="60"/>
        <v>0</v>
      </c>
      <c r="CE34" s="13">
        <f t="shared" si="61"/>
        <v>0</v>
      </c>
      <c r="CF34" s="13">
        <f t="shared" si="62"/>
        <v>0</v>
      </c>
      <c r="CG34" s="13">
        <f t="shared" si="63"/>
        <v>1</v>
      </c>
      <c r="CH34" s="13">
        <f t="shared" si="64"/>
        <v>0</v>
      </c>
      <c r="CI34" s="13">
        <f t="shared" si="65"/>
        <v>0</v>
      </c>
      <c r="CJ34" s="13">
        <f t="shared" si="66"/>
        <v>0</v>
      </c>
      <c r="CK34" s="13">
        <f t="shared" si="67"/>
        <v>0</v>
      </c>
      <c r="CL34" s="13">
        <f t="shared" si="68"/>
        <v>0</v>
      </c>
      <c r="CM34" s="13">
        <f t="shared" si="69"/>
        <v>0</v>
      </c>
      <c r="CN34" s="13">
        <f t="shared" si="70"/>
        <v>0</v>
      </c>
      <c r="CO34" s="13">
        <f t="shared" si="71"/>
        <v>0</v>
      </c>
      <c r="CP34" s="13">
        <f t="shared" si="72"/>
        <v>0</v>
      </c>
      <c r="CQ34" s="13">
        <f t="shared" si="73"/>
        <v>0</v>
      </c>
      <c r="CR34" s="13">
        <f t="shared" si="74"/>
        <v>0</v>
      </c>
      <c r="CS34" s="13">
        <f t="shared" si="75"/>
        <v>0</v>
      </c>
      <c r="CT34" s="13">
        <f t="shared" si="76"/>
        <v>0</v>
      </c>
      <c r="CU34" s="13">
        <f t="shared" si="77"/>
        <v>0</v>
      </c>
      <c r="CV34" s="13">
        <f t="shared" si="78"/>
        <v>0</v>
      </c>
      <c r="CW34" s="13">
        <f t="shared" si="79"/>
        <v>0</v>
      </c>
      <c r="CX34" s="13">
        <f t="shared" si="80"/>
        <v>0</v>
      </c>
      <c r="CY34" s="13">
        <f t="shared" si="81"/>
        <v>0</v>
      </c>
      <c r="CZ34" s="13">
        <f t="shared" si="82"/>
        <v>0</v>
      </c>
      <c r="DA34" s="13">
        <f t="shared" si="83"/>
        <v>0</v>
      </c>
      <c r="DB34" s="13">
        <f t="shared" si="84"/>
        <v>0</v>
      </c>
      <c r="DC34" s="13">
        <f t="shared" si="85"/>
        <v>0</v>
      </c>
      <c r="DD34" s="13">
        <f t="shared" si="86"/>
        <v>0</v>
      </c>
      <c r="DE34" s="13">
        <f t="shared" si="87"/>
        <v>0</v>
      </c>
      <c r="DF34" s="13">
        <f t="shared" si="88"/>
        <v>0</v>
      </c>
      <c r="DG34" s="13">
        <f t="shared" si="89"/>
        <v>0</v>
      </c>
      <c r="DH34" s="13">
        <f t="shared" si="90"/>
        <v>0</v>
      </c>
      <c r="DI34" s="13">
        <f t="shared" si="91"/>
        <v>0</v>
      </c>
      <c r="DJ34" s="13">
        <f t="shared" si="92"/>
        <v>0</v>
      </c>
      <c r="DK34" s="13">
        <f t="shared" si="93"/>
        <v>0</v>
      </c>
      <c r="DL34" s="13">
        <f t="shared" si="94"/>
        <v>0</v>
      </c>
      <c r="DM34" s="13">
        <f t="shared" si="95"/>
        <v>0</v>
      </c>
      <c r="DN34" s="13">
        <f t="shared" si="96"/>
        <v>0</v>
      </c>
      <c r="DO34" s="13">
        <f t="shared" si="97"/>
        <v>0</v>
      </c>
      <c r="DP34" s="13">
        <f t="shared" si="98"/>
        <v>0</v>
      </c>
      <c r="DQ34" s="13">
        <f t="shared" si="99"/>
        <v>0</v>
      </c>
      <c r="DR34" s="13">
        <f t="shared" si="100"/>
        <v>0</v>
      </c>
      <c r="DS34" s="13">
        <f t="shared" si="101"/>
        <v>0</v>
      </c>
      <c r="DT34" s="13">
        <f t="shared" si="102"/>
        <v>0</v>
      </c>
      <c r="DU34" s="13">
        <f t="shared" si="103"/>
        <v>0</v>
      </c>
      <c r="DV34" s="13">
        <f t="shared" si="104"/>
        <v>0</v>
      </c>
      <c r="DW34" s="13">
        <f t="shared" si="105"/>
        <v>0</v>
      </c>
      <c r="DX34" s="13">
        <f t="shared" si="106"/>
        <v>0</v>
      </c>
      <c r="DY34" s="13">
        <f t="shared" si="107"/>
        <v>0</v>
      </c>
      <c r="DZ34" s="13">
        <f t="shared" si="108"/>
        <v>0</v>
      </c>
      <c r="EA34" s="13">
        <f t="shared" si="109"/>
        <v>0</v>
      </c>
      <c r="EB34" s="13">
        <f t="shared" si="110"/>
        <v>0</v>
      </c>
      <c r="EC34" s="13">
        <f t="shared" si="111"/>
        <v>0</v>
      </c>
      <c r="ED34" s="13">
        <f t="shared" si="112"/>
        <v>0</v>
      </c>
      <c r="EE34" s="13">
        <f t="shared" si="113"/>
        <v>0</v>
      </c>
      <c r="EF34" s="13">
        <f t="shared" si="114"/>
        <v>0</v>
      </c>
      <c r="EG34" s="13">
        <f t="shared" si="115"/>
        <v>0</v>
      </c>
      <c r="EH34" s="13">
        <f t="shared" si="116"/>
        <v>0</v>
      </c>
      <c r="EI34" s="13">
        <f t="shared" si="117"/>
        <v>0</v>
      </c>
      <c r="EJ34" s="13">
        <f t="shared" si="118"/>
        <v>0</v>
      </c>
      <c r="EK34" s="13">
        <f t="shared" si="119"/>
        <v>0</v>
      </c>
      <c r="EL34" s="13">
        <f t="shared" si="120"/>
        <v>0</v>
      </c>
      <c r="EM34" s="13">
        <f t="shared" si="121"/>
        <v>0</v>
      </c>
      <c r="EN34" s="13">
        <f t="shared" si="122"/>
        <v>0</v>
      </c>
      <c r="EO34" s="13">
        <f t="shared" si="123"/>
        <v>0</v>
      </c>
      <c r="EP34" s="13">
        <f t="shared" si="124"/>
        <v>0</v>
      </c>
      <c r="EQ34" s="13">
        <f t="shared" si="125"/>
        <v>0</v>
      </c>
      <c r="ER34" s="13">
        <f t="shared" si="126"/>
        <v>0</v>
      </c>
      <c r="ES34" s="13">
        <f t="shared" si="127"/>
        <v>0</v>
      </c>
      <c r="ET34" s="13">
        <f t="shared" si="128"/>
        <v>0</v>
      </c>
      <c r="EU34" s="13">
        <f t="shared" si="129"/>
        <v>0</v>
      </c>
      <c r="EV34" s="13">
        <f t="shared" si="130"/>
        <v>0</v>
      </c>
      <c r="EW34" s="13">
        <f t="shared" si="131"/>
        <v>0</v>
      </c>
      <c r="EX34" s="13">
        <f t="shared" si="132"/>
        <v>0</v>
      </c>
      <c r="EY34" s="13">
        <f t="shared" si="133"/>
        <v>0</v>
      </c>
      <c r="EZ34" s="13">
        <f t="shared" si="134"/>
        <v>0</v>
      </c>
      <c r="FA34" s="13">
        <f t="shared" si="135"/>
        <v>0</v>
      </c>
      <c r="FB34" s="13">
        <f t="shared" si="136"/>
        <v>0</v>
      </c>
      <c r="FC34" s="13">
        <f t="shared" si="137"/>
        <v>0</v>
      </c>
      <c r="FD34" s="13">
        <f t="shared" si="138"/>
        <v>0</v>
      </c>
      <c r="FE34" s="13">
        <f t="shared" si="139"/>
        <v>0</v>
      </c>
      <c r="FF34" s="13">
        <f t="shared" si="140"/>
        <v>0</v>
      </c>
      <c r="FG34" s="13">
        <f t="shared" si="141"/>
        <v>0</v>
      </c>
      <c r="FH34" s="13">
        <f t="shared" si="142"/>
        <v>0</v>
      </c>
      <c r="FI34" s="13">
        <f t="shared" si="143"/>
        <v>0</v>
      </c>
      <c r="FJ34" s="13">
        <f t="shared" si="144"/>
        <v>0</v>
      </c>
      <c r="FK34" s="13">
        <f t="shared" si="145"/>
        <v>0</v>
      </c>
      <c r="FL34" s="13">
        <f t="shared" si="146"/>
        <v>0</v>
      </c>
      <c r="FM34" s="13">
        <f t="shared" si="147"/>
        <v>0</v>
      </c>
      <c r="FN34" s="13">
        <f t="shared" si="148"/>
        <v>0</v>
      </c>
      <c r="FO34" s="13">
        <f t="shared" si="149"/>
        <v>0</v>
      </c>
      <c r="FP34" s="13">
        <f t="shared" si="150"/>
        <v>0</v>
      </c>
      <c r="FQ34" s="13">
        <f t="shared" si="151"/>
        <v>0</v>
      </c>
      <c r="FR34" s="13">
        <f t="shared" si="152"/>
        <v>0</v>
      </c>
      <c r="FS34" s="13">
        <f t="shared" si="153"/>
        <v>0</v>
      </c>
      <c r="FT34" s="13">
        <f t="shared" si="154"/>
        <v>0</v>
      </c>
      <c r="FU34" s="13">
        <f t="shared" si="155"/>
        <v>0</v>
      </c>
      <c r="FV34" s="13">
        <f t="shared" si="156"/>
        <v>0</v>
      </c>
      <c r="FW34" s="13">
        <f t="shared" si="157"/>
        <v>0</v>
      </c>
      <c r="FX34" s="13">
        <f t="shared" si="158"/>
        <v>0</v>
      </c>
      <c r="FY34" s="13">
        <f t="shared" si="159"/>
        <v>0</v>
      </c>
      <c r="FZ34" s="13">
        <f t="shared" si="160"/>
        <v>0</v>
      </c>
      <c r="GA34" s="13">
        <f t="shared" si="161"/>
        <v>0</v>
      </c>
      <c r="GB34" s="13">
        <f t="shared" si="162"/>
        <v>0</v>
      </c>
      <c r="GC34" s="13">
        <f t="shared" si="163"/>
        <v>0</v>
      </c>
      <c r="GD34" s="13">
        <f t="shared" si="164"/>
        <v>0</v>
      </c>
      <c r="GE34" s="13">
        <f t="shared" si="165"/>
        <v>1</v>
      </c>
      <c r="GF34" s="13">
        <f t="shared" si="166"/>
        <v>0</v>
      </c>
      <c r="GG34" s="13">
        <f t="shared" si="167"/>
        <v>0</v>
      </c>
      <c r="GH34" s="30">
        <f t="shared" si="168"/>
        <v>2</v>
      </c>
    </row>
    <row r="35" spans="1:190">
      <c r="A35" s="2">
        <f>'database including 834 studies'!A35</f>
        <v>34</v>
      </c>
      <c r="B35" s="2">
        <f>'database including 834 studies'!J35</f>
        <v>1</v>
      </c>
      <c r="C35" s="2">
        <f>'database including 834 studies'!K35</f>
        <v>5</v>
      </c>
      <c r="D35" s="2">
        <f>'database including 834 studies'!L35</f>
        <v>0</v>
      </c>
      <c r="E35" s="2">
        <f>'database including 834 studies'!M35</f>
        <v>1</v>
      </c>
      <c r="F35" s="2">
        <f>'database including 834 studies'!N35</f>
        <v>1</v>
      </c>
      <c r="G35" s="2">
        <f>'database including 834 studies'!O35</f>
        <v>1</v>
      </c>
      <c r="H35" s="2">
        <f>'database including 834 studies'!P35</f>
        <v>1</v>
      </c>
      <c r="I35" s="2">
        <f>'database including 834 studies'!Q35</f>
        <v>1</v>
      </c>
      <c r="J35" s="2">
        <f>'database including 834 studies'!R35</f>
        <v>2018</v>
      </c>
      <c r="K35" s="29">
        <f>'database including 834 studies'!A565</f>
        <v>564</v>
      </c>
      <c r="L35" s="2">
        <f>'database including 834 studies'!J565</f>
        <v>0</v>
      </c>
      <c r="M35" s="2">
        <f>'database including 834 studies'!K565</f>
        <v>6</v>
      </c>
      <c r="N35" s="2">
        <f>'database including 834 studies'!L565</f>
        <v>1</v>
      </c>
      <c r="O35" s="2">
        <f>'database including 834 studies'!M565</f>
        <v>1</v>
      </c>
      <c r="P35" s="2">
        <f>'database including 834 studies'!N565</f>
        <v>1</v>
      </c>
      <c r="Q35" s="2">
        <f>'database including 834 studies'!O565</f>
        <v>1</v>
      </c>
      <c r="R35" s="2">
        <f>'database including 834 studies'!P565</f>
        <v>1</v>
      </c>
      <c r="S35" s="2">
        <f>'database including 834 studies'!Q565</f>
        <v>1</v>
      </c>
      <c r="T35" s="2">
        <f>'database including 834 studies'!R565</f>
        <v>2015</v>
      </c>
      <c r="V35" s="13">
        <f t="shared" si="0"/>
        <v>0</v>
      </c>
      <c r="W35" s="13">
        <f t="shared" si="1"/>
        <v>0</v>
      </c>
      <c r="X35" s="13">
        <f t="shared" si="2"/>
        <v>0</v>
      </c>
      <c r="Y35" s="13">
        <f t="shared" si="3"/>
        <v>0</v>
      </c>
      <c r="Z35" s="13">
        <f t="shared" si="4"/>
        <v>0</v>
      </c>
      <c r="AA35" s="13">
        <f t="shared" si="5"/>
        <v>0</v>
      </c>
      <c r="AB35" s="13">
        <f t="shared" si="6"/>
        <v>0</v>
      </c>
      <c r="AC35" s="13">
        <f t="shared" si="7"/>
        <v>0</v>
      </c>
      <c r="AD35" s="13">
        <f t="shared" si="8"/>
        <v>0</v>
      </c>
      <c r="AE35" s="13">
        <f t="shared" si="9"/>
        <v>0</v>
      </c>
      <c r="AF35" s="13">
        <f t="shared" si="10"/>
        <v>0</v>
      </c>
      <c r="AG35" s="13">
        <f t="shared" si="11"/>
        <v>0</v>
      </c>
      <c r="AH35" s="13">
        <f t="shared" si="12"/>
        <v>0</v>
      </c>
      <c r="AI35" s="13">
        <f t="shared" si="13"/>
        <v>0</v>
      </c>
      <c r="AJ35" s="13">
        <f t="shared" si="14"/>
        <v>0</v>
      </c>
      <c r="AK35" s="13">
        <f t="shared" si="15"/>
        <v>0</v>
      </c>
      <c r="AL35" s="13">
        <f t="shared" si="16"/>
        <v>0</v>
      </c>
      <c r="AM35" s="13">
        <f t="shared" si="17"/>
        <v>0</v>
      </c>
      <c r="AN35" s="13">
        <f t="shared" si="18"/>
        <v>0</v>
      </c>
      <c r="AO35" s="13">
        <f t="shared" si="19"/>
        <v>0</v>
      </c>
      <c r="AP35" s="13">
        <f t="shared" si="20"/>
        <v>0</v>
      </c>
      <c r="AQ35" s="13">
        <f t="shared" si="21"/>
        <v>0</v>
      </c>
      <c r="AR35" s="13">
        <f t="shared" si="22"/>
        <v>0</v>
      </c>
      <c r="AS35" s="13">
        <f t="shared" si="23"/>
        <v>0</v>
      </c>
      <c r="AT35" s="13">
        <f t="shared" si="24"/>
        <v>0</v>
      </c>
      <c r="AU35" s="13">
        <f t="shared" si="25"/>
        <v>0</v>
      </c>
      <c r="AV35" s="13">
        <f t="shared" si="26"/>
        <v>0</v>
      </c>
      <c r="AW35" s="13">
        <f t="shared" si="27"/>
        <v>0</v>
      </c>
      <c r="AX35" s="13">
        <f t="shared" si="28"/>
        <v>0</v>
      </c>
      <c r="AY35" s="13">
        <f t="shared" si="29"/>
        <v>0</v>
      </c>
      <c r="AZ35" s="13">
        <f t="shared" si="30"/>
        <v>0</v>
      </c>
      <c r="BA35" s="13">
        <f t="shared" si="31"/>
        <v>0</v>
      </c>
      <c r="BB35" s="13">
        <f t="shared" si="32"/>
        <v>0</v>
      </c>
      <c r="BC35" s="13">
        <f t="shared" si="33"/>
        <v>0</v>
      </c>
      <c r="BD35" s="13">
        <f t="shared" si="34"/>
        <v>0</v>
      </c>
      <c r="BE35" s="13">
        <f t="shared" si="35"/>
        <v>0</v>
      </c>
      <c r="BF35" s="13">
        <f t="shared" si="36"/>
        <v>0</v>
      </c>
      <c r="BG35" s="13">
        <f t="shared" si="37"/>
        <v>0</v>
      </c>
      <c r="BH35" s="13">
        <f t="shared" si="38"/>
        <v>0</v>
      </c>
      <c r="BI35" s="13">
        <f t="shared" si="39"/>
        <v>0</v>
      </c>
      <c r="BJ35" s="13">
        <f t="shared" si="40"/>
        <v>0</v>
      </c>
      <c r="BK35" s="13">
        <f t="shared" si="41"/>
        <v>0</v>
      </c>
      <c r="BL35" s="13">
        <f t="shared" si="42"/>
        <v>0</v>
      </c>
      <c r="BM35" s="13">
        <f t="shared" si="43"/>
        <v>0</v>
      </c>
      <c r="BN35" s="13">
        <f t="shared" si="44"/>
        <v>0</v>
      </c>
      <c r="BO35" s="13">
        <f t="shared" si="45"/>
        <v>0</v>
      </c>
      <c r="BP35" s="13">
        <f t="shared" si="46"/>
        <v>0</v>
      </c>
      <c r="BQ35" s="13">
        <f t="shared" si="47"/>
        <v>0</v>
      </c>
      <c r="BR35" s="13">
        <f t="shared" si="48"/>
        <v>0</v>
      </c>
      <c r="BS35" s="13">
        <f t="shared" si="49"/>
        <v>0</v>
      </c>
      <c r="BT35" s="13">
        <f t="shared" si="50"/>
        <v>0</v>
      </c>
      <c r="BU35" s="13">
        <f t="shared" si="51"/>
        <v>0</v>
      </c>
      <c r="BV35" s="13">
        <f t="shared" si="52"/>
        <v>0</v>
      </c>
      <c r="BW35" s="13">
        <f t="shared" si="53"/>
        <v>0</v>
      </c>
      <c r="BX35" s="13">
        <f t="shared" si="54"/>
        <v>0</v>
      </c>
      <c r="BY35" s="13">
        <f t="shared" si="55"/>
        <v>0</v>
      </c>
      <c r="BZ35" s="13">
        <f t="shared" si="56"/>
        <v>0</v>
      </c>
      <c r="CA35" s="13">
        <f t="shared" si="57"/>
        <v>0</v>
      </c>
      <c r="CB35" s="13">
        <f t="shared" si="58"/>
        <v>0</v>
      </c>
      <c r="CC35" s="13">
        <f t="shared" si="59"/>
        <v>0</v>
      </c>
      <c r="CD35" s="13">
        <f t="shared" si="60"/>
        <v>0</v>
      </c>
      <c r="CE35" s="13">
        <f t="shared" si="61"/>
        <v>0</v>
      </c>
      <c r="CF35" s="13">
        <f t="shared" si="62"/>
        <v>0</v>
      </c>
      <c r="CG35" s="13">
        <f t="shared" si="63"/>
        <v>0</v>
      </c>
      <c r="CH35" s="13">
        <f t="shared" si="64"/>
        <v>0</v>
      </c>
      <c r="CI35" s="13">
        <f t="shared" si="65"/>
        <v>0</v>
      </c>
      <c r="CJ35" s="13">
        <f t="shared" si="66"/>
        <v>0</v>
      </c>
      <c r="CK35" s="13">
        <f t="shared" si="67"/>
        <v>1</v>
      </c>
      <c r="CL35" s="13">
        <f t="shared" si="68"/>
        <v>0</v>
      </c>
      <c r="CM35" s="13">
        <f t="shared" si="69"/>
        <v>0</v>
      </c>
      <c r="CN35" s="13">
        <f t="shared" si="70"/>
        <v>0</v>
      </c>
      <c r="CO35" s="13">
        <f t="shared" si="71"/>
        <v>0</v>
      </c>
      <c r="CP35" s="13">
        <f t="shared" si="72"/>
        <v>0</v>
      </c>
      <c r="CQ35" s="13">
        <f t="shared" si="73"/>
        <v>0</v>
      </c>
      <c r="CR35" s="13">
        <f t="shared" si="74"/>
        <v>0</v>
      </c>
      <c r="CS35" s="13">
        <f t="shared" si="75"/>
        <v>0</v>
      </c>
      <c r="CT35" s="13">
        <f t="shared" si="76"/>
        <v>0</v>
      </c>
      <c r="CU35" s="13">
        <f t="shared" si="77"/>
        <v>0</v>
      </c>
      <c r="CV35" s="13">
        <f t="shared" si="78"/>
        <v>0</v>
      </c>
      <c r="CW35" s="13">
        <f t="shared" si="79"/>
        <v>0</v>
      </c>
      <c r="CX35" s="13">
        <f t="shared" si="80"/>
        <v>0</v>
      </c>
      <c r="CY35" s="13">
        <f t="shared" si="81"/>
        <v>0</v>
      </c>
      <c r="CZ35" s="13">
        <f t="shared" si="82"/>
        <v>0</v>
      </c>
      <c r="DA35" s="13">
        <f t="shared" si="83"/>
        <v>0</v>
      </c>
      <c r="DB35" s="13">
        <f t="shared" si="84"/>
        <v>0</v>
      </c>
      <c r="DC35" s="13">
        <f t="shared" si="85"/>
        <v>0</v>
      </c>
      <c r="DD35" s="13">
        <f t="shared" si="86"/>
        <v>0</v>
      </c>
      <c r="DE35" s="13">
        <f t="shared" si="87"/>
        <v>0</v>
      </c>
      <c r="DF35" s="13">
        <f t="shared" si="88"/>
        <v>0</v>
      </c>
      <c r="DG35" s="13">
        <f t="shared" si="89"/>
        <v>0</v>
      </c>
      <c r="DH35" s="13">
        <f t="shared" si="90"/>
        <v>0</v>
      </c>
      <c r="DI35" s="13">
        <f t="shared" si="91"/>
        <v>0</v>
      </c>
      <c r="DJ35" s="13">
        <f t="shared" si="92"/>
        <v>0</v>
      </c>
      <c r="DK35" s="13">
        <f t="shared" si="93"/>
        <v>0</v>
      </c>
      <c r="DL35" s="13">
        <f t="shared" si="94"/>
        <v>0</v>
      </c>
      <c r="DM35" s="13">
        <f t="shared" si="95"/>
        <v>0</v>
      </c>
      <c r="DN35" s="13">
        <f t="shared" si="96"/>
        <v>0</v>
      </c>
      <c r="DO35" s="13">
        <f t="shared" si="97"/>
        <v>0</v>
      </c>
      <c r="DP35" s="13">
        <f t="shared" si="98"/>
        <v>0</v>
      </c>
      <c r="DQ35" s="13">
        <f t="shared" si="99"/>
        <v>0</v>
      </c>
      <c r="DR35" s="13">
        <f t="shared" si="100"/>
        <v>0</v>
      </c>
      <c r="DS35" s="13">
        <f t="shared" si="101"/>
        <v>0</v>
      </c>
      <c r="DT35" s="13">
        <f t="shared" si="102"/>
        <v>0</v>
      </c>
      <c r="DU35" s="13">
        <f t="shared" si="103"/>
        <v>0</v>
      </c>
      <c r="DV35" s="13">
        <f t="shared" si="104"/>
        <v>0</v>
      </c>
      <c r="DW35" s="13">
        <f t="shared" si="105"/>
        <v>0</v>
      </c>
      <c r="DX35" s="13">
        <f t="shared" si="106"/>
        <v>0</v>
      </c>
      <c r="DY35" s="13">
        <f t="shared" si="107"/>
        <v>0</v>
      </c>
      <c r="DZ35" s="13">
        <f t="shared" si="108"/>
        <v>0</v>
      </c>
      <c r="EA35" s="13">
        <f t="shared" si="109"/>
        <v>0</v>
      </c>
      <c r="EB35" s="13">
        <f t="shared" si="110"/>
        <v>0</v>
      </c>
      <c r="EC35" s="13">
        <f t="shared" si="111"/>
        <v>0</v>
      </c>
      <c r="ED35" s="13">
        <f t="shared" si="112"/>
        <v>0</v>
      </c>
      <c r="EE35" s="13">
        <f t="shared" si="113"/>
        <v>0</v>
      </c>
      <c r="EF35" s="13">
        <f t="shared" si="114"/>
        <v>0</v>
      </c>
      <c r="EG35" s="13">
        <f t="shared" si="115"/>
        <v>0</v>
      </c>
      <c r="EH35" s="13">
        <f t="shared" si="116"/>
        <v>0</v>
      </c>
      <c r="EI35" s="13">
        <f t="shared" si="117"/>
        <v>0</v>
      </c>
      <c r="EJ35" s="13">
        <f t="shared" si="118"/>
        <v>0</v>
      </c>
      <c r="EK35" s="13">
        <f t="shared" si="119"/>
        <v>0</v>
      </c>
      <c r="EL35" s="13">
        <f t="shared" si="120"/>
        <v>0</v>
      </c>
      <c r="EM35" s="13">
        <f t="shared" si="121"/>
        <v>0</v>
      </c>
      <c r="EN35" s="13">
        <f t="shared" si="122"/>
        <v>0</v>
      </c>
      <c r="EO35" s="13">
        <f t="shared" si="123"/>
        <v>0</v>
      </c>
      <c r="EP35" s="13">
        <f t="shared" si="124"/>
        <v>0</v>
      </c>
      <c r="EQ35" s="13">
        <f t="shared" si="125"/>
        <v>0</v>
      </c>
      <c r="ER35" s="13">
        <f t="shared" si="126"/>
        <v>0</v>
      </c>
      <c r="ES35" s="13">
        <f t="shared" si="127"/>
        <v>0</v>
      </c>
      <c r="ET35" s="13">
        <f t="shared" si="128"/>
        <v>0</v>
      </c>
      <c r="EU35" s="13">
        <f t="shared" si="129"/>
        <v>0</v>
      </c>
      <c r="EV35" s="13">
        <f t="shared" si="130"/>
        <v>0</v>
      </c>
      <c r="EW35" s="13">
        <f t="shared" si="131"/>
        <v>0</v>
      </c>
      <c r="EX35" s="13">
        <f t="shared" si="132"/>
        <v>0</v>
      </c>
      <c r="EY35" s="13">
        <f t="shared" si="133"/>
        <v>0</v>
      </c>
      <c r="EZ35" s="13">
        <f t="shared" si="134"/>
        <v>0</v>
      </c>
      <c r="FA35" s="13">
        <f t="shared" si="135"/>
        <v>0</v>
      </c>
      <c r="FB35" s="13">
        <f t="shared" si="136"/>
        <v>0</v>
      </c>
      <c r="FC35" s="13">
        <f t="shared" si="137"/>
        <v>0</v>
      </c>
      <c r="FD35" s="13">
        <f t="shared" si="138"/>
        <v>0</v>
      </c>
      <c r="FE35" s="13">
        <f t="shared" si="139"/>
        <v>0</v>
      </c>
      <c r="FF35" s="13">
        <f t="shared" si="140"/>
        <v>0</v>
      </c>
      <c r="FG35" s="13">
        <f t="shared" si="141"/>
        <v>0</v>
      </c>
      <c r="FH35" s="13">
        <f t="shared" si="142"/>
        <v>0</v>
      </c>
      <c r="FI35" s="13">
        <f t="shared" si="143"/>
        <v>0</v>
      </c>
      <c r="FJ35" s="13">
        <f t="shared" si="144"/>
        <v>0</v>
      </c>
      <c r="FK35" s="13">
        <f t="shared" si="145"/>
        <v>0</v>
      </c>
      <c r="FL35" s="13">
        <f t="shared" si="146"/>
        <v>0</v>
      </c>
      <c r="FM35" s="13">
        <f t="shared" si="147"/>
        <v>0</v>
      </c>
      <c r="FN35" s="13">
        <f t="shared" si="148"/>
        <v>0</v>
      </c>
      <c r="FO35" s="13">
        <f t="shared" si="149"/>
        <v>0</v>
      </c>
      <c r="FP35" s="13">
        <f t="shared" si="150"/>
        <v>0</v>
      </c>
      <c r="FQ35" s="13">
        <f t="shared" si="151"/>
        <v>0</v>
      </c>
      <c r="FR35" s="13">
        <f t="shared" si="152"/>
        <v>0</v>
      </c>
      <c r="FS35" s="13">
        <f t="shared" si="153"/>
        <v>0</v>
      </c>
      <c r="FT35" s="13">
        <f t="shared" si="154"/>
        <v>0</v>
      </c>
      <c r="FU35" s="13">
        <f t="shared" si="155"/>
        <v>0</v>
      </c>
      <c r="FV35" s="13">
        <f t="shared" si="156"/>
        <v>0</v>
      </c>
      <c r="FW35" s="13">
        <f t="shared" si="157"/>
        <v>0</v>
      </c>
      <c r="FX35" s="13">
        <f t="shared" si="158"/>
        <v>0</v>
      </c>
      <c r="FY35" s="13">
        <f t="shared" si="159"/>
        <v>0</v>
      </c>
      <c r="FZ35" s="13">
        <f t="shared" si="160"/>
        <v>1</v>
      </c>
      <c r="GA35" s="13">
        <f t="shared" si="161"/>
        <v>0</v>
      </c>
      <c r="GB35" s="13">
        <f t="shared" si="162"/>
        <v>0</v>
      </c>
      <c r="GC35" s="13">
        <f t="shared" si="163"/>
        <v>0</v>
      </c>
      <c r="GD35" s="13">
        <f t="shared" si="164"/>
        <v>0</v>
      </c>
      <c r="GE35" s="13">
        <f t="shared" si="165"/>
        <v>0</v>
      </c>
      <c r="GF35" s="13">
        <f t="shared" si="166"/>
        <v>0</v>
      </c>
      <c r="GG35" s="13">
        <f t="shared" si="167"/>
        <v>0</v>
      </c>
      <c r="GH35" s="30">
        <f t="shared" si="168"/>
        <v>2</v>
      </c>
    </row>
    <row r="36" spans="1:190">
      <c r="A36" s="2">
        <f>'database including 834 studies'!A36</f>
        <v>35</v>
      </c>
      <c r="B36" s="2">
        <f>'database including 834 studies'!J36</f>
        <v>1</v>
      </c>
      <c r="C36" s="2">
        <f>'database including 834 studies'!K36</f>
        <v>5</v>
      </c>
      <c r="D36" s="2">
        <f>'database including 834 studies'!L36</f>
        <v>1</v>
      </c>
      <c r="E36" s="2">
        <f>'database including 834 studies'!M36</f>
        <v>1</v>
      </c>
      <c r="F36" s="2">
        <f>'database including 834 studies'!N36</f>
        <v>1</v>
      </c>
      <c r="G36" s="2">
        <f>'database including 834 studies'!O36</f>
        <v>1</v>
      </c>
      <c r="H36" s="2">
        <f>'database including 834 studies'!P36</f>
        <v>0</v>
      </c>
      <c r="I36" s="2">
        <f>'database including 834 studies'!Q36</f>
        <v>1</v>
      </c>
      <c r="J36" s="2">
        <f>'database including 834 studies'!R36</f>
        <v>2022</v>
      </c>
      <c r="K36" s="29">
        <f>'database including 834 studies'!A566</f>
        <v>565</v>
      </c>
      <c r="L36" s="2">
        <f>'database including 834 studies'!J566</f>
        <v>0</v>
      </c>
      <c r="M36" s="2">
        <f>'database including 834 studies'!K566</f>
        <v>6</v>
      </c>
      <c r="N36" s="2">
        <f>'database including 834 studies'!L566</f>
        <v>1</v>
      </c>
      <c r="O36" s="2">
        <f>'database including 834 studies'!M566</f>
        <v>1</v>
      </c>
      <c r="P36" s="2">
        <f>'database including 834 studies'!N566</f>
        <v>1</v>
      </c>
      <c r="Q36" s="2">
        <f>'database including 834 studies'!O566</f>
        <v>1</v>
      </c>
      <c r="R36" s="2">
        <f>'database including 834 studies'!P566</f>
        <v>1</v>
      </c>
      <c r="S36" s="2">
        <f>'database including 834 studies'!Q566</f>
        <v>1</v>
      </c>
      <c r="T36" s="2">
        <f>'database including 834 studies'!R566</f>
        <v>2017</v>
      </c>
      <c r="V36" s="13">
        <f t="shared" si="0"/>
        <v>0</v>
      </c>
      <c r="W36" s="13">
        <f t="shared" si="1"/>
        <v>0</v>
      </c>
      <c r="X36" s="13">
        <f t="shared" si="2"/>
        <v>0</v>
      </c>
      <c r="Y36" s="13">
        <f t="shared" si="3"/>
        <v>0</v>
      </c>
      <c r="Z36" s="13">
        <f t="shared" si="4"/>
        <v>0</v>
      </c>
      <c r="AA36" s="13">
        <f t="shared" si="5"/>
        <v>0</v>
      </c>
      <c r="AB36" s="13">
        <f t="shared" si="6"/>
        <v>0</v>
      </c>
      <c r="AC36" s="13">
        <f t="shared" si="7"/>
        <v>0</v>
      </c>
      <c r="AD36" s="13">
        <f t="shared" si="8"/>
        <v>0</v>
      </c>
      <c r="AE36" s="13">
        <f t="shared" si="9"/>
        <v>0</v>
      </c>
      <c r="AF36" s="13">
        <f t="shared" si="10"/>
        <v>0</v>
      </c>
      <c r="AG36" s="13">
        <f t="shared" si="11"/>
        <v>0</v>
      </c>
      <c r="AH36" s="13">
        <f t="shared" si="12"/>
        <v>0</v>
      </c>
      <c r="AI36" s="13">
        <f t="shared" si="13"/>
        <v>0</v>
      </c>
      <c r="AJ36" s="13">
        <f t="shared" si="14"/>
        <v>0</v>
      </c>
      <c r="AK36" s="13">
        <f t="shared" si="15"/>
        <v>0</v>
      </c>
      <c r="AL36" s="13">
        <f t="shared" si="16"/>
        <v>0</v>
      </c>
      <c r="AM36" s="13">
        <f t="shared" si="17"/>
        <v>0</v>
      </c>
      <c r="AN36" s="13">
        <f t="shared" si="18"/>
        <v>0</v>
      </c>
      <c r="AO36" s="13">
        <f t="shared" si="19"/>
        <v>0</v>
      </c>
      <c r="AP36" s="13">
        <f t="shared" si="20"/>
        <v>0</v>
      </c>
      <c r="AQ36" s="13">
        <f t="shared" si="21"/>
        <v>0</v>
      </c>
      <c r="AR36" s="13">
        <f t="shared" si="22"/>
        <v>0</v>
      </c>
      <c r="AS36" s="13">
        <f t="shared" si="23"/>
        <v>0</v>
      </c>
      <c r="AT36" s="13">
        <f t="shared" si="24"/>
        <v>0</v>
      </c>
      <c r="AU36" s="13">
        <f t="shared" si="25"/>
        <v>0</v>
      </c>
      <c r="AV36" s="13">
        <f t="shared" si="26"/>
        <v>0</v>
      </c>
      <c r="AW36" s="13">
        <f t="shared" si="27"/>
        <v>0</v>
      </c>
      <c r="AX36" s="13">
        <f t="shared" si="28"/>
        <v>0</v>
      </c>
      <c r="AY36" s="13">
        <f t="shared" si="29"/>
        <v>0</v>
      </c>
      <c r="AZ36" s="13">
        <f t="shared" si="30"/>
        <v>0</v>
      </c>
      <c r="BA36" s="13">
        <f t="shared" si="31"/>
        <v>0</v>
      </c>
      <c r="BB36" s="13">
        <f t="shared" si="32"/>
        <v>0</v>
      </c>
      <c r="BC36" s="13">
        <f t="shared" si="33"/>
        <v>0</v>
      </c>
      <c r="BD36" s="13">
        <f t="shared" si="34"/>
        <v>0</v>
      </c>
      <c r="BE36" s="13">
        <f t="shared" si="35"/>
        <v>0</v>
      </c>
      <c r="BF36" s="13">
        <f t="shared" si="36"/>
        <v>0</v>
      </c>
      <c r="BG36" s="13">
        <f t="shared" si="37"/>
        <v>0</v>
      </c>
      <c r="BH36" s="13">
        <f t="shared" si="38"/>
        <v>0</v>
      </c>
      <c r="BI36" s="13">
        <f t="shared" si="39"/>
        <v>0</v>
      </c>
      <c r="BJ36" s="13">
        <f t="shared" si="40"/>
        <v>0</v>
      </c>
      <c r="BK36" s="13">
        <f t="shared" si="41"/>
        <v>0</v>
      </c>
      <c r="BL36" s="13">
        <f t="shared" si="42"/>
        <v>0</v>
      </c>
      <c r="BM36" s="13">
        <f t="shared" si="43"/>
        <v>0</v>
      </c>
      <c r="BN36" s="13">
        <f t="shared" si="44"/>
        <v>0</v>
      </c>
      <c r="BO36" s="13">
        <f t="shared" si="45"/>
        <v>0</v>
      </c>
      <c r="BP36" s="13">
        <f t="shared" si="46"/>
        <v>0</v>
      </c>
      <c r="BQ36" s="13">
        <f t="shared" si="47"/>
        <v>0</v>
      </c>
      <c r="BR36" s="13">
        <f t="shared" si="48"/>
        <v>0</v>
      </c>
      <c r="BS36" s="13">
        <f t="shared" si="49"/>
        <v>0</v>
      </c>
      <c r="BT36" s="13">
        <f t="shared" si="50"/>
        <v>0</v>
      </c>
      <c r="BU36" s="13">
        <f t="shared" si="51"/>
        <v>0</v>
      </c>
      <c r="BV36" s="13">
        <f t="shared" si="52"/>
        <v>0</v>
      </c>
      <c r="BW36" s="13">
        <f t="shared" si="53"/>
        <v>0</v>
      </c>
      <c r="BX36" s="13">
        <f t="shared" si="54"/>
        <v>0</v>
      </c>
      <c r="BY36" s="13">
        <f t="shared" si="55"/>
        <v>0</v>
      </c>
      <c r="BZ36" s="13">
        <f t="shared" si="56"/>
        <v>0</v>
      </c>
      <c r="CA36" s="13">
        <f t="shared" si="57"/>
        <v>0</v>
      </c>
      <c r="CB36" s="13">
        <f t="shared" si="58"/>
        <v>0</v>
      </c>
      <c r="CC36" s="13">
        <f t="shared" si="59"/>
        <v>0</v>
      </c>
      <c r="CD36" s="13">
        <f t="shared" si="60"/>
        <v>0</v>
      </c>
      <c r="CE36" s="13">
        <f t="shared" si="61"/>
        <v>0</v>
      </c>
      <c r="CF36" s="13">
        <f t="shared" si="62"/>
        <v>0</v>
      </c>
      <c r="CG36" s="13">
        <f t="shared" si="63"/>
        <v>0</v>
      </c>
      <c r="CH36" s="13">
        <f t="shared" si="64"/>
        <v>0</v>
      </c>
      <c r="CI36" s="13">
        <f t="shared" si="65"/>
        <v>0</v>
      </c>
      <c r="CJ36" s="13">
        <f t="shared" si="66"/>
        <v>0</v>
      </c>
      <c r="CK36" s="13">
        <f t="shared" si="67"/>
        <v>0</v>
      </c>
      <c r="CL36" s="13">
        <f t="shared" si="68"/>
        <v>0</v>
      </c>
      <c r="CM36" s="13">
        <f t="shared" si="69"/>
        <v>0</v>
      </c>
      <c r="CN36" s="13">
        <f t="shared" si="70"/>
        <v>0</v>
      </c>
      <c r="CO36" s="13">
        <f t="shared" si="71"/>
        <v>1</v>
      </c>
      <c r="CP36" s="13">
        <f t="shared" si="72"/>
        <v>0</v>
      </c>
      <c r="CQ36" s="13">
        <f t="shared" si="73"/>
        <v>0</v>
      </c>
      <c r="CR36" s="13">
        <f t="shared" si="74"/>
        <v>0</v>
      </c>
      <c r="CS36" s="13">
        <f t="shared" si="75"/>
        <v>0</v>
      </c>
      <c r="CT36" s="13">
        <f t="shared" si="76"/>
        <v>0</v>
      </c>
      <c r="CU36" s="13">
        <f t="shared" si="77"/>
        <v>0</v>
      </c>
      <c r="CV36" s="13">
        <f t="shared" si="78"/>
        <v>0</v>
      </c>
      <c r="CW36" s="13">
        <f t="shared" si="79"/>
        <v>0</v>
      </c>
      <c r="CX36" s="13">
        <f t="shared" si="80"/>
        <v>0</v>
      </c>
      <c r="CY36" s="13">
        <f t="shared" si="81"/>
        <v>0</v>
      </c>
      <c r="CZ36" s="13">
        <f t="shared" si="82"/>
        <v>0</v>
      </c>
      <c r="DA36" s="13">
        <f t="shared" si="83"/>
        <v>0</v>
      </c>
      <c r="DB36" s="13">
        <f t="shared" si="84"/>
        <v>0</v>
      </c>
      <c r="DC36" s="13">
        <f t="shared" si="85"/>
        <v>0</v>
      </c>
      <c r="DD36" s="13">
        <f t="shared" si="86"/>
        <v>0</v>
      </c>
      <c r="DE36" s="13">
        <f t="shared" si="87"/>
        <v>0</v>
      </c>
      <c r="DF36" s="13">
        <f t="shared" si="88"/>
        <v>0</v>
      </c>
      <c r="DG36" s="13">
        <f t="shared" si="89"/>
        <v>0</v>
      </c>
      <c r="DH36" s="13">
        <f t="shared" si="90"/>
        <v>0</v>
      </c>
      <c r="DI36" s="13">
        <f t="shared" si="91"/>
        <v>0</v>
      </c>
      <c r="DJ36" s="13">
        <f t="shared" si="92"/>
        <v>0</v>
      </c>
      <c r="DK36" s="13">
        <f t="shared" si="93"/>
        <v>0</v>
      </c>
      <c r="DL36" s="13">
        <f t="shared" si="94"/>
        <v>0</v>
      </c>
      <c r="DM36" s="13">
        <f t="shared" si="95"/>
        <v>0</v>
      </c>
      <c r="DN36" s="13">
        <f t="shared" si="96"/>
        <v>0</v>
      </c>
      <c r="DO36" s="13">
        <f t="shared" si="97"/>
        <v>0</v>
      </c>
      <c r="DP36" s="13">
        <f t="shared" si="98"/>
        <v>0</v>
      </c>
      <c r="DQ36" s="13">
        <f t="shared" si="99"/>
        <v>0</v>
      </c>
      <c r="DR36" s="13">
        <f t="shared" si="100"/>
        <v>0</v>
      </c>
      <c r="DS36" s="13">
        <f t="shared" si="101"/>
        <v>0</v>
      </c>
      <c r="DT36" s="13">
        <f t="shared" si="102"/>
        <v>0</v>
      </c>
      <c r="DU36" s="13">
        <f t="shared" si="103"/>
        <v>0</v>
      </c>
      <c r="DV36" s="13">
        <f t="shared" si="104"/>
        <v>0</v>
      </c>
      <c r="DW36" s="13">
        <f t="shared" si="105"/>
        <v>0</v>
      </c>
      <c r="DX36" s="13">
        <f t="shared" si="106"/>
        <v>0</v>
      </c>
      <c r="DY36" s="13">
        <f t="shared" si="107"/>
        <v>0</v>
      </c>
      <c r="DZ36" s="13">
        <f t="shared" si="108"/>
        <v>0</v>
      </c>
      <c r="EA36" s="13">
        <f t="shared" si="109"/>
        <v>0</v>
      </c>
      <c r="EB36" s="13">
        <f t="shared" si="110"/>
        <v>0</v>
      </c>
      <c r="EC36" s="13">
        <f t="shared" si="111"/>
        <v>0</v>
      </c>
      <c r="ED36" s="13">
        <f t="shared" si="112"/>
        <v>0</v>
      </c>
      <c r="EE36" s="13">
        <f t="shared" si="113"/>
        <v>0</v>
      </c>
      <c r="EF36" s="13">
        <f t="shared" si="114"/>
        <v>0</v>
      </c>
      <c r="EG36" s="13">
        <f t="shared" si="115"/>
        <v>0</v>
      </c>
      <c r="EH36" s="13">
        <f t="shared" si="116"/>
        <v>0</v>
      </c>
      <c r="EI36" s="13">
        <f t="shared" si="117"/>
        <v>0</v>
      </c>
      <c r="EJ36" s="13">
        <f t="shared" si="118"/>
        <v>0</v>
      </c>
      <c r="EK36" s="13">
        <f t="shared" si="119"/>
        <v>0</v>
      </c>
      <c r="EL36" s="13">
        <f t="shared" si="120"/>
        <v>0</v>
      </c>
      <c r="EM36" s="13">
        <f t="shared" si="121"/>
        <v>0</v>
      </c>
      <c r="EN36" s="13">
        <f t="shared" si="122"/>
        <v>0</v>
      </c>
      <c r="EO36" s="13">
        <f t="shared" si="123"/>
        <v>0</v>
      </c>
      <c r="EP36" s="13">
        <f t="shared" si="124"/>
        <v>0</v>
      </c>
      <c r="EQ36" s="13">
        <f t="shared" si="125"/>
        <v>0</v>
      </c>
      <c r="ER36" s="13">
        <f t="shared" si="126"/>
        <v>0</v>
      </c>
      <c r="ES36" s="13">
        <f t="shared" si="127"/>
        <v>0</v>
      </c>
      <c r="ET36" s="13">
        <f t="shared" si="128"/>
        <v>0</v>
      </c>
      <c r="EU36" s="13">
        <f t="shared" si="129"/>
        <v>0</v>
      </c>
      <c r="EV36" s="13">
        <f t="shared" si="130"/>
        <v>0</v>
      </c>
      <c r="EW36" s="13">
        <f t="shared" si="131"/>
        <v>0</v>
      </c>
      <c r="EX36" s="13">
        <f t="shared" si="132"/>
        <v>0</v>
      </c>
      <c r="EY36" s="13">
        <f t="shared" si="133"/>
        <v>0</v>
      </c>
      <c r="EZ36" s="13">
        <f t="shared" si="134"/>
        <v>0</v>
      </c>
      <c r="FA36" s="13">
        <f t="shared" si="135"/>
        <v>0</v>
      </c>
      <c r="FB36" s="13">
        <f t="shared" si="136"/>
        <v>0</v>
      </c>
      <c r="FC36" s="13">
        <f t="shared" si="137"/>
        <v>0</v>
      </c>
      <c r="FD36" s="13">
        <f t="shared" si="138"/>
        <v>0</v>
      </c>
      <c r="FE36" s="13">
        <f t="shared" si="139"/>
        <v>0</v>
      </c>
      <c r="FF36" s="13">
        <f t="shared" si="140"/>
        <v>0</v>
      </c>
      <c r="FG36" s="13">
        <f t="shared" si="141"/>
        <v>0</v>
      </c>
      <c r="FH36" s="13">
        <f t="shared" si="142"/>
        <v>0</v>
      </c>
      <c r="FI36" s="13">
        <f t="shared" si="143"/>
        <v>0</v>
      </c>
      <c r="FJ36" s="13">
        <f t="shared" si="144"/>
        <v>0</v>
      </c>
      <c r="FK36" s="13">
        <f t="shared" si="145"/>
        <v>0</v>
      </c>
      <c r="FL36" s="13">
        <f t="shared" si="146"/>
        <v>0</v>
      </c>
      <c r="FM36" s="13">
        <f t="shared" si="147"/>
        <v>0</v>
      </c>
      <c r="FN36" s="13">
        <f t="shared" si="148"/>
        <v>0</v>
      </c>
      <c r="FO36" s="13">
        <f t="shared" si="149"/>
        <v>0</v>
      </c>
      <c r="FP36" s="13">
        <f t="shared" si="150"/>
        <v>0</v>
      </c>
      <c r="FQ36" s="13">
        <f t="shared" si="151"/>
        <v>0</v>
      </c>
      <c r="FR36" s="13">
        <f t="shared" si="152"/>
        <v>0</v>
      </c>
      <c r="FS36" s="13">
        <f t="shared" si="153"/>
        <v>0</v>
      </c>
      <c r="FT36" s="13">
        <f t="shared" si="154"/>
        <v>0</v>
      </c>
      <c r="FU36" s="13">
        <f t="shared" si="155"/>
        <v>0</v>
      </c>
      <c r="FV36" s="13">
        <f t="shared" si="156"/>
        <v>0</v>
      </c>
      <c r="FW36" s="13">
        <f t="shared" si="157"/>
        <v>0</v>
      </c>
      <c r="FX36" s="13">
        <f t="shared" si="158"/>
        <v>0</v>
      </c>
      <c r="FY36" s="13">
        <f t="shared" si="159"/>
        <v>0</v>
      </c>
      <c r="FZ36" s="13">
        <f t="shared" si="160"/>
        <v>0</v>
      </c>
      <c r="GA36" s="13">
        <f t="shared" si="161"/>
        <v>0</v>
      </c>
      <c r="GB36" s="13">
        <f t="shared" si="162"/>
        <v>1</v>
      </c>
      <c r="GC36" s="13">
        <f t="shared" si="163"/>
        <v>0</v>
      </c>
      <c r="GD36" s="13">
        <f t="shared" si="164"/>
        <v>0</v>
      </c>
      <c r="GE36" s="13">
        <f t="shared" si="165"/>
        <v>0</v>
      </c>
      <c r="GF36" s="13">
        <f t="shared" si="166"/>
        <v>0</v>
      </c>
      <c r="GG36" s="13">
        <f t="shared" si="167"/>
        <v>0</v>
      </c>
      <c r="GH36" s="30">
        <f t="shared" si="168"/>
        <v>2</v>
      </c>
    </row>
    <row r="37" spans="1:190">
      <c r="A37" s="2">
        <f>'database including 834 studies'!A37</f>
        <v>36</v>
      </c>
      <c r="B37" s="2">
        <f>'database including 834 studies'!J37</f>
        <v>1</v>
      </c>
      <c r="C37" s="2">
        <f>'database including 834 studies'!K37</f>
        <v>5</v>
      </c>
      <c r="D37" s="2">
        <f>'database including 834 studies'!L37</f>
        <v>1</v>
      </c>
      <c r="E37" s="2">
        <f>'database including 834 studies'!M37</f>
        <v>1</v>
      </c>
      <c r="F37" s="2">
        <f>'database including 834 studies'!N37</f>
        <v>1</v>
      </c>
      <c r="G37" s="2">
        <f>'database including 834 studies'!O37</f>
        <v>1</v>
      </c>
      <c r="H37" s="2">
        <f>'database including 834 studies'!P37</f>
        <v>1</v>
      </c>
      <c r="I37" s="2">
        <f>'database including 834 studies'!Q37</f>
        <v>0</v>
      </c>
      <c r="J37" s="2">
        <f>'database including 834 studies'!R37</f>
        <v>2020</v>
      </c>
      <c r="K37" s="29">
        <f>'database including 834 studies'!A567</f>
        <v>566</v>
      </c>
      <c r="L37" s="2">
        <f>'database including 834 studies'!J567</f>
        <v>0</v>
      </c>
      <c r="M37" s="2">
        <f>'database including 834 studies'!K567</f>
        <v>6</v>
      </c>
      <c r="N37" s="2">
        <f>'database including 834 studies'!L567</f>
        <v>1</v>
      </c>
      <c r="O37" s="2">
        <f>'database including 834 studies'!M567</f>
        <v>1</v>
      </c>
      <c r="P37" s="2">
        <f>'database including 834 studies'!N567</f>
        <v>1</v>
      </c>
      <c r="Q37" s="2">
        <f>'database including 834 studies'!O567</f>
        <v>1</v>
      </c>
      <c r="R37" s="2">
        <f>'database including 834 studies'!P567</f>
        <v>1</v>
      </c>
      <c r="S37" s="2">
        <f>'database including 834 studies'!Q567</f>
        <v>1</v>
      </c>
      <c r="T37" s="2">
        <f>'database including 834 studies'!R567</f>
        <v>2016</v>
      </c>
      <c r="V37" s="13">
        <f t="shared" si="0"/>
        <v>0</v>
      </c>
      <c r="W37" s="13">
        <f t="shared" si="1"/>
        <v>0</v>
      </c>
      <c r="X37" s="13">
        <f t="shared" si="2"/>
        <v>0</v>
      </c>
      <c r="Y37" s="13">
        <f t="shared" si="3"/>
        <v>0</v>
      </c>
      <c r="Z37" s="13">
        <f t="shared" si="4"/>
        <v>0</v>
      </c>
      <c r="AA37" s="13">
        <f t="shared" si="5"/>
        <v>0</v>
      </c>
      <c r="AB37" s="13">
        <f t="shared" si="6"/>
        <v>0</v>
      </c>
      <c r="AC37" s="13">
        <f t="shared" si="7"/>
        <v>0</v>
      </c>
      <c r="AD37" s="13">
        <f t="shared" si="8"/>
        <v>0</v>
      </c>
      <c r="AE37" s="13">
        <f t="shared" si="9"/>
        <v>0</v>
      </c>
      <c r="AF37" s="13">
        <f t="shared" si="10"/>
        <v>0</v>
      </c>
      <c r="AG37" s="13">
        <f t="shared" si="11"/>
        <v>0</v>
      </c>
      <c r="AH37" s="13">
        <f t="shared" si="12"/>
        <v>0</v>
      </c>
      <c r="AI37" s="13">
        <f t="shared" si="13"/>
        <v>0</v>
      </c>
      <c r="AJ37" s="13">
        <f t="shared" si="14"/>
        <v>0</v>
      </c>
      <c r="AK37" s="13">
        <f t="shared" si="15"/>
        <v>0</v>
      </c>
      <c r="AL37" s="13">
        <f t="shared" si="16"/>
        <v>0</v>
      </c>
      <c r="AM37" s="13">
        <f t="shared" si="17"/>
        <v>0</v>
      </c>
      <c r="AN37" s="13">
        <f t="shared" si="18"/>
        <v>0</v>
      </c>
      <c r="AO37" s="13">
        <f t="shared" si="19"/>
        <v>0</v>
      </c>
      <c r="AP37" s="13">
        <f t="shared" si="20"/>
        <v>0</v>
      </c>
      <c r="AQ37" s="13">
        <f t="shared" si="21"/>
        <v>0</v>
      </c>
      <c r="AR37" s="13">
        <f t="shared" si="22"/>
        <v>0</v>
      </c>
      <c r="AS37" s="13">
        <f t="shared" si="23"/>
        <v>0</v>
      </c>
      <c r="AT37" s="13">
        <f t="shared" si="24"/>
        <v>0</v>
      </c>
      <c r="AU37" s="13">
        <f t="shared" si="25"/>
        <v>0</v>
      </c>
      <c r="AV37" s="13">
        <f t="shared" si="26"/>
        <v>0</v>
      </c>
      <c r="AW37" s="13">
        <f t="shared" si="27"/>
        <v>0</v>
      </c>
      <c r="AX37" s="13">
        <f t="shared" si="28"/>
        <v>0</v>
      </c>
      <c r="AY37" s="13">
        <f t="shared" si="29"/>
        <v>0</v>
      </c>
      <c r="AZ37" s="13">
        <f t="shared" si="30"/>
        <v>0</v>
      </c>
      <c r="BA37" s="13">
        <f t="shared" si="31"/>
        <v>0</v>
      </c>
      <c r="BB37" s="13">
        <f t="shared" si="32"/>
        <v>0</v>
      </c>
      <c r="BC37" s="13">
        <f t="shared" si="33"/>
        <v>0</v>
      </c>
      <c r="BD37" s="13">
        <f t="shared" si="34"/>
        <v>0</v>
      </c>
      <c r="BE37" s="13">
        <f t="shared" si="35"/>
        <v>0</v>
      </c>
      <c r="BF37" s="13">
        <f t="shared" si="36"/>
        <v>0</v>
      </c>
      <c r="BG37" s="13">
        <f t="shared" si="37"/>
        <v>0</v>
      </c>
      <c r="BH37" s="13">
        <f t="shared" si="38"/>
        <v>0</v>
      </c>
      <c r="BI37" s="13">
        <f t="shared" si="39"/>
        <v>0</v>
      </c>
      <c r="BJ37" s="13">
        <f t="shared" si="40"/>
        <v>0</v>
      </c>
      <c r="BK37" s="13">
        <f t="shared" si="41"/>
        <v>0</v>
      </c>
      <c r="BL37" s="13">
        <f t="shared" si="42"/>
        <v>0</v>
      </c>
      <c r="BM37" s="13">
        <f t="shared" si="43"/>
        <v>0</v>
      </c>
      <c r="BN37" s="13">
        <f t="shared" si="44"/>
        <v>0</v>
      </c>
      <c r="BO37" s="13">
        <f t="shared" si="45"/>
        <v>0</v>
      </c>
      <c r="BP37" s="13">
        <f t="shared" si="46"/>
        <v>0</v>
      </c>
      <c r="BQ37" s="13">
        <f t="shared" si="47"/>
        <v>0</v>
      </c>
      <c r="BR37" s="13">
        <f t="shared" si="48"/>
        <v>0</v>
      </c>
      <c r="BS37" s="13">
        <f t="shared" si="49"/>
        <v>0</v>
      </c>
      <c r="BT37" s="13">
        <f t="shared" si="50"/>
        <v>0</v>
      </c>
      <c r="BU37" s="13">
        <f t="shared" si="51"/>
        <v>0</v>
      </c>
      <c r="BV37" s="13">
        <f t="shared" si="52"/>
        <v>0</v>
      </c>
      <c r="BW37" s="13">
        <f t="shared" si="53"/>
        <v>0</v>
      </c>
      <c r="BX37" s="13">
        <f t="shared" si="54"/>
        <v>0</v>
      </c>
      <c r="BY37" s="13">
        <f t="shared" si="55"/>
        <v>0</v>
      </c>
      <c r="BZ37" s="13">
        <f t="shared" si="56"/>
        <v>0</v>
      </c>
      <c r="CA37" s="13">
        <f t="shared" si="57"/>
        <v>0</v>
      </c>
      <c r="CB37" s="13">
        <f t="shared" si="58"/>
        <v>0</v>
      </c>
      <c r="CC37" s="13">
        <f t="shared" si="59"/>
        <v>0</v>
      </c>
      <c r="CD37" s="13">
        <f t="shared" si="60"/>
        <v>0</v>
      </c>
      <c r="CE37" s="13">
        <f t="shared" si="61"/>
        <v>0</v>
      </c>
      <c r="CF37" s="13">
        <f t="shared" si="62"/>
        <v>0</v>
      </c>
      <c r="CG37" s="13">
        <f t="shared" si="63"/>
        <v>0</v>
      </c>
      <c r="CH37" s="13">
        <f t="shared" si="64"/>
        <v>0</v>
      </c>
      <c r="CI37" s="13">
        <f t="shared" si="65"/>
        <v>0</v>
      </c>
      <c r="CJ37" s="13">
        <f t="shared" si="66"/>
        <v>0</v>
      </c>
      <c r="CK37" s="13">
        <f t="shared" si="67"/>
        <v>0</v>
      </c>
      <c r="CL37" s="13">
        <f t="shared" si="68"/>
        <v>0</v>
      </c>
      <c r="CM37" s="13">
        <f t="shared" si="69"/>
        <v>1</v>
      </c>
      <c r="CN37" s="13">
        <f t="shared" si="70"/>
        <v>0</v>
      </c>
      <c r="CO37" s="13">
        <f t="shared" si="71"/>
        <v>0</v>
      </c>
      <c r="CP37" s="13">
        <f t="shared" si="72"/>
        <v>0</v>
      </c>
      <c r="CQ37" s="13">
        <f t="shared" si="73"/>
        <v>0</v>
      </c>
      <c r="CR37" s="13">
        <f t="shared" si="74"/>
        <v>0</v>
      </c>
      <c r="CS37" s="13">
        <f t="shared" si="75"/>
        <v>0</v>
      </c>
      <c r="CT37" s="13">
        <f t="shared" si="76"/>
        <v>0</v>
      </c>
      <c r="CU37" s="13">
        <f t="shared" si="77"/>
        <v>0</v>
      </c>
      <c r="CV37" s="13">
        <f t="shared" si="78"/>
        <v>0</v>
      </c>
      <c r="CW37" s="13">
        <f t="shared" si="79"/>
        <v>0</v>
      </c>
      <c r="CX37" s="13">
        <f t="shared" si="80"/>
        <v>0</v>
      </c>
      <c r="CY37" s="13">
        <f t="shared" si="81"/>
        <v>0</v>
      </c>
      <c r="CZ37" s="13">
        <f t="shared" si="82"/>
        <v>0</v>
      </c>
      <c r="DA37" s="13">
        <f t="shared" si="83"/>
        <v>0</v>
      </c>
      <c r="DB37" s="13">
        <f t="shared" si="84"/>
        <v>0</v>
      </c>
      <c r="DC37" s="13">
        <f t="shared" si="85"/>
        <v>0</v>
      </c>
      <c r="DD37" s="13">
        <f t="shared" si="86"/>
        <v>0</v>
      </c>
      <c r="DE37" s="13">
        <f t="shared" si="87"/>
        <v>0</v>
      </c>
      <c r="DF37" s="13">
        <f t="shared" si="88"/>
        <v>0</v>
      </c>
      <c r="DG37" s="13">
        <f t="shared" si="89"/>
        <v>0</v>
      </c>
      <c r="DH37" s="13">
        <f t="shared" si="90"/>
        <v>0</v>
      </c>
      <c r="DI37" s="13">
        <f t="shared" si="91"/>
        <v>0</v>
      </c>
      <c r="DJ37" s="13">
        <f t="shared" si="92"/>
        <v>0</v>
      </c>
      <c r="DK37" s="13">
        <f t="shared" si="93"/>
        <v>0</v>
      </c>
      <c r="DL37" s="13">
        <f t="shared" si="94"/>
        <v>0</v>
      </c>
      <c r="DM37" s="13">
        <f t="shared" si="95"/>
        <v>0</v>
      </c>
      <c r="DN37" s="13">
        <f t="shared" si="96"/>
        <v>0</v>
      </c>
      <c r="DO37" s="13">
        <f t="shared" si="97"/>
        <v>0</v>
      </c>
      <c r="DP37" s="13">
        <f t="shared" si="98"/>
        <v>0</v>
      </c>
      <c r="DQ37" s="13">
        <f t="shared" si="99"/>
        <v>0</v>
      </c>
      <c r="DR37" s="13">
        <f t="shared" si="100"/>
        <v>0</v>
      </c>
      <c r="DS37" s="13">
        <f t="shared" si="101"/>
        <v>0</v>
      </c>
      <c r="DT37" s="13">
        <f t="shared" si="102"/>
        <v>0</v>
      </c>
      <c r="DU37" s="13">
        <f t="shared" si="103"/>
        <v>0</v>
      </c>
      <c r="DV37" s="13">
        <f t="shared" si="104"/>
        <v>0</v>
      </c>
      <c r="DW37" s="13">
        <f t="shared" si="105"/>
        <v>0</v>
      </c>
      <c r="DX37" s="13">
        <f t="shared" si="106"/>
        <v>0</v>
      </c>
      <c r="DY37" s="13">
        <f t="shared" si="107"/>
        <v>0</v>
      </c>
      <c r="DZ37" s="13">
        <f t="shared" si="108"/>
        <v>0</v>
      </c>
      <c r="EA37" s="13">
        <f t="shared" si="109"/>
        <v>0</v>
      </c>
      <c r="EB37" s="13">
        <f t="shared" si="110"/>
        <v>0</v>
      </c>
      <c r="EC37" s="13">
        <f t="shared" si="111"/>
        <v>0</v>
      </c>
      <c r="ED37" s="13">
        <f t="shared" si="112"/>
        <v>0</v>
      </c>
      <c r="EE37" s="13">
        <f t="shared" si="113"/>
        <v>0</v>
      </c>
      <c r="EF37" s="13">
        <f t="shared" si="114"/>
        <v>0</v>
      </c>
      <c r="EG37" s="13">
        <f t="shared" si="115"/>
        <v>0</v>
      </c>
      <c r="EH37" s="13">
        <f t="shared" si="116"/>
        <v>0</v>
      </c>
      <c r="EI37" s="13">
        <f t="shared" si="117"/>
        <v>0</v>
      </c>
      <c r="EJ37" s="13">
        <f t="shared" si="118"/>
        <v>0</v>
      </c>
      <c r="EK37" s="13">
        <f t="shared" si="119"/>
        <v>0</v>
      </c>
      <c r="EL37" s="13">
        <f t="shared" si="120"/>
        <v>0</v>
      </c>
      <c r="EM37" s="13">
        <f t="shared" si="121"/>
        <v>0</v>
      </c>
      <c r="EN37" s="13">
        <f t="shared" si="122"/>
        <v>0</v>
      </c>
      <c r="EO37" s="13">
        <f t="shared" si="123"/>
        <v>0</v>
      </c>
      <c r="EP37" s="13">
        <f t="shared" si="124"/>
        <v>0</v>
      </c>
      <c r="EQ37" s="13">
        <f t="shared" si="125"/>
        <v>0</v>
      </c>
      <c r="ER37" s="13">
        <f t="shared" si="126"/>
        <v>0</v>
      </c>
      <c r="ES37" s="13">
        <f t="shared" si="127"/>
        <v>0</v>
      </c>
      <c r="ET37" s="13">
        <f t="shared" si="128"/>
        <v>0</v>
      </c>
      <c r="EU37" s="13">
        <f t="shared" si="129"/>
        <v>0</v>
      </c>
      <c r="EV37" s="13">
        <f t="shared" si="130"/>
        <v>0</v>
      </c>
      <c r="EW37" s="13">
        <f t="shared" si="131"/>
        <v>0</v>
      </c>
      <c r="EX37" s="13">
        <f t="shared" si="132"/>
        <v>0</v>
      </c>
      <c r="EY37" s="13">
        <f t="shared" si="133"/>
        <v>0</v>
      </c>
      <c r="EZ37" s="13">
        <f t="shared" si="134"/>
        <v>0</v>
      </c>
      <c r="FA37" s="13">
        <f t="shared" si="135"/>
        <v>0</v>
      </c>
      <c r="FB37" s="13">
        <f t="shared" si="136"/>
        <v>0</v>
      </c>
      <c r="FC37" s="13">
        <f t="shared" si="137"/>
        <v>0</v>
      </c>
      <c r="FD37" s="13">
        <f t="shared" si="138"/>
        <v>0</v>
      </c>
      <c r="FE37" s="13">
        <f t="shared" si="139"/>
        <v>0</v>
      </c>
      <c r="FF37" s="13">
        <f t="shared" si="140"/>
        <v>0</v>
      </c>
      <c r="FG37" s="13">
        <f t="shared" si="141"/>
        <v>0</v>
      </c>
      <c r="FH37" s="13">
        <f t="shared" si="142"/>
        <v>0</v>
      </c>
      <c r="FI37" s="13">
        <f t="shared" si="143"/>
        <v>0</v>
      </c>
      <c r="FJ37" s="13">
        <f t="shared" si="144"/>
        <v>0</v>
      </c>
      <c r="FK37" s="13">
        <f t="shared" si="145"/>
        <v>0</v>
      </c>
      <c r="FL37" s="13">
        <f t="shared" si="146"/>
        <v>0</v>
      </c>
      <c r="FM37" s="13">
        <f t="shared" si="147"/>
        <v>0</v>
      </c>
      <c r="FN37" s="13">
        <f t="shared" si="148"/>
        <v>0</v>
      </c>
      <c r="FO37" s="13">
        <f t="shared" si="149"/>
        <v>0</v>
      </c>
      <c r="FP37" s="13">
        <f t="shared" si="150"/>
        <v>0</v>
      </c>
      <c r="FQ37" s="13">
        <f t="shared" si="151"/>
        <v>0</v>
      </c>
      <c r="FR37" s="13">
        <f t="shared" si="152"/>
        <v>0</v>
      </c>
      <c r="FS37" s="13">
        <f t="shared" si="153"/>
        <v>0</v>
      </c>
      <c r="FT37" s="13">
        <f t="shared" si="154"/>
        <v>0</v>
      </c>
      <c r="FU37" s="13">
        <f t="shared" si="155"/>
        <v>0</v>
      </c>
      <c r="FV37" s="13">
        <f t="shared" si="156"/>
        <v>0</v>
      </c>
      <c r="FW37" s="13">
        <f t="shared" si="157"/>
        <v>0</v>
      </c>
      <c r="FX37" s="13">
        <f t="shared" si="158"/>
        <v>0</v>
      </c>
      <c r="FY37" s="13">
        <f t="shared" si="159"/>
        <v>0</v>
      </c>
      <c r="FZ37" s="13">
        <f t="shared" si="160"/>
        <v>0</v>
      </c>
      <c r="GA37" s="13">
        <f t="shared" si="161"/>
        <v>1</v>
      </c>
      <c r="GB37" s="13">
        <f t="shared" si="162"/>
        <v>0</v>
      </c>
      <c r="GC37" s="13">
        <f t="shared" si="163"/>
        <v>0</v>
      </c>
      <c r="GD37" s="13">
        <f t="shared" si="164"/>
        <v>0</v>
      </c>
      <c r="GE37" s="13">
        <f t="shared" si="165"/>
        <v>0</v>
      </c>
      <c r="GF37" s="13">
        <f t="shared" si="166"/>
        <v>0</v>
      </c>
      <c r="GG37" s="13">
        <f t="shared" si="167"/>
        <v>0</v>
      </c>
      <c r="GH37" s="30">
        <f t="shared" si="168"/>
        <v>2</v>
      </c>
    </row>
    <row r="38" spans="1:190">
      <c r="A38" s="2">
        <f>'database including 834 studies'!A38</f>
        <v>37</v>
      </c>
      <c r="B38" s="2">
        <f>'database including 834 studies'!J38</f>
        <v>1</v>
      </c>
      <c r="C38" s="2">
        <f>'database including 834 studies'!K38</f>
        <v>5</v>
      </c>
      <c r="D38" s="2">
        <f>'database including 834 studies'!L38</f>
        <v>0</v>
      </c>
      <c r="E38" s="2">
        <f>'database including 834 studies'!M38</f>
        <v>1</v>
      </c>
      <c r="F38" s="2">
        <f>'database including 834 studies'!N38</f>
        <v>1</v>
      </c>
      <c r="G38" s="2">
        <f>'database including 834 studies'!O38</f>
        <v>1</v>
      </c>
      <c r="H38" s="2">
        <f>'database including 834 studies'!P38</f>
        <v>1</v>
      </c>
      <c r="I38" s="2">
        <f>'database including 834 studies'!Q38</f>
        <v>1</v>
      </c>
      <c r="J38" s="2">
        <f>'database including 834 studies'!R38</f>
        <v>2017</v>
      </c>
      <c r="K38" s="29">
        <f>'database including 834 studies'!A568</f>
        <v>567</v>
      </c>
      <c r="L38" s="2">
        <f>'database including 834 studies'!J568</f>
        <v>0</v>
      </c>
      <c r="M38" s="2">
        <f>'database including 834 studies'!K568</f>
        <v>6</v>
      </c>
      <c r="N38" s="2">
        <f>'database including 834 studies'!L568</f>
        <v>1</v>
      </c>
      <c r="O38" s="2">
        <f>'database including 834 studies'!M568</f>
        <v>1</v>
      </c>
      <c r="P38" s="2">
        <f>'database including 834 studies'!N568</f>
        <v>1</v>
      </c>
      <c r="Q38" s="2">
        <f>'database including 834 studies'!O568</f>
        <v>1</v>
      </c>
      <c r="R38" s="2">
        <f>'database including 834 studies'!P568</f>
        <v>1</v>
      </c>
      <c r="S38" s="2">
        <f>'database including 834 studies'!Q568</f>
        <v>1</v>
      </c>
      <c r="T38" s="2">
        <f>'database including 834 studies'!R568</f>
        <v>2021</v>
      </c>
      <c r="V38" s="13">
        <f t="shared" si="0"/>
        <v>0</v>
      </c>
      <c r="W38" s="13">
        <f t="shared" si="1"/>
        <v>0</v>
      </c>
      <c r="X38" s="13">
        <f t="shared" si="2"/>
        <v>0</v>
      </c>
      <c r="Y38" s="13">
        <f t="shared" si="3"/>
        <v>0</v>
      </c>
      <c r="Z38" s="13">
        <f t="shared" si="4"/>
        <v>0</v>
      </c>
      <c r="AA38" s="13">
        <f t="shared" si="5"/>
        <v>0</v>
      </c>
      <c r="AB38" s="13">
        <f t="shared" si="6"/>
        <v>0</v>
      </c>
      <c r="AC38" s="13">
        <f t="shared" si="7"/>
        <v>0</v>
      </c>
      <c r="AD38" s="13">
        <f t="shared" si="8"/>
        <v>0</v>
      </c>
      <c r="AE38" s="13">
        <f t="shared" si="9"/>
        <v>0</v>
      </c>
      <c r="AF38" s="13">
        <f t="shared" si="10"/>
        <v>0</v>
      </c>
      <c r="AG38" s="13">
        <f t="shared" si="11"/>
        <v>0</v>
      </c>
      <c r="AH38" s="13">
        <f t="shared" si="12"/>
        <v>0</v>
      </c>
      <c r="AI38" s="13">
        <f t="shared" si="13"/>
        <v>0</v>
      </c>
      <c r="AJ38" s="13">
        <f t="shared" si="14"/>
        <v>0</v>
      </c>
      <c r="AK38" s="13">
        <f t="shared" si="15"/>
        <v>0</v>
      </c>
      <c r="AL38" s="13">
        <f t="shared" si="16"/>
        <v>0</v>
      </c>
      <c r="AM38" s="13">
        <f t="shared" si="17"/>
        <v>0</v>
      </c>
      <c r="AN38" s="13">
        <f t="shared" si="18"/>
        <v>0</v>
      </c>
      <c r="AO38" s="13">
        <f t="shared" si="19"/>
        <v>0</v>
      </c>
      <c r="AP38" s="13">
        <f t="shared" si="20"/>
        <v>0</v>
      </c>
      <c r="AQ38" s="13">
        <f t="shared" si="21"/>
        <v>0</v>
      </c>
      <c r="AR38" s="13">
        <f t="shared" si="22"/>
        <v>0</v>
      </c>
      <c r="AS38" s="13">
        <f t="shared" si="23"/>
        <v>0</v>
      </c>
      <c r="AT38" s="13">
        <f t="shared" si="24"/>
        <v>0</v>
      </c>
      <c r="AU38" s="13">
        <f t="shared" si="25"/>
        <v>0</v>
      </c>
      <c r="AV38" s="13">
        <f t="shared" si="26"/>
        <v>0</v>
      </c>
      <c r="AW38" s="13">
        <f t="shared" si="27"/>
        <v>0</v>
      </c>
      <c r="AX38" s="13">
        <f t="shared" si="28"/>
        <v>0</v>
      </c>
      <c r="AY38" s="13">
        <f t="shared" si="29"/>
        <v>0</v>
      </c>
      <c r="AZ38" s="13">
        <f t="shared" si="30"/>
        <v>0</v>
      </c>
      <c r="BA38" s="13">
        <f t="shared" si="31"/>
        <v>0</v>
      </c>
      <c r="BB38" s="13">
        <f t="shared" si="32"/>
        <v>0</v>
      </c>
      <c r="BC38" s="13">
        <f t="shared" si="33"/>
        <v>0</v>
      </c>
      <c r="BD38" s="13">
        <f t="shared" si="34"/>
        <v>0</v>
      </c>
      <c r="BE38" s="13">
        <f t="shared" si="35"/>
        <v>0</v>
      </c>
      <c r="BF38" s="13">
        <f t="shared" si="36"/>
        <v>0</v>
      </c>
      <c r="BG38" s="13">
        <f t="shared" si="37"/>
        <v>0</v>
      </c>
      <c r="BH38" s="13">
        <f t="shared" si="38"/>
        <v>0</v>
      </c>
      <c r="BI38" s="13">
        <f t="shared" si="39"/>
        <v>0</v>
      </c>
      <c r="BJ38" s="13">
        <f t="shared" si="40"/>
        <v>0</v>
      </c>
      <c r="BK38" s="13">
        <f t="shared" si="41"/>
        <v>0</v>
      </c>
      <c r="BL38" s="13">
        <f t="shared" si="42"/>
        <v>0</v>
      </c>
      <c r="BM38" s="13">
        <f t="shared" si="43"/>
        <v>0</v>
      </c>
      <c r="BN38" s="13">
        <f t="shared" si="44"/>
        <v>0</v>
      </c>
      <c r="BO38" s="13">
        <f t="shared" si="45"/>
        <v>0</v>
      </c>
      <c r="BP38" s="13">
        <f t="shared" si="46"/>
        <v>0</v>
      </c>
      <c r="BQ38" s="13">
        <f t="shared" si="47"/>
        <v>0</v>
      </c>
      <c r="BR38" s="13">
        <f t="shared" si="48"/>
        <v>0</v>
      </c>
      <c r="BS38" s="13">
        <f t="shared" si="49"/>
        <v>0</v>
      </c>
      <c r="BT38" s="13">
        <f t="shared" si="50"/>
        <v>0</v>
      </c>
      <c r="BU38" s="13">
        <f t="shared" si="51"/>
        <v>0</v>
      </c>
      <c r="BV38" s="13">
        <f t="shared" si="52"/>
        <v>0</v>
      </c>
      <c r="BW38" s="13">
        <f t="shared" si="53"/>
        <v>0</v>
      </c>
      <c r="BX38" s="13">
        <f t="shared" si="54"/>
        <v>0</v>
      </c>
      <c r="BY38" s="13">
        <f t="shared" si="55"/>
        <v>0</v>
      </c>
      <c r="BZ38" s="13">
        <f t="shared" si="56"/>
        <v>0</v>
      </c>
      <c r="CA38" s="13">
        <f t="shared" si="57"/>
        <v>0</v>
      </c>
      <c r="CB38" s="13">
        <f t="shared" si="58"/>
        <v>0</v>
      </c>
      <c r="CC38" s="13">
        <f t="shared" si="59"/>
        <v>0</v>
      </c>
      <c r="CD38" s="13">
        <f t="shared" si="60"/>
        <v>0</v>
      </c>
      <c r="CE38" s="13">
        <f t="shared" si="61"/>
        <v>0</v>
      </c>
      <c r="CF38" s="13">
        <f t="shared" si="62"/>
        <v>0</v>
      </c>
      <c r="CG38" s="13">
        <f t="shared" si="63"/>
        <v>0</v>
      </c>
      <c r="CH38" s="13">
        <f t="shared" si="64"/>
        <v>0</v>
      </c>
      <c r="CI38" s="13">
        <f t="shared" si="65"/>
        <v>0</v>
      </c>
      <c r="CJ38" s="13">
        <f t="shared" si="66"/>
        <v>1</v>
      </c>
      <c r="CK38" s="13">
        <f t="shared" si="67"/>
        <v>0</v>
      </c>
      <c r="CL38" s="13">
        <f t="shared" si="68"/>
        <v>0</v>
      </c>
      <c r="CM38" s="13">
        <f t="shared" si="69"/>
        <v>0</v>
      </c>
      <c r="CN38" s="13">
        <f t="shared" si="70"/>
        <v>0</v>
      </c>
      <c r="CO38" s="13">
        <f t="shared" si="71"/>
        <v>0</v>
      </c>
      <c r="CP38" s="13">
        <f t="shared" si="72"/>
        <v>0</v>
      </c>
      <c r="CQ38" s="13">
        <f t="shared" si="73"/>
        <v>0</v>
      </c>
      <c r="CR38" s="13">
        <f t="shared" si="74"/>
        <v>0</v>
      </c>
      <c r="CS38" s="13">
        <f t="shared" si="75"/>
        <v>0</v>
      </c>
      <c r="CT38" s="13">
        <f t="shared" si="76"/>
        <v>0</v>
      </c>
      <c r="CU38" s="13">
        <f t="shared" si="77"/>
        <v>0</v>
      </c>
      <c r="CV38" s="13">
        <f t="shared" si="78"/>
        <v>0</v>
      </c>
      <c r="CW38" s="13">
        <f t="shared" si="79"/>
        <v>0</v>
      </c>
      <c r="CX38" s="13">
        <f t="shared" si="80"/>
        <v>0</v>
      </c>
      <c r="CY38" s="13">
        <f t="shared" si="81"/>
        <v>0</v>
      </c>
      <c r="CZ38" s="13">
        <f t="shared" si="82"/>
        <v>0</v>
      </c>
      <c r="DA38" s="13">
        <f t="shared" si="83"/>
        <v>0</v>
      </c>
      <c r="DB38" s="13">
        <f t="shared" si="84"/>
        <v>0</v>
      </c>
      <c r="DC38" s="13">
        <f t="shared" si="85"/>
        <v>0</v>
      </c>
      <c r="DD38" s="13">
        <f t="shared" si="86"/>
        <v>0</v>
      </c>
      <c r="DE38" s="13">
        <f t="shared" si="87"/>
        <v>0</v>
      </c>
      <c r="DF38" s="13">
        <f t="shared" si="88"/>
        <v>0</v>
      </c>
      <c r="DG38" s="13">
        <f t="shared" si="89"/>
        <v>0</v>
      </c>
      <c r="DH38" s="13">
        <f t="shared" si="90"/>
        <v>0</v>
      </c>
      <c r="DI38" s="13">
        <f t="shared" si="91"/>
        <v>0</v>
      </c>
      <c r="DJ38" s="13">
        <f t="shared" si="92"/>
        <v>0</v>
      </c>
      <c r="DK38" s="13">
        <f t="shared" si="93"/>
        <v>0</v>
      </c>
      <c r="DL38" s="13">
        <f t="shared" si="94"/>
        <v>0</v>
      </c>
      <c r="DM38" s="13">
        <f t="shared" si="95"/>
        <v>0</v>
      </c>
      <c r="DN38" s="13">
        <f t="shared" si="96"/>
        <v>0</v>
      </c>
      <c r="DO38" s="13">
        <f t="shared" si="97"/>
        <v>0</v>
      </c>
      <c r="DP38" s="13">
        <f t="shared" si="98"/>
        <v>0</v>
      </c>
      <c r="DQ38" s="13">
        <f t="shared" si="99"/>
        <v>0</v>
      </c>
      <c r="DR38" s="13">
        <f t="shared" si="100"/>
        <v>0</v>
      </c>
      <c r="DS38" s="13">
        <f t="shared" si="101"/>
        <v>0</v>
      </c>
      <c r="DT38" s="13">
        <f t="shared" si="102"/>
        <v>0</v>
      </c>
      <c r="DU38" s="13">
        <f t="shared" si="103"/>
        <v>0</v>
      </c>
      <c r="DV38" s="13">
        <f t="shared" si="104"/>
        <v>0</v>
      </c>
      <c r="DW38" s="13">
        <f t="shared" si="105"/>
        <v>0</v>
      </c>
      <c r="DX38" s="13">
        <f t="shared" si="106"/>
        <v>0</v>
      </c>
      <c r="DY38" s="13">
        <f t="shared" si="107"/>
        <v>0</v>
      </c>
      <c r="DZ38" s="13">
        <f t="shared" si="108"/>
        <v>0</v>
      </c>
      <c r="EA38" s="13">
        <f t="shared" si="109"/>
        <v>0</v>
      </c>
      <c r="EB38" s="13">
        <f t="shared" si="110"/>
        <v>0</v>
      </c>
      <c r="EC38" s="13">
        <f t="shared" si="111"/>
        <v>0</v>
      </c>
      <c r="ED38" s="13">
        <f t="shared" si="112"/>
        <v>0</v>
      </c>
      <c r="EE38" s="13">
        <f t="shared" si="113"/>
        <v>0</v>
      </c>
      <c r="EF38" s="13">
        <f t="shared" si="114"/>
        <v>0</v>
      </c>
      <c r="EG38" s="13">
        <f t="shared" si="115"/>
        <v>0</v>
      </c>
      <c r="EH38" s="13">
        <f t="shared" si="116"/>
        <v>0</v>
      </c>
      <c r="EI38" s="13">
        <f t="shared" si="117"/>
        <v>0</v>
      </c>
      <c r="EJ38" s="13">
        <f t="shared" si="118"/>
        <v>0</v>
      </c>
      <c r="EK38" s="13">
        <f t="shared" si="119"/>
        <v>0</v>
      </c>
      <c r="EL38" s="13">
        <f t="shared" si="120"/>
        <v>0</v>
      </c>
      <c r="EM38" s="13">
        <f t="shared" si="121"/>
        <v>0</v>
      </c>
      <c r="EN38" s="13">
        <f t="shared" si="122"/>
        <v>0</v>
      </c>
      <c r="EO38" s="13">
        <f t="shared" si="123"/>
        <v>0</v>
      </c>
      <c r="EP38" s="13">
        <f t="shared" si="124"/>
        <v>0</v>
      </c>
      <c r="EQ38" s="13">
        <f t="shared" si="125"/>
        <v>0</v>
      </c>
      <c r="ER38" s="13">
        <f t="shared" si="126"/>
        <v>0</v>
      </c>
      <c r="ES38" s="13">
        <f t="shared" si="127"/>
        <v>0</v>
      </c>
      <c r="ET38" s="13">
        <f t="shared" si="128"/>
        <v>0</v>
      </c>
      <c r="EU38" s="13">
        <f t="shared" si="129"/>
        <v>0</v>
      </c>
      <c r="EV38" s="13">
        <f t="shared" si="130"/>
        <v>0</v>
      </c>
      <c r="EW38" s="13">
        <f t="shared" si="131"/>
        <v>0</v>
      </c>
      <c r="EX38" s="13">
        <f t="shared" si="132"/>
        <v>0</v>
      </c>
      <c r="EY38" s="13">
        <f t="shared" si="133"/>
        <v>0</v>
      </c>
      <c r="EZ38" s="13">
        <f t="shared" si="134"/>
        <v>0</v>
      </c>
      <c r="FA38" s="13">
        <f t="shared" si="135"/>
        <v>0</v>
      </c>
      <c r="FB38" s="13">
        <f t="shared" si="136"/>
        <v>0</v>
      </c>
      <c r="FC38" s="13">
        <f t="shared" si="137"/>
        <v>0</v>
      </c>
      <c r="FD38" s="13">
        <f t="shared" si="138"/>
        <v>0</v>
      </c>
      <c r="FE38" s="13">
        <f t="shared" si="139"/>
        <v>0</v>
      </c>
      <c r="FF38" s="13">
        <f t="shared" si="140"/>
        <v>0</v>
      </c>
      <c r="FG38" s="13">
        <f t="shared" si="141"/>
        <v>0</v>
      </c>
      <c r="FH38" s="13">
        <f t="shared" si="142"/>
        <v>0</v>
      </c>
      <c r="FI38" s="13">
        <f t="shared" si="143"/>
        <v>0</v>
      </c>
      <c r="FJ38" s="13">
        <f t="shared" si="144"/>
        <v>0</v>
      </c>
      <c r="FK38" s="13">
        <f t="shared" si="145"/>
        <v>0</v>
      </c>
      <c r="FL38" s="13">
        <f t="shared" si="146"/>
        <v>0</v>
      </c>
      <c r="FM38" s="13">
        <f t="shared" si="147"/>
        <v>0</v>
      </c>
      <c r="FN38" s="13">
        <f t="shared" si="148"/>
        <v>0</v>
      </c>
      <c r="FO38" s="13">
        <f t="shared" si="149"/>
        <v>0</v>
      </c>
      <c r="FP38" s="13">
        <f t="shared" si="150"/>
        <v>0</v>
      </c>
      <c r="FQ38" s="13">
        <f t="shared" si="151"/>
        <v>0</v>
      </c>
      <c r="FR38" s="13">
        <f t="shared" si="152"/>
        <v>0</v>
      </c>
      <c r="FS38" s="13">
        <f t="shared" si="153"/>
        <v>0</v>
      </c>
      <c r="FT38" s="13">
        <f t="shared" si="154"/>
        <v>0</v>
      </c>
      <c r="FU38" s="13">
        <f t="shared" si="155"/>
        <v>0</v>
      </c>
      <c r="FV38" s="13">
        <f t="shared" si="156"/>
        <v>0</v>
      </c>
      <c r="FW38" s="13">
        <f t="shared" si="157"/>
        <v>0</v>
      </c>
      <c r="FX38" s="13">
        <f t="shared" si="158"/>
        <v>0</v>
      </c>
      <c r="FY38" s="13">
        <f t="shared" si="159"/>
        <v>0</v>
      </c>
      <c r="FZ38" s="13">
        <f t="shared" si="160"/>
        <v>0</v>
      </c>
      <c r="GA38" s="13">
        <f t="shared" si="161"/>
        <v>0</v>
      </c>
      <c r="GB38" s="13">
        <f t="shared" si="162"/>
        <v>0</v>
      </c>
      <c r="GC38" s="13">
        <f t="shared" si="163"/>
        <v>0</v>
      </c>
      <c r="GD38" s="13">
        <f t="shared" si="164"/>
        <v>0</v>
      </c>
      <c r="GE38" s="13">
        <f t="shared" si="165"/>
        <v>0</v>
      </c>
      <c r="GF38" s="13">
        <f t="shared" si="166"/>
        <v>1</v>
      </c>
      <c r="GG38" s="13">
        <f t="shared" si="167"/>
        <v>0</v>
      </c>
      <c r="GH38" s="30">
        <f t="shared" si="168"/>
        <v>2</v>
      </c>
    </row>
    <row r="39" spans="1:190">
      <c r="A39" s="2">
        <f>'database including 834 studies'!A39</f>
        <v>38</v>
      </c>
      <c r="B39" s="2">
        <f>'database including 834 studies'!J39</f>
        <v>1</v>
      </c>
      <c r="C39" s="2">
        <f>'database including 834 studies'!K39</f>
        <v>5</v>
      </c>
      <c r="D39" s="2">
        <f>'database including 834 studies'!L39</f>
        <v>1</v>
      </c>
      <c r="E39" s="2">
        <f>'database including 834 studies'!M39</f>
        <v>1</v>
      </c>
      <c r="F39" s="2">
        <f>'database including 834 studies'!N39</f>
        <v>1</v>
      </c>
      <c r="G39" s="2">
        <f>'database including 834 studies'!O39</f>
        <v>1</v>
      </c>
      <c r="H39" s="2">
        <f>'database including 834 studies'!P39</f>
        <v>1</v>
      </c>
      <c r="I39" s="2">
        <f>'database including 834 studies'!Q39</f>
        <v>0</v>
      </c>
      <c r="J39" s="2">
        <f>'database including 834 studies'!R39</f>
        <v>2022</v>
      </c>
      <c r="K39" s="29">
        <f>'database including 834 studies'!A569</f>
        <v>568</v>
      </c>
      <c r="L39" s="2">
        <f>'database including 834 studies'!J569</f>
        <v>0</v>
      </c>
      <c r="M39" s="2">
        <f>'database including 834 studies'!K569</f>
        <v>6</v>
      </c>
      <c r="N39" s="2">
        <f>'database including 834 studies'!L569</f>
        <v>1</v>
      </c>
      <c r="O39" s="2">
        <f>'database including 834 studies'!M569</f>
        <v>1</v>
      </c>
      <c r="P39" s="2">
        <f>'database including 834 studies'!N569</f>
        <v>1</v>
      </c>
      <c r="Q39" s="2">
        <f>'database including 834 studies'!O569</f>
        <v>1</v>
      </c>
      <c r="R39" s="2">
        <f>'database including 834 studies'!P569</f>
        <v>1</v>
      </c>
      <c r="S39" s="2">
        <f>'database including 834 studies'!Q569</f>
        <v>1</v>
      </c>
      <c r="T39" s="2">
        <f>'database including 834 studies'!R569</f>
        <v>2016</v>
      </c>
      <c r="V39" s="13">
        <f t="shared" si="0"/>
        <v>0</v>
      </c>
      <c r="W39" s="13">
        <f t="shared" si="1"/>
        <v>0</v>
      </c>
      <c r="X39" s="13">
        <f t="shared" si="2"/>
        <v>0</v>
      </c>
      <c r="Y39" s="13">
        <f t="shared" si="3"/>
        <v>0</v>
      </c>
      <c r="Z39" s="13">
        <f t="shared" si="4"/>
        <v>0</v>
      </c>
      <c r="AA39" s="13">
        <f t="shared" si="5"/>
        <v>0</v>
      </c>
      <c r="AB39" s="13">
        <f t="shared" si="6"/>
        <v>0</v>
      </c>
      <c r="AC39" s="13">
        <f t="shared" si="7"/>
        <v>0</v>
      </c>
      <c r="AD39" s="13">
        <f t="shared" si="8"/>
        <v>0</v>
      </c>
      <c r="AE39" s="13">
        <f t="shared" si="9"/>
        <v>0</v>
      </c>
      <c r="AF39" s="13">
        <f t="shared" si="10"/>
        <v>0</v>
      </c>
      <c r="AG39" s="13">
        <f t="shared" si="11"/>
        <v>0</v>
      </c>
      <c r="AH39" s="13">
        <f t="shared" si="12"/>
        <v>0</v>
      </c>
      <c r="AI39" s="13">
        <f t="shared" si="13"/>
        <v>0</v>
      </c>
      <c r="AJ39" s="13">
        <f t="shared" si="14"/>
        <v>0</v>
      </c>
      <c r="AK39" s="13">
        <f t="shared" si="15"/>
        <v>0</v>
      </c>
      <c r="AL39" s="13">
        <f t="shared" si="16"/>
        <v>0</v>
      </c>
      <c r="AM39" s="13">
        <f t="shared" si="17"/>
        <v>0</v>
      </c>
      <c r="AN39" s="13">
        <f t="shared" si="18"/>
        <v>0</v>
      </c>
      <c r="AO39" s="13">
        <f t="shared" si="19"/>
        <v>0</v>
      </c>
      <c r="AP39" s="13">
        <f t="shared" si="20"/>
        <v>0</v>
      </c>
      <c r="AQ39" s="13">
        <f t="shared" si="21"/>
        <v>0</v>
      </c>
      <c r="AR39" s="13">
        <f t="shared" si="22"/>
        <v>0</v>
      </c>
      <c r="AS39" s="13">
        <f t="shared" si="23"/>
        <v>0</v>
      </c>
      <c r="AT39" s="13">
        <f t="shared" si="24"/>
        <v>0</v>
      </c>
      <c r="AU39" s="13">
        <f t="shared" si="25"/>
        <v>0</v>
      </c>
      <c r="AV39" s="13">
        <f t="shared" si="26"/>
        <v>0</v>
      </c>
      <c r="AW39" s="13">
        <f t="shared" si="27"/>
        <v>0</v>
      </c>
      <c r="AX39" s="13">
        <f t="shared" si="28"/>
        <v>0</v>
      </c>
      <c r="AY39" s="13">
        <f t="shared" si="29"/>
        <v>0</v>
      </c>
      <c r="AZ39" s="13">
        <f t="shared" si="30"/>
        <v>0</v>
      </c>
      <c r="BA39" s="13">
        <f t="shared" si="31"/>
        <v>0</v>
      </c>
      <c r="BB39" s="13">
        <f t="shared" si="32"/>
        <v>0</v>
      </c>
      <c r="BC39" s="13">
        <f t="shared" si="33"/>
        <v>0</v>
      </c>
      <c r="BD39" s="13">
        <f t="shared" si="34"/>
        <v>0</v>
      </c>
      <c r="BE39" s="13">
        <f t="shared" si="35"/>
        <v>0</v>
      </c>
      <c r="BF39" s="13">
        <f t="shared" si="36"/>
        <v>0</v>
      </c>
      <c r="BG39" s="13">
        <f t="shared" si="37"/>
        <v>0</v>
      </c>
      <c r="BH39" s="13">
        <f t="shared" si="38"/>
        <v>0</v>
      </c>
      <c r="BI39" s="13">
        <f t="shared" si="39"/>
        <v>0</v>
      </c>
      <c r="BJ39" s="13">
        <f t="shared" si="40"/>
        <v>0</v>
      </c>
      <c r="BK39" s="13">
        <f t="shared" si="41"/>
        <v>0</v>
      </c>
      <c r="BL39" s="13">
        <f t="shared" si="42"/>
        <v>0</v>
      </c>
      <c r="BM39" s="13">
        <f t="shared" si="43"/>
        <v>0</v>
      </c>
      <c r="BN39" s="13">
        <f t="shared" si="44"/>
        <v>0</v>
      </c>
      <c r="BO39" s="13">
        <f t="shared" si="45"/>
        <v>0</v>
      </c>
      <c r="BP39" s="13">
        <f t="shared" si="46"/>
        <v>0</v>
      </c>
      <c r="BQ39" s="13">
        <f t="shared" si="47"/>
        <v>0</v>
      </c>
      <c r="BR39" s="13">
        <f t="shared" si="48"/>
        <v>0</v>
      </c>
      <c r="BS39" s="13">
        <f t="shared" si="49"/>
        <v>0</v>
      </c>
      <c r="BT39" s="13">
        <f t="shared" si="50"/>
        <v>0</v>
      </c>
      <c r="BU39" s="13">
        <f t="shared" si="51"/>
        <v>0</v>
      </c>
      <c r="BV39" s="13">
        <f t="shared" si="52"/>
        <v>0</v>
      </c>
      <c r="BW39" s="13">
        <f t="shared" si="53"/>
        <v>0</v>
      </c>
      <c r="BX39" s="13">
        <f t="shared" si="54"/>
        <v>0</v>
      </c>
      <c r="BY39" s="13">
        <f t="shared" si="55"/>
        <v>0</v>
      </c>
      <c r="BZ39" s="13">
        <f t="shared" si="56"/>
        <v>0</v>
      </c>
      <c r="CA39" s="13">
        <f t="shared" si="57"/>
        <v>0</v>
      </c>
      <c r="CB39" s="13">
        <f t="shared" si="58"/>
        <v>0</v>
      </c>
      <c r="CC39" s="13">
        <f t="shared" si="59"/>
        <v>0</v>
      </c>
      <c r="CD39" s="13">
        <f t="shared" si="60"/>
        <v>0</v>
      </c>
      <c r="CE39" s="13">
        <f t="shared" si="61"/>
        <v>0</v>
      </c>
      <c r="CF39" s="13">
        <f t="shared" si="62"/>
        <v>0</v>
      </c>
      <c r="CG39" s="13">
        <f t="shared" si="63"/>
        <v>0</v>
      </c>
      <c r="CH39" s="13">
        <f t="shared" si="64"/>
        <v>0</v>
      </c>
      <c r="CI39" s="13">
        <f t="shared" si="65"/>
        <v>0</v>
      </c>
      <c r="CJ39" s="13">
        <f t="shared" si="66"/>
        <v>0</v>
      </c>
      <c r="CK39" s="13">
        <f t="shared" si="67"/>
        <v>0</v>
      </c>
      <c r="CL39" s="13">
        <f t="shared" si="68"/>
        <v>0</v>
      </c>
      <c r="CM39" s="13">
        <f t="shared" si="69"/>
        <v>0</v>
      </c>
      <c r="CN39" s="13">
        <f t="shared" si="70"/>
        <v>0</v>
      </c>
      <c r="CO39" s="13">
        <f t="shared" si="71"/>
        <v>1</v>
      </c>
      <c r="CP39" s="13">
        <f t="shared" si="72"/>
        <v>0</v>
      </c>
      <c r="CQ39" s="13">
        <f t="shared" si="73"/>
        <v>0</v>
      </c>
      <c r="CR39" s="13">
        <f t="shared" si="74"/>
        <v>0</v>
      </c>
      <c r="CS39" s="13">
        <f t="shared" si="75"/>
        <v>0</v>
      </c>
      <c r="CT39" s="13">
        <f t="shared" si="76"/>
        <v>0</v>
      </c>
      <c r="CU39" s="13">
        <f t="shared" si="77"/>
        <v>0</v>
      </c>
      <c r="CV39" s="13">
        <f t="shared" si="78"/>
        <v>0</v>
      </c>
      <c r="CW39" s="13">
        <f t="shared" si="79"/>
        <v>0</v>
      </c>
      <c r="CX39" s="13">
        <f t="shared" si="80"/>
        <v>0</v>
      </c>
      <c r="CY39" s="13">
        <f t="shared" si="81"/>
        <v>0</v>
      </c>
      <c r="CZ39" s="13">
        <f t="shared" si="82"/>
        <v>0</v>
      </c>
      <c r="DA39" s="13">
        <f t="shared" si="83"/>
        <v>0</v>
      </c>
      <c r="DB39" s="13">
        <f t="shared" si="84"/>
        <v>0</v>
      </c>
      <c r="DC39" s="13">
        <f t="shared" si="85"/>
        <v>0</v>
      </c>
      <c r="DD39" s="13">
        <f t="shared" si="86"/>
        <v>0</v>
      </c>
      <c r="DE39" s="13">
        <f t="shared" si="87"/>
        <v>0</v>
      </c>
      <c r="DF39" s="13">
        <f t="shared" si="88"/>
        <v>0</v>
      </c>
      <c r="DG39" s="13">
        <f t="shared" si="89"/>
        <v>0</v>
      </c>
      <c r="DH39" s="13">
        <f t="shared" si="90"/>
        <v>0</v>
      </c>
      <c r="DI39" s="13">
        <f t="shared" si="91"/>
        <v>0</v>
      </c>
      <c r="DJ39" s="13">
        <f t="shared" si="92"/>
        <v>0</v>
      </c>
      <c r="DK39" s="13">
        <f t="shared" si="93"/>
        <v>0</v>
      </c>
      <c r="DL39" s="13">
        <f t="shared" si="94"/>
        <v>0</v>
      </c>
      <c r="DM39" s="13">
        <f t="shared" si="95"/>
        <v>0</v>
      </c>
      <c r="DN39" s="13">
        <f t="shared" si="96"/>
        <v>0</v>
      </c>
      <c r="DO39" s="13">
        <f t="shared" si="97"/>
        <v>0</v>
      </c>
      <c r="DP39" s="13">
        <f t="shared" si="98"/>
        <v>0</v>
      </c>
      <c r="DQ39" s="13">
        <f t="shared" si="99"/>
        <v>0</v>
      </c>
      <c r="DR39" s="13">
        <f t="shared" si="100"/>
        <v>0</v>
      </c>
      <c r="DS39" s="13">
        <f t="shared" si="101"/>
        <v>0</v>
      </c>
      <c r="DT39" s="13">
        <f t="shared" si="102"/>
        <v>0</v>
      </c>
      <c r="DU39" s="13">
        <f t="shared" si="103"/>
        <v>0</v>
      </c>
      <c r="DV39" s="13">
        <f t="shared" si="104"/>
        <v>0</v>
      </c>
      <c r="DW39" s="13">
        <f t="shared" si="105"/>
        <v>0</v>
      </c>
      <c r="DX39" s="13">
        <f t="shared" si="106"/>
        <v>0</v>
      </c>
      <c r="DY39" s="13">
        <f t="shared" si="107"/>
        <v>0</v>
      </c>
      <c r="DZ39" s="13">
        <f t="shared" si="108"/>
        <v>0</v>
      </c>
      <c r="EA39" s="13">
        <f t="shared" si="109"/>
        <v>0</v>
      </c>
      <c r="EB39" s="13">
        <f t="shared" si="110"/>
        <v>0</v>
      </c>
      <c r="EC39" s="13">
        <f t="shared" si="111"/>
        <v>0</v>
      </c>
      <c r="ED39" s="13">
        <f t="shared" si="112"/>
        <v>0</v>
      </c>
      <c r="EE39" s="13">
        <f t="shared" si="113"/>
        <v>0</v>
      </c>
      <c r="EF39" s="13">
        <f t="shared" si="114"/>
        <v>0</v>
      </c>
      <c r="EG39" s="13">
        <f t="shared" si="115"/>
        <v>0</v>
      </c>
      <c r="EH39" s="13">
        <f t="shared" si="116"/>
        <v>0</v>
      </c>
      <c r="EI39" s="13">
        <f t="shared" si="117"/>
        <v>0</v>
      </c>
      <c r="EJ39" s="13">
        <f t="shared" si="118"/>
        <v>0</v>
      </c>
      <c r="EK39" s="13">
        <f t="shared" si="119"/>
        <v>0</v>
      </c>
      <c r="EL39" s="13">
        <f t="shared" si="120"/>
        <v>0</v>
      </c>
      <c r="EM39" s="13">
        <f t="shared" si="121"/>
        <v>0</v>
      </c>
      <c r="EN39" s="13">
        <f t="shared" si="122"/>
        <v>0</v>
      </c>
      <c r="EO39" s="13">
        <f t="shared" si="123"/>
        <v>0</v>
      </c>
      <c r="EP39" s="13">
        <f t="shared" si="124"/>
        <v>0</v>
      </c>
      <c r="EQ39" s="13">
        <f t="shared" si="125"/>
        <v>0</v>
      </c>
      <c r="ER39" s="13">
        <f t="shared" si="126"/>
        <v>0</v>
      </c>
      <c r="ES39" s="13">
        <f t="shared" si="127"/>
        <v>0</v>
      </c>
      <c r="ET39" s="13">
        <f t="shared" si="128"/>
        <v>0</v>
      </c>
      <c r="EU39" s="13">
        <f t="shared" si="129"/>
        <v>0</v>
      </c>
      <c r="EV39" s="13">
        <f t="shared" si="130"/>
        <v>0</v>
      </c>
      <c r="EW39" s="13">
        <f t="shared" si="131"/>
        <v>0</v>
      </c>
      <c r="EX39" s="13">
        <f t="shared" si="132"/>
        <v>0</v>
      </c>
      <c r="EY39" s="13">
        <f t="shared" si="133"/>
        <v>0</v>
      </c>
      <c r="EZ39" s="13">
        <f t="shared" si="134"/>
        <v>0</v>
      </c>
      <c r="FA39" s="13">
        <f t="shared" si="135"/>
        <v>0</v>
      </c>
      <c r="FB39" s="13">
        <f t="shared" si="136"/>
        <v>0</v>
      </c>
      <c r="FC39" s="13">
        <f t="shared" si="137"/>
        <v>0</v>
      </c>
      <c r="FD39" s="13">
        <f t="shared" si="138"/>
        <v>0</v>
      </c>
      <c r="FE39" s="13">
        <f t="shared" si="139"/>
        <v>0</v>
      </c>
      <c r="FF39" s="13">
        <f t="shared" si="140"/>
        <v>0</v>
      </c>
      <c r="FG39" s="13">
        <f t="shared" si="141"/>
        <v>0</v>
      </c>
      <c r="FH39" s="13">
        <f t="shared" si="142"/>
        <v>0</v>
      </c>
      <c r="FI39" s="13">
        <f t="shared" si="143"/>
        <v>0</v>
      </c>
      <c r="FJ39" s="13">
        <f t="shared" si="144"/>
        <v>0</v>
      </c>
      <c r="FK39" s="13">
        <f t="shared" si="145"/>
        <v>0</v>
      </c>
      <c r="FL39" s="13">
        <f t="shared" si="146"/>
        <v>0</v>
      </c>
      <c r="FM39" s="13">
        <f t="shared" si="147"/>
        <v>0</v>
      </c>
      <c r="FN39" s="13">
        <f t="shared" si="148"/>
        <v>0</v>
      </c>
      <c r="FO39" s="13">
        <f t="shared" si="149"/>
        <v>0</v>
      </c>
      <c r="FP39" s="13">
        <f t="shared" si="150"/>
        <v>0</v>
      </c>
      <c r="FQ39" s="13">
        <f t="shared" si="151"/>
        <v>0</v>
      </c>
      <c r="FR39" s="13">
        <f t="shared" si="152"/>
        <v>0</v>
      </c>
      <c r="FS39" s="13">
        <f t="shared" si="153"/>
        <v>0</v>
      </c>
      <c r="FT39" s="13">
        <f t="shared" si="154"/>
        <v>0</v>
      </c>
      <c r="FU39" s="13">
        <f t="shared" si="155"/>
        <v>0</v>
      </c>
      <c r="FV39" s="13">
        <f t="shared" si="156"/>
        <v>0</v>
      </c>
      <c r="FW39" s="13">
        <f t="shared" si="157"/>
        <v>0</v>
      </c>
      <c r="FX39" s="13">
        <f t="shared" si="158"/>
        <v>0</v>
      </c>
      <c r="FY39" s="13">
        <f t="shared" si="159"/>
        <v>0</v>
      </c>
      <c r="FZ39" s="13">
        <f t="shared" si="160"/>
        <v>0</v>
      </c>
      <c r="GA39" s="13">
        <f t="shared" si="161"/>
        <v>1</v>
      </c>
      <c r="GB39" s="13">
        <f t="shared" si="162"/>
        <v>0</v>
      </c>
      <c r="GC39" s="13">
        <f t="shared" si="163"/>
        <v>0</v>
      </c>
      <c r="GD39" s="13">
        <f t="shared" si="164"/>
        <v>0</v>
      </c>
      <c r="GE39" s="13">
        <f t="shared" si="165"/>
        <v>0</v>
      </c>
      <c r="GF39" s="13">
        <f t="shared" si="166"/>
        <v>0</v>
      </c>
      <c r="GG39" s="13">
        <f t="shared" si="167"/>
        <v>0</v>
      </c>
      <c r="GH39" s="30">
        <f t="shared" si="168"/>
        <v>2</v>
      </c>
    </row>
    <row r="40" spans="1:190">
      <c r="A40" s="2">
        <f>'database including 834 studies'!A40</f>
        <v>39</v>
      </c>
      <c r="B40" s="2">
        <f>'database including 834 studies'!J40</f>
        <v>1</v>
      </c>
      <c r="C40" s="2">
        <f>'database including 834 studies'!K40</f>
        <v>5</v>
      </c>
      <c r="D40" s="2">
        <f>'database including 834 studies'!L40</f>
        <v>1</v>
      </c>
      <c r="E40" s="2">
        <f>'database including 834 studies'!M40</f>
        <v>1</v>
      </c>
      <c r="F40" s="2">
        <f>'database including 834 studies'!N40</f>
        <v>1</v>
      </c>
      <c r="G40" s="2">
        <f>'database including 834 studies'!O40</f>
        <v>1</v>
      </c>
      <c r="H40" s="2">
        <f>'database including 834 studies'!P40</f>
        <v>0</v>
      </c>
      <c r="I40" s="2">
        <f>'database including 834 studies'!Q40</f>
        <v>1</v>
      </c>
      <c r="J40" s="2">
        <f>'database including 834 studies'!R40</f>
        <v>2022</v>
      </c>
      <c r="K40" s="29">
        <f>'database including 834 studies'!A570</f>
        <v>569</v>
      </c>
      <c r="L40" s="2">
        <f>'database including 834 studies'!J570</f>
        <v>0</v>
      </c>
      <c r="M40" s="2">
        <f>'database including 834 studies'!K570</f>
        <v>6</v>
      </c>
      <c r="N40" s="2">
        <f>'database including 834 studies'!L570</f>
        <v>1</v>
      </c>
      <c r="O40" s="2">
        <f>'database including 834 studies'!M570</f>
        <v>1</v>
      </c>
      <c r="P40" s="2">
        <f>'database including 834 studies'!N570</f>
        <v>1</v>
      </c>
      <c r="Q40" s="2">
        <f>'database including 834 studies'!O570</f>
        <v>1</v>
      </c>
      <c r="R40" s="2">
        <f>'database including 834 studies'!P570</f>
        <v>1</v>
      </c>
      <c r="S40" s="2">
        <f>'database including 834 studies'!Q570</f>
        <v>1</v>
      </c>
      <c r="T40" s="2">
        <f>'database including 834 studies'!R570</f>
        <v>2017</v>
      </c>
      <c r="V40" s="13">
        <f t="shared" si="0"/>
        <v>0</v>
      </c>
      <c r="W40" s="13">
        <f t="shared" si="1"/>
        <v>0</v>
      </c>
      <c r="X40" s="13">
        <f t="shared" si="2"/>
        <v>0</v>
      </c>
      <c r="Y40" s="13">
        <f t="shared" si="3"/>
        <v>0</v>
      </c>
      <c r="Z40" s="13">
        <f t="shared" si="4"/>
        <v>0</v>
      </c>
      <c r="AA40" s="13">
        <f t="shared" si="5"/>
        <v>0</v>
      </c>
      <c r="AB40" s="13">
        <f t="shared" si="6"/>
        <v>0</v>
      </c>
      <c r="AC40" s="13">
        <f t="shared" si="7"/>
        <v>0</v>
      </c>
      <c r="AD40" s="13">
        <f t="shared" si="8"/>
        <v>0</v>
      </c>
      <c r="AE40" s="13">
        <f t="shared" si="9"/>
        <v>0</v>
      </c>
      <c r="AF40" s="13">
        <f t="shared" si="10"/>
        <v>0</v>
      </c>
      <c r="AG40" s="13">
        <f t="shared" si="11"/>
        <v>0</v>
      </c>
      <c r="AH40" s="13">
        <f t="shared" si="12"/>
        <v>0</v>
      </c>
      <c r="AI40" s="13">
        <f t="shared" si="13"/>
        <v>0</v>
      </c>
      <c r="AJ40" s="13">
        <f t="shared" si="14"/>
        <v>0</v>
      </c>
      <c r="AK40" s="13">
        <f t="shared" si="15"/>
        <v>0</v>
      </c>
      <c r="AL40" s="13">
        <f t="shared" si="16"/>
        <v>0</v>
      </c>
      <c r="AM40" s="13">
        <f t="shared" si="17"/>
        <v>0</v>
      </c>
      <c r="AN40" s="13">
        <f t="shared" si="18"/>
        <v>0</v>
      </c>
      <c r="AO40" s="13">
        <f t="shared" si="19"/>
        <v>0</v>
      </c>
      <c r="AP40" s="13">
        <f t="shared" si="20"/>
        <v>0</v>
      </c>
      <c r="AQ40" s="13">
        <f t="shared" si="21"/>
        <v>0</v>
      </c>
      <c r="AR40" s="13">
        <f t="shared" si="22"/>
        <v>0</v>
      </c>
      <c r="AS40" s="13">
        <f t="shared" si="23"/>
        <v>0</v>
      </c>
      <c r="AT40" s="13">
        <f t="shared" si="24"/>
        <v>0</v>
      </c>
      <c r="AU40" s="13">
        <f t="shared" si="25"/>
        <v>0</v>
      </c>
      <c r="AV40" s="13">
        <f t="shared" si="26"/>
        <v>0</v>
      </c>
      <c r="AW40" s="13">
        <f t="shared" si="27"/>
        <v>0</v>
      </c>
      <c r="AX40" s="13">
        <f t="shared" si="28"/>
        <v>0</v>
      </c>
      <c r="AY40" s="13">
        <f t="shared" si="29"/>
        <v>0</v>
      </c>
      <c r="AZ40" s="13">
        <f t="shared" si="30"/>
        <v>0</v>
      </c>
      <c r="BA40" s="13">
        <f t="shared" si="31"/>
        <v>0</v>
      </c>
      <c r="BB40" s="13">
        <f t="shared" si="32"/>
        <v>0</v>
      </c>
      <c r="BC40" s="13">
        <f t="shared" si="33"/>
        <v>0</v>
      </c>
      <c r="BD40" s="13">
        <f t="shared" si="34"/>
        <v>0</v>
      </c>
      <c r="BE40" s="13">
        <f t="shared" si="35"/>
        <v>0</v>
      </c>
      <c r="BF40" s="13">
        <f t="shared" si="36"/>
        <v>0</v>
      </c>
      <c r="BG40" s="13">
        <f t="shared" si="37"/>
        <v>0</v>
      </c>
      <c r="BH40" s="13">
        <f t="shared" si="38"/>
        <v>0</v>
      </c>
      <c r="BI40" s="13">
        <f t="shared" si="39"/>
        <v>0</v>
      </c>
      <c r="BJ40" s="13">
        <f t="shared" si="40"/>
        <v>0</v>
      </c>
      <c r="BK40" s="13">
        <f t="shared" si="41"/>
        <v>0</v>
      </c>
      <c r="BL40" s="13">
        <f t="shared" si="42"/>
        <v>0</v>
      </c>
      <c r="BM40" s="13">
        <f t="shared" si="43"/>
        <v>0</v>
      </c>
      <c r="BN40" s="13">
        <f t="shared" si="44"/>
        <v>0</v>
      </c>
      <c r="BO40" s="13">
        <f t="shared" si="45"/>
        <v>0</v>
      </c>
      <c r="BP40" s="13">
        <f t="shared" si="46"/>
        <v>0</v>
      </c>
      <c r="BQ40" s="13">
        <f t="shared" si="47"/>
        <v>0</v>
      </c>
      <c r="BR40" s="13">
        <f t="shared" si="48"/>
        <v>0</v>
      </c>
      <c r="BS40" s="13">
        <f t="shared" si="49"/>
        <v>0</v>
      </c>
      <c r="BT40" s="13">
        <f t="shared" si="50"/>
        <v>0</v>
      </c>
      <c r="BU40" s="13">
        <f t="shared" si="51"/>
        <v>0</v>
      </c>
      <c r="BV40" s="13">
        <f t="shared" si="52"/>
        <v>0</v>
      </c>
      <c r="BW40" s="13">
        <f t="shared" si="53"/>
        <v>0</v>
      </c>
      <c r="BX40" s="13">
        <f t="shared" si="54"/>
        <v>0</v>
      </c>
      <c r="BY40" s="13">
        <f t="shared" si="55"/>
        <v>0</v>
      </c>
      <c r="BZ40" s="13">
        <f t="shared" si="56"/>
        <v>0</v>
      </c>
      <c r="CA40" s="13">
        <f t="shared" si="57"/>
        <v>0</v>
      </c>
      <c r="CB40" s="13">
        <f t="shared" si="58"/>
        <v>0</v>
      </c>
      <c r="CC40" s="13">
        <f t="shared" si="59"/>
        <v>0</v>
      </c>
      <c r="CD40" s="13">
        <f t="shared" si="60"/>
        <v>0</v>
      </c>
      <c r="CE40" s="13">
        <f t="shared" si="61"/>
        <v>0</v>
      </c>
      <c r="CF40" s="13">
        <f t="shared" si="62"/>
        <v>0</v>
      </c>
      <c r="CG40" s="13">
        <f t="shared" si="63"/>
        <v>0</v>
      </c>
      <c r="CH40" s="13">
        <f t="shared" si="64"/>
        <v>0</v>
      </c>
      <c r="CI40" s="13">
        <f t="shared" si="65"/>
        <v>0</v>
      </c>
      <c r="CJ40" s="13">
        <f t="shared" si="66"/>
        <v>0</v>
      </c>
      <c r="CK40" s="13">
        <f t="shared" si="67"/>
        <v>0</v>
      </c>
      <c r="CL40" s="13">
        <f t="shared" si="68"/>
        <v>0</v>
      </c>
      <c r="CM40" s="13">
        <f t="shared" si="69"/>
        <v>0</v>
      </c>
      <c r="CN40" s="13">
        <f t="shared" si="70"/>
        <v>0</v>
      </c>
      <c r="CO40" s="13">
        <f t="shared" si="71"/>
        <v>1</v>
      </c>
      <c r="CP40" s="13">
        <f t="shared" si="72"/>
        <v>0</v>
      </c>
      <c r="CQ40" s="13">
        <f t="shared" si="73"/>
        <v>0</v>
      </c>
      <c r="CR40" s="13">
        <f t="shared" si="74"/>
        <v>0</v>
      </c>
      <c r="CS40" s="13">
        <f t="shared" si="75"/>
        <v>0</v>
      </c>
      <c r="CT40" s="13">
        <f t="shared" si="76"/>
        <v>0</v>
      </c>
      <c r="CU40" s="13">
        <f t="shared" si="77"/>
        <v>0</v>
      </c>
      <c r="CV40" s="13">
        <f t="shared" si="78"/>
        <v>0</v>
      </c>
      <c r="CW40" s="13">
        <f t="shared" si="79"/>
        <v>0</v>
      </c>
      <c r="CX40" s="13">
        <f t="shared" si="80"/>
        <v>0</v>
      </c>
      <c r="CY40" s="13">
        <f t="shared" si="81"/>
        <v>0</v>
      </c>
      <c r="CZ40" s="13">
        <f t="shared" si="82"/>
        <v>0</v>
      </c>
      <c r="DA40" s="13">
        <f t="shared" si="83"/>
        <v>0</v>
      </c>
      <c r="DB40" s="13">
        <f t="shared" si="84"/>
        <v>0</v>
      </c>
      <c r="DC40" s="13">
        <f t="shared" si="85"/>
        <v>0</v>
      </c>
      <c r="DD40" s="13">
        <f t="shared" si="86"/>
        <v>0</v>
      </c>
      <c r="DE40" s="13">
        <f t="shared" si="87"/>
        <v>0</v>
      </c>
      <c r="DF40" s="13">
        <f t="shared" si="88"/>
        <v>0</v>
      </c>
      <c r="DG40" s="13">
        <f t="shared" si="89"/>
        <v>0</v>
      </c>
      <c r="DH40" s="13">
        <f t="shared" si="90"/>
        <v>0</v>
      </c>
      <c r="DI40" s="13">
        <f t="shared" si="91"/>
        <v>0</v>
      </c>
      <c r="DJ40" s="13">
        <f t="shared" si="92"/>
        <v>0</v>
      </c>
      <c r="DK40" s="13">
        <f t="shared" si="93"/>
        <v>0</v>
      </c>
      <c r="DL40" s="13">
        <f t="shared" si="94"/>
        <v>0</v>
      </c>
      <c r="DM40" s="13">
        <f t="shared" si="95"/>
        <v>0</v>
      </c>
      <c r="DN40" s="13">
        <f t="shared" si="96"/>
        <v>0</v>
      </c>
      <c r="DO40" s="13">
        <f t="shared" si="97"/>
        <v>0</v>
      </c>
      <c r="DP40" s="13">
        <f t="shared" si="98"/>
        <v>0</v>
      </c>
      <c r="DQ40" s="13">
        <f t="shared" si="99"/>
        <v>0</v>
      </c>
      <c r="DR40" s="13">
        <f t="shared" si="100"/>
        <v>0</v>
      </c>
      <c r="DS40" s="13">
        <f t="shared" si="101"/>
        <v>0</v>
      </c>
      <c r="DT40" s="13">
        <f t="shared" si="102"/>
        <v>0</v>
      </c>
      <c r="DU40" s="13">
        <f t="shared" si="103"/>
        <v>0</v>
      </c>
      <c r="DV40" s="13">
        <f t="shared" si="104"/>
        <v>0</v>
      </c>
      <c r="DW40" s="13">
        <f t="shared" si="105"/>
        <v>0</v>
      </c>
      <c r="DX40" s="13">
        <f t="shared" si="106"/>
        <v>0</v>
      </c>
      <c r="DY40" s="13">
        <f t="shared" si="107"/>
        <v>0</v>
      </c>
      <c r="DZ40" s="13">
        <f t="shared" si="108"/>
        <v>0</v>
      </c>
      <c r="EA40" s="13">
        <f t="shared" si="109"/>
        <v>0</v>
      </c>
      <c r="EB40" s="13">
        <f t="shared" si="110"/>
        <v>0</v>
      </c>
      <c r="EC40" s="13">
        <f t="shared" si="111"/>
        <v>0</v>
      </c>
      <c r="ED40" s="13">
        <f t="shared" si="112"/>
        <v>0</v>
      </c>
      <c r="EE40" s="13">
        <f t="shared" si="113"/>
        <v>0</v>
      </c>
      <c r="EF40" s="13">
        <f t="shared" si="114"/>
        <v>0</v>
      </c>
      <c r="EG40" s="13">
        <f t="shared" si="115"/>
        <v>0</v>
      </c>
      <c r="EH40" s="13">
        <f t="shared" si="116"/>
        <v>0</v>
      </c>
      <c r="EI40" s="13">
        <f t="shared" si="117"/>
        <v>0</v>
      </c>
      <c r="EJ40" s="13">
        <f t="shared" si="118"/>
        <v>0</v>
      </c>
      <c r="EK40" s="13">
        <f t="shared" si="119"/>
        <v>0</v>
      </c>
      <c r="EL40" s="13">
        <f t="shared" si="120"/>
        <v>0</v>
      </c>
      <c r="EM40" s="13">
        <f t="shared" si="121"/>
        <v>0</v>
      </c>
      <c r="EN40" s="13">
        <f t="shared" si="122"/>
        <v>0</v>
      </c>
      <c r="EO40" s="13">
        <f t="shared" si="123"/>
        <v>0</v>
      </c>
      <c r="EP40" s="13">
        <f t="shared" si="124"/>
        <v>0</v>
      </c>
      <c r="EQ40" s="13">
        <f t="shared" si="125"/>
        <v>0</v>
      </c>
      <c r="ER40" s="13">
        <f t="shared" si="126"/>
        <v>0</v>
      </c>
      <c r="ES40" s="13">
        <f t="shared" si="127"/>
        <v>0</v>
      </c>
      <c r="ET40" s="13">
        <f t="shared" si="128"/>
        <v>0</v>
      </c>
      <c r="EU40" s="13">
        <f t="shared" si="129"/>
        <v>0</v>
      </c>
      <c r="EV40" s="13">
        <f t="shared" si="130"/>
        <v>0</v>
      </c>
      <c r="EW40" s="13">
        <f t="shared" si="131"/>
        <v>0</v>
      </c>
      <c r="EX40" s="13">
        <f t="shared" si="132"/>
        <v>0</v>
      </c>
      <c r="EY40" s="13">
        <f t="shared" si="133"/>
        <v>0</v>
      </c>
      <c r="EZ40" s="13">
        <f t="shared" si="134"/>
        <v>0</v>
      </c>
      <c r="FA40" s="13">
        <f t="shared" si="135"/>
        <v>0</v>
      </c>
      <c r="FB40" s="13">
        <f t="shared" si="136"/>
        <v>0</v>
      </c>
      <c r="FC40" s="13">
        <f t="shared" si="137"/>
        <v>0</v>
      </c>
      <c r="FD40" s="13">
        <f t="shared" si="138"/>
        <v>0</v>
      </c>
      <c r="FE40" s="13">
        <f t="shared" si="139"/>
        <v>0</v>
      </c>
      <c r="FF40" s="13">
        <f t="shared" si="140"/>
        <v>0</v>
      </c>
      <c r="FG40" s="13">
        <f t="shared" si="141"/>
        <v>0</v>
      </c>
      <c r="FH40" s="13">
        <f t="shared" si="142"/>
        <v>0</v>
      </c>
      <c r="FI40" s="13">
        <f t="shared" si="143"/>
        <v>0</v>
      </c>
      <c r="FJ40" s="13">
        <f t="shared" si="144"/>
        <v>0</v>
      </c>
      <c r="FK40" s="13">
        <f t="shared" si="145"/>
        <v>0</v>
      </c>
      <c r="FL40" s="13">
        <f t="shared" si="146"/>
        <v>0</v>
      </c>
      <c r="FM40" s="13">
        <f t="shared" si="147"/>
        <v>0</v>
      </c>
      <c r="FN40" s="13">
        <f t="shared" si="148"/>
        <v>0</v>
      </c>
      <c r="FO40" s="13">
        <f t="shared" si="149"/>
        <v>0</v>
      </c>
      <c r="FP40" s="13">
        <f t="shared" si="150"/>
        <v>0</v>
      </c>
      <c r="FQ40" s="13">
        <f t="shared" si="151"/>
        <v>0</v>
      </c>
      <c r="FR40" s="13">
        <f t="shared" si="152"/>
        <v>0</v>
      </c>
      <c r="FS40" s="13">
        <f t="shared" si="153"/>
        <v>0</v>
      </c>
      <c r="FT40" s="13">
        <f t="shared" si="154"/>
        <v>0</v>
      </c>
      <c r="FU40" s="13">
        <f t="shared" si="155"/>
        <v>0</v>
      </c>
      <c r="FV40" s="13">
        <f t="shared" si="156"/>
        <v>0</v>
      </c>
      <c r="FW40" s="13">
        <f t="shared" si="157"/>
        <v>0</v>
      </c>
      <c r="FX40" s="13">
        <f t="shared" si="158"/>
        <v>0</v>
      </c>
      <c r="FY40" s="13">
        <f t="shared" si="159"/>
        <v>0</v>
      </c>
      <c r="FZ40" s="13">
        <f t="shared" si="160"/>
        <v>0</v>
      </c>
      <c r="GA40" s="13">
        <f t="shared" si="161"/>
        <v>0</v>
      </c>
      <c r="GB40" s="13">
        <f t="shared" si="162"/>
        <v>1</v>
      </c>
      <c r="GC40" s="13">
        <f t="shared" si="163"/>
        <v>0</v>
      </c>
      <c r="GD40" s="13">
        <f t="shared" si="164"/>
        <v>0</v>
      </c>
      <c r="GE40" s="13">
        <f t="shared" si="165"/>
        <v>0</v>
      </c>
      <c r="GF40" s="13">
        <f t="shared" si="166"/>
        <v>0</v>
      </c>
      <c r="GG40" s="13">
        <f t="shared" si="167"/>
        <v>0</v>
      </c>
      <c r="GH40" s="30">
        <f t="shared" si="168"/>
        <v>2</v>
      </c>
    </row>
    <row r="41" spans="1:190">
      <c r="A41" s="2">
        <f>'database including 834 studies'!A41</f>
        <v>40</v>
      </c>
      <c r="B41" s="2">
        <f>'database including 834 studies'!J41</f>
        <v>1</v>
      </c>
      <c r="C41" s="2">
        <f>'database including 834 studies'!K41</f>
        <v>5</v>
      </c>
      <c r="D41" s="2">
        <f>'database including 834 studies'!L41</f>
        <v>1</v>
      </c>
      <c r="E41" s="2">
        <f>'database including 834 studies'!M41</f>
        <v>1</v>
      </c>
      <c r="F41" s="2">
        <f>'database including 834 studies'!N41</f>
        <v>1</v>
      </c>
      <c r="G41" s="2">
        <f>'database including 834 studies'!O41</f>
        <v>1</v>
      </c>
      <c r="H41" s="2">
        <f>'database including 834 studies'!P41</f>
        <v>1</v>
      </c>
      <c r="I41" s="2">
        <f>'database including 834 studies'!Q41</f>
        <v>0</v>
      </c>
      <c r="J41" s="2">
        <f>'database including 834 studies'!R41</f>
        <v>2018</v>
      </c>
      <c r="K41" s="29">
        <f>'database including 834 studies'!A571</f>
        <v>570</v>
      </c>
      <c r="L41" s="2">
        <f>'database including 834 studies'!J571</f>
        <v>0</v>
      </c>
      <c r="M41" s="2">
        <f>'database including 834 studies'!K571</f>
        <v>6</v>
      </c>
      <c r="N41" s="2">
        <f>'database including 834 studies'!L571</f>
        <v>1</v>
      </c>
      <c r="O41" s="2">
        <f>'database including 834 studies'!M571</f>
        <v>1</v>
      </c>
      <c r="P41" s="2">
        <f>'database including 834 studies'!N571</f>
        <v>1</v>
      </c>
      <c r="Q41" s="2">
        <f>'database including 834 studies'!O571</f>
        <v>1</v>
      </c>
      <c r="R41" s="2">
        <f>'database including 834 studies'!P571</f>
        <v>1</v>
      </c>
      <c r="S41" s="2">
        <f>'database including 834 studies'!Q571</f>
        <v>1</v>
      </c>
      <c r="T41" s="2">
        <f>'database including 834 studies'!R571</f>
        <v>2019</v>
      </c>
      <c r="V41" s="13">
        <f t="shared" si="0"/>
        <v>0</v>
      </c>
      <c r="W41" s="13">
        <f t="shared" si="1"/>
        <v>0</v>
      </c>
      <c r="X41" s="13">
        <f t="shared" si="2"/>
        <v>0</v>
      </c>
      <c r="Y41" s="13">
        <f t="shared" si="3"/>
        <v>0</v>
      </c>
      <c r="Z41" s="13">
        <f t="shared" si="4"/>
        <v>0</v>
      </c>
      <c r="AA41" s="13">
        <f t="shared" si="5"/>
        <v>0</v>
      </c>
      <c r="AB41" s="13">
        <f t="shared" si="6"/>
        <v>0</v>
      </c>
      <c r="AC41" s="13">
        <f t="shared" si="7"/>
        <v>0</v>
      </c>
      <c r="AD41" s="13">
        <f t="shared" si="8"/>
        <v>0</v>
      </c>
      <c r="AE41" s="13">
        <f t="shared" si="9"/>
        <v>0</v>
      </c>
      <c r="AF41" s="13">
        <f t="shared" si="10"/>
        <v>0</v>
      </c>
      <c r="AG41" s="13">
        <f t="shared" si="11"/>
        <v>0</v>
      </c>
      <c r="AH41" s="13">
        <f t="shared" si="12"/>
        <v>0</v>
      </c>
      <c r="AI41" s="13">
        <f t="shared" si="13"/>
        <v>0</v>
      </c>
      <c r="AJ41" s="13">
        <f t="shared" si="14"/>
        <v>0</v>
      </c>
      <c r="AK41" s="13">
        <f t="shared" si="15"/>
        <v>0</v>
      </c>
      <c r="AL41" s="13">
        <f t="shared" si="16"/>
        <v>0</v>
      </c>
      <c r="AM41" s="13">
        <f t="shared" si="17"/>
        <v>0</v>
      </c>
      <c r="AN41" s="13">
        <f t="shared" si="18"/>
        <v>0</v>
      </c>
      <c r="AO41" s="13">
        <f t="shared" si="19"/>
        <v>0</v>
      </c>
      <c r="AP41" s="13">
        <f t="shared" si="20"/>
        <v>0</v>
      </c>
      <c r="AQ41" s="13">
        <f t="shared" si="21"/>
        <v>0</v>
      </c>
      <c r="AR41" s="13">
        <f t="shared" si="22"/>
        <v>0</v>
      </c>
      <c r="AS41" s="13">
        <f t="shared" si="23"/>
        <v>0</v>
      </c>
      <c r="AT41" s="13">
        <f t="shared" si="24"/>
        <v>0</v>
      </c>
      <c r="AU41" s="13">
        <f t="shared" si="25"/>
        <v>0</v>
      </c>
      <c r="AV41" s="13">
        <f t="shared" si="26"/>
        <v>0</v>
      </c>
      <c r="AW41" s="13">
        <f t="shared" si="27"/>
        <v>0</v>
      </c>
      <c r="AX41" s="13">
        <f t="shared" si="28"/>
        <v>0</v>
      </c>
      <c r="AY41" s="13">
        <f t="shared" si="29"/>
        <v>0</v>
      </c>
      <c r="AZ41" s="13">
        <f t="shared" si="30"/>
        <v>0</v>
      </c>
      <c r="BA41" s="13">
        <f t="shared" si="31"/>
        <v>0</v>
      </c>
      <c r="BB41" s="13">
        <f t="shared" si="32"/>
        <v>0</v>
      </c>
      <c r="BC41" s="13">
        <f t="shared" si="33"/>
        <v>0</v>
      </c>
      <c r="BD41" s="13">
        <f t="shared" si="34"/>
        <v>0</v>
      </c>
      <c r="BE41" s="13">
        <f t="shared" si="35"/>
        <v>0</v>
      </c>
      <c r="BF41" s="13">
        <f t="shared" si="36"/>
        <v>0</v>
      </c>
      <c r="BG41" s="13">
        <f t="shared" si="37"/>
        <v>0</v>
      </c>
      <c r="BH41" s="13">
        <f t="shared" si="38"/>
        <v>0</v>
      </c>
      <c r="BI41" s="13">
        <f t="shared" si="39"/>
        <v>0</v>
      </c>
      <c r="BJ41" s="13">
        <f t="shared" si="40"/>
        <v>0</v>
      </c>
      <c r="BK41" s="13">
        <f t="shared" si="41"/>
        <v>0</v>
      </c>
      <c r="BL41" s="13">
        <f t="shared" si="42"/>
        <v>0</v>
      </c>
      <c r="BM41" s="13">
        <f t="shared" si="43"/>
        <v>0</v>
      </c>
      <c r="BN41" s="13">
        <f t="shared" si="44"/>
        <v>0</v>
      </c>
      <c r="BO41" s="13">
        <f t="shared" si="45"/>
        <v>0</v>
      </c>
      <c r="BP41" s="13">
        <f t="shared" si="46"/>
        <v>0</v>
      </c>
      <c r="BQ41" s="13">
        <f t="shared" si="47"/>
        <v>0</v>
      </c>
      <c r="BR41" s="13">
        <f t="shared" si="48"/>
        <v>0</v>
      </c>
      <c r="BS41" s="13">
        <f t="shared" si="49"/>
        <v>0</v>
      </c>
      <c r="BT41" s="13">
        <f t="shared" si="50"/>
        <v>0</v>
      </c>
      <c r="BU41" s="13">
        <f t="shared" si="51"/>
        <v>0</v>
      </c>
      <c r="BV41" s="13">
        <f t="shared" si="52"/>
        <v>0</v>
      </c>
      <c r="BW41" s="13">
        <f t="shared" si="53"/>
        <v>0</v>
      </c>
      <c r="BX41" s="13">
        <f t="shared" si="54"/>
        <v>0</v>
      </c>
      <c r="BY41" s="13">
        <f t="shared" si="55"/>
        <v>0</v>
      </c>
      <c r="BZ41" s="13">
        <f t="shared" si="56"/>
        <v>0</v>
      </c>
      <c r="CA41" s="13">
        <f t="shared" si="57"/>
        <v>0</v>
      </c>
      <c r="CB41" s="13">
        <f t="shared" si="58"/>
        <v>0</v>
      </c>
      <c r="CC41" s="13">
        <f t="shared" si="59"/>
        <v>0</v>
      </c>
      <c r="CD41" s="13">
        <f t="shared" si="60"/>
        <v>0</v>
      </c>
      <c r="CE41" s="13">
        <f t="shared" si="61"/>
        <v>0</v>
      </c>
      <c r="CF41" s="13">
        <f t="shared" si="62"/>
        <v>0</v>
      </c>
      <c r="CG41" s="13">
        <f t="shared" si="63"/>
        <v>0</v>
      </c>
      <c r="CH41" s="13">
        <f t="shared" si="64"/>
        <v>0</v>
      </c>
      <c r="CI41" s="13">
        <f t="shared" si="65"/>
        <v>0</v>
      </c>
      <c r="CJ41" s="13">
        <f t="shared" si="66"/>
        <v>0</v>
      </c>
      <c r="CK41" s="13">
        <f t="shared" si="67"/>
        <v>1</v>
      </c>
      <c r="CL41" s="13">
        <f t="shared" si="68"/>
        <v>0</v>
      </c>
      <c r="CM41" s="13">
        <f t="shared" si="69"/>
        <v>0</v>
      </c>
      <c r="CN41" s="13">
        <f t="shared" si="70"/>
        <v>0</v>
      </c>
      <c r="CO41" s="13">
        <f t="shared" si="71"/>
        <v>0</v>
      </c>
      <c r="CP41" s="13">
        <f t="shared" si="72"/>
        <v>0</v>
      </c>
      <c r="CQ41" s="13">
        <f t="shared" si="73"/>
        <v>0</v>
      </c>
      <c r="CR41" s="13">
        <f t="shared" si="74"/>
        <v>0</v>
      </c>
      <c r="CS41" s="13">
        <f t="shared" si="75"/>
        <v>0</v>
      </c>
      <c r="CT41" s="13">
        <f t="shared" si="76"/>
        <v>0</v>
      </c>
      <c r="CU41" s="13">
        <f t="shared" si="77"/>
        <v>0</v>
      </c>
      <c r="CV41" s="13">
        <f t="shared" si="78"/>
        <v>0</v>
      </c>
      <c r="CW41" s="13">
        <f t="shared" si="79"/>
        <v>0</v>
      </c>
      <c r="CX41" s="13">
        <f t="shared" si="80"/>
        <v>0</v>
      </c>
      <c r="CY41" s="13">
        <f t="shared" si="81"/>
        <v>0</v>
      </c>
      <c r="CZ41" s="13">
        <f t="shared" si="82"/>
        <v>0</v>
      </c>
      <c r="DA41" s="13">
        <f t="shared" si="83"/>
        <v>0</v>
      </c>
      <c r="DB41" s="13">
        <f t="shared" si="84"/>
        <v>0</v>
      </c>
      <c r="DC41" s="13">
        <f t="shared" si="85"/>
        <v>0</v>
      </c>
      <c r="DD41" s="13">
        <f t="shared" si="86"/>
        <v>0</v>
      </c>
      <c r="DE41" s="13">
        <f t="shared" si="87"/>
        <v>0</v>
      </c>
      <c r="DF41" s="13">
        <f t="shared" si="88"/>
        <v>0</v>
      </c>
      <c r="DG41" s="13">
        <f t="shared" si="89"/>
        <v>0</v>
      </c>
      <c r="DH41" s="13">
        <f t="shared" si="90"/>
        <v>0</v>
      </c>
      <c r="DI41" s="13">
        <f t="shared" si="91"/>
        <v>0</v>
      </c>
      <c r="DJ41" s="13">
        <f t="shared" si="92"/>
        <v>0</v>
      </c>
      <c r="DK41" s="13">
        <f t="shared" si="93"/>
        <v>0</v>
      </c>
      <c r="DL41" s="13">
        <f t="shared" si="94"/>
        <v>0</v>
      </c>
      <c r="DM41" s="13">
        <f t="shared" si="95"/>
        <v>0</v>
      </c>
      <c r="DN41" s="13">
        <f t="shared" si="96"/>
        <v>0</v>
      </c>
      <c r="DO41" s="13">
        <f t="shared" si="97"/>
        <v>0</v>
      </c>
      <c r="DP41" s="13">
        <f t="shared" si="98"/>
        <v>0</v>
      </c>
      <c r="DQ41" s="13">
        <f t="shared" si="99"/>
        <v>0</v>
      </c>
      <c r="DR41" s="13">
        <f t="shared" si="100"/>
        <v>0</v>
      </c>
      <c r="DS41" s="13">
        <f t="shared" si="101"/>
        <v>0</v>
      </c>
      <c r="DT41" s="13">
        <f t="shared" si="102"/>
        <v>0</v>
      </c>
      <c r="DU41" s="13">
        <f t="shared" si="103"/>
        <v>0</v>
      </c>
      <c r="DV41" s="13">
        <f t="shared" si="104"/>
        <v>0</v>
      </c>
      <c r="DW41" s="13">
        <f t="shared" si="105"/>
        <v>0</v>
      </c>
      <c r="DX41" s="13">
        <f t="shared" si="106"/>
        <v>0</v>
      </c>
      <c r="DY41" s="13">
        <f t="shared" si="107"/>
        <v>0</v>
      </c>
      <c r="DZ41" s="13">
        <f t="shared" si="108"/>
        <v>0</v>
      </c>
      <c r="EA41" s="13">
        <f t="shared" si="109"/>
        <v>0</v>
      </c>
      <c r="EB41" s="13">
        <f t="shared" si="110"/>
        <v>0</v>
      </c>
      <c r="EC41" s="13">
        <f t="shared" si="111"/>
        <v>0</v>
      </c>
      <c r="ED41" s="13">
        <f t="shared" si="112"/>
        <v>0</v>
      </c>
      <c r="EE41" s="13">
        <f t="shared" si="113"/>
        <v>0</v>
      </c>
      <c r="EF41" s="13">
        <f t="shared" si="114"/>
        <v>0</v>
      </c>
      <c r="EG41" s="13">
        <f t="shared" si="115"/>
        <v>0</v>
      </c>
      <c r="EH41" s="13">
        <f t="shared" si="116"/>
        <v>0</v>
      </c>
      <c r="EI41" s="13">
        <f t="shared" si="117"/>
        <v>0</v>
      </c>
      <c r="EJ41" s="13">
        <f t="shared" si="118"/>
        <v>0</v>
      </c>
      <c r="EK41" s="13">
        <f t="shared" si="119"/>
        <v>0</v>
      </c>
      <c r="EL41" s="13">
        <f t="shared" si="120"/>
        <v>0</v>
      </c>
      <c r="EM41" s="13">
        <f t="shared" si="121"/>
        <v>0</v>
      </c>
      <c r="EN41" s="13">
        <f t="shared" si="122"/>
        <v>0</v>
      </c>
      <c r="EO41" s="13">
        <f t="shared" si="123"/>
        <v>0</v>
      </c>
      <c r="EP41" s="13">
        <f t="shared" si="124"/>
        <v>0</v>
      </c>
      <c r="EQ41" s="13">
        <f t="shared" si="125"/>
        <v>0</v>
      </c>
      <c r="ER41" s="13">
        <f t="shared" si="126"/>
        <v>0</v>
      </c>
      <c r="ES41" s="13">
        <f t="shared" si="127"/>
        <v>0</v>
      </c>
      <c r="ET41" s="13">
        <f t="shared" si="128"/>
        <v>0</v>
      </c>
      <c r="EU41" s="13">
        <f t="shared" si="129"/>
        <v>0</v>
      </c>
      <c r="EV41" s="13">
        <f t="shared" si="130"/>
        <v>0</v>
      </c>
      <c r="EW41" s="13">
        <f t="shared" si="131"/>
        <v>0</v>
      </c>
      <c r="EX41" s="13">
        <f t="shared" si="132"/>
        <v>0</v>
      </c>
      <c r="EY41" s="13">
        <f t="shared" si="133"/>
        <v>0</v>
      </c>
      <c r="EZ41" s="13">
        <f t="shared" si="134"/>
        <v>0</v>
      </c>
      <c r="FA41" s="13">
        <f t="shared" si="135"/>
        <v>0</v>
      </c>
      <c r="FB41" s="13">
        <f t="shared" si="136"/>
        <v>0</v>
      </c>
      <c r="FC41" s="13">
        <f t="shared" si="137"/>
        <v>0</v>
      </c>
      <c r="FD41" s="13">
        <f t="shared" si="138"/>
        <v>0</v>
      </c>
      <c r="FE41" s="13">
        <f t="shared" si="139"/>
        <v>0</v>
      </c>
      <c r="FF41" s="13">
        <f t="shared" si="140"/>
        <v>0</v>
      </c>
      <c r="FG41" s="13">
        <f t="shared" si="141"/>
        <v>0</v>
      </c>
      <c r="FH41" s="13">
        <f t="shared" si="142"/>
        <v>0</v>
      </c>
      <c r="FI41" s="13">
        <f t="shared" si="143"/>
        <v>0</v>
      </c>
      <c r="FJ41" s="13">
        <f t="shared" si="144"/>
        <v>0</v>
      </c>
      <c r="FK41" s="13">
        <f t="shared" si="145"/>
        <v>0</v>
      </c>
      <c r="FL41" s="13">
        <f t="shared" si="146"/>
        <v>0</v>
      </c>
      <c r="FM41" s="13">
        <f t="shared" si="147"/>
        <v>0</v>
      </c>
      <c r="FN41" s="13">
        <f t="shared" si="148"/>
        <v>0</v>
      </c>
      <c r="FO41" s="13">
        <f t="shared" si="149"/>
        <v>0</v>
      </c>
      <c r="FP41" s="13">
        <f t="shared" si="150"/>
        <v>0</v>
      </c>
      <c r="FQ41" s="13">
        <f t="shared" si="151"/>
        <v>0</v>
      </c>
      <c r="FR41" s="13">
        <f t="shared" si="152"/>
        <v>0</v>
      </c>
      <c r="FS41" s="13">
        <f t="shared" si="153"/>
        <v>0</v>
      </c>
      <c r="FT41" s="13">
        <f t="shared" si="154"/>
        <v>0</v>
      </c>
      <c r="FU41" s="13">
        <f t="shared" si="155"/>
        <v>0</v>
      </c>
      <c r="FV41" s="13">
        <f t="shared" si="156"/>
        <v>0</v>
      </c>
      <c r="FW41" s="13">
        <f t="shared" si="157"/>
        <v>0</v>
      </c>
      <c r="FX41" s="13">
        <f t="shared" si="158"/>
        <v>0</v>
      </c>
      <c r="FY41" s="13">
        <f t="shared" si="159"/>
        <v>0</v>
      </c>
      <c r="FZ41" s="13">
        <f t="shared" si="160"/>
        <v>0</v>
      </c>
      <c r="GA41" s="13">
        <f t="shared" si="161"/>
        <v>0</v>
      </c>
      <c r="GB41" s="13">
        <f t="shared" si="162"/>
        <v>0</v>
      </c>
      <c r="GC41" s="13">
        <f t="shared" si="163"/>
        <v>0</v>
      </c>
      <c r="GD41" s="13">
        <f t="shared" si="164"/>
        <v>1</v>
      </c>
      <c r="GE41" s="13">
        <f t="shared" si="165"/>
        <v>0</v>
      </c>
      <c r="GF41" s="13">
        <f t="shared" si="166"/>
        <v>0</v>
      </c>
      <c r="GG41" s="13">
        <f t="shared" si="167"/>
        <v>0</v>
      </c>
      <c r="GH41" s="30">
        <f t="shared" si="168"/>
        <v>2</v>
      </c>
    </row>
    <row r="42" spans="1:190">
      <c r="A42" s="2">
        <f>'database including 834 studies'!A42</f>
        <v>41</v>
      </c>
      <c r="B42" s="2">
        <f>'database including 834 studies'!J42</f>
        <v>1</v>
      </c>
      <c r="C42" s="2">
        <f>'database including 834 studies'!K42</f>
        <v>5</v>
      </c>
      <c r="D42" s="2">
        <f>'database including 834 studies'!L42</f>
        <v>1</v>
      </c>
      <c r="E42" s="2">
        <f>'database including 834 studies'!M42</f>
        <v>1</v>
      </c>
      <c r="F42" s="2">
        <f>'database including 834 studies'!N42</f>
        <v>1</v>
      </c>
      <c r="G42" s="2">
        <f>'database including 834 studies'!O42</f>
        <v>1</v>
      </c>
      <c r="H42" s="2">
        <f>'database including 834 studies'!P42</f>
        <v>1</v>
      </c>
      <c r="I42" s="2">
        <f>'database including 834 studies'!Q42</f>
        <v>0</v>
      </c>
      <c r="J42" s="2">
        <f>'database including 834 studies'!R42</f>
        <v>2021</v>
      </c>
      <c r="K42" s="29">
        <f>'database including 834 studies'!A572</f>
        <v>571</v>
      </c>
      <c r="L42" s="2">
        <f>'database including 834 studies'!J572</f>
        <v>0</v>
      </c>
      <c r="M42" s="2">
        <f>'database including 834 studies'!K572</f>
        <v>6</v>
      </c>
      <c r="N42" s="2">
        <f>'database including 834 studies'!L572</f>
        <v>1</v>
      </c>
      <c r="O42" s="2">
        <f>'database including 834 studies'!M572</f>
        <v>1</v>
      </c>
      <c r="P42" s="2">
        <f>'database including 834 studies'!N572</f>
        <v>1</v>
      </c>
      <c r="Q42" s="2">
        <f>'database including 834 studies'!O572</f>
        <v>1</v>
      </c>
      <c r="R42" s="2">
        <f>'database including 834 studies'!P572</f>
        <v>1</v>
      </c>
      <c r="S42" s="2">
        <f>'database including 834 studies'!Q572</f>
        <v>1</v>
      </c>
      <c r="T42" s="2">
        <f>'database including 834 studies'!R572</f>
        <v>2021</v>
      </c>
      <c r="V42" s="13">
        <f t="shared" si="0"/>
        <v>0</v>
      </c>
      <c r="W42" s="13">
        <f t="shared" si="1"/>
        <v>0</v>
      </c>
      <c r="X42" s="13">
        <f t="shared" si="2"/>
        <v>0</v>
      </c>
      <c r="Y42" s="13">
        <f t="shared" si="3"/>
        <v>0</v>
      </c>
      <c r="Z42" s="13">
        <f t="shared" si="4"/>
        <v>0</v>
      </c>
      <c r="AA42" s="13">
        <f t="shared" si="5"/>
        <v>0</v>
      </c>
      <c r="AB42" s="13">
        <f t="shared" si="6"/>
        <v>0</v>
      </c>
      <c r="AC42" s="13">
        <f t="shared" si="7"/>
        <v>0</v>
      </c>
      <c r="AD42" s="13">
        <f t="shared" si="8"/>
        <v>0</v>
      </c>
      <c r="AE42" s="13">
        <f t="shared" si="9"/>
        <v>0</v>
      </c>
      <c r="AF42" s="13">
        <f t="shared" si="10"/>
        <v>0</v>
      </c>
      <c r="AG42" s="13">
        <f t="shared" si="11"/>
        <v>0</v>
      </c>
      <c r="AH42" s="13">
        <f t="shared" si="12"/>
        <v>0</v>
      </c>
      <c r="AI42" s="13">
        <f t="shared" si="13"/>
        <v>0</v>
      </c>
      <c r="AJ42" s="13">
        <f t="shared" si="14"/>
        <v>0</v>
      </c>
      <c r="AK42" s="13">
        <f t="shared" si="15"/>
        <v>0</v>
      </c>
      <c r="AL42" s="13">
        <f t="shared" si="16"/>
        <v>0</v>
      </c>
      <c r="AM42" s="13">
        <f t="shared" si="17"/>
        <v>0</v>
      </c>
      <c r="AN42" s="13">
        <f t="shared" si="18"/>
        <v>0</v>
      </c>
      <c r="AO42" s="13">
        <f t="shared" si="19"/>
        <v>0</v>
      </c>
      <c r="AP42" s="13">
        <f t="shared" si="20"/>
        <v>0</v>
      </c>
      <c r="AQ42" s="13">
        <f t="shared" si="21"/>
        <v>0</v>
      </c>
      <c r="AR42" s="13">
        <f t="shared" si="22"/>
        <v>0</v>
      </c>
      <c r="AS42" s="13">
        <f t="shared" si="23"/>
        <v>0</v>
      </c>
      <c r="AT42" s="13">
        <f t="shared" si="24"/>
        <v>0</v>
      </c>
      <c r="AU42" s="13">
        <f t="shared" si="25"/>
        <v>0</v>
      </c>
      <c r="AV42" s="13">
        <f t="shared" si="26"/>
        <v>0</v>
      </c>
      <c r="AW42" s="13">
        <f t="shared" si="27"/>
        <v>0</v>
      </c>
      <c r="AX42" s="13">
        <f t="shared" si="28"/>
        <v>0</v>
      </c>
      <c r="AY42" s="13">
        <f t="shared" si="29"/>
        <v>0</v>
      </c>
      <c r="AZ42" s="13">
        <f t="shared" si="30"/>
        <v>0</v>
      </c>
      <c r="BA42" s="13">
        <f t="shared" si="31"/>
        <v>0</v>
      </c>
      <c r="BB42" s="13">
        <f t="shared" si="32"/>
        <v>0</v>
      </c>
      <c r="BC42" s="13">
        <f t="shared" si="33"/>
        <v>0</v>
      </c>
      <c r="BD42" s="13">
        <f t="shared" si="34"/>
        <v>0</v>
      </c>
      <c r="BE42" s="13">
        <f t="shared" si="35"/>
        <v>0</v>
      </c>
      <c r="BF42" s="13">
        <f t="shared" si="36"/>
        <v>0</v>
      </c>
      <c r="BG42" s="13">
        <f t="shared" si="37"/>
        <v>0</v>
      </c>
      <c r="BH42" s="13">
        <f t="shared" si="38"/>
        <v>0</v>
      </c>
      <c r="BI42" s="13">
        <f t="shared" si="39"/>
        <v>0</v>
      </c>
      <c r="BJ42" s="13">
        <f t="shared" si="40"/>
        <v>0</v>
      </c>
      <c r="BK42" s="13">
        <f t="shared" si="41"/>
        <v>0</v>
      </c>
      <c r="BL42" s="13">
        <f t="shared" si="42"/>
        <v>0</v>
      </c>
      <c r="BM42" s="13">
        <f t="shared" si="43"/>
        <v>0</v>
      </c>
      <c r="BN42" s="13">
        <f t="shared" si="44"/>
        <v>0</v>
      </c>
      <c r="BO42" s="13">
        <f t="shared" si="45"/>
        <v>0</v>
      </c>
      <c r="BP42" s="13">
        <f t="shared" si="46"/>
        <v>0</v>
      </c>
      <c r="BQ42" s="13">
        <f t="shared" si="47"/>
        <v>0</v>
      </c>
      <c r="BR42" s="13">
        <f t="shared" si="48"/>
        <v>0</v>
      </c>
      <c r="BS42" s="13">
        <f t="shared" si="49"/>
        <v>0</v>
      </c>
      <c r="BT42" s="13">
        <f t="shared" si="50"/>
        <v>0</v>
      </c>
      <c r="BU42" s="13">
        <f t="shared" si="51"/>
        <v>0</v>
      </c>
      <c r="BV42" s="13">
        <f t="shared" si="52"/>
        <v>0</v>
      </c>
      <c r="BW42" s="13">
        <f t="shared" si="53"/>
        <v>0</v>
      </c>
      <c r="BX42" s="13">
        <f t="shared" si="54"/>
        <v>0</v>
      </c>
      <c r="BY42" s="13">
        <f t="shared" si="55"/>
        <v>0</v>
      </c>
      <c r="BZ42" s="13">
        <f t="shared" si="56"/>
        <v>0</v>
      </c>
      <c r="CA42" s="13">
        <f t="shared" si="57"/>
        <v>0</v>
      </c>
      <c r="CB42" s="13">
        <f t="shared" si="58"/>
        <v>0</v>
      </c>
      <c r="CC42" s="13">
        <f t="shared" si="59"/>
        <v>0</v>
      </c>
      <c r="CD42" s="13">
        <f t="shared" si="60"/>
        <v>0</v>
      </c>
      <c r="CE42" s="13">
        <f t="shared" si="61"/>
        <v>0</v>
      </c>
      <c r="CF42" s="13">
        <f t="shared" si="62"/>
        <v>0</v>
      </c>
      <c r="CG42" s="13">
        <f t="shared" si="63"/>
        <v>0</v>
      </c>
      <c r="CH42" s="13">
        <f t="shared" si="64"/>
        <v>0</v>
      </c>
      <c r="CI42" s="13">
        <f t="shared" si="65"/>
        <v>0</v>
      </c>
      <c r="CJ42" s="13">
        <f t="shared" si="66"/>
        <v>0</v>
      </c>
      <c r="CK42" s="13">
        <f t="shared" si="67"/>
        <v>0</v>
      </c>
      <c r="CL42" s="13">
        <f t="shared" si="68"/>
        <v>0</v>
      </c>
      <c r="CM42" s="13">
        <f t="shared" si="69"/>
        <v>0</v>
      </c>
      <c r="CN42" s="13">
        <f t="shared" si="70"/>
        <v>1</v>
      </c>
      <c r="CO42" s="13">
        <f t="shared" si="71"/>
        <v>0</v>
      </c>
      <c r="CP42" s="13">
        <f t="shared" si="72"/>
        <v>0</v>
      </c>
      <c r="CQ42" s="13">
        <f t="shared" si="73"/>
        <v>0</v>
      </c>
      <c r="CR42" s="13">
        <f t="shared" si="74"/>
        <v>0</v>
      </c>
      <c r="CS42" s="13">
        <f t="shared" si="75"/>
        <v>0</v>
      </c>
      <c r="CT42" s="13">
        <f t="shared" si="76"/>
        <v>0</v>
      </c>
      <c r="CU42" s="13">
        <f t="shared" si="77"/>
        <v>0</v>
      </c>
      <c r="CV42" s="13">
        <f t="shared" si="78"/>
        <v>0</v>
      </c>
      <c r="CW42" s="13">
        <f t="shared" si="79"/>
        <v>0</v>
      </c>
      <c r="CX42" s="13">
        <f t="shared" si="80"/>
        <v>0</v>
      </c>
      <c r="CY42" s="13">
        <f t="shared" si="81"/>
        <v>0</v>
      </c>
      <c r="CZ42" s="13">
        <f t="shared" si="82"/>
        <v>0</v>
      </c>
      <c r="DA42" s="13">
        <f t="shared" si="83"/>
        <v>0</v>
      </c>
      <c r="DB42" s="13">
        <f t="shared" si="84"/>
        <v>0</v>
      </c>
      <c r="DC42" s="13">
        <f t="shared" si="85"/>
        <v>0</v>
      </c>
      <c r="DD42" s="13">
        <f t="shared" si="86"/>
        <v>0</v>
      </c>
      <c r="DE42" s="13">
        <f t="shared" si="87"/>
        <v>0</v>
      </c>
      <c r="DF42" s="13">
        <f t="shared" si="88"/>
        <v>0</v>
      </c>
      <c r="DG42" s="13">
        <f t="shared" si="89"/>
        <v>0</v>
      </c>
      <c r="DH42" s="13">
        <f t="shared" si="90"/>
        <v>0</v>
      </c>
      <c r="DI42" s="13">
        <f t="shared" si="91"/>
        <v>0</v>
      </c>
      <c r="DJ42" s="13">
        <f t="shared" si="92"/>
        <v>0</v>
      </c>
      <c r="DK42" s="13">
        <f t="shared" si="93"/>
        <v>0</v>
      </c>
      <c r="DL42" s="13">
        <f t="shared" si="94"/>
        <v>0</v>
      </c>
      <c r="DM42" s="13">
        <f t="shared" si="95"/>
        <v>0</v>
      </c>
      <c r="DN42" s="13">
        <f t="shared" si="96"/>
        <v>0</v>
      </c>
      <c r="DO42" s="13">
        <f t="shared" si="97"/>
        <v>0</v>
      </c>
      <c r="DP42" s="13">
        <f t="shared" si="98"/>
        <v>0</v>
      </c>
      <c r="DQ42" s="13">
        <f t="shared" si="99"/>
        <v>0</v>
      </c>
      <c r="DR42" s="13">
        <f t="shared" si="100"/>
        <v>0</v>
      </c>
      <c r="DS42" s="13">
        <f t="shared" si="101"/>
        <v>0</v>
      </c>
      <c r="DT42" s="13">
        <f t="shared" si="102"/>
        <v>0</v>
      </c>
      <c r="DU42" s="13">
        <f t="shared" si="103"/>
        <v>0</v>
      </c>
      <c r="DV42" s="13">
        <f t="shared" si="104"/>
        <v>0</v>
      </c>
      <c r="DW42" s="13">
        <f t="shared" si="105"/>
        <v>0</v>
      </c>
      <c r="DX42" s="13">
        <f t="shared" si="106"/>
        <v>0</v>
      </c>
      <c r="DY42" s="13">
        <f t="shared" si="107"/>
        <v>0</v>
      </c>
      <c r="DZ42" s="13">
        <f t="shared" si="108"/>
        <v>0</v>
      </c>
      <c r="EA42" s="13">
        <f t="shared" si="109"/>
        <v>0</v>
      </c>
      <c r="EB42" s="13">
        <f t="shared" si="110"/>
        <v>0</v>
      </c>
      <c r="EC42" s="13">
        <f t="shared" si="111"/>
        <v>0</v>
      </c>
      <c r="ED42" s="13">
        <f t="shared" si="112"/>
        <v>0</v>
      </c>
      <c r="EE42" s="13">
        <f t="shared" si="113"/>
        <v>0</v>
      </c>
      <c r="EF42" s="13">
        <f t="shared" si="114"/>
        <v>0</v>
      </c>
      <c r="EG42" s="13">
        <f t="shared" si="115"/>
        <v>0</v>
      </c>
      <c r="EH42" s="13">
        <f t="shared" si="116"/>
        <v>0</v>
      </c>
      <c r="EI42" s="13">
        <f t="shared" si="117"/>
        <v>0</v>
      </c>
      <c r="EJ42" s="13">
        <f t="shared" si="118"/>
        <v>0</v>
      </c>
      <c r="EK42" s="13">
        <f t="shared" si="119"/>
        <v>0</v>
      </c>
      <c r="EL42" s="13">
        <f t="shared" si="120"/>
        <v>0</v>
      </c>
      <c r="EM42" s="13">
        <f t="shared" si="121"/>
        <v>0</v>
      </c>
      <c r="EN42" s="13">
        <f t="shared" si="122"/>
        <v>0</v>
      </c>
      <c r="EO42" s="13">
        <f t="shared" si="123"/>
        <v>0</v>
      </c>
      <c r="EP42" s="13">
        <f t="shared" si="124"/>
        <v>0</v>
      </c>
      <c r="EQ42" s="13">
        <f t="shared" si="125"/>
        <v>0</v>
      </c>
      <c r="ER42" s="13">
        <f t="shared" si="126"/>
        <v>0</v>
      </c>
      <c r="ES42" s="13">
        <f t="shared" si="127"/>
        <v>0</v>
      </c>
      <c r="ET42" s="13">
        <f t="shared" si="128"/>
        <v>0</v>
      </c>
      <c r="EU42" s="13">
        <f t="shared" si="129"/>
        <v>0</v>
      </c>
      <c r="EV42" s="13">
        <f t="shared" si="130"/>
        <v>0</v>
      </c>
      <c r="EW42" s="13">
        <f t="shared" si="131"/>
        <v>0</v>
      </c>
      <c r="EX42" s="13">
        <f t="shared" si="132"/>
        <v>0</v>
      </c>
      <c r="EY42" s="13">
        <f t="shared" si="133"/>
        <v>0</v>
      </c>
      <c r="EZ42" s="13">
        <f t="shared" si="134"/>
        <v>0</v>
      </c>
      <c r="FA42" s="13">
        <f t="shared" si="135"/>
        <v>0</v>
      </c>
      <c r="FB42" s="13">
        <f t="shared" si="136"/>
        <v>0</v>
      </c>
      <c r="FC42" s="13">
        <f t="shared" si="137"/>
        <v>0</v>
      </c>
      <c r="FD42" s="13">
        <f t="shared" si="138"/>
        <v>0</v>
      </c>
      <c r="FE42" s="13">
        <f t="shared" si="139"/>
        <v>0</v>
      </c>
      <c r="FF42" s="13">
        <f t="shared" si="140"/>
        <v>0</v>
      </c>
      <c r="FG42" s="13">
        <f t="shared" si="141"/>
        <v>0</v>
      </c>
      <c r="FH42" s="13">
        <f t="shared" si="142"/>
        <v>0</v>
      </c>
      <c r="FI42" s="13">
        <f t="shared" si="143"/>
        <v>0</v>
      </c>
      <c r="FJ42" s="13">
        <f t="shared" si="144"/>
        <v>0</v>
      </c>
      <c r="FK42" s="13">
        <f t="shared" si="145"/>
        <v>0</v>
      </c>
      <c r="FL42" s="13">
        <f t="shared" si="146"/>
        <v>0</v>
      </c>
      <c r="FM42" s="13">
        <f t="shared" si="147"/>
        <v>0</v>
      </c>
      <c r="FN42" s="13">
        <f t="shared" si="148"/>
        <v>0</v>
      </c>
      <c r="FO42" s="13">
        <f t="shared" si="149"/>
        <v>0</v>
      </c>
      <c r="FP42" s="13">
        <f t="shared" si="150"/>
        <v>0</v>
      </c>
      <c r="FQ42" s="13">
        <f t="shared" si="151"/>
        <v>0</v>
      </c>
      <c r="FR42" s="13">
        <f t="shared" si="152"/>
        <v>0</v>
      </c>
      <c r="FS42" s="13">
        <f t="shared" si="153"/>
        <v>0</v>
      </c>
      <c r="FT42" s="13">
        <f t="shared" si="154"/>
        <v>0</v>
      </c>
      <c r="FU42" s="13">
        <f t="shared" si="155"/>
        <v>0</v>
      </c>
      <c r="FV42" s="13">
        <f t="shared" si="156"/>
        <v>0</v>
      </c>
      <c r="FW42" s="13">
        <f t="shared" si="157"/>
        <v>0</v>
      </c>
      <c r="FX42" s="13">
        <f t="shared" si="158"/>
        <v>0</v>
      </c>
      <c r="FY42" s="13">
        <f t="shared" si="159"/>
        <v>0</v>
      </c>
      <c r="FZ42" s="13">
        <f t="shared" si="160"/>
        <v>0</v>
      </c>
      <c r="GA42" s="13">
        <f t="shared" si="161"/>
        <v>0</v>
      </c>
      <c r="GB42" s="13">
        <f t="shared" si="162"/>
        <v>0</v>
      </c>
      <c r="GC42" s="13">
        <f t="shared" si="163"/>
        <v>0</v>
      </c>
      <c r="GD42" s="13">
        <f t="shared" si="164"/>
        <v>0</v>
      </c>
      <c r="GE42" s="13">
        <f t="shared" si="165"/>
        <v>0</v>
      </c>
      <c r="GF42" s="13">
        <f t="shared" si="166"/>
        <v>1</v>
      </c>
      <c r="GG42" s="13">
        <f t="shared" si="167"/>
        <v>0</v>
      </c>
      <c r="GH42" s="30">
        <f t="shared" si="168"/>
        <v>2</v>
      </c>
    </row>
    <row r="43" spans="1:190">
      <c r="A43" s="2">
        <f>'database including 834 studies'!A43</f>
        <v>42</v>
      </c>
      <c r="B43" s="2">
        <f>'database including 834 studies'!J43</f>
        <v>1</v>
      </c>
      <c r="C43" s="2">
        <f>'database including 834 studies'!K43</f>
        <v>5</v>
      </c>
      <c r="D43" s="2">
        <f>'database including 834 studies'!L43</f>
        <v>1</v>
      </c>
      <c r="E43" s="2">
        <f>'database including 834 studies'!M43</f>
        <v>1</v>
      </c>
      <c r="F43" s="2">
        <f>'database including 834 studies'!N43</f>
        <v>1</v>
      </c>
      <c r="G43" s="2">
        <f>'database including 834 studies'!O43</f>
        <v>1</v>
      </c>
      <c r="H43" s="2">
        <f>'database including 834 studies'!P43</f>
        <v>1</v>
      </c>
      <c r="I43" s="2">
        <f>'database including 834 studies'!Q43</f>
        <v>0</v>
      </c>
      <c r="J43" s="2">
        <f>'database including 834 studies'!R43</f>
        <v>2019</v>
      </c>
      <c r="K43" s="29">
        <f>'database including 834 studies'!A573</f>
        <v>572</v>
      </c>
      <c r="L43" s="2">
        <f>'database including 834 studies'!J573</f>
        <v>0</v>
      </c>
      <c r="M43" s="2">
        <f>'database including 834 studies'!K573</f>
        <v>6</v>
      </c>
      <c r="N43" s="2">
        <f>'database including 834 studies'!L573</f>
        <v>1</v>
      </c>
      <c r="O43" s="2">
        <f>'database including 834 studies'!M573</f>
        <v>1</v>
      </c>
      <c r="P43" s="2">
        <f>'database including 834 studies'!N573</f>
        <v>1</v>
      </c>
      <c r="Q43" s="2">
        <f>'database including 834 studies'!O573</f>
        <v>1</v>
      </c>
      <c r="R43" s="2">
        <f>'database including 834 studies'!P573</f>
        <v>1</v>
      </c>
      <c r="S43" s="2">
        <f>'database including 834 studies'!Q573</f>
        <v>1</v>
      </c>
      <c r="T43" s="2">
        <f>'database including 834 studies'!R573</f>
        <v>2018</v>
      </c>
      <c r="V43" s="13">
        <f t="shared" si="0"/>
        <v>0</v>
      </c>
      <c r="W43" s="13">
        <f t="shared" si="1"/>
        <v>0</v>
      </c>
      <c r="X43" s="13">
        <f t="shared" si="2"/>
        <v>0</v>
      </c>
      <c r="Y43" s="13">
        <f t="shared" si="3"/>
        <v>0</v>
      </c>
      <c r="Z43" s="13">
        <f t="shared" si="4"/>
        <v>0</v>
      </c>
      <c r="AA43" s="13">
        <f t="shared" si="5"/>
        <v>0</v>
      </c>
      <c r="AB43" s="13">
        <f t="shared" si="6"/>
        <v>0</v>
      </c>
      <c r="AC43" s="13">
        <f t="shared" si="7"/>
        <v>0</v>
      </c>
      <c r="AD43" s="13">
        <f t="shared" si="8"/>
        <v>0</v>
      </c>
      <c r="AE43" s="13">
        <f t="shared" si="9"/>
        <v>0</v>
      </c>
      <c r="AF43" s="13">
        <f t="shared" si="10"/>
        <v>0</v>
      </c>
      <c r="AG43" s="13">
        <f t="shared" si="11"/>
        <v>0</v>
      </c>
      <c r="AH43" s="13">
        <f t="shared" si="12"/>
        <v>0</v>
      </c>
      <c r="AI43" s="13">
        <f t="shared" si="13"/>
        <v>0</v>
      </c>
      <c r="AJ43" s="13">
        <f t="shared" si="14"/>
        <v>0</v>
      </c>
      <c r="AK43" s="13">
        <f t="shared" si="15"/>
        <v>0</v>
      </c>
      <c r="AL43" s="13">
        <f t="shared" si="16"/>
        <v>0</v>
      </c>
      <c r="AM43" s="13">
        <f t="shared" si="17"/>
        <v>0</v>
      </c>
      <c r="AN43" s="13">
        <f t="shared" si="18"/>
        <v>0</v>
      </c>
      <c r="AO43" s="13">
        <f t="shared" si="19"/>
        <v>0</v>
      </c>
      <c r="AP43" s="13">
        <f t="shared" si="20"/>
        <v>0</v>
      </c>
      <c r="AQ43" s="13">
        <f t="shared" si="21"/>
        <v>0</v>
      </c>
      <c r="AR43" s="13">
        <f t="shared" si="22"/>
        <v>0</v>
      </c>
      <c r="AS43" s="13">
        <f t="shared" si="23"/>
        <v>0</v>
      </c>
      <c r="AT43" s="13">
        <f t="shared" si="24"/>
        <v>0</v>
      </c>
      <c r="AU43" s="13">
        <f t="shared" si="25"/>
        <v>0</v>
      </c>
      <c r="AV43" s="13">
        <f t="shared" si="26"/>
        <v>0</v>
      </c>
      <c r="AW43" s="13">
        <f t="shared" si="27"/>
        <v>0</v>
      </c>
      <c r="AX43" s="13">
        <f t="shared" si="28"/>
        <v>0</v>
      </c>
      <c r="AY43" s="13">
        <f t="shared" si="29"/>
        <v>0</v>
      </c>
      <c r="AZ43" s="13">
        <f t="shared" si="30"/>
        <v>0</v>
      </c>
      <c r="BA43" s="13">
        <f t="shared" si="31"/>
        <v>0</v>
      </c>
      <c r="BB43" s="13">
        <f t="shared" si="32"/>
        <v>0</v>
      </c>
      <c r="BC43" s="13">
        <f t="shared" si="33"/>
        <v>0</v>
      </c>
      <c r="BD43" s="13">
        <f t="shared" si="34"/>
        <v>0</v>
      </c>
      <c r="BE43" s="13">
        <f t="shared" si="35"/>
        <v>0</v>
      </c>
      <c r="BF43" s="13">
        <f t="shared" si="36"/>
        <v>0</v>
      </c>
      <c r="BG43" s="13">
        <f t="shared" si="37"/>
        <v>0</v>
      </c>
      <c r="BH43" s="13">
        <f t="shared" si="38"/>
        <v>0</v>
      </c>
      <c r="BI43" s="13">
        <f t="shared" si="39"/>
        <v>0</v>
      </c>
      <c r="BJ43" s="13">
        <f t="shared" si="40"/>
        <v>0</v>
      </c>
      <c r="BK43" s="13">
        <f t="shared" si="41"/>
        <v>0</v>
      </c>
      <c r="BL43" s="13">
        <f t="shared" si="42"/>
        <v>0</v>
      </c>
      <c r="BM43" s="13">
        <f t="shared" si="43"/>
        <v>0</v>
      </c>
      <c r="BN43" s="13">
        <f t="shared" si="44"/>
        <v>0</v>
      </c>
      <c r="BO43" s="13">
        <f t="shared" si="45"/>
        <v>0</v>
      </c>
      <c r="BP43" s="13">
        <f t="shared" si="46"/>
        <v>0</v>
      </c>
      <c r="BQ43" s="13">
        <f t="shared" si="47"/>
        <v>0</v>
      </c>
      <c r="BR43" s="13">
        <f t="shared" si="48"/>
        <v>0</v>
      </c>
      <c r="BS43" s="13">
        <f t="shared" si="49"/>
        <v>0</v>
      </c>
      <c r="BT43" s="13">
        <f t="shared" si="50"/>
        <v>0</v>
      </c>
      <c r="BU43" s="13">
        <f t="shared" si="51"/>
        <v>0</v>
      </c>
      <c r="BV43" s="13">
        <f t="shared" si="52"/>
        <v>0</v>
      </c>
      <c r="BW43" s="13">
        <f t="shared" si="53"/>
        <v>0</v>
      </c>
      <c r="BX43" s="13">
        <f t="shared" si="54"/>
        <v>0</v>
      </c>
      <c r="BY43" s="13">
        <f t="shared" si="55"/>
        <v>0</v>
      </c>
      <c r="BZ43" s="13">
        <f t="shared" si="56"/>
        <v>0</v>
      </c>
      <c r="CA43" s="13">
        <f t="shared" si="57"/>
        <v>0</v>
      </c>
      <c r="CB43" s="13">
        <f t="shared" si="58"/>
        <v>0</v>
      </c>
      <c r="CC43" s="13">
        <f t="shared" si="59"/>
        <v>0</v>
      </c>
      <c r="CD43" s="13">
        <f t="shared" si="60"/>
        <v>0</v>
      </c>
      <c r="CE43" s="13">
        <f t="shared" si="61"/>
        <v>0</v>
      </c>
      <c r="CF43" s="13">
        <f t="shared" si="62"/>
        <v>0</v>
      </c>
      <c r="CG43" s="13">
        <f t="shared" si="63"/>
        <v>0</v>
      </c>
      <c r="CH43" s="13">
        <f t="shared" si="64"/>
        <v>0</v>
      </c>
      <c r="CI43" s="13">
        <f t="shared" si="65"/>
        <v>0</v>
      </c>
      <c r="CJ43" s="13">
        <f t="shared" si="66"/>
        <v>0</v>
      </c>
      <c r="CK43" s="13">
        <f t="shared" si="67"/>
        <v>0</v>
      </c>
      <c r="CL43" s="13">
        <f t="shared" si="68"/>
        <v>1</v>
      </c>
      <c r="CM43" s="13">
        <f t="shared" si="69"/>
        <v>0</v>
      </c>
      <c r="CN43" s="13">
        <f t="shared" si="70"/>
        <v>0</v>
      </c>
      <c r="CO43" s="13">
        <f t="shared" si="71"/>
        <v>0</v>
      </c>
      <c r="CP43" s="13">
        <f t="shared" si="72"/>
        <v>0</v>
      </c>
      <c r="CQ43" s="13">
        <f t="shared" si="73"/>
        <v>0</v>
      </c>
      <c r="CR43" s="13">
        <f t="shared" si="74"/>
        <v>0</v>
      </c>
      <c r="CS43" s="13">
        <f t="shared" si="75"/>
        <v>0</v>
      </c>
      <c r="CT43" s="13">
        <f t="shared" si="76"/>
        <v>0</v>
      </c>
      <c r="CU43" s="13">
        <f t="shared" si="77"/>
        <v>0</v>
      </c>
      <c r="CV43" s="13">
        <f t="shared" si="78"/>
        <v>0</v>
      </c>
      <c r="CW43" s="13">
        <f t="shared" si="79"/>
        <v>0</v>
      </c>
      <c r="CX43" s="13">
        <f t="shared" si="80"/>
        <v>0</v>
      </c>
      <c r="CY43" s="13">
        <f t="shared" si="81"/>
        <v>0</v>
      </c>
      <c r="CZ43" s="13">
        <f t="shared" si="82"/>
        <v>0</v>
      </c>
      <c r="DA43" s="13">
        <f t="shared" si="83"/>
        <v>0</v>
      </c>
      <c r="DB43" s="13">
        <f t="shared" si="84"/>
        <v>0</v>
      </c>
      <c r="DC43" s="13">
        <f t="shared" si="85"/>
        <v>0</v>
      </c>
      <c r="DD43" s="13">
        <f t="shared" si="86"/>
        <v>0</v>
      </c>
      <c r="DE43" s="13">
        <f t="shared" si="87"/>
        <v>0</v>
      </c>
      <c r="DF43" s="13">
        <f t="shared" si="88"/>
        <v>0</v>
      </c>
      <c r="DG43" s="13">
        <f t="shared" si="89"/>
        <v>0</v>
      </c>
      <c r="DH43" s="13">
        <f t="shared" si="90"/>
        <v>0</v>
      </c>
      <c r="DI43" s="13">
        <f t="shared" si="91"/>
        <v>0</v>
      </c>
      <c r="DJ43" s="13">
        <f t="shared" si="92"/>
        <v>0</v>
      </c>
      <c r="DK43" s="13">
        <f t="shared" si="93"/>
        <v>0</v>
      </c>
      <c r="DL43" s="13">
        <f t="shared" si="94"/>
        <v>0</v>
      </c>
      <c r="DM43" s="13">
        <f t="shared" si="95"/>
        <v>0</v>
      </c>
      <c r="DN43" s="13">
        <f t="shared" si="96"/>
        <v>0</v>
      </c>
      <c r="DO43" s="13">
        <f t="shared" si="97"/>
        <v>0</v>
      </c>
      <c r="DP43" s="13">
        <f t="shared" si="98"/>
        <v>0</v>
      </c>
      <c r="DQ43" s="13">
        <f t="shared" si="99"/>
        <v>0</v>
      </c>
      <c r="DR43" s="13">
        <f t="shared" si="100"/>
        <v>0</v>
      </c>
      <c r="DS43" s="13">
        <f t="shared" si="101"/>
        <v>0</v>
      </c>
      <c r="DT43" s="13">
        <f t="shared" si="102"/>
        <v>0</v>
      </c>
      <c r="DU43" s="13">
        <f t="shared" si="103"/>
        <v>0</v>
      </c>
      <c r="DV43" s="13">
        <f t="shared" si="104"/>
        <v>0</v>
      </c>
      <c r="DW43" s="13">
        <f t="shared" si="105"/>
        <v>0</v>
      </c>
      <c r="DX43" s="13">
        <f t="shared" si="106"/>
        <v>0</v>
      </c>
      <c r="DY43" s="13">
        <f t="shared" si="107"/>
        <v>0</v>
      </c>
      <c r="DZ43" s="13">
        <f t="shared" si="108"/>
        <v>0</v>
      </c>
      <c r="EA43" s="13">
        <f t="shared" si="109"/>
        <v>0</v>
      </c>
      <c r="EB43" s="13">
        <f t="shared" si="110"/>
        <v>0</v>
      </c>
      <c r="EC43" s="13">
        <f t="shared" si="111"/>
        <v>0</v>
      </c>
      <c r="ED43" s="13">
        <f t="shared" si="112"/>
        <v>0</v>
      </c>
      <c r="EE43" s="13">
        <f t="shared" si="113"/>
        <v>0</v>
      </c>
      <c r="EF43" s="13">
        <f t="shared" si="114"/>
        <v>0</v>
      </c>
      <c r="EG43" s="13">
        <f t="shared" si="115"/>
        <v>0</v>
      </c>
      <c r="EH43" s="13">
        <f t="shared" si="116"/>
        <v>0</v>
      </c>
      <c r="EI43" s="13">
        <f t="shared" si="117"/>
        <v>0</v>
      </c>
      <c r="EJ43" s="13">
        <f t="shared" si="118"/>
        <v>0</v>
      </c>
      <c r="EK43" s="13">
        <f t="shared" si="119"/>
        <v>0</v>
      </c>
      <c r="EL43" s="13">
        <f t="shared" si="120"/>
        <v>0</v>
      </c>
      <c r="EM43" s="13">
        <f t="shared" si="121"/>
        <v>0</v>
      </c>
      <c r="EN43" s="13">
        <f t="shared" si="122"/>
        <v>0</v>
      </c>
      <c r="EO43" s="13">
        <f t="shared" si="123"/>
        <v>0</v>
      </c>
      <c r="EP43" s="13">
        <f t="shared" si="124"/>
        <v>0</v>
      </c>
      <c r="EQ43" s="13">
        <f t="shared" si="125"/>
        <v>0</v>
      </c>
      <c r="ER43" s="13">
        <f t="shared" si="126"/>
        <v>0</v>
      </c>
      <c r="ES43" s="13">
        <f t="shared" si="127"/>
        <v>0</v>
      </c>
      <c r="ET43" s="13">
        <f t="shared" si="128"/>
        <v>0</v>
      </c>
      <c r="EU43" s="13">
        <f t="shared" si="129"/>
        <v>0</v>
      </c>
      <c r="EV43" s="13">
        <f t="shared" si="130"/>
        <v>0</v>
      </c>
      <c r="EW43" s="13">
        <f t="shared" si="131"/>
        <v>0</v>
      </c>
      <c r="EX43" s="13">
        <f t="shared" si="132"/>
        <v>0</v>
      </c>
      <c r="EY43" s="13">
        <f t="shared" si="133"/>
        <v>0</v>
      </c>
      <c r="EZ43" s="13">
        <f t="shared" si="134"/>
        <v>0</v>
      </c>
      <c r="FA43" s="13">
        <f t="shared" si="135"/>
        <v>0</v>
      </c>
      <c r="FB43" s="13">
        <f t="shared" si="136"/>
        <v>0</v>
      </c>
      <c r="FC43" s="13">
        <f t="shared" si="137"/>
        <v>0</v>
      </c>
      <c r="FD43" s="13">
        <f t="shared" si="138"/>
        <v>0</v>
      </c>
      <c r="FE43" s="13">
        <f t="shared" si="139"/>
        <v>0</v>
      </c>
      <c r="FF43" s="13">
        <f t="shared" si="140"/>
        <v>0</v>
      </c>
      <c r="FG43" s="13">
        <f t="shared" si="141"/>
        <v>0</v>
      </c>
      <c r="FH43" s="13">
        <f t="shared" si="142"/>
        <v>0</v>
      </c>
      <c r="FI43" s="13">
        <f t="shared" si="143"/>
        <v>0</v>
      </c>
      <c r="FJ43" s="13">
        <f t="shared" si="144"/>
        <v>0</v>
      </c>
      <c r="FK43" s="13">
        <f t="shared" si="145"/>
        <v>0</v>
      </c>
      <c r="FL43" s="13">
        <f t="shared" si="146"/>
        <v>0</v>
      </c>
      <c r="FM43" s="13">
        <f t="shared" si="147"/>
        <v>0</v>
      </c>
      <c r="FN43" s="13">
        <f t="shared" si="148"/>
        <v>0</v>
      </c>
      <c r="FO43" s="13">
        <f t="shared" si="149"/>
        <v>0</v>
      </c>
      <c r="FP43" s="13">
        <f t="shared" si="150"/>
        <v>0</v>
      </c>
      <c r="FQ43" s="13">
        <f t="shared" si="151"/>
        <v>0</v>
      </c>
      <c r="FR43" s="13">
        <f t="shared" si="152"/>
        <v>0</v>
      </c>
      <c r="FS43" s="13">
        <f t="shared" si="153"/>
        <v>0</v>
      </c>
      <c r="FT43" s="13">
        <f t="shared" si="154"/>
        <v>0</v>
      </c>
      <c r="FU43" s="13">
        <f t="shared" si="155"/>
        <v>0</v>
      </c>
      <c r="FV43" s="13">
        <f t="shared" si="156"/>
        <v>0</v>
      </c>
      <c r="FW43" s="13">
        <f t="shared" si="157"/>
        <v>0</v>
      </c>
      <c r="FX43" s="13">
        <f t="shared" si="158"/>
        <v>0</v>
      </c>
      <c r="FY43" s="13">
        <f t="shared" si="159"/>
        <v>0</v>
      </c>
      <c r="FZ43" s="13">
        <f t="shared" si="160"/>
        <v>0</v>
      </c>
      <c r="GA43" s="13">
        <f t="shared" si="161"/>
        <v>0</v>
      </c>
      <c r="GB43" s="13">
        <f t="shared" si="162"/>
        <v>0</v>
      </c>
      <c r="GC43" s="13">
        <f t="shared" si="163"/>
        <v>1</v>
      </c>
      <c r="GD43" s="13">
        <f t="shared" si="164"/>
        <v>0</v>
      </c>
      <c r="GE43" s="13">
        <f t="shared" si="165"/>
        <v>0</v>
      </c>
      <c r="GF43" s="13">
        <f t="shared" si="166"/>
        <v>0</v>
      </c>
      <c r="GG43" s="13">
        <f t="shared" si="167"/>
        <v>0</v>
      </c>
      <c r="GH43" s="30">
        <f t="shared" si="168"/>
        <v>2</v>
      </c>
    </row>
    <row r="44" spans="1:190">
      <c r="A44" s="2">
        <f>'database including 834 studies'!A44</f>
        <v>43</v>
      </c>
      <c r="B44" s="2">
        <f>'database including 834 studies'!J44</f>
        <v>1</v>
      </c>
      <c r="C44" s="2">
        <f>'database including 834 studies'!K44</f>
        <v>5</v>
      </c>
      <c r="D44" s="2">
        <f>'database including 834 studies'!L44</f>
        <v>1</v>
      </c>
      <c r="E44" s="2">
        <f>'database including 834 studies'!M44</f>
        <v>1</v>
      </c>
      <c r="F44" s="2">
        <f>'database including 834 studies'!N44</f>
        <v>1</v>
      </c>
      <c r="G44" s="2">
        <f>'database including 834 studies'!O44</f>
        <v>1</v>
      </c>
      <c r="H44" s="2">
        <f>'database including 834 studies'!P44</f>
        <v>1</v>
      </c>
      <c r="I44" s="2">
        <f>'database including 834 studies'!Q44</f>
        <v>0</v>
      </c>
      <c r="J44" s="2">
        <f>'database including 834 studies'!R44</f>
        <v>2021</v>
      </c>
      <c r="K44" s="29">
        <f>'database including 834 studies'!A574</f>
        <v>573</v>
      </c>
      <c r="L44" s="2">
        <f>'database including 834 studies'!J574</f>
        <v>0</v>
      </c>
      <c r="M44" s="2">
        <f>'database including 834 studies'!K574</f>
        <v>6</v>
      </c>
      <c r="N44" s="2">
        <f>'database including 834 studies'!L574</f>
        <v>1</v>
      </c>
      <c r="O44" s="2">
        <f>'database including 834 studies'!M574</f>
        <v>1</v>
      </c>
      <c r="P44" s="2">
        <f>'database including 834 studies'!N574</f>
        <v>1</v>
      </c>
      <c r="Q44" s="2">
        <f>'database including 834 studies'!O574</f>
        <v>1</v>
      </c>
      <c r="R44" s="2">
        <f>'database including 834 studies'!P574</f>
        <v>1</v>
      </c>
      <c r="S44" s="2">
        <f>'database including 834 studies'!Q574</f>
        <v>1</v>
      </c>
      <c r="T44" s="2">
        <f>'database including 834 studies'!R574</f>
        <v>2021</v>
      </c>
      <c r="V44" s="13">
        <f t="shared" si="0"/>
        <v>0</v>
      </c>
      <c r="W44" s="13">
        <f t="shared" si="1"/>
        <v>0</v>
      </c>
      <c r="X44" s="13">
        <f t="shared" si="2"/>
        <v>0</v>
      </c>
      <c r="Y44" s="13">
        <f t="shared" si="3"/>
        <v>0</v>
      </c>
      <c r="Z44" s="13">
        <f t="shared" si="4"/>
        <v>0</v>
      </c>
      <c r="AA44" s="13">
        <f t="shared" si="5"/>
        <v>0</v>
      </c>
      <c r="AB44" s="13">
        <f t="shared" si="6"/>
        <v>0</v>
      </c>
      <c r="AC44" s="13">
        <f t="shared" si="7"/>
        <v>0</v>
      </c>
      <c r="AD44" s="13">
        <f t="shared" si="8"/>
        <v>0</v>
      </c>
      <c r="AE44" s="13">
        <f t="shared" si="9"/>
        <v>0</v>
      </c>
      <c r="AF44" s="13">
        <f t="shared" si="10"/>
        <v>0</v>
      </c>
      <c r="AG44" s="13">
        <f t="shared" si="11"/>
        <v>0</v>
      </c>
      <c r="AH44" s="13">
        <f t="shared" si="12"/>
        <v>0</v>
      </c>
      <c r="AI44" s="13">
        <f t="shared" si="13"/>
        <v>0</v>
      </c>
      <c r="AJ44" s="13">
        <f t="shared" si="14"/>
        <v>0</v>
      </c>
      <c r="AK44" s="13">
        <f t="shared" si="15"/>
        <v>0</v>
      </c>
      <c r="AL44" s="13">
        <f t="shared" si="16"/>
        <v>0</v>
      </c>
      <c r="AM44" s="13">
        <f t="shared" si="17"/>
        <v>0</v>
      </c>
      <c r="AN44" s="13">
        <f t="shared" si="18"/>
        <v>0</v>
      </c>
      <c r="AO44" s="13">
        <f t="shared" si="19"/>
        <v>0</v>
      </c>
      <c r="AP44" s="13">
        <f t="shared" si="20"/>
        <v>0</v>
      </c>
      <c r="AQ44" s="13">
        <f t="shared" si="21"/>
        <v>0</v>
      </c>
      <c r="AR44" s="13">
        <f t="shared" si="22"/>
        <v>0</v>
      </c>
      <c r="AS44" s="13">
        <f t="shared" si="23"/>
        <v>0</v>
      </c>
      <c r="AT44" s="13">
        <f t="shared" si="24"/>
        <v>0</v>
      </c>
      <c r="AU44" s="13">
        <f t="shared" si="25"/>
        <v>0</v>
      </c>
      <c r="AV44" s="13">
        <f t="shared" si="26"/>
        <v>0</v>
      </c>
      <c r="AW44" s="13">
        <f t="shared" si="27"/>
        <v>0</v>
      </c>
      <c r="AX44" s="13">
        <f t="shared" si="28"/>
        <v>0</v>
      </c>
      <c r="AY44" s="13">
        <f t="shared" si="29"/>
        <v>0</v>
      </c>
      <c r="AZ44" s="13">
        <f t="shared" si="30"/>
        <v>0</v>
      </c>
      <c r="BA44" s="13">
        <f t="shared" si="31"/>
        <v>0</v>
      </c>
      <c r="BB44" s="13">
        <f t="shared" si="32"/>
        <v>0</v>
      </c>
      <c r="BC44" s="13">
        <f t="shared" si="33"/>
        <v>0</v>
      </c>
      <c r="BD44" s="13">
        <f t="shared" si="34"/>
        <v>0</v>
      </c>
      <c r="BE44" s="13">
        <f t="shared" si="35"/>
        <v>0</v>
      </c>
      <c r="BF44" s="13">
        <f t="shared" si="36"/>
        <v>0</v>
      </c>
      <c r="BG44" s="13">
        <f t="shared" si="37"/>
        <v>0</v>
      </c>
      <c r="BH44" s="13">
        <f t="shared" si="38"/>
        <v>0</v>
      </c>
      <c r="BI44" s="13">
        <f t="shared" si="39"/>
        <v>0</v>
      </c>
      <c r="BJ44" s="13">
        <f t="shared" si="40"/>
        <v>0</v>
      </c>
      <c r="BK44" s="13">
        <f t="shared" si="41"/>
        <v>0</v>
      </c>
      <c r="BL44" s="13">
        <f t="shared" si="42"/>
        <v>0</v>
      </c>
      <c r="BM44" s="13">
        <f t="shared" si="43"/>
        <v>0</v>
      </c>
      <c r="BN44" s="13">
        <f t="shared" si="44"/>
        <v>0</v>
      </c>
      <c r="BO44" s="13">
        <f t="shared" si="45"/>
        <v>0</v>
      </c>
      <c r="BP44" s="13">
        <f t="shared" si="46"/>
        <v>0</v>
      </c>
      <c r="BQ44" s="13">
        <f t="shared" si="47"/>
        <v>0</v>
      </c>
      <c r="BR44" s="13">
        <f t="shared" si="48"/>
        <v>0</v>
      </c>
      <c r="BS44" s="13">
        <f t="shared" si="49"/>
        <v>0</v>
      </c>
      <c r="BT44" s="13">
        <f t="shared" si="50"/>
        <v>0</v>
      </c>
      <c r="BU44" s="13">
        <f t="shared" si="51"/>
        <v>0</v>
      </c>
      <c r="BV44" s="13">
        <f t="shared" si="52"/>
        <v>0</v>
      </c>
      <c r="BW44" s="13">
        <f t="shared" si="53"/>
        <v>0</v>
      </c>
      <c r="BX44" s="13">
        <f t="shared" si="54"/>
        <v>0</v>
      </c>
      <c r="BY44" s="13">
        <f t="shared" si="55"/>
        <v>0</v>
      </c>
      <c r="BZ44" s="13">
        <f t="shared" si="56"/>
        <v>0</v>
      </c>
      <c r="CA44" s="13">
        <f t="shared" si="57"/>
        <v>0</v>
      </c>
      <c r="CB44" s="13">
        <f t="shared" si="58"/>
        <v>0</v>
      </c>
      <c r="CC44" s="13">
        <f t="shared" si="59"/>
        <v>0</v>
      </c>
      <c r="CD44" s="13">
        <f t="shared" si="60"/>
        <v>0</v>
      </c>
      <c r="CE44" s="13">
        <f t="shared" si="61"/>
        <v>0</v>
      </c>
      <c r="CF44" s="13">
        <f t="shared" si="62"/>
        <v>0</v>
      </c>
      <c r="CG44" s="13">
        <f t="shared" si="63"/>
        <v>0</v>
      </c>
      <c r="CH44" s="13">
        <f t="shared" si="64"/>
        <v>0</v>
      </c>
      <c r="CI44" s="13">
        <f t="shared" si="65"/>
        <v>0</v>
      </c>
      <c r="CJ44" s="13">
        <f t="shared" si="66"/>
        <v>0</v>
      </c>
      <c r="CK44" s="13">
        <f t="shared" si="67"/>
        <v>0</v>
      </c>
      <c r="CL44" s="13">
        <f t="shared" si="68"/>
        <v>0</v>
      </c>
      <c r="CM44" s="13">
        <f t="shared" si="69"/>
        <v>0</v>
      </c>
      <c r="CN44" s="13">
        <f t="shared" si="70"/>
        <v>1</v>
      </c>
      <c r="CO44" s="13">
        <f t="shared" si="71"/>
        <v>0</v>
      </c>
      <c r="CP44" s="13">
        <f t="shared" si="72"/>
        <v>0</v>
      </c>
      <c r="CQ44" s="13">
        <f t="shared" si="73"/>
        <v>0</v>
      </c>
      <c r="CR44" s="13">
        <f t="shared" si="74"/>
        <v>0</v>
      </c>
      <c r="CS44" s="13">
        <f t="shared" si="75"/>
        <v>0</v>
      </c>
      <c r="CT44" s="13">
        <f t="shared" si="76"/>
        <v>0</v>
      </c>
      <c r="CU44" s="13">
        <f t="shared" si="77"/>
        <v>0</v>
      </c>
      <c r="CV44" s="13">
        <f t="shared" si="78"/>
        <v>0</v>
      </c>
      <c r="CW44" s="13">
        <f t="shared" si="79"/>
        <v>0</v>
      </c>
      <c r="CX44" s="13">
        <f t="shared" si="80"/>
        <v>0</v>
      </c>
      <c r="CY44" s="13">
        <f t="shared" si="81"/>
        <v>0</v>
      </c>
      <c r="CZ44" s="13">
        <f t="shared" si="82"/>
        <v>0</v>
      </c>
      <c r="DA44" s="13">
        <f t="shared" si="83"/>
        <v>0</v>
      </c>
      <c r="DB44" s="13">
        <f t="shared" si="84"/>
        <v>0</v>
      </c>
      <c r="DC44" s="13">
        <f t="shared" si="85"/>
        <v>0</v>
      </c>
      <c r="DD44" s="13">
        <f t="shared" si="86"/>
        <v>0</v>
      </c>
      <c r="DE44" s="13">
        <f t="shared" si="87"/>
        <v>0</v>
      </c>
      <c r="DF44" s="13">
        <f t="shared" si="88"/>
        <v>0</v>
      </c>
      <c r="DG44" s="13">
        <f t="shared" si="89"/>
        <v>0</v>
      </c>
      <c r="DH44" s="13">
        <f t="shared" si="90"/>
        <v>0</v>
      </c>
      <c r="DI44" s="13">
        <f t="shared" si="91"/>
        <v>0</v>
      </c>
      <c r="DJ44" s="13">
        <f t="shared" si="92"/>
        <v>0</v>
      </c>
      <c r="DK44" s="13">
        <f t="shared" si="93"/>
        <v>0</v>
      </c>
      <c r="DL44" s="13">
        <f t="shared" si="94"/>
        <v>0</v>
      </c>
      <c r="DM44" s="13">
        <f t="shared" si="95"/>
        <v>0</v>
      </c>
      <c r="DN44" s="13">
        <f t="shared" si="96"/>
        <v>0</v>
      </c>
      <c r="DO44" s="13">
        <f t="shared" si="97"/>
        <v>0</v>
      </c>
      <c r="DP44" s="13">
        <f t="shared" si="98"/>
        <v>0</v>
      </c>
      <c r="DQ44" s="13">
        <f t="shared" si="99"/>
        <v>0</v>
      </c>
      <c r="DR44" s="13">
        <f t="shared" si="100"/>
        <v>0</v>
      </c>
      <c r="DS44" s="13">
        <f t="shared" si="101"/>
        <v>0</v>
      </c>
      <c r="DT44" s="13">
        <f t="shared" si="102"/>
        <v>0</v>
      </c>
      <c r="DU44" s="13">
        <f t="shared" si="103"/>
        <v>0</v>
      </c>
      <c r="DV44" s="13">
        <f t="shared" si="104"/>
        <v>0</v>
      </c>
      <c r="DW44" s="13">
        <f t="shared" si="105"/>
        <v>0</v>
      </c>
      <c r="DX44" s="13">
        <f t="shared" si="106"/>
        <v>0</v>
      </c>
      <c r="DY44" s="13">
        <f t="shared" si="107"/>
        <v>0</v>
      </c>
      <c r="DZ44" s="13">
        <f t="shared" si="108"/>
        <v>0</v>
      </c>
      <c r="EA44" s="13">
        <f t="shared" si="109"/>
        <v>0</v>
      </c>
      <c r="EB44" s="13">
        <f t="shared" si="110"/>
        <v>0</v>
      </c>
      <c r="EC44" s="13">
        <f t="shared" si="111"/>
        <v>0</v>
      </c>
      <c r="ED44" s="13">
        <f t="shared" si="112"/>
        <v>0</v>
      </c>
      <c r="EE44" s="13">
        <f t="shared" si="113"/>
        <v>0</v>
      </c>
      <c r="EF44" s="13">
        <f t="shared" si="114"/>
        <v>0</v>
      </c>
      <c r="EG44" s="13">
        <f t="shared" si="115"/>
        <v>0</v>
      </c>
      <c r="EH44" s="13">
        <f t="shared" si="116"/>
        <v>0</v>
      </c>
      <c r="EI44" s="13">
        <f t="shared" si="117"/>
        <v>0</v>
      </c>
      <c r="EJ44" s="13">
        <f t="shared" si="118"/>
        <v>0</v>
      </c>
      <c r="EK44" s="13">
        <f t="shared" si="119"/>
        <v>0</v>
      </c>
      <c r="EL44" s="13">
        <f t="shared" si="120"/>
        <v>0</v>
      </c>
      <c r="EM44" s="13">
        <f t="shared" si="121"/>
        <v>0</v>
      </c>
      <c r="EN44" s="13">
        <f t="shared" si="122"/>
        <v>0</v>
      </c>
      <c r="EO44" s="13">
        <f t="shared" si="123"/>
        <v>0</v>
      </c>
      <c r="EP44" s="13">
        <f t="shared" si="124"/>
        <v>0</v>
      </c>
      <c r="EQ44" s="13">
        <f t="shared" si="125"/>
        <v>0</v>
      </c>
      <c r="ER44" s="13">
        <f t="shared" si="126"/>
        <v>0</v>
      </c>
      <c r="ES44" s="13">
        <f t="shared" si="127"/>
        <v>0</v>
      </c>
      <c r="ET44" s="13">
        <f t="shared" si="128"/>
        <v>0</v>
      </c>
      <c r="EU44" s="13">
        <f t="shared" si="129"/>
        <v>0</v>
      </c>
      <c r="EV44" s="13">
        <f t="shared" si="130"/>
        <v>0</v>
      </c>
      <c r="EW44" s="13">
        <f t="shared" si="131"/>
        <v>0</v>
      </c>
      <c r="EX44" s="13">
        <f t="shared" si="132"/>
        <v>0</v>
      </c>
      <c r="EY44" s="13">
        <f t="shared" si="133"/>
        <v>0</v>
      </c>
      <c r="EZ44" s="13">
        <f t="shared" si="134"/>
        <v>0</v>
      </c>
      <c r="FA44" s="13">
        <f t="shared" si="135"/>
        <v>0</v>
      </c>
      <c r="FB44" s="13">
        <f t="shared" si="136"/>
        <v>0</v>
      </c>
      <c r="FC44" s="13">
        <f t="shared" si="137"/>
        <v>0</v>
      </c>
      <c r="FD44" s="13">
        <f t="shared" si="138"/>
        <v>0</v>
      </c>
      <c r="FE44" s="13">
        <f t="shared" si="139"/>
        <v>0</v>
      </c>
      <c r="FF44" s="13">
        <f t="shared" si="140"/>
        <v>0</v>
      </c>
      <c r="FG44" s="13">
        <f t="shared" si="141"/>
        <v>0</v>
      </c>
      <c r="FH44" s="13">
        <f t="shared" si="142"/>
        <v>0</v>
      </c>
      <c r="FI44" s="13">
        <f t="shared" si="143"/>
        <v>0</v>
      </c>
      <c r="FJ44" s="13">
        <f t="shared" si="144"/>
        <v>0</v>
      </c>
      <c r="FK44" s="13">
        <f t="shared" si="145"/>
        <v>0</v>
      </c>
      <c r="FL44" s="13">
        <f t="shared" si="146"/>
        <v>0</v>
      </c>
      <c r="FM44" s="13">
        <f t="shared" si="147"/>
        <v>0</v>
      </c>
      <c r="FN44" s="13">
        <f t="shared" si="148"/>
        <v>0</v>
      </c>
      <c r="FO44" s="13">
        <f t="shared" si="149"/>
        <v>0</v>
      </c>
      <c r="FP44" s="13">
        <f t="shared" si="150"/>
        <v>0</v>
      </c>
      <c r="FQ44" s="13">
        <f t="shared" si="151"/>
        <v>0</v>
      </c>
      <c r="FR44" s="13">
        <f t="shared" si="152"/>
        <v>0</v>
      </c>
      <c r="FS44" s="13">
        <f t="shared" si="153"/>
        <v>0</v>
      </c>
      <c r="FT44" s="13">
        <f t="shared" si="154"/>
        <v>0</v>
      </c>
      <c r="FU44" s="13">
        <f t="shared" si="155"/>
        <v>0</v>
      </c>
      <c r="FV44" s="13">
        <f t="shared" si="156"/>
        <v>0</v>
      </c>
      <c r="FW44" s="13">
        <f t="shared" si="157"/>
        <v>0</v>
      </c>
      <c r="FX44" s="13">
        <f t="shared" si="158"/>
        <v>0</v>
      </c>
      <c r="FY44" s="13">
        <f t="shared" si="159"/>
        <v>0</v>
      </c>
      <c r="FZ44" s="13">
        <f t="shared" si="160"/>
        <v>0</v>
      </c>
      <c r="GA44" s="13">
        <f t="shared" si="161"/>
        <v>0</v>
      </c>
      <c r="GB44" s="13">
        <f t="shared" si="162"/>
        <v>0</v>
      </c>
      <c r="GC44" s="13">
        <f t="shared" si="163"/>
        <v>0</v>
      </c>
      <c r="GD44" s="13">
        <f t="shared" si="164"/>
        <v>0</v>
      </c>
      <c r="GE44" s="13">
        <f t="shared" si="165"/>
        <v>0</v>
      </c>
      <c r="GF44" s="13">
        <f t="shared" si="166"/>
        <v>1</v>
      </c>
      <c r="GG44" s="13">
        <f t="shared" si="167"/>
        <v>0</v>
      </c>
      <c r="GH44" s="30">
        <f t="shared" si="168"/>
        <v>2</v>
      </c>
    </row>
    <row r="45" spans="1:190">
      <c r="A45" s="2">
        <f>'database including 834 studies'!A45</f>
        <v>44</v>
      </c>
      <c r="B45" s="2">
        <f>'database including 834 studies'!J45</f>
        <v>1</v>
      </c>
      <c r="C45" s="2">
        <f>'database including 834 studies'!K45</f>
        <v>5</v>
      </c>
      <c r="D45" s="2">
        <f>'database including 834 studies'!L45</f>
        <v>1</v>
      </c>
      <c r="E45" s="2">
        <f>'database including 834 studies'!M45</f>
        <v>1</v>
      </c>
      <c r="F45" s="2">
        <f>'database including 834 studies'!N45</f>
        <v>1</v>
      </c>
      <c r="G45" s="2">
        <f>'database including 834 studies'!O45</f>
        <v>1</v>
      </c>
      <c r="H45" s="2">
        <f>'database including 834 studies'!P45</f>
        <v>0</v>
      </c>
      <c r="I45" s="2">
        <f>'database including 834 studies'!Q45</f>
        <v>1</v>
      </c>
      <c r="J45" s="2">
        <f>'database including 834 studies'!R45</f>
        <v>2021</v>
      </c>
      <c r="K45" s="29">
        <f>'database including 834 studies'!A575</f>
        <v>574</v>
      </c>
      <c r="L45" s="2">
        <f>'database including 834 studies'!J575</f>
        <v>0</v>
      </c>
      <c r="M45" s="2">
        <f>'database including 834 studies'!K575</f>
        <v>6</v>
      </c>
      <c r="N45" s="2">
        <f>'database including 834 studies'!L575</f>
        <v>1</v>
      </c>
      <c r="O45" s="2">
        <f>'database including 834 studies'!M575</f>
        <v>1</v>
      </c>
      <c r="P45" s="2">
        <f>'database including 834 studies'!N575</f>
        <v>1</v>
      </c>
      <c r="Q45" s="2">
        <f>'database including 834 studies'!O575</f>
        <v>1</v>
      </c>
      <c r="R45" s="2">
        <f>'database including 834 studies'!P575</f>
        <v>1</v>
      </c>
      <c r="S45" s="2">
        <f>'database including 834 studies'!Q575</f>
        <v>1</v>
      </c>
      <c r="T45" s="2">
        <f>'database including 834 studies'!R575</f>
        <v>2016</v>
      </c>
      <c r="V45" s="13">
        <f t="shared" si="0"/>
        <v>0</v>
      </c>
      <c r="W45" s="13">
        <f t="shared" si="1"/>
        <v>0</v>
      </c>
      <c r="X45" s="13">
        <f t="shared" si="2"/>
        <v>0</v>
      </c>
      <c r="Y45" s="13">
        <f t="shared" si="3"/>
        <v>0</v>
      </c>
      <c r="Z45" s="13">
        <f t="shared" si="4"/>
        <v>0</v>
      </c>
      <c r="AA45" s="13">
        <f t="shared" si="5"/>
        <v>0</v>
      </c>
      <c r="AB45" s="13">
        <f t="shared" si="6"/>
        <v>0</v>
      </c>
      <c r="AC45" s="13">
        <f t="shared" si="7"/>
        <v>0</v>
      </c>
      <c r="AD45" s="13">
        <f t="shared" si="8"/>
        <v>0</v>
      </c>
      <c r="AE45" s="13">
        <f t="shared" si="9"/>
        <v>0</v>
      </c>
      <c r="AF45" s="13">
        <f t="shared" si="10"/>
        <v>0</v>
      </c>
      <c r="AG45" s="13">
        <f t="shared" si="11"/>
        <v>0</v>
      </c>
      <c r="AH45" s="13">
        <f t="shared" si="12"/>
        <v>0</v>
      </c>
      <c r="AI45" s="13">
        <f t="shared" si="13"/>
        <v>0</v>
      </c>
      <c r="AJ45" s="13">
        <f t="shared" si="14"/>
        <v>0</v>
      </c>
      <c r="AK45" s="13">
        <f t="shared" si="15"/>
        <v>0</v>
      </c>
      <c r="AL45" s="13">
        <f t="shared" si="16"/>
        <v>0</v>
      </c>
      <c r="AM45" s="13">
        <f t="shared" si="17"/>
        <v>0</v>
      </c>
      <c r="AN45" s="13">
        <f t="shared" si="18"/>
        <v>0</v>
      </c>
      <c r="AO45" s="13">
        <f t="shared" si="19"/>
        <v>0</v>
      </c>
      <c r="AP45" s="13">
        <f t="shared" si="20"/>
        <v>0</v>
      </c>
      <c r="AQ45" s="13">
        <f t="shared" si="21"/>
        <v>0</v>
      </c>
      <c r="AR45" s="13">
        <f t="shared" si="22"/>
        <v>0</v>
      </c>
      <c r="AS45" s="13">
        <f t="shared" si="23"/>
        <v>0</v>
      </c>
      <c r="AT45" s="13">
        <f t="shared" si="24"/>
        <v>0</v>
      </c>
      <c r="AU45" s="13">
        <f t="shared" si="25"/>
        <v>0</v>
      </c>
      <c r="AV45" s="13">
        <f t="shared" si="26"/>
        <v>0</v>
      </c>
      <c r="AW45" s="13">
        <f t="shared" si="27"/>
        <v>0</v>
      </c>
      <c r="AX45" s="13">
        <f t="shared" si="28"/>
        <v>0</v>
      </c>
      <c r="AY45" s="13">
        <f t="shared" si="29"/>
        <v>0</v>
      </c>
      <c r="AZ45" s="13">
        <f t="shared" si="30"/>
        <v>0</v>
      </c>
      <c r="BA45" s="13">
        <f t="shared" si="31"/>
        <v>0</v>
      </c>
      <c r="BB45" s="13">
        <f t="shared" si="32"/>
        <v>0</v>
      </c>
      <c r="BC45" s="13">
        <f t="shared" si="33"/>
        <v>0</v>
      </c>
      <c r="BD45" s="13">
        <f t="shared" si="34"/>
        <v>0</v>
      </c>
      <c r="BE45" s="13">
        <f t="shared" si="35"/>
        <v>0</v>
      </c>
      <c r="BF45" s="13">
        <f t="shared" si="36"/>
        <v>0</v>
      </c>
      <c r="BG45" s="13">
        <f t="shared" si="37"/>
        <v>0</v>
      </c>
      <c r="BH45" s="13">
        <f t="shared" si="38"/>
        <v>0</v>
      </c>
      <c r="BI45" s="13">
        <f t="shared" si="39"/>
        <v>0</v>
      </c>
      <c r="BJ45" s="13">
        <f t="shared" si="40"/>
        <v>0</v>
      </c>
      <c r="BK45" s="13">
        <f t="shared" si="41"/>
        <v>0</v>
      </c>
      <c r="BL45" s="13">
        <f t="shared" si="42"/>
        <v>0</v>
      </c>
      <c r="BM45" s="13">
        <f t="shared" si="43"/>
        <v>0</v>
      </c>
      <c r="BN45" s="13">
        <f t="shared" si="44"/>
        <v>0</v>
      </c>
      <c r="BO45" s="13">
        <f t="shared" si="45"/>
        <v>0</v>
      </c>
      <c r="BP45" s="13">
        <f t="shared" si="46"/>
        <v>0</v>
      </c>
      <c r="BQ45" s="13">
        <f t="shared" si="47"/>
        <v>0</v>
      </c>
      <c r="BR45" s="13">
        <f t="shared" si="48"/>
        <v>0</v>
      </c>
      <c r="BS45" s="13">
        <f t="shared" si="49"/>
        <v>0</v>
      </c>
      <c r="BT45" s="13">
        <f t="shared" si="50"/>
        <v>0</v>
      </c>
      <c r="BU45" s="13">
        <f t="shared" si="51"/>
        <v>0</v>
      </c>
      <c r="BV45" s="13">
        <f t="shared" si="52"/>
        <v>0</v>
      </c>
      <c r="BW45" s="13">
        <f t="shared" si="53"/>
        <v>0</v>
      </c>
      <c r="BX45" s="13">
        <f t="shared" si="54"/>
        <v>0</v>
      </c>
      <c r="BY45" s="13">
        <f t="shared" si="55"/>
        <v>0</v>
      </c>
      <c r="BZ45" s="13">
        <f t="shared" si="56"/>
        <v>0</v>
      </c>
      <c r="CA45" s="13">
        <f t="shared" si="57"/>
        <v>0</v>
      </c>
      <c r="CB45" s="13">
        <f t="shared" si="58"/>
        <v>0</v>
      </c>
      <c r="CC45" s="13">
        <f t="shared" si="59"/>
        <v>0</v>
      </c>
      <c r="CD45" s="13">
        <f t="shared" si="60"/>
        <v>0</v>
      </c>
      <c r="CE45" s="13">
        <f t="shared" si="61"/>
        <v>0</v>
      </c>
      <c r="CF45" s="13">
        <f t="shared" si="62"/>
        <v>0</v>
      </c>
      <c r="CG45" s="13">
        <f t="shared" si="63"/>
        <v>0</v>
      </c>
      <c r="CH45" s="13">
        <f t="shared" si="64"/>
        <v>0</v>
      </c>
      <c r="CI45" s="13">
        <f t="shared" si="65"/>
        <v>0</v>
      </c>
      <c r="CJ45" s="13">
        <f t="shared" si="66"/>
        <v>0</v>
      </c>
      <c r="CK45" s="13">
        <f t="shared" si="67"/>
        <v>0</v>
      </c>
      <c r="CL45" s="13">
        <f t="shared" si="68"/>
        <v>0</v>
      </c>
      <c r="CM45" s="13">
        <f t="shared" si="69"/>
        <v>0</v>
      </c>
      <c r="CN45" s="13">
        <f t="shared" si="70"/>
        <v>1</v>
      </c>
      <c r="CO45" s="13">
        <f t="shared" si="71"/>
        <v>0</v>
      </c>
      <c r="CP45" s="13">
        <f t="shared" si="72"/>
        <v>0</v>
      </c>
      <c r="CQ45" s="13">
        <f t="shared" si="73"/>
        <v>0</v>
      </c>
      <c r="CR45" s="13">
        <f t="shared" si="74"/>
        <v>0</v>
      </c>
      <c r="CS45" s="13">
        <f t="shared" si="75"/>
        <v>0</v>
      </c>
      <c r="CT45" s="13">
        <f t="shared" si="76"/>
        <v>0</v>
      </c>
      <c r="CU45" s="13">
        <f t="shared" si="77"/>
        <v>0</v>
      </c>
      <c r="CV45" s="13">
        <f t="shared" si="78"/>
        <v>0</v>
      </c>
      <c r="CW45" s="13">
        <f t="shared" si="79"/>
        <v>0</v>
      </c>
      <c r="CX45" s="13">
        <f t="shared" si="80"/>
        <v>0</v>
      </c>
      <c r="CY45" s="13">
        <f t="shared" si="81"/>
        <v>0</v>
      </c>
      <c r="CZ45" s="13">
        <f t="shared" si="82"/>
        <v>0</v>
      </c>
      <c r="DA45" s="13">
        <f t="shared" si="83"/>
        <v>0</v>
      </c>
      <c r="DB45" s="13">
        <f t="shared" si="84"/>
        <v>0</v>
      </c>
      <c r="DC45" s="13">
        <f t="shared" si="85"/>
        <v>0</v>
      </c>
      <c r="DD45" s="13">
        <f t="shared" si="86"/>
        <v>0</v>
      </c>
      <c r="DE45" s="13">
        <f t="shared" si="87"/>
        <v>0</v>
      </c>
      <c r="DF45" s="13">
        <f t="shared" si="88"/>
        <v>0</v>
      </c>
      <c r="DG45" s="13">
        <f t="shared" si="89"/>
        <v>0</v>
      </c>
      <c r="DH45" s="13">
        <f t="shared" si="90"/>
        <v>0</v>
      </c>
      <c r="DI45" s="13">
        <f t="shared" si="91"/>
        <v>0</v>
      </c>
      <c r="DJ45" s="13">
        <f t="shared" si="92"/>
        <v>0</v>
      </c>
      <c r="DK45" s="13">
        <f t="shared" si="93"/>
        <v>0</v>
      </c>
      <c r="DL45" s="13">
        <f t="shared" si="94"/>
        <v>0</v>
      </c>
      <c r="DM45" s="13">
        <f t="shared" si="95"/>
        <v>0</v>
      </c>
      <c r="DN45" s="13">
        <f t="shared" si="96"/>
        <v>0</v>
      </c>
      <c r="DO45" s="13">
        <f t="shared" si="97"/>
        <v>0</v>
      </c>
      <c r="DP45" s="13">
        <f t="shared" si="98"/>
        <v>0</v>
      </c>
      <c r="DQ45" s="13">
        <f t="shared" si="99"/>
        <v>0</v>
      </c>
      <c r="DR45" s="13">
        <f t="shared" si="100"/>
        <v>0</v>
      </c>
      <c r="DS45" s="13">
        <f t="shared" si="101"/>
        <v>0</v>
      </c>
      <c r="DT45" s="13">
        <f t="shared" si="102"/>
        <v>0</v>
      </c>
      <c r="DU45" s="13">
        <f t="shared" si="103"/>
        <v>0</v>
      </c>
      <c r="DV45" s="13">
        <f t="shared" si="104"/>
        <v>0</v>
      </c>
      <c r="DW45" s="13">
        <f t="shared" si="105"/>
        <v>0</v>
      </c>
      <c r="DX45" s="13">
        <f t="shared" si="106"/>
        <v>0</v>
      </c>
      <c r="DY45" s="13">
        <f t="shared" si="107"/>
        <v>0</v>
      </c>
      <c r="DZ45" s="13">
        <f t="shared" si="108"/>
        <v>0</v>
      </c>
      <c r="EA45" s="13">
        <f t="shared" si="109"/>
        <v>0</v>
      </c>
      <c r="EB45" s="13">
        <f t="shared" si="110"/>
        <v>0</v>
      </c>
      <c r="EC45" s="13">
        <f t="shared" si="111"/>
        <v>0</v>
      </c>
      <c r="ED45" s="13">
        <f t="shared" si="112"/>
        <v>0</v>
      </c>
      <c r="EE45" s="13">
        <f t="shared" si="113"/>
        <v>0</v>
      </c>
      <c r="EF45" s="13">
        <f t="shared" si="114"/>
        <v>0</v>
      </c>
      <c r="EG45" s="13">
        <f t="shared" si="115"/>
        <v>0</v>
      </c>
      <c r="EH45" s="13">
        <f t="shared" si="116"/>
        <v>0</v>
      </c>
      <c r="EI45" s="13">
        <f t="shared" si="117"/>
        <v>0</v>
      </c>
      <c r="EJ45" s="13">
        <f t="shared" si="118"/>
        <v>0</v>
      </c>
      <c r="EK45" s="13">
        <f t="shared" si="119"/>
        <v>0</v>
      </c>
      <c r="EL45" s="13">
        <f t="shared" si="120"/>
        <v>0</v>
      </c>
      <c r="EM45" s="13">
        <f t="shared" si="121"/>
        <v>0</v>
      </c>
      <c r="EN45" s="13">
        <f t="shared" si="122"/>
        <v>0</v>
      </c>
      <c r="EO45" s="13">
        <f t="shared" si="123"/>
        <v>0</v>
      </c>
      <c r="EP45" s="13">
        <f t="shared" si="124"/>
        <v>0</v>
      </c>
      <c r="EQ45" s="13">
        <f t="shared" si="125"/>
        <v>0</v>
      </c>
      <c r="ER45" s="13">
        <f t="shared" si="126"/>
        <v>0</v>
      </c>
      <c r="ES45" s="13">
        <f t="shared" si="127"/>
        <v>0</v>
      </c>
      <c r="ET45" s="13">
        <f t="shared" si="128"/>
        <v>0</v>
      </c>
      <c r="EU45" s="13">
        <f t="shared" si="129"/>
        <v>0</v>
      </c>
      <c r="EV45" s="13">
        <f t="shared" si="130"/>
        <v>0</v>
      </c>
      <c r="EW45" s="13">
        <f t="shared" si="131"/>
        <v>0</v>
      </c>
      <c r="EX45" s="13">
        <f t="shared" si="132"/>
        <v>0</v>
      </c>
      <c r="EY45" s="13">
        <f t="shared" si="133"/>
        <v>0</v>
      </c>
      <c r="EZ45" s="13">
        <f t="shared" si="134"/>
        <v>0</v>
      </c>
      <c r="FA45" s="13">
        <f t="shared" si="135"/>
        <v>0</v>
      </c>
      <c r="FB45" s="13">
        <f t="shared" si="136"/>
        <v>0</v>
      </c>
      <c r="FC45" s="13">
        <f t="shared" si="137"/>
        <v>0</v>
      </c>
      <c r="FD45" s="13">
        <f t="shared" si="138"/>
        <v>0</v>
      </c>
      <c r="FE45" s="13">
        <f t="shared" si="139"/>
        <v>0</v>
      </c>
      <c r="FF45" s="13">
        <f t="shared" si="140"/>
        <v>0</v>
      </c>
      <c r="FG45" s="13">
        <f t="shared" si="141"/>
        <v>0</v>
      </c>
      <c r="FH45" s="13">
        <f t="shared" si="142"/>
        <v>0</v>
      </c>
      <c r="FI45" s="13">
        <f t="shared" si="143"/>
        <v>0</v>
      </c>
      <c r="FJ45" s="13">
        <f t="shared" si="144"/>
        <v>0</v>
      </c>
      <c r="FK45" s="13">
        <f t="shared" si="145"/>
        <v>0</v>
      </c>
      <c r="FL45" s="13">
        <f t="shared" si="146"/>
        <v>0</v>
      </c>
      <c r="FM45" s="13">
        <f t="shared" si="147"/>
        <v>0</v>
      </c>
      <c r="FN45" s="13">
        <f t="shared" si="148"/>
        <v>0</v>
      </c>
      <c r="FO45" s="13">
        <f t="shared" si="149"/>
        <v>0</v>
      </c>
      <c r="FP45" s="13">
        <f t="shared" si="150"/>
        <v>0</v>
      </c>
      <c r="FQ45" s="13">
        <f t="shared" si="151"/>
        <v>0</v>
      </c>
      <c r="FR45" s="13">
        <f t="shared" si="152"/>
        <v>0</v>
      </c>
      <c r="FS45" s="13">
        <f t="shared" si="153"/>
        <v>0</v>
      </c>
      <c r="FT45" s="13">
        <f t="shared" si="154"/>
        <v>0</v>
      </c>
      <c r="FU45" s="13">
        <f t="shared" si="155"/>
        <v>0</v>
      </c>
      <c r="FV45" s="13">
        <f t="shared" si="156"/>
        <v>0</v>
      </c>
      <c r="FW45" s="13">
        <f t="shared" si="157"/>
        <v>0</v>
      </c>
      <c r="FX45" s="13">
        <f t="shared" si="158"/>
        <v>0</v>
      </c>
      <c r="FY45" s="13">
        <f t="shared" si="159"/>
        <v>0</v>
      </c>
      <c r="FZ45" s="13">
        <f t="shared" si="160"/>
        <v>0</v>
      </c>
      <c r="GA45" s="13">
        <f t="shared" si="161"/>
        <v>1</v>
      </c>
      <c r="GB45" s="13">
        <f t="shared" si="162"/>
        <v>0</v>
      </c>
      <c r="GC45" s="13">
        <f t="shared" si="163"/>
        <v>0</v>
      </c>
      <c r="GD45" s="13">
        <f t="shared" si="164"/>
        <v>0</v>
      </c>
      <c r="GE45" s="13">
        <f t="shared" si="165"/>
        <v>0</v>
      </c>
      <c r="GF45" s="13">
        <f t="shared" si="166"/>
        <v>0</v>
      </c>
      <c r="GG45" s="13">
        <f t="shared" si="167"/>
        <v>0</v>
      </c>
      <c r="GH45" s="30">
        <f t="shared" si="168"/>
        <v>2</v>
      </c>
    </row>
    <row r="46" spans="1:190">
      <c r="A46" s="2">
        <f>'database including 834 studies'!A46</f>
        <v>45</v>
      </c>
      <c r="B46" s="2">
        <f>'database including 834 studies'!J46</f>
        <v>1</v>
      </c>
      <c r="C46" s="2">
        <f>'database including 834 studies'!K46</f>
        <v>5</v>
      </c>
      <c r="D46" s="2">
        <f>'database including 834 studies'!L46</f>
        <v>1</v>
      </c>
      <c r="E46" s="2">
        <f>'database including 834 studies'!M46</f>
        <v>1</v>
      </c>
      <c r="F46" s="2">
        <f>'database including 834 studies'!N46</f>
        <v>1</v>
      </c>
      <c r="G46" s="2">
        <f>'database including 834 studies'!O46</f>
        <v>1</v>
      </c>
      <c r="H46" s="2">
        <f>'database including 834 studies'!P46</f>
        <v>1</v>
      </c>
      <c r="I46" s="2">
        <f>'database including 834 studies'!Q46</f>
        <v>0</v>
      </c>
      <c r="J46" s="2">
        <f>'database including 834 studies'!R46</f>
        <v>2021</v>
      </c>
      <c r="K46" s="29">
        <f>'database including 834 studies'!A576</f>
        <v>575</v>
      </c>
      <c r="L46" s="2">
        <f>'database including 834 studies'!J576</f>
        <v>0</v>
      </c>
      <c r="M46" s="2">
        <f>'database including 834 studies'!K576</f>
        <v>6</v>
      </c>
      <c r="N46" s="2">
        <f>'database including 834 studies'!L576</f>
        <v>1</v>
      </c>
      <c r="O46" s="2">
        <f>'database including 834 studies'!M576</f>
        <v>1</v>
      </c>
      <c r="P46" s="2">
        <f>'database including 834 studies'!N576</f>
        <v>1</v>
      </c>
      <c r="Q46" s="2">
        <f>'database including 834 studies'!O576</f>
        <v>1</v>
      </c>
      <c r="R46" s="2">
        <f>'database including 834 studies'!P576</f>
        <v>1</v>
      </c>
      <c r="S46" s="2">
        <f>'database including 834 studies'!Q576</f>
        <v>1</v>
      </c>
      <c r="T46" s="2">
        <f>'database including 834 studies'!R576</f>
        <v>2018</v>
      </c>
      <c r="V46" s="13">
        <f t="shared" si="0"/>
        <v>0</v>
      </c>
      <c r="W46" s="13">
        <f t="shared" si="1"/>
        <v>0</v>
      </c>
      <c r="X46" s="13">
        <f t="shared" si="2"/>
        <v>0</v>
      </c>
      <c r="Y46" s="13">
        <f t="shared" si="3"/>
        <v>0</v>
      </c>
      <c r="Z46" s="13">
        <f t="shared" si="4"/>
        <v>0</v>
      </c>
      <c r="AA46" s="13">
        <f t="shared" si="5"/>
        <v>0</v>
      </c>
      <c r="AB46" s="13">
        <f t="shared" si="6"/>
        <v>0</v>
      </c>
      <c r="AC46" s="13">
        <f t="shared" si="7"/>
        <v>0</v>
      </c>
      <c r="AD46" s="13">
        <f t="shared" si="8"/>
        <v>0</v>
      </c>
      <c r="AE46" s="13">
        <f t="shared" si="9"/>
        <v>0</v>
      </c>
      <c r="AF46" s="13">
        <f t="shared" si="10"/>
        <v>0</v>
      </c>
      <c r="AG46" s="13">
        <f t="shared" si="11"/>
        <v>0</v>
      </c>
      <c r="AH46" s="13">
        <f t="shared" si="12"/>
        <v>0</v>
      </c>
      <c r="AI46" s="13">
        <f t="shared" si="13"/>
        <v>0</v>
      </c>
      <c r="AJ46" s="13">
        <f t="shared" si="14"/>
        <v>0</v>
      </c>
      <c r="AK46" s="13">
        <f t="shared" si="15"/>
        <v>0</v>
      </c>
      <c r="AL46" s="13">
        <f t="shared" si="16"/>
        <v>0</v>
      </c>
      <c r="AM46" s="13">
        <f t="shared" si="17"/>
        <v>0</v>
      </c>
      <c r="AN46" s="13">
        <f t="shared" si="18"/>
        <v>0</v>
      </c>
      <c r="AO46" s="13">
        <f t="shared" si="19"/>
        <v>0</v>
      </c>
      <c r="AP46" s="13">
        <f t="shared" si="20"/>
        <v>0</v>
      </c>
      <c r="AQ46" s="13">
        <f t="shared" si="21"/>
        <v>0</v>
      </c>
      <c r="AR46" s="13">
        <f t="shared" si="22"/>
        <v>0</v>
      </c>
      <c r="AS46" s="13">
        <f t="shared" si="23"/>
        <v>0</v>
      </c>
      <c r="AT46" s="13">
        <f t="shared" si="24"/>
        <v>0</v>
      </c>
      <c r="AU46" s="13">
        <f t="shared" si="25"/>
        <v>0</v>
      </c>
      <c r="AV46" s="13">
        <f t="shared" si="26"/>
        <v>0</v>
      </c>
      <c r="AW46" s="13">
        <f t="shared" si="27"/>
        <v>0</v>
      </c>
      <c r="AX46" s="13">
        <f t="shared" si="28"/>
        <v>0</v>
      </c>
      <c r="AY46" s="13">
        <f t="shared" si="29"/>
        <v>0</v>
      </c>
      <c r="AZ46" s="13">
        <f t="shared" si="30"/>
        <v>0</v>
      </c>
      <c r="BA46" s="13">
        <f t="shared" si="31"/>
        <v>0</v>
      </c>
      <c r="BB46" s="13">
        <f t="shared" si="32"/>
        <v>0</v>
      </c>
      <c r="BC46" s="13">
        <f t="shared" si="33"/>
        <v>0</v>
      </c>
      <c r="BD46" s="13">
        <f t="shared" si="34"/>
        <v>0</v>
      </c>
      <c r="BE46" s="13">
        <f t="shared" si="35"/>
        <v>0</v>
      </c>
      <c r="BF46" s="13">
        <f t="shared" si="36"/>
        <v>0</v>
      </c>
      <c r="BG46" s="13">
        <f t="shared" si="37"/>
        <v>0</v>
      </c>
      <c r="BH46" s="13">
        <f t="shared" si="38"/>
        <v>0</v>
      </c>
      <c r="BI46" s="13">
        <f t="shared" si="39"/>
        <v>0</v>
      </c>
      <c r="BJ46" s="13">
        <f t="shared" si="40"/>
        <v>0</v>
      </c>
      <c r="BK46" s="13">
        <f t="shared" si="41"/>
        <v>0</v>
      </c>
      <c r="BL46" s="13">
        <f t="shared" si="42"/>
        <v>0</v>
      </c>
      <c r="BM46" s="13">
        <f t="shared" si="43"/>
        <v>0</v>
      </c>
      <c r="BN46" s="13">
        <f t="shared" si="44"/>
        <v>0</v>
      </c>
      <c r="BO46" s="13">
        <f t="shared" si="45"/>
        <v>0</v>
      </c>
      <c r="BP46" s="13">
        <f t="shared" si="46"/>
        <v>0</v>
      </c>
      <c r="BQ46" s="13">
        <f t="shared" si="47"/>
        <v>0</v>
      </c>
      <c r="BR46" s="13">
        <f t="shared" si="48"/>
        <v>0</v>
      </c>
      <c r="BS46" s="13">
        <f t="shared" si="49"/>
        <v>0</v>
      </c>
      <c r="BT46" s="13">
        <f t="shared" si="50"/>
        <v>0</v>
      </c>
      <c r="BU46" s="13">
        <f t="shared" si="51"/>
        <v>0</v>
      </c>
      <c r="BV46" s="13">
        <f t="shared" si="52"/>
        <v>0</v>
      </c>
      <c r="BW46" s="13">
        <f t="shared" si="53"/>
        <v>0</v>
      </c>
      <c r="BX46" s="13">
        <f t="shared" si="54"/>
        <v>0</v>
      </c>
      <c r="BY46" s="13">
        <f t="shared" si="55"/>
        <v>0</v>
      </c>
      <c r="BZ46" s="13">
        <f t="shared" si="56"/>
        <v>0</v>
      </c>
      <c r="CA46" s="13">
        <f t="shared" si="57"/>
        <v>0</v>
      </c>
      <c r="CB46" s="13">
        <f t="shared" si="58"/>
        <v>0</v>
      </c>
      <c r="CC46" s="13">
        <f t="shared" si="59"/>
        <v>0</v>
      </c>
      <c r="CD46" s="13">
        <f t="shared" si="60"/>
        <v>0</v>
      </c>
      <c r="CE46" s="13">
        <f t="shared" si="61"/>
        <v>0</v>
      </c>
      <c r="CF46" s="13">
        <f t="shared" si="62"/>
        <v>0</v>
      </c>
      <c r="CG46" s="13">
        <f t="shared" si="63"/>
        <v>0</v>
      </c>
      <c r="CH46" s="13">
        <f t="shared" si="64"/>
        <v>0</v>
      </c>
      <c r="CI46" s="13">
        <f t="shared" si="65"/>
        <v>0</v>
      </c>
      <c r="CJ46" s="13">
        <f t="shared" si="66"/>
        <v>0</v>
      </c>
      <c r="CK46" s="13">
        <f t="shared" si="67"/>
        <v>0</v>
      </c>
      <c r="CL46" s="13">
        <f t="shared" si="68"/>
        <v>0</v>
      </c>
      <c r="CM46" s="13">
        <f t="shared" si="69"/>
        <v>0</v>
      </c>
      <c r="CN46" s="13">
        <f t="shared" si="70"/>
        <v>1</v>
      </c>
      <c r="CO46" s="13">
        <f t="shared" si="71"/>
        <v>0</v>
      </c>
      <c r="CP46" s="13">
        <f t="shared" si="72"/>
        <v>0</v>
      </c>
      <c r="CQ46" s="13">
        <f t="shared" si="73"/>
        <v>0</v>
      </c>
      <c r="CR46" s="13">
        <f t="shared" si="74"/>
        <v>0</v>
      </c>
      <c r="CS46" s="13">
        <f t="shared" si="75"/>
        <v>0</v>
      </c>
      <c r="CT46" s="13">
        <f t="shared" si="76"/>
        <v>0</v>
      </c>
      <c r="CU46" s="13">
        <f t="shared" si="77"/>
        <v>0</v>
      </c>
      <c r="CV46" s="13">
        <f t="shared" si="78"/>
        <v>0</v>
      </c>
      <c r="CW46" s="13">
        <f t="shared" si="79"/>
        <v>0</v>
      </c>
      <c r="CX46" s="13">
        <f t="shared" si="80"/>
        <v>0</v>
      </c>
      <c r="CY46" s="13">
        <f t="shared" si="81"/>
        <v>0</v>
      </c>
      <c r="CZ46" s="13">
        <f t="shared" si="82"/>
        <v>0</v>
      </c>
      <c r="DA46" s="13">
        <f t="shared" si="83"/>
        <v>0</v>
      </c>
      <c r="DB46" s="13">
        <f t="shared" si="84"/>
        <v>0</v>
      </c>
      <c r="DC46" s="13">
        <f t="shared" si="85"/>
        <v>0</v>
      </c>
      <c r="DD46" s="13">
        <f t="shared" si="86"/>
        <v>0</v>
      </c>
      <c r="DE46" s="13">
        <f t="shared" si="87"/>
        <v>0</v>
      </c>
      <c r="DF46" s="13">
        <f t="shared" si="88"/>
        <v>0</v>
      </c>
      <c r="DG46" s="13">
        <f t="shared" si="89"/>
        <v>0</v>
      </c>
      <c r="DH46" s="13">
        <f t="shared" si="90"/>
        <v>0</v>
      </c>
      <c r="DI46" s="13">
        <f t="shared" si="91"/>
        <v>0</v>
      </c>
      <c r="DJ46" s="13">
        <f t="shared" si="92"/>
        <v>0</v>
      </c>
      <c r="DK46" s="13">
        <f t="shared" si="93"/>
        <v>0</v>
      </c>
      <c r="DL46" s="13">
        <f t="shared" si="94"/>
        <v>0</v>
      </c>
      <c r="DM46" s="13">
        <f t="shared" si="95"/>
        <v>0</v>
      </c>
      <c r="DN46" s="13">
        <f t="shared" si="96"/>
        <v>0</v>
      </c>
      <c r="DO46" s="13">
        <f t="shared" si="97"/>
        <v>0</v>
      </c>
      <c r="DP46" s="13">
        <f t="shared" si="98"/>
        <v>0</v>
      </c>
      <c r="DQ46" s="13">
        <f t="shared" si="99"/>
        <v>0</v>
      </c>
      <c r="DR46" s="13">
        <f t="shared" si="100"/>
        <v>0</v>
      </c>
      <c r="DS46" s="13">
        <f t="shared" si="101"/>
        <v>0</v>
      </c>
      <c r="DT46" s="13">
        <f t="shared" si="102"/>
        <v>0</v>
      </c>
      <c r="DU46" s="13">
        <f t="shared" si="103"/>
        <v>0</v>
      </c>
      <c r="DV46" s="13">
        <f t="shared" si="104"/>
        <v>0</v>
      </c>
      <c r="DW46" s="13">
        <f t="shared" si="105"/>
        <v>0</v>
      </c>
      <c r="DX46" s="13">
        <f t="shared" si="106"/>
        <v>0</v>
      </c>
      <c r="DY46" s="13">
        <f t="shared" si="107"/>
        <v>0</v>
      </c>
      <c r="DZ46" s="13">
        <f t="shared" si="108"/>
        <v>0</v>
      </c>
      <c r="EA46" s="13">
        <f t="shared" si="109"/>
        <v>0</v>
      </c>
      <c r="EB46" s="13">
        <f t="shared" si="110"/>
        <v>0</v>
      </c>
      <c r="EC46" s="13">
        <f t="shared" si="111"/>
        <v>0</v>
      </c>
      <c r="ED46" s="13">
        <f t="shared" si="112"/>
        <v>0</v>
      </c>
      <c r="EE46" s="13">
        <f t="shared" si="113"/>
        <v>0</v>
      </c>
      <c r="EF46" s="13">
        <f t="shared" si="114"/>
        <v>0</v>
      </c>
      <c r="EG46" s="13">
        <f t="shared" si="115"/>
        <v>0</v>
      </c>
      <c r="EH46" s="13">
        <f t="shared" si="116"/>
        <v>0</v>
      </c>
      <c r="EI46" s="13">
        <f t="shared" si="117"/>
        <v>0</v>
      </c>
      <c r="EJ46" s="13">
        <f t="shared" si="118"/>
        <v>0</v>
      </c>
      <c r="EK46" s="13">
        <f t="shared" si="119"/>
        <v>0</v>
      </c>
      <c r="EL46" s="13">
        <f t="shared" si="120"/>
        <v>0</v>
      </c>
      <c r="EM46" s="13">
        <f t="shared" si="121"/>
        <v>0</v>
      </c>
      <c r="EN46" s="13">
        <f t="shared" si="122"/>
        <v>0</v>
      </c>
      <c r="EO46" s="13">
        <f t="shared" si="123"/>
        <v>0</v>
      </c>
      <c r="EP46" s="13">
        <f t="shared" si="124"/>
        <v>0</v>
      </c>
      <c r="EQ46" s="13">
        <f t="shared" si="125"/>
        <v>0</v>
      </c>
      <c r="ER46" s="13">
        <f t="shared" si="126"/>
        <v>0</v>
      </c>
      <c r="ES46" s="13">
        <f t="shared" si="127"/>
        <v>0</v>
      </c>
      <c r="ET46" s="13">
        <f t="shared" si="128"/>
        <v>0</v>
      </c>
      <c r="EU46" s="13">
        <f t="shared" si="129"/>
        <v>0</v>
      </c>
      <c r="EV46" s="13">
        <f t="shared" si="130"/>
        <v>0</v>
      </c>
      <c r="EW46" s="13">
        <f t="shared" si="131"/>
        <v>0</v>
      </c>
      <c r="EX46" s="13">
        <f t="shared" si="132"/>
        <v>0</v>
      </c>
      <c r="EY46" s="13">
        <f t="shared" si="133"/>
        <v>0</v>
      </c>
      <c r="EZ46" s="13">
        <f t="shared" si="134"/>
        <v>0</v>
      </c>
      <c r="FA46" s="13">
        <f t="shared" si="135"/>
        <v>0</v>
      </c>
      <c r="FB46" s="13">
        <f t="shared" si="136"/>
        <v>0</v>
      </c>
      <c r="FC46" s="13">
        <f t="shared" si="137"/>
        <v>0</v>
      </c>
      <c r="FD46" s="13">
        <f t="shared" si="138"/>
        <v>0</v>
      </c>
      <c r="FE46" s="13">
        <f t="shared" si="139"/>
        <v>0</v>
      </c>
      <c r="FF46" s="13">
        <f t="shared" si="140"/>
        <v>0</v>
      </c>
      <c r="FG46" s="13">
        <f t="shared" si="141"/>
        <v>0</v>
      </c>
      <c r="FH46" s="13">
        <f t="shared" si="142"/>
        <v>0</v>
      </c>
      <c r="FI46" s="13">
        <f t="shared" si="143"/>
        <v>0</v>
      </c>
      <c r="FJ46" s="13">
        <f t="shared" si="144"/>
        <v>0</v>
      </c>
      <c r="FK46" s="13">
        <f t="shared" si="145"/>
        <v>0</v>
      </c>
      <c r="FL46" s="13">
        <f t="shared" si="146"/>
        <v>0</v>
      </c>
      <c r="FM46" s="13">
        <f t="shared" si="147"/>
        <v>0</v>
      </c>
      <c r="FN46" s="13">
        <f t="shared" si="148"/>
        <v>0</v>
      </c>
      <c r="FO46" s="13">
        <f t="shared" si="149"/>
        <v>0</v>
      </c>
      <c r="FP46" s="13">
        <f t="shared" si="150"/>
        <v>0</v>
      </c>
      <c r="FQ46" s="13">
        <f t="shared" si="151"/>
        <v>0</v>
      </c>
      <c r="FR46" s="13">
        <f t="shared" si="152"/>
        <v>0</v>
      </c>
      <c r="FS46" s="13">
        <f t="shared" si="153"/>
        <v>0</v>
      </c>
      <c r="FT46" s="13">
        <f t="shared" si="154"/>
        <v>0</v>
      </c>
      <c r="FU46" s="13">
        <f t="shared" si="155"/>
        <v>0</v>
      </c>
      <c r="FV46" s="13">
        <f t="shared" si="156"/>
        <v>0</v>
      </c>
      <c r="FW46" s="13">
        <f t="shared" si="157"/>
        <v>0</v>
      </c>
      <c r="FX46" s="13">
        <f t="shared" si="158"/>
        <v>0</v>
      </c>
      <c r="FY46" s="13">
        <f t="shared" si="159"/>
        <v>0</v>
      </c>
      <c r="FZ46" s="13">
        <f t="shared" si="160"/>
        <v>0</v>
      </c>
      <c r="GA46" s="13">
        <f t="shared" si="161"/>
        <v>0</v>
      </c>
      <c r="GB46" s="13">
        <f t="shared" si="162"/>
        <v>0</v>
      </c>
      <c r="GC46" s="13">
        <f t="shared" si="163"/>
        <v>1</v>
      </c>
      <c r="GD46" s="13">
        <f t="shared" si="164"/>
        <v>0</v>
      </c>
      <c r="GE46" s="13">
        <f t="shared" si="165"/>
        <v>0</v>
      </c>
      <c r="GF46" s="13">
        <f t="shared" si="166"/>
        <v>0</v>
      </c>
      <c r="GG46" s="13">
        <f t="shared" si="167"/>
        <v>0</v>
      </c>
      <c r="GH46" s="30">
        <f t="shared" si="168"/>
        <v>2</v>
      </c>
    </row>
    <row r="47" spans="1:190">
      <c r="A47" s="2">
        <f>'database including 834 studies'!A47</f>
        <v>46</v>
      </c>
      <c r="B47" s="2">
        <f>'database including 834 studies'!J47</f>
        <v>1</v>
      </c>
      <c r="C47" s="2">
        <f>'database including 834 studies'!K47</f>
        <v>5</v>
      </c>
      <c r="D47" s="2">
        <f>'database including 834 studies'!L47</f>
        <v>1</v>
      </c>
      <c r="E47" s="2">
        <f>'database including 834 studies'!M47</f>
        <v>1</v>
      </c>
      <c r="F47" s="2">
        <f>'database including 834 studies'!N47</f>
        <v>1</v>
      </c>
      <c r="G47" s="2">
        <f>'database including 834 studies'!O47</f>
        <v>1</v>
      </c>
      <c r="H47" s="2">
        <f>'database including 834 studies'!P47</f>
        <v>1</v>
      </c>
      <c r="I47" s="2">
        <f>'database including 834 studies'!Q47</f>
        <v>0</v>
      </c>
      <c r="J47" s="2">
        <f>'database including 834 studies'!R47</f>
        <v>2021</v>
      </c>
      <c r="K47" s="29">
        <f>'database including 834 studies'!A577</f>
        <v>576</v>
      </c>
      <c r="L47" s="2">
        <f>'database including 834 studies'!J577</f>
        <v>0</v>
      </c>
      <c r="M47" s="2">
        <f>'database including 834 studies'!K577</f>
        <v>6</v>
      </c>
      <c r="N47" s="2">
        <f>'database including 834 studies'!L577</f>
        <v>1</v>
      </c>
      <c r="O47" s="2">
        <f>'database including 834 studies'!M577</f>
        <v>1</v>
      </c>
      <c r="P47" s="2">
        <f>'database including 834 studies'!N577</f>
        <v>1</v>
      </c>
      <c r="Q47" s="2">
        <f>'database including 834 studies'!O577</f>
        <v>1</v>
      </c>
      <c r="R47" s="2">
        <f>'database including 834 studies'!P577</f>
        <v>1</v>
      </c>
      <c r="S47" s="2">
        <f>'database including 834 studies'!Q577</f>
        <v>1</v>
      </c>
      <c r="T47" s="2">
        <f>'database including 834 studies'!R577</f>
        <v>2021</v>
      </c>
      <c r="V47" s="13">
        <f t="shared" si="0"/>
        <v>0</v>
      </c>
      <c r="W47" s="13">
        <f t="shared" si="1"/>
        <v>0</v>
      </c>
      <c r="X47" s="13">
        <f t="shared" si="2"/>
        <v>0</v>
      </c>
      <c r="Y47" s="13">
        <f t="shared" si="3"/>
        <v>0</v>
      </c>
      <c r="Z47" s="13">
        <f t="shared" si="4"/>
        <v>0</v>
      </c>
      <c r="AA47" s="13">
        <f t="shared" si="5"/>
        <v>0</v>
      </c>
      <c r="AB47" s="13">
        <f t="shared" si="6"/>
        <v>0</v>
      </c>
      <c r="AC47" s="13">
        <f t="shared" si="7"/>
        <v>0</v>
      </c>
      <c r="AD47" s="13">
        <f t="shared" si="8"/>
        <v>0</v>
      </c>
      <c r="AE47" s="13">
        <f t="shared" si="9"/>
        <v>0</v>
      </c>
      <c r="AF47" s="13">
        <f t="shared" si="10"/>
        <v>0</v>
      </c>
      <c r="AG47" s="13">
        <f t="shared" si="11"/>
        <v>0</v>
      </c>
      <c r="AH47" s="13">
        <f t="shared" si="12"/>
        <v>0</v>
      </c>
      <c r="AI47" s="13">
        <f t="shared" si="13"/>
        <v>0</v>
      </c>
      <c r="AJ47" s="13">
        <f t="shared" si="14"/>
        <v>0</v>
      </c>
      <c r="AK47" s="13">
        <f t="shared" si="15"/>
        <v>0</v>
      </c>
      <c r="AL47" s="13">
        <f t="shared" si="16"/>
        <v>0</v>
      </c>
      <c r="AM47" s="13">
        <f t="shared" si="17"/>
        <v>0</v>
      </c>
      <c r="AN47" s="13">
        <f t="shared" si="18"/>
        <v>0</v>
      </c>
      <c r="AO47" s="13">
        <f t="shared" si="19"/>
        <v>0</v>
      </c>
      <c r="AP47" s="13">
        <f t="shared" si="20"/>
        <v>0</v>
      </c>
      <c r="AQ47" s="13">
        <f t="shared" si="21"/>
        <v>0</v>
      </c>
      <c r="AR47" s="13">
        <f t="shared" si="22"/>
        <v>0</v>
      </c>
      <c r="AS47" s="13">
        <f t="shared" si="23"/>
        <v>0</v>
      </c>
      <c r="AT47" s="13">
        <f t="shared" si="24"/>
        <v>0</v>
      </c>
      <c r="AU47" s="13">
        <f t="shared" si="25"/>
        <v>0</v>
      </c>
      <c r="AV47" s="13">
        <f t="shared" si="26"/>
        <v>0</v>
      </c>
      <c r="AW47" s="13">
        <f t="shared" si="27"/>
        <v>0</v>
      </c>
      <c r="AX47" s="13">
        <f t="shared" si="28"/>
        <v>0</v>
      </c>
      <c r="AY47" s="13">
        <f t="shared" si="29"/>
        <v>0</v>
      </c>
      <c r="AZ47" s="13">
        <f t="shared" si="30"/>
        <v>0</v>
      </c>
      <c r="BA47" s="13">
        <f t="shared" si="31"/>
        <v>0</v>
      </c>
      <c r="BB47" s="13">
        <f t="shared" si="32"/>
        <v>0</v>
      </c>
      <c r="BC47" s="13">
        <f t="shared" si="33"/>
        <v>0</v>
      </c>
      <c r="BD47" s="13">
        <f t="shared" si="34"/>
        <v>0</v>
      </c>
      <c r="BE47" s="13">
        <f t="shared" si="35"/>
        <v>0</v>
      </c>
      <c r="BF47" s="13">
        <f t="shared" si="36"/>
        <v>0</v>
      </c>
      <c r="BG47" s="13">
        <f t="shared" si="37"/>
        <v>0</v>
      </c>
      <c r="BH47" s="13">
        <f t="shared" si="38"/>
        <v>0</v>
      </c>
      <c r="BI47" s="13">
        <f t="shared" si="39"/>
        <v>0</v>
      </c>
      <c r="BJ47" s="13">
        <f t="shared" si="40"/>
        <v>0</v>
      </c>
      <c r="BK47" s="13">
        <f t="shared" si="41"/>
        <v>0</v>
      </c>
      <c r="BL47" s="13">
        <f t="shared" si="42"/>
        <v>0</v>
      </c>
      <c r="BM47" s="13">
        <f t="shared" si="43"/>
        <v>0</v>
      </c>
      <c r="BN47" s="13">
        <f t="shared" si="44"/>
        <v>0</v>
      </c>
      <c r="BO47" s="13">
        <f t="shared" si="45"/>
        <v>0</v>
      </c>
      <c r="BP47" s="13">
        <f t="shared" si="46"/>
        <v>0</v>
      </c>
      <c r="BQ47" s="13">
        <f t="shared" si="47"/>
        <v>0</v>
      </c>
      <c r="BR47" s="13">
        <f t="shared" si="48"/>
        <v>0</v>
      </c>
      <c r="BS47" s="13">
        <f t="shared" si="49"/>
        <v>0</v>
      </c>
      <c r="BT47" s="13">
        <f t="shared" si="50"/>
        <v>0</v>
      </c>
      <c r="BU47" s="13">
        <f t="shared" si="51"/>
        <v>0</v>
      </c>
      <c r="BV47" s="13">
        <f t="shared" si="52"/>
        <v>0</v>
      </c>
      <c r="BW47" s="13">
        <f t="shared" si="53"/>
        <v>0</v>
      </c>
      <c r="BX47" s="13">
        <f t="shared" si="54"/>
        <v>0</v>
      </c>
      <c r="BY47" s="13">
        <f t="shared" si="55"/>
        <v>0</v>
      </c>
      <c r="BZ47" s="13">
        <f t="shared" si="56"/>
        <v>0</v>
      </c>
      <c r="CA47" s="13">
        <f t="shared" si="57"/>
        <v>0</v>
      </c>
      <c r="CB47" s="13">
        <f t="shared" si="58"/>
        <v>0</v>
      </c>
      <c r="CC47" s="13">
        <f t="shared" si="59"/>
        <v>0</v>
      </c>
      <c r="CD47" s="13">
        <f t="shared" si="60"/>
        <v>0</v>
      </c>
      <c r="CE47" s="13">
        <f t="shared" si="61"/>
        <v>0</v>
      </c>
      <c r="CF47" s="13">
        <f t="shared" si="62"/>
        <v>0</v>
      </c>
      <c r="CG47" s="13">
        <f t="shared" si="63"/>
        <v>0</v>
      </c>
      <c r="CH47" s="13">
        <f t="shared" si="64"/>
        <v>0</v>
      </c>
      <c r="CI47" s="13">
        <f t="shared" si="65"/>
        <v>0</v>
      </c>
      <c r="CJ47" s="13">
        <f t="shared" si="66"/>
        <v>0</v>
      </c>
      <c r="CK47" s="13">
        <f t="shared" si="67"/>
        <v>0</v>
      </c>
      <c r="CL47" s="13">
        <f t="shared" si="68"/>
        <v>0</v>
      </c>
      <c r="CM47" s="13">
        <f t="shared" si="69"/>
        <v>0</v>
      </c>
      <c r="CN47" s="13">
        <f t="shared" si="70"/>
        <v>1</v>
      </c>
      <c r="CO47" s="13">
        <f t="shared" si="71"/>
        <v>0</v>
      </c>
      <c r="CP47" s="13">
        <f t="shared" si="72"/>
        <v>0</v>
      </c>
      <c r="CQ47" s="13">
        <f t="shared" si="73"/>
        <v>0</v>
      </c>
      <c r="CR47" s="13">
        <f t="shared" si="74"/>
        <v>0</v>
      </c>
      <c r="CS47" s="13">
        <f t="shared" si="75"/>
        <v>0</v>
      </c>
      <c r="CT47" s="13">
        <f t="shared" si="76"/>
        <v>0</v>
      </c>
      <c r="CU47" s="13">
        <f t="shared" si="77"/>
        <v>0</v>
      </c>
      <c r="CV47" s="13">
        <f t="shared" si="78"/>
        <v>0</v>
      </c>
      <c r="CW47" s="13">
        <f t="shared" si="79"/>
        <v>0</v>
      </c>
      <c r="CX47" s="13">
        <f t="shared" si="80"/>
        <v>0</v>
      </c>
      <c r="CY47" s="13">
        <f t="shared" si="81"/>
        <v>0</v>
      </c>
      <c r="CZ47" s="13">
        <f t="shared" si="82"/>
        <v>0</v>
      </c>
      <c r="DA47" s="13">
        <f t="shared" si="83"/>
        <v>0</v>
      </c>
      <c r="DB47" s="13">
        <f t="shared" si="84"/>
        <v>0</v>
      </c>
      <c r="DC47" s="13">
        <f t="shared" si="85"/>
        <v>0</v>
      </c>
      <c r="DD47" s="13">
        <f t="shared" si="86"/>
        <v>0</v>
      </c>
      <c r="DE47" s="13">
        <f t="shared" si="87"/>
        <v>0</v>
      </c>
      <c r="DF47" s="13">
        <f t="shared" si="88"/>
        <v>0</v>
      </c>
      <c r="DG47" s="13">
        <f t="shared" si="89"/>
        <v>0</v>
      </c>
      <c r="DH47" s="13">
        <f t="shared" si="90"/>
        <v>0</v>
      </c>
      <c r="DI47" s="13">
        <f t="shared" si="91"/>
        <v>0</v>
      </c>
      <c r="DJ47" s="13">
        <f t="shared" si="92"/>
        <v>0</v>
      </c>
      <c r="DK47" s="13">
        <f t="shared" si="93"/>
        <v>0</v>
      </c>
      <c r="DL47" s="13">
        <f t="shared" si="94"/>
        <v>0</v>
      </c>
      <c r="DM47" s="13">
        <f t="shared" si="95"/>
        <v>0</v>
      </c>
      <c r="DN47" s="13">
        <f t="shared" si="96"/>
        <v>0</v>
      </c>
      <c r="DO47" s="13">
        <f t="shared" si="97"/>
        <v>0</v>
      </c>
      <c r="DP47" s="13">
        <f t="shared" si="98"/>
        <v>0</v>
      </c>
      <c r="DQ47" s="13">
        <f t="shared" si="99"/>
        <v>0</v>
      </c>
      <c r="DR47" s="13">
        <f t="shared" si="100"/>
        <v>0</v>
      </c>
      <c r="DS47" s="13">
        <f t="shared" si="101"/>
        <v>0</v>
      </c>
      <c r="DT47" s="13">
        <f t="shared" si="102"/>
        <v>0</v>
      </c>
      <c r="DU47" s="13">
        <f t="shared" si="103"/>
        <v>0</v>
      </c>
      <c r="DV47" s="13">
        <f t="shared" si="104"/>
        <v>0</v>
      </c>
      <c r="DW47" s="13">
        <f t="shared" si="105"/>
        <v>0</v>
      </c>
      <c r="DX47" s="13">
        <f t="shared" si="106"/>
        <v>0</v>
      </c>
      <c r="DY47" s="13">
        <f t="shared" si="107"/>
        <v>0</v>
      </c>
      <c r="DZ47" s="13">
        <f t="shared" si="108"/>
        <v>0</v>
      </c>
      <c r="EA47" s="13">
        <f t="shared" si="109"/>
        <v>0</v>
      </c>
      <c r="EB47" s="13">
        <f t="shared" si="110"/>
        <v>0</v>
      </c>
      <c r="EC47" s="13">
        <f t="shared" si="111"/>
        <v>0</v>
      </c>
      <c r="ED47" s="13">
        <f t="shared" si="112"/>
        <v>0</v>
      </c>
      <c r="EE47" s="13">
        <f t="shared" si="113"/>
        <v>0</v>
      </c>
      <c r="EF47" s="13">
        <f t="shared" si="114"/>
        <v>0</v>
      </c>
      <c r="EG47" s="13">
        <f t="shared" si="115"/>
        <v>0</v>
      </c>
      <c r="EH47" s="13">
        <f t="shared" si="116"/>
        <v>0</v>
      </c>
      <c r="EI47" s="13">
        <f t="shared" si="117"/>
        <v>0</v>
      </c>
      <c r="EJ47" s="13">
        <f t="shared" si="118"/>
        <v>0</v>
      </c>
      <c r="EK47" s="13">
        <f t="shared" si="119"/>
        <v>0</v>
      </c>
      <c r="EL47" s="13">
        <f t="shared" si="120"/>
        <v>0</v>
      </c>
      <c r="EM47" s="13">
        <f t="shared" si="121"/>
        <v>0</v>
      </c>
      <c r="EN47" s="13">
        <f t="shared" si="122"/>
        <v>0</v>
      </c>
      <c r="EO47" s="13">
        <f t="shared" si="123"/>
        <v>0</v>
      </c>
      <c r="EP47" s="13">
        <f t="shared" si="124"/>
        <v>0</v>
      </c>
      <c r="EQ47" s="13">
        <f t="shared" si="125"/>
        <v>0</v>
      </c>
      <c r="ER47" s="13">
        <f t="shared" si="126"/>
        <v>0</v>
      </c>
      <c r="ES47" s="13">
        <f t="shared" si="127"/>
        <v>0</v>
      </c>
      <c r="ET47" s="13">
        <f t="shared" si="128"/>
        <v>0</v>
      </c>
      <c r="EU47" s="13">
        <f t="shared" si="129"/>
        <v>0</v>
      </c>
      <c r="EV47" s="13">
        <f t="shared" si="130"/>
        <v>0</v>
      </c>
      <c r="EW47" s="13">
        <f t="shared" si="131"/>
        <v>0</v>
      </c>
      <c r="EX47" s="13">
        <f t="shared" si="132"/>
        <v>0</v>
      </c>
      <c r="EY47" s="13">
        <f t="shared" si="133"/>
        <v>0</v>
      </c>
      <c r="EZ47" s="13">
        <f t="shared" si="134"/>
        <v>0</v>
      </c>
      <c r="FA47" s="13">
        <f t="shared" si="135"/>
        <v>0</v>
      </c>
      <c r="FB47" s="13">
        <f t="shared" si="136"/>
        <v>0</v>
      </c>
      <c r="FC47" s="13">
        <f t="shared" si="137"/>
        <v>0</v>
      </c>
      <c r="FD47" s="13">
        <f t="shared" si="138"/>
        <v>0</v>
      </c>
      <c r="FE47" s="13">
        <f t="shared" si="139"/>
        <v>0</v>
      </c>
      <c r="FF47" s="13">
        <f t="shared" si="140"/>
        <v>0</v>
      </c>
      <c r="FG47" s="13">
        <f t="shared" si="141"/>
        <v>0</v>
      </c>
      <c r="FH47" s="13">
        <f t="shared" si="142"/>
        <v>0</v>
      </c>
      <c r="FI47" s="13">
        <f t="shared" si="143"/>
        <v>0</v>
      </c>
      <c r="FJ47" s="13">
        <f t="shared" si="144"/>
        <v>0</v>
      </c>
      <c r="FK47" s="13">
        <f t="shared" si="145"/>
        <v>0</v>
      </c>
      <c r="FL47" s="13">
        <f t="shared" si="146"/>
        <v>0</v>
      </c>
      <c r="FM47" s="13">
        <f t="shared" si="147"/>
        <v>0</v>
      </c>
      <c r="FN47" s="13">
        <f t="shared" si="148"/>
        <v>0</v>
      </c>
      <c r="FO47" s="13">
        <f t="shared" si="149"/>
        <v>0</v>
      </c>
      <c r="FP47" s="13">
        <f t="shared" si="150"/>
        <v>0</v>
      </c>
      <c r="FQ47" s="13">
        <f t="shared" si="151"/>
        <v>0</v>
      </c>
      <c r="FR47" s="13">
        <f t="shared" si="152"/>
        <v>0</v>
      </c>
      <c r="FS47" s="13">
        <f t="shared" si="153"/>
        <v>0</v>
      </c>
      <c r="FT47" s="13">
        <f t="shared" si="154"/>
        <v>0</v>
      </c>
      <c r="FU47" s="13">
        <f t="shared" si="155"/>
        <v>0</v>
      </c>
      <c r="FV47" s="13">
        <f t="shared" si="156"/>
        <v>0</v>
      </c>
      <c r="FW47" s="13">
        <f t="shared" si="157"/>
        <v>0</v>
      </c>
      <c r="FX47" s="13">
        <f t="shared" si="158"/>
        <v>0</v>
      </c>
      <c r="FY47" s="13">
        <f t="shared" si="159"/>
        <v>0</v>
      </c>
      <c r="FZ47" s="13">
        <f t="shared" si="160"/>
        <v>0</v>
      </c>
      <c r="GA47" s="13">
        <f t="shared" si="161"/>
        <v>0</v>
      </c>
      <c r="GB47" s="13">
        <f t="shared" si="162"/>
        <v>0</v>
      </c>
      <c r="GC47" s="13">
        <f t="shared" si="163"/>
        <v>0</v>
      </c>
      <c r="GD47" s="13">
        <f t="shared" si="164"/>
        <v>0</v>
      </c>
      <c r="GE47" s="13">
        <f t="shared" si="165"/>
        <v>0</v>
      </c>
      <c r="GF47" s="13">
        <f t="shared" si="166"/>
        <v>1</v>
      </c>
      <c r="GG47" s="13">
        <f t="shared" si="167"/>
        <v>0</v>
      </c>
      <c r="GH47" s="30">
        <f>SUM(V47:GG47)</f>
        <v>2</v>
      </c>
    </row>
    <row r="48" spans="1:190">
      <c r="A48" s="2">
        <f>'database including 834 studies'!A48</f>
        <v>47</v>
      </c>
      <c r="B48" s="2">
        <f>'database including 834 studies'!J48</f>
        <v>1</v>
      </c>
      <c r="C48" s="2">
        <f>'database including 834 studies'!K48</f>
        <v>5</v>
      </c>
      <c r="D48" s="2">
        <f>'database including 834 studies'!L48</f>
        <v>1</v>
      </c>
      <c r="E48" s="2">
        <f>'database including 834 studies'!M48</f>
        <v>1</v>
      </c>
      <c r="F48" s="2">
        <f>'database including 834 studies'!N48</f>
        <v>1</v>
      </c>
      <c r="G48" s="2">
        <f>'database including 834 studies'!O48</f>
        <v>1</v>
      </c>
      <c r="H48" s="2">
        <f>'database including 834 studies'!P48</f>
        <v>1</v>
      </c>
      <c r="I48" s="2">
        <f>'database including 834 studies'!Q48</f>
        <v>0</v>
      </c>
      <c r="J48" s="2">
        <f>'database including 834 studies'!R48</f>
        <v>2021</v>
      </c>
      <c r="K48" s="29">
        <f>'database including 834 studies'!A578</f>
        <v>577</v>
      </c>
      <c r="L48" s="2">
        <f>'database including 834 studies'!J578</f>
        <v>0</v>
      </c>
      <c r="M48" s="2">
        <f>'database including 834 studies'!K578</f>
        <v>6</v>
      </c>
      <c r="N48" s="2">
        <f>'database including 834 studies'!L578</f>
        <v>1</v>
      </c>
      <c r="O48" s="2">
        <f>'database including 834 studies'!M578</f>
        <v>1</v>
      </c>
      <c r="P48" s="2">
        <f>'database including 834 studies'!N578</f>
        <v>1</v>
      </c>
      <c r="Q48" s="2">
        <f>'database including 834 studies'!O578</f>
        <v>1</v>
      </c>
      <c r="R48" s="2">
        <f>'database including 834 studies'!P578</f>
        <v>1</v>
      </c>
      <c r="S48" s="2">
        <f>'database including 834 studies'!Q578</f>
        <v>1</v>
      </c>
      <c r="T48" s="2">
        <f>'database including 834 studies'!R578</f>
        <v>2017</v>
      </c>
      <c r="V48" s="13">
        <f t="shared" si="0"/>
        <v>0</v>
      </c>
      <c r="W48" s="13">
        <f t="shared" si="1"/>
        <v>0</v>
      </c>
      <c r="X48" s="13">
        <f t="shared" si="2"/>
        <v>0</v>
      </c>
      <c r="Y48" s="13">
        <f t="shared" si="3"/>
        <v>0</v>
      </c>
      <c r="Z48" s="13">
        <f t="shared" si="4"/>
        <v>0</v>
      </c>
      <c r="AA48" s="13">
        <f t="shared" si="5"/>
        <v>0</v>
      </c>
      <c r="AB48" s="13">
        <f t="shared" si="6"/>
        <v>0</v>
      </c>
      <c r="AC48" s="13">
        <f t="shared" si="7"/>
        <v>0</v>
      </c>
      <c r="AD48" s="13">
        <f t="shared" si="8"/>
        <v>0</v>
      </c>
      <c r="AE48" s="13">
        <f t="shared" si="9"/>
        <v>0</v>
      </c>
      <c r="AF48" s="13">
        <f t="shared" si="10"/>
        <v>0</v>
      </c>
      <c r="AG48" s="13">
        <f t="shared" si="11"/>
        <v>0</v>
      </c>
      <c r="AH48" s="13">
        <f t="shared" si="12"/>
        <v>0</v>
      </c>
      <c r="AI48" s="13">
        <f t="shared" si="13"/>
        <v>0</v>
      </c>
      <c r="AJ48" s="13">
        <f t="shared" si="14"/>
        <v>0</v>
      </c>
      <c r="AK48" s="13">
        <f t="shared" si="15"/>
        <v>0</v>
      </c>
      <c r="AL48" s="13">
        <f t="shared" si="16"/>
        <v>0</v>
      </c>
      <c r="AM48" s="13">
        <f t="shared" si="17"/>
        <v>0</v>
      </c>
      <c r="AN48" s="13">
        <f t="shared" si="18"/>
        <v>0</v>
      </c>
      <c r="AO48" s="13">
        <f t="shared" si="19"/>
        <v>0</v>
      </c>
      <c r="AP48" s="13">
        <f t="shared" si="20"/>
        <v>0</v>
      </c>
      <c r="AQ48" s="13">
        <f t="shared" si="21"/>
        <v>0</v>
      </c>
      <c r="AR48" s="13">
        <f t="shared" si="22"/>
        <v>0</v>
      </c>
      <c r="AS48" s="13">
        <f t="shared" si="23"/>
        <v>0</v>
      </c>
      <c r="AT48" s="13">
        <f t="shared" si="24"/>
        <v>0</v>
      </c>
      <c r="AU48" s="13">
        <f t="shared" si="25"/>
        <v>0</v>
      </c>
      <c r="AV48" s="13">
        <f t="shared" si="26"/>
        <v>0</v>
      </c>
      <c r="AW48" s="13">
        <f t="shared" si="27"/>
        <v>0</v>
      </c>
      <c r="AX48" s="13">
        <f t="shared" si="28"/>
        <v>0</v>
      </c>
      <c r="AY48" s="13">
        <f t="shared" si="29"/>
        <v>0</v>
      </c>
      <c r="AZ48" s="13">
        <f t="shared" si="30"/>
        <v>0</v>
      </c>
      <c r="BA48" s="13">
        <f t="shared" si="31"/>
        <v>0</v>
      </c>
      <c r="BB48" s="13">
        <f t="shared" si="32"/>
        <v>0</v>
      </c>
      <c r="BC48" s="13">
        <f t="shared" si="33"/>
        <v>0</v>
      </c>
      <c r="BD48" s="13">
        <f t="shared" si="34"/>
        <v>0</v>
      </c>
      <c r="BE48" s="13">
        <f t="shared" si="35"/>
        <v>0</v>
      </c>
      <c r="BF48" s="13">
        <f t="shared" si="36"/>
        <v>0</v>
      </c>
      <c r="BG48" s="13">
        <f t="shared" si="37"/>
        <v>0</v>
      </c>
      <c r="BH48" s="13">
        <f t="shared" si="38"/>
        <v>0</v>
      </c>
      <c r="BI48" s="13">
        <f t="shared" si="39"/>
        <v>0</v>
      </c>
      <c r="BJ48" s="13">
        <f t="shared" si="40"/>
        <v>0</v>
      </c>
      <c r="BK48" s="13">
        <f t="shared" si="41"/>
        <v>0</v>
      </c>
      <c r="BL48" s="13">
        <f t="shared" si="42"/>
        <v>0</v>
      </c>
      <c r="BM48" s="13">
        <f t="shared" si="43"/>
        <v>0</v>
      </c>
      <c r="BN48" s="13">
        <f t="shared" si="44"/>
        <v>0</v>
      </c>
      <c r="BO48" s="13">
        <f t="shared" si="45"/>
        <v>0</v>
      </c>
      <c r="BP48" s="13">
        <f t="shared" si="46"/>
        <v>0</v>
      </c>
      <c r="BQ48" s="13">
        <f t="shared" si="47"/>
        <v>0</v>
      </c>
      <c r="BR48" s="13">
        <f t="shared" si="48"/>
        <v>0</v>
      </c>
      <c r="BS48" s="13">
        <f t="shared" si="49"/>
        <v>0</v>
      </c>
      <c r="BT48" s="13">
        <f t="shared" si="50"/>
        <v>0</v>
      </c>
      <c r="BU48" s="13">
        <f t="shared" si="51"/>
        <v>0</v>
      </c>
      <c r="BV48" s="13">
        <f t="shared" si="52"/>
        <v>0</v>
      </c>
      <c r="BW48" s="13">
        <f t="shared" si="53"/>
        <v>0</v>
      </c>
      <c r="BX48" s="13">
        <f t="shared" si="54"/>
        <v>0</v>
      </c>
      <c r="BY48" s="13">
        <f t="shared" si="55"/>
        <v>0</v>
      </c>
      <c r="BZ48" s="13">
        <f t="shared" si="56"/>
        <v>0</v>
      </c>
      <c r="CA48" s="13">
        <f t="shared" si="57"/>
        <v>0</v>
      </c>
      <c r="CB48" s="13">
        <f t="shared" si="58"/>
        <v>0</v>
      </c>
      <c r="CC48" s="13">
        <f t="shared" si="59"/>
        <v>0</v>
      </c>
      <c r="CD48" s="13">
        <f t="shared" si="60"/>
        <v>0</v>
      </c>
      <c r="CE48" s="13">
        <f t="shared" si="61"/>
        <v>0</v>
      </c>
      <c r="CF48" s="13">
        <f t="shared" si="62"/>
        <v>0</v>
      </c>
      <c r="CG48" s="13">
        <f t="shared" si="63"/>
        <v>0</v>
      </c>
      <c r="CH48" s="13">
        <f t="shared" si="64"/>
        <v>0</v>
      </c>
      <c r="CI48" s="13">
        <f t="shared" si="65"/>
        <v>0</v>
      </c>
      <c r="CJ48" s="13">
        <f t="shared" si="66"/>
        <v>0</v>
      </c>
      <c r="CK48" s="13">
        <f t="shared" si="67"/>
        <v>0</v>
      </c>
      <c r="CL48" s="13">
        <f t="shared" si="68"/>
        <v>0</v>
      </c>
      <c r="CM48" s="13">
        <f t="shared" si="69"/>
        <v>0</v>
      </c>
      <c r="CN48" s="13">
        <f t="shared" si="70"/>
        <v>1</v>
      </c>
      <c r="CO48" s="13">
        <f t="shared" si="71"/>
        <v>0</v>
      </c>
      <c r="CP48" s="13">
        <f t="shared" si="72"/>
        <v>0</v>
      </c>
      <c r="CQ48" s="13">
        <f t="shared" si="73"/>
        <v>0</v>
      </c>
      <c r="CR48" s="13">
        <f t="shared" si="74"/>
        <v>0</v>
      </c>
      <c r="CS48" s="13">
        <f t="shared" si="75"/>
        <v>0</v>
      </c>
      <c r="CT48" s="13">
        <f t="shared" si="76"/>
        <v>0</v>
      </c>
      <c r="CU48" s="13">
        <f t="shared" si="77"/>
        <v>0</v>
      </c>
      <c r="CV48" s="13">
        <f t="shared" si="78"/>
        <v>0</v>
      </c>
      <c r="CW48" s="13">
        <f t="shared" si="79"/>
        <v>0</v>
      </c>
      <c r="CX48" s="13">
        <f t="shared" si="80"/>
        <v>0</v>
      </c>
      <c r="CY48" s="13">
        <f t="shared" si="81"/>
        <v>0</v>
      </c>
      <c r="CZ48" s="13">
        <f t="shared" si="82"/>
        <v>0</v>
      </c>
      <c r="DA48" s="13">
        <f t="shared" si="83"/>
        <v>0</v>
      </c>
      <c r="DB48" s="13">
        <f t="shared" si="84"/>
        <v>0</v>
      </c>
      <c r="DC48" s="13">
        <f t="shared" si="85"/>
        <v>0</v>
      </c>
      <c r="DD48" s="13">
        <f t="shared" si="86"/>
        <v>0</v>
      </c>
      <c r="DE48" s="13">
        <f t="shared" si="87"/>
        <v>0</v>
      </c>
      <c r="DF48" s="13">
        <f t="shared" si="88"/>
        <v>0</v>
      </c>
      <c r="DG48" s="13">
        <f t="shared" si="89"/>
        <v>0</v>
      </c>
      <c r="DH48" s="13">
        <f t="shared" si="90"/>
        <v>0</v>
      </c>
      <c r="DI48" s="13">
        <f t="shared" si="91"/>
        <v>0</v>
      </c>
      <c r="DJ48" s="13">
        <f t="shared" si="92"/>
        <v>0</v>
      </c>
      <c r="DK48" s="13">
        <f t="shared" si="93"/>
        <v>0</v>
      </c>
      <c r="DL48" s="13">
        <f t="shared" si="94"/>
        <v>0</v>
      </c>
      <c r="DM48" s="13">
        <f t="shared" si="95"/>
        <v>0</v>
      </c>
      <c r="DN48" s="13">
        <f t="shared" si="96"/>
        <v>0</v>
      </c>
      <c r="DO48" s="13">
        <f t="shared" si="97"/>
        <v>0</v>
      </c>
      <c r="DP48" s="13">
        <f t="shared" si="98"/>
        <v>0</v>
      </c>
      <c r="DQ48" s="13">
        <f t="shared" si="99"/>
        <v>0</v>
      </c>
      <c r="DR48" s="13">
        <f t="shared" si="100"/>
        <v>0</v>
      </c>
      <c r="DS48" s="13">
        <f t="shared" si="101"/>
        <v>0</v>
      </c>
      <c r="DT48" s="13">
        <f t="shared" si="102"/>
        <v>0</v>
      </c>
      <c r="DU48" s="13">
        <f t="shared" si="103"/>
        <v>0</v>
      </c>
      <c r="DV48" s="13">
        <f t="shared" si="104"/>
        <v>0</v>
      </c>
      <c r="DW48" s="13">
        <f t="shared" si="105"/>
        <v>0</v>
      </c>
      <c r="DX48" s="13">
        <f t="shared" si="106"/>
        <v>0</v>
      </c>
      <c r="DY48" s="13">
        <f t="shared" si="107"/>
        <v>0</v>
      </c>
      <c r="DZ48" s="13">
        <f t="shared" si="108"/>
        <v>0</v>
      </c>
      <c r="EA48" s="13">
        <f t="shared" si="109"/>
        <v>0</v>
      </c>
      <c r="EB48" s="13">
        <f t="shared" si="110"/>
        <v>0</v>
      </c>
      <c r="EC48" s="13">
        <f t="shared" si="111"/>
        <v>0</v>
      </c>
      <c r="ED48" s="13">
        <f t="shared" si="112"/>
        <v>0</v>
      </c>
      <c r="EE48" s="13">
        <f t="shared" si="113"/>
        <v>0</v>
      </c>
      <c r="EF48" s="13">
        <f t="shared" si="114"/>
        <v>0</v>
      </c>
      <c r="EG48" s="13">
        <f t="shared" si="115"/>
        <v>0</v>
      </c>
      <c r="EH48" s="13">
        <f t="shared" si="116"/>
        <v>0</v>
      </c>
      <c r="EI48" s="13">
        <f t="shared" si="117"/>
        <v>0</v>
      </c>
      <c r="EJ48" s="13">
        <f t="shared" si="118"/>
        <v>0</v>
      </c>
      <c r="EK48" s="13">
        <f t="shared" si="119"/>
        <v>0</v>
      </c>
      <c r="EL48" s="13">
        <f t="shared" si="120"/>
        <v>0</v>
      </c>
      <c r="EM48" s="13">
        <f t="shared" si="121"/>
        <v>0</v>
      </c>
      <c r="EN48" s="13">
        <f t="shared" si="122"/>
        <v>0</v>
      </c>
      <c r="EO48" s="13">
        <f t="shared" si="123"/>
        <v>0</v>
      </c>
      <c r="EP48" s="13">
        <f t="shared" si="124"/>
        <v>0</v>
      </c>
      <c r="EQ48" s="13">
        <f t="shared" si="125"/>
        <v>0</v>
      </c>
      <c r="ER48" s="13">
        <f t="shared" si="126"/>
        <v>0</v>
      </c>
      <c r="ES48" s="13">
        <f t="shared" si="127"/>
        <v>0</v>
      </c>
      <c r="ET48" s="13">
        <f t="shared" si="128"/>
        <v>0</v>
      </c>
      <c r="EU48" s="13">
        <f t="shared" si="129"/>
        <v>0</v>
      </c>
      <c r="EV48" s="13">
        <f t="shared" si="130"/>
        <v>0</v>
      </c>
      <c r="EW48" s="13">
        <f t="shared" si="131"/>
        <v>0</v>
      </c>
      <c r="EX48" s="13">
        <f t="shared" si="132"/>
        <v>0</v>
      </c>
      <c r="EY48" s="13">
        <f t="shared" si="133"/>
        <v>0</v>
      </c>
      <c r="EZ48" s="13">
        <f t="shared" si="134"/>
        <v>0</v>
      </c>
      <c r="FA48" s="13">
        <f t="shared" si="135"/>
        <v>0</v>
      </c>
      <c r="FB48" s="13">
        <f t="shared" si="136"/>
        <v>0</v>
      </c>
      <c r="FC48" s="13">
        <f t="shared" si="137"/>
        <v>0</v>
      </c>
      <c r="FD48" s="13">
        <f t="shared" si="138"/>
        <v>0</v>
      </c>
      <c r="FE48" s="13">
        <f t="shared" si="139"/>
        <v>0</v>
      </c>
      <c r="FF48" s="13">
        <f t="shared" si="140"/>
        <v>0</v>
      </c>
      <c r="FG48" s="13">
        <f t="shared" si="141"/>
        <v>0</v>
      </c>
      <c r="FH48" s="13">
        <f t="shared" si="142"/>
        <v>0</v>
      </c>
      <c r="FI48" s="13">
        <f t="shared" si="143"/>
        <v>0</v>
      </c>
      <c r="FJ48" s="13">
        <f t="shared" si="144"/>
        <v>0</v>
      </c>
      <c r="FK48" s="13">
        <f t="shared" si="145"/>
        <v>0</v>
      </c>
      <c r="FL48" s="13">
        <f t="shared" si="146"/>
        <v>0</v>
      </c>
      <c r="FM48" s="13">
        <f t="shared" si="147"/>
        <v>0</v>
      </c>
      <c r="FN48" s="13">
        <f t="shared" si="148"/>
        <v>0</v>
      </c>
      <c r="FO48" s="13">
        <f t="shared" si="149"/>
        <v>0</v>
      </c>
      <c r="FP48" s="13">
        <f t="shared" si="150"/>
        <v>0</v>
      </c>
      <c r="FQ48" s="13">
        <f t="shared" si="151"/>
        <v>0</v>
      </c>
      <c r="FR48" s="13">
        <f t="shared" si="152"/>
        <v>0</v>
      </c>
      <c r="FS48" s="13">
        <f t="shared" si="153"/>
        <v>0</v>
      </c>
      <c r="FT48" s="13">
        <f t="shared" si="154"/>
        <v>0</v>
      </c>
      <c r="FU48" s="13">
        <f t="shared" si="155"/>
        <v>0</v>
      </c>
      <c r="FV48" s="13">
        <f t="shared" si="156"/>
        <v>0</v>
      </c>
      <c r="FW48" s="13">
        <f t="shared" si="157"/>
        <v>0</v>
      </c>
      <c r="FX48" s="13">
        <f t="shared" si="158"/>
        <v>0</v>
      </c>
      <c r="FY48" s="13">
        <f t="shared" si="159"/>
        <v>0</v>
      </c>
      <c r="FZ48" s="13">
        <f t="shared" si="160"/>
        <v>0</v>
      </c>
      <c r="GA48" s="13">
        <f t="shared" si="161"/>
        <v>0</v>
      </c>
      <c r="GB48" s="13">
        <f t="shared" si="162"/>
        <v>1</v>
      </c>
      <c r="GC48" s="13">
        <f t="shared" si="163"/>
        <v>0</v>
      </c>
      <c r="GD48" s="13">
        <f t="shared" si="164"/>
        <v>0</v>
      </c>
      <c r="GE48" s="13">
        <f t="shared" si="165"/>
        <v>0</v>
      </c>
      <c r="GF48" s="13">
        <f t="shared" si="166"/>
        <v>0</v>
      </c>
      <c r="GG48" s="13">
        <f t="shared" si="167"/>
        <v>0</v>
      </c>
      <c r="GH48" s="30">
        <f t="shared" si="168"/>
        <v>2</v>
      </c>
    </row>
    <row r="49" spans="1:190">
      <c r="A49" s="2">
        <f>'database including 834 studies'!A49</f>
        <v>48</v>
      </c>
      <c r="B49" s="2">
        <f>'database including 834 studies'!J49</f>
        <v>1</v>
      </c>
      <c r="C49" s="2">
        <f>'database including 834 studies'!K49</f>
        <v>5</v>
      </c>
      <c r="D49" s="2">
        <f>'database including 834 studies'!L49</f>
        <v>1</v>
      </c>
      <c r="E49" s="2">
        <f>'database including 834 studies'!M49</f>
        <v>1</v>
      </c>
      <c r="F49" s="2">
        <f>'database including 834 studies'!N49</f>
        <v>1</v>
      </c>
      <c r="G49" s="2">
        <f>'database including 834 studies'!O49</f>
        <v>1</v>
      </c>
      <c r="H49" s="2">
        <f>'database including 834 studies'!P49</f>
        <v>1</v>
      </c>
      <c r="I49" s="2">
        <f>'database including 834 studies'!Q49</f>
        <v>0</v>
      </c>
      <c r="J49" s="2">
        <f>'database including 834 studies'!R49</f>
        <v>2021</v>
      </c>
      <c r="K49" s="29">
        <f>'database including 834 studies'!A579</f>
        <v>578</v>
      </c>
      <c r="L49" s="2">
        <f>'database including 834 studies'!J579</f>
        <v>0</v>
      </c>
      <c r="M49" s="2">
        <f>'database including 834 studies'!K579</f>
        <v>6</v>
      </c>
      <c r="N49" s="2">
        <f>'database including 834 studies'!L579</f>
        <v>1</v>
      </c>
      <c r="O49" s="2">
        <f>'database including 834 studies'!M579</f>
        <v>1</v>
      </c>
      <c r="P49" s="2">
        <f>'database including 834 studies'!N579</f>
        <v>1</v>
      </c>
      <c r="Q49" s="2">
        <f>'database including 834 studies'!O579</f>
        <v>1</v>
      </c>
      <c r="R49" s="2">
        <f>'database including 834 studies'!P579</f>
        <v>1</v>
      </c>
      <c r="S49" s="2">
        <f>'database including 834 studies'!Q579</f>
        <v>1</v>
      </c>
      <c r="T49" s="2">
        <f>'database including 834 studies'!R579</f>
        <v>2017</v>
      </c>
      <c r="V49" s="13">
        <f t="shared" si="0"/>
        <v>0</v>
      </c>
      <c r="W49" s="13">
        <f t="shared" si="1"/>
        <v>0</v>
      </c>
      <c r="X49" s="13">
        <f t="shared" si="2"/>
        <v>0</v>
      </c>
      <c r="Y49" s="13">
        <f t="shared" si="3"/>
        <v>0</v>
      </c>
      <c r="Z49" s="13">
        <f t="shared" si="4"/>
        <v>0</v>
      </c>
      <c r="AA49" s="13">
        <f t="shared" si="5"/>
        <v>0</v>
      </c>
      <c r="AB49" s="13">
        <f t="shared" si="6"/>
        <v>0</v>
      </c>
      <c r="AC49" s="13">
        <f t="shared" si="7"/>
        <v>0</v>
      </c>
      <c r="AD49" s="13">
        <f t="shared" si="8"/>
        <v>0</v>
      </c>
      <c r="AE49" s="13">
        <f t="shared" si="9"/>
        <v>0</v>
      </c>
      <c r="AF49" s="13">
        <f t="shared" si="10"/>
        <v>0</v>
      </c>
      <c r="AG49" s="13">
        <f t="shared" si="11"/>
        <v>0</v>
      </c>
      <c r="AH49" s="13">
        <f t="shared" si="12"/>
        <v>0</v>
      </c>
      <c r="AI49" s="13">
        <f t="shared" si="13"/>
        <v>0</v>
      </c>
      <c r="AJ49" s="13">
        <f t="shared" si="14"/>
        <v>0</v>
      </c>
      <c r="AK49" s="13">
        <f t="shared" si="15"/>
        <v>0</v>
      </c>
      <c r="AL49" s="13">
        <f t="shared" si="16"/>
        <v>0</v>
      </c>
      <c r="AM49" s="13">
        <f t="shared" si="17"/>
        <v>0</v>
      </c>
      <c r="AN49" s="13">
        <f t="shared" si="18"/>
        <v>0</v>
      </c>
      <c r="AO49" s="13">
        <f t="shared" si="19"/>
        <v>0</v>
      </c>
      <c r="AP49" s="13">
        <f t="shared" si="20"/>
        <v>0</v>
      </c>
      <c r="AQ49" s="13">
        <f t="shared" si="21"/>
        <v>0</v>
      </c>
      <c r="AR49" s="13">
        <f t="shared" si="22"/>
        <v>0</v>
      </c>
      <c r="AS49" s="13">
        <f t="shared" si="23"/>
        <v>0</v>
      </c>
      <c r="AT49" s="13">
        <f t="shared" si="24"/>
        <v>0</v>
      </c>
      <c r="AU49" s="13">
        <f t="shared" si="25"/>
        <v>0</v>
      </c>
      <c r="AV49" s="13">
        <f t="shared" si="26"/>
        <v>0</v>
      </c>
      <c r="AW49" s="13">
        <f t="shared" si="27"/>
        <v>0</v>
      </c>
      <c r="AX49" s="13">
        <f t="shared" si="28"/>
        <v>0</v>
      </c>
      <c r="AY49" s="13">
        <f t="shared" si="29"/>
        <v>0</v>
      </c>
      <c r="AZ49" s="13">
        <f t="shared" si="30"/>
        <v>0</v>
      </c>
      <c r="BA49" s="13">
        <f t="shared" si="31"/>
        <v>0</v>
      </c>
      <c r="BB49" s="13">
        <f t="shared" si="32"/>
        <v>0</v>
      </c>
      <c r="BC49" s="13">
        <f t="shared" si="33"/>
        <v>0</v>
      </c>
      <c r="BD49" s="13">
        <f t="shared" si="34"/>
        <v>0</v>
      </c>
      <c r="BE49" s="13">
        <f t="shared" si="35"/>
        <v>0</v>
      </c>
      <c r="BF49" s="13">
        <f t="shared" si="36"/>
        <v>0</v>
      </c>
      <c r="BG49" s="13">
        <f t="shared" si="37"/>
        <v>0</v>
      </c>
      <c r="BH49" s="13">
        <f t="shared" si="38"/>
        <v>0</v>
      </c>
      <c r="BI49" s="13">
        <f t="shared" si="39"/>
        <v>0</v>
      </c>
      <c r="BJ49" s="13">
        <f t="shared" si="40"/>
        <v>0</v>
      </c>
      <c r="BK49" s="13">
        <f t="shared" si="41"/>
        <v>0</v>
      </c>
      <c r="BL49" s="13">
        <f t="shared" si="42"/>
        <v>0</v>
      </c>
      <c r="BM49" s="13">
        <f t="shared" si="43"/>
        <v>0</v>
      </c>
      <c r="BN49" s="13">
        <f t="shared" si="44"/>
        <v>0</v>
      </c>
      <c r="BO49" s="13">
        <f t="shared" si="45"/>
        <v>0</v>
      </c>
      <c r="BP49" s="13">
        <f t="shared" si="46"/>
        <v>0</v>
      </c>
      <c r="BQ49" s="13">
        <f t="shared" si="47"/>
        <v>0</v>
      </c>
      <c r="BR49" s="13">
        <f t="shared" si="48"/>
        <v>0</v>
      </c>
      <c r="BS49" s="13">
        <f t="shared" si="49"/>
        <v>0</v>
      </c>
      <c r="BT49" s="13">
        <f t="shared" si="50"/>
        <v>0</v>
      </c>
      <c r="BU49" s="13">
        <f t="shared" si="51"/>
        <v>0</v>
      </c>
      <c r="BV49" s="13">
        <f t="shared" si="52"/>
        <v>0</v>
      </c>
      <c r="BW49" s="13">
        <f t="shared" si="53"/>
        <v>0</v>
      </c>
      <c r="BX49" s="13">
        <f t="shared" si="54"/>
        <v>0</v>
      </c>
      <c r="BY49" s="13">
        <f t="shared" si="55"/>
        <v>0</v>
      </c>
      <c r="BZ49" s="13">
        <f t="shared" si="56"/>
        <v>0</v>
      </c>
      <c r="CA49" s="13">
        <f t="shared" si="57"/>
        <v>0</v>
      </c>
      <c r="CB49" s="13">
        <f t="shared" si="58"/>
        <v>0</v>
      </c>
      <c r="CC49" s="13">
        <f t="shared" si="59"/>
        <v>0</v>
      </c>
      <c r="CD49" s="13">
        <f t="shared" si="60"/>
        <v>0</v>
      </c>
      <c r="CE49" s="13">
        <f t="shared" si="61"/>
        <v>0</v>
      </c>
      <c r="CF49" s="13">
        <f t="shared" si="62"/>
        <v>0</v>
      </c>
      <c r="CG49" s="13">
        <f t="shared" si="63"/>
        <v>0</v>
      </c>
      <c r="CH49" s="13">
        <f t="shared" si="64"/>
        <v>0</v>
      </c>
      <c r="CI49" s="13">
        <f t="shared" si="65"/>
        <v>0</v>
      </c>
      <c r="CJ49" s="13">
        <f t="shared" si="66"/>
        <v>0</v>
      </c>
      <c r="CK49" s="13">
        <f t="shared" si="67"/>
        <v>0</v>
      </c>
      <c r="CL49" s="13">
        <f t="shared" si="68"/>
        <v>0</v>
      </c>
      <c r="CM49" s="13">
        <f t="shared" si="69"/>
        <v>0</v>
      </c>
      <c r="CN49" s="13">
        <f t="shared" si="70"/>
        <v>1</v>
      </c>
      <c r="CO49" s="13">
        <f t="shared" si="71"/>
        <v>0</v>
      </c>
      <c r="CP49" s="13">
        <f t="shared" si="72"/>
        <v>0</v>
      </c>
      <c r="CQ49" s="13">
        <f t="shared" si="73"/>
        <v>0</v>
      </c>
      <c r="CR49" s="13">
        <f t="shared" si="74"/>
        <v>0</v>
      </c>
      <c r="CS49" s="13">
        <f t="shared" si="75"/>
        <v>0</v>
      </c>
      <c r="CT49" s="13">
        <f t="shared" si="76"/>
        <v>0</v>
      </c>
      <c r="CU49" s="13">
        <f t="shared" si="77"/>
        <v>0</v>
      </c>
      <c r="CV49" s="13">
        <f t="shared" si="78"/>
        <v>0</v>
      </c>
      <c r="CW49" s="13">
        <f t="shared" si="79"/>
        <v>0</v>
      </c>
      <c r="CX49" s="13">
        <f t="shared" si="80"/>
        <v>0</v>
      </c>
      <c r="CY49" s="13">
        <f t="shared" si="81"/>
        <v>0</v>
      </c>
      <c r="CZ49" s="13">
        <f t="shared" si="82"/>
        <v>0</v>
      </c>
      <c r="DA49" s="13">
        <f t="shared" si="83"/>
        <v>0</v>
      </c>
      <c r="DB49" s="13">
        <f t="shared" si="84"/>
        <v>0</v>
      </c>
      <c r="DC49" s="13">
        <f t="shared" si="85"/>
        <v>0</v>
      </c>
      <c r="DD49" s="13">
        <f t="shared" si="86"/>
        <v>0</v>
      </c>
      <c r="DE49" s="13">
        <f t="shared" si="87"/>
        <v>0</v>
      </c>
      <c r="DF49" s="13">
        <f t="shared" si="88"/>
        <v>0</v>
      </c>
      <c r="DG49" s="13">
        <f t="shared" si="89"/>
        <v>0</v>
      </c>
      <c r="DH49" s="13">
        <f t="shared" si="90"/>
        <v>0</v>
      </c>
      <c r="DI49" s="13">
        <f t="shared" si="91"/>
        <v>0</v>
      </c>
      <c r="DJ49" s="13">
        <f t="shared" si="92"/>
        <v>0</v>
      </c>
      <c r="DK49" s="13">
        <f t="shared" si="93"/>
        <v>0</v>
      </c>
      <c r="DL49" s="13">
        <f t="shared" si="94"/>
        <v>0</v>
      </c>
      <c r="DM49" s="13">
        <f t="shared" si="95"/>
        <v>0</v>
      </c>
      <c r="DN49" s="13">
        <f t="shared" si="96"/>
        <v>0</v>
      </c>
      <c r="DO49" s="13">
        <f t="shared" si="97"/>
        <v>0</v>
      </c>
      <c r="DP49" s="13">
        <f t="shared" si="98"/>
        <v>0</v>
      </c>
      <c r="DQ49" s="13">
        <f t="shared" si="99"/>
        <v>0</v>
      </c>
      <c r="DR49" s="13">
        <f t="shared" si="100"/>
        <v>0</v>
      </c>
      <c r="DS49" s="13">
        <f t="shared" si="101"/>
        <v>0</v>
      </c>
      <c r="DT49" s="13">
        <f t="shared" si="102"/>
        <v>0</v>
      </c>
      <c r="DU49" s="13">
        <f t="shared" si="103"/>
        <v>0</v>
      </c>
      <c r="DV49" s="13">
        <f t="shared" si="104"/>
        <v>0</v>
      </c>
      <c r="DW49" s="13">
        <f t="shared" si="105"/>
        <v>0</v>
      </c>
      <c r="DX49" s="13">
        <f t="shared" si="106"/>
        <v>0</v>
      </c>
      <c r="DY49" s="13">
        <f t="shared" si="107"/>
        <v>0</v>
      </c>
      <c r="DZ49" s="13">
        <f t="shared" si="108"/>
        <v>0</v>
      </c>
      <c r="EA49" s="13">
        <f t="shared" si="109"/>
        <v>0</v>
      </c>
      <c r="EB49" s="13">
        <f t="shared" si="110"/>
        <v>0</v>
      </c>
      <c r="EC49" s="13">
        <f t="shared" si="111"/>
        <v>0</v>
      </c>
      <c r="ED49" s="13">
        <f t="shared" si="112"/>
        <v>0</v>
      </c>
      <c r="EE49" s="13">
        <f t="shared" si="113"/>
        <v>0</v>
      </c>
      <c r="EF49" s="13">
        <f t="shared" si="114"/>
        <v>0</v>
      </c>
      <c r="EG49" s="13">
        <f t="shared" si="115"/>
        <v>0</v>
      </c>
      <c r="EH49" s="13">
        <f t="shared" si="116"/>
        <v>0</v>
      </c>
      <c r="EI49" s="13">
        <f t="shared" si="117"/>
        <v>0</v>
      </c>
      <c r="EJ49" s="13">
        <f t="shared" si="118"/>
        <v>0</v>
      </c>
      <c r="EK49" s="13">
        <f t="shared" si="119"/>
        <v>0</v>
      </c>
      <c r="EL49" s="13">
        <f t="shared" si="120"/>
        <v>0</v>
      </c>
      <c r="EM49" s="13">
        <f t="shared" si="121"/>
        <v>0</v>
      </c>
      <c r="EN49" s="13">
        <f t="shared" si="122"/>
        <v>0</v>
      </c>
      <c r="EO49" s="13">
        <f t="shared" si="123"/>
        <v>0</v>
      </c>
      <c r="EP49" s="13">
        <f t="shared" si="124"/>
        <v>0</v>
      </c>
      <c r="EQ49" s="13">
        <f t="shared" si="125"/>
        <v>0</v>
      </c>
      <c r="ER49" s="13">
        <f t="shared" si="126"/>
        <v>0</v>
      </c>
      <c r="ES49" s="13">
        <f t="shared" si="127"/>
        <v>0</v>
      </c>
      <c r="ET49" s="13">
        <f t="shared" si="128"/>
        <v>0</v>
      </c>
      <c r="EU49" s="13">
        <f t="shared" si="129"/>
        <v>0</v>
      </c>
      <c r="EV49" s="13">
        <f t="shared" si="130"/>
        <v>0</v>
      </c>
      <c r="EW49" s="13">
        <f t="shared" si="131"/>
        <v>0</v>
      </c>
      <c r="EX49" s="13">
        <f t="shared" si="132"/>
        <v>0</v>
      </c>
      <c r="EY49" s="13">
        <f t="shared" si="133"/>
        <v>0</v>
      </c>
      <c r="EZ49" s="13">
        <f t="shared" si="134"/>
        <v>0</v>
      </c>
      <c r="FA49" s="13">
        <f t="shared" si="135"/>
        <v>0</v>
      </c>
      <c r="FB49" s="13">
        <f t="shared" si="136"/>
        <v>0</v>
      </c>
      <c r="FC49" s="13">
        <f t="shared" si="137"/>
        <v>0</v>
      </c>
      <c r="FD49" s="13">
        <f t="shared" si="138"/>
        <v>0</v>
      </c>
      <c r="FE49" s="13">
        <f t="shared" si="139"/>
        <v>0</v>
      </c>
      <c r="FF49" s="13">
        <f t="shared" si="140"/>
        <v>0</v>
      </c>
      <c r="FG49" s="13">
        <f t="shared" si="141"/>
        <v>0</v>
      </c>
      <c r="FH49" s="13">
        <f t="shared" si="142"/>
        <v>0</v>
      </c>
      <c r="FI49" s="13">
        <f t="shared" si="143"/>
        <v>0</v>
      </c>
      <c r="FJ49" s="13">
        <f t="shared" si="144"/>
        <v>0</v>
      </c>
      <c r="FK49" s="13">
        <f t="shared" si="145"/>
        <v>0</v>
      </c>
      <c r="FL49" s="13">
        <f t="shared" si="146"/>
        <v>0</v>
      </c>
      <c r="FM49" s="13">
        <f t="shared" si="147"/>
        <v>0</v>
      </c>
      <c r="FN49" s="13">
        <f t="shared" si="148"/>
        <v>0</v>
      </c>
      <c r="FO49" s="13">
        <f t="shared" si="149"/>
        <v>0</v>
      </c>
      <c r="FP49" s="13">
        <f t="shared" si="150"/>
        <v>0</v>
      </c>
      <c r="FQ49" s="13">
        <f t="shared" si="151"/>
        <v>0</v>
      </c>
      <c r="FR49" s="13">
        <f t="shared" si="152"/>
        <v>0</v>
      </c>
      <c r="FS49" s="13">
        <f t="shared" si="153"/>
        <v>0</v>
      </c>
      <c r="FT49" s="13">
        <f t="shared" si="154"/>
        <v>0</v>
      </c>
      <c r="FU49" s="13">
        <f t="shared" si="155"/>
        <v>0</v>
      </c>
      <c r="FV49" s="13">
        <f t="shared" si="156"/>
        <v>0</v>
      </c>
      <c r="FW49" s="13">
        <f t="shared" si="157"/>
        <v>0</v>
      </c>
      <c r="FX49" s="13">
        <f t="shared" si="158"/>
        <v>0</v>
      </c>
      <c r="FY49" s="13">
        <f t="shared" si="159"/>
        <v>0</v>
      </c>
      <c r="FZ49" s="13">
        <f t="shared" si="160"/>
        <v>0</v>
      </c>
      <c r="GA49" s="13">
        <f t="shared" si="161"/>
        <v>0</v>
      </c>
      <c r="GB49" s="13">
        <f t="shared" si="162"/>
        <v>1</v>
      </c>
      <c r="GC49" s="13">
        <f t="shared" si="163"/>
        <v>0</v>
      </c>
      <c r="GD49" s="13">
        <f t="shared" si="164"/>
        <v>0</v>
      </c>
      <c r="GE49" s="13">
        <f t="shared" si="165"/>
        <v>0</v>
      </c>
      <c r="GF49" s="13">
        <f t="shared" si="166"/>
        <v>0</v>
      </c>
      <c r="GG49" s="13">
        <f t="shared" si="167"/>
        <v>0</v>
      </c>
      <c r="GH49" s="30">
        <f t="shared" si="168"/>
        <v>2</v>
      </c>
    </row>
    <row r="50" spans="1:190">
      <c r="A50" s="2">
        <f>'database including 834 studies'!A50</f>
        <v>49</v>
      </c>
      <c r="B50" s="2">
        <f>'database including 834 studies'!J50</f>
        <v>1</v>
      </c>
      <c r="C50" s="2">
        <f>'database including 834 studies'!K50</f>
        <v>5</v>
      </c>
      <c r="D50" s="2">
        <f>'database including 834 studies'!L50</f>
        <v>1</v>
      </c>
      <c r="E50" s="2">
        <f>'database including 834 studies'!M50</f>
        <v>1</v>
      </c>
      <c r="F50" s="2">
        <f>'database including 834 studies'!N50</f>
        <v>1</v>
      </c>
      <c r="G50" s="2">
        <f>'database including 834 studies'!O50</f>
        <v>1</v>
      </c>
      <c r="H50" s="2">
        <f>'database including 834 studies'!P50</f>
        <v>0</v>
      </c>
      <c r="I50" s="2">
        <f>'database including 834 studies'!Q50</f>
        <v>1</v>
      </c>
      <c r="J50" s="2">
        <f>'database including 834 studies'!R50</f>
        <v>2021</v>
      </c>
      <c r="K50" s="29">
        <f>'database including 834 studies'!A580</f>
        <v>579</v>
      </c>
      <c r="L50" s="2">
        <f>'database including 834 studies'!J580</f>
        <v>0</v>
      </c>
      <c r="M50" s="2">
        <f>'database including 834 studies'!K580</f>
        <v>6</v>
      </c>
      <c r="N50" s="2">
        <f>'database including 834 studies'!L580</f>
        <v>1</v>
      </c>
      <c r="O50" s="2">
        <f>'database including 834 studies'!M580</f>
        <v>1</v>
      </c>
      <c r="P50" s="2">
        <f>'database including 834 studies'!N580</f>
        <v>1</v>
      </c>
      <c r="Q50" s="2">
        <f>'database including 834 studies'!O580</f>
        <v>1</v>
      </c>
      <c r="R50" s="2">
        <f>'database including 834 studies'!P580</f>
        <v>1</v>
      </c>
      <c r="S50" s="2">
        <f>'database including 834 studies'!Q580</f>
        <v>1</v>
      </c>
      <c r="T50" s="2">
        <f>'database including 834 studies'!R580</f>
        <v>2016</v>
      </c>
      <c r="V50" s="13">
        <f t="shared" si="0"/>
        <v>0</v>
      </c>
      <c r="W50" s="13">
        <f t="shared" si="1"/>
        <v>0</v>
      </c>
      <c r="X50" s="13">
        <f t="shared" si="2"/>
        <v>0</v>
      </c>
      <c r="Y50" s="13">
        <f t="shared" si="3"/>
        <v>0</v>
      </c>
      <c r="Z50" s="13">
        <f t="shared" si="4"/>
        <v>0</v>
      </c>
      <c r="AA50" s="13">
        <f t="shared" si="5"/>
        <v>0</v>
      </c>
      <c r="AB50" s="13">
        <f t="shared" si="6"/>
        <v>0</v>
      </c>
      <c r="AC50" s="13">
        <f t="shared" si="7"/>
        <v>0</v>
      </c>
      <c r="AD50" s="13">
        <f t="shared" si="8"/>
        <v>0</v>
      </c>
      <c r="AE50" s="13">
        <f t="shared" si="9"/>
        <v>0</v>
      </c>
      <c r="AF50" s="13">
        <f t="shared" si="10"/>
        <v>0</v>
      </c>
      <c r="AG50" s="13">
        <f t="shared" si="11"/>
        <v>0</v>
      </c>
      <c r="AH50" s="13">
        <f t="shared" si="12"/>
        <v>0</v>
      </c>
      <c r="AI50" s="13">
        <f t="shared" si="13"/>
        <v>0</v>
      </c>
      <c r="AJ50" s="13">
        <f t="shared" si="14"/>
        <v>0</v>
      </c>
      <c r="AK50" s="13">
        <f t="shared" si="15"/>
        <v>0</v>
      </c>
      <c r="AL50" s="13">
        <f t="shared" si="16"/>
        <v>0</v>
      </c>
      <c r="AM50" s="13">
        <f t="shared" si="17"/>
        <v>0</v>
      </c>
      <c r="AN50" s="13">
        <f t="shared" si="18"/>
        <v>0</v>
      </c>
      <c r="AO50" s="13">
        <f t="shared" si="19"/>
        <v>0</v>
      </c>
      <c r="AP50" s="13">
        <f t="shared" si="20"/>
        <v>0</v>
      </c>
      <c r="AQ50" s="13">
        <f t="shared" si="21"/>
        <v>0</v>
      </c>
      <c r="AR50" s="13">
        <f t="shared" si="22"/>
        <v>0</v>
      </c>
      <c r="AS50" s="13">
        <f t="shared" si="23"/>
        <v>0</v>
      </c>
      <c r="AT50" s="13">
        <f t="shared" si="24"/>
        <v>0</v>
      </c>
      <c r="AU50" s="13">
        <f t="shared" si="25"/>
        <v>0</v>
      </c>
      <c r="AV50" s="13">
        <f t="shared" si="26"/>
        <v>0</v>
      </c>
      <c r="AW50" s="13">
        <f t="shared" si="27"/>
        <v>0</v>
      </c>
      <c r="AX50" s="13">
        <f t="shared" si="28"/>
        <v>0</v>
      </c>
      <c r="AY50" s="13">
        <f t="shared" si="29"/>
        <v>0</v>
      </c>
      <c r="AZ50" s="13">
        <f t="shared" si="30"/>
        <v>0</v>
      </c>
      <c r="BA50" s="13">
        <f t="shared" si="31"/>
        <v>0</v>
      </c>
      <c r="BB50" s="13">
        <f t="shared" si="32"/>
        <v>0</v>
      </c>
      <c r="BC50" s="13">
        <f t="shared" si="33"/>
        <v>0</v>
      </c>
      <c r="BD50" s="13">
        <f t="shared" si="34"/>
        <v>0</v>
      </c>
      <c r="BE50" s="13">
        <f t="shared" si="35"/>
        <v>0</v>
      </c>
      <c r="BF50" s="13">
        <f t="shared" si="36"/>
        <v>0</v>
      </c>
      <c r="BG50" s="13">
        <f t="shared" si="37"/>
        <v>0</v>
      </c>
      <c r="BH50" s="13">
        <f t="shared" si="38"/>
        <v>0</v>
      </c>
      <c r="BI50" s="13">
        <f t="shared" si="39"/>
        <v>0</v>
      </c>
      <c r="BJ50" s="13">
        <f t="shared" si="40"/>
        <v>0</v>
      </c>
      <c r="BK50" s="13">
        <f t="shared" si="41"/>
        <v>0</v>
      </c>
      <c r="BL50" s="13">
        <f t="shared" si="42"/>
        <v>0</v>
      </c>
      <c r="BM50" s="13">
        <f t="shared" si="43"/>
        <v>0</v>
      </c>
      <c r="BN50" s="13">
        <f t="shared" si="44"/>
        <v>0</v>
      </c>
      <c r="BO50" s="13">
        <f t="shared" si="45"/>
        <v>0</v>
      </c>
      <c r="BP50" s="13">
        <f t="shared" si="46"/>
        <v>0</v>
      </c>
      <c r="BQ50" s="13">
        <f t="shared" si="47"/>
        <v>0</v>
      </c>
      <c r="BR50" s="13">
        <f t="shared" si="48"/>
        <v>0</v>
      </c>
      <c r="BS50" s="13">
        <f t="shared" si="49"/>
        <v>0</v>
      </c>
      <c r="BT50" s="13">
        <f t="shared" si="50"/>
        <v>0</v>
      </c>
      <c r="BU50" s="13">
        <f t="shared" si="51"/>
        <v>0</v>
      </c>
      <c r="BV50" s="13">
        <f t="shared" si="52"/>
        <v>0</v>
      </c>
      <c r="BW50" s="13">
        <f t="shared" si="53"/>
        <v>0</v>
      </c>
      <c r="BX50" s="13">
        <f t="shared" si="54"/>
        <v>0</v>
      </c>
      <c r="BY50" s="13">
        <f t="shared" si="55"/>
        <v>0</v>
      </c>
      <c r="BZ50" s="13">
        <f t="shared" si="56"/>
        <v>0</v>
      </c>
      <c r="CA50" s="13">
        <f t="shared" si="57"/>
        <v>0</v>
      </c>
      <c r="CB50" s="13">
        <f t="shared" si="58"/>
        <v>0</v>
      </c>
      <c r="CC50" s="13">
        <f t="shared" si="59"/>
        <v>0</v>
      </c>
      <c r="CD50" s="13">
        <f t="shared" si="60"/>
        <v>0</v>
      </c>
      <c r="CE50" s="13">
        <f t="shared" si="61"/>
        <v>0</v>
      </c>
      <c r="CF50" s="13">
        <f t="shared" si="62"/>
        <v>0</v>
      </c>
      <c r="CG50" s="13">
        <f t="shared" si="63"/>
        <v>0</v>
      </c>
      <c r="CH50" s="13">
        <f t="shared" si="64"/>
        <v>0</v>
      </c>
      <c r="CI50" s="13">
        <f t="shared" si="65"/>
        <v>0</v>
      </c>
      <c r="CJ50" s="13">
        <f t="shared" si="66"/>
        <v>0</v>
      </c>
      <c r="CK50" s="13">
        <f t="shared" si="67"/>
        <v>0</v>
      </c>
      <c r="CL50" s="13">
        <f t="shared" si="68"/>
        <v>0</v>
      </c>
      <c r="CM50" s="13">
        <f t="shared" si="69"/>
        <v>0</v>
      </c>
      <c r="CN50" s="13">
        <f t="shared" si="70"/>
        <v>1</v>
      </c>
      <c r="CO50" s="13">
        <f t="shared" si="71"/>
        <v>0</v>
      </c>
      <c r="CP50" s="13">
        <f t="shared" si="72"/>
        <v>0</v>
      </c>
      <c r="CQ50" s="13">
        <f t="shared" si="73"/>
        <v>0</v>
      </c>
      <c r="CR50" s="13">
        <f t="shared" si="74"/>
        <v>0</v>
      </c>
      <c r="CS50" s="13">
        <f t="shared" si="75"/>
        <v>0</v>
      </c>
      <c r="CT50" s="13">
        <f t="shared" si="76"/>
        <v>0</v>
      </c>
      <c r="CU50" s="13">
        <f t="shared" si="77"/>
        <v>0</v>
      </c>
      <c r="CV50" s="13">
        <f t="shared" si="78"/>
        <v>0</v>
      </c>
      <c r="CW50" s="13">
        <f t="shared" si="79"/>
        <v>0</v>
      </c>
      <c r="CX50" s="13">
        <f t="shared" si="80"/>
        <v>0</v>
      </c>
      <c r="CY50" s="13">
        <f t="shared" si="81"/>
        <v>0</v>
      </c>
      <c r="CZ50" s="13">
        <f t="shared" si="82"/>
        <v>0</v>
      </c>
      <c r="DA50" s="13">
        <f t="shared" si="83"/>
        <v>0</v>
      </c>
      <c r="DB50" s="13">
        <f t="shared" si="84"/>
        <v>0</v>
      </c>
      <c r="DC50" s="13">
        <f t="shared" si="85"/>
        <v>0</v>
      </c>
      <c r="DD50" s="13">
        <f t="shared" si="86"/>
        <v>0</v>
      </c>
      <c r="DE50" s="13">
        <f t="shared" si="87"/>
        <v>0</v>
      </c>
      <c r="DF50" s="13">
        <f t="shared" si="88"/>
        <v>0</v>
      </c>
      <c r="DG50" s="13">
        <f t="shared" si="89"/>
        <v>0</v>
      </c>
      <c r="DH50" s="13">
        <f t="shared" si="90"/>
        <v>0</v>
      </c>
      <c r="DI50" s="13">
        <f t="shared" si="91"/>
        <v>0</v>
      </c>
      <c r="DJ50" s="13">
        <f t="shared" si="92"/>
        <v>0</v>
      </c>
      <c r="DK50" s="13">
        <f t="shared" si="93"/>
        <v>0</v>
      </c>
      <c r="DL50" s="13">
        <f t="shared" si="94"/>
        <v>0</v>
      </c>
      <c r="DM50" s="13">
        <f t="shared" si="95"/>
        <v>0</v>
      </c>
      <c r="DN50" s="13">
        <f t="shared" si="96"/>
        <v>0</v>
      </c>
      <c r="DO50" s="13">
        <f t="shared" si="97"/>
        <v>0</v>
      </c>
      <c r="DP50" s="13">
        <f t="shared" si="98"/>
        <v>0</v>
      </c>
      <c r="DQ50" s="13">
        <f t="shared" si="99"/>
        <v>0</v>
      </c>
      <c r="DR50" s="13">
        <f t="shared" si="100"/>
        <v>0</v>
      </c>
      <c r="DS50" s="13">
        <f t="shared" si="101"/>
        <v>0</v>
      </c>
      <c r="DT50" s="13">
        <f t="shared" si="102"/>
        <v>0</v>
      </c>
      <c r="DU50" s="13">
        <f t="shared" si="103"/>
        <v>0</v>
      </c>
      <c r="DV50" s="13">
        <f t="shared" si="104"/>
        <v>0</v>
      </c>
      <c r="DW50" s="13">
        <f t="shared" si="105"/>
        <v>0</v>
      </c>
      <c r="DX50" s="13">
        <f t="shared" si="106"/>
        <v>0</v>
      </c>
      <c r="DY50" s="13">
        <f t="shared" si="107"/>
        <v>0</v>
      </c>
      <c r="DZ50" s="13">
        <f t="shared" si="108"/>
        <v>0</v>
      </c>
      <c r="EA50" s="13">
        <f t="shared" si="109"/>
        <v>0</v>
      </c>
      <c r="EB50" s="13">
        <f t="shared" si="110"/>
        <v>0</v>
      </c>
      <c r="EC50" s="13">
        <f t="shared" si="111"/>
        <v>0</v>
      </c>
      <c r="ED50" s="13">
        <f t="shared" si="112"/>
        <v>0</v>
      </c>
      <c r="EE50" s="13">
        <f t="shared" si="113"/>
        <v>0</v>
      </c>
      <c r="EF50" s="13">
        <f t="shared" si="114"/>
        <v>0</v>
      </c>
      <c r="EG50" s="13">
        <f t="shared" si="115"/>
        <v>0</v>
      </c>
      <c r="EH50" s="13">
        <f t="shared" si="116"/>
        <v>0</v>
      </c>
      <c r="EI50" s="13">
        <f t="shared" si="117"/>
        <v>0</v>
      </c>
      <c r="EJ50" s="13">
        <f t="shared" si="118"/>
        <v>0</v>
      </c>
      <c r="EK50" s="13">
        <f t="shared" si="119"/>
        <v>0</v>
      </c>
      <c r="EL50" s="13">
        <f t="shared" si="120"/>
        <v>0</v>
      </c>
      <c r="EM50" s="13">
        <f t="shared" si="121"/>
        <v>0</v>
      </c>
      <c r="EN50" s="13">
        <f t="shared" si="122"/>
        <v>0</v>
      </c>
      <c r="EO50" s="13">
        <f t="shared" si="123"/>
        <v>0</v>
      </c>
      <c r="EP50" s="13">
        <f t="shared" si="124"/>
        <v>0</v>
      </c>
      <c r="EQ50" s="13">
        <f t="shared" si="125"/>
        <v>0</v>
      </c>
      <c r="ER50" s="13">
        <f t="shared" si="126"/>
        <v>0</v>
      </c>
      <c r="ES50" s="13">
        <f t="shared" si="127"/>
        <v>0</v>
      </c>
      <c r="ET50" s="13">
        <f t="shared" si="128"/>
        <v>0</v>
      </c>
      <c r="EU50" s="13">
        <f t="shared" si="129"/>
        <v>0</v>
      </c>
      <c r="EV50" s="13">
        <f t="shared" si="130"/>
        <v>0</v>
      </c>
      <c r="EW50" s="13">
        <f t="shared" si="131"/>
        <v>0</v>
      </c>
      <c r="EX50" s="13">
        <f t="shared" si="132"/>
        <v>0</v>
      </c>
      <c r="EY50" s="13">
        <f t="shared" si="133"/>
        <v>0</v>
      </c>
      <c r="EZ50" s="13">
        <f t="shared" si="134"/>
        <v>0</v>
      </c>
      <c r="FA50" s="13">
        <f t="shared" si="135"/>
        <v>0</v>
      </c>
      <c r="FB50" s="13">
        <f t="shared" si="136"/>
        <v>0</v>
      </c>
      <c r="FC50" s="13">
        <f t="shared" si="137"/>
        <v>0</v>
      </c>
      <c r="FD50" s="13">
        <f t="shared" si="138"/>
        <v>0</v>
      </c>
      <c r="FE50" s="13">
        <f t="shared" si="139"/>
        <v>0</v>
      </c>
      <c r="FF50" s="13">
        <f t="shared" si="140"/>
        <v>0</v>
      </c>
      <c r="FG50" s="13">
        <f t="shared" si="141"/>
        <v>0</v>
      </c>
      <c r="FH50" s="13">
        <f t="shared" si="142"/>
        <v>0</v>
      </c>
      <c r="FI50" s="13">
        <f t="shared" si="143"/>
        <v>0</v>
      </c>
      <c r="FJ50" s="13">
        <f t="shared" si="144"/>
        <v>0</v>
      </c>
      <c r="FK50" s="13">
        <f t="shared" si="145"/>
        <v>0</v>
      </c>
      <c r="FL50" s="13">
        <f t="shared" si="146"/>
        <v>0</v>
      </c>
      <c r="FM50" s="13">
        <f t="shared" si="147"/>
        <v>0</v>
      </c>
      <c r="FN50" s="13">
        <f t="shared" si="148"/>
        <v>0</v>
      </c>
      <c r="FO50" s="13">
        <f t="shared" si="149"/>
        <v>0</v>
      </c>
      <c r="FP50" s="13">
        <f t="shared" si="150"/>
        <v>0</v>
      </c>
      <c r="FQ50" s="13">
        <f t="shared" si="151"/>
        <v>0</v>
      </c>
      <c r="FR50" s="13">
        <f t="shared" si="152"/>
        <v>0</v>
      </c>
      <c r="FS50" s="13">
        <f t="shared" si="153"/>
        <v>0</v>
      </c>
      <c r="FT50" s="13">
        <f t="shared" si="154"/>
        <v>0</v>
      </c>
      <c r="FU50" s="13">
        <f t="shared" si="155"/>
        <v>0</v>
      </c>
      <c r="FV50" s="13">
        <f t="shared" si="156"/>
        <v>0</v>
      </c>
      <c r="FW50" s="13">
        <f t="shared" si="157"/>
        <v>0</v>
      </c>
      <c r="FX50" s="13">
        <f t="shared" si="158"/>
        <v>0</v>
      </c>
      <c r="FY50" s="13">
        <f t="shared" si="159"/>
        <v>0</v>
      </c>
      <c r="FZ50" s="13">
        <f t="shared" si="160"/>
        <v>0</v>
      </c>
      <c r="GA50" s="13">
        <f t="shared" si="161"/>
        <v>1</v>
      </c>
      <c r="GB50" s="13">
        <f t="shared" si="162"/>
        <v>0</v>
      </c>
      <c r="GC50" s="13">
        <f t="shared" si="163"/>
        <v>0</v>
      </c>
      <c r="GD50" s="13">
        <f t="shared" si="164"/>
        <v>0</v>
      </c>
      <c r="GE50" s="13">
        <f t="shared" si="165"/>
        <v>0</v>
      </c>
      <c r="GF50" s="13">
        <f t="shared" si="166"/>
        <v>0</v>
      </c>
      <c r="GG50" s="13">
        <f t="shared" si="167"/>
        <v>0</v>
      </c>
      <c r="GH50" s="30">
        <f t="shared" si="168"/>
        <v>2</v>
      </c>
    </row>
    <row r="51" spans="1:190">
      <c r="A51" s="2">
        <f>'database including 834 studies'!A51</f>
        <v>50</v>
      </c>
      <c r="B51" s="2">
        <f>'database including 834 studies'!J51</f>
        <v>1</v>
      </c>
      <c r="C51" s="2">
        <f>'database including 834 studies'!K51</f>
        <v>5</v>
      </c>
      <c r="D51" s="2">
        <f>'database including 834 studies'!L51</f>
        <v>1</v>
      </c>
      <c r="E51" s="2">
        <f>'database including 834 studies'!M51</f>
        <v>1</v>
      </c>
      <c r="F51" s="2">
        <f>'database including 834 studies'!N51</f>
        <v>1</v>
      </c>
      <c r="G51" s="2">
        <f>'database including 834 studies'!O51</f>
        <v>1</v>
      </c>
      <c r="H51" s="2">
        <f>'database including 834 studies'!P51</f>
        <v>1</v>
      </c>
      <c r="I51" s="2">
        <f>'database including 834 studies'!Q51</f>
        <v>0</v>
      </c>
      <c r="J51" s="2">
        <f>'database including 834 studies'!R51</f>
        <v>2022</v>
      </c>
      <c r="K51" s="29">
        <f>'database including 834 studies'!A581</f>
        <v>580</v>
      </c>
      <c r="L51" s="2">
        <f>'database including 834 studies'!J581</f>
        <v>0</v>
      </c>
      <c r="M51" s="2">
        <f>'database including 834 studies'!K581</f>
        <v>6</v>
      </c>
      <c r="N51" s="2">
        <f>'database including 834 studies'!L581</f>
        <v>1</v>
      </c>
      <c r="O51" s="2">
        <f>'database including 834 studies'!M581</f>
        <v>1</v>
      </c>
      <c r="P51" s="2">
        <f>'database including 834 studies'!N581</f>
        <v>1</v>
      </c>
      <c r="Q51" s="2">
        <f>'database including 834 studies'!O581</f>
        <v>1</v>
      </c>
      <c r="R51" s="2">
        <f>'database including 834 studies'!P581</f>
        <v>1</v>
      </c>
      <c r="S51" s="2">
        <f>'database including 834 studies'!Q581</f>
        <v>1</v>
      </c>
      <c r="T51" s="2">
        <f>'database including 834 studies'!R581</f>
        <v>2021</v>
      </c>
      <c r="V51" s="13">
        <f t="shared" si="0"/>
        <v>0</v>
      </c>
      <c r="W51" s="13">
        <f t="shared" si="1"/>
        <v>0</v>
      </c>
      <c r="X51" s="13">
        <f t="shared" si="2"/>
        <v>0</v>
      </c>
      <c r="Y51" s="13">
        <f t="shared" si="3"/>
        <v>0</v>
      </c>
      <c r="Z51" s="13">
        <f t="shared" si="4"/>
        <v>0</v>
      </c>
      <c r="AA51" s="13">
        <f t="shared" si="5"/>
        <v>0</v>
      </c>
      <c r="AB51" s="13">
        <f t="shared" si="6"/>
        <v>0</v>
      </c>
      <c r="AC51" s="13">
        <f t="shared" si="7"/>
        <v>0</v>
      </c>
      <c r="AD51" s="13">
        <f t="shared" si="8"/>
        <v>0</v>
      </c>
      <c r="AE51" s="13">
        <f t="shared" si="9"/>
        <v>0</v>
      </c>
      <c r="AF51" s="13">
        <f t="shared" si="10"/>
        <v>0</v>
      </c>
      <c r="AG51" s="13">
        <f t="shared" si="11"/>
        <v>0</v>
      </c>
      <c r="AH51" s="13">
        <f t="shared" si="12"/>
        <v>0</v>
      </c>
      <c r="AI51" s="13">
        <f t="shared" si="13"/>
        <v>0</v>
      </c>
      <c r="AJ51" s="13">
        <f t="shared" si="14"/>
        <v>0</v>
      </c>
      <c r="AK51" s="13">
        <f t="shared" si="15"/>
        <v>0</v>
      </c>
      <c r="AL51" s="13">
        <f t="shared" si="16"/>
        <v>0</v>
      </c>
      <c r="AM51" s="13">
        <f t="shared" si="17"/>
        <v>0</v>
      </c>
      <c r="AN51" s="13">
        <f t="shared" si="18"/>
        <v>0</v>
      </c>
      <c r="AO51" s="13">
        <f t="shared" si="19"/>
        <v>0</v>
      </c>
      <c r="AP51" s="13">
        <f t="shared" si="20"/>
        <v>0</v>
      </c>
      <c r="AQ51" s="13">
        <f t="shared" si="21"/>
        <v>0</v>
      </c>
      <c r="AR51" s="13">
        <f t="shared" si="22"/>
        <v>0</v>
      </c>
      <c r="AS51" s="13">
        <f t="shared" si="23"/>
        <v>0</v>
      </c>
      <c r="AT51" s="13">
        <f t="shared" si="24"/>
        <v>0</v>
      </c>
      <c r="AU51" s="13">
        <f t="shared" si="25"/>
        <v>0</v>
      </c>
      <c r="AV51" s="13">
        <f t="shared" si="26"/>
        <v>0</v>
      </c>
      <c r="AW51" s="13">
        <f t="shared" si="27"/>
        <v>0</v>
      </c>
      <c r="AX51" s="13">
        <f t="shared" si="28"/>
        <v>0</v>
      </c>
      <c r="AY51" s="13">
        <f t="shared" si="29"/>
        <v>0</v>
      </c>
      <c r="AZ51" s="13">
        <f t="shared" si="30"/>
        <v>0</v>
      </c>
      <c r="BA51" s="13">
        <f t="shared" si="31"/>
        <v>0</v>
      </c>
      <c r="BB51" s="13">
        <f t="shared" si="32"/>
        <v>0</v>
      </c>
      <c r="BC51" s="13">
        <f t="shared" si="33"/>
        <v>0</v>
      </c>
      <c r="BD51" s="13">
        <f t="shared" si="34"/>
        <v>0</v>
      </c>
      <c r="BE51" s="13">
        <f t="shared" si="35"/>
        <v>0</v>
      </c>
      <c r="BF51" s="13">
        <f t="shared" si="36"/>
        <v>0</v>
      </c>
      <c r="BG51" s="13">
        <f t="shared" si="37"/>
        <v>0</v>
      </c>
      <c r="BH51" s="13">
        <f t="shared" si="38"/>
        <v>0</v>
      </c>
      <c r="BI51" s="13">
        <f t="shared" si="39"/>
        <v>0</v>
      </c>
      <c r="BJ51" s="13">
        <f t="shared" si="40"/>
        <v>0</v>
      </c>
      <c r="BK51" s="13">
        <f t="shared" si="41"/>
        <v>0</v>
      </c>
      <c r="BL51" s="13">
        <f t="shared" si="42"/>
        <v>0</v>
      </c>
      <c r="BM51" s="13">
        <f t="shared" si="43"/>
        <v>0</v>
      </c>
      <c r="BN51" s="13">
        <f t="shared" si="44"/>
        <v>0</v>
      </c>
      <c r="BO51" s="13">
        <f t="shared" si="45"/>
        <v>0</v>
      </c>
      <c r="BP51" s="13">
        <f t="shared" si="46"/>
        <v>0</v>
      </c>
      <c r="BQ51" s="13">
        <f t="shared" si="47"/>
        <v>0</v>
      </c>
      <c r="BR51" s="13">
        <f t="shared" si="48"/>
        <v>0</v>
      </c>
      <c r="BS51" s="13">
        <f t="shared" si="49"/>
        <v>0</v>
      </c>
      <c r="BT51" s="13">
        <f t="shared" si="50"/>
        <v>0</v>
      </c>
      <c r="BU51" s="13">
        <f t="shared" si="51"/>
        <v>0</v>
      </c>
      <c r="BV51" s="13">
        <f t="shared" si="52"/>
        <v>0</v>
      </c>
      <c r="BW51" s="13">
        <f t="shared" si="53"/>
        <v>0</v>
      </c>
      <c r="BX51" s="13">
        <f t="shared" si="54"/>
        <v>0</v>
      </c>
      <c r="BY51" s="13">
        <f t="shared" si="55"/>
        <v>0</v>
      </c>
      <c r="BZ51" s="13">
        <f t="shared" si="56"/>
        <v>0</v>
      </c>
      <c r="CA51" s="13">
        <f t="shared" si="57"/>
        <v>0</v>
      </c>
      <c r="CB51" s="13">
        <f t="shared" si="58"/>
        <v>0</v>
      </c>
      <c r="CC51" s="13">
        <f t="shared" si="59"/>
        <v>0</v>
      </c>
      <c r="CD51" s="13">
        <f t="shared" si="60"/>
        <v>0</v>
      </c>
      <c r="CE51" s="13">
        <f t="shared" si="61"/>
        <v>0</v>
      </c>
      <c r="CF51" s="13">
        <f t="shared" si="62"/>
        <v>0</v>
      </c>
      <c r="CG51" s="13">
        <f t="shared" si="63"/>
        <v>0</v>
      </c>
      <c r="CH51" s="13">
        <f t="shared" si="64"/>
        <v>0</v>
      </c>
      <c r="CI51" s="13">
        <f t="shared" si="65"/>
        <v>0</v>
      </c>
      <c r="CJ51" s="13">
        <f t="shared" si="66"/>
        <v>0</v>
      </c>
      <c r="CK51" s="13">
        <f t="shared" si="67"/>
        <v>0</v>
      </c>
      <c r="CL51" s="13">
        <f t="shared" si="68"/>
        <v>0</v>
      </c>
      <c r="CM51" s="13">
        <f t="shared" si="69"/>
        <v>0</v>
      </c>
      <c r="CN51" s="13">
        <f t="shared" si="70"/>
        <v>0</v>
      </c>
      <c r="CO51" s="13">
        <f t="shared" si="71"/>
        <v>1</v>
      </c>
      <c r="CP51" s="13">
        <f t="shared" si="72"/>
        <v>0</v>
      </c>
      <c r="CQ51" s="13">
        <f t="shared" si="73"/>
        <v>0</v>
      </c>
      <c r="CR51" s="13">
        <f t="shared" si="74"/>
        <v>0</v>
      </c>
      <c r="CS51" s="13">
        <f t="shared" si="75"/>
        <v>0</v>
      </c>
      <c r="CT51" s="13">
        <f t="shared" si="76"/>
        <v>0</v>
      </c>
      <c r="CU51" s="13">
        <f t="shared" si="77"/>
        <v>0</v>
      </c>
      <c r="CV51" s="13">
        <f t="shared" si="78"/>
        <v>0</v>
      </c>
      <c r="CW51" s="13">
        <f t="shared" si="79"/>
        <v>0</v>
      </c>
      <c r="CX51" s="13">
        <f t="shared" si="80"/>
        <v>0</v>
      </c>
      <c r="CY51" s="13">
        <f t="shared" si="81"/>
        <v>0</v>
      </c>
      <c r="CZ51" s="13">
        <f t="shared" si="82"/>
        <v>0</v>
      </c>
      <c r="DA51" s="13">
        <f t="shared" si="83"/>
        <v>0</v>
      </c>
      <c r="DB51" s="13">
        <f t="shared" si="84"/>
        <v>0</v>
      </c>
      <c r="DC51" s="13">
        <f t="shared" si="85"/>
        <v>0</v>
      </c>
      <c r="DD51" s="13">
        <f t="shared" si="86"/>
        <v>0</v>
      </c>
      <c r="DE51" s="13">
        <f t="shared" si="87"/>
        <v>0</v>
      </c>
      <c r="DF51" s="13">
        <f t="shared" si="88"/>
        <v>0</v>
      </c>
      <c r="DG51" s="13">
        <f t="shared" si="89"/>
        <v>0</v>
      </c>
      <c r="DH51" s="13">
        <f t="shared" si="90"/>
        <v>0</v>
      </c>
      <c r="DI51" s="13">
        <f t="shared" si="91"/>
        <v>0</v>
      </c>
      <c r="DJ51" s="13">
        <f t="shared" si="92"/>
        <v>0</v>
      </c>
      <c r="DK51" s="13">
        <f t="shared" si="93"/>
        <v>0</v>
      </c>
      <c r="DL51" s="13">
        <f t="shared" si="94"/>
        <v>0</v>
      </c>
      <c r="DM51" s="13">
        <f t="shared" si="95"/>
        <v>0</v>
      </c>
      <c r="DN51" s="13">
        <f t="shared" si="96"/>
        <v>0</v>
      </c>
      <c r="DO51" s="13">
        <f t="shared" si="97"/>
        <v>0</v>
      </c>
      <c r="DP51" s="13">
        <f t="shared" si="98"/>
        <v>0</v>
      </c>
      <c r="DQ51" s="13">
        <f t="shared" si="99"/>
        <v>0</v>
      </c>
      <c r="DR51" s="13">
        <f t="shared" si="100"/>
        <v>0</v>
      </c>
      <c r="DS51" s="13">
        <f t="shared" si="101"/>
        <v>0</v>
      </c>
      <c r="DT51" s="13">
        <f t="shared" si="102"/>
        <v>0</v>
      </c>
      <c r="DU51" s="13">
        <f t="shared" si="103"/>
        <v>0</v>
      </c>
      <c r="DV51" s="13">
        <f t="shared" si="104"/>
        <v>0</v>
      </c>
      <c r="DW51" s="13">
        <f t="shared" si="105"/>
        <v>0</v>
      </c>
      <c r="DX51" s="13">
        <f t="shared" si="106"/>
        <v>0</v>
      </c>
      <c r="DY51" s="13">
        <f t="shared" si="107"/>
        <v>0</v>
      </c>
      <c r="DZ51" s="13">
        <f t="shared" si="108"/>
        <v>0</v>
      </c>
      <c r="EA51" s="13">
        <f t="shared" si="109"/>
        <v>0</v>
      </c>
      <c r="EB51" s="13">
        <f t="shared" si="110"/>
        <v>0</v>
      </c>
      <c r="EC51" s="13">
        <f t="shared" si="111"/>
        <v>0</v>
      </c>
      <c r="ED51" s="13">
        <f t="shared" si="112"/>
        <v>0</v>
      </c>
      <c r="EE51" s="13">
        <f t="shared" si="113"/>
        <v>0</v>
      </c>
      <c r="EF51" s="13">
        <f t="shared" si="114"/>
        <v>0</v>
      </c>
      <c r="EG51" s="13">
        <f t="shared" si="115"/>
        <v>0</v>
      </c>
      <c r="EH51" s="13">
        <f t="shared" si="116"/>
        <v>0</v>
      </c>
      <c r="EI51" s="13">
        <f t="shared" si="117"/>
        <v>0</v>
      </c>
      <c r="EJ51" s="13">
        <f t="shared" si="118"/>
        <v>0</v>
      </c>
      <c r="EK51" s="13">
        <f t="shared" si="119"/>
        <v>0</v>
      </c>
      <c r="EL51" s="13">
        <f t="shared" si="120"/>
        <v>0</v>
      </c>
      <c r="EM51" s="13">
        <f t="shared" si="121"/>
        <v>0</v>
      </c>
      <c r="EN51" s="13">
        <f t="shared" si="122"/>
        <v>0</v>
      </c>
      <c r="EO51" s="13">
        <f t="shared" si="123"/>
        <v>0</v>
      </c>
      <c r="EP51" s="13">
        <f t="shared" si="124"/>
        <v>0</v>
      </c>
      <c r="EQ51" s="13">
        <f t="shared" si="125"/>
        <v>0</v>
      </c>
      <c r="ER51" s="13">
        <f t="shared" si="126"/>
        <v>0</v>
      </c>
      <c r="ES51" s="13">
        <f t="shared" si="127"/>
        <v>0</v>
      </c>
      <c r="ET51" s="13">
        <f t="shared" si="128"/>
        <v>0</v>
      </c>
      <c r="EU51" s="13">
        <f t="shared" si="129"/>
        <v>0</v>
      </c>
      <c r="EV51" s="13">
        <f t="shared" si="130"/>
        <v>0</v>
      </c>
      <c r="EW51" s="13">
        <f t="shared" si="131"/>
        <v>0</v>
      </c>
      <c r="EX51" s="13">
        <f t="shared" si="132"/>
        <v>0</v>
      </c>
      <c r="EY51" s="13">
        <f t="shared" si="133"/>
        <v>0</v>
      </c>
      <c r="EZ51" s="13">
        <f t="shared" si="134"/>
        <v>0</v>
      </c>
      <c r="FA51" s="13">
        <f t="shared" si="135"/>
        <v>0</v>
      </c>
      <c r="FB51" s="13">
        <f t="shared" si="136"/>
        <v>0</v>
      </c>
      <c r="FC51" s="13">
        <f t="shared" si="137"/>
        <v>0</v>
      </c>
      <c r="FD51" s="13">
        <f t="shared" si="138"/>
        <v>0</v>
      </c>
      <c r="FE51" s="13">
        <f t="shared" si="139"/>
        <v>0</v>
      </c>
      <c r="FF51" s="13">
        <f t="shared" si="140"/>
        <v>0</v>
      </c>
      <c r="FG51" s="13">
        <f t="shared" si="141"/>
        <v>0</v>
      </c>
      <c r="FH51" s="13">
        <f t="shared" si="142"/>
        <v>0</v>
      </c>
      <c r="FI51" s="13">
        <f t="shared" si="143"/>
        <v>0</v>
      </c>
      <c r="FJ51" s="13">
        <f t="shared" si="144"/>
        <v>0</v>
      </c>
      <c r="FK51" s="13">
        <f t="shared" si="145"/>
        <v>0</v>
      </c>
      <c r="FL51" s="13">
        <f t="shared" si="146"/>
        <v>0</v>
      </c>
      <c r="FM51" s="13">
        <f t="shared" si="147"/>
        <v>0</v>
      </c>
      <c r="FN51" s="13">
        <f t="shared" si="148"/>
        <v>0</v>
      </c>
      <c r="FO51" s="13">
        <f t="shared" si="149"/>
        <v>0</v>
      </c>
      <c r="FP51" s="13">
        <f t="shared" si="150"/>
        <v>0</v>
      </c>
      <c r="FQ51" s="13">
        <f t="shared" si="151"/>
        <v>0</v>
      </c>
      <c r="FR51" s="13">
        <f t="shared" si="152"/>
        <v>0</v>
      </c>
      <c r="FS51" s="13">
        <f t="shared" si="153"/>
        <v>0</v>
      </c>
      <c r="FT51" s="13">
        <f t="shared" si="154"/>
        <v>0</v>
      </c>
      <c r="FU51" s="13">
        <f t="shared" si="155"/>
        <v>0</v>
      </c>
      <c r="FV51" s="13">
        <f t="shared" si="156"/>
        <v>0</v>
      </c>
      <c r="FW51" s="13">
        <f t="shared" si="157"/>
        <v>0</v>
      </c>
      <c r="FX51" s="13">
        <f t="shared" si="158"/>
        <v>0</v>
      </c>
      <c r="FY51" s="13">
        <f t="shared" si="159"/>
        <v>0</v>
      </c>
      <c r="FZ51" s="13">
        <f t="shared" si="160"/>
        <v>0</v>
      </c>
      <c r="GA51" s="13">
        <f t="shared" si="161"/>
        <v>0</v>
      </c>
      <c r="GB51" s="13">
        <f t="shared" si="162"/>
        <v>0</v>
      </c>
      <c r="GC51" s="13">
        <f t="shared" si="163"/>
        <v>0</v>
      </c>
      <c r="GD51" s="13">
        <f t="shared" si="164"/>
        <v>0</v>
      </c>
      <c r="GE51" s="13">
        <f t="shared" si="165"/>
        <v>0</v>
      </c>
      <c r="GF51" s="13">
        <f t="shared" si="166"/>
        <v>1</v>
      </c>
      <c r="GG51" s="13">
        <f t="shared" si="167"/>
        <v>0</v>
      </c>
      <c r="GH51" s="30">
        <f t="shared" si="168"/>
        <v>2</v>
      </c>
    </row>
    <row r="52" spans="1:190">
      <c r="A52" s="2">
        <f>'database including 834 studies'!A52</f>
        <v>51</v>
      </c>
      <c r="B52" s="2">
        <f>'database including 834 studies'!J52</f>
        <v>1</v>
      </c>
      <c r="C52" s="2">
        <f>'database including 834 studies'!K52</f>
        <v>5</v>
      </c>
      <c r="D52" s="2">
        <f>'database including 834 studies'!L52</f>
        <v>1</v>
      </c>
      <c r="E52" s="2">
        <f>'database including 834 studies'!M52</f>
        <v>1</v>
      </c>
      <c r="F52" s="2">
        <f>'database including 834 studies'!N52</f>
        <v>0</v>
      </c>
      <c r="G52" s="2">
        <f>'database including 834 studies'!O52</f>
        <v>1</v>
      </c>
      <c r="H52" s="2">
        <f>'database including 834 studies'!P52</f>
        <v>1</v>
      </c>
      <c r="I52" s="2">
        <f>'database including 834 studies'!Q52</f>
        <v>1</v>
      </c>
      <c r="J52" s="2">
        <f>'database including 834 studies'!R52</f>
        <v>2020</v>
      </c>
      <c r="K52" s="29">
        <f>'database including 834 studies'!A582</f>
        <v>581</v>
      </c>
      <c r="L52" s="2">
        <f>'database including 834 studies'!J582</f>
        <v>0</v>
      </c>
      <c r="M52" s="2">
        <f>'database including 834 studies'!K582</f>
        <v>6</v>
      </c>
      <c r="N52" s="2">
        <f>'database including 834 studies'!L582</f>
        <v>1</v>
      </c>
      <c r="O52" s="2">
        <f>'database including 834 studies'!M582</f>
        <v>1</v>
      </c>
      <c r="P52" s="2">
        <f>'database including 834 studies'!N582</f>
        <v>1</v>
      </c>
      <c r="Q52" s="2">
        <f>'database including 834 studies'!O582</f>
        <v>1</v>
      </c>
      <c r="R52" s="2">
        <f>'database including 834 studies'!P582</f>
        <v>1</v>
      </c>
      <c r="S52" s="2">
        <f>'database including 834 studies'!Q582</f>
        <v>1</v>
      </c>
      <c r="T52" s="2">
        <f>'database including 834 studies'!R582</f>
        <v>2013</v>
      </c>
      <c r="V52" s="13">
        <f t="shared" si="0"/>
        <v>0</v>
      </c>
      <c r="W52" s="13">
        <f t="shared" si="1"/>
        <v>0</v>
      </c>
      <c r="X52" s="13">
        <f t="shared" si="2"/>
        <v>0</v>
      </c>
      <c r="Y52" s="13">
        <f t="shared" si="3"/>
        <v>0</v>
      </c>
      <c r="Z52" s="13">
        <f t="shared" si="4"/>
        <v>0</v>
      </c>
      <c r="AA52" s="13">
        <f t="shared" si="5"/>
        <v>0</v>
      </c>
      <c r="AB52" s="13">
        <f t="shared" si="6"/>
        <v>0</v>
      </c>
      <c r="AC52" s="13">
        <f t="shared" si="7"/>
        <v>0</v>
      </c>
      <c r="AD52" s="13">
        <f t="shared" si="8"/>
        <v>0</v>
      </c>
      <c r="AE52" s="13">
        <f t="shared" si="9"/>
        <v>0</v>
      </c>
      <c r="AF52" s="13">
        <f t="shared" si="10"/>
        <v>0</v>
      </c>
      <c r="AG52" s="13">
        <f t="shared" si="11"/>
        <v>0</v>
      </c>
      <c r="AH52" s="13">
        <f t="shared" si="12"/>
        <v>0</v>
      </c>
      <c r="AI52" s="13">
        <f t="shared" si="13"/>
        <v>0</v>
      </c>
      <c r="AJ52" s="13">
        <f t="shared" si="14"/>
        <v>0</v>
      </c>
      <c r="AK52" s="13">
        <f t="shared" si="15"/>
        <v>0</v>
      </c>
      <c r="AL52" s="13">
        <f t="shared" si="16"/>
        <v>0</v>
      </c>
      <c r="AM52" s="13">
        <f t="shared" si="17"/>
        <v>0</v>
      </c>
      <c r="AN52" s="13">
        <f t="shared" si="18"/>
        <v>0</v>
      </c>
      <c r="AO52" s="13">
        <f t="shared" si="19"/>
        <v>0</v>
      </c>
      <c r="AP52" s="13">
        <f t="shared" si="20"/>
        <v>0</v>
      </c>
      <c r="AQ52" s="13">
        <f t="shared" si="21"/>
        <v>0</v>
      </c>
      <c r="AR52" s="13">
        <f t="shared" si="22"/>
        <v>0</v>
      </c>
      <c r="AS52" s="13">
        <f t="shared" si="23"/>
        <v>0</v>
      </c>
      <c r="AT52" s="13">
        <f t="shared" si="24"/>
        <v>0</v>
      </c>
      <c r="AU52" s="13">
        <f t="shared" si="25"/>
        <v>0</v>
      </c>
      <c r="AV52" s="13">
        <f t="shared" si="26"/>
        <v>0</v>
      </c>
      <c r="AW52" s="13">
        <f t="shared" si="27"/>
        <v>0</v>
      </c>
      <c r="AX52" s="13">
        <f t="shared" si="28"/>
        <v>0</v>
      </c>
      <c r="AY52" s="13">
        <f t="shared" si="29"/>
        <v>0</v>
      </c>
      <c r="AZ52" s="13">
        <f t="shared" si="30"/>
        <v>0</v>
      </c>
      <c r="BA52" s="13">
        <f t="shared" si="31"/>
        <v>0</v>
      </c>
      <c r="BB52" s="13">
        <f t="shared" si="32"/>
        <v>0</v>
      </c>
      <c r="BC52" s="13">
        <f t="shared" si="33"/>
        <v>0</v>
      </c>
      <c r="BD52" s="13">
        <f t="shared" si="34"/>
        <v>0</v>
      </c>
      <c r="BE52" s="13">
        <f t="shared" si="35"/>
        <v>0</v>
      </c>
      <c r="BF52" s="13">
        <f t="shared" si="36"/>
        <v>0</v>
      </c>
      <c r="BG52" s="13">
        <f t="shared" si="37"/>
        <v>0</v>
      </c>
      <c r="BH52" s="13">
        <f t="shared" si="38"/>
        <v>0</v>
      </c>
      <c r="BI52" s="13">
        <f t="shared" si="39"/>
        <v>0</v>
      </c>
      <c r="BJ52" s="13">
        <f t="shared" si="40"/>
        <v>0</v>
      </c>
      <c r="BK52" s="13">
        <f t="shared" si="41"/>
        <v>0</v>
      </c>
      <c r="BL52" s="13">
        <f t="shared" si="42"/>
        <v>0</v>
      </c>
      <c r="BM52" s="13">
        <f t="shared" si="43"/>
        <v>0</v>
      </c>
      <c r="BN52" s="13">
        <f t="shared" si="44"/>
        <v>0</v>
      </c>
      <c r="BO52" s="13">
        <f t="shared" si="45"/>
        <v>0</v>
      </c>
      <c r="BP52" s="13">
        <f t="shared" si="46"/>
        <v>0</v>
      </c>
      <c r="BQ52" s="13">
        <f t="shared" si="47"/>
        <v>0</v>
      </c>
      <c r="BR52" s="13">
        <f t="shared" si="48"/>
        <v>0</v>
      </c>
      <c r="BS52" s="13">
        <f t="shared" si="49"/>
        <v>0</v>
      </c>
      <c r="BT52" s="13">
        <f t="shared" si="50"/>
        <v>0</v>
      </c>
      <c r="BU52" s="13">
        <f t="shared" si="51"/>
        <v>0</v>
      </c>
      <c r="BV52" s="13">
        <f t="shared" si="52"/>
        <v>0</v>
      </c>
      <c r="BW52" s="13">
        <f t="shared" si="53"/>
        <v>0</v>
      </c>
      <c r="BX52" s="13">
        <f t="shared" si="54"/>
        <v>0</v>
      </c>
      <c r="BY52" s="13">
        <f t="shared" si="55"/>
        <v>0</v>
      </c>
      <c r="BZ52" s="13">
        <f t="shared" si="56"/>
        <v>0</v>
      </c>
      <c r="CA52" s="13">
        <f t="shared" si="57"/>
        <v>0</v>
      </c>
      <c r="CB52" s="13">
        <f t="shared" si="58"/>
        <v>0</v>
      </c>
      <c r="CC52" s="13">
        <f t="shared" si="59"/>
        <v>0</v>
      </c>
      <c r="CD52" s="13">
        <f t="shared" si="60"/>
        <v>0</v>
      </c>
      <c r="CE52" s="13">
        <f t="shared" si="61"/>
        <v>0</v>
      </c>
      <c r="CF52" s="13">
        <f t="shared" si="62"/>
        <v>0</v>
      </c>
      <c r="CG52" s="13">
        <f t="shared" si="63"/>
        <v>0</v>
      </c>
      <c r="CH52" s="13">
        <f t="shared" si="64"/>
        <v>0</v>
      </c>
      <c r="CI52" s="13">
        <f t="shared" si="65"/>
        <v>0</v>
      </c>
      <c r="CJ52" s="13">
        <f t="shared" si="66"/>
        <v>0</v>
      </c>
      <c r="CK52" s="13">
        <f t="shared" si="67"/>
        <v>0</v>
      </c>
      <c r="CL52" s="13">
        <f t="shared" si="68"/>
        <v>0</v>
      </c>
      <c r="CM52" s="13">
        <f t="shared" si="69"/>
        <v>1</v>
      </c>
      <c r="CN52" s="13">
        <f t="shared" si="70"/>
        <v>0</v>
      </c>
      <c r="CO52" s="13">
        <f t="shared" si="71"/>
        <v>0</v>
      </c>
      <c r="CP52" s="13">
        <f t="shared" si="72"/>
        <v>0</v>
      </c>
      <c r="CQ52" s="13">
        <f t="shared" si="73"/>
        <v>0</v>
      </c>
      <c r="CR52" s="13">
        <f t="shared" si="74"/>
        <v>0</v>
      </c>
      <c r="CS52" s="13">
        <f t="shared" si="75"/>
        <v>0</v>
      </c>
      <c r="CT52" s="13">
        <f t="shared" si="76"/>
        <v>0</v>
      </c>
      <c r="CU52" s="13">
        <f t="shared" si="77"/>
        <v>0</v>
      </c>
      <c r="CV52" s="13">
        <f t="shared" si="78"/>
        <v>0</v>
      </c>
      <c r="CW52" s="13">
        <f t="shared" si="79"/>
        <v>0</v>
      </c>
      <c r="CX52" s="13">
        <f t="shared" si="80"/>
        <v>0</v>
      </c>
      <c r="CY52" s="13">
        <f t="shared" si="81"/>
        <v>0</v>
      </c>
      <c r="CZ52" s="13">
        <f t="shared" si="82"/>
        <v>0</v>
      </c>
      <c r="DA52" s="13">
        <f t="shared" si="83"/>
        <v>0</v>
      </c>
      <c r="DB52" s="13">
        <f t="shared" si="84"/>
        <v>0</v>
      </c>
      <c r="DC52" s="13">
        <f t="shared" si="85"/>
        <v>0</v>
      </c>
      <c r="DD52" s="13">
        <f t="shared" si="86"/>
        <v>0</v>
      </c>
      <c r="DE52" s="13">
        <f t="shared" si="87"/>
        <v>0</v>
      </c>
      <c r="DF52" s="13">
        <f t="shared" si="88"/>
        <v>0</v>
      </c>
      <c r="DG52" s="13">
        <f t="shared" si="89"/>
        <v>0</v>
      </c>
      <c r="DH52" s="13">
        <f t="shared" si="90"/>
        <v>0</v>
      </c>
      <c r="DI52" s="13">
        <f t="shared" si="91"/>
        <v>0</v>
      </c>
      <c r="DJ52" s="13">
        <f t="shared" si="92"/>
        <v>0</v>
      </c>
      <c r="DK52" s="13">
        <f t="shared" si="93"/>
        <v>0</v>
      </c>
      <c r="DL52" s="13">
        <f t="shared" si="94"/>
        <v>0</v>
      </c>
      <c r="DM52" s="13">
        <f t="shared" si="95"/>
        <v>0</v>
      </c>
      <c r="DN52" s="13">
        <f t="shared" si="96"/>
        <v>0</v>
      </c>
      <c r="DO52" s="13">
        <f t="shared" si="97"/>
        <v>0</v>
      </c>
      <c r="DP52" s="13">
        <f t="shared" si="98"/>
        <v>0</v>
      </c>
      <c r="DQ52" s="13">
        <f t="shared" si="99"/>
        <v>0</v>
      </c>
      <c r="DR52" s="13">
        <f t="shared" si="100"/>
        <v>0</v>
      </c>
      <c r="DS52" s="13">
        <f t="shared" si="101"/>
        <v>0</v>
      </c>
      <c r="DT52" s="13">
        <f t="shared" si="102"/>
        <v>0</v>
      </c>
      <c r="DU52" s="13">
        <f t="shared" si="103"/>
        <v>0</v>
      </c>
      <c r="DV52" s="13">
        <f t="shared" si="104"/>
        <v>0</v>
      </c>
      <c r="DW52" s="13">
        <f t="shared" si="105"/>
        <v>0</v>
      </c>
      <c r="DX52" s="13">
        <f t="shared" si="106"/>
        <v>0</v>
      </c>
      <c r="DY52" s="13">
        <f t="shared" si="107"/>
        <v>0</v>
      </c>
      <c r="DZ52" s="13">
        <f t="shared" si="108"/>
        <v>0</v>
      </c>
      <c r="EA52" s="13">
        <f t="shared" si="109"/>
        <v>0</v>
      </c>
      <c r="EB52" s="13">
        <f t="shared" si="110"/>
        <v>0</v>
      </c>
      <c r="EC52" s="13">
        <f t="shared" si="111"/>
        <v>0</v>
      </c>
      <c r="ED52" s="13">
        <f t="shared" si="112"/>
        <v>0</v>
      </c>
      <c r="EE52" s="13">
        <f t="shared" si="113"/>
        <v>0</v>
      </c>
      <c r="EF52" s="13">
        <f t="shared" si="114"/>
        <v>0</v>
      </c>
      <c r="EG52" s="13">
        <f t="shared" si="115"/>
        <v>0</v>
      </c>
      <c r="EH52" s="13">
        <f t="shared" si="116"/>
        <v>0</v>
      </c>
      <c r="EI52" s="13">
        <f t="shared" si="117"/>
        <v>0</v>
      </c>
      <c r="EJ52" s="13">
        <f t="shared" si="118"/>
        <v>0</v>
      </c>
      <c r="EK52" s="13">
        <f t="shared" si="119"/>
        <v>0</v>
      </c>
      <c r="EL52" s="13">
        <f t="shared" si="120"/>
        <v>0</v>
      </c>
      <c r="EM52" s="13">
        <f t="shared" si="121"/>
        <v>0</v>
      </c>
      <c r="EN52" s="13">
        <f t="shared" si="122"/>
        <v>0</v>
      </c>
      <c r="EO52" s="13">
        <f t="shared" si="123"/>
        <v>0</v>
      </c>
      <c r="EP52" s="13">
        <f t="shared" si="124"/>
        <v>0</v>
      </c>
      <c r="EQ52" s="13">
        <f t="shared" si="125"/>
        <v>0</v>
      </c>
      <c r="ER52" s="13">
        <f t="shared" si="126"/>
        <v>0</v>
      </c>
      <c r="ES52" s="13">
        <f t="shared" si="127"/>
        <v>0</v>
      </c>
      <c r="ET52" s="13">
        <f t="shared" si="128"/>
        <v>0</v>
      </c>
      <c r="EU52" s="13">
        <f t="shared" si="129"/>
        <v>0</v>
      </c>
      <c r="EV52" s="13">
        <f t="shared" si="130"/>
        <v>0</v>
      </c>
      <c r="EW52" s="13">
        <f t="shared" si="131"/>
        <v>0</v>
      </c>
      <c r="EX52" s="13">
        <f t="shared" si="132"/>
        <v>0</v>
      </c>
      <c r="EY52" s="13">
        <f t="shared" si="133"/>
        <v>0</v>
      </c>
      <c r="EZ52" s="13">
        <f t="shared" si="134"/>
        <v>0</v>
      </c>
      <c r="FA52" s="13">
        <f t="shared" si="135"/>
        <v>0</v>
      </c>
      <c r="FB52" s="13">
        <f t="shared" si="136"/>
        <v>0</v>
      </c>
      <c r="FC52" s="13">
        <f t="shared" si="137"/>
        <v>0</v>
      </c>
      <c r="FD52" s="13">
        <f t="shared" si="138"/>
        <v>0</v>
      </c>
      <c r="FE52" s="13">
        <f t="shared" si="139"/>
        <v>0</v>
      </c>
      <c r="FF52" s="13">
        <f t="shared" si="140"/>
        <v>0</v>
      </c>
      <c r="FG52" s="13">
        <f t="shared" si="141"/>
        <v>0</v>
      </c>
      <c r="FH52" s="13">
        <f t="shared" si="142"/>
        <v>0</v>
      </c>
      <c r="FI52" s="13">
        <f t="shared" si="143"/>
        <v>0</v>
      </c>
      <c r="FJ52" s="13">
        <f t="shared" si="144"/>
        <v>0</v>
      </c>
      <c r="FK52" s="13">
        <f t="shared" si="145"/>
        <v>0</v>
      </c>
      <c r="FL52" s="13">
        <f t="shared" si="146"/>
        <v>0</v>
      </c>
      <c r="FM52" s="13">
        <f t="shared" si="147"/>
        <v>0</v>
      </c>
      <c r="FN52" s="13">
        <f t="shared" si="148"/>
        <v>0</v>
      </c>
      <c r="FO52" s="13">
        <f t="shared" si="149"/>
        <v>0</v>
      </c>
      <c r="FP52" s="13">
        <f t="shared" si="150"/>
        <v>0</v>
      </c>
      <c r="FQ52" s="13">
        <f t="shared" si="151"/>
        <v>0</v>
      </c>
      <c r="FR52" s="13">
        <f t="shared" si="152"/>
        <v>0</v>
      </c>
      <c r="FS52" s="13">
        <f t="shared" si="153"/>
        <v>0</v>
      </c>
      <c r="FT52" s="13">
        <f t="shared" si="154"/>
        <v>0</v>
      </c>
      <c r="FU52" s="13">
        <f t="shared" si="155"/>
        <v>0</v>
      </c>
      <c r="FV52" s="13">
        <f t="shared" si="156"/>
        <v>0</v>
      </c>
      <c r="FW52" s="13">
        <f t="shared" si="157"/>
        <v>0</v>
      </c>
      <c r="FX52" s="13">
        <f t="shared" si="158"/>
        <v>1</v>
      </c>
      <c r="FY52" s="13">
        <f t="shared" si="159"/>
        <v>0</v>
      </c>
      <c r="FZ52" s="13">
        <f t="shared" si="160"/>
        <v>0</v>
      </c>
      <c r="GA52" s="13">
        <f t="shared" si="161"/>
        <v>0</v>
      </c>
      <c r="GB52" s="13">
        <f t="shared" si="162"/>
        <v>0</v>
      </c>
      <c r="GC52" s="13">
        <f t="shared" si="163"/>
        <v>0</v>
      </c>
      <c r="GD52" s="13">
        <f t="shared" si="164"/>
        <v>0</v>
      </c>
      <c r="GE52" s="13">
        <f t="shared" si="165"/>
        <v>0</v>
      </c>
      <c r="GF52" s="13">
        <f t="shared" si="166"/>
        <v>0</v>
      </c>
      <c r="GG52" s="13">
        <f t="shared" si="167"/>
        <v>0</v>
      </c>
      <c r="GH52" s="30">
        <f t="shared" si="168"/>
        <v>2</v>
      </c>
    </row>
    <row r="53" spans="1:190">
      <c r="A53" s="2">
        <f>'database including 834 studies'!A53</f>
        <v>52</v>
      </c>
      <c r="B53" s="2">
        <f>'database including 834 studies'!J53</f>
        <v>1</v>
      </c>
      <c r="C53" s="2">
        <f>'database including 834 studies'!K53</f>
        <v>5</v>
      </c>
      <c r="D53" s="2">
        <f>'database including 834 studies'!L53</f>
        <v>1</v>
      </c>
      <c r="E53" s="2">
        <f>'database including 834 studies'!M53</f>
        <v>1</v>
      </c>
      <c r="F53" s="2">
        <f>'database including 834 studies'!N53</f>
        <v>1</v>
      </c>
      <c r="G53" s="2">
        <f>'database including 834 studies'!O53</f>
        <v>1</v>
      </c>
      <c r="H53" s="2">
        <f>'database including 834 studies'!P53</f>
        <v>1</v>
      </c>
      <c r="I53" s="2">
        <f>'database including 834 studies'!Q53</f>
        <v>0</v>
      </c>
      <c r="J53" s="2">
        <f>'database including 834 studies'!R53</f>
        <v>2022</v>
      </c>
      <c r="K53" s="29">
        <f>'database including 834 studies'!A583</f>
        <v>582</v>
      </c>
      <c r="L53" s="2">
        <f>'database including 834 studies'!J583</f>
        <v>0</v>
      </c>
      <c r="M53" s="2">
        <f>'database including 834 studies'!K583</f>
        <v>6</v>
      </c>
      <c r="N53" s="2">
        <f>'database including 834 studies'!L583</f>
        <v>1</v>
      </c>
      <c r="O53" s="2">
        <f>'database including 834 studies'!M583</f>
        <v>1</v>
      </c>
      <c r="P53" s="2">
        <f>'database including 834 studies'!N583</f>
        <v>1</v>
      </c>
      <c r="Q53" s="2">
        <f>'database including 834 studies'!O583</f>
        <v>1</v>
      </c>
      <c r="R53" s="2">
        <f>'database including 834 studies'!P583</f>
        <v>1</v>
      </c>
      <c r="S53" s="2">
        <f>'database including 834 studies'!Q583</f>
        <v>1</v>
      </c>
      <c r="T53" s="2">
        <f>'database including 834 studies'!R583</f>
        <v>2018</v>
      </c>
      <c r="V53" s="13">
        <f t="shared" si="0"/>
        <v>0</v>
      </c>
      <c r="W53" s="13">
        <f t="shared" si="1"/>
        <v>0</v>
      </c>
      <c r="X53" s="13">
        <f t="shared" si="2"/>
        <v>0</v>
      </c>
      <c r="Y53" s="13">
        <f t="shared" si="3"/>
        <v>0</v>
      </c>
      <c r="Z53" s="13">
        <f t="shared" si="4"/>
        <v>0</v>
      </c>
      <c r="AA53" s="13">
        <f t="shared" si="5"/>
        <v>0</v>
      </c>
      <c r="AB53" s="13">
        <f t="shared" si="6"/>
        <v>0</v>
      </c>
      <c r="AC53" s="13">
        <f t="shared" si="7"/>
        <v>0</v>
      </c>
      <c r="AD53" s="13">
        <f t="shared" si="8"/>
        <v>0</v>
      </c>
      <c r="AE53" s="13">
        <f t="shared" si="9"/>
        <v>0</v>
      </c>
      <c r="AF53" s="13">
        <f t="shared" si="10"/>
        <v>0</v>
      </c>
      <c r="AG53" s="13">
        <f t="shared" si="11"/>
        <v>0</v>
      </c>
      <c r="AH53" s="13">
        <f t="shared" si="12"/>
        <v>0</v>
      </c>
      <c r="AI53" s="13">
        <f t="shared" si="13"/>
        <v>0</v>
      </c>
      <c r="AJ53" s="13">
        <f t="shared" si="14"/>
        <v>0</v>
      </c>
      <c r="AK53" s="13">
        <f t="shared" si="15"/>
        <v>0</v>
      </c>
      <c r="AL53" s="13">
        <f t="shared" si="16"/>
        <v>0</v>
      </c>
      <c r="AM53" s="13">
        <f t="shared" si="17"/>
        <v>0</v>
      </c>
      <c r="AN53" s="13">
        <f t="shared" si="18"/>
        <v>0</v>
      </c>
      <c r="AO53" s="13">
        <f t="shared" si="19"/>
        <v>0</v>
      </c>
      <c r="AP53" s="13">
        <f t="shared" si="20"/>
        <v>0</v>
      </c>
      <c r="AQ53" s="13">
        <f t="shared" si="21"/>
        <v>0</v>
      </c>
      <c r="AR53" s="13">
        <f t="shared" si="22"/>
        <v>0</v>
      </c>
      <c r="AS53" s="13">
        <f t="shared" si="23"/>
        <v>0</v>
      </c>
      <c r="AT53" s="13">
        <f t="shared" si="24"/>
        <v>0</v>
      </c>
      <c r="AU53" s="13">
        <f t="shared" si="25"/>
        <v>0</v>
      </c>
      <c r="AV53" s="13">
        <f t="shared" si="26"/>
        <v>0</v>
      </c>
      <c r="AW53" s="13">
        <f t="shared" si="27"/>
        <v>0</v>
      </c>
      <c r="AX53" s="13">
        <f t="shared" si="28"/>
        <v>0</v>
      </c>
      <c r="AY53" s="13">
        <f t="shared" si="29"/>
        <v>0</v>
      </c>
      <c r="AZ53" s="13">
        <f t="shared" si="30"/>
        <v>0</v>
      </c>
      <c r="BA53" s="13">
        <f t="shared" si="31"/>
        <v>0</v>
      </c>
      <c r="BB53" s="13">
        <f t="shared" si="32"/>
        <v>0</v>
      </c>
      <c r="BC53" s="13">
        <f t="shared" si="33"/>
        <v>0</v>
      </c>
      <c r="BD53" s="13">
        <f t="shared" si="34"/>
        <v>0</v>
      </c>
      <c r="BE53" s="13">
        <f t="shared" si="35"/>
        <v>0</v>
      </c>
      <c r="BF53" s="13">
        <f t="shared" si="36"/>
        <v>0</v>
      </c>
      <c r="BG53" s="13">
        <f t="shared" si="37"/>
        <v>0</v>
      </c>
      <c r="BH53" s="13">
        <f t="shared" si="38"/>
        <v>0</v>
      </c>
      <c r="BI53" s="13">
        <f t="shared" si="39"/>
        <v>0</v>
      </c>
      <c r="BJ53" s="13">
        <f t="shared" si="40"/>
        <v>0</v>
      </c>
      <c r="BK53" s="13">
        <f t="shared" si="41"/>
        <v>0</v>
      </c>
      <c r="BL53" s="13">
        <f t="shared" si="42"/>
        <v>0</v>
      </c>
      <c r="BM53" s="13">
        <f t="shared" si="43"/>
        <v>0</v>
      </c>
      <c r="BN53" s="13">
        <f t="shared" si="44"/>
        <v>0</v>
      </c>
      <c r="BO53" s="13">
        <f t="shared" si="45"/>
        <v>0</v>
      </c>
      <c r="BP53" s="13">
        <f t="shared" si="46"/>
        <v>0</v>
      </c>
      <c r="BQ53" s="13">
        <f t="shared" si="47"/>
        <v>0</v>
      </c>
      <c r="BR53" s="13">
        <f t="shared" si="48"/>
        <v>0</v>
      </c>
      <c r="BS53" s="13">
        <f t="shared" si="49"/>
        <v>0</v>
      </c>
      <c r="BT53" s="13">
        <f t="shared" si="50"/>
        <v>0</v>
      </c>
      <c r="BU53" s="13">
        <f t="shared" si="51"/>
        <v>0</v>
      </c>
      <c r="BV53" s="13">
        <f t="shared" si="52"/>
        <v>0</v>
      </c>
      <c r="BW53" s="13">
        <f t="shared" si="53"/>
        <v>0</v>
      </c>
      <c r="BX53" s="13">
        <f t="shared" si="54"/>
        <v>0</v>
      </c>
      <c r="BY53" s="13">
        <f t="shared" si="55"/>
        <v>0</v>
      </c>
      <c r="BZ53" s="13">
        <f t="shared" si="56"/>
        <v>0</v>
      </c>
      <c r="CA53" s="13">
        <f t="shared" si="57"/>
        <v>0</v>
      </c>
      <c r="CB53" s="13">
        <f t="shared" si="58"/>
        <v>0</v>
      </c>
      <c r="CC53" s="13">
        <f t="shared" si="59"/>
        <v>0</v>
      </c>
      <c r="CD53" s="13">
        <f t="shared" si="60"/>
        <v>0</v>
      </c>
      <c r="CE53" s="13">
        <f t="shared" si="61"/>
        <v>0</v>
      </c>
      <c r="CF53" s="13">
        <f t="shared" si="62"/>
        <v>0</v>
      </c>
      <c r="CG53" s="13">
        <f t="shared" si="63"/>
        <v>0</v>
      </c>
      <c r="CH53" s="13">
        <f t="shared" si="64"/>
        <v>0</v>
      </c>
      <c r="CI53" s="13">
        <f t="shared" si="65"/>
        <v>0</v>
      </c>
      <c r="CJ53" s="13">
        <f t="shared" si="66"/>
        <v>0</v>
      </c>
      <c r="CK53" s="13">
        <f t="shared" si="67"/>
        <v>0</v>
      </c>
      <c r="CL53" s="13">
        <f t="shared" si="68"/>
        <v>0</v>
      </c>
      <c r="CM53" s="13">
        <f t="shared" si="69"/>
        <v>0</v>
      </c>
      <c r="CN53" s="13">
        <f t="shared" si="70"/>
        <v>0</v>
      </c>
      <c r="CO53" s="13">
        <f t="shared" si="71"/>
        <v>1</v>
      </c>
      <c r="CP53" s="13">
        <f t="shared" si="72"/>
        <v>0</v>
      </c>
      <c r="CQ53" s="13">
        <f t="shared" si="73"/>
        <v>0</v>
      </c>
      <c r="CR53" s="13">
        <f t="shared" si="74"/>
        <v>0</v>
      </c>
      <c r="CS53" s="13">
        <f t="shared" si="75"/>
        <v>0</v>
      </c>
      <c r="CT53" s="13">
        <f t="shared" si="76"/>
        <v>0</v>
      </c>
      <c r="CU53" s="13">
        <f t="shared" si="77"/>
        <v>0</v>
      </c>
      <c r="CV53" s="13">
        <f t="shared" si="78"/>
        <v>0</v>
      </c>
      <c r="CW53" s="13">
        <f t="shared" si="79"/>
        <v>0</v>
      </c>
      <c r="CX53" s="13">
        <f t="shared" si="80"/>
        <v>0</v>
      </c>
      <c r="CY53" s="13">
        <f t="shared" si="81"/>
        <v>0</v>
      </c>
      <c r="CZ53" s="13">
        <f t="shared" si="82"/>
        <v>0</v>
      </c>
      <c r="DA53" s="13">
        <f t="shared" si="83"/>
        <v>0</v>
      </c>
      <c r="DB53" s="13">
        <f t="shared" si="84"/>
        <v>0</v>
      </c>
      <c r="DC53" s="13">
        <f t="shared" si="85"/>
        <v>0</v>
      </c>
      <c r="DD53" s="13">
        <f t="shared" si="86"/>
        <v>0</v>
      </c>
      <c r="DE53" s="13">
        <f t="shared" si="87"/>
        <v>0</v>
      </c>
      <c r="DF53" s="13">
        <f t="shared" si="88"/>
        <v>0</v>
      </c>
      <c r="DG53" s="13">
        <f t="shared" si="89"/>
        <v>0</v>
      </c>
      <c r="DH53" s="13">
        <f t="shared" si="90"/>
        <v>0</v>
      </c>
      <c r="DI53" s="13">
        <f t="shared" si="91"/>
        <v>0</v>
      </c>
      <c r="DJ53" s="13">
        <f t="shared" si="92"/>
        <v>0</v>
      </c>
      <c r="DK53" s="13">
        <f t="shared" si="93"/>
        <v>0</v>
      </c>
      <c r="DL53" s="13">
        <f t="shared" si="94"/>
        <v>0</v>
      </c>
      <c r="DM53" s="13">
        <f t="shared" si="95"/>
        <v>0</v>
      </c>
      <c r="DN53" s="13">
        <f t="shared" si="96"/>
        <v>0</v>
      </c>
      <c r="DO53" s="13">
        <f t="shared" si="97"/>
        <v>0</v>
      </c>
      <c r="DP53" s="13">
        <f t="shared" si="98"/>
        <v>0</v>
      </c>
      <c r="DQ53" s="13">
        <f t="shared" si="99"/>
        <v>0</v>
      </c>
      <c r="DR53" s="13">
        <f t="shared" si="100"/>
        <v>0</v>
      </c>
      <c r="DS53" s="13">
        <f t="shared" si="101"/>
        <v>0</v>
      </c>
      <c r="DT53" s="13">
        <f t="shared" si="102"/>
        <v>0</v>
      </c>
      <c r="DU53" s="13">
        <f t="shared" si="103"/>
        <v>0</v>
      </c>
      <c r="DV53" s="13">
        <f t="shared" si="104"/>
        <v>0</v>
      </c>
      <c r="DW53" s="13">
        <f t="shared" si="105"/>
        <v>0</v>
      </c>
      <c r="DX53" s="13">
        <f t="shared" si="106"/>
        <v>0</v>
      </c>
      <c r="DY53" s="13">
        <f t="shared" si="107"/>
        <v>0</v>
      </c>
      <c r="DZ53" s="13">
        <f t="shared" si="108"/>
        <v>0</v>
      </c>
      <c r="EA53" s="13">
        <f t="shared" si="109"/>
        <v>0</v>
      </c>
      <c r="EB53" s="13">
        <f t="shared" si="110"/>
        <v>0</v>
      </c>
      <c r="EC53" s="13">
        <f t="shared" si="111"/>
        <v>0</v>
      </c>
      <c r="ED53" s="13">
        <f t="shared" si="112"/>
        <v>0</v>
      </c>
      <c r="EE53" s="13">
        <f t="shared" si="113"/>
        <v>0</v>
      </c>
      <c r="EF53" s="13">
        <f t="shared" si="114"/>
        <v>0</v>
      </c>
      <c r="EG53" s="13">
        <f t="shared" si="115"/>
        <v>0</v>
      </c>
      <c r="EH53" s="13">
        <f t="shared" si="116"/>
        <v>0</v>
      </c>
      <c r="EI53" s="13">
        <f t="shared" si="117"/>
        <v>0</v>
      </c>
      <c r="EJ53" s="13">
        <f t="shared" si="118"/>
        <v>0</v>
      </c>
      <c r="EK53" s="13">
        <f t="shared" si="119"/>
        <v>0</v>
      </c>
      <c r="EL53" s="13">
        <f t="shared" si="120"/>
        <v>0</v>
      </c>
      <c r="EM53" s="13">
        <f t="shared" si="121"/>
        <v>0</v>
      </c>
      <c r="EN53" s="13">
        <f t="shared" si="122"/>
        <v>0</v>
      </c>
      <c r="EO53" s="13">
        <f t="shared" si="123"/>
        <v>0</v>
      </c>
      <c r="EP53" s="13">
        <f t="shared" si="124"/>
        <v>0</v>
      </c>
      <c r="EQ53" s="13">
        <f t="shared" si="125"/>
        <v>0</v>
      </c>
      <c r="ER53" s="13">
        <f t="shared" si="126"/>
        <v>0</v>
      </c>
      <c r="ES53" s="13">
        <f t="shared" si="127"/>
        <v>0</v>
      </c>
      <c r="ET53" s="13">
        <f t="shared" si="128"/>
        <v>0</v>
      </c>
      <c r="EU53" s="13">
        <f t="shared" si="129"/>
        <v>0</v>
      </c>
      <c r="EV53" s="13">
        <f t="shared" si="130"/>
        <v>0</v>
      </c>
      <c r="EW53" s="13">
        <f t="shared" si="131"/>
        <v>0</v>
      </c>
      <c r="EX53" s="13">
        <f t="shared" si="132"/>
        <v>0</v>
      </c>
      <c r="EY53" s="13">
        <f t="shared" si="133"/>
        <v>0</v>
      </c>
      <c r="EZ53" s="13">
        <f t="shared" si="134"/>
        <v>0</v>
      </c>
      <c r="FA53" s="13">
        <f t="shared" si="135"/>
        <v>0</v>
      </c>
      <c r="FB53" s="13">
        <f t="shared" si="136"/>
        <v>0</v>
      </c>
      <c r="FC53" s="13">
        <f t="shared" si="137"/>
        <v>0</v>
      </c>
      <c r="FD53" s="13">
        <f t="shared" si="138"/>
        <v>0</v>
      </c>
      <c r="FE53" s="13">
        <f t="shared" si="139"/>
        <v>0</v>
      </c>
      <c r="FF53" s="13">
        <f t="shared" si="140"/>
        <v>0</v>
      </c>
      <c r="FG53" s="13">
        <f t="shared" si="141"/>
        <v>0</v>
      </c>
      <c r="FH53" s="13">
        <f t="shared" si="142"/>
        <v>0</v>
      </c>
      <c r="FI53" s="13">
        <f t="shared" si="143"/>
        <v>0</v>
      </c>
      <c r="FJ53" s="13">
        <f t="shared" si="144"/>
        <v>0</v>
      </c>
      <c r="FK53" s="13">
        <f t="shared" si="145"/>
        <v>0</v>
      </c>
      <c r="FL53" s="13">
        <f t="shared" si="146"/>
        <v>0</v>
      </c>
      <c r="FM53" s="13">
        <f t="shared" si="147"/>
        <v>0</v>
      </c>
      <c r="FN53" s="13">
        <f t="shared" si="148"/>
        <v>0</v>
      </c>
      <c r="FO53" s="13">
        <f t="shared" si="149"/>
        <v>0</v>
      </c>
      <c r="FP53" s="13">
        <f t="shared" si="150"/>
        <v>0</v>
      </c>
      <c r="FQ53" s="13">
        <f t="shared" si="151"/>
        <v>0</v>
      </c>
      <c r="FR53" s="13">
        <f t="shared" si="152"/>
        <v>0</v>
      </c>
      <c r="FS53" s="13">
        <f t="shared" si="153"/>
        <v>0</v>
      </c>
      <c r="FT53" s="13">
        <f t="shared" si="154"/>
        <v>0</v>
      </c>
      <c r="FU53" s="13">
        <f t="shared" si="155"/>
        <v>0</v>
      </c>
      <c r="FV53" s="13">
        <f t="shared" si="156"/>
        <v>0</v>
      </c>
      <c r="FW53" s="13">
        <f t="shared" si="157"/>
        <v>0</v>
      </c>
      <c r="FX53" s="13">
        <f t="shared" si="158"/>
        <v>0</v>
      </c>
      <c r="FY53" s="13">
        <f t="shared" si="159"/>
        <v>0</v>
      </c>
      <c r="FZ53" s="13">
        <f t="shared" si="160"/>
        <v>0</v>
      </c>
      <c r="GA53" s="13">
        <f t="shared" si="161"/>
        <v>0</v>
      </c>
      <c r="GB53" s="13">
        <f t="shared" si="162"/>
        <v>0</v>
      </c>
      <c r="GC53" s="13">
        <f t="shared" si="163"/>
        <v>1</v>
      </c>
      <c r="GD53" s="13">
        <f t="shared" si="164"/>
        <v>0</v>
      </c>
      <c r="GE53" s="13">
        <f t="shared" si="165"/>
        <v>0</v>
      </c>
      <c r="GF53" s="13">
        <f t="shared" si="166"/>
        <v>0</v>
      </c>
      <c r="GG53" s="13">
        <f t="shared" si="167"/>
        <v>0</v>
      </c>
      <c r="GH53" s="30">
        <f t="shared" si="168"/>
        <v>2</v>
      </c>
    </row>
    <row r="54" spans="1:190">
      <c r="A54" s="2">
        <f>'database including 834 studies'!A54</f>
        <v>53</v>
      </c>
      <c r="B54" s="2">
        <f>'database including 834 studies'!J54</f>
        <v>1</v>
      </c>
      <c r="C54" s="2">
        <f>'database including 834 studies'!K54</f>
        <v>5</v>
      </c>
      <c r="D54" s="2">
        <f>'database including 834 studies'!L54</f>
        <v>0</v>
      </c>
      <c r="E54" s="2">
        <f>'database including 834 studies'!M54</f>
        <v>1</v>
      </c>
      <c r="F54" s="2">
        <f>'database including 834 studies'!N54</f>
        <v>1</v>
      </c>
      <c r="G54" s="2">
        <f>'database including 834 studies'!O54</f>
        <v>1</v>
      </c>
      <c r="H54" s="2">
        <f>'database including 834 studies'!P54</f>
        <v>1</v>
      </c>
      <c r="I54" s="2">
        <f>'database including 834 studies'!Q54</f>
        <v>1</v>
      </c>
      <c r="J54" s="2">
        <f>'database including 834 studies'!R54</f>
        <v>2017</v>
      </c>
      <c r="K54" s="29">
        <f>'database including 834 studies'!A584</f>
        <v>583</v>
      </c>
      <c r="L54" s="2">
        <f>'database including 834 studies'!J584</f>
        <v>0</v>
      </c>
      <c r="M54" s="2">
        <f>'database including 834 studies'!K584</f>
        <v>6</v>
      </c>
      <c r="N54" s="2">
        <f>'database including 834 studies'!L584</f>
        <v>1</v>
      </c>
      <c r="O54" s="2">
        <f>'database including 834 studies'!M584</f>
        <v>1</v>
      </c>
      <c r="P54" s="2">
        <f>'database including 834 studies'!N584</f>
        <v>1</v>
      </c>
      <c r="Q54" s="2">
        <f>'database including 834 studies'!O584</f>
        <v>1</v>
      </c>
      <c r="R54" s="2">
        <f>'database including 834 studies'!P584</f>
        <v>1</v>
      </c>
      <c r="S54" s="2">
        <f>'database including 834 studies'!Q584</f>
        <v>1</v>
      </c>
      <c r="T54" s="2">
        <f>'database including 834 studies'!R584</f>
        <v>2019</v>
      </c>
      <c r="V54" s="13">
        <f t="shared" si="0"/>
        <v>0</v>
      </c>
      <c r="W54" s="13">
        <f t="shared" si="1"/>
        <v>0</v>
      </c>
      <c r="X54" s="13">
        <f t="shared" si="2"/>
        <v>0</v>
      </c>
      <c r="Y54" s="13">
        <f t="shared" si="3"/>
        <v>0</v>
      </c>
      <c r="Z54" s="13">
        <f t="shared" si="4"/>
        <v>0</v>
      </c>
      <c r="AA54" s="13">
        <f t="shared" si="5"/>
        <v>0</v>
      </c>
      <c r="AB54" s="13">
        <f t="shared" si="6"/>
        <v>0</v>
      </c>
      <c r="AC54" s="13">
        <f t="shared" si="7"/>
        <v>0</v>
      </c>
      <c r="AD54" s="13">
        <f t="shared" si="8"/>
        <v>0</v>
      </c>
      <c r="AE54" s="13">
        <f t="shared" si="9"/>
        <v>0</v>
      </c>
      <c r="AF54" s="13">
        <f t="shared" si="10"/>
        <v>0</v>
      </c>
      <c r="AG54" s="13">
        <f t="shared" si="11"/>
        <v>0</v>
      </c>
      <c r="AH54" s="13">
        <f t="shared" si="12"/>
        <v>0</v>
      </c>
      <c r="AI54" s="13">
        <f t="shared" si="13"/>
        <v>0</v>
      </c>
      <c r="AJ54" s="13">
        <f t="shared" si="14"/>
        <v>0</v>
      </c>
      <c r="AK54" s="13">
        <f t="shared" si="15"/>
        <v>0</v>
      </c>
      <c r="AL54" s="13">
        <f t="shared" si="16"/>
        <v>0</v>
      </c>
      <c r="AM54" s="13">
        <f t="shared" si="17"/>
        <v>0</v>
      </c>
      <c r="AN54" s="13">
        <f t="shared" si="18"/>
        <v>0</v>
      </c>
      <c r="AO54" s="13">
        <f t="shared" si="19"/>
        <v>0</v>
      </c>
      <c r="AP54" s="13">
        <f t="shared" si="20"/>
        <v>0</v>
      </c>
      <c r="AQ54" s="13">
        <f t="shared" si="21"/>
        <v>0</v>
      </c>
      <c r="AR54" s="13">
        <f t="shared" si="22"/>
        <v>0</v>
      </c>
      <c r="AS54" s="13">
        <f t="shared" si="23"/>
        <v>0</v>
      </c>
      <c r="AT54" s="13">
        <f t="shared" si="24"/>
        <v>0</v>
      </c>
      <c r="AU54" s="13">
        <f t="shared" si="25"/>
        <v>0</v>
      </c>
      <c r="AV54" s="13">
        <f t="shared" si="26"/>
        <v>0</v>
      </c>
      <c r="AW54" s="13">
        <f t="shared" si="27"/>
        <v>0</v>
      </c>
      <c r="AX54" s="13">
        <f t="shared" si="28"/>
        <v>0</v>
      </c>
      <c r="AY54" s="13">
        <f t="shared" si="29"/>
        <v>0</v>
      </c>
      <c r="AZ54" s="13">
        <f t="shared" si="30"/>
        <v>0</v>
      </c>
      <c r="BA54" s="13">
        <f t="shared" si="31"/>
        <v>0</v>
      </c>
      <c r="BB54" s="13">
        <f t="shared" si="32"/>
        <v>0</v>
      </c>
      <c r="BC54" s="13">
        <f t="shared" si="33"/>
        <v>0</v>
      </c>
      <c r="BD54" s="13">
        <f t="shared" si="34"/>
        <v>0</v>
      </c>
      <c r="BE54" s="13">
        <f t="shared" si="35"/>
        <v>0</v>
      </c>
      <c r="BF54" s="13">
        <f t="shared" si="36"/>
        <v>0</v>
      </c>
      <c r="BG54" s="13">
        <f t="shared" si="37"/>
        <v>0</v>
      </c>
      <c r="BH54" s="13">
        <f t="shared" si="38"/>
        <v>0</v>
      </c>
      <c r="BI54" s="13">
        <f t="shared" si="39"/>
        <v>0</v>
      </c>
      <c r="BJ54" s="13">
        <f t="shared" si="40"/>
        <v>0</v>
      </c>
      <c r="BK54" s="13">
        <f t="shared" si="41"/>
        <v>0</v>
      </c>
      <c r="BL54" s="13">
        <f t="shared" si="42"/>
        <v>0</v>
      </c>
      <c r="BM54" s="13">
        <f t="shared" si="43"/>
        <v>0</v>
      </c>
      <c r="BN54" s="13">
        <f t="shared" si="44"/>
        <v>0</v>
      </c>
      <c r="BO54" s="13">
        <f t="shared" si="45"/>
        <v>0</v>
      </c>
      <c r="BP54" s="13">
        <f t="shared" si="46"/>
        <v>0</v>
      </c>
      <c r="BQ54" s="13">
        <f t="shared" si="47"/>
        <v>0</v>
      </c>
      <c r="BR54" s="13">
        <f t="shared" si="48"/>
        <v>0</v>
      </c>
      <c r="BS54" s="13">
        <f t="shared" si="49"/>
        <v>0</v>
      </c>
      <c r="BT54" s="13">
        <f t="shared" si="50"/>
        <v>0</v>
      </c>
      <c r="BU54" s="13">
        <f t="shared" si="51"/>
        <v>0</v>
      </c>
      <c r="BV54" s="13">
        <f t="shared" si="52"/>
        <v>0</v>
      </c>
      <c r="BW54" s="13">
        <f t="shared" si="53"/>
        <v>0</v>
      </c>
      <c r="BX54" s="13">
        <f t="shared" si="54"/>
        <v>0</v>
      </c>
      <c r="BY54" s="13">
        <f t="shared" si="55"/>
        <v>0</v>
      </c>
      <c r="BZ54" s="13">
        <f t="shared" si="56"/>
        <v>0</v>
      </c>
      <c r="CA54" s="13">
        <f t="shared" si="57"/>
        <v>0</v>
      </c>
      <c r="CB54" s="13">
        <f t="shared" si="58"/>
        <v>0</v>
      </c>
      <c r="CC54" s="13">
        <f t="shared" si="59"/>
        <v>0</v>
      </c>
      <c r="CD54" s="13">
        <f t="shared" si="60"/>
        <v>0</v>
      </c>
      <c r="CE54" s="13">
        <f t="shared" si="61"/>
        <v>0</v>
      </c>
      <c r="CF54" s="13">
        <f t="shared" si="62"/>
        <v>0</v>
      </c>
      <c r="CG54" s="13">
        <f t="shared" si="63"/>
        <v>0</v>
      </c>
      <c r="CH54" s="13">
        <f t="shared" si="64"/>
        <v>0</v>
      </c>
      <c r="CI54" s="13">
        <f t="shared" si="65"/>
        <v>0</v>
      </c>
      <c r="CJ54" s="13">
        <f t="shared" si="66"/>
        <v>1</v>
      </c>
      <c r="CK54" s="13">
        <f t="shared" si="67"/>
        <v>0</v>
      </c>
      <c r="CL54" s="13">
        <f t="shared" si="68"/>
        <v>0</v>
      </c>
      <c r="CM54" s="13">
        <f t="shared" si="69"/>
        <v>0</v>
      </c>
      <c r="CN54" s="13">
        <f t="shared" si="70"/>
        <v>0</v>
      </c>
      <c r="CO54" s="13">
        <f t="shared" si="71"/>
        <v>0</v>
      </c>
      <c r="CP54" s="13">
        <f t="shared" si="72"/>
        <v>0</v>
      </c>
      <c r="CQ54" s="13">
        <f t="shared" si="73"/>
        <v>0</v>
      </c>
      <c r="CR54" s="13">
        <f t="shared" si="74"/>
        <v>0</v>
      </c>
      <c r="CS54" s="13">
        <f t="shared" si="75"/>
        <v>0</v>
      </c>
      <c r="CT54" s="13">
        <f t="shared" si="76"/>
        <v>0</v>
      </c>
      <c r="CU54" s="13">
        <f t="shared" si="77"/>
        <v>0</v>
      </c>
      <c r="CV54" s="13">
        <f t="shared" si="78"/>
        <v>0</v>
      </c>
      <c r="CW54" s="13">
        <f t="shared" si="79"/>
        <v>0</v>
      </c>
      <c r="CX54" s="13">
        <f t="shared" si="80"/>
        <v>0</v>
      </c>
      <c r="CY54" s="13">
        <f t="shared" si="81"/>
        <v>0</v>
      </c>
      <c r="CZ54" s="13">
        <f t="shared" si="82"/>
        <v>0</v>
      </c>
      <c r="DA54" s="13">
        <f t="shared" si="83"/>
        <v>0</v>
      </c>
      <c r="DB54" s="13">
        <f t="shared" si="84"/>
        <v>0</v>
      </c>
      <c r="DC54" s="13">
        <f t="shared" si="85"/>
        <v>0</v>
      </c>
      <c r="DD54" s="13">
        <f t="shared" si="86"/>
        <v>0</v>
      </c>
      <c r="DE54" s="13">
        <f t="shared" si="87"/>
        <v>0</v>
      </c>
      <c r="DF54" s="13">
        <f t="shared" si="88"/>
        <v>0</v>
      </c>
      <c r="DG54" s="13">
        <f t="shared" si="89"/>
        <v>0</v>
      </c>
      <c r="DH54" s="13">
        <f t="shared" si="90"/>
        <v>0</v>
      </c>
      <c r="DI54" s="13">
        <f t="shared" si="91"/>
        <v>0</v>
      </c>
      <c r="DJ54" s="13">
        <f t="shared" si="92"/>
        <v>0</v>
      </c>
      <c r="DK54" s="13">
        <f t="shared" si="93"/>
        <v>0</v>
      </c>
      <c r="DL54" s="13">
        <f t="shared" si="94"/>
        <v>0</v>
      </c>
      <c r="DM54" s="13">
        <f t="shared" si="95"/>
        <v>0</v>
      </c>
      <c r="DN54" s="13">
        <f t="shared" si="96"/>
        <v>0</v>
      </c>
      <c r="DO54" s="13">
        <f t="shared" si="97"/>
        <v>0</v>
      </c>
      <c r="DP54" s="13">
        <f t="shared" si="98"/>
        <v>0</v>
      </c>
      <c r="DQ54" s="13">
        <f t="shared" si="99"/>
        <v>0</v>
      </c>
      <c r="DR54" s="13">
        <f t="shared" si="100"/>
        <v>0</v>
      </c>
      <c r="DS54" s="13">
        <f t="shared" si="101"/>
        <v>0</v>
      </c>
      <c r="DT54" s="13">
        <f t="shared" si="102"/>
        <v>0</v>
      </c>
      <c r="DU54" s="13">
        <f t="shared" si="103"/>
        <v>0</v>
      </c>
      <c r="DV54" s="13">
        <f t="shared" si="104"/>
        <v>0</v>
      </c>
      <c r="DW54" s="13">
        <f t="shared" si="105"/>
        <v>0</v>
      </c>
      <c r="DX54" s="13">
        <f t="shared" si="106"/>
        <v>0</v>
      </c>
      <c r="DY54" s="13">
        <f t="shared" si="107"/>
        <v>0</v>
      </c>
      <c r="DZ54" s="13">
        <f t="shared" si="108"/>
        <v>0</v>
      </c>
      <c r="EA54" s="13">
        <f t="shared" si="109"/>
        <v>0</v>
      </c>
      <c r="EB54" s="13">
        <f t="shared" si="110"/>
        <v>0</v>
      </c>
      <c r="EC54" s="13">
        <f t="shared" si="111"/>
        <v>0</v>
      </c>
      <c r="ED54" s="13">
        <f t="shared" si="112"/>
        <v>0</v>
      </c>
      <c r="EE54" s="13">
        <f t="shared" si="113"/>
        <v>0</v>
      </c>
      <c r="EF54" s="13">
        <f t="shared" si="114"/>
        <v>0</v>
      </c>
      <c r="EG54" s="13">
        <f t="shared" si="115"/>
        <v>0</v>
      </c>
      <c r="EH54" s="13">
        <f t="shared" si="116"/>
        <v>0</v>
      </c>
      <c r="EI54" s="13">
        <f t="shared" si="117"/>
        <v>0</v>
      </c>
      <c r="EJ54" s="13">
        <f t="shared" si="118"/>
        <v>0</v>
      </c>
      <c r="EK54" s="13">
        <f t="shared" si="119"/>
        <v>0</v>
      </c>
      <c r="EL54" s="13">
        <f t="shared" si="120"/>
        <v>0</v>
      </c>
      <c r="EM54" s="13">
        <f t="shared" si="121"/>
        <v>0</v>
      </c>
      <c r="EN54" s="13">
        <f t="shared" si="122"/>
        <v>0</v>
      </c>
      <c r="EO54" s="13">
        <f t="shared" si="123"/>
        <v>0</v>
      </c>
      <c r="EP54" s="13">
        <f t="shared" si="124"/>
        <v>0</v>
      </c>
      <c r="EQ54" s="13">
        <f t="shared" si="125"/>
        <v>0</v>
      </c>
      <c r="ER54" s="13">
        <f t="shared" si="126"/>
        <v>0</v>
      </c>
      <c r="ES54" s="13">
        <f t="shared" si="127"/>
        <v>0</v>
      </c>
      <c r="ET54" s="13">
        <f t="shared" si="128"/>
        <v>0</v>
      </c>
      <c r="EU54" s="13">
        <f t="shared" si="129"/>
        <v>0</v>
      </c>
      <c r="EV54" s="13">
        <f t="shared" si="130"/>
        <v>0</v>
      </c>
      <c r="EW54" s="13">
        <f t="shared" si="131"/>
        <v>0</v>
      </c>
      <c r="EX54" s="13">
        <f t="shared" si="132"/>
        <v>0</v>
      </c>
      <c r="EY54" s="13">
        <f t="shared" si="133"/>
        <v>0</v>
      </c>
      <c r="EZ54" s="13">
        <f t="shared" si="134"/>
        <v>0</v>
      </c>
      <c r="FA54" s="13">
        <f t="shared" si="135"/>
        <v>0</v>
      </c>
      <c r="FB54" s="13">
        <f t="shared" si="136"/>
        <v>0</v>
      </c>
      <c r="FC54" s="13">
        <f t="shared" si="137"/>
        <v>0</v>
      </c>
      <c r="FD54" s="13">
        <f t="shared" si="138"/>
        <v>0</v>
      </c>
      <c r="FE54" s="13">
        <f t="shared" si="139"/>
        <v>0</v>
      </c>
      <c r="FF54" s="13">
        <f t="shared" si="140"/>
        <v>0</v>
      </c>
      <c r="FG54" s="13">
        <f t="shared" si="141"/>
        <v>0</v>
      </c>
      <c r="FH54" s="13">
        <f t="shared" si="142"/>
        <v>0</v>
      </c>
      <c r="FI54" s="13">
        <f t="shared" si="143"/>
        <v>0</v>
      </c>
      <c r="FJ54" s="13">
        <f t="shared" si="144"/>
        <v>0</v>
      </c>
      <c r="FK54" s="13">
        <f t="shared" si="145"/>
        <v>0</v>
      </c>
      <c r="FL54" s="13">
        <f t="shared" si="146"/>
        <v>0</v>
      </c>
      <c r="FM54" s="13">
        <f t="shared" si="147"/>
        <v>0</v>
      </c>
      <c r="FN54" s="13">
        <f t="shared" si="148"/>
        <v>0</v>
      </c>
      <c r="FO54" s="13">
        <f t="shared" si="149"/>
        <v>0</v>
      </c>
      <c r="FP54" s="13">
        <f t="shared" si="150"/>
        <v>0</v>
      </c>
      <c r="FQ54" s="13">
        <f t="shared" si="151"/>
        <v>0</v>
      </c>
      <c r="FR54" s="13">
        <f t="shared" si="152"/>
        <v>0</v>
      </c>
      <c r="FS54" s="13">
        <f t="shared" si="153"/>
        <v>0</v>
      </c>
      <c r="FT54" s="13">
        <f t="shared" si="154"/>
        <v>0</v>
      </c>
      <c r="FU54" s="13">
        <f t="shared" si="155"/>
        <v>0</v>
      </c>
      <c r="FV54" s="13">
        <f t="shared" si="156"/>
        <v>0</v>
      </c>
      <c r="FW54" s="13">
        <f t="shared" si="157"/>
        <v>0</v>
      </c>
      <c r="FX54" s="13">
        <f t="shared" si="158"/>
        <v>0</v>
      </c>
      <c r="FY54" s="13">
        <f t="shared" si="159"/>
        <v>0</v>
      </c>
      <c r="FZ54" s="13">
        <f t="shared" si="160"/>
        <v>0</v>
      </c>
      <c r="GA54" s="13">
        <f t="shared" si="161"/>
        <v>0</v>
      </c>
      <c r="GB54" s="13">
        <f t="shared" si="162"/>
        <v>0</v>
      </c>
      <c r="GC54" s="13">
        <f t="shared" si="163"/>
        <v>0</v>
      </c>
      <c r="GD54" s="13">
        <f t="shared" si="164"/>
        <v>1</v>
      </c>
      <c r="GE54" s="13">
        <f t="shared" si="165"/>
        <v>0</v>
      </c>
      <c r="GF54" s="13">
        <f t="shared" si="166"/>
        <v>0</v>
      </c>
      <c r="GG54" s="13">
        <f t="shared" si="167"/>
        <v>0</v>
      </c>
      <c r="GH54" s="30">
        <f t="shared" si="168"/>
        <v>2</v>
      </c>
    </row>
    <row r="55" spans="1:190">
      <c r="A55" s="2">
        <f>'database including 834 studies'!A55</f>
        <v>54</v>
      </c>
      <c r="B55" s="2">
        <f>'database including 834 studies'!J55</f>
        <v>1</v>
      </c>
      <c r="C55" s="2">
        <f>'database including 834 studies'!K55</f>
        <v>5</v>
      </c>
      <c r="D55" s="2">
        <f>'database including 834 studies'!L55</f>
        <v>1</v>
      </c>
      <c r="E55" s="2">
        <f>'database including 834 studies'!M55</f>
        <v>1</v>
      </c>
      <c r="F55" s="2">
        <f>'database including 834 studies'!N55</f>
        <v>1</v>
      </c>
      <c r="G55" s="2">
        <f>'database including 834 studies'!O55</f>
        <v>1</v>
      </c>
      <c r="H55" s="2">
        <f>'database including 834 studies'!P55</f>
        <v>1</v>
      </c>
      <c r="I55" s="2">
        <f>'database including 834 studies'!Q55</f>
        <v>0</v>
      </c>
      <c r="J55" s="2">
        <f>'database including 834 studies'!R55</f>
        <v>2018</v>
      </c>
      <c r="K55" s="29">
        <f>'database including 834 studies'!A585</f>
        <v>584</v>
      </c>
      <c r="L55" s="2">
        <f>'database including 834 studies'!J585</f>
        <v>0</v>
      </c>
      <c r="M55" s="2">
        <f>'database including 834 studies'!K585</f>
        <v>6</v>
      </c>
      <c r="N55" s="2">
        <f>'database including 834 studies'!L585</f>
        <v>1</v>
      </c>
      <c r="O55" s="2">
        <f>'database including 834 studies'!M585</f>
        <v>1</v>
      </c>
      <c r="P55" s="2">
        <f>'database including 834 studies'!N585</f>
        <v>1</v>
      </c>
      <c r="Q55" s="2">
        <f>'database including 834 studies'!O585</f>
        <v>1</v>
      </c>
      <c r="R55" s="2">
        <f>'database including 834 studies'!P585</f>
        <v>1</v>
      </c>
      <c r="S55" s="2">
        <f>'database including 834 studies'!Q585</f>
        <v>1</v>
      </c>
      <c r="T55" s="2">
        <f>'database including 834 studies'!R585</f>
        <v>2022</v>
      </c>
      <c r="V55" s="13">
        <f t="shared" si="0"/>
        <v>0</v>
      </c>
      <c r="W55" s="13">
        <f t="shared" si="1"/>
        <v>0</v>
      </c>
      <c r="X55" s="13">
        <f t="shared" si="2"/>
        <v>0</v>
      </c>
      <c r="Y55" s="13">
        <f t="shared" si="3"/>
        <v>0</v>
      </c>
      <c r="Z55" s="13">
        <f t="shared" si="4"/>
        <v>0</v>
      </c>
      <c r="AA55" s="13">
        <f t="shared" si="5"/>
        <v>0</v>
      </c>
      <c r="AB55" s="13">
        <f t="shared" si="6"/>
        <v>0</v>
      </c>
      <c r="AC55" s="13">
        <f t="shared" si="7"/>
        <v>0</v>
      </c>
      <c r="AD55" s="13">
        <f t="shared" si="8"/>
        <v>0</v>
      </c>
      <c r="AE55" s="13">
        <f t="shared" si="9"/>
        <v>0</v>
      </c>
      <c r="AF55" s="13">
        <f t="shared" si="10"/>
        <v>0</v>
      </c>
      <c r="AG55" s="13">
        <f t="shared" si="11"/>
        <v>0</v>
      </c>
      <c r="AH55" s="13">
        <f t="shared" si="12"/>
        <v>0</v>
      </c>
      <c r="AI55" s="13">
        <f t="shared" si="13"/>
        <v>0</v>
      </c>
      <c r="AJ55" s="13">
        <f t="shared" si="14"/>
        <v>0</v>
      </c>
      <c r="AK55" s="13">
        <f t="shared" si="15"/>
        <v>0</v>
      </c>
      <c r="AL55" s="13">
        <f t="shared" si="16"/>
        <v>0</v>
      </c>
      <c r="AM55" s="13">
        <f t="shared" si="17"/>
        <v>0</v>
      </c>
      <c r="AN55" s="13">
        <f t="shared" si="18"/>
        <v>0</v>
      </c>
      <c r="AO55" s="13">
        <f t="shared" si="19"/>
        <v>0</v>
      </c>
      <c r="AP55" s="13">
        <f t="shared" si="20"/>
        <v>0</v>
      </c>
      <c r="AQ55" s="13">
        <f t="shared" si="21"/>
        <v>0</v>
      </c>
      <c r="AR55" s="13">
        <f t="shared" si="22"/>
        <v>0</v>
      </c>
      <c r="AS55" s="13">
        <f t="shared" si="23"/>
        <v>0</v>
      </c>
      <c r="AT55" s="13">
        <f t="shared" si="24"/>
        <v>0</v>
      </c>
      <c r="AU55" s="13">
        <f t="shared" si="25"/>
        <v>0</v>
      </c>
      <c r="AV55" s="13">
        <f t="shared" si="26"/>
        <v>0</v>
      </c>
      <c r="AW55" s="13">
        <f t="shared" si="27"/>
        <v>0</v>
      </c>
      <c r="AX55" s="13">
        <f t="shared" si="28"/>
        <v>0</v>
      </c>
      <c r="AY55" s="13">
        <f t="shared" si="29"/>
        <v>0</v>
      </c>
      <c r="AZ55" s="13">
        <f t="shared" si="30"/>
        <v>0</v>
      </c>
      <c r="BA55" s="13">
        <f t="shared" si="31"/>
        <v>0</v>
      </c>
      <c r="BB55" s="13">
        <f t="shared" si="32"/>
        <v>0</v>
      </c>
      <c r="BC55" s="13">
        <f t="shared" si="33"/>
        <v>0</v>
      </c>
      <c r="BD55" s="13">
        <f t="shared" si="34"/>
        <v>0</v>
      </c>
      <c r="BE55" s="13">
        <f t="shared" si="35"/>
        <v>0</v>
      </c>
      <c r="BF55" s="13">
        <f t="shared" si="36"/>
        <v>0</v>
      </c>
      <c r="BG55" s="13">
        <f t="shared" si="37"/>
        <v>0</v>
      </c>
      <c r="BH55" s="13">
        <f t="shared" si="38"/>
        <v>0</v>
      </c>
      <c r="BI55" s="13">
        <f t="shared" si="39"/>
        <v>0</v>
      </c>
      <c r="BJ55" s="13">
        <f t="shared" si="40"/>
        <v>0</v>
      </c>
      <c r="BK55" s="13">
        <f t="shared" si="41"/>
        <v>0</v>
      </c>
      <c r="BL55" s="13">
        <f t="shared" si="42"/>
        <v>0</v>
      </c>
      <c r="BM55" s="13">
        <f t="shared" si="43"/>
        <v>0</v>
      </c>
      <c r="BN55" s="13">
        <f t="shared" si="44"/>
        <v>0</v>
      </c>
      <c r="BO55" s="13">
        <f t="shared" si="45"/>
        <v>0</v>
      </c>
      <c r="BP55" s="13">
        <f t="shared" si="46"/>
        <v>0</v>
      </c>
      <c r="BQ55" s="13">
        <f t="shared" si="47"/>
        <v>0</v>
      </c>
      <c r="BR55" s="13">
        <f t="shared" si="48"/>
        <v>0</v>
      </c>
      <c r="BS55" s="13">
        <f t="shared" si="49"/>
        <v>0</v>
      </c>
      <c r="BT55" s="13">
        <f t="shared" si="50"/>
        <v>0</v>
      </c>
      <c r="BU55" s="13">
        <f t="shared" si="51"/>
        <v>0</v>
      </c>
      <c r="BV55" s="13">
        <f t="shared" si="52"/>
        <v>0</v>
      </c>
      <c r="BW55" s="13">
        <f t="shared" si="53"/>
        <v>0</v>
      </c>
      <c r="BX55" s="13">
        <f t="shared" si="54"/>
        <v>0</v>
      </c>
      <c r="BY55" s="13">
        <f t="shared" si="55"/>
        <v>0</v>
      </c>
      <c r="BZ55" s="13">
        <f t="shared" si="56"/>
        <v>0</v>
      </c>
      <c r="CA55" s="13">
        <f t="shared" si="57"/>
        <v>0</v>
      </c>
      <c r="CB55" s="13">
        <f t="shared" si="58"/>
        <v>0</v>
      </c>
      <c r="CC55" s="13">
        <f t="shared" si="59"/>
        <v>0</v>
      </c>
      <c r="CD55" s="13">
        <f t="shared" si="60"/>
        <v>0</v>
      </c>
      <c r="CE55" s="13">
        <f t="shared" si="61"/>
        <v>0</v>
      </c>
      <c r="CF55" s="13">
        <f t="shared" si="62"/>
        <v>0</v>
      </c>
      <c r="CG55" s="13">
        <f t="shared" si="63"/>
        <v>0</v>
      </c>
      <c r="CH55" s="13">
        <f t="shared" si="64"/>
        <v>0</v>
      </c>
      <c r="CI55" s="13">
        <f t="shared" si="65"/>
        <v>0</v>
      </c>
      <c r="CJ55" s="13">
        <f t="shared" si="66"/>
        <v>0</v>
      </c>
      <c r="CK55" s="13">
        <f t="shared" si="67"/>
        <v>1</v>
      </c>
      <c r="CL55" s="13">
        <f t="shared" si="68"/>
        <v>0</v>
      </c>
      <c r="CM55" s="13">
        <f t="shared" si="69"/>
        <v>0</v>
      </c>
      <c r="CN55" s="13">
        <f t="shared" si="70"/>
        <v>0</v>
      </c>
      <c r="CO55" s="13">
        <f t="shared" si="71"/>
        <v>0</v>
      </c>
      <c r="CP55" s="13">
        <f t="shared" si="72"/>
        <v>0</v>
      </c>
      <c r="CQ55" s="13">
        <f t="shared" si="73"/>
        <v>0</v>
      </c>
      <c r="CR55" s="13">
        <f t="shared" si="74"/>
        <v>0</v>
      </c>
      <c r="CS55" s="13">
        <f t="shared" si="75"/>
        <v>0</v>
      </c>
      <c r="CT55" s="13">
        <f t="shared" si="76"/>
        <v>0</v>
      </c>
      <c r="CU55" s="13">
        <f t="shared" si="77"/>
        <v>0</v>
      </c>
      <c r="CV55" s="13">
        <f t="shared" si="78"/>
        <v>0</v>
      </c>
      <c r="CW55" s="13">
        <f t="shared" si="79"/>
        <v>0</v>
      </c>
      <c r="CX55" s="13">
        <f t="shared" si="80"/>
        <v>0</v>
      </c>
      <c r="CY55" s="13">
        <f t="shared" si="81"/>
        <v>0</v>
      </c>
      <c r="CZ55" s="13">
        <f t="shared" si="82"/>
        <v>0</v>
      </c>
      <c r="DA55" s="13">
        <f t="shared" si="83"/>
        <v>0</v>
      </c>
      <c r="DB55" s="13">
        <f t="shared" si="84"/>
        <v>0</v>
      </c>
      <c r="DC55" s="13">
        <f t="shared" si="85"/>
        <v>0</v>
      </c>
      <c r="DD55" s="13">
        <f t="shared" si="86"/>
        <v>0</v>
      </c>
      <c r="DE55" s="13">
        <f t="shared" si="87"/>
        <v>0</v>
      </c>
      <c r="DF55" s="13">
        <f t="shared" si="88"/>
        <v>0</v>
      </c>
      <c r="DG55" s="13">
        <f t="shared" si="89"/>
        <v>0</v>
      </c>
      <c r="DH55" s="13">
        <f t="shared" si="90"/>
        <v>0</v>
      </c>
      <c r="DI55" s="13">
        <f t="shared" si="91"/>
        <v>0</v>
      </c>
      <c r="DJ55" s="13">
        <f t="shared" si="92"/>
        <v>0</v>
      </c>
      <c r="DK55" s="13">
        <f t="shared" si="93"/>
        <v>0</v>
      </c>
      <c r="DL55" s="13">
        <f t="shared" si="94"/>
        <v>0</v>
      </c>
      <c r="DM55" s="13">
        <f t="shared" si="95"/>
        <v>0</v>
      </c>
      <c r="DN55" s="13">
        <f t="shared" si="96"/>
        <v>0</v>
      </c>
      <c r="DO55" s="13">
        <f t="shared" si="97"/>
        <v>0</v>
      </c>
      <c r="DP55" s="13">
        <f t="shared" si="98"/>
        <v>0</v>
      </c>
      <c r="DQ55" s="13">
        <f t="shared" si="99"/>
        <v>0</v>
      </c>
      <c r="DR55" s="13">
        <f t="shared" si="100"/>
        <v>0</v>
      </c>
      <c r="DS55" s="13">
        <f t="shared" si="101"/>
        <v>0</v>
      </c>
      <c r="DT55" s="13">
        <f t="shared" si="102"/>
        <v>0</v>
      </c>
      <c r="DU55" s="13">
        <f t="shared" si="103"/>
        <v>0</v>
      </c>
      <c r="DV55" s="13">
        <f t="shared" si="104"/>
        <v>0</v>
      </c>
      <c r="DW55" s="13">
        <f t="shared" si="105"/>
        <v>0</v>
      </c>
      <c r="DX55" s="13">
        <f t="shared" si="106"/>
        <v>0</v>
      </c>
      <c r="DY55" s="13">
        <f t="shared" si="107"/>
        <v>0</v>
      </c>
      <c r="DZ55" s="13">
        <f t="shared" si="108"/>
        <v>0</v>
      </c>
      <c r="EA55" s="13">
        <f t="shared" si="109"/>
        <v>0</v>
      </c>
      <c r="EB55" s="13">
        <f t="shared" si="110"/>
        <v>0</v>
      </c>
      <c r="EC55" s="13">
        <f t="shared" si="111"/>
        <v>0</v>
      </c>
      <c r="ED55" s="13">
        <f t="shared" si="112"/>
        <v>0</v>
      </c>
      <c r="EE55" s="13">
        <f t="shared" si="113"/>
        <v>0</v>
      </c>
      <c r="EF55" s="13">
        <f t="shared" si="114"/>
        <v>0</v>
      </c>
      <c r="EG55" s="13">
        <f t="shared" si="115"/>
        <v>0</v>
      </c>
      <c r="EH55" s="13">
        <f t="shared" si="116"/>
        <v>0</v>
      </c>
      <c r="EI55" s="13">
        <f t="shared" si="117"/>
        <v>0</v>
      </c>
      <c r="EJ55" s="13">
        <f t="shared" si="118"/>
        <v>0</v>
      </c>
      <c r="EK55" s="13">
        <f t="shared" si="119"/>
        <v>0</v>
      </c>
      <c r="EL55" s="13">
        <f t="shared" si="120"/>
        <v>0</v>
      </c>
      <c r="EM55" s="13">
        <f t="shared" si="121"/>
        <v>0</v>
      </c>
      <c r="EN55" s="13">
        <f t="shared" si="122"/>
        <v>0</v>
      </c>
      <c r="EO55" s="13">
        <f t="shared" si="123"/>
        <v>0</v>
      </c>
      <c r="EP55" s="13">
        <f t="shared" si="124"/>
        <v>0</v>
      </c>
      <c r="EQ55" s="13">
        <f t="shared" si="125"/>
        <v>0</v>
      </c>
      <c r="ER55" s="13">
        <f t="shared" si="126"/>
        <v>0</v>
      </c>
      <c r="ES55" s="13">
        <f t="shared" si="127"/>
        <v>0</v>
      </c>
      <c r="ET55" s="13">
        <f t="shared" si="128"/>
        <v>0</v>
      </c>
      <c r="EU55" s="13">
        <f t="shared" si="129"/>
        <v>0</v>
      </c>
      <c r="EV55" s="13">
        <f t="shared" si="130"/>
        <v>0</v>
      </c>
      <c r="EW55" s="13">
        <f t="shared" si="131"/>
        <v>0</v>
      </c>
      <c r="EX55" s="13">
        <f t="shared" si="132"/>
        <v>0</v>
      </c>
      <c r="EY55" s="13">
        <f t="shared" si="133"/>
        <v>0</v>
      </c>
      <c r="EZ55" s="13">
        <f t="shared" si="134"/>
        <v>0</v>
      </c>
      <c r="FA55" s="13">
        <f t="shared" si="135"/>
        <v>0</v>
      </c>
      <c r="FB55" s="13">
        <f t="shared" si="136"/>
        <v>0</v>
      </c>
      <c r="FC55" s="13">
        <f t="shared" si="137"/>
        <v>0</v>
      </c>
      <c r="FD55" s="13">
        <f t="shared" si="138"/>
        <v>0</v>
      </c>
      <c r="FE55" s="13">
        <f t="shared" si="139"/>
        <v>0</v>
      </c>
      <c r="FF55" s="13">
        <f t="shared" si="140"/>
        <v>0</v>
      </c>
      <c r="FG55" s="13">
        <f t="shared" si="141"/>
        <v>0</v>
      </c>
      <c r="FH55" s="13">
        <f t="shared" si="142"/>
        <v>0</v>
      </c>
      <c r="FI55" s="13">
        <f t="shared" si="143"/>
        <v>0</v>
      </c>
      <c r="FJ55" s="13">
        <f t="shared" si="144"/>
        <v>0</v>
      </c>
      <c r="FK55" s="13">
        <f t="shared" si="145"/>
        <v>0</v>
      </c>
      <c r="FL55" s="13">
        <f t="shared" si="146"/>
        <v>0</v>
      </c>
      <c r="FM55" s="13">
        <f t="shared" si="147"/>
        <v>0</v>
      </c>
      <c r="FN55" s="13">
        <f t="shared" si="148"/>
        <v>0</v>
      </c>
      <c r="FO55" s="13">
        <f t="shared" si="149"/>
        <v>0</v>
      </c>
      <c r="FP55" s="13">
        <f t="shared" si="150"/>
        <v>0</v>
      </c>
      <c r="FQ55" s="13">
        <f t="shared" si="151"/>
        <v>0</v>
      </c>
      <c r="FR55" s="13">
        <f t="shared" si="152"/>
        <v>0</v>
      </c>
      <c r="FS55" s="13">
        <f t="shared" si="153"/>
        <v>0</v>
      </c>
      <c r="FT55" s="13">
        <f t="shared" si="154"/>
        <v>0</v>
      </c>
      <c r="FU55" s="13">
        <f t="shared" si="155"/>
        <v>0</v>
      </c>
      <c r="FV55" s="13">
        <f t="shared" si="156"/>
        <v>0</v>
      </c>
      <c r="FW55" s="13">
        <f t="shared" si="157"/>
        <v>0</v>
      </c>
      <c r="FX55" s="13">
        <f t="shared" si="158"/>
        <v>0</v>
      </c>
      <c r="FY55" s="13">
        <f t="shared" si="159"/>
        <v>0</v>
      </c>
      <c r="FZ55" s="13">
        <f t="shared" si="160"/>
        <v>0</v>
      </c>
      <c r="GA55" s="13">
        <f t="shared" si="161"/>
        <v>0</v>
      </c>
      <c r="GB55" s="13">
        <f t="shared" si="162"/>
        <v>0</v>
      </c>
      <c r="GC55" s="13">
        <f t="shared" si="163"/>
        <v>0</v>
      </c>
      <c r="GD55" s="13">
        <f t="shared" si="164"/>
        <v>0</v>
      </c>
      <c r="GE55" s="13">
        <f t="shared" si="165"/>
        <v>0</v>
      </c>
      <c r="GF55" s="13">
        <f t="shared" si="166"/>
        <v>0</v>
      </c>
      <c r="GG55" s="13">
        <f t="shared" si="167"/>
        <v>1</v>
      </c>
      <c r="GH55" s="30">
        <f t="shared" si="168"/>
        <v>2</v>
      </c>
    </row>
    <row r="56" spans="1:190">
      <c r="A56" s="2">
        <f>'database including 834 studies'!A56</f>
        <v>55</v>
      </c>
      <c r="B56" s="2">
        <f>'database including 834 studies'!J56</f>
        <v>1</v>
      </c>
      <c r="C56" s="2">
        <f>'database including 834 studies'!K56</f>
        <v>5</v>
      </c>
      <c r="D56" s="2">
        <f>'database including 834 studies'!L56</f>
        <v>1</v>
      </c>
      <c r="E56" s="2">
        <f>'database including 834 studies'!M56</f>
        <v>1</v>
      </c>
      <c r="F56" s="2">
        <f>'database including 834 studies'!N56</f>
        <v>1</v>
      </c>
      <c r="G56" s="2">
        <f>'database including 834 studies'!O56</f>
        <v>1</v>
      </c>
      <c r="H56" s="2">
        <f>'database including 834 studies'!P56</f>
        <v>1</v>
      </c>
      <c r="I56" s="2">
        <f>'database including 834 studies'!Q56</f>
        <v>0</v>
      </c>
      <c r="J56" s="2">
        <f>'database including 834 studies'!R56</f>
        <v>2020</v>
      </c>
      <c r="K56" s="29">
        <f>'database including 834 studies'!A586</f>
        <v>585</v>
      </c>
      <c r="L56" s="2">
        <f>'database including 834 studies'!J586</f>
        <v>0</v>
      </c>
      <c r="M56" s="2">
        <f>'database including 834 studies'!K586</f>
        <v>6</v>
      </c>
      <c r="N56" s="2">
        <f>'database including 834 studies'!L586</f>
        <v>1</v>
      </c>
      <c r="O56" s="2">
        <f>'database including 834 studies'!M586</f>
        <v>1</v>
      </c>
      <c r="P56" s="2">
        <f>'database including 834 studies'!N586</f>
        <v>1</v>
      </c>
      <c r="Q56" s="2">
        <f>'database including 834 studies'!O586</f>
        <v>1</v>
      </c>
      <c r="R56" s="2">
        <f>'database including 834 studies'!P586</f>
        <v>1</v>
      </c>
      <c r="S56" s="2">
        <f>'database including 834 studies'!Q586</f>
        <v>1</v>
      </c>
      <c r="T56" s="2">
        <f>'database including 834 studies'!R586</f>
        <v>2016</v>
      </c>
      <c r="V56" s="13">
        <f t="shared" si="0"/>
        <v>0</v>
      </c>
      <c r="W56" s="13">
        <f t="shared" si="1"/>
        <v>0</v>
      </c>
      <c r="X56" s="13">
        <f t="shared" si="2"/>
        <v>0</v>
      </c>
      <c r="Y56" s="13">
        <f t="shared" si="3"/>
        <v>0</v>
      </c>
      <c r="Z56" s="13">
        <f t="shared" si="4"/>
        <v>0</v>
      </c>
      <c r="AA56" s="13">
        <f t="shared" si="5"/>
        <v>0</v>
      </c>
      <c r="AB56" s="13">
        <f t="shared" si="6"/>
        <v>0</v>
      </c>
      <c r="AC56" s="13">
        <f t="shared" si="7"/>
        <v>0</v>
      </c>
      <c r="AD56" s="13">
        <f t="shared" si="8"/>
        <v>0</v>
      </c>
      <c r="AE56" s="13">
        <f t="shared" si="9"/>
        <v>0</v>
      </c>
      <c r="AF56" s="13">
        <f t="shared" si="10"/>
        <v>0</v>
      </c>
      <c r="AG56" s="13">
        <f t="shared" si="11"/>
        <v>0</v>
      </c>
      <c r="AH56" s="13">
        <f t="shared" si="12"/>
        <v>0</v>
      </c>
      <c r="AI56" s="13">
        <f t="shared" si="13"/>
        <v>0</v>
      </c>
      <c r="AJ56" s="13">
        <f t="shared" si="14"/>
        <v>0</v>
      </c>
      <c r="AK56" s="13">
        <f t="shared" si="15"/>
        <v>0</v>
      </c>
      <c r="AL56" s="13">
        <f t="shared" si="16"/>
        <v>0</v>
      </c>
      <c r="AM56" s="13">
        <f t="shared" si="17"/>
        <v>0</v>
      </c>
      <c r="AN56" s="13">
        <f t="shared" si="18"/>
        <v>0</v>
      </c>
      <c r="AO56" s="13">
        <f t="shared" si="19"/>
        <v>0</v>
      </c>
      <c r="AP56" s="13">
        <f t="shared" si="20"/>
        <v>0</v>
      </c>
      <c r="AQ56" s="13">
        <f t="shared" si="21"/>
        <v>0</v>
      </c>
      <c r="AR56" s="13">
        <f t="shared" si="22"/>
        <v>0</v>
      </c>
      <c r="AS56" s="13">
        <f t="shared" si="23"/>
        <v>0</v>
      </c>
      <c r="AT56" s="13">
        <f t="shared" si="24"/>
        <v>0</v>
      </c>
      <c r="AU56" s="13">
        <f t="shared" si="25"/>
        <v>0</v>
      </c>
      <c r="AV56" s="13">
        <f t="shared" si="26"/>
        <v>0</v>
      </c>
      <c r="AW56" s="13">
        <f t="shared" si="27"/>
        <v>0</v>
      </c>
      <c r="AX56" s="13">
        <f t="shared" si="28"/>
        <v>0</v>
      </c>
      <c r="AY56" s="13">
        <f t="shared" si="29"/>
        <v>0</v>
      </c>
      <c r="AZ56" s="13">
        <f t="shared" si="30"/>
        <v>0</v>
      </c>
      <c r="BA56" s="13">
        <f t="shared" si="31"/>
        <v>0</v>
      </c>
      <c r="BB56" s="13">
        <f t="shared" si="32"/>
        <v>0</v>
      </c>
      <c r="BC56" s="13">
        <f t="shared" si="33"/>
        <v>0</v>
      </c>
      <c r="BD56" s="13">
        <f t="shared" si="34"/>
        <v>0</v>
      </c>
      <c r="BE56" s="13">
        <f t="shared" si="35"/>
        <v>0</v>
      </c>
      <c r="BF56" s="13">
        <f t="shared" si="36"/>
        <v>0</v>
      </c>
      <c r="BG56" s="13">
        <f t="shared" si="37"/>
        <v>0</v>
      </c>
      <c r="BH56" s="13">
        <f t="shared" si="38"/>
        <v>0</v>
      </c>
      <c r="BI56" s="13">
        <f t="shared" si="39"/>
        <v>0</v>
      </c>
      <c r="BJ56" s="13">
        <f t="shared" si="40"/>
        <v>0</v>
      </c>
      <c r="BK56" s="13">
        <f t="shared" si="41"/>
        <v>0</v>
      </c>
      <c r="BL56" s="13">
        <f t="shared" si="42"/>
        <v>0</v>
      </c>
      <c r="BM56" s="13">
        <f t="shared" si="43"/>
        <v>0</v>
      </c>
      <c r="BN56" s="13">
        <f t="shared" si="44"/>
        <v>0</v>
      </c>
      <c r="BO56" s="13">
        <f t="shared" si="45"/>
        <v>0</v>
      </c>
      <c r="BP56" s="13">
        <f t="shared" si="46"/>
        <v>0</v>
      </c>
      <c r="BQ56" s="13">
        <f t="shared" si="47"/>
        <v>0</v>
      </c>
      <c r="BR56" s="13">
        <f t="shared" si="48"/>
        <v>0</v>
      </c>
      <c r="BS56" s="13">
        <f t="shared" si="49"/>
        <v>0</v>
      </c>
      <c r="BT56" s="13">
        <f t="shared" si="50"/>
        <v>0</v>
      </c>
      <c r="BU56" s="13">
        <f t="shared" si="51"/>
        <v>0</v>
      </c>
      <c r="BV56" s="13">
        <f t="shared" si="52"/>
        <v>0</v>
      </c>
      <c r="BW56" s="13">
        <f t="shared" si="53"/>
        <v>0</v>
      </c>
      <c r="BX56" s="13">
        <f t="shared" si="54"/>
        <v>0</v>
      </c>
      <c r="BY56" s="13">
        <f t="shared" si="55"/>
        <v>0</v>
      </c>
      <c r="BZ56" s="13">
        <f t="shared" si="56"/>
        <v>0</v>
      </c>
      <c r="CA56" s="13">
        <f t="shared" si="57"/>
        <v>0</v>
      </c>
      <c r="CB56" s="13">
        <f t="shared" si="58"/>
        <v>0</v>
      </c>
      <c r="CC56" s="13">
        <f t="shared" si="59"/>
        <v>0</v>
      </c>
      <c r="CD56" s="13">
        <f t="shared" si="60"/>
        <v>0</v>
      </c>
      <c r="CE56" s="13">
        <f t="shared" si="61"/>
        <v>0</v>
      </c>
      <c r="CF56" s="13">
        <f t="shared" si="62"/>
        <v>0</v>
      </c>
      <c r="CG56" s="13">
        <f t="shared" si="63"/>
        <v>0</v>
      </c>
      <c r="CH56" s="13">
        <f t="shared" si="64"/>
        <v>0</v>
      </c>
      <c r="CI56" s="13">
        <f t="shared" si="65"/>
        <v>0</v>
      </c>
      <c r="CJ56" s="13">
        <f t="shared" si="66"/>
        <v>0</v>
      </c>
      <c r="CK56" s="13">
        <f t="shared" si="67"/>
        <v>0</v>
      </c>
      <c r="CL56" s="13">
        <f t="shared" si="68"/>
        <v>0</v>
      </c>
      <c r="CM56" s="13">
        <f t="shared" si="69"/>
        <v>1</v>
      </c>
      <c r="CN56" s="13">
        <f t="shared" si="70"/>
        <v>0</v>
      </c>
      <c r="CO56" s="13">
        <f t="shared" si="71"/>
        <v>0</v>
      </c>
      <c r="CP56" s="13">
        <f t="shared" si="72"/>
        <v>0</v>
      </c>
      <c r="CQ56" s="13">
        <f t="shared" si="73"/>
        <v>0</v>
      </c>
      <c r="CR56" s="13">
        <f t="shared" si="74"/>
        <v>0</v>
      </c>
      <c r="CS56" s="13">
        <f t="shared" si="75"/>
        <v>0</v>
      </c>
      <c r="CT56" s="13">
        <f t="shared" si="76"/>
        <v>0</v>
      </c>
      <c r="CU56" s="13">
        <f t="shared" si="77"/>
        <v>0</v>
      </c>
      <c r="CV56" s="13">
        <f t="shared" si="78"/>
        <v>0</v>
      </c>
      <c r="CW56" s="13">
        <f t="shared" si="79"/>
        <v>0</v>
      </c>
      <c r="CX56" s="13">
        <f t="shared" si="80"/>
        <v>0</v>
      </c>
      <c r="CY56" s="13">
        <f t="shared" si="81"/>
        <v>0</v>
      </c>
      <c r="CZ56" s="13">
        <f t="shared" si="82"/>
        <v>0</v>
      </c>
      <c r="DA56" s="13">
        <f t="shared" si="83"/>
        <v>0</v>
      </c>
      <c r="DB56" s="13">
        <f t="shared" si="84"/>
        <v>0</v>
      </c>
      <c r="DC56" s="13">
        <f t="shared" si="85"/>
        <v>0</v>
      </c>
      <c r="DD56" s="13">
        <f t="shared" si="86"/>
        <v>0</v>
      </c>
      <c r="DE56" s="13">
        <f t="shared" si="87"/>
        <v>0</v>
      </c>
      <c r="DF56" s="13">
        <f t="shared" si="88"/>
        <v>0</v>
      </c>
      <c r="DG56" s="13">
        <f t="shared" si="89"/>
        <v>0</v>
      </c>
      <c r="DH56" s="13">
        <f t="shared" si="90"/>
        <v>0</v>
      </c>
      <c r="DI56" s="13">
        <f t="shared" si="91"/>
        <v>0</v>
      </c>
      <c r="DJ56" s="13">
        <f t="shared" si="92"/>
        <v>0</v>
      </c>
      <c r="DK56" s="13">
        <f t="shared" si="93"/>
        <v>0</v>
      </c>
      <c r="DL56" s="13">
        <f t="shared" si="94"/>
        <v>0</v>
      </c>
      <c r="DM56" s="13">
        <f t="shared" si="95"/>
        <v>0</v>
      </c>
      <c r="DN56" s="13">
        <f t="shared" si="96"/>
        <v>0</v>
      </c>
      <c r="DO56" s="13">
        <f t="shared" si="97"/>
        <v>0</v>
      </c>
      <c r="DP56" s="13">
        <f t="shared" si="98"/>
        <v>0</v>
      </c>
      <c r="DQ56" s="13">
        <f t="shared" si="99"/>
        <v>0</v>
      </c>
      <c r="DR56" s="13">
        <f t="shared" si="100"/>
        <v>0</v>
      </c>
      <c r="DS56" s="13">
        <f t="shared" si="101"/>
        <v>0</v>
      </c>
      <c r="DT56" s="13">
        <f t="shared" si="102"/>
        <v>0</v>
      </c>
      <c r="DU56" s="13">
        <f t="shared" si="103"/>
        <v>0</v>
      </c>
      <c r="DV56" s="13">
        <f t="shared" si="104"/>
        <v>0</v>
      </c>
      <c r="DW56" s="13">
        <f t="shared" si="105"/>
        <v>0</v>
      </c>
      <c r="DX56" s="13">
        <f t="shared" si="106"/>
        <v>0</v>
      </c>
      <c r="DY56" s="13">
        <f t="shared" si="107"/>
        <v>0</v>
      </c>
      <c r="DZ56" s="13">
        <f t="shared" si="108"/>
        <v>0</v>
      </c>
      <c r="EA56" s="13">
        <f t="shared" si="109"/>
        <v>0</v>
      </c>
      <c r="EB56" s="13">
        <f t="shared" si="110"/>
        <v>0</v>
      </c>
      <c r="EC56" s="13">
        <f t="shared" si="111"/>
        <v>0</v>
      </c>
      <c r="ED56" s="13">
        <f t="shared" si="112"/>
        <v>0</v>
      </c>
      <c r="EE56" s="13">
        <f t="shared" si="113"/>
        <v>0</v>
      </c>
      <c r="EF56" s="13">
        <f t="shared" si="114"/>
        <v>0</v>
      </c>
      <c r="EG56" s="13">
        <f t="shared" si="115"/>
        <v>0</v>
      </c>
      <c r="EH56" s="13">
        <f t="shared" si="116"/>
        <v>0</v>
      </c>
      <c r="EI56" s="13">
        <f t="shared" si="117"/>
        <v>0</v>
      </c>
      <c r="EJ56" s="13">
        <f t="shared" si="118"/>
        <v>0</v>
      </c>
      <c r="EK56" s="13">
        <f t="shared" si="119"/>
        <v>0</v>
      </c>
      <c r="EL56" s="13">
        <f t="shared" si="120"/>
        <v>0</v>
      </c>
      <c r="EM56" s="13">
        <f t="shared" si="121"/>
        <v>0</v>
      </c>
      <c r="EN56" s="13">
        <f t="shared" si="122"/>
        <v>0</v>
      </c>
      <c r="EO56" s="13">
        <f t="shared" si="123"/>
        <v>0</v>
      </c>
      <c r="EP56" s="13">
        <f t="shared" si="124"/>
        <v>0</v>
      </c>
      <c r="EQ56" s="13">
        <f t="shared" si="125"/>
        <v>0</v>
      </c>
      <c r="ER56" s="13">
        <f t="shared" si="126"/>
        <v>0</v>
      </c>
      <c r="ES56" s="13">
        <f t="shared" si="127"/>
        <v>0</v>
      </c>
      <c r="ET56" s="13">
        <f t="shared" si="128"/>
        <v>0</v>
      </c>
      <c r="EU56" s="13">
        <f t="shared" si="129"/>
        <v>0</v>
      </c>
      <c r="EV56" s="13">
        <f t="shared" si="130"/>
        <v>0</v>
      </c>
      <c r="EW56" s="13">
        <f t="shared" si="131"/>
        <v>0</v>
      </c>
      <c r="EX56" s="13">
        <f t="shared" si="132"/>
        <v>0</v>
      </c>
      <c r="EY56" s="13">
        <f t="shared" si="133"/>
        <v>0</v>
      </c>
      <c r="EZ56" s="13">
        <f t="shared" si="134"/>
        <v>0</v>
      </c>
      <c r="FA56" s="13">
        <f t="shared" si="135"/>
        <v>0</v>
      </c>
      <c r="FB56" s="13">
        <f t="shared" si="136"/>
        <v>0</v>
      </c>
      <c r="FC56" s="13">
        <f t="shared" si="137"/>
        <v>0</v>
      </c>
      <c r="FD56" s="13">
        <f t="shared" si="138"/>
        <v>0</v>
      </c>
      <c r="FE56" s="13">
        <f t="shared" si="139"/>
        <v>0</v>
      </c>
      <c r="FF56" s="13">
        <f t="shared" si="140"/>
        <v>0</v>
      </c>
      <c r="FG56" s="13">
        <f t="shared" si="141"/>
        <v>0</v>
      </c>
      <c r="FH56" s="13">
        <f t="shared" si="142"/>
        <v>0</v>
      </c>
      <c r="FI56" s="13">
        <f t="shared" si="143"/>
        <v>0</v>
      </c>
      <c r="FJ56" s="13">
        <f t="shared" si="144"/>
        <v>0</v>
      </c>
      <c r="FK56" s="13">
        <f t="shared" si="145"/>
        <v>0</v>
      </c>
      <c r="FL56" s="13">
        <f t="shared" si="146"/>
        <v>0</v>
      </c>
      <c r="FM56" s="13">
        <f t="shared" si="147"/>
        <v>0</v>
      </c>
      <c r="FN56" s="13">
        <f t="shared" si="148"/>
        <v>0</v>
      </c>
      <c r="FO56" s="13">
        <f t="shared" si="149"/>
        <v>0</v>
      </c>
      <c r="FP56" s="13">
        <f t="shared" si="150"/>
        <v>0</v>
      </c>
      <c r="FQ56" s="13">
        <f t="shared" si="151"/>
        <v>0</v>
      </c>
      <c r="FR56" s="13">
        <f t="shared" si="152"/>
        <v>0</v>
      </c>
      <c r="FS56" s="13">
        <f t="shared" si="153"/>
        <v>0</v>
      </c>
      <c r="FT56" s="13">
        <f t="shared" si="154"/>
        <v>0</v>
      </c>
      <c r="FU56" s="13">
        <f t="shared" si="155"/>
        <v>0</v>
      </c>
      <c r="FV56" s="13">
        <f t="shared" si="156"/>
        <v>0</v>
      </c>
      <c r="FW56" s="13">
        <f t="shared" si="157"/>
        <v>0</v>
      </c>
      <c r="FX56" s="13">
        <f t="shared" si="158"/>
        <v>0</v>
      </c>
      <c r="FY56" s="13">
        <f t="shared" si="159"/>
        <v>0</v>
      </c>
      <c r="FZ56" s="13">
        <f t="shared" si="160"/>
        <v>0</v>
      </c>
      <c r="GA56" s="13">
        <f t="shared" si="161"/>
        <v>1</v>
      </c>
      <c r="GB56" s="13">
        <f t="shared" si="162"/>
        <v>0</v>
      </c>
      <c r="GC56" s="13">
        <f t="shared" si="163"/>
        <v>0</v>
      </c>
      <c r="GD56" s="13">
        <f t="shared" si="164"/>
        <v>0</v>
      </c>
      <c r="GE56" s="13">
        <f t="shared" si="165"/>
        <v>0</v>
      </c>
      <c r="GF56" s="13">
        <f t="shared" si="166"/>
        <v>0</v>
      </c>
      <c r="GG56" s="13">
        <f t="shared" si="167"/>
        <v>0</v>
      </c>
      <c r="GH56" s="30">
        <f t="shared" si="168"/>
        <v>2</v>
      </c>
    </row>
    <row r="57" spans="1:190">
      <c r="A57" s="2">
        <f>'database including 834 studies'!A57</f>
        <v>56</v>
      </c>
      <c r="B57" s="2">
        <f>'database including 834 studies'!J57</f>
        <v>1</v>
      </c>
      <c r="C57" s="2">
        <f>'database including 834 studies'!K57</f>
        <v>5</v>
      </c>
      <c r="D57" s="2">
        <f>'database including 834 studies'!L57</f>
        <v>1</v>
      </c>
      <c r="E57" s="2">
        <f>'database including 834 studies'!M57</f>
        <v>1</v>
      </c>
      <c r="F57" s="2">
        <f>'database including 834 studies'!N57</f>
        <v>1</v>
      </c>
      <c r="G57" s="2">
        <f>'database including 834 studies'!O57</f>
        <v>1</v>
      </c>
      <c r="H57" s="2">
        <f>'database including 834 studies'!P57</f>
        <v>1</v>
      </c>
      <c r="I57" s="2">
        <f>'database including 834 studies'!Q57</f>
        <v>0</v>
      </c>
      <c r="J57" s="2">
        <f>'database including 834 studies'!R57</f>
        <v>2015</v>
      </c>
      <c r="K57" s="29">
        <f>'database including 834 studies'!A587</f>
        <v>586</v>
      </c>
      <c r="L57" s="2">
        <f>'database including 834 studies'!J587</f>
        <v>0</v>
      </c>
      <c r="M57" s="2">
        <f>'database including 834 studies'!K587</f>
        <v>6</v>
      </c>
      <c r="N57" s="2">
        <f>'database including 834 studies'!L587</f>
        <v>1</v>
      </c>
      <c r="O57" s="2">
        <f>'database including 834 studies'!M587</f>
        <v>1</v>
      </c>
      <c r="P57" s="2">
        <f>'database including 834 studies'!N587</f>
        <v>1</v>
      </c>
      <c r="Q57" s="2">
        <f>'database including 834 studies'!O587</f>
        <v>1</v>
      </c>
      <c r="R57" s="2">
        <f>'database including 834 studies'!P587</f>
        <v>1</v>
      </c>
      <c r="S57" s="2">
        <f>'database including 834 studies'!Q587</f>
        <v>1</v>
      </c>
      <c r="T57" s="2">
        <f>'database including 834 studies'!R587</f>
        <v>2020</v>
      </c>
      <c r="V57" s="13">
        <f t="shared" si="0"/>
        <v>0</v>
      </c>
      <c r="W57" s="13">
        <f t="shared" si="1"/>
        <v>0</v>
      </c>
      <c r="X57" s="13">
        <f t="shared" si="2"/>
        <v>0</v>
      </c>
      <c r="Y57" s="13">
        <f t="shared" si="3"/>
        <v>0</v>
      </c>
      <c r="Z57" s="13">
        <f t="shared" si="4"/>
        <v>0</v>
      </c>
      <c r="AA57" s="13">
        <f t="shared" si="5"/>
        <v>0</v>
      </c>
      <c r="AB57" s="13">
        <f t="shared" si="6"/>
        <v>0</v>
      </c>
      <c r="AC57" s="13">
        <f t="shared" si="7"/>
        <v>0</v>
      </c>
      <c r="AD57" s="13">
        <f t="shared" si="8"/>
        <v>0</v>
      </c>
      <c r="AE57" s="13">
        <f t="shared" si="9"/>
        <v>0</v>
      </c>
      <c r="AF57" s="13">
        <f t="shared" si="10"/>
        <v>0</v>
      </c>
      <c r="AG57" s="13">
        <f t="shared" si="11"/>
        <v>0</v>
      </c>
      <c r="AH57" s="13">
        <f t="shared" si="12"/>
        <v>0</v>
      </c>
      <c r="AI57" s="13">
        <f t="shared" si="13"/>
        <v>0</v>
      </c>
      <c r="AJ57" s="13">
        <f t="shared" si="14"/>
        <v>0</v>
      </c>
      <c r="AK57" s="13">
        <f t="shared" si="15"/>
        <v>0</v>
      </c>
      <c r="AL57" s="13">
        <f t="shared" si="16"/>
        <v>0</v>
      </c>
      <c r="AM57" s="13">
        <f t="shared" si="17"/>
        <v>0</v>
      </c>
      <c r="AN57" s="13">
        <f t="shared" si="18"/>
        <v>0</v>
      </c>
      <c r="AO57" s="13">
        <f t="shared" si="19"/>
        <v>0</v>
      </c>
      <c r="AP57" s="13">
        <f t="shared" si="20"/>
        <v>0</v>
      </c>
      <c r="AQ57" s="13">
        <f t="shared" si="21"/>
        <v>0</v>
      </c>
      <c r="AR57" s="13">
        <f t="shared" si="22"/>
        <v>0</v>
      </c>
      <c r="AS57" s="13">
        <f t="shared" si="23"/>
        <v>0</v>
      </c>
      <c r="AT57" s="13">
        <f t="shared" si="24"/>
        <v>0</v>
      </c>
      <c r="AU57" s="13">
        <f t="shared" si="25"/>
        <v>0</v>
      </c>
      <c r="AV57" s="13">
        <f t="shared" si="26"/>
        <v>0</v>
      </c>
      <c r="AW57" s="13">
        <f t="shared" si="27"/>
        <v>0</v>
      </c>
      <c r="AX57" s="13">
        <f t="shared" si="28"/>
        <v>0</v>
      </c>
      <c r="AY57" s="13">
        <f t="shared" si="29"/>
        <v>0</v>
      </c>
      <c r="AZ57" s="13">
        <f t="shared" si="30"/>
        <v>0</v>
      </c>
      <c r="BA57" s="13">
        <f t="shared" si="31"/>
        <v>0</v>
      </c>
      <c r="BB57" s="13">
        <f t="shared" si="32"/>
        <v>0</v>
      </c>
      <c r="BC57" s="13">
        <f t="shared" si="33"/>
        <v>0</v>
      </c>
      <c r="BD57" s="13">
        <f t="shared" si="34"/>
        <v>0</v>
      </c>
      <c r="BE57" s="13">
        <f t="shared" si="35"/>
        <v>0</v>
      </c>
      <c r="BF57" s="13">
        <f t="shared" si="36"/>
        <v>0</v>
      </c>
      <c r="BG57" s="13">
        <f t="shared" si="37"/>
        <v>0</v>
      </c>
      <c r="BH57" s="13">
        <f t="shared" si="38"/>
        <v>0</v>
      </c>
      <c r="BI57" s="13">
        <f t="shared" si="39"/>
        <v>0</v>
      </c>
      <c r="BJ57" s="13">
        <f t="shared" si="40"/>
        <v>0</v>
      </c>
      <c r="BK57" s="13">
        <f t="shared" si="41"/>
        <v>0</v>
      </c>
      <c r="BL57" s="13">
        <f t="shared" si="42"/>
        <v>0</v>
      </c>
      <c r="BM57" s="13">
        <f t="shared" si="43"/>
        <v>0</v>
      </c>
      <c r="BN57" s="13">
        <f t="shared" si="44"/>
        <v>0</v>
      </c>
      <c r="BO57" s="13">
        <f t="shared" si="45"/>
        <v>0</v>
      </c>
      <c r="BP57" s="13">
        <f t="shared" si="46"/>
        <v>0</v>
      </c>
      <c r="BQ57" s="13">
        <f t="shared" si="47"/>
        <v>0</v>
      </c>
      <c r="BR57" s="13">
        <f t="shared" si="48"/>
        <v>0</v>
      </c>
      <c r="BS57" s="13">
        <f t="shared" si="49"/>
        <v>0</v>
      </c>
      <c r="BT57" s="13">
        <f t="shared" si="50"/>
        <v>0</v>
      </c>
      <c r="BU57" s="13">
        <f t="shared" si="51"/>
        <v>0</v>
      </c>
      <c r="BV57" s="13">
        <f t="shared" si="52"/>
        <v>0</v>
      </c>
      <c r="BW57" s="13">
        <f t="shared" si="53"/>
        <v>0</v>
      </c>
      <c r="BX57" s="13">
        <f t="shared" si="54"/>
        <v>0</v>
      </c>
      <c r="BY57" s="13">
        <f t="shared" si="55"/>
        <v>0</v>
      </c>
      <c r="BZ57" s="13">
        <f t="shared" si="56"/>
        <v>0</v>
      </c>
      <c r="CA57" s="13">
        <f t="shared" si="57"/>
        <v>0</v>
      </c>
      <c r="CB57" s="13">
        <f t="shared" si="58"/>
        <v>0</v>
      </c>
      <c r="CC57" s="13">
        <f t="shared" si="59"/>
        <v>0</v>
      </c>
      <c r="CD57" s="13">
        <f t="shared" si="60"/>
        <v>0</v>
      </c>
      <c r="CE57" s="13">
        <f t="shared" si="61"/>
        <v>0</v>
      </c>
      <c r="CF57" s="13">
        <f t="shared" si="62"/>
        <v>0</v>
      </c>
      <c r="CG57" s="13">
        <f t="shared" si="63"/>
        <v>0</v>
      </c>
      <c r="CH57" s="13">
        <f t="shared" si="64"/>
        <v>1</v>
      </c>
      <c r="CI57" s="13">
        <f t="shared" si="65"/>
        <v>0</v>
      </c>
      <c r="CJ57" s="13">
        <f t="shared" si="66"/>
        <v>0</v>
      </c>
      <c r="CK57" s="13">
        <f t="shared" si="67"/>
        <v>0</v>
      </c>
      <c r="CL57" s="13">
        <f t="shared" si="68"/>
        <v>0</v>
      </c>
      <c r="CM57" s="13">
        <f t="shared" si="69"/>
        <v>0</v>
      </c>
      <c r="CN57" s="13">
        <f t="shared" si="70"/>
        <v>0</v>
      </c>
      <c r="CO57" s="13">
        <f t="shared" si="71"/>
        <v>0</v>
      </c>
      <c r="CP57" s="13">
        <f t="shared" si="72"/>
        <v>0</v>
      </c>
      <c r="CQ57" s="13">
        <f t="shared" si="73"/>
        <v>0</v>
      </c>
      <c r="CR57" s="13">
        <f t="shared" si="74"/>
        <v>0</v>
      </c>
      <c r="CS57" s="13">
        <f t="shared" si="75"/>
        <v>0</v>
      </c>
      <c r="CT57" s="13">
        <f t="shared" si="76"/>
        <v>0</v>
      </c>
      <c r="CU57" s="13">
        <f t="shared" si="77"/>
        <v>0</v>
      </c>
      <c r="CV57" s="13">
        <f t="shared" si="78"/>
        <v>0</v>
      </c>
      <c r="CW57" s="13">
        <f t="shared" si="79"/>
        <v>0</v>
      </c>
      <c r="CX57" s="13">
        <f t="shared" si="80"/>
        <v>0</v>
      </c>
      <c r="CY57" s="13">
        <f t="shared" si="81"/>
        <v>0</v>
      </c>
      <c r="CZ57" s="13">
        <f t="shared" si="82"/>
        <v>0</v>
      </c>
      <c r="DA57" s="13">
        <f t="shared" si="83"/>
        <v>0</v>
      </c>
      <c r="DB57" s="13">
        <f t="shared" si="84"/>
        <v>0</v>
      </c>
      <c r="DC57" s="13">
        <f t="shared" si="85"/>
        <v>0</v>
      </c>
      <c r="DD57" s="13">
        <f t="shared" si="86"/>
        <v>0</v>
      </c>
      <c r="DE57" s="13">
        <f t="shared" si="87"/>
        <v>0</v>
      </c>
      <c r="DF57" s="13">
        <f t="shared" si="88"/>
        <v>0</v>
      </c>
      <c r="DG57" s="13">
        <f t="shared" si="89"/>
        <v>0</v>
      </c>
      <c r="DH57" s="13">
        <f t="shared" si="90"/>
        <v>0</v>
      </c>
      <c r="DI57" s="13">
        <f t="shared" si="91"/>
        <v>0</v>
      </c>
      <c r="DJ57" s="13">
        <f t="shared" si="92"/>
        <v>0</v>
      </c>
      <c r="DK57" s="13">
        <f t="shared" si="93"/>
        <v>0</v>
      </c>
      <c r="DL57" s="13">
        <f t="shared" si="94"/>
        <v>0</v>
      </c>
      <c r="DM57" s="13">
        <f t="shared" si="95"/>
        <v>0</v>
      </c>
      <c r="DN57" s="13">
        <f t="shared" si="96"/>
        <v>0</v>
      </c>
      <c r="DO57" s="13">
        <f t="shared" si="97"/>
        <v>0</v>
      </c>
      <c r="DP57" s="13">
        <f t="shared" si="98"/>
        <v>0</v>
      </c>
      <c r="DQ57" s="13">
        <f t="shared" si="99"/>
        <v>0</v>
      </c>
      <c r="DR57" s="13">
        <f t="shared" si="100"/>
        <v>0</v>
      </c>
      <c r="DS57" s="13">
        <f t="shared" si="101"/>
        <v>0</v>
      </c>
      <c r="DT57" s="13">
        <f t="shared" si="102"/>
        <v>0</v>
      </c>
      <c r="DU57" s="13">
        <f t="shared" si="103"/>
        <v>0</v>
      </c>
      <c r="DV57" s="13">
        <f t="shared" si="104"/>
        <v>0</v>
      </c>
      <c r="DW57" s="13">
        <f t="shared" si="105"/>
        <v>0</v>
      </c>
      <c r="DX57" s="13">
        <f t="shared" si="106"/>
        <v>0</v>
      </c>
      <c r="DY57" s="13">
        <f t="shared" si="107"/>
        <v>0</v>
      </c>
      <c r="DZ57" s="13">
        <f t="shared" si="108"/>
        <v>0</v>
      </c>
      <c r="EA57" s="13">
        <f t="shared" si="109"/>
        <v>0</v>
      </c>
      <c r="EB57" s="13">
        <f t="shared" si="110"/>
        <v>0</v>
      </c>
      <c r="EC57" s="13">
        <f t="shared" si="111"/>
        <v>0</v>
      </c>
      <c r="ED57" s="13">
        <f t="shared" si="112"/>
        <v>0</v>
      </c>
      <c r="EE57" s="13">
        <f t="shared" si="113"/>
        <v>0</v>
      </c>
      <c r="EF57" s="13">
        <f t="shared" si="114"/>
        <v>0</v>
      </c>
      <c r="EG57" s="13">
        <f t="shared" si="115"/>
        <v>0</v>
      </c>
      <c r="EH57" s="13">
        <f t="shared" si="116"/>
        <v>0</v>
      </c>
      <c r="EI57" s="13">
        <f t="shared" si="117"/>
        <v>0</v>
      </c>
      <c r="EJ57" s="13">
        <f t="shared" si="118"/>
        <v>0</v>
      </c>
      <c r="EK57" s="13">
        <f t="shared" si="119"/>
        <v>0</v>
      </c>
      <c r="EL57" s="13">
        <f t="shared" si="120"/>
        <v>0</v>
      </c>
      <c r="EM57" s="13">
        <f t="shared" si="121"/>
        <v>0</v>
      </c>
      <c r="EN57" s="13">
        <f t="shared" si="122"/>
        <v>0</v>
      </c>
      <c r="EO57" s="13">
        <f t="shared" si="123"/>
        <v>0</v>
      </c>
      <c r="EP57" s="13">
        <f t="shared" si="124"/>
        <v>0</v>
      </c>
      <c r="EQ57" s="13">
        <f t="shared" si="125"/>
        <v>0</v>
      </c>
      <c r="ER57" s="13">
        <f t="shared" si="126"/>
        <v>0</v>
      </c>
      <c r="ES57" s="13">
        <f t="shared" si="127"/>
        <v>0</v>
      </c>
      <c r="ET57" s="13">
        <f t="shared" si="128"/>
        <v>0</v>
      </c>
      <c r="EU57" s="13">
        <f t="shared" si="129"/>
        <v>0</v>
      </c>
      <c r="EV57" s="13">
        <f t="shared" si="130"/>
        <v>0</v>
      </c>
      <c r="EW57" s="13">
        <f t="shared" si="131"/>
        <v>0</v>
      </c>
      <c r="EX57" s="13">
        <f t="shared" si="132"/>
        <v>0</v>
      </c>
      <c r="EY57" s="13">
        <f t="shared" si="133"/>
        <v>0</v>
      </c>
      <c r="EZ57" s="13">
        <f t="shared" si="134"/>
        <v>0</v>
      </c>
      <c r="FA57" s="13">
        <f t="shared" si="135"/>
        <v>0</v>
      </c>
      <c r="FB57" s="13">
        <f t="shared" si="136"/>
        <v>0</v>
      </c>
      <c r="FC57" s="13">
        <f t="shared" si="137"/>
        <v>0</v>
      </c>
      <c r="FD57" s="13">
        <f t="shared" si="138"/>
        <v>0</v>
      </c>
      <c r="FE57" s="13">
        <f t="shared" si="139"/>
        <v>0</v>
      </c>
      <c r="FF57" s="13">
        <f t="shared" si="140"/>
        <v>0</v>
      </c>
      <c r="FG57" s="13">
        <f t="shared" si="141"/>
        <v>0</v>
      </c>
      <c r="FH57" s="13">
        <f t="shared" si="142"/>
        <v>0</v>
      </c>
      <c r="FI57" s="13">
        <f t="shared" si="143"/>
        <v>0</v>
      </c>
      <c r="FJ57" s="13">
        <f t="shared" si="144"/>
        <v>0</v>
      </c>
      <c r="FK57" s="13">
        <f t="shared" si="145"/>
        <v>0</v>
      </c>
      <c r="FL57" s="13">
        <f t="shared" si="146"/>
        <v>0</v>
      </c>
      <c r="FM57" s="13">
        <f t="shared" si="147"/>
        <v>0</v>
      </c>
      <c r="FN57" s="13">
        <f t="shared" si="148"/>
        <v>0</v>
      </c>
      <c r="FO57" s="13">
        <f t="shared" si="149"/>
        <v>0</v>
      </c>
      <c r="FP57" s="13">
        <f t="shared" si="150"/>
        <v>0</v>
      </c>
      <c r="FQ57" s="13">
        <f t="shared" si="151"/>
        <v>0</v>
      </c>
      <c r="FR57" s="13">
        <f t="shared" si="152"/>
        <v>0</v>
      </c>
      <c r="FS57" s="13">
        <f t="shared" si="153"/>
        <v>0</v>
      </c>
      <c r="FT57" s="13">
        <f t="shared" si="154"/>
        <v>0</v>
      </c>
      <c r="FU57" s="13">
        <f t="shared" si="155"/>
        <v>0</v>
      </c>
      <c r="FV57" s="13">
        <f t="shared" si="156"/>
        <v>0</v>
      </c>
      <c r="FW57" s="13">
        <f t="shared" si="157"/>
        <v>0</v>
      </c>
      <c r="FX57" s="13">
        <f t="shared" si="158"/>
        <v>0</v>
      </c>
      <c r="FY57" s="13">
        <f t="shared" si="159"/>
        <v>0</v>
      </c>
      <c r="FZ57" s="13">
        <f t="shared" si="160"/>
        <v>0</v>
      </c>
      <c r="GA57" s="13">
        <f t="shared" si="161"/>
        <v>0</v>
      </c>
      <c r="GB57" s="13">
        <f t="shared" si="162"/>
        <v>0</v>
      </c>
      <c r="GC57" s="13">
        <f t="shared" si="163"/>
        <v>0</v>
      </c>
      <c r="GD57" s="13">
        <f t="shared" si="164"/>
        <v>0</v>
      </c>
      <c r="GE57" s="13">
        <f t="shared" si="165"/>
        <v>1</v>
      </c>
      <c r="GF57" s="13">
        <f t="shared" si="166"/>
        <v>0</v>
      </c>
      <c r="GG57" s="13">
        <f t="shared" si="167"/>
        <v>0</v>
      </c>
      <c r="GH57" s="30">
        <f t="shared" si="168"/>
        <v>2</v>
      </c>
    </row>
    <row r="58" spans="1:190">
      <c r="A58" s="2">
        <f>'database including 834 studies'!A58</f>
        <v>57</v>
      </c>
      <c r="B58" s="2">
        <f>'database including 834 studies'!J58</f>
        <v>1</v>
      </c>
      <c r="C58" s="2">
        <f>'database including 834 studies'!K58</f>
        <v>5</v>
      </c>
      <c r="D58" s="2">
        <f>'database including 834 studies'!L58</f>
        <v>1</v>
      </c>
      <c r="E58" s="2">
        <f>'database including 834 studies'!M58</f>
        <v>1</v>
      </c>
      <c r="F58" s="2">
        <f>'database including 834 studies'!N58</f>
        <v>1</v>
      </c>
      <c r="G58" s="2">
        <f>'database including 834 studies'!O58</f>
        <v>1</v>
      </c>
      <c r="H58" s="2">
        <f>'database including 834 studies'!P58</f>
        <v>1</v>
      </c>
      <c r="I58" s="2">
        <f>'database including 834 studies'!Q58</f>
        <v>0</v>
      </c>
      <c r="J58" s="2">
        <f>'database including 834 studies'!R58</f>
        <v>2018</v>
      </c>
      <c r="K58" s="29">
        <f>'database including 834 studies'!A588</f>
        <v>587</v>
      </c>
      <c r="L58" s="2">
        <f>'database including 834 studies'!J588</f>
        <v>0</v>
      </c>
      <c r="M58" s="2">
        <f>'database including 834 studies'!K588</f>
        <v>6</v>
      </c>
      <c r="N58" s="2">
        <f>'database including 834 studies'!L588</f>
        <v>1</v>
      </c>
      <c r="O58" s="2">
        <f>'database including 834 studies'!M588</f>
        <v>1</v>
      </c>
      <c r="P58" s="2">
        <f>'database including 834 studies'!N588</f>
        <v>1</v>
      </c>
      <c r="Q58" s="2">
        <f>'database including 834 studies'!O588</f>
        <v>1</v>
      </c>
      <c r="R58" s="2">
        <f>'database including 834 studies'!P588</f>
        <v>1</v>
      </c>
      <c r="S58" s="2">
        <f>'database including 834 studies'!Q588</f>
        <v>1</v>
      </c>
      <c r="T58" s="2">
        <f>'database including 834 studies'!R588</f>
        <v>2020</v>
      </c>
      <c r="V58" s="13">
        <f t="shared" si="0"/>
        <v>0</v>
      </c>
      <c r="W58" s="13">
        <f t="shared" si="1"/>
        <v>0</v>
      </c>
      <c r="X58" s="13">
        <f t="shared" si="2"/>
        <v>0</v>
      </c>
      <c r="Y58" s="13">
        <f t="shared" si="3"/>
        <v>0</v>
      </c>
      <c r="Z58" s="13">
        <f t="shared" si="4"/>
        <v>0</v>
      </c>
      <c r="AA58" s="13">
        <f t="shared" si="5"/>
        <v>0</v>
      </c>
      <c r="AB58" s="13">
        <f t="shared" si="6"/>
        <v>0</v>
      </c>
      <c r="AC58" s="13">
        <f t="shared" si="7"/>
        <v>0</v>
      </c>
      <c r="AD58" s="13">
        <f t="shared" si="8"/>
        <v>0</v>
      </c>
      <c r="AE58" s="13">
        <f t="shared" si="9"/>
        <v>0</v>
      </c>
      <c r="AF58" s="13">
        <f t="shared" si="10"/>
        <v>0</v>
      </c>
      <c r="AG58" s="13">
        <f t="shared" si="11"/>
        <v>0</v>
      </c>
      <c r="AH58" s="13">
        <f t="shared" si="12"/>
        <v>0</v>
      </c>
      <c r="AI58" s="13">
        <f t="shared" si="13"/>
        <v>0</v>
      </c>
      <c r="AJ58" s="13">
        <f t="shared" si="14"/>
        <v>0</v>
      </c>
      <c r="AK58" s="13">
        <f t="shared" si="15"/>
        <v>0</v>
      </c>
      <c r="AL58" s="13">
        <f t="shared" si="16"/>
        <v>0</v>
      </c>
      <c r="AM58" s="13">
        <f t="shared" si="17"/>
        <v>0</v>
      </c>
      <c r="AN58" s="13">
        <f t="shared" si="18"/>
        <v>0</v>
      </c>
      <c r="AO58" s="13">
        <f t="shared" si="19"/>
        <v>0</v>
      </c>
      <c r="AP58" s="13">
        <f t="shared" si="20"/>
        <v>0</v>
      </c>
      <c r="AQ58" s="13">
        <f t="shared" si="21"/>
        <v>0</v>
      </c>
      <c r="AR58" s="13">
        <f t="shared" si="22"/>
        <v>0</v>
      </c>
      <c r="AS58" s="13">
        <f t="shared" si="23"/>
        <v>0</v>
      </c>
      <c r="AT58" s="13">
        <f t="shared" si="24"/>
        <v>0</v>
      </c>
      <c r="AU58" s="13">
        <f t="shared" si="25"/>
        <v>0</v>
      </c>
      <c r="AV58" s="13">
        <f t="shared" si="26"/>
        <v>0</v>
      </c>
      <c r="AW58" s="13">
        <f t="shared" si="27"/>
        <v>0</v>
      </c>
      <c r="AX58" s="13">
        <f t="shared" si="28"/>
        <v>0</v>
      </c>
      <c r="AY58" s="13">
        <f t="shared" si="29"/>
        <v>0</v>
      </c>
      <c r="AZ58" s="13">
        <f t="shared" si="30"/>
        <v>0</v>
      </c>
      <c r="BA58" s="13">
        <f t="shared" si="31"/>
        <v>0</v>
      </c>
      <c r="BB58" s="13">
        <f t="shared" si="32"/>
        <v>0</v>
      </c>
      <c r="BC58" s="13">
        <f t="shared" si="33"/>
        <v>0</v>
      </c>
      <c r="BD58" s="13">
        <f t="shared" si="34"/>
        <v>0</v>
      </c>
      <c r="BE58" s="13">
        <f t="shared" si="35"/>
        <v>0</v>
      </c>
      <c r="BF58" s="13">
        <f t="shared" si="36"/>
        <v>0</v>
      </c>
      <c r="BG58" s="13">
        <f t="shared" si="37"/>
        <v>0</v>
      </c>
      <c r="BH58" s="13">
        <f t="shared" si="38"/>
        <v>0</v>
      </c>
      <c r="BI58" s="13">
        <f t="shared" si="39"/>
        <v>0</v>
      </c>
      <c r="BJ58" s="13">
        <f t="shared" si="40"/>
        <v>0</v>
      </c>
      <c r="BK58" s="13">
        <f t="shared" si="41"/>
        <v>0</v>
      </c>
      <c r="BL58" s="13">
        <f t="shared" si="42"/>
        <v>0</v>
      </c>
      <c r="BM58" s="13">
        <f t="shared" si="43"/>
        <v>0</v>
      </c>
      <c r="BN58" s="13">
        <f t="shared" si="44"/>
        <v>0</v>
      </c>
      <c r="BO58" s="13">
        <f t="shared" si="45"/>
        <v>0</v>
      </c>
      <c r="BP58" s="13">
        <f t="shared" si="46"/>
        <v>0</v>
      </c>
      <c r="BQ58" s="13">
        <f t="shared" si="47"/>
        <v>0</v>
      </c>
      <c r="BR58" s="13">
        <f t="shared" si="48"/>
        <v>0</v>
      </c>
      <c r="BS58" s="13">
        <f t="shared" si="49"/>
        <v>0</v>
      </c>
      <c r="BT58" s="13">
        <f t="shared" si="50"/>
        <v>0</v>
      </c>
      <c r="BU58" s="13">
        <f t="shared" si="51"/>
        <v>0</v>
      </c>
      <c r="BV58" s="13">
        <f t="shared" si="52"/>
        <v>0</v>
      </c>
      <c r="BW58" s="13">
        <f t="shared" si="53"/>
        <v>0</v>
      </c>
      <c r="BX58" s="13">
        <f t="shared" si="54"/>
        <v>0</v>
      </c>
      <c r="BY58" s="13">
        <f t="shared" si="55"/>
        <v>0</v>
      </c>
      <c r="BZ58" s="13">
        <f t="shared" si="56"/>
        <v>0</v>
      </c>
      <c r="CA58" s="13">
        <f t="shared" si="57"/>
        <v>0</v>
      </c>
      <c r="CB58" s="13">
        <f t="shared" si="58"/>
        <v>0</v>
      </c>
      <c r="CC58" s="13">
        <f t="shared" si="59"/>
        <v>0</v>
      </c>
      <c r="CD58" s="13">
        <f t="shared" si="60"/>
        <v>0</v>
      </c>
      <c r="CE58" s="13">
        <f t="shared" si="61"/>
        <v>0</v>
      </c>
      <c r="CF58" s="13">
        <f t="shared" si="62"/>
        <v>0</v>
      </c>
      <c r="CG58" s="13">
        <f t="shared" si="63"/>
        <v>0</v>
      </c>
      <c r="CH58" s="13">
        <f t="shared" si="64"/>
        <v>0</v>
      </c>
      <c r="CI58" s="13">
        <f t="shared" si="65"/>
        <v>0</v>
      </c>
      <c r="CJ58" s="13">
        <f t="shared" si="66"/>
        <v>0</v>
      </c>
      <c r="CK58" s="13">
        <f t="shared" si="67"/>
        <v>1</v>
      </c>
      <c r="CL58" s="13">
        <f t="shared" si="68"/>
        <v>0</v>
      </c>
      <c r="CM58" s="13">
        <f t="shared" si="69"/>
        <v>0</v>
      </c>
      <c r="CN58" s="13">
        <f t="shared" si="70"/>
        <v>0</v>
      </c>
      <c r="CO58" s="13">
        <f t="shared" si="71"/>
        <v>0</v>
      </c>
      <c r="CP58" s="13">
        <f t="shared" si="72"/>
        <v>0</v>
      </c>
      <c r="CQ58" s="13">
        <f t="shared" si="73"/>
        <v>0</v>
      </c>
      <c r="CR58" s="13">
        <f t="shared" si="74"/>
        <v>0</v>
      </c>
      <c r="CS58" s="13">
        <f t="shared" si="75"/>
        <v>0</v>
      </c>
      <c r="CT58" s="13">
        <f t="shared" si="76"/>
        <v>0</v>
      </c>
      <c r="CU58" s="13">
        <f t="shared" si="77"/>
        <v>0</v>
      </c>
      <c r="CV58" s="13">
        <f t="shared" si="78"/>
        <v>0</v>
      </c>
      <c r="CW58" s="13">
        <f t="shared" si="79"/>
        <v>0</v>
      </c>
      <c r="CX58" s="13">
        <f t="shared" si="80"/>
        <v>0</v>
      </c>
      <c r="CY58" s="13">
        <f t="shared" si="81"/>
        <v>0</v>
      </c>
      <c r="CZ58" s="13">
        <f t="shared" si="82"/>
        <v>0</v>
      </c>
      <c r="DA58" s="13">
        <f t="shared" si="83"/>
        <v>0</v>
      </c>
      <c r="DB58" s="13">
        <f t="shared" si="84"/>
        <v>0</v>
      </c>
      <c r="DC58" s="13">
        <f t="shared" si="85"/>
        <v>0</v>
      </c>
      <c r="DD58" s="13">
        <f t="shared" si="86"/>
        <v>0</v>
      </c>
      <c r="DE58" s="13">
        <f t="shared" si="87"/>
        <v>0</v>
      </c>
      <c r="DF58" s="13">
        <f t="shared" si="88"/>
        <v>0</v>
      </c>
      <c r="DG58" s="13">
        <f t="shared" si="89"/>
        <v>0</v>
      </c>
      <c r="DH58" s="13">
        <f t="shared" si="90"/>
        <v>0</v>
      </c>
      <c r="DI58" s="13">
        <f t="shared" si="91"/>
        <v>0</v>
      </c>
      <c r="DJ58" s="13">
        <f t="shared" si="92"/>
        <v>0</v>
      </c>
      <c r="DK58" s="13">
        <f t="shared" si="93"/>
        <v>0</v>
      </c>
      <c r="DL58" s="13">
        <f t="shared" si="94"/>
        <v>0</v>
      </c>
      <c r="DM58" s="13">
        <f t="shared" si="95"/>
        <v>0</v>
      </c>
      <c r="DN58" s="13">
        <f t="shared" si="96"/>
        <v>0</v>
      </c>
      <c r="DO58" s="13">
        <f t="shared" si="97"/>
        <v>0</v>
      </c>
      <c r="DP58" s="13">
        <f t="shared" si="98"/>
        <v>0</v>
      </c>
      <c r="DQ58" s="13">
        <f t="shared" si="99"/>
        <v>0</v>
      </c>
      <c r="DR58" s="13">
        <f t="shared" si="100"/>
        <v>0</v>
      </c>
      <c r="DS58" s="13">
        <f t="shared" si="101"/>
        <v>0</v>
      </c>
      <c r="DT58" s="13">
        <f t="shared" si="102"/>
        <v>0</v>
      </c>
      <c r="DU58" s="13">
        <f t="shared" si="103"/>
        <v>0</v>
      </c>
      <c r="DV58" s="13">
        <f t="shared" si="104"/>
        <v>0</v>
      </c>
      <c r="DW58" s="13">
        <f t="shared" si="105"/>
        <v>0</v>
      </c>
      <c r="DX58" s="13">
        <f t="shared" si="106"/>
        <v>0</v>
      </c>
      <c r="DY58" s="13">
        <f t="shared" si="107"/>
        <v>0</v>
      </c>
      <c r="DZ58" s="13">
        <f t="shared" si="108"/>
        <v>0</v>
      </c>
      <c r="EA58" s="13">
        <f t="shared" si="109"/>
        <v>0</v>
      </c>
      <c r="EB58" s="13">
        <f t="shared" si="110"/>
        <v>0</v>
      </c>
      <c r="EC58" s="13">
        <f t="shared" si="111"/>
        <v>0</v>
      </c>
      <c r="ED58" s="13">
        <f t="shared" si="112"/>
        <v>0</v>
      </c>
      <c r="EE58" s="13">
        <f t="shared" si="113"/>
        <v>0</v>
      </c>
      <c r="EF58" s="13">
        <f t="shared" si="114"/>
        <v>0</v>
      </c>
      <c r="EG58" s="13">
        <f t="shared" si="115"/>
        <v>0</v>
      </c>
      <c r="EH58" s="13">
        <f t="shared" si="116"/>
        <v>0</v>
      </c>
      <c r="EI58" s="13">
        <f t="shared" si="117"/>
        <v>0</v>
      </c>
      <c r="EJ58" s="13">
        <f t="shared" si="118"/>
        <v>0</v>
      </c>
      <c r="EK58" s="13">
        <f t="shared" si="119"/>
        <v>0</v>
      </c>
      <c r="EL58" s="13">
        <f t="shared" si="120"/>
        <v>0</v>
      </c>
      <c r="EM58" s="13">
        <f t="shared" si="121"/>
        <v>0</v>
      </c>
      <c r="EN58" s="13">
        <f t="shared" si="122"/>
        <v>0</v>
      </c>
      <c r="EO58" s="13">
        <f t="shared" si="123"/>
        <v>0</v>
      </c>
      <c r="EP58" s="13">
        <f t="shared" si="124"/>
        <v>0</v>
      </c>
      <c r="EQ58" s="13">
        <f t="shared" si="125"/>
        <v>0</v>
      </c>
      <c r="ER58" s="13">
        <f t="shared" si="126"/>
        <v>0</v>
      </c>
      <c r="ES58" s="13">
        <f t="shared" si="127"/>
        <v>0</v>
      </c>
      <c r="ET58" s="13">
        <f t="shared" si="128"/>
        <v>0</v>
      </c>
      <c r="EU58" s="13">
        <f t="shared" si="129"/>
        <v>0</v>
      </c>
      <c r="EV58" s="13">
        <f t="shared" si="130"/>
        <v>0</v>
      </c>
      <c r="EW58" s="13">
        <f t="shared" si="131"/>
        <v>0</v>
      </c>
      <c r="EX58" s="13">
        <f t="shared" si="132"/>
        <v>0</v>
      </c>
      <c r="EY58" s="13">
        <f t="shared" si="133"/>
        <v>0</v>
      </c>
      <c r="EZ58" s="13">
        <f t="shared" si="134"/>
        <v>0</v>
      </c>
      <c r="FA58" s="13">
        <f t="shared" si="135"/>
        <v>0</v>
      </c>
      <c r="FB58" s="13">
        <f t="shared" si="136"/>
        <v>0</v>
      </c>
      <c r="FC58" s="13">
        <f t="shared" si="137"/>
        <v>0</v>
      </c>
      <c r="FD58" s="13">
        <f t="shared" si="138"/>
        <v>0</v>
      </c>
      <c r="FE58" s="13">
        <f t="shared" si="139"/>
        <v>0</v>
      </c>
      <c r="FF58" s="13">
        <f t="shared" si="140"/>
        <v>0</v>
      </c>
      <c r="FG58" s="13">
        <f t="shared" si="141"/>
        <v>0</v>
      </c>
      <c r="FH58" s="13">
        <f t="shared" si="142"/>
        <v>0</v>
      </c>
      <c r="FI58" s="13">
        <f t="shared" si="143"/>
        <v>0</v>
      </c>
      <c r="FJ58" s="13">
        <f t="shared" si="144"/>
        <v>0</v>
      </c>
      <c r="FK58" s="13">
        <f t="shared" si="145"/>
        <v>0</v>
      </c>
      <c r="FL58" s="13">
        <f t="shared" si="146"/>
        <v>0</v>
      </c>
      <c r="FM58" s="13">
        <f t="shared" si="147"/>
        <v>0</v>
      </c>
      <c r="FN58" s="13">
        <f t="shared" si="148"/>
        <v>0</v>
      </c>
      <c r="FO58" s="13">
        <f t="shared" si="149"/>
        <v>0</v>
      </c>
      <c r="FP58" s="13">
        <f t="shared" si="150"/>
        <v>0</v>
      </c>
      <c r="FQ58" s="13">
        <f t="shared" si="151"/>
        <v>0</v>
      </c>
      <c r="FR58" s="13">
        <f t="shared" si="152"/>
        <v>0</v>
      </c>
      <c r="FS58" s="13">
        <f t="shared" si="153"/>
        <v>0</v>
      </c>
      <c r="FT58" s="13">
        <f t="shared" si="154"/>
        <v>0</v>
      </c>
      <c r="FU58" s="13">
        <f t="shared" si="155"/>
        <v>0</v>
      </c>
      <c r="FV58" s="13">
        <f t="shared" si="156"/>
        <v>0</v>
      </c>
      <c r="FW58" s="13">
        <f t="shared" si="157"/>
        <v>0</v>
      </c>
      <c r="FX58" s="13">
        <f t="shared" si="158"/>
        <v>0</v>
      </c>
      <c r="FY58" s="13">
        <f t="shared" si="159"/>
        <v>0</v>
      </c>
      <c r="FZ58" s="13">
        <f t="shared" si="160"/>
        <v>0</v>
      </c>
      <c r="GA58" s="13">
        <f t="shared" si="161"/>
        <v>0</v>
      </c>
      <c r="GB58" s="13">
        <f t="shared" si="162"/>
        <v>0</v>
      </c>
      <c r="GC58" s="13">
        <f t="shared" si="163"/>
        <v>0</v>
      </c>
      <c r="GD58" s="13">
        <f t="shared" si="164"/>
        <v>0</v>
      </c>
      <c r="GE58" s="13">
        <f t="shared" si="165"/>
        <v>1</v>
      </c>
      <c r="GF58" s="13">
        <f t="shared" si="166"/>
        <v>0</v>
      </c>
      <c r="GG58" s="13">
        <f t="shared" si="167"/>
        <v>0</v>
      </c>
      <c r="GH58" s="30">
        <f t="shared" si="168"/>
        <v>2</v>
      </c>
    </row>
    <row r="59" spans="1:190">
      <c r="A59" s="2">
        <f>'database including 834 studies'!A59</f>
        <v>58</v>
      </c>
      <c r="B59" s="2">
        <f>'database including 834 studies'!J59</f>
        <v>1</v>
      </c>
      <c r="C59" s="2">
        <f>'database including 834 studies'!K59</f>
        <v>5</v>
      </c>
      <c r="D59" s="2">
        <f>'database including 834 studies'!L59</f>
        <v>1</v>
      </c>
      <c r="E59" s="2">
        <f>'database including 834 studies'!M59</f>
        <v>1</v>
      </c>
      <c r="F59" s="2">
        <f>'database including 834 studies'!N59</f>
        <v>1</v>
      </c>
      <c r="G59" s="2">
        <f>'database including 834 studies'!O59</f>
        <v>1</v>
      </c>
      <c r="H59" s="2">
        <f>'database including 834 studies'!P59</f>
        <v>1</v>
      </c>
      <c r="I59" s="2">
        <f>'database including 834 studies'!Q59</f>
        <v>0</v>
      </c>
      <c r="J59" s="2">
        <f>'database including 834 studies'!R59</f>
        <v>2020</v>
      </c>
      <c r="K59" s="29">
        <f>'database including 834 studies'!A589</f>
        <v>588</v>
      </c>
      <c r="L59" s="2">
        <f>'database including 834 studies'!J589</f>
        <v>0</v>
      </c>
      <c r="M59" s="2">
        <f>'database including 834 studies'!K589</f>
        <v>6</v>
      </c>
      <c r="N59" s="2">
        <f>'database including 834 studies'!L589</f>
        <v>1</v>
      </c>
      <c r="O59" s="2">
        <f>'database including 834 studies'!M589</f>
        <v>1</v>
      </c>
      <c r="P59" s="2">
        <f>'database including 834 studies'!N589</f>
        <v>1</v>
      </c>
      <c r="Q59" s="2">
        <f>'database including 834 studies'!O589</f>
        <v>1</v>
      </c>
      <c r="R59" s="2">
        <f>'database including 834 studies'!P589</f>
        <v>1</v>
      </c>
      <c r="S59" s="2">
        <f>'database including 834 studies'!Q589</f>
        <v>1</v>
      </c>
      <c r="T59" s="2">
        <f>'database including 834 studies'!R589</f>
        <v>2018</v>
      </c>
      <c r="V59" s="13">
        <f t="shared" si="0"/>
        <v>0</v>
      </c>
      <c r="W59" s="13">
        <f t="shared" si="1"/>
        <v>0</v>
      </c>
      <c r="X59" s="13">
        <f t="shared" si="2"/>
        <v>0</v>
      </c>
      <c r="Y59" s="13">
        <f t="shared" si="3"/>
        <v>0</v>
      </c>
      <c r="Z59" s="13">
        <f t="shared" si="4"/>
        <v>0</v>
      </c>
      <c r="AA59" s="13">
        <f t="shared" si="5"/>
        <v>0</v>
      </c>
      <c r="AB59" s="13">
        <f t="shared" si="6"/>
        <v>0</v>
      </c>
      <c r="AC59" s="13">
        <f t="shared" si="7"/>
        <v>0</v>
      </c>
      <c r="AD59" s="13">
        <f t="shared" si="8"/>
        <v>0</v>
      </c>
      <c r="AE59" s="13">
        <f t="shared" si="9"/>
        <v>0</v>
      </c>
      <c r="AF59" s="13">
        <f t="shared" si="10"/>
        <v>0</v>
      </c>
      <c r="AG59" s="13">
        <f t="shared" si="11"/>
        <v>0</v>
      </c>
      <c r="AH59" s="13">
        <f t="shared" si="12"/>
        <v>0</v>
      </c>
      <c r="AI59" s="13">
        <f t="shared" si="13"/>
        <v>0</v>
      </c>
      <c r="AJ59" s="13">
        <f t="shared" si="14"/>
        <v>0</v>
      </c>
      <c r="AK59" s="13">
        <f t="shared" si="15"/>
        <v>0</v>
      </c>
      <c r="AL59" s="13">
        <f t="shared" si="16"/>
        <v>0</v>
      </c>
      <c r="AM59" s="13">
        <f t="shared" si="17"/>
        <v>0</v>
      </c>
      <c r="AN59" s="13">
        <f t="shared" si="18"/>
        <v>0</v>
      </c>
      <c r="AO59" s="13">
        <f t="shared" si="19"/>
        <v>0</v>
      </c>
      <c r="AP59" s="13">
        <f t="shared" si="20"/>
        <v>0</v>
      </c>
      <c r="AQ59" s="13">
        <f t="shared" si="21"/>
        <v>0</v>
      </c>
      <c r="AR59" s="13">
        <f t="shared" si="22"/>
        <v>0</v>
      </c>
      <c r="AS59" s="13">
        <f t="shared" si="23"/>
        <v>0</v>
      </c>
      <c r="AT59" s="13">
        <f t="shared" si="24"/>
        <v>0</v>
      </c>
      <c r="AU59" s="13">
        <f t="shared" si="25"/>
        <v>0</v>
      </c>
      <c r="AV59" s="13">
        <f t="shared" si="26"/>
        <v>0</v>
      </c>
      <c r="AW59" s="13">
        <f t="shared" si="27"/>
        <v>0</v>
      </c>
      <c r="AX59" s="13">
        <f t="shared" si="28"/>
        <v>0</v>
      </c>
      <c r="AY59" s="13">
        <f t="shared" si="29"/>
        <v>0</v>
      </c>
      <c r="AZ59" s="13">
        <f t="shared" si="30"/>
        <v>0</v>
      </c>
      <c r="BA59" s="13">
        <f t="shared" si="31"/>
        <v>0</v>
      </c>
      <c r="BB59" s="13">
        <f t="shared" si="32"/>
        <v>0</v>
      </c>
      <c r="BC59" s="13">
        <f t="shared" si="33"/>
        <v>0</v>
      </c>
      <c r="BD59" s="13">
        <f t="shared" si="34"/>
        <v>0</v>
      </c>
      <c r="BE59" s="13">
        <f t="shared" si="35"/>
        <v>0</v>
      </c>
      <c r="BF59" s="13">
        <f t="shared" si="36"/>
        <v>0</v>
      </c>
      <c r="BG59" s="13">
        <f t="shared" si="37"/>
        <v>0</v>
      </c>
      <c r="BH59" s="13">
        <f t="shared" si="38"/>
        <v>0</v>
      </c>
      <c r="BI59" s="13">
        <f t="shared" si="39"/>
        <v>0</v>
      </c>
      <c r="BJ59" s="13">
        <f t="shared" si="40"/>
        <v>0</v>
      </c>
      <c r="BK59" s="13">
        <f t="shared" si="41"/>
        <v>0</v>
      </c>
      <c r="BL59" s="13">
        <f t="shared" si="42"/>
        <v>0</v>
      </c>
      <c r="BM59" s="13">
        <f t="shared" si="43"/>
        <v>0</v>
      </c>
      <c r="BN59" s="13">
        <f t="shared" si="44"/>
        <v>0</v>
      </c>
      <c r="BO59" s="13">
        <f t="shared" si="45"/>
        <v>0</v>
      </c>
      <c r="BP59" s="13">
        <f t="shared" si="46"/>
        <v>0</v>
      </c>
      <c r="BQ59" s="13">
        <f t="shared" si="47"/>
        <v>0</v>
      </c>
      <c r="BR59" s="13">
        <f t="shared" si="48"/>
        <v>0</v>
      </c>
      <c r="BS59" s="13">
        <f t="shared" si="49"/>
        <v>0</v>
      </c>
      <c r="BT59" s="13">
        <f t="shared" si="50"/>
        <v>0</v>
      </c>
      <c r="BU59" s="13">
        <f t="shared" si="51"/>
        <v>0</v>
      </c>
      <c r="BV59" s="13">
        <f t="shared" si="52"/>
        <v>0</v>
      </c>
      <c r="BW59" s="13">
        <f t="shared" si="53"/>
        <v>0</v>
      </c>
      <c r="BX59" s="13">
        <f t="shared" si="54"/>
        <v>0</v>
      </c>
      <c r="BY59" s="13">
        <f t="shared" si="55"/>
        <v>0</v>
      </c>
      <c r="BZ59" s="13">
        <f t="shared" si="56"/>
        <v>0</v>
      </c>
      <c r="CA59" s="13">
        <f t="shared" si="57"/>
        <v>0</v>
      </c>
      <c r="CB59" s="13">
        <f t="shared" si="58"/>
        <v>0</v>
      </c>
      <c r="CC59" s="13">
        <f t="shared" si="59"/>
        <v>0</v>
      </c>
      <c r="CD59" s="13">
        <f t="shared" si="60"/>
        <v>0</v>
      </c>
      <c r="CE59" s="13">
        <f t="shared" si="61"/>
        <v>0</v>
      </c>
      <c r="CF59" s="13">
        <f t="shared" si="62"/>
        <v>0</v>
      </c>
      <c r="CG59" s="13">
        <f t="shared" si="63"/>
        <v>0</v>
      </c>
      <c r="CH59" s="13">
        <f t="shared" si="64"/>
        <v>0</v>
      </c>
      <c r="CI59" s="13">
        <f t="shared" si="65"/>
        <v>0</v>
      </c>
      <c r="CJ59" s="13">
        <f t="shared" si="66"/>
        <v>0</v>
      </c>
      <c r="CK59" s="13">
        <f t="shared" si="67"/>
        <v>0</v>
      </c>
      <c r="CL59" s="13">
        <f t="shared" si="68"/>
        <v>0</v>
      </c>
      <c r="CM59" s="13">
        <f t="shared" si="69"/>
        <v>1</v>
      </c>
      <c r="CN59" s="13">
        <f t="shared" si="70"/>
        <v>0</v>
      </c>
      <c r="CO59" s="13">
        <f t="shared" si="71"/>
        <v>0</v>
      </c>
      <c r="CP59" s="13">
        <f t="shared" si="72"/>
        <v>0</v>
      </c>
      <c r="CQ59" s="13">
        <f t="shared" si="73"/>
        <v>0</v>
      </c>
      <c r="CR59" s="13">
        <f t="shared" si="74"/>
        <v>0</v>
      </c>
      <c r="CS59" s="13">
        <f t="shared" si="75"/>
        <v>0</v>
      </c>
      <c r="CT59" s="13">
        <f t="shared" si="76"/>
        <v>0</v>
      </c>
      <c r="CU59" s="13">
        <f t="shared" si="77"/>
        <v>0</v>
      </c>
      <c r="CV59" s="13">
        <f t="shared" si="78"/>
        <v>0</v>
      </c>
      <c r="CW59" s="13">
        <f t="shared" si="79"/>
        <v>0</v>
      </c>
      <c r="CX59" s="13">
        <f t="shared" si="80"/>
        <v>0</v>
      </c>
      <c r="CY59" s="13">
        <f t="shared" si="81"/>
        <v>0</v>
      </c>
      <c r="CZ59" s="13">
        <f t="shared" si="82"/>
        <v>0</v>
      </c>
      <c r="DA59" s="13">
        <f t="shared" si="83"/>
        <v>0</v>
      </c>
      <c r="DB59" s="13">
        <f t="shared" si="84"/>
        <v>0</v>
      </c>
      <c r="DC59" s="13">
        <f t="shared" si="85"/>
        <v>0</v>
      </c>
      <c r="DD59" s="13">
        <f t="shared" si="86"/>
        <v>0</v>
      </c>
      <c r="DE59" s="13">
        <f t="shared" si="87"/>
        <v>0</v>
      </c>
      <c r="DF59" s="13">
        <f t="shared" si="88"/>
        <v>0</v>
      </c>
      <c r="DG59" s="13">
        <f t="shared" si="89"/>
        <v>0</v>
      </c>
      <c r="DH59" s="13">
        <f t="shared" si="90"/>
        <v>0</v>
      </c>
      <c r="DI59" s="13">
        <f t="shared" si="91"/>
        <v>0</v>
      </c>
      <c r="DJ59" s="13">
        <f t="shared" si="92"/>
        <v>0</v>
      </c>
      <c r="DK59" s="13">
        <f t="shared" si="93"/>
        <v>0</v>
      </c>
      <c r="DL59" s="13">
        <f t="shared" si="94"/>
        <v>0</v>
      </c>
      <c r="DM59" s="13">
        <f t="shared" si="95"/>
        <v>0</v>
      </c>
      <c r="DN59" s="13">
        <f t="shared" si="96"/>
        <v>0</v>
      </c>
      <c r="DO59" s="13">
        <f t="shared" si="97"/>
        <v>0</v>
      </c>
      <c r="DP59" s="13">
        <f t="shared" si="98"/>
        <v>0</v>
      </c>
      <c r="DQ59" s="13">
        <f t="shared" si="99"/>
        <v>0</v>
      </c>
      <c r="DR59" s="13">
        <f t="shared" si="100"/>
        <v>0</v>
      </c>
      <c r="DS59" s="13">
        <f t="shared" si="101"/>
        <v>0</v>
      </c>
      <c r="DT59" s="13">
        <f t="shared" si="102"/>
        <v>0</v>
      </c>
      <c r="DU59" s="13">
        <f t="shared" si="103"/>
        <v>0</v>
      </c>
      <c r="DV59" s="13">
        <f t="shared" si="104"/>
        <v>0</v>
      </c>
      <c r="DW59" s="13">
        <f t="shared" si="105"/>
        <v>0</v>
      </c>
      <c r="DX59" s="13">
        <f t="shared" si="106"/>
        <v>0</v>
      </c>
      <c r="DY59" s="13">
        <f t="shared" si="107"/>
        <v>0</v>
      </c>
      <c r="DZ59" s="13">
        <f t="shared" si="108"/>
        <v>0</v>
      </c>
      <c r="EA59" s="13">
        <f t="shared" si="109"/>
        <v>0</v>
      </c>
      <c r="EB59" s="13">
        <f t="shared" si="110"/>
        <v>0</v>
      </c>
      <c r="EC59" s="13">
        <f t="shared" si="111"/>
        <v>0</v>
      </c>
      <c r="ED59" s="13">
        <f t="shared" si="112"/>
        <v>0</v>
      </c>
      <c r="EE59" s="13">
        <f t="shared" si="113"/>
        <v>0</v>
      </c>
      <c r="EF59" s="13">
        <f t="shared" si="114"/>
        <v>0</v>
      </c>
      <c r="EG59" s="13">
        <f t="shared" si="115"/>
        <v>0</v>
      </c>
      <c r="EH59" s="13">
        <f t="shared" si="116"/>
        <v>0</v>
      </c>
      <c r="EI59" s="13">
        <f t="shared" si="117"/>
        <v>0</v>
      </c>
      <c r="EJ59" s="13">
        <f t="shared" si="118"/>
        <v>0</v>
      </c>
      <c r="EK59" s="13">
        <f t="shared" si="119"/>
        <v>0</v>
      </c>
      <c r="EL59" s="13">
        <f t="shared" si="120"/>
        <v>0</v>
      </c>
      <c r="EM59" s="13">
        <f t="shared" si="121"/>
        <v>0</v>
      </c>
      <c r="EN59" s="13">
        <f t="shared" si="122"/>
        <v>0</v>
      </c>
      <c r="EO59" s="13">
        <f t="shared" si="123"/>
        <v>0</v>
      </c>
      <c r="EP59" s="13">
        <f t="shared" si="124"/>
        <v>0</v>
      </c>
      <c r="EQ59" s="13">
        <f t="shared" si="125"/>
        <v>0</v>
      </c>
      <c r="ER59" s="13">
        <f t="shared" si="126"/>
        <v>0</v>
      </c>
      <c r="ES59" s="13">
        <f t="shared" si="127"/>
        <v>0</v>
      </c>
      <c r="ET59" s="13">
        <f t="shared" si="128"/>
        <v>0</v>
      </c>
      <c r="EU59" s="13">
        <f t="shared" si="129"/>
        <v>0</v>
      </c>
      <c r="EV59" s="13">
        <f t="shared" si="130"/>
        <v>0</v>
      </c>
      <c r="EW59" s="13">
        <f t="shared" si="131"/>
        <v>0</v>
      </c>
      <c r="EX59" s="13">
        <f t="shared" si="132"/>
        <v>0</v>
      </c>
      <c r="EY59" s="13">
        <f t="shared" si="133"/>
        <v>0</v>
      </c>
      <c r="EZ59" s="13">
        <f t="shared" si="134"/>
        <v>0</v>
      </c>
      <c r="FA59" s="13">
        <f t="shared" si="135"/>
        <v>0</v>
      </c>
      <c r="FB59" s="13">
        <f t="shared" si="136"/>
        <v>0</v>
      </c>
      <c r="FC59" s="13">
        <f t="shared" si="137"/>
        <v>0</v>
      </c>
      <c r="FD59" s="13">
        <f t="shared" si="138"/>
        <v>0</v>
      </c>
      <c r="FE59" s="13">
        <f t="shared" si="139"/>
        <v>0</v>
      </c>
      <c r="FF59" s="13">
        <f t="shared" si="140"/>
        <v>0</v>
      </c>
      <c r="FG59" s="13">
        <f t="shared" si="141"/>
        <v>0</v>
      </c>
      <c r="FH59" s="13">
        <f t="shared" si="142"/>
        <v>0</v>
      </c>
      <c r="FI59" s="13">
        <f t="shared" si="143"/>
        <v>0</v>
      </c>
      <c r="FJ59" s="13">
        <f t="shared" si="144"/>
        <v>0</v>
      </c>
      <c r="FK59" s="13">
        <f t="shared" si="145"/>
        <v>0</v>
      </c>
      <c r="FL59" s="13">
        <f t="shared" si="146"/>
        <v>0</v>
      </c>
      <c r="FM59" s="13">
        <f t="shared" si="147"/>
        <v>0</v>
      </c>
      <c r="FN59" s="13">
        <f t="shared" si="148"/>
        <v>0</v>
      </c>
      <c r="FO59" s="13">
        <f t="shared" si="149"/>
        <v>0</v>
      </c>
      <c r="FP59" s="13">
        <f t="shared" si="150"/>
        <v>0</v>
      </c>
      <c r="FQ59" s="13">
        <f t="shared" si="151"/>
        <v>0</v>
      </c>
      <c r="FR59" s="13">
        <f t="shared" si="152"/>
        <v>0</v>
      </c>
      <c r="FS59" s="13">
        <f t="shared" si="153"/>
        <v>0</v>
      </c>
      <c r="FT59" s="13">
        <f t="shared" si="154"/>
        <v>0</v>
      </c>
      <c r="FU59" s="13">
        <f t="shared" si="155"/>
        <v>0</v>
      </c>
      <c r="FV59" s="13">
        <f t="shared" si="156"/>
        <v>0</v>
      </c>
      <c r="FW59" s="13">
        <f t="shared" si="157"/>
        <v>0</v>
      </c>
      <c r="FX59" s="13">
        <f t="shared" si="158"/>
        <v>0</v>
      </c>
      <c r="FY59" s="13">
        <f t="shared" si="159"/>
        <v>0</v>
      </c>
      <c r="FZ59" s="13">
        <f t="shared" si="160"/>
        <v>0</v>
      </c>
      <c r="GA59" s="13">
        <f t="shared" si="161"/>
        <v>0</v>
      </c>
      <c r="GB59" s="13">
        <f t="shared" si="162"/>
        <v>0</v>
      </c>
      <c r="GC59" s="13">
        <f t="shared" si="163"/>
        <v>1</v>
      </c>
      <c r="GD59" s="13">
        <f t="shared" si="164"/>
        <v>0</v>
      </c>
      <c r="GE59" s="13">
        <f t="shared" si="165"/>
        <v>0</v>
      </c>
      <c r="GF59" s="13">
        <f t="shared" si="166"/>
        <v>0</v>
      </c>
      <c r="GG59" s="13">
        <f t="shared" si="167"/>
        <v>0</v>
      </c>
      <c r="GH59" s="30">
        <f t="shared" si="168"/>
        <v>2</v>
      </c>
    </row>
    <row r="60" spans="1:190">
      <c r="A60" s="2">
        <f>'database including 834 studies'!A60</f>
        <v>59</v>
      </c>
      <c r="B60" s="2">
        <f>'database including 834 studies'!J60</f>
        <v>1</v>
      </c>
      <c r="C60" s="2">
        <f>'database including 834 studies'!K60</f>
        <v>5</v>
      </c>
      <c r="D60" s="2">
        <f>'database including 834 studies'!L60</f>
        <v>1</v>
      </c>
      <c r="E60" s="2">
        <f>'database including 834 studies'!M60</f>
        <v>1</v>
      </c>
      <c r="F60" s="2">
        <f>'database including 834 studies'!N60</f>
        <v>0</v>
      </c>
      <c r="G60" s="2">
        <f>'database including 834 studies'!O60</f>
        <v>1</v>
      </c>
      <c r="H60" s="2">
        <f>'database including 834 studies'!P60</f>
        <v>1</v>
      </c>
      <c r="I60" s="2">
        <f>'database including 834 studies'!Q60</f>
        <v>1</v>
      </c>
      <c r="J60" s="2">
        <f>'database including 834 studies'!R60</f>
        <v>2018</v>
      </c>
      <c r="K60" s="29">
        <f>'database including 834 studies'!A590</f>
        <v>589</v>
      </c>
      <c r="L60" s="2">
        <f>'database including 834 studies'!J590</f>
        <v>0</v>
      </c>
      <c r="M60" s="2">
        <f>'database including 834 studies'!K590</f>
        <v>6</v>
      </c>
      <c r="N60" s="2">
        <f>'database including 834 studies'!L590</f>
        <v>1</v>
      </c>
      <c r="O60" s="2">
        <f>'database including 834 studies'!M590</f>
        <v>1</v>
      </c>
      <c r="P60" s="2">
        <f>'database including 834 studies'!N590</f>
        <v>1</v>
      </c>
      <c r="Q60" s="2">
        <f>'database including 834 studies'!O590</f>
        <v>1</v>
      </c>
      <c r="R60" s="2">
        <f>'database including 834 studies'!P590</f>
        <v>1</v>
      </c>
      <c r="S60" s="2">
        <f>'database including 834 studies'!Q590</f>
        <v>1</v>
      </c>
      <c r="T60" s="2">
        <f>'database including 834 studies'!R590</f>
        <v>2020</v>
      </c>
      <c r="V60" s="13">
        <f t="shared" si="0"/>
        <v>0</v>
      </c>
      <c r="W60" s="13">
        <f t="shared" si="1"/>
        <v>0</v>
      </c>
      <c r="X60" s="13">
        <f t="shared" si="2"/>
        <v>0</v>
      </c>
      <c r="Y60" s="13">
        <f t="shared" si="3"/>
        <v>0</v>
      </c>
      <c r="Z60" s="13">
        <f t="shared" si="4"/>
        <v>0</v>
      </c>
      <c r="AA60" s="13">
        <f t="shared" si="5"/>
        <v>0</v>
      </c>
      <c r="AB60" s="13">
        <f t="shared" si="6"/>
        <v>0</v>
      </c>
      <c r="AC60" s="13">
        <f t="shared" si="7"/>
        <v>0</v>
      </c>
      <c r="AD60" s="13">
        <f t="shared" si="8"/>
        <v>0</v>
      </c>
      <c r="AE60" s="13">
        <f t="shared" si="9"/>
        <v>0</v>
      </c>
      <c r="AF60" s="13">
        <f t="shared" si="10"/>
        <v>0</v>
      </c>
      <c r="AG60" s="13">
        <f t="shared" si="11"/>
        <v>0</v>
      </c>
      <c r="AH60" s="13">
        <f t="shared" si="12"/>
        <v>0</v>
      </c>
      <c r="AI60" s="13">
        <f t="shared" si="13"/>
        <v>0</v>
      </c>
      <c r="AJ60" s="13">
        <f t="shared" si="14"/>
        <v>0</v>
      </c>
      <c r="AK60" s="13">
        <f t="shared" si="15"/>
        <v>0</v>
      </c>
      <c r="AL60" s="13">
        <f t="shared" si="16"/>
        <v>0</v>
      </c>
      <c r="AM60" s="13">
        <f t="shared" si="17"/>
        <v>0</v>
      </c>
      <c r="AN60" s="13">
        <f t="shared" si="18"/>
        <v>0</v>
      </c>
      <c r="AO60" s="13">
        <f t="shared" si="19"/>
        <v>0</v>
      </c>
      <c r="AP60" s="13">
        <f t="shared" si="20"/>
        <v>0</v>
      </c>
      <c r="AQ60" s="13">
        <f t="shared" si="21"/>
        <v>0</v>
      </c>
      <c r="AR60" s="13">
        <f t="shared" si="22"/>
        <v>0</v>
      </c>
      <c r="AS60" s="13">
        <f t="shared" si="23"/>
        <v>0</v>
      </c>
      <c r="AT60" s="13">
        <f t="shared" si="24"/>
        <v>0</v>
      </c>
      <c r="AU60" s="13">
        <f t="shared" si="25"/>
        <v>0</v>
      </c>
      <c r="AV60" s="13">
        <f t="shared" si="26"/>
        <v>0</v>
      </c>
      <c r="AW60" s="13">
        <f t="shared" si="27"/>
        <v>0</v>
      </c>
      <c r="AX60" s="13">
        <f t="shared" si="28"/>
        <v>0</v>
      </c>
      <c r="AY60" s="13">
        <f t="shared" si="29"/>
        <v>0</v>
      </c>
      <c r="AZ60" s="13">
        <f t="shared" si="30"/>
        <v>0</v>
      </c>
      <c r="BA60" s="13">
        <f t="shared" si="31"/>
        <v>0</v>
      </c>
      <c r="BB60" s="13">
        <f t="shared" si="32"/>
        <v>0</v>
      </c>
      <c r="BC60" s="13">
        <f t="shared" si="33"/>
        <v>0</v>
      </c>
      <c r="BD60" s="13">
        <f t="shared" si="34"/>
        <v>0</v>
      </c>
      <c r="BE60" s="13">
        <f t="shared" si="35"/>
        <v>0</v>
      </c>
      <c r="BF60" s="13">
        <f t="shared" si="36"/>
        <v>0</v>
      </c>
      <c r="BG60" s="13">
        <f t="shared" si="37"/>
        <v>0</v>
      </c>
      <c r="BH60" s="13">
        <f t="shared" si="38"/>
        <v>0</v>
      </c>
      <c r="BI60" s="13">
        <f t="shared" si="39"/>
        <v>0</v>
      </c>
      <c r="BJ60" s="13">
        <f t="shared" si="40"/>
        <v>0</v>
      </c>
      <c r="BK60" s="13">
        <f t="shared" si="41"/>
        <v>0</v>
      </c>
      <c r="BL60" s="13">
        <f t="shared" si="42"/>
        <v>0</v>
      </c>
      <c r="BM60" s="13">
        <f t="shared" si="43"/>
        <v>0</v>
      </c>
      <c r="BN60" s="13">
        <f t="shared" si="44"/>
        <v>0</v>
      </c>
      <c r="BO60" s="13">
        <f t="shared" si="45"/>
        <v>0</v>
      </c>
      <c r="BP60" s="13">
        <f t="shared" si="46"/>
        <v>0</v>
      </c>
      <c r="BQ60" s="13">
        <f t="shared" si="47"/>
        <v>0</v>
      </c>
      <c r="BR60" s="13">
        <f t="shared" si="48"/>
        <v>0</v>
      </c>
      <c r="BS60" s="13">
        <f t="shared" si="49"/>
        <v>0</v>
      </c>
      <c r="BT60" s="13">
        <f t="shared" si="50"/>
        <v>0</v>
      </c>
      <c r="BU60" s="13">
        <f t="shared" si="51"/>
        <v>0</v>
      </c>
      <c r="BV60" s="13">
        <f t="shared" si="52"/>
        <v>0</v>
      </c>
      <c r="BW60" s="13">
        <f t="shared" si="53"/>
        <v>0</v>
      </c>
      <c r="BX60" s="13">
        <f t="shared" si="54"/>
        <v>0</v>
      </c>
      <c r="BY60" s="13">
        <f t="shared" si="55"/>
        <v>0</v>
      </c>
      <c r="BZ60" s="13">
        <f t="shared" si="56"/>
        <v>0</v>
      </c>
      <c r="CA60" s="13">
        <f t="shared" si="57"/>
        <v>0</v>
      </c>
      <c r="CB60" s="13">
        <f t="shared" si="58"/>
        <v>0</v>
      </c>
      <c r="CC60" s="13">
        <f t="shared" si="59"/>
        <v>0</v>
      </c>
      <c r="CD60" s="13">
        <f t="shared" si="60"/>
        <v>0</v>
      </c>
      <c r="CE60" s="13">
        <f t="shared" si="61"/>
        <v>0</v>
      </c>
      <c r="CF60" s="13">
        <f t="shared" si="62"/>
        <v>0</v>
      </c>
      <c r="CG60" s="13">
        <f t="shared" si="63"/>
        <v>0</v>
      </c>
      <c r="CH60" s="13">
        <f t="shared" si="64"/>
        <v>0</v>
      </c>
      <c r="CI60" s="13">
        <f t="shared" si="65"/>
        <v>0</v>
      </c>
      <c r="CJ60" s="13">
        <f t="shared" si="66"/>
        <v>0</v>
      </c>
      <c r="CK60" s="13">
        <f t="shared" si="67"/>
        <v>1</v>
      </c>
      <c r="CL60" s="13">
        <f t="shared" si="68"/>
        <v>0</v>
      </c>
      <c r="CM60" s="13">
        <f t="shared" si="69"/>
        <v>0</v>
      </c>
      <c r="CN60" s="13">
        <f t="shared" si="70"/>
        <v>0</v>
      </c>
      <c r="CO60" s="13">
        <f t="shared" si="71"/>
        <v>0</v>
      </c>
      <c r="CP60" s="13">
        <f t="shared" si="72"/>
        <v>0</v>
      </c>
      <c r="CQ60" s="13">
        <f t="shared" si="73"/>
        <v>0</v>
      </c>
      <c r="CR60" s="13">
        <f t="shared" si="74"/>
        <v>0</v>
      </c>
      <c r="CS60" s="13">
        <f t="shared" si="75"/>
        <v>0</v>
      </c>
      <c r="CT60" s="13">
        <f t="shared" si="76"/>
        <v>0</v>
      </c>
      <c r="CU60" s="13">
        <f t="shared" si="77"/>
        <v>0</v>
      </c>
      <c r="CV60" s="13">
        <f t="shared" si="78"/>
        <v>0</v>
      </c>
      <c r="CW60" s="13">
        <f t="shared" si="79"/>
        <v>0</v>
      </c>
      <c r="CX60" s="13">
        <f t="shared" si="80"/>
        <v>0</v>
      </c>
      <c r="CY60" s="13">
        <f t="shared" si="81"/>
        <v>0</v>
      </c>
      <c r="CZ60" s="13">
        <f t="shared" si="82"/>
        <v>0</v>
      </c>
      <c r="DA60" s="13">
        <f t="shared" si="83"/>
        <v>0</v>
      </c>
      <c r="DB60" s="13">
        <f t="shared" si="84"/>
        <v>0</v>
      </c>
      <c r="DC60" s="13">
        <f t="shared" si="85"/>
        <v>0</v>
      </c>
      <c r="DD60" s="13">
        <f t="shared" si="86"/>
        <v>0</v>
      </c>
      <c r="DE60" s="13">
        <f t="shared" si="87"/>
        <v>0</v>
      </c>
      <c r="DF60" s="13">
        <f t="shared" si="88"/>
        <v>0</v>
      </c>
      <c r="DG60" s="13">
        <f t="shared" si="89"/>
        <v>0</v>
      </c>
      <c r="DH60" s="13">
        <f t="shared" si="90"/>
        <v>0</v>
      </c>
      <c r="DI60" s="13">
        <f t="shared" si="91"/>
        <v>0</v>
      </c>
      <c r="DJ60" s="13">
        <f t="shared" si="92"/>
        <v>0</v>
      </c>
      <c r="DK60" s="13">
        <f t="shared" si="93"/>
        <v>0</v>
      </c>
      <c r="DL60" s="13">
        <f t="shared" si="94"/>
        <v>0</v>
      </c>
      <c r="DM60" s="13">
        <f t="shared" si="95"/>
        <v>0</v>
      </c>
      <c r="DN60" s="13">
        <f t="shared" si="96"/>
        <v>0</v>
      </c>
      <c r="DO60" s="13">
        <f t="shared" si="97"/>
        <v>0</v>
      </c>
      <c r="DP60" s="13">
        <f t="shared" si="98"/>
        <v>0</v>
      </c>
      <c r="DQ60" s="13">
        <f t="shared" si="99"/>
        <v>0</v>
      </c>
      <c r="DR60" s="13">
        <f t="shared" si="100"/>
        <v>0</v>
      </c>
      <c r="DS60" s="13">
        <f t="shared" si="101"/>
        <v>0</v>
      </c>
      <c r="DT60" s="13">
        <f t="shared" si="102"/>
        <v>0</v>
      </c>
      <c r="DU60" s="13">
        <f t="shared" si="103"/>
        <v>0</v>
      </c>
      <c r="DV60" s="13">
        <f t="shared" si="104"/>
        <v>0</v>
      </c>
      <c r="DW60" s="13">
        <f t="shared" si="105"/>
        <v>0</v>
      </c>
      <c r="DX60" s="13">
        <f t="shared" si="106"/>
        <v>0</v>
      </c>
      <c r="DY60" s="13">
        <f t="shared" si="107"/>
        <v>0</v>
      </c>
      <c r="DZ60" s="13">
        <f t="shared" si="108"/>
        <v>0</v>
      </c>
      <c r="EA60" s="13">
        <f t="shared" si="109"/>
        <v>0</v>
      </c>
      <c r="EB60" s="13">
        <f t="shared" si="110"/>
        <v>0</v>
      </c>
      <c r="EC60" s="13">
        <f t="shared" si="111"/>
        <v>0</v>
      </c>
      <c r="ED60" s="13">
        <f t="shared" si="112"/>
        <v>0</v>
      </c>
      <c r="EE60" s="13">
        <f t="shared" si="113"/>
        <v>0</v>
      </c>
      <c r="EF60" s="13">
        <f t="shared" si="114"/>
        <v>0</v>
      </c>
      <c r="EG60" s="13">
        <f t="shared" si="115"/>
        <v>0</v>
      </c>
      <c r="EH60" s="13">
        <f t="shared" si="116"/>
        <v>0</v>
      </c>
      <c r="EI60" s="13">
        <f t="shared" si="117"/>
        <v>0</v>
      </c>
      <c r="EJ60" s="13">
        <f t="shared" si="118"/>
        <v>0</v>
      </c>
      <c r="EK60" s="13">
        <f t="shared" si="119"/>
        <v>0</v>
      </c>
      <c r="EL60" s="13">
        <f t="shared" si="120"/>
        <v>0</v>
      </c>
      <c r="EM60" s="13">
        <f t="shared" si="121"/>
        <v>0</v>
      </c>
      <c r="EN60" s="13">
        <f t="shared" si="122"/>
        <v>0</v>
      </c>
      <c r="EO60" s="13">
        <f t="shared" si="123"/>
        <v>0</v>
      </c>
      <c r="EP60" s="13">
        <f t="shared" si="124"/>
        <v>0</v>
      </c>
      <c r="EQ60" s="13">
        <f t="shared" si="125"/>
        <v>0</v>
      </c>
      <c r="ER60" s="13">
        <f t="shared" si="126"/>
        <v>0</v>
      </c>
      <c r="ES60" s="13">
        <f t="shared" si="127"/>
        <v>0</v>
      </c>
      <c r="ET60" s="13">
        <f t="shared" si="128"/>
        <v>0</v>
      </c>
      <c r="EU60" s="13">
        <f t="shared" si="129"/>
        <v>0</v>
      </c>
      <c r="EV60" s="13">
        <f t="shared" si="130"/>
        <v>0</v>
      </c>
      <c r="EW60" s="13">
        <f t="shared" si="131"/>
        <v>0</v>
      </c>
      <c r="EX60" s="13">
        <f t="shared" si="132"/>
        <v>0</v>
      </c>
      <c r="EY60" s="13">
        <f t="shared" si="133"/>
        <v>0</v>
      </c>
      <c r="EZ60" s="13">
        <f t="shared" si="134"/>
        <v>0</v>
      </c>
      <c r="FA60" s="13">
        <f t="shared" si="135"/>
        <v>0</v>
      </c>
      <c r="FB60" s="13">
        <f t="shared" si="136"/>
        <v>0</v>
      </c>
      <c r="FC60" s="13">
        <f t="shared" si="137"/>
        <v>0</v>
      </c>
      <c r="FD60" s="13">
        <f t="shared" si="138"/>
        <v>0</v>
      </c>
      <c r="FE60" s="13">
        <f t="shared" si="139"/>
        <v>0</v>
      </c>
      <c r="FF60" s="13">
        <f t="shared" si="140"/>
        <v>0</v>
      </c>
      <c r="FG60" s="13">
        <f t="shared" si="141"/>
        <v>0</v>
      </c>
      <c r="FH60" s="13">
        <f t="shared" si="142"/>
        <v>0</v>
      </c>
      <c r="FI60" s="13">
        <f t="shared" si="143"/>
        <v>0</v>
      </c>
      <c r="FJ60" s="13">
        <f t="shared" si="144"/>
        <v>0</v>
      </c>
      <c r="FK60" s="13">
        <f t="shared" si="145"/>
        <v>0</v>
      </c>
      <c r="FL60" s="13">
        <f t="shared" si="146"/>
        <v>0</v>
      </c>
      <c r="FM60" s="13">
        <f t="shared" si="147"/>
        <v>0</v>
      </c>
      <c r="FN60" s="13">
        <f t="shared" si="148"/>
        <v>0</v>
      </c>
      <c r="FO60" s="13">
        <f t="shared" si="149"/>
        <v>0</v>
      </c>
      <c r="FP60" s="13">
        <f t="shared" si="150"/>
        <v>0</v>
      </c>
      <c r="FQ60" s="13">
        <f t="shared" si="151"/>
        <v>0</v>
      </c>
      <c r="FR60" s="13">
        <f t="shared" si="152"/>
        <v>0</v>
      </c>
      <c r="FS60" s="13">
        <f t="shared" si="153"/>
        <v>0</v>
      </c>
      <c r="FT60" s="13">
        <f t="shared" si="154"/>
        <v>0</v>
      </c>
      <c r="FU60" s="13">
        <f t="shared" si="155"/>
        <v>0</v>
      </c>
      <c r="FV60" s="13">
        <f t="shared" si="156"/>
        <v>0</v>
      </c>
      <c r="FW60" s="13">
        <f t="shared" si="157"/>
        <v>0</v>
      </c>
      <c r="FX60" s="13">
        <f t="shared" si="158"/>
        <v>0</v>
      </c>
      <c r="FY60" s="13">
        <f t="shared" si="159"/>
        <v>0</v>
      </c>
      <c r="FZ60" s="13">
        <f t="shared" si="160"/>
        <v>0</v>
      </c>
      <c r="GA60" s="13">
        <f t="shared" si="161"/>
        <v>0</v>
      </c>
      <c r="GB60" s="13">
        <f t="shared" si="162"/>
        <v>0</v>
      </c>
      <c r="GC60" s="13">
        <f t="shared" si="163"/>
        <v>0</v>
      </c>
      <c r="GD60" s="13">
        <f t="shared" si="164"/>
        <v>0</v>
      </c>
      <c r="GE60" s="13">
        <f t="shared" si="165"/>
        <v>1</v>
      </c>
      <c r="GF60" s="13">
        <f t="shared" si="166"/>
        <v>0</v>
      </c>
      <c r="GG60" s="13">
        <f t="shared" si="167"/>
        <v>0</v>
      </c>
      <c r="GH60" s="30">
        <f t="shared" si="168"/>
        <v>2</v>
      </c>
    </row>
    <row r="61" spans="1:190">
      <c r="A61" s="2">
        <f>'database including 834 studies'!A61</f>
        <v>60</v>
      </c>
      <c r="B61" s="2">
        <f>'database including 834 studies'!J61</f>
        <v>1</v>
      </c>
      <c r="C61" s="2">
        <f>'database including 834 studies'!K61</f>
        <v>5</v>
      </c>
      <c r="D61" s="2">
        <f>'database including 834 studies'!L61</f>
        <v>1</v>
      </c>
      <c r="E61" s="2">
        <f>'database including 834 studies'!M61</f>
        <v>1</v>
      </c>
      <c r="F61" s="2">
        <f>'database including 834 studies'!N61</f>
        <v>1</v>
      </c>
      <c r="G61" s="2">
        <f>'database including 834 studies'!O61</f>
        <v>1</v>
      </c>
      <c r="H61" s="2">
        <f>'database including 834 studies'!P61</f>
        <v>1</v>
      </c>
      <c r="I61" s="2">
        <f>'database including 834 studies'!Q61</f>
        <v>0</v>
      </c>
      <c r="J61" s="2">
        <f>'database including 834 studies'!R61</f>
        <v>2021</v>
      </c>
      <c r="K61" s="29">
        <f>'database including 834 studies'!A591</f>
        <v>590</v>
      </c>
      <c r="L61" s="2">
        <f>'database including 834 studies'!J591</f>
        <v>0</v>
      </c>
      <c r="M61" s="2">
        <f>'database including 834 studies'!K591</f>
        <v>6</v>
      </c>
      <c r="N61" s="2">
        <f>'database including 834 studies'!L591</f>
        <v>1</v>
      </c>
      <c r="O61" s="2">
        <f>'database including 834 studies'!M591</f>
        <v>1</v>
      </c>
      <c r="P61" s="2">
        <f>'database including 834 studies'!N591</f>
        <v>1</v>
      </c>
      <c r="Q61" s="2">
        <f>'database including 834 studies'!O591</f>
        <v>1</v>
      </c>
      <c r="R61" s="2">
        <f>'database including 834 studies'!P591</f>
        <v>1</v>
      </c>
      <c r="S61" s="2">
        <f>'database including 834 studies'!Q591</f>
        <v>1</v>
      </c>
      <c r="T61" s="2">
        <f>'database including 834 studies'!R591</f>
        <v>2014</v>
      </c>
      <c r="V61" s="13">
        <f t="shared" si="0"/>
        <v>0</v>
      </c>
      <c r="W61" s="13">
        <f t="shared" si="1"/>
        <v>0</v>
      </c>
      <c r="X61" s="13">
        <f t="shared" si="2"/>
        <v>0</v>
      </c>
      <c r="Y61" s="13">
        <f t="shared" si="3"/>
        <v>0</v>
      </c>
      <c r="Z61" s="13">
        <f t="shared" si="4"/>
        <v>0</v>
      </c>
      <c r="AA61" s="13">
        <f t="shared" si="5"/>
        <v>0</v>
      </c>
      <c r="AB61" s="13">
        <f t="shared" si="6"/>
        <v>0</v>
      </c>
      <c r="AC61" s="13">
        <f t="shared" si="7"/>
        <v>0</v>
      </c>
      <c r="AD61" s="13">
        <f t="shared" si="8"/>
        <v>0</v>
      </c>
      <c r="AE61" s="13">
        <f t="shared" si="9"/>
        <v>0</v>
      </c>
      <c r="AF61" s="13">
        <f t="shared" si="10"/>
        <v>0</v>
      </c>
      <c r="AG61" s="13">
        <f t="shared" si="11"/>
        <v>0</v>
      </c>
      <c r="AH61" s="13">
        <f t="shared" si="12"/>
        <v>0</v>
      </c>
      <c r="AI61" s="13">
        <f t="shared" si="13"/>
        <v>0</v>
      </c>
      <c r="AJ61" s="13">
        <f t="shared" si="14"/>
        <v>0</v>
      </c>
      <c r="AK61" s="13">
        <f t="shared" si="15"/>
        <v>0</v>
      </c>
      <c r="AL61" s="13">
        <f t="shared" si="16"/>
        <v>0</v>
      </c>
      <c r="AM61" s="13">
        <f t="shared" si="17"/>
        <v>0</v>
      </c>
      <c r="AN61" s="13">
        <f t="shared" si="18"/>
        <v>0</v>
      </c>
      <c r="AO61" s="13">
        <f t="shared" si="19"/>
        <v>0</v>
      </c>
      <c r="AP61" s="13">
        <f t="shared" si="20"/>
        <v>0</v>
      </c>
      <c r="AQ61" s="13">
        <f t="shared" si="21"/>
        <v>0</v>
      </c>
      <c r="AR61" s="13">
        <f t="shared" si="22"/>
        <v>0</v>
      </c>
      <c r="AS61" s="13">
        <f t="shared" si="23"/>
        <v>0</v>
      </c>
      <c r="AT61" s="13">
        <f t="shared" si="24"/>
        <v>0</v>
      </c>
      <c r="AU61" s="13">
        <f t="shared" si="25"/>
        <v>0</v>
      </c>
      <c r="AV61" s="13">
        <f t="shared" si="26"/>
        <v>0</v>
      </c>
      <c r="AW61" s="13">
        <f t="shared" si="27"/>
        <v>0</v>
      </c>
      <c r="AX61" s="13">
        <f t="shared" si="28"/>
        <v>0</v>
      </c>
      <c r="AY61" s="13">
        <f t="shared" si="29"/>
        <v>0</v>
      </c>
      <c r="AZ61" s="13">
        <f t="shared" si="30"/>
        <v>0</v>
      </c>
      <c r="BA61" s="13">
        <f t="shared" si="31"/>
        <v>0</v>
      </c>
      <c r="BB61" s="13">
        <f t="shared" si="32"/>
        <v>0</v>
      </c>
      <c r="BC61" s="13">
        <f t="shared" si="33"/>
        <v>0</v>
      </c>
      <c r="BD61" s="13">
        <f t="shared" si="34"/>
        <v>0</v>
      </c>
      <c r="BE61" s="13">
        <f t="shared" si="35"/>
        <v>0</v>
      </c>
      <c r="BF61" s="13">
        <f t="shared" si="36"/>
        <v>0</v>
      </c>
      <c r="BG61" s="13">
        <f t="shared" si="37"/>
        <v>0</v>
      </c>
      <c r="BH61" s="13">
        <f t="shared" si="38"/>
        <v>0</v>
      </c>
      <c r="BI61" s="13">
        <f t="shared" si="39"/>
        <v>0</v>
      </c>
      <c r="BJ61" s="13">
        <f t="shared" si="40"/>
        <v>0</v>
      </c>
      <c r="BK61" s="13">
        <f t="shared" si="41"/>
        <v>0</v>
      </c>
      <c r="BL61" s="13">
        <f t="shared" si="42"/>
        <v>0</v>
      </c>
      <c r="BM61" s="13">
        <f t="shared" si="43"/>
        <v>0</v>
      </c>
      <c r="BN61" s="13">
        <f t="shared" si="44"/>
        <v>0</v>
      </c>
      <c r="BO61" s="13">
        <f t="shared" si="45"/>
        <v>0</v>
      </c>
      <c r="BP61" s="13">
        <f t="shared" si="46"/>
        <v>0</v>
      </c>
      <c r="BQ61" s="13">
        <f t="shared" si="47"/>
        <v>0</v>
      </c>
      <c r="BR61" s="13">
        <f t="shared" si="48"/>
        <v>0</v>
      </c>
      <c r="BS61" s="13">
        <f t="shared" si="49"/>
        <v>0</v>
      </c>
      <c r="BT61" s="13">
        <f t="shared" si="50"/>
        <v>0</v>
      </c>
      <c r="BU61" s="13">
        <f t="shared" si="51"/>
        <v>0</v>
      </c>
      <c r="BV61" s="13">
        <f t="shared" si="52"/>
        <v>0</v>
      </c>
      <c r="BW61" s="13">
        <f t="shared" si="53"/>
        <v>0</v>
      </c>
      <c r="BX61" s="13">
        <f t="shared" si="54"/>
        <v>0</v>
      </c>
      <c r="BY61" s="13">
        <f t="shared" si="55"/>
        <v>0</v>
      </c>
      <c r="BZ61" s="13">
        <f t="shared" si="56"/>
        <v>0</v>
      </c>
      <c r="CA61" s="13">
        <f t="shared" si="57"/>
        <v>0</v>
      </c>
      <c r="CB61" s="13">
        <f t="shared" si="58"/>
        <v>0</v>
      </c>
      <c r="CC61" s="13">
        <f t="shared" si="59"/>
        <v>0</v>
      </c>
      <c r="CD61" s="13">
        <f t="shared" si="60"/>
        <v>0</v>
      </c>
      <c r="CE61" s="13">
        <f t="shared" si="61"/>
        <v>0</v>
      </c>
      <c r="CF61" s="13">
        <f t="shared" si="62"/>
        <v>0</v>
      </c>
      <c r="CG61" s="13">
        <f t="shared" si="63"/>
        <v>0</v>
      </c>
      <c r="CH61" s="13">
        <f t="shared" si="64"/>
        <v>0</v>
      </c>
      <c r="CI61" s="13">
        <f t="shared" si="65"/>
        <v>0</v>
      </c>
      <c r="CJ61" s="13">
        <f t="shared" si="66"/>
        <v>0</v>
      </c>
      <c r="CK61" s="13">
        <f t="shared" si="67"/>
        <v>0</v>
      </c>
      <c r="CL61" s="13">
        <f t="shared" si="68"/>
        <v>0</v>
      </c>
      <c r="CM61" s="13">
        <f t="shared" si="69"/>
        <v>0</v>
      </c>
      <c r="CN61" s="13">
        <f t="shared" si="70"/>
        <v>1</v>
      </c>
      <c r="CO61" s="13">
        <f t="shared" si="71"/>
        <v>0</v>
      </c>
      <c r="CP61" s="13">
        <f t="shared" si="72"/>
        <v>0</v>
      </c>
      <c r="CQ61" s="13">
        <f t="shared" si="73"/>
        <v>0</v>
      </c>
      <c r="CR61" s="13">
        <f t="shared" si="74"/>
        <v>0</v>
      </c>
      <c r="CS61" s="13">
        <f t="shared" si="75"/>
        <v>0</v>
      </c>
      <c r="CT61" s="13">
        <f t="shared" si="76"/>
        <v>0</v>
      </c>
      <c r="CU61" s="13">
        <f t="shared" si="77"/>
        <v>0</v>
      </c>
      <c r="CV61" s="13">
        <f t="shared" si="78"/>
        <v>0</v>
      </c>
      <c r="CW61" s="13">
        <f t="shared" si="79"/>
        <v>0</v>
      </c>
      <c r="CX61" s="13">
        <f t="shared" si="80"/>
        <v>0</v>
      </c>
      <c r="CY61" s="13">
        <f t="shared" si="81"/>
        <v>0</v>
      </c>
      <c r="CZ61" s="13">
        <f t="shared" si="82"/>
        <v>0</v>
      </c>
      <c r="DA61" s="13">
        <f t="shared" si="83"/>
        <v>0</v>
      </c>
      <c r="DB61" s="13">
        <f t="shared" si="84"/>
        <v>0</v>
      </c>
      <c r="DC61" s="13">
        <f t="shared" si="85"/>
        <v>0</v>
      </c>
      <c r="DD61" s="13">
        <f t="shared" si="86"/>
        <v>0</v>
      </c>
      <c r="DE61" s="13">
        <f t="shared" si="87"/>
        <v>0</v>
      </c>
      <c r="DF61" s="13">
        <f t="shared" si="88"/>
        <v>0</v>
      </c>
      <c r="DG61" s="13">
        <f t="shared" si="89"/>
        <v>0</v>
      </c>
      <c r="DH61" s="13">
        <f t="shared" si="90"/>
        <v>0</v>
      </c>
      <c r="DI61" s="13">
        <f t="shared" si="91"/>
        <v>0</v>
      </c>
      <c r="DJ61" s="13">
        <f t="shared" si="92"/>
        <v>0</v>
      </c>
      <c r="DK61" s="13">
        <f t="shared" si="93"/>
        <v>0</v>
      </c>
      <c r="DL61" s="13">
        <f t="shared" si="94"/>
        <v>0</v>
      </c>
      <c r="DM61" s="13">
        <f t="shared" si="95"/>
        <v>0</v>
      </c>
      <c r="DN61" s="13">
        <f t="shared" si="96"/>
        <v>0</v>
      </c>
      <c r="DO61" s="13">
        <f t="shared" si="97"/>
        <v>0</v>
      </c>
      <c r="DP61" s="13">
        <f t="shared" si="98"/>
        <v>0</v>
      </c>
      <c r="DQ61" s="13">
        <f t="shared" si="99"/>
        <v>0</v>
      </c>
      <c r="DR61" s="13">
        <f t="shared" si="100"/>
        <v>0</v>
      </c>
      <c r="DS61" s="13">
        <f t="shared" si="101"/>
        <v>0</v>
      </c>
      <c r="DT61" s="13">
        <f t="shared" si="102"/>
        <v>0</v>
      </c>
      <c r="DU61" s="13">
        <f t="shared" si="103"/>
        <v>0</v>
      </c>
      <c r="DV61" s="13">
        <f t="shared" si="104"/>
        <v>0</v>
      </c>
      <c r="DW61" s="13">
        <f t="shared" si="105"/>
        <v>0</v>
      </c>
      <c r="DX61" s="13">
        <f t="shared" si="106"/>
        <v>0</v>
      </c>
      <c r="DY61" s="13">
        <f t="shared" si="107"/>
        <v>0</v>
      </c>
      <c r="DZ61" s="13">
        <f t="shared" si="108"/>
        <v>0</v>
      </c>
      <c r="EA61" s="13">
        <f t="shared" si="109"/>
        <v>0</v>
      </c>
      <c r="EB61" s="13">
        <f t="shared" si="110"/>
        <v>0</v>
      </c>
      <c r="EC61" s="13">
        <f t="shared" si="111"/>
        <v>0</v>
      </c>
      <c r="ED61" s="13">
        <f t="shared" si="112"/>
        <v>0</v>
      </c>
      <c r="EE61" s="13">
        <f t="shared" si="113"/>
        <v>0</v>
      </c>
      <c r="EF61" s="13">
        <f t="shared" si="114"/>
        <v>0</v>
      </c>
      <c r="EG61" s="13">
        <f t="shared" si="115"/>
        <v>0</v>
      </c>
      <c r="EH61" s="13">
        <f t="shared" si="116"/>
        <v>0</v>
      </c>
      <c r="EI61" s="13">
        <f t="shared" si="117"/>
        <v>0</v>
      </c>
      <c r="EJ61" s="13">
        <f t="shared" si="118"/>
        <v>0</v>
      </c>
      <c r="EK61" s="13">
        <f t="shared" si="119"/>
        <v>0</v>
      </c>
      <c r="EL61" s="13">
        <f t="shared" si="120"/>
        <v>0</v>
      </c>
      <c r="EM61" s="13">
        <f t="shared" si="121"/>
        <v>0</v>
      </c>
      <c r="EN61" s="13">
        <f t="shared" si="122"/>
        <v>0</v>
      </c>
      <c r="EO61" s="13">
        <f t="shared" si="123"/>
        <v>0</v>
      </c>
      <c r="EP61" s="13">
        <f t="shared" si="124"/>
        <v>0</v>
      </c>
      <c r="EQ61" s="13">
        <f t="shared" si="125"/>
        <v>0</v>
      </c>
      <c r="ER61" s="13">
        <f t="shared" si="126"/>
        <v>0</v>
      </c>
      <c r="ES61" s="13">
        <f t="shared" si="127"/>
        <v>0</v>
      </c>
      <c r="ET61" s="13">
        <f t="shared" si="128"/>
        <v>0</v>
      </c>
      <c r="EU61" s="13">
        <f t="shared" si="129"/>
        <v>0</v>
      </c>
      <c r="EV61" s="13">
        <f t="shared" si="130"/>
        <v>0</v>
      </c>
      <c r="EW61" s="13">
        <f t="shared" si="131"/>
        <v>0</v>
      </c>
      <c r="EX61" s="13">
        <f t="shared" si="132"/>
        <v>0</v>
      </c>
      <c r="EY61" s="13">
        <f t="shared" si="133"/>
        <v>0</v>
      </c>
      <c r="EZ61" s="13">
        <f t="shared" si="134"/>
        <v>0</v>
      </c>
      <c r="FA61" s="13">
        <f t="shared" si="135"/>
        <v>0</v>
      </c>
      <c r="FB61" s="13">
        <f t="shared" si="136"/>
        <v>0</v>
      </c>
      <c r="FC61" s="13">
        <f t="shared" si="137"/>
        <v>0</v>
      </c>
      <c r="FD61" s="13">
        <f t="shared" si="138"/>
        <v>0</v>
      </c>
      <c r="FE61" s="13">
        <f t="shared" si="139"/>
        <v>0</v>
      </c>
      <c r="FF61" s="13">
        <f t="shared" si="140"/>
        <v>0</v>
      </c>
      <c r="FG61" s="13">
        <f t="shared" si="141"/>
        <v>0</v>
      </c>
      <c r="FH61" s="13">
        <f t="shared" si="142"/>
        <v>0</v>
      </c>
      <c r="FI61" s="13">
        <f t="shared" si="143"/>
        <v>0</v>
      </c>
      <c r="FJ61" s="13">
        <f t="shared" si="144"/>
        <v>0</v>
      </c>
      <c r="FK61" s="13">
        <f t="shared" si="145"/>
        <v>0</v>
      </c>
      <c r="FL61" s="13">
        <f t="shared" si="146"/>
        <v>0</v>
      </c>
      <c r="FM61" s="13">
        <f t="shared" si="147"/>
        <v>0</v>
      </c>
      <c r="FN61" s="13">
        <f t="shared" si="148"/>
        <v>0</v>
      </c>
      <c r="FO61" s="13">
        <f t="shared" si="149"/>
        <v>0</v>
      </c>
      <c r="FP61" s="13">
        <f t="shared" si="150"/>
        <v>0</v>
      </c>
      <c r="FQ61" s="13">
        <f t="shared" si="151"/>
        <v>0</v>
      </c>
      <c r="FR61" s="13">
        <f t="shared" si="152"/>
        <v>0</v>
      </c>
      <c r="FS61" s="13">
        <f t="shared" si="153"/>
        <v>0</v>
      </c>
      <c r="FT61" s="13">
        <f t="shared" si="154"/>
        <v>0</v>
      </c>
      <c r="FU61" s="13">
        <f t="shared" si="155"/>
        <v>0</v>
      </c>
      <c r="FV61" s="13">
        <f t="shared" si="156"/>
        <v>0</v>
      </c>
      <c r="FW61" s="13">
        <f t="shared" si="157"/>
        <v>0</v>
      </c>
      <c r="FX61" s="13">
        <f t="shared" si="158"/>
        <v>0</v>
      </c>
      <c r="FY61" s="13">
        <f t="shared" si="159"/>
        <v>1</v>
      </c>
      <c r="FZ61" s="13">
        <f t="shared" si="160"/>
        <v>0</v>
      </c>
      <c r="GA61" s="13">
        <f t="shared" si="161"/>
        <v>0</v>
      </c>
      <c r="GB61" s="13">
        <f t="shared" si="162"/>
        <v>0</v>
      </c>
      <c r="GC61" s="13">
        <f t="shared" si="163"/>
        <v>0</v>
      </c>
      <c r="GD61" s="13">
        <f t="shared" si="164"/>
        <v>0</v>
      </c>
      <c r="GE61" s="13">
        <f t="shared" si="165"/>
        <v>0</v>
      </c>
      <c r="GF61" s="13">
        <f t="shared" si="166"/>
        <v>0</v>
      </c>
      <c r="GG61" s="13">
        <f t="shared" si="167"/>
        <v>0</v>
      </c>
      <c r="GH61" s="30">
        <f t="shared" si="168"/>
        <v>2</v>
      </c>
    </row>
    <row r="62" spans="1:190">
      <c r="A62" s="2">
        <f>'database including 834 studies'!A62</f>
        <v>61</v>
      </c>
      <c r="B62" s="2">
        <f>'database including 834 studies'!J62</f>
        <v>1</v>
      </c>
      <c r="C62" s="2">
        <f>'database including 834 studies'!K62</f>
        <v>5</v>
      </c>
      <c r="D62" s="2">
        <f>'database including 834 studies'!L62</f>
        <v>1</v>
      </c>
      <c r="E62" s="2">
        <f>'database including 834 studies'!M62</f>
        <v>1</v>
      </c>
      <c r="F62" s="2">
        <f>'database including 834 studies'!N62</f>
        <v>1</v>
      </c>
      <c r="G62" s="2">
        <f>'database including 834 studies'!O62</f>
        <v>1</v>
      </c>
      <c r="H62" s="2">
        <f>'database including 834 studies'!P62</f>
        <v>0</v>
      </c>
      <c r="I62" s="2">
        <f>'database including 834 studies'!Q62</f>
        <v>1</v>
      </c>
      <c r="J62" s="2">
        <f>'database including 834 studies'!R62</f>
        <v>2018</v>
      </c>
      <c r="K62" s="29">
        <f>'database including 834 studies'!A592</f>
        <v>591</v>
      </c>
      <c r="L62" s="2">
        <f>'database including 834 studies'!J592</f>
        <v>0</v>
      </c>
      <c r="M62" s="2">
        <f>'database including 834 studies'!K592</f>
        <v>6</v>
      </c>
      <c r="N62" s="2">
        <f>'database including 834 studies'!L592</f>
        <v>1</v>
      </c>
      <c r="O62" s="2">
        <f>'database including 834 studies'!M592</f>
        <v>1</v>
      </c>
      <c r="P62" s="2">
        <f>'database including 834 studies'!N592</f>
        <v>1</v>
      </c>
      <c r="Q62" s="2">
        <f>'database including 834 studies'!O592</f>
        <v>1</v>
      </c>
      <c r="R62" s="2">
        <f>'database including 834 studies'!P592</f>
        <v>1</v>
      </c>
      <c r="S62" s="2">
        <f>'database including 834 studies'!Q592</f>
        <v>1</v>
      </c>
      <c r="T62" s="2">
        <f>'database including 834 studies'!R592</f>
        <v>2015</v>
      </c>
      <c r="V62" s="13">
        <f t="shared" si="0"/>
        <v>0</v>
      </c>
      <c r="W62" s="13">
        <f t="shared" si="1"/>
        <v>0</v>
      </c>
      <c r="X62" s="13">
        <f t="shared" si="2"/>
        <v>0</v>
      </c>
      <c r="Y62" s="13">
        <f t="shared" si="3"/>
        <v>0</v>
      </c>
      <c r="Z62" s="13">
        <f t="shared" si="4"/>
        <v>0</v>
      </c>
      <c r="AA62" s="13">
        <f t="shared" si="5"/>
        <v>0</v>
      </c>
      <c r="AB62" s="13">
        <f t="shared" si="6"/>
        <v>0</v>
      </c>
      <c r="AC62" s="13">
        <f t="shared" si="7"/>
        <v>0</v>
      </c>
      <c r="AD62" s="13">
        <f t="shared" si="8"/>
        <v>0</v>
      </c>
      <c r="AE62" s="13">
        <f t="shared" si="9"/>
        <v>0</v>
      </c>
      <c r="AF62" s="13">
        <f t="shared" si="10"/>
        <v>0</v>
      </c>
      <c r="AG62" s="13">
        <f t="shared" si="11"/>
        <v>0</v>
      </c>
      <c r="AH62" s="13">
        <f t="shared" si="12"/>
        <v>0</v>
      </c>
      <c r="AI62" s="13">
        <f t="shared" si="13"/>
        <v>0</v>
      </c>
      <c r="AJ62" s="13">
        <f t="shared" si="14"/>
        <v>0</v>
      </c>
      <c r="AK62" s="13">
        <f t="shared" si="15"/>
        <v>0</v>
      </c>
      <c r="AL62" s="13">
        <f t="shared" si="16"/>
        <v>0</v>
      </c>
      <c r="AM62" s="13">
        <f t="shared" si="17"/>
        <v>0</v>
      </c>
      <c r="AN62" s="13">
        <f t="shared" si="18"/>
        <v>0</v>
      </c>
      <c r="AO62" s="13">
        <f t="shared" si="19"/>
        <v>0</v>
      </c>
      <c r="AP62" s="13">
        <f t="shared" si="20"/>
        <v>0</v>
      </c>
      <c r="AQ62" s="13">
        <f t="shared" si="21"/>
        <v>0</v>
      </c>
      <c r="AR62" s="13">
        <f t="shared" si="22"/>
        <v>0</v>
      </c>
      <c r="AS62" s="13">
        <f t="shared" si="23"/>
        <v>0</v>
      </c>
      <c r="AT62" s="13">
        <f t="shared" si="24"/>
        <v>0</v>
      </c>
      <c r="AU62" s="13">
        <f t="shared" si="25"/>
        <v>0</v>
      </c>
      <c r="AV62" s="13">
        <f t="shared" si="26"/>
        <v>0</v>
      </c>
      <c r="AW62" s="13">
        <f t="shared" si="27"/>
        <v>0</v>
      </c>
      <c r="AX62" s="13">
        <f t="shared" si="28"/>
        <v>0</v>
      </c>
      <c r="AY62" s="13">
        <f t="shared" si="29"/>
        <v>0</v>
      </c>
      <c r="AZ62" s="13">
        <f t="shared" si="30"/>
        <v>0</v>
      </c>
      <c r="BA62" s="13">
        <f t="shared" si="31"/>
        <v>0</v>
      </c>
      <c r="BB62" s="13">
        <f t="shared" si="32"/>
        <v>0</v>
      </c>
      <c r="BC62" s="13">
        <f t="shared" si="33"/>
        <v>0</v>
      </c>
      <c r="BD62" s="13">
        <f t="shared" si="34"/>
        <v>0</v>
      </c>
      <c r="BE62" s="13">
        <f t="shared" si="35"/>
        <v>0</v>
      </c>
      <c r="BF62" s="13">
        <f t="shared" si="36"/>
        <v>0</v>
      </c>
      <c r="BG62" s="13">
        <f t="shared" si="37"/>
        <v>0</v>
      </c>
      <c r="BH62" s="13">
        <f t="shared" si="38"/>
        <v>0</v>
      </c>
      <c r="BI62" s="13">
        <f t="shared" si="39"/>
        <v>0</v>
      </c>
      <c r="BJ62" s="13">
        <f t="shared" si="40"/>
        <v>0</v>
      </c>
      <c r="BK62" s="13">
        <f t="shared" si="41"/>
        <v>0</v>
      </c>
      <c r="BL62" s="13">
        <f t="shared" si="42"/>
        <v>0</v>
      </c>
      <c r="BM62" s="13">
        <f t="shared" si="43"/>
        <v>0</v>
      </c>
      <c r="BN62" s="13">
        <f t="shared" si="44"/>
        <v>0</v>
      </c>
      <c r="BO62" s="13">
        <f t="shared" si="45"/>
        <v>0</v>
      </c>
      <c r="BP62" s="13">
        <f t="shared" si="46"/>
        <v>0</v>
      </c>
      <c r="BQ62" s="13">
        <f t="shared" si="47"/>
        <v>0</v>
      </c>
      <c r="BR62" s="13">
        <f t="shared" si="48"/>
        <v>0</v>
      </c>
      <c r="BS62" s="13">
        <f t="shared" si="49"/>
        <v>0</v>
      </c>
      <c r="BT62" s="13">
        <f t="shared" si="50"/>
        <v>0</v>
      </c>
      <c r="BU62" s="13">
        <f t="shared" si="51"/>
        <v>0</v>
      </c>
      <c r="BV62" s="13">
        <f t="shared" si="52"/>
        <v>0</v>
      </c>
      <c r="BW62" s="13">
        <f t="shared" si="53"/>
        <v>0</v>
      </c>
      <c r="BX62" s="13">
        <f t="shared" si="54"/>
        <v>0</v>
      </c>
      <c r="BY62" s="13">
        <f t="shared" si="55"/>
        <v>0</v>
      </c>
      <c r="BZ62" s="13">
        <f t="shared" si="56"/>
        <v>0</v>
      </c>
      <c r="CA62" s="13">
        <f t="shared" si="57"/>
        <v>0</v>
      </c>
      <c r="CB62" s="13">
        <f t="shared" si="58"/>
        <v>0</v>
      </c>
      <c r="CC62" s="13">
        <f t="shared" si="59"/>
        <v>0</v>
      </c>
      <c r="CD62" s="13">
        <f t="shared" si="60"/>
        <v>0</v>
      </c>
      <c r="CE62" s="13">
        <f t="shared" si="61"/>
        <v>0</v>
      </c>
      <c r="CF62" s="13">
        <f t="shared" si="62"/>
        <v>0</v>
      </c>
      <c r="CG62" s="13">
        <f t="shared" si="63"/>
        <v>0</v>
      </c>
      <c r="CH62" s="13">
        <f t="shared" si="64"/>
        <v>0</v>
      </c>
      <c r="CI62" s="13">
        <f t="shared" si="65"/>
        <v>0</v>
      </c>
      <c r="CJ62" s="13">
        <f t="shared" si="66"/>
        <v>0</v>
      </c>
      <c r="CK62" s="13">
        <f t="shared" si="67"/>
        <v>1</v>
      </c>
      <c r="CL62" s="13">
        <f t="shared" si="68"/>
        <v>0</v>
      </c>
      <c r="CM62" s="13">
        <f t="shared" si="69"/>
        <v>0</v>
      </c>
      <c r="CN62" s="13">
        <f t="shared" si="70"/>
        <v>0</v>
      </c>
      <c r="CO62" s="13">
        <f t="shared" si="71"/>
        <v>0</v>
      </c>
      <c r="CP62" s="13">
        <f t="shared" si="72"/>
        <v>0</v>
      </c>
      <c r="CQ62" s="13">
        <f t="shared" si="73"/>
        <v>0</v>
      </c>
      <c r="CR62" s="13">
        <f t="shared" si="74"/>
        <v>0</v>
      </c>
      <c r="CS62" s="13">
        <f t="shared" si="75"/>
        <v>0</v>
      </c>
      <c r="CT62" s="13">
        <f t="shared" si="76"/>
        <v>0</v>
      </c>
      <c r="CU62" s="13">
        <f t="shared" si="77"/>
        <v>0</v>
      </c>
      <c r="CV62" s="13">
        <f t="shared" si="78"/>
        <v>0</v>
      </c>
      <c r="CW62" s="13">
        <f t="shared" si="79"/>
        <v>0</v>
      </c>
      <c r="CX62" s="13">
        <f t="shared" si="80"/>
        <v>0</v>
      </c>
      <c r="CY62" s="13">
        <f t="shared" si="81"/>
        <v>0</v>
      </c>
      <c r="CZ62" s="13">
        <f t="shared" si="82"/>
        <v>0</v>
      </c>
      <c r="DA62" s="13">
        <f t="shared" si="83"/>
        <v>0</v>
      </c>
      <c r="DB62" s="13">
        <f t="shared" si="84"/>
        <v>0</v>
      </c>
      <c r="DC62" s="13">
        <f t="shared" si="85"/>
        <v>0</v>
      </c>
      <c r="DD62" s="13">
        <f t="shared" si="86"/>
        <v>0</v>
      </c>
      <c r="DE62" s="13">
        <f t="shared" si="87"/>
        <v>0</v>
      </c>
      <c r="DF62" s="13">
        <f t="shared" si="88"/>
        <v>0</v>
      </c>
      <c r="DG62" s="13">
        <f t="shared" si="89"/>
        <v>0</v>
      </c>
      <c r="DH62" s="13">
        <f t="shared" si="90"/>
        <v>0</v>
      </c>
      <c r="DI62" s="13">
        <f t="shared" si="91"/>
        <v>0</v>
      </c>
      <c r="DJ62" s="13">
        <f t="shared" si="92"/>
        <v>0</v>
      </c>
      <c r="DK62" s="13">
        <f t="shared" si="93"/>
        <v>0</v>
      </c>
      <c r="DL62" s="13">
        <f t="shared" si="94"/>
        <v>0</v>
      </c>
      <c r="DM62" s="13">
        <f t="shared" si="95"/>
        <v>0</v>
      </c>
      <c r="DN62" s="13">
        <f t="shared" si="96"/>
        <v>0</v>
      </c>
      <c r="DO62" s="13">
        <f t="shared" si="97"/>
        <v>0</v>
      </c>
      <c r="DP62" s="13">
        <f t="shared" si="98"/>
        <v>0</v>
      </c>
      <c r="DQ62" s="13">
        <f t="shared" si="99"/>
        <v>0</v>
      </c>
      <c r="DR62" s="13">
        <f t="shared" si="100"/>
        <v>0</v>
      </c>
      <c r="DS62" s="13">
        <f t="shared" si="101"/>
        <v>0</v>
      </c>
      <c r="DT62" s="13">
        <f t="shared" si="102"/>
        <v>0</v>
      </c>
      <c r="DU62" s="13">
        <f t="shared" si="103"/>
        <v>0</v>
      </c>
      <c r="DV62" s="13">
        <f t="shared" si="104"/>
        <v>0</v>
      </c>
      <c r="DW62" s="13">
        <f t="shared" si="105"/>
        <v>0</v>
      </c>
      <c r="DX62" s="13">
        <f t="shared" si="106"/>
        <v>0</v>
      </c>
      <c r="DY62" s="13">
        <f t="shared" si="107"/>
        <v>0</v>
      </c>
      <c r="DZ62" s="13">
        <f t="shared" si="108"/>
        <v>0</v>
      </c>
      <c r="EA62" s="13">
        <f t="shared" si="109"/>
        <v>0</v>
      </c>
      <c r="EB62" s="13">
        <f t="shared" si="110"/>
        <v>0</v>
      </c>
      <c r="EC62" s="13">
        <f t="shared" si="111"/>
        <v>0</v>
      </c>
      <c r="ED62" s="13">
        <f t="shared" si="112"/>
        <v>0</v>
      </c>
      <c r="EE62" s="13">
        <f t="shared" si="113"/>
        <v>0</v>
      </c>
      <c r="EF62" s="13">
        <f t="shared" si="114"/>
        <v>0</v>
      </c>
      <c r="EG62" s="13">
        <f t="shared" si="115"/>
        <v>0</v>
      </c>
      <c r="EH62" s="13">
        <f t="shared" si="116"/>
        <v>0</v>
      </c>
      <c r="EI62" s="13">
        <f t="shared" si="117"/>
        <v>0</v>
      </c>
      <c r="EJ62" s="13">
        <f t="shared" si="118"/>
        <v>0</v>
      </c>
      <c r="EK62" s="13">
        <f t="shared" si="119"/>
        <v>0</v>
      </c>
      <c r="EL62" s="13">
        <f t="shared" si="120"/>
        <v>0</v>
      </c>
      <c r="EM62" s="13">
        <f t="shared" si="121"/>
        <v>0</v>
      </c>
      <c r="EN62" s="13">
        <f t="shared" si="122"/>
        <v>0</v>
      </c>
      <c r="EO62" s="13">
        <f t="shared" si="123"/>
        <v>0</v>
      </c>
      <c r="EP62" s="13">
        <f t="shared" si="124"/>
        <v>0</v>
      </c>
      <c r="EQ62" s="13">
        <f t="shared" si="125"/>
        <v>0</v>
      </c>
      <c r="ER62" s="13">
        <f t="shared" si="126"/>
        <v>0</v>
      </c>
      <c r="ES62" s="13">
        <f t="shared" si="127"/>
        <v>0</v>
      </c>
      <c r="ET62" s="13">
        <f t="shared" si="128"/>
        <v>0</v>
      </c>
      <c r="EU62" s="13">
        <f t="shared" si="129"/>
        <v>0</v>
      </c>
      <c r="EV62" s="13">
        <f t="shared" si="130"/>
        <v>0</v>
      </c>
      <c r="EW62" s="13">
        <f t="shared" si="131"/>
        <v>0</v>
      </c>
      <c r="EX62" s="13">
        <f t="shared" si="132"/>
        <v>0</v>
      </c>
      <c r="EY62" s="13">
        <f t="shared" si="133"/>
        <v>0</v>
      </c>
      <c r="EZ62" s="13">
        <f t="shared" si="134"/>
        <v>0</v>
      </c>
      <c r="FA62" s="13">
        <f t="shared" si="135"/>
        <v>0</v>
      </c>
      <c r="FB62" s="13">
        <f t="shared" si="136"/>
        <v>0</v>
      </c>
      <c r="FC62" s="13">
        <f t="shared" si="137"/>
        <v>0</v>
      </c>
      <c r="FD62" s="13">
        <f t="shared" si="138"/>
        <v>0</v>
      </c>
      <c r="FE62" s="13">
        <f t="shared" si="139"/>
        <v>0</v>
      </c>
      <c r="FF62" s="13">
        <f t="shared" si="140"/>
        <v>0</v>
      </c>
      <c r="FG62" s="13">
        <f t="shared" si="141"/>
        <v>0</v>
      </c>
      <c r="FH62" s="13">
        <f t="shared" si="142"/>
        <v>0</v>
      </c>
      <c r="FI62" s="13">
        <f t="shared" si="143"/>
        <v>0</v>
      </c>
      <c r="FJ62" s="13">
        <f t="shared" si="144"/>
        <v>0</v>
      </c>
      <c r="FK62" s="13">
        <f t="shared" si="145"/>
        <v>0</v>
      </c>
      <c r="FL62" s="13">
        <f t="shared" si="146"/>
        <v>0</v>
      </c>
      <c r="FM62" s="13">
        <f t="shared" si="147"/>
        <v>0</v>
      </c>
      <c r="FN62" s="13">
        <f t="shared" si="148"/>
        <v>0</v>
      </c>
      <c r="FO62" s="13">
        <f t="shared" si="149"/>
        <v>0</v>
      </c>
      <c r="FP62" s="13">
        <f t="shared" si="150"/>
        <v>0</v>
      </c>
      <c r="FQ62" s="13">
        <f t="shared" si="151"/>
        <v>0</v>
      </c>
      <c r="FR62" s="13">
        <f t="shared" si="152"/>
        <v>0</v>
      </c>
      <c r="FS62" s="13">
        <f t="shared" si="153"/>
        <v>0</v>
      </c>
      <c r="FT62" s="13">
        <f t="shared" si="154"/>
        <v>0</v>
      </c>
      <c r="FU62" s="13">
        <f t="shared" si="155"/>
        <v>0</v>
      </c>
      <c r="FV62" s="13">
        <f t="shared" si="156"/>
        <v>0</v>
      </c>
      <c r="FW62" s="13">
        <f t="shared" si="157"/>
        <v>0</v>
      </c>
      <c r="FX62" s="13">
        <f t="shared" si="158"/>
        <v>0</v>
      </c>
      <c r="FY62" s="13">
        <f t="shared" si="159"/>
        <v>0</v>
      </c>
      <c r="FZ62" s="13">
        <f t="shared" si="160"/>
        <v>1</v>
      </c>
      <c r="GA62" s="13">
        <f t="shared" si="161"/>
        <v>0</v>
      </c>
      <c r="GB62" s="13">
        <f t="shared" si="162"/>
        <v>0</v>
      </c>
      <c r="GC62" s="13">
        <f t="shared" si="163"/>
        <v>0</v>
      </c>
      <c r="GD62" s="13">
        <f t="shared" si="164"/>
        <v>0</v>
      </c>
      <c r="GE62" s="13">
        <f t="shared" si="165"/>
        <v>0</v>
      </c>
      <c r="GF62" s="13">
        <f t="shared" si="166"/>
        <v>0</v>
      </c>
      <c r="GG62" s="13">
        <f t="shared" si="167"/>
        <v>0</v>
      </c>
      <c r="GH62" s="30">
        <f t="shared" si="168"/>
        <v>2</v>
      </c>
    </row>
    <row r="63" spans="1:190">
      <c r="A63" s="2">
        <f>'database including 834 studies'!A63</f>
        <v>62</v>
      </c>
      <c r="B63" s="2">
        <f>'database including 834 studies'!J63</f>
        <v>1</v>
      </c>
      <c r="C63" s="2">
        <f>'database including 834 studies'!K63</f>
        <v>5</v>
      </c>
      <c r="D63" s="2">
        <f>'database including 834 studies'!L63</f>
        <v>1</v>
      </c>
      <c r="E63" s="2">
        <f>'database including 834 studies'!M63</f>
        <v>1</v>
      </c>
      <c r="F63" s="2">
        <f>'database including 834 studies'!N63</f>
        <v>1</v>
      </c>
      <c r="G63" s="2">
        <f>'database including 834 studies'!O63</f>
        <v>1</v>
      </c>
      <c r="H63" s="2">
        <f>'database including 834 studies'!P63</f>
        <v>1</v>
      </c>
      <c r="I63" s="2">
        <f>'database including 834 studies'!Q63</f>
        <v>0</v>
      </c>
      <c r="J63" s="2">
        <f>'database including 834 studies'!R63</f>
        <v>2021</v>
      </c>
      <c r="K63" s="29">
        <f>'database including 834 studies'!A593</f>
        <v>592</v>
      </c>
      <c r="L63" s="2">
        <f>'database including 834 studies'!J593</f>
        <v>0</v>
      </c>
      <c r="M63" s="2">
        <f>'database including 834 studies'!K593</f>
        <v>6</v>
      </c>
      <c r="N63" s="2">
        <f>'database including 834 studies'!L593</f>
        <v>1</v>
      </c>
      <c r="O63" s="2">
        <f>'database including 834 studies'!M593</f>
        <v>1</v>
      </c>
      <c r="P63" s="2">
        <f>'database including 834 studies'!N593</f>
        <v>1</v>
      </c>
      <c r="Q63" s="2">
        <f>'database including 834 studies'!O593</f>
        <v>1</v>
      </c>
      <c r="R63" s="2">
        <f>'database including 834 studies'!P593</f>
        <v>1</v>
      </c>
      <c r="S63" s="2">
        <f>'database including 834 studies'!Q593</f>
        <v>1</v>
      </c>
      <c r="T63" s="2">
        <f>'database including 834 studies'!R593</f>
        <v>2016</v>
      </c>
      <c r="V63" s="13">
        <f t="shared" si="0"/>
        <v>0</v>
      </c>
      <c r="W63" s="13">
        <f t="shared" si="1"/>
        <v>0</v>
      </c>
      <c r="X63" s="13">
        <f t="shared" si="2"/>
        <v>0</v>
      </c>
      <c r="Y63" s="13">
        <f t="shared" si="3"/>
        <v>0</v>
      </c>
      <c r="Z63" s="13">
        <f t="shared" si="4"/>
        <v>0</v>
      </c>
      <c r="AA63" s="13">
        <f t="shared" si="5"/>
        <v>0</v>
      </c>
      <c r="AB63" s="13">
        <f t="shared" si="6"/>
        <v>0</v>
      </c>
      <c r="AC63" s="13">
        <f t="shared" si="7"/>
        <v>0</v>
      </c>
      <c r="AD63" s="13">
        <f t="shared" si="8"/>
        <v>0</v>
      </c>
      <c r="AE63" s="13">
        <f t="shared" si="9"/>
        <v>0</v>
      </c>
      <c r="AF63" s="13">
        <f t="shared" si="10"/>
        <v>0</v>
      </c>
      <c r="AG63" s="13">
        <f t="shared" si="11"/>
        <v>0</v>
      </c>
      <c r="AH63" s="13">
        <f t="shared" si="12"/>
        <v>0</v>
      </c>
      <c r="AI63" s="13">
        <f t="shared" si="13"/>
        <v>0</v>
      </c>
      <c r="AJ63" s="13">
        <f t="shared" si="14"/>
        <v>0</v>
      </c>
      <c r="AK63" s="13">
        <f t="shared" si="15"/>
        <v>0</v>
      </c>
      <c r="AL63" s="13">
        <f t="shared" si="16"/>
        <v>0</v>
      </c>
      <c r="AM63" s="13">
        <f t="shared" si="17"/>
        <v>0</v>
      </c>
      <c r="AN63" s="13">
        <f t="shared" si="18"/>
        <v>0</v>
      </c>
      <c r="AO63" s="13">
        <f t="shared" si="19"/>
        <v>0</v>
      </c>
      <c r="AP63" s="13">
        <f t="shared" si="20"/>
        <v>0</v>
      </c>
      <c r="AQ63" s="13">
        <f t="shared" si="21"/>
        <v>0</v>
      </c>
      <c r="AR63" s="13">
        <f t="shared" si="22"/>
        <v>0</v>
      </c>
      <c r="AS63" s="13">
        <f t="shared" si="23"/>
        <v>0</v>
      </c>
      <c r="AT63" s="13">
        <f t="shared" si="24"/>
        <v>0</v>
      </c>
      <c r="AU63" s="13">
        <f t="shared" si="25"/>
        <v>0</v>
      </c>
      <c r="AV63" s="13">
        <f t="shared" si="26"/>
        <v>0</v>
      </c>
      <c r="AW63" s="13">
        <f t="shared" si="27"/>
        <v>0</v>
      </c>
      <c r="AX63" s="13">
        <f t="shared" si="28"/>
        <v>0</v>
      </c>
      <c r="AY63" s="13">
        <f t="shared" si="29"/>
        <v>0</v>
      </c>
      <c r="AZ63" s="13">
        <f t="shared" si="30"/>
        <v>0</v>
      </c>
      <c r="BA63" s="13">
        <f t="shared" si="31"/>
        <v>0</v>
      </c>
      <c r="BB63" s="13">
        <f t="shared" si="32"/>
        <v>0</v>
      </c>
      <c r="BC63" s="13">
        <f t="shared" si="33"/>
        <v>0</v>
      </c>
      <c r="BD63" s="13">
        <f t="shared" si="34"/>
        <v>0</v>
      </c>
      <c r="BE63" s="13">
        <f t="shared" si="35"/>
        <v>0</v>
      </c>
      <c r="BF63" s="13">
        <f t="shared" si="36"/>
        <v>0</v>
      </c>
      <c r="BG63" s="13">
        <f t="shared" si="37"/>
        <v>0</v>
      </c>
      <c r="BH63" s="13">
        <f t="shared" si="38"/>
        <v>0</v>
      </c>
      <c r="BI63" s="13">
        <f t="shared" si="39"/>
        <v>0</v>
      </c>
      <c r="BJ63" s="13">
        <f t="shared" si="40"/>
        <v>0</v>
      </c>
      <c r="BK63" s="13">
        <f t="shared" si="41"/>
        <v>0</v>
      </c>
      <c r="BL63" s="13">
        <f t="shared" si="42"/>
        <v>0</v>
      </c>
      <c r="BM63" s="13">
        <f t="shared" si="43"/>
        <v>0</v>
      </c>
      <c r="BN63" s="13">
        <f t="shared" si="44"/>
        <v>0</v>
      </c>
      <c r="BO63" s="13">
        <f t="shared" si="45"/>
        <v>0</v>
      </c>
      <c r="BP63" s="13">
        <f t="shared" si="46"/>
        <v>0</v>
      </c>
      <c r="BQ63" s="13">
        <f t="shared" si="47"/>
        <v>0</v>
      </c>
      <c r="BR63" s="13">
        <f t="shared" si="48"/>
        <v>0</v>
      </c>
      <c r="BS63" s="13">
        <f t="shared" si="49"/>
        <v>0</v>
      </c>
      <c r="BT63" s="13">
        <f t="shared" si="50"/>
        <v>0</v>
      </c>
      <c r="BU63" s="13">
        <f t="shared" si="51"/>
        <v>0</v>
      </c>
      <c r="BV63" s="13">
        <f t="shared" si="52"/>
        <v>0</v>
      </c>
      <c r="BW63" s="13">
        <f t="shared" si="53"/>
        <v>0</v>
      </c>
      <c r="BX63" s="13">
        <f t="shared" si="54"/>
        <v>0</v>
      </c>
      <c r="BY63" s="13">
        <f t="shared" si="55"/>
        <v>0</v>
      </c>
      <c r="BZ63" s="13">
        <f t="shared" si="56"/>
        <v>0</v>
      </c>
      <c r="CA63" s="13">
        <f t="shared" si="57"/>
        <v>0</v>
      </c>
      <c r="CB63" s="13">
        <f t="shared" si="58"/>
        <v>0</v>
      </c>
      <c r="CC63" s="13">
        <f t="shared" si="59"/>
        <v>0</v>
      </c>
      <c r="CD63" s="13">
        <f t="shared" si="60"/>
        <v>0</v>
      </c>
      <c r="CE63" s="13">
        <f t="shared" si="61"/>
        <v>0</v>
      </c>
      <c r="CF63" s="13">
        <f t="shared" si="62"/>
        <v>0</v>
      </c>
      <c r="CG63" s="13">
        <f t="shared" si="63"/>
        <v>0</v>
      </c>
      <c r="CH63" s="13">
        <f t="shared" si="64"/>
        <v>0</v>
      </c>
      <c r="CI63" s="13">
        <f t="shared" si="65"/>
        <v>0</v>
      </c>
      <c r="CJ63" s="13">
        <f t="shared" si="66"/>
        <v>0</v>
      </c>
      <c r="CK63" s="13">
        <f t="shared" si="67"/>
        <v>0</v>
      </c>
      <c r="CL63" s="13">
        <f t="shared" si="68"/>
        <v>0</v>
      </c>
      <c r="CM63" s="13">
        <f t="shared" si="69"/>
        <v>0</v>
      </c>
      <c r="CN63" s="13">
        <f t="shared" si="70"/>
        <v>1</v>
      </c>
      <c r="CO63" s="13">
        <f t="shared" si="71"/>
        <v>0</v>
      </c>
      <c r="CP63" s="13">
        <f t="shared" si="72"/>
        <v>0</v>
      </c>
      <c r="CQ63" s="13">
        <f t="shared" si="73"/>
        <v>0</v>
      </c>
      <c r="CR63" s="13">
        <f t="shared" si="74"/>
        <v>0</v>
      </c>
      <c r="CS63" s="13">
        <f t="shared" si="75"/>
        <v>0</v>
      </c>
      <c r="CT63" s="13">
        <f t="shared" si="76"/>
        <v>0</v>
      </c>
      <c r="CU63" s="13">
        <f t="shared" si="77"/>
        <v>0</v>
      </c>
      <c r="CV63" s="13">
        <f t="shared" si="78"/>
        <v>0</v>
      </c>
      <c r="CW63" s="13">
        <f t="shared" si="79"/>
        <v>0</v>
      </c>
      <c r="CX63" s="13">
        <f t="shared" si="80"/>
        <v>0</v>
      </c>
      <c r="CY63" s="13">
        <f t="shared" si="81"/>
        <v>0</v>
      </c>
      <c r="CZ63" s="13">
        <f t="shared" si="82"/>
        <v>0</v>
      </c>
      <c r="DA63" s="13">
        <f t="shared" si="83"/>
        <v>0</v>
      </c>
      <c r="DB63" s="13">
        <f t="shared" si="84"/>
        <v>0</v>
      </c>
      <c r="DC63" s="13">
        <f t="shared" si="85"/>
        <v>0</v>
      </c>
      <c r="DD63" s="13">
        <f t="shared" si="86"/>
        <v>0</v>
      </c>
      <c r="DE63" s="13">
        <f t="shared" si="87"/>
        <v>0</v>
      </c>
      <c r="DF63" s="13">
        <f t="shared" si="88"/>
        <v>0</v>
      </c>
      <c r="DG63" s="13">
        <f t="shared" si="89"/>
        <v>0</v>
      </c>
      <c r="DH63" s="13">
        <f t="shared" si="90"/>
        <v>0</v>
      </c>
      <c r="DI63" s="13">
        <f t="shared" si="91"/>
        <v>0</v>
      </c>
      <c r="DJ63" s="13">
        <f t="shared" si="92"/>
        <v>0</v>
      </c>
      <c r="DK63" s="13">
        <f t="shared" si="93"/>
        <v>0</v>
      </c>
      <c r="DL63" s="13">
        <f t="shared" si="94"/>
        <v>0</v>
      </c>
      <c r="DM63" s="13">
        <f t="shared" si="95"/>
        <v>0</v>
      </c>
      <c r="DN63" s="13">
        <f t="shared" si="96"/>
        <v>0</v>
      </c>
      <c r="DO63" s="13">
        <f t="shared" si="97"/>
        <v>0</v>
      </c>
      <c r="DP63" s="13">
        <f t="shared" si="98"/>
        <v>0</v>
      </c>
      <c r="DQ63" s="13">
        <f t="shared" si="99"/>
        <v>0</v>
      </c>
      <c r="DR63" s="13">
        <f t="shared" si="100"/>
        <v>0</v>
      </c>
      <c r="DS63" s="13">
        <f t="shared" si="101"/>
        <v>0</v>
      </c>
      <c r="DT63" s="13">
        <f t="shared" si="102"/>
        <v>0</v>
      </c>
      <c r="DU63" s="13">
        <f t="shared" si="103"/>
        <v>0</v>
      </c>
      <c r="DV63" s="13">
        <f t="shared" si="104"/>
        <v>0</v>
      </c>
      <c r="DW63" s="13">
        <f t="shared" si="105"/>
        <v>0</v>
      </c>
      <c r="DX63" s="13">
        <f t="shared" si="106"/>
        <v>0</v>
      </c>
      <c r="DY63" s="13">
        <f t="shared" si="107"/>
        <v>0</v>
      </c>
      <c r="DZ63" s="13">
        <f t="shared" si="108"/>
        <v>0</v>
      </c>
      <c r="EA63" s="13">
        <f t="shared" si="109"/>
        <v>0</v>
      </c>
      <c r="EB63" s="13">
        <f t="shared" si="110"/>
        <v>0</v>
      </c>
      <c r="EC63" s="13">
        <f t="shared" si="111"/>
        <v>0</v>
      </c>
      <c r="ED63" s="13">
        <f t="shared" si="112"/>
        <v>0</v>
      </c>
      <c r="EE63" s="13">
        <f t="shared" si="113"/>
        <v>0</v>
      </c>
      <c r="EF63" s="13">
        <f t="shared" si="114"/>
        <v>0</v>
      </c>
      <c r="EG63" s="13">
        <f t="shared" si="115"/>
        <v>0</v>
      </c>
      <c r="EH63" s="13">
        <f t="shared" si="116"/>
        <v>0</v>
      </c>
      <c r="EI63" s="13">
        <f t="shared" si="117"/>
        <v>0</v>
      </c>
      <c r="EJ63" s="13">
        <f t="shared" si="118"/>
        <v>0</v>
      </c>
      <c r="EK63" s="13">
        <f t="shared" si="119"/>
        <v>0</v>
      </c>
      <c r="EL63" s="13">
        <f t="shared" si="120"/>
        <v>0</v>
      </c>
      <c r="EM63" s="13">
        <f t="shared" si="121"/>
        <v>0</v>
      </c>
      <c r="EN63" s="13">
        <f t="shared" si="122"/>
        <v>0</v>
      </c>
      <c r="EO63" s="13">
        <f t="shared" si="123"/>
        <v>0</v>
      </c>
      <c r="EP63" s="13">
        <f t="shared" si="124"/>
        <v>0</v>
      </c>
      <c r="EQ63" s="13">
        <f t="shared" si="125"/>
        <v>0</v>
      </c>
      <c r="ER63" s="13">
        <f t="shared" si="126"/>
        <v>0</v>
      </c>
      <c r="ES63" s="13">
        <f t="shared" si="127"/>
        <v>0</v>
      </c>
      <c r="ET63" s="13">
        <f t="shared" si="128"/>
        <v>0</v>
      </c>
      <c r="EU63" s="13">
        <f t="shared" si="129"/>
        <v>0</v>
      </c>
      <c r="EV63" s="13">
        <f t="shared" si="130"/>
        <v>0</v>
      </c>
      <c r="EW63" s="13">
        <f t="shared" si="131"/>
        <v>0</v>
      </c>
      <c r="EX63" s="13">
        <f t="shared" si="132"/>
        <v>0</v>
      </c>
      <c r="EY63" s="13">
        <f t="shared" si="133"/>
        <v>0</v>
      </c>
      <c r="EZ63" s="13">
        <f t="shared" si="134"/>
        <v>0</v>
      </c>
      <c r="FA63" s="13">
        <f t="shared" si="135"/>
        <v>0</v>
      </c>
      <c r="FB63" s="13">
        <f t="shared" si="136"/>
        <v>0</v>
      </c>
      <c r="FC63" s="13">
        <f t="shared" si="137"/>
        <v>0</v>
      </c>
      <c r="FD63" s="13">
        <f t="shared" si="138"/>
        <v>0</v>
      </c>
      <c r="FE63" s="13">
        <f t="shared" si="139"/>
        <v>0</v>
      </c>
      <c r="FF63" s="13">
        <f t="shared" si="140"/>
        <v>0</v>
      </c>
      <c r="FG63" s="13">
        <f t="shared" si="141"/>
        <v>0</v>
      </c>
      <c r="FH63" s="13">
        <f t="shared" si="142"/>
        <v>0</v>
      </c>
      <c r="FI63" s="13">
        <f t="shared" si="143"/>
        <v>0</v>
      </c>
      <c r="FJ63" s="13">
        <f t="shared" si="144"/>
        <v>0</v>
      </c>
      <c r="FK63" s="13">
        <f t="shared" si="145"/>
        <v>0</v>
      </c>
      <c r="FL63" s="13">
        <f t="shared" si="146"/>
        <v>0</v>
      </c>
      <c r="FM63" s="13">
        <f t="shared" si="147"/>
        <v>0</v>
      </c>
      <c r="FN63" s="13">
        <f t="shared" si="148"/>
        <v>0</v>
      </c>
      <c r="FO63" s="13">
        <f t="shared" si="149"/>
        <v>0</v>
      </c>
      <c r="FP63" s="13">
        <f t="shared" si="150"/>
        <v>0</v>
      </c>
      <c r="FQ63" s="13">
        <f t="shared" si="151"/>
        <v>0</v>
      </c>
      <c r="FR63" s="13">
        <f t="shared" si="152"/>
        <v>0</v>
      </c>
      <c r="FS63" s="13">
        <f t="shared" si="153"/>
        <v>0</v>
      </c>
      <c r="FT63" s="13">
        <f t="shared" si="154"/>
        <v>0</v>
      </c>
      <c r="FU63" s="13">
        <f t="shared" si="155"/>
        <v>0</v>
      </c>
      <c r="FV63" s="13">
        <f t="shared" si="156"/>
        <v>0</v>
      </c>
      <c r="FW63" s="13">
        <f t="shared" si="157"/>
        <v>0</v>
      </c>
      <c r="FX63" s="13">
        <f t="shared" si="158"/>
        <v>0</v>
      </c>
      <c r="FY63" s="13">
        <f t="shared" si="159"/>
        <v>0</v>
      </c>
      <c r="FZ63" s="13">
        <f t="shared" si="160"/>
        <v>0</v>
      </c>
      <c r="GA63" s="13">
        <f t="shared" si="161"/>
        <v>1</v>
      </c>
      <c r="GB63" s="13">
        <f t="shared" si="162"/>
        <v>0</v>
      </c>
      <c r="GC63" s="13">
        <f t="shared" si="163"/>
        <v>0</v>
      </c>
      <c r="GD63" s="13">
        <f t="shared" si="164"/>
        <v>0</v>
      </c>
      <c r="GE63" s="13">
        <f t="shared" si="165"/>
        <v>0</v>
      </c>
      <c r="GF63" s="13">
        <f t="shared" si="166"/>
        <v>0</v>
      </c>
      <c r="GG63" s="13">
        <f t="shared" si="167"/>
        <v>0</v>
      </c>
      <c r="GH63" s="30">
        <f t="shared" si="168"/>
        <v>2</v>
      </c>
    </row>
    <row r="64" spans="1:190">
      <c r="A64" s="2">
        <f>'database including 834 studies'!A64</f>
        <v>63</v>
      </c>
      <c r="B64" s="2">
        <f>'database including 834 studies'!J64</f>
        <v>1</v>
      </c>
      <c r="C64" s="2">
        <f>'database including 834 studies'!K64</f>
        <v>5</v>
      </c>
      <c r="D64" s="2">
        <f>'database including 834 studies'!L64</f>
        <v>0</v>
      </c>
      <c r="E64" s="2">
        <f>'database including 834 studies'!M64</f>
        <v>1</v>
      </c>
      <c r="F64" s="2">
        <f>'database including 834 studies'!N64</f>
        <v>1</v>
      </c>
      <c r="G64" s="2">
        <f>'database including 834 studies'!O64</f>
        <v>1</v>
      </c>
      <c r="H64" s="2">
        <f>'database including 834 studies'!P64</f>
        <v>1</v>
      </c>
      <c r="I64" s="2">
        <f>'database including 834 studies'!Q64</f>
        <v>1</v>
      </c>
      <c r="J64" s="2">
        <f>'database including 834 studies'!R64</f>
        <v>2022</v>
      </c>
      <c r="K64" s="29">
        <f>'database including 834 studies'!A594</f>
        <v>593</v>
      </c>
      <c r="L64" s="2">
        <f>'database including 834 studies'!J594</f>
        <v>0</v>
      </c>
      <c r="M64" s="2">
        <f>'database including 834 studies'!K594</f>
        <v>6</v>
      </c>
      <c r="N64" s="2">
        <f>'database including 834 studies'!L594</f>
        <v>1</v>
      </c>
      <c r="O64" s="2">
        <f>'database including 834 studies'!M594</f>
        <v>1</v>
      </c>
      <c r="P64" s="2">
        <f>'database including 834 studies'!N594</f>
        <v>1</v>
      </c>
      <c r="Q64" s="2">
        <f>'database including 834 studies'!O594</f>
        <v>1</v>
      </c>
      <c r="R64" s="2">
        <f>'database including 834 studies'!P594</f>
        <v>1</v>
      </c>
      <c r="S64" s="2">
        <f>'database including 834 studies'!Q594</f>
        <v>1</v>
      </c>
      <c r="T64" s="2">
        <f>'database including 834 studies'!R594</f>
        <v>2017</v>
      </c>
      <c r="V64" s="13">
        <f t="shared" si="0"/>
        <v>0</v>
      </c>
      <c r="W64" s="13">
        <f t="shared" si="1"/>
        <v>0</v>
      </c>
      <c r="X64" s="13">
        <f t="shared" si="2"/>
        <v>0</v>
      </c>
      <c r="Y64" s="13">
        <f t="shared" si="3"/>
        <v>0</v>
      </c>
      <c r="Z64" s="13">
        <f t="shared" si="4"/>
        <v>0</v>
      </c>
      <c r="AA64" s="13">
        <f t="shared" si="5"/>
        <v>0</v>
      </c>
      <c r="AB64" s="13">
        <f t="shared" si="6"/>
        <v>0</v>
      </c>
      <c r="AC64" s="13">
        <f t="shared" si="7"/>
        <v>0</v>
      </c>
      <c r="AD64" s="13">
        <f t="shared" si="8"/>
        <v>0</v>
      </c>
      <c r="AE64" s="13">
        <f t="shared" si="9"/>
        <v>0</v>
      </c>
      <c r="AF64" s="13">
        <f t="shared" si="10"/>
        <v>0</v>
      </c>
      <c r="AG64" s="13">
        <f t="shared" si="11"/>
        <v>0</v>
      </c>
      <c r="AH64" s="13">
        <f t="shared" si="12"/>
        <v>0</v>
      </c>
      <c r="AI64" s="13">
        <f t="shared" si="13"/>
        <v>0</v>
      </c>
      <c r="AJ64" s="13">
        <f t="shared" si="14"/>
        <v>0</v>
      </c>
      <c r="AK64" s="13">
        <f t="shared" si="15"/>
        <v>0</v>
      </c>
      <c r="AL64" s="13">
        <f t="shared" si="16"/>
        <v>0</v>
      </c>
      <c r="AM64" s="13">
        <f t="shared" si="17"/>
        <v>0</v>
      </c>
      <c r="AN64" s="13">
        <f t="shared" si="18"/>
        <v>0</v>
      </c>
      <c r="AO64" s="13">
        <f t="shared" si="19"/>
        <v>0</v>
      </c>
      <c r="AP64" s="13">
        <f t="shared" si="20"/>
        <v>0</v>
      </c>
      <c r="AQ64" s="13">
        <f t="shared" si="21"/>
        <v>0</v>
      </c>
      <c r="AR64" s="13">
        <f t="shared" si="22"/>
        <v>0</v>
      </c>
      <c r="AS64" s="13">
        <f t="shared" si="23"/>
        <v>0</v>
      </c>
      <c r="AT64" s="13">
        <f t="shared" si="24"/>
        <v>0</v>
      </c>
      <c r="AU64" s="13">
        <f t="shared" si="25"/>
        <v>0</v>
      </c>
      <c r="AV64" s="13">
        <f t="shared" si="26"/>
        <v>0</v>
      </c>
      <c r="AW64" s="13">
        <f t="shared" si="27"/>
        <v>0</v>
      </c>
      <c r="AX64" s="13">
        <f t="shared" si="28"/>
        <v>0</v>
      </c>
      <c r="AY64" s="13">
        <f t="shared" si="29"/>
        <v>0</v>
      </c>
      <c r="AZ64" s="13">
        <f t="shared" si="30"/>
        <v>0</v>
      </c>
      <c r="BA64" s="13">
        <f t="shared" si="31"/>
        <v>0</v>
      </c>
      <c r="BB64" s="13">
        <f t="shared" si="32"/>
        <v>0</v>
      </c>
      <c r="BC64" s="13">
        <f t="shared" si="33"/>
        <v>0</v>
      </c>
      <c r="BD64" s="13">
        <f t="shared" si="34"/>
        <v>0</v>
      </c>
      <c r="BE64" s="13">
        <f t="shared" si="35"/>
        <v>0</v>
      </c>
      <c r="BF64" s="13">
        <f t="shared" si="36"/>
        <v>0</v>
      </c>
      <c r="BG64" s="13">
        <f t="shared" si="37"/>
        <v>0</v>
      </c>
      <c r="BH64" s="13">
        <f t="shared" si="38"/>
        <v>0</v>
      </c>
      <c r="BI64" s="13">
        <f t="shared" si="39"/>
        <v>0</v>
      </c>
      <c r="BJ64" s="13">
        <f t="shared" si="40"/>
        <v>0</v>
      </c>
      <c r="BK64" s="13">
        <f t="shared" si="41"/>
        <v>0</v>
      </c>
      <c r="BL64" s="13">
        <f t="shared" si="42"/>
        <v>0</v>
      </c>
      <c r="BM64" s="13">
        <f t="shared" si="43"/>
        <v>0</v>
      </c>
      <c r="BN64" s="13">
        <f t="shared" si="44"/>
        <v>0</v>
      </c>
      <c r="BO64" s="13">
        <f t="shared" si="45"/>
        <v>0</v>
      </c>
      <c r="BP64" s="13">
        <f t="shared" si="46"/>
        <v>0</v>
      </c>
      <c r="BQ64" s="13">
        <f t="shared" si="47"/>
        <v>0</v>
      </c>
      <c r="BR64" s="13">
        <f t="shared" si="48"/>
        <v>0</v>
      </c>
      <c r="BS64" s="13">
        <f t="shared" si="49"/>
        <v>0</v>
      </c>
      <c r="BT64" s="13">
        <f t="shared" si="50"/>
        <v>0</v>
      </c>
      <c r="BU64" s="13">
        <f t="shared" si="51"/>
        <v>0</v>
      </c>
      <c r="BV64" s="13">
        <f t="shared" si="52"/>
        <v>0</v>
      </c>
      <c r="BW64" s="13">
        <f t="shared" si="53"/>
        <v>0</v>
      </c>
      <c r="BX64" s="13">
        <f t="shared" si="54"/>
        <v>0</v>
      </c>
      <c r="BY64" s="13">
        <f t="shared" si="55"/>
        <v>0</v>
      </c>
      <c r="BZ64" s="13">
        <f t="shared" si="56"/>
        <v>0</v>
      </c>
      <c r="CA64" s="13">
        <f t="shared" si="57"/>
        <v>0</v>
      </c>
      <c r="CB64" s="13">
        <f t="shared" si="58"/>
        <v>0</v>
      </c>
      <c r="CC64" s="13">
        <f t="shared" si="59"/>
        <v>0</v>
      </c>
      <c r="CD64" s="13">
        <f t="shared" si="60"/>
        <v>0</v>
      </c>
      <c r="CE64" s="13">
        <f t="shared" si="61"/>
        <v>0</v>
      </c>
      <c r="CF64" s="13">
        <f t="shared" si="62"/>
        <v>0</v>
      </c>
      <c r="CG64" s="13">
        <f t="shared" si="63"/>
        <v>0</v>
      </c>
      <c r="CH64" s="13">
        <f t="shared" si="64"/>
        <v>0</v>
      </c>
      <c r="CI64" s="13">
        <f t="shared" si="65"/>
        <v>0</v>
      </c>
      <c r="CJ64" s="13">
        <f t="shared" si="66"/>
        <v>0</v>
      </c>
      <c r="CK64" s="13">
        <f t="shared" si="67"/>
        <v>0</v>
      </c>
      <c r="CL64" s="13">
        <f t="shared" si="68"/>
        <v>0</v>
      </c>
      <c r="CM64" s="13">
        <f t="shared" si="69"/>
        <v>0</v>
      </c>
      <c r="CN64" s="13">
        <f t="shared" si="70"/>
        <v>0</v>
      </c>
      <c r="CO64" s="13">
        <f t="shared" si="71"/>
        <v>1</v>
      </c>
      <c r="CP64" s="13">
        <f t="shared" si="72"/>
        <v>0</v>
      </c>
      <c r="CQ64" s="13">
        <f t="shared" si="73"/>
        <v>0</v>
      </c>
      <c r="CR64" s="13">
        <f t="shared" si="74"/>
        <v>0</v>
      </c>
      <c r="CS64" s="13">
        <f t="shared" si="75"/>
        <v>0</v>
      </c>
      <c r="CT64" s="13">
        <f t="shared" si="76"/>
        <v>0</v>
      </c>
      <c r="CU64" s="13">
        <f t="shared" si="77"/>
        <v>0</v>
      </c>
      <c r="CV64" s="13">
        <f t="shared" si="78"/>
        <v>0</v>
      </c>
      <c r="CW64" s="13">
        <f t="shared" si="79"/>
        <v>0</v>
      </c>
      <c r="CX64" s="13">
        <f t="shared" si="80"/>
        <v>0</v>
      </c>
      <c r="CY64" s="13">
        <f t="shared" si="81"/>
        <v>0</v>
      </c>
      <c r="CZ64" s="13">
        <f t="shared" si="82"/>
        <v>0</v>
      </c>
      <c r="DA64" s="13">
        <f t="shared" si="83"/>
        <v>0</v>
      </c>
      <c r="DB64" s="13">
        <f t="shared" si="84"/>
        <v>0</v>
      </c>
      <c r="DC64" s="13">
        <f t="shared" si="85"/>
        <v>0</v>
      </c>
      <c r="DD64" s="13">
        <f t="shared" si="86"/>
        <v>0</v>
      </c>
      <c r="DE64" s="13">
        <f t="shared" si="87"/>
        <v>0</v>
      </c>
      <c r="DF64" s="13">
        <f t="shared" si="88"/>
        <v>0</v>
      </c>
      <c r="DG64" s="13">
        <f t="shared" si="89"/>
        <v>0</v>
      </c>
      <c r="DH64" s="13">
        <f t="shared" si="90"/>
        <v>0</v>
      </c>
      <c r="DI64" s="13">
        <f t="shared" si="91"/>
        <v>0</v>
      </c>
      <c r="DJ64" s="13">
        <f t="shared" si="92"/>
        <v>0</v>
      </c>
      <c r="DK64" s="13">
        <f t="shared" si="93"/>
        <v>0</v>
      </c>
      <c r="DL64" s="13">
        <f t="shared" si="94"/>
        <v>0</v>
      </c>
      <c r="DM64" s="13">
        <f t="shared" si="95"/>
        <v>0</v>
      </c>
      <c r="DN64" s="13">
        <f t="shared" si="96"/>
        <v>0</v>
      </c>
      <c r="DO64" s="13">
        <f t="shared" si="97"/>
        <v>0</v>
      </c>
      <c r="DP64" s="13">
        <f t="shared" si="98"/>
        <v>0</v>
      </c>
      <c r="DQ64" s="13">
        <f t="shared" si="99"/>
        <v>0</v>
      </c>
      <c r="DR64" s="13">
        <f t="shared" si="100"/>
        <v>0</v>
      </c>
      <c r="DS64" s="13">
        <f t="shared" si="101"/>
        <v>0</v>
      </c>
      <c r="DT64" s="13">
        <f t="shared" si="102"/>
        <v>0</v>
      </c>
      <c r="DU64" s="13">
        <f t="shared" si="103"/>
        <v>0</v>
      </c>
      <c r="DV64" s="13">
        <f t="shared" si="104"/>
        <v>0</v>
      </c>
      <c r="DW64" s="13">
        <f t="shared" si="105"/>
        <v>0</v>
      </c>
      <c r="DX64" s="13">
        <f t="shared" si="106"/>
        <v>0</v>
      </c>
      <c r="DY64" s="13">
        <f t="shared" si="107"/>
        <v>0</v>
      </c>
      <c r="DZ64" s="13">
        <f t="shared" si="108"/>
        <v>0</v>
      </c>
      <c r="EA64" s="13">
        <f t="shared" si="109"/>
        <v>0</v>
      </c>
      <c r="EB64" s="13">
        <f t="shared" si="110"/>
        <v>0</v>
      </c>
      <c r="EC64" s="13">
        <f t="shared" si="111"/>
        <v>0</v>
      </c>
      <c r="ED64" s="13">
        <f t="shared" si="112"/>
        <v>0</v>
      </c>
      <c r="EE64" s="13">
        <f t="shared" si="113"/>
        <v>0</v>
      </c>
      <c r="EF64" s="13">
        <f t="shared" si="114"/>
        <v>0</v>
      </c>
      <c r="EG64" s="13">
        <f t="shared" si="115"/>
        <v>0</v>
      </c>
      <c r="EH64" s="13">
        <f t="shared" si="116"/>
        <v>0</v>
      </c>
      <c r="EI64" s="13">
        <f t="shared" si="117"/>
        <v>0</v>
      </c>
      <c r="EJ64" s="13">
        <f t="shared" si="118"/>
        <v>0</v>
      </c>
      <c r="EK64" s="13">
        <f t="shared" si="119"/>
        <v>0</v>
      </c>
      <c r="EL64" s="13">
        <f t="shared" si="120"/>
        <v>0</v>
      </c>
      <c r="EM64" s="13">
        <f t="shared" si="121"/>
        <v>0</v>
      </c>
      <c r="EN64" s="13">
        <f t="shared" si="122"/>
        <v>0</v>
      </c>
      <c r="EO64" s="13">
        <f t="shared" si="123"/>
        <v>0</v>
      </c>
      <c r="EP64" s="13">
        <f t="shared" si="124"/>
        <v>0</v>
      </c>
      <c r="EQ64" s="13">
        <f t="shared" si="125"/>
        <v>0</v>
      </c>
      <c r="ER64" s="13">
        <f t="shared" si="126"/>
        <v>0</v>
      </c>
      <c r="ES64" s="13">
        <f t="shared" si="127"/>
        <v>0</v>
      </c>
      <c r="ET64" s="13">
        <f t="shared" si="128"/>
        <v>0</v>
      </c>
      <c r="EU64" s="13">
        <f t="shared" si="129"/>
        <v>0</v>
      </c>
      <c r="EV64" s="13">
        <f t="shared" si="130"/>
        <v>0</v>
      </c>
      <c r="EW64" s="13">
        <f t="shared" si="131"/>
        <v>0</v>
      </c>
      <c r="EX64" s="13">
        <f t="shared" si="132"/>
        <v>0</v>
      </c>
      <c r="EY64" s="13">
        <f t="shared" si="133"/>
        <v>0</v>
      </c>
      <c r="EZ64" s="13">
        <f t="shared" si="134"/>
        <v>0</v>
      </c>
      <c r="FA64" s="13">
        <f t="shared" si="135"/>
        <v>0</v>
      </c>
      <c r="FB64" s="13">
        <f t="shared" si="136"/>
        <v>0</v>
      </c>
      <c r="FC64" s="13">
        <f t="shared" si="137"/>
        <v>0</v>
      </c>
      <c r="FD64" s="13">
        <f t="shared" si="138"/>
        <v>0</v>
      </c>
      <c r="FE64" s="13">
        <f t="shared" si="139"/>
        <v>0</v>
      </c>
      <c r="FF64" s="13">
        <f t="shared" si="140"/>
        <v>0</v>
      </c>
      <c r="FG64" s="13">
        <f t="shared" si="141"/>
        <v>0</v>
      </c>
      <c r="FH64" s="13">
        <f t="shared" si="142"/>
        <v>0</v>
      </c>
      <c r="FI64" s="13">
        <f t="shared" si="143"/>
        <v>0</v>
      </c>
      <c r="FJ64" s="13">
        <f t="shared" si="144"/>
        <v>0</v>
      </c>
      <c r="FK64" s="13">
        <f t="shared" si="145"/>
        <v>0</v>
      </c>
      <c r="FL64" s="13">
        <f t="shared" si="146"/>
        <v>0</v>
      </c>
      <c r="FM64" s="13">
        <f t="shared" si="147"/>
        <v>0</v>
      </c>
      <c r="FN64" s="13">
        <f t="shared" si="148"/>
        <v>0</v>
      </c>
      <c r="FO64" s="13">
        <f t="shared" si="149"/>
        <v>0</v>
      </c>
      <c r="FP64" s="13">
        <f t="shared" si="150"/>
        <v>0</v>
      </c>
      <c r="FQ64" s="13">
        <f t="shared" si="151"/>
        <v>0</v>
      </c>
      <c r="FR64" s="13">
        <f t="shared" si="152"/>
        <v>0</v>
      </c>
      <c r="FS64" s="13">
        <f t="shared" si="153"/>
        <v>0</v>
      </c>
      <c r="FT64" s="13">
        <f t="shared" si="154"/>
        <v>0</v>
      </c>
      <c r="FU64" s="13">
        <f t="shared" si="155"/>
        <v>0</v>
      </c>
      <c r="FV64" s="13">
        <f t="shared" si="156"/>
        <v>0</v>
      </c>
      <c r="FW64" s="13">
        <f t="shared" si="157"/>
        <v>0</v>
      </c>
      <c r="FX64" s="13">
        <f t="shared" si="158"/>
        <v>0</v>
      </c>
      <c r="FY64" s="13">
        <f t="shared" si="159"/>
        <v>0</v>
      </c>
      <c r="FZ64" s="13">
        <f t="shared" si="160"/>
        <v>0</v>
      </c>
      <c r="GA64" s="13">
        <f t="shared" si="161"/>
        <v>0</v>
      </c>
      <c r="GB64" s="13">
        <f t="shared" si="162"/>
        <v>1</v>
      </c>
      <c r="GC64" s="13">
        <f t="shared" si="163"/>
        <v>0</v>
      </c>
      <c r="GD64" s="13">
        <f t="shared" si="164"/>
        <v>0</v>
      </c>
      <c r="GE64" s="13">
        <f t="shared" si="165"/>
        <v>0</v>
      </c>
      <c r="GF64" s="13">
        <f t="shared" si="166"/>
        <v>0</v>
      </c>
      <c r="GG64" s="13">
        <f t="shared" si="167"/>
        <v>0</v>
      </c>
      <c r="GH64" s="30">
        <f t="shared" si="168"/>
        <v>2</v>
      </c>
    </row>
    <row r="65" spans="1:190">
      <c r="A65" s="2">
        <f>'database including 834 studies'!A65</f>
        <v>64</v>
      </c>
      <c r="B65" s="2">
        <f>'database including 834 studies'!J65</f>
        <v>1</v>
      </c>
      <c r="C65" s="2">
        <f>'database including 834 studies'!K65</f>
        <v>5</v>
      </c>
      <c r="D65" s="2">
        <f>'database including 834 studies'!L65</f>
        <v>1</v>
      </c>
      <c r="E65" s="2">
        <f>'database including 834 studies'!M65</f>
        <v>1</v>
      </c>
      <c r="F65" s="2">
        <f>'database including 834 studies'!N65</f>
        <v>1</v>
      </c>
      <c r="G65" s="2">
        <f>'database including 834 studies'!O65</f>
        <v>1</v>
      </c>
      <c r="H65" s="2">
        <f>'database including 834 studies'!P65</f>
        <v>1</v>
      </c>
      <c r="I65" s="2">
        <f>'database including 834 studies'!Q65</f>
        <v>0</v>
      </c>
      <c r="J65" s="2">
        <f>'database including 834 studies'!R65</f>
        <v>2021</v>
      </c>
      <c r="K65" s="29">
        <f>'database including 834 studies'!A595</f>
        <v>594</v>
      </c>
      <c r="L65" s="2">
        <f>'database including 834 studies'!J595</f>
        <v>0</v>
      </c>
      <c r="M65" s="2">
        <f>'database including 834 studies'!K595</f>
        <v>6</v>
      </c>
      <c r="N65" s="2">
        <f>'database including 834 studies'!L595</f>
        <v>1</v>
      </c>
      <c r="O65" s="2">
        <f>'database including 834 studies'!M595</f>
        <v>1</v>
      </c>
      <c r="P65" s="2">
        <f>'database including 834 studies'!N595</f>
        <v>1</v>
      </c>
      <c r="Q65" s="2">
        <f>'database including 834 studies'!O595</f>
        <v>1</v>
      </c>
      <c r="R65" s="2">
        <f>'database including 834 studies'!P595</f>
        <v>1</v>
      </c>
      <c r="S65" s="2">
        <f>'database including 834 studies'!Q595</f>
        <v>1</v>
      </c>
      <c r="T65" s="2">
        <f>'database including 834 studies'!R595</f>
        <v>2022</v>
      </c>
      <c r="V65" s="13">
        <f t="shared" si="0"/>
        <v>0</v>
      </c>
      <c r="W65" s="13">
        <f t="shared" si="1"/>
        <v>0</v>
      </c>
      <c r="X65" s="13">
        <f t="shared" si="2"/>
        <v>0</v>
      </c>
      <c r="Y65" s="13">
        <f t="shared" si="3"/>
        <v>0</v>
      </c>
      <c r="Z65" s="13">
        <f t="shared" si="4"/>
        <v>0</v>
      </c>
      <c r="AA65" s="13">
        <f t="shared" si="5"/>
        <v>0</v>
      </c>
      <c r="AB65" s="13">
        <f t="shared" si="6"/>
        <v>0</v>
      </c>
      <c r="AC65" s="13">
        <f t="shared" si="7"/>
        <v>0</v>
      </c>
      <c r="AD65" s="13">
        <f t="shared" si="8"/>
        <v>0</v>
      </c>
      <c r="AE65" s="13">
        <f t="shared" si="9"/>
        <v>0</v>
      </c>
      <c r="AF65" s="13">
        <f t="shared" si="10"/>
        <v>0</v>
      </c>
      <c r="AG65" s="13">
        <f t="shared" si="11"/>
        <v>0</v>
      </c>
      <c r="AH65" s="13">
        <f t="shared" si="12"/>
        <v>0</v>
      </c>
      <c r="AI65" s="13">
        <f t="shared" si="13"/>
        <v>0</v>
      </c>
      <c r="AJ65" s="13">
        <f t="shared" si="14"/>
        <v>0</v>
      </c>
      <c r="AK65" s="13">
        <f t="shared" si="15"/>
        <v>0</v>
      </c>
      <c r="AL65" s="13">
        <f t="shared" si="16"/>
        <v>0</v>
      </c>
      <c r="AM65" s="13">
        <f t="shared" si="17"/>
        <v>0</v>
      </c>
      <c r="AN65" s="13">
        <f t="shared" si="18"/>
        <v>0</v>
      </c>
      <c r="AO65" s="13">
        <f t="shared" si="19"/>
        <v>0</v>
      </c>
      <c r="AP65" s="13">
        <f t="shared" si="20"/>
        <v>0</v>
      </c>
      <c r="AQ65" s="13">
        <f t="shared" si="21"/>
        <v>0</v>
      </c>
      <c r="AR65" s="13">
        <f t="shared" si="22"/>
        <v>0</v>
      </c>
      <c r="AS65" s="13">
        <f t="shared" si="23"/>
        <v>0</v>
      </c>
      <c r="AT65" s="13">
        <f t="shared" si="24"/>
        <v>0</v>
      </c>
      <c r="AU65" s="13">
        <f t="shared" si="25"/>
        <v>0</v>
      </c>
      <c r="AV65" s="13">
        <f t="shared" si="26"/>
        <v>0</v>
      </c>
      <c r="AW65" s="13">
        <f t="shared" si="27"/>
        <v>0</v>
      </c>
      <c r="AX65" s="13">
        <f t="shared" si="28"/>
        <v>0</v>
      </c>
      <c r="AY65" s="13">
        <f t="shared" si="29"/>
        <v>0</v>
      </c>
      <c r="AZ65" s="13">
        <f t="shared" si="30"/>
        <v>0</v>
      </c>
      <c r="BA65" s="13">
        <f t="shared" si="31"/>
        <v>0</v>
      </c>
      <c r="BB65" s="13">
        <f t="shared" si="32"/>
        <v>0</v>
      </c>
      <c r="BC65" s="13">
        <f t="shared" si="33"/>
        <v>0</v>
      </c>
      <c r="BD65" s="13">
        <f t="shared" si="34"/>
        <v>0</v>
      </c>
      <c r="BE65" s="13">
        <f t="shared" si="35"/>
        <v>0</v>
      </c>
      <c r="BF65" s="13">
        <f t="shared" si="36"/>
        <v>0</v>
      </c>
      <c r="BG65" s="13">
        <f t="shared" si="37"/>
        <v>0</v>
      </c>
      <c r="BH65" s="13">
        <f t="shared" si="38"/>
        <v>0</v>
      </c>
      <c r="BI65" s="13">
        <f t="shared" si="39"/>
        <v>0</v>
      </c>
      <c r="BJ65" s="13">
        <f t="shared" si="40"/>
        <v>0</v>
      </c>
      <c r="BK65" s="13">
        <f t="shared" si="41"/>
        <v>0</v>
      </c>
      <c r="BL65" s="13">
        <f t="shared" si="42"/>
        <v>0</v>
      </c>
      <c r="BM65" s="13">
        <f t="shared" si="43"/>
        <v>0</v>
      </c>
      <c r="BN65" s="13">
        <f t="shared" si="44"/>
        <v>0</v>
      </c>
      <c r="BO65" s="13">
        <f t="shared" si="45"/>
        <v>0</v>
      </c>
      <c r="BP65" s="13">
        <f t="shared" si="46"/>
        <v>0</v>
      </c>
      <c r="BQ65" s="13">
        <f t="shared" si="47"/>
        <v>0</v>
      </c>
      <c r="BR65" s="13">
        <f t="shared" si="48"/>
        <v>0</v>
      </c>
      <c r="BS65" s="13">
        <f t="shared" si="49"/>
        <v>0</v>
      </c>
      <c r="BT65" s="13">
        <f t="shared" si="50"/>
        <v>0</v>
      </c>
      <c r="BU65" s="13">
        <f t="shared" si="51"/>
        <v>0</v>
      </c>
      <c r="BV65" s="13">
        <f t="shared" si="52"/>
        <v>0</v>
      </c>
      <c r="BW65" s="13">
        <f t="shared" si="53"/>
        <v>0</v>
      </c>
      <c r="BX65" s="13">
        <f t="shared" si="54"/>
        <v>0</v>
      </c>
      <c r="BY65" s="13">
        <f t="shared" si="55"/>
        <v>0</v>
      </c>
      <c r="BZ65" s="13">
        <f t="shared" si="56"/>
        <v>0</v>
      </c>
      <c r="CA65" s="13">
        <f t="shared" si="57"/>
        <v>0</v>
      </c>
      <c r="CB65" s="13">
        <f t="shared" si="58"/>
        <v>0</v>
      </c>
      <c r="CC65" s="13">
        <f t="shared" si="59"/>
        <v>0</v>
      </c>
      <c r="CD65" s="13">
        <f t="shared" si="60"/>
        <v>0</v>
      </c>
      <c r="CE65" s="13">
        <f t="shared" si="61"/>
        <v>0</v>
      </c>
      <c r="CF65" s="13">
        <f t="shared" si="62"/>
        <v>0</v>
      </c>
      <c r="CG65" s="13">
        <f t="shared" si="63"/>
        <v>0</v>
      </c>
      <c r="CH65" s="13">
        <f t="shared" si="64"/>
        <v>0</v>
      </c>
      <c r="CI65" s="13">
        <f t="shared" si="65"/>
        <v>0</v>
      </c>
      <c r="CJ65" s="13">
        <f t="shared" si="66"/>
        <v>0</v>
      </c>
      <c r="CK65" s="13">
        <f t="shared" si="67"/>
        <v>0</v>
      </c>
      <c r="CL65" s="13">
        <f t="shared" si="68"/>
        <v>0</v>
      </c>
      <c r="CM65" s="13">
        <f t="shared" si="69"/>
        <v>0</v>
      </c>
      <c r="CN65" s="13">
        <f t="shared" si="70"/>
        <v>1</v>
      </c>
      <c r="CO65" s="13">
        <f t="shared" si="71"/>
        <v>0</v>
      </c>
      <c r="CP65" s="13">
        <f t="shared" si="72"/>
        <v>0</v>
      </c>
      <c r="CQ65" s="13">
        <f t="shared" si="73"/>
        <v>0</v>
      </c>
      <c r="CR65" s="13">
        <f t="shared" si="74"/>
        <v>0</v>
      </c>
      <c r="CS65" s="13">
        <f t="shared" si="75"/>
        <v>0</v>
      </c>
      <c r="CT65" s="13">
        <f t="shared" si="76"/>
        <v>0</v>
      </c>
      <c r="CU65" s="13">
        <f t="shared" si="77"/>
        <v>0</v>
      </c>
      <c r="CV65" s="13">
        <f t="shared" si="78"/>
        <v>0</v>
      </c>
      <c r="CW65" s="13">
        <f t="shared" si="79"/>
        <v>0</v>
      </c>
      <c r="CX65" s="13">
        <f t="shared" si="80"/>
        <v>0</v>
      </c>
      <c r="CY65" s="13">
        <f t="shared" si="81"/>
        <v>0</v>
      </c>
      <c r="CZ65" s="13">
        <f t="shared" si="82"/>
        <v>0</v>
      </c>
      <c r="DA65" s="13">
        <f t="shared" si="83"/>
        <v>0</v>
      </c>
      <c r="DB65" s="13">
        <f t="shared" si="84"/>
        <v>0</v>
      </c>
      <c r="DC65" s="13">
        <f t="shared" si="85"/>
        <v>0</v>
      </c>
      <c r="DD65" s="13">
        <f t="shared" si="86"/>
        <v>0</v>
      </c>
      <c r="DE65" s="13">
        <f t="shared" si="87"/>
        <v>0</v>
      </c>
      <c r="DF65" s="13">
        <f t="shared" si="88"/>
        <v>0</v>
      </c>
      <c r="DG65" s="13">
        <f t="shared" si="89"/>
        <v>0</v>
      </c>
      <c r="DH65" s="13">
        <f t="shared" si="90"/>
        <v>0</v>
      </c>
      <c r="DI65" s="13">
        <f t="shared" si="91"/>
        <v>0</v>
      </c>
      <c r="DJ65" s="13">
        <f t="shared" si="92"/>
        <v>0</v>
      </c>
      <c r="DK65" s="13">
        <f t="shared" si="93"/>
        <v>0</v>
      </c>
      <c r="DL65" s="13">
        <f t="shared" si="94"/>
        <v>0</v>
      </c>
      <c r="DM65" s="13">
        <f t="shared" si="95"/>
        <v>0</v>
      </c>
      <c r="DN65" s="13">
        <f t="shared" si="96"/>
        <v>0</v>
      </c>
      <c r="DO65" s="13">
        <f t="shared" si="97"/>
        <v>0</v>
      </c>
      <c r="DP65" s="13">
        <f t="shared" si="98"/>
        <v>0</v>
      </c>
      <c r="DQ65" s="13">
        <f t="shared" si="99"/>
        <v>0</v>
      </c>
      <c r="DR65" s="13">
        <f t="shared" si="100"/>
        <v>0</v>
      </c>
      <c r="DS65" s="13">
        <f t="shared" si="101"/>
        <v>0</v>
      </c>
      <c r="DT65" s="13">
        <f t="shared" si="102"/>
        <v>0</v>
      </c>
      <c r="DU65" s="13">
        <f t="shared" si="103"/>
        <v>0</v>
      </c>
      <c r="DV65" s="13">
        <f t="shared" si="104"/>
        <v>0</v>
      </c>
      <c r="DW65" s="13">
        <f t="shared" si="105"/>
        <v>0</v>
      </c>
      <c r="DX65" s="13">
        <f t="shared" si="106"/>
        <v>0</v>
      </c>
      <c r="DY65" s="13">
        <f t="shared" si="107"/>
        <v>0</v>
      </c>
      <c r="DZ65" s="13">
        <f t="shared" si="108"/>
        <v>0</v>
      </c>
      <c r="EA65" s="13">
        <f t="shared" si="109"/>
        <v>0</v>
      </c>
      <c r="EB65" s="13">
        <f t="shared" si="110"/>
        <v>0</v>
      </c>
      <c r="EC65" s="13">
        <f t="shared" si="111"/>
        <v>0</v>
      </c>
      <c r="ED65" s="13">
        <f t="shared" si="112"/>
        <v>0</v>
      </c>
      <c r="EE65" s="13">
        <f t="shared" si="113"/>
        <v>0</v>
      </c>
      <c r="EF65" s="13">
        <f t="shared" si="114"/>
        <v>0</v>
      </c>
      <c r="EG65" s="13">
        <f t="shared" si="115"/>
        <v>0</v>
      </c>
      <c r="EH65" s="13">
        <f t="shared" si="116"/>
        <v>0</v>
      </c>
      <c r="EI65" s="13">
        <f t="shared" si="117"/>
        <v>0</v>
      </c>
      <c r="EJ65" s="13">
        <f t="shared" si="118"/>
        <v>0</v>
      </c>
      <c r="EK65" s="13">
        <f t="shared" si="119"/>
        <v>0</v>
      </c>
      <c r="EL65" s="13">
        <f t="shared" si="120"/>
        <v>0</v>
      </c>
      <c r="EM65" s="13">
        <f t="shared" si="121"/>
        <v>0</v>
      </c>
      <c r="EN65" s="13">
        <f t="shared" si="122"/>
        <v>0</v>
      </c>
      <c r="EO65" s="13">
        <f t="shared" si="123"/>
        <v>0</v>
      </c>
      <c r="EP65" s="13">
        <f t="shared" si="124"/>
        <v>0</v>
      </c>
      <c r="EQ65" s="13">
        <f t="shared" si="125"/>
        <v>0</v>
      </c>
      <c r="ER65" s="13">
        <f t="shared" si="126"/>
        <v>0</v>
      </c>
      <c r="ES65" s="13">
        <f t="shared" si="127"/>
        <v>0</v>
      </c>
      <c r="ET65" s="13">
        <f t="shared" si="128"/>
        <v>0</v>
      </c>
      <c r="EU65" s="13">
        <f t="shared" si="129"/>
        <v>0</v>
      </c>
      <c r="EV65" s="13">
        <f t="shared" si="130"/>
        <v>0</v>
      </c>
      <c r="EW65" s="13">
        <f t="shared" si="131"/>
        <v>0</v>
      </c>
      <c r="EX65" s="13">
        <f t="shared" si="132"/>
        <v>0</v>
      </c>
      <c r="EY65" s="13">
        <f t="shared" si="133"/>
        <v>0</v>
      </c>
      <c r="EZ65" s="13">
        <f t="shared" si="134"/>
        <v>0</v>
      </c>
      <c r="FA65" s="13">
        <f t="shared" si="135"/>
        <v>0</v>
      </c>
      <c r="FB65" s="13">
        <f t="shared" si="136"/>
        <v>0</v>
      </c>
      <c r="FC65" s="13">
        <f t="shared" si="137"/>
        <v>0</v>
      </c>
      <c r="FD65" s="13">
        <f t="shared" si="138"/>
        <v>0</v>
      </c>
      <c r="FE65" s="13">
        <f t="shared" si="139"/>
        <v>0</v>
      </c>
      <c r="FF65" s="13">
        <f t="shared" si="140"/>
        <v>0</v>
      </c>
      <c r="FG65" s="13">
        <f t="shared" si="141"/>
        <v>0</v>
      </c>
      <c r="FH65" s="13">
        <f t="shared" si="142"/>
        <v>0</v>
      </c>
      <c r="FI65" s="13">
        <f t="shared" si="143"/>
        <v>0</v>
      </c>
      <c r="FJ65" s="13">
        <f t="shared" si="144"/>
        <v>0</v>
      </c>
      <c r="FK65" s="13">
        <f t="shared" si="145"/>
        <v>0</v>
      </c>
      <c r="FL65" s="13">
        <f t="shared" si="146"/>
        <v>0</v>
      </c>
      <c r="FM65" s="13">
        <f t="shared" si="147"/>
        <v>0</v>
      </c>
      <c r="FN65" s="13">
        <f t="shared" si="148"/>
        <v>0</v>
      </c>
      <c r="FO65" s="13">
        <f t="shared" si="149"/>
        <v>0</v>
      </c>
      <c r="FP65" s="13">
        <f t="shared" si="150"/>
        <v>0</v>
      </c>
      <c r="FQ65" s="13">
        <f t="shared" si="151"/>
        <v>0</v>
      </c>
      <c r="FR65" s="13">
        <f t="shared" si="152"/>
        <v>0</v>
      </c>
      <c r="FS65" s="13">
        <f t="shared" si="153"/>
        <v>0</v>
      </c>
      <c r="FT65" s="13">
        <f t="shared" si="154"/>
        <v>0</v>
      </c>
      <c r="FU65" s="13">
        <f t="shared" si="155"/>
        <v>0</v>
      </c>
      <c r="FV65" s="13">
        <f t="shared" si="156"/>
        <v>0</v>
      </c>
      <c r="FW65" s="13">
        <f t="shared" si="157"/>
        <v>0</v>
      </c>
      <c r="FX65" s="13">
        <f t="shared" si="158"/>
        <v>0</v>
      </c>
      <c r="FY65" s="13">
        <f t="shared" si="159"/>
        <v>0</v>
      </c>
      <c r="FZ65" s="13">
        <f t="shared" si="160"/>
        <v>0</v>
      </c>
      <c r="GA65" s="13">
        <f t="shared" si="161"/>
        <v>0</v>
      </c>
      <c r="GB65" s="13">
        <f t="shared" si="162"/>
        <v>0</v>
      </c>
      <c r="GC65" s="13">
        <f t="shared" si="163"/>
        <v>0</v>
      </c>
      <c r="GD65" s="13">
        <f t="shared" si="164"/>
        <v>0</v>
      </c>
      <c r="GE65" s="13">
        <f t="shared" si="165"/>
        <v>0</v>
      </c>
      <c r="GF65" s="13">
        <f t="shared" si="166"/>
        <v>0</v>
      </c>
      <c r="GG65" s="13">
        <f t="shared" si="167"/>
        <v>1</v>
      </c>
      <c r="GH65" s="30">
        <f t="shared" si="168"/>
        <v>2</v>
      </c>
    </row>
    <row r="66" spans="1:190">
      <c r="A66" s="2">
        <f>'database including 834 studies'!A66</f>
        <v>65</v>
      </c>
      <c r="B66" s="2">
        <f>'database including 834 studies'!J66</f>
        <v>1</v>
      </c>
      <c r="C66" s="2">
        <f>'database including 834 studies'!K66</f>
        <v>5</v>
      </c>
      <c r="D66" s="2">
        <f>'database including 834 studies'!L66</f>
        <v>1</v>
      </c>
      <c r="E66" s="2">
        <f>'database including 834 studies'!M66</f>
        <v>1</v>
      </c>
      <c r="F66" s="2">
        <f>'database including 834 studies'!N66</f>
        <v>1</v>
      </c>
      <c r="G66" s="2">
        <f>'database including 834 studies'!O66</f>
        <v>1</v>
      </c>
      <c r="H66" s="2">
        <f>'database including 834 studies'!P66</f>
        <v>1</v>
      </c>
      <c r="I66" s="2">
        <f>'database including 834 studies'!Q66</f>
        <v>0</v>
      </c>
      <c r="J66" s="2">
        <f>'database including 834 studies'!R66</f>
        <v>2022</v>
      </c>
      <c r="K66" s="29">
        <f>'database including 834 studies'!A596</f>
        <v>595</v>
      </c>
      <c r="L66" s="2">
        <f>'database including 834 studies'!J596</f>
        <v>0</v>
      </c>
      <c r="M66" s="2">
        <f>'database including 834 studies'!K596</f>
        <v>6</v>
      </c>
      <c r="N66" s="2">
        <f>'database including 834 studies'!L596</f>
        <v>1</v>
      </c>
      <c r="O66" s="2">
        <f>'database including 834 studies'!M596</f>
        <v>1</v>
      </c>
      <c r="P66" s="2">
        <f>'database including 834 studies'!N596</f>
        <v>1</v>
      </c>
      <c r="Q66" s="2">
        <f>'database including 834 studies'!O596</f>
        <v>1</v>
      </c>
      <c r="R66" s="2">
        <f>'database including 834 studies'!P596</f>
        <v>1</v>
      </c>
      <c r="S66" s="2">
        <f>'database including 834 studies'!Q596</f>
        <v>1</v>
      </c>
      <c r="T66" s="2">
        <f>'database including 834 studies'!R596</f>
        <v>2022</v>
      </c>
      <c r="V66" s="13">
        <f t="shared" si="0"/>
        <v>0</v>
      </c>
      <c r="W66" s="13">
        <f t="shared" si="1"/>
        <v>0</v>
      </c>
      <c r="X66" s="13">
        <f t="shared" si="2"/>
        <v>0</v>
      </c>
      <c r="Y66" s="13">
        <f t="shared" si="3"/>
        <v>0</v>
      </c>
      <c r="Z66" s="13">
        <f t="shared" si="4"/>
        <v>0</v>
      </c>
      <c r="AA66" s="13">
        <f t="shared" si="5"/>
        <v>0</v>
      </c>
      <c r="AB66" s="13">
        <f t="shared" si="6"/>
        <v>0</v>
      </c>
      <c r="AC66" s="13">
        <f t="shared" si="7"/>
        <v>0</v>
      </c>
      <c r="AD66" s="13">
        <f t="shared" si="8"/>
        <v>0</v>
      </c>
      <c r="AE66" s="13">
        <f t="shared" si="9"/>
        <v>0</v>
      </c>
      <c r="AF66" s="13">
        <f t="shared" si="10"/>
        <v>0</v>
      </c>
      <c r="AG66" s="13">
        <f t="shared" si="11"/>
        <v>0</v>
      </c>
      <c r="AH66" s="13">
        <f t="shared" si="12"/>
        <v>0</v>
      </c>
      <c r="AI66" s="13">
        <f t="shared" si="13"/>
        <v>0</v>
      </c>
      <c r="AJ66" s="13">
        <f t="shared" si="14"/>
        <v>0</v>
      </c>
      <c r="AK66" s="13">
        <f t="shared" si="15"/>
        <v>0</v>
      </c>
      <c r="AL66" s="13">
        <f t="shared" si="16"/>
        <v>0</v>
      </c>
      <c r="AM66" s="13">
        <f t="shared" si="17"/>
        <v>0</v>
      </c>
      <c r="AN66" s="13">
        <f t="shared" si="18"/>
        <v>0</v>
      </c>
      <c r="AO66" s="13">
        <f t="shared" si="19"/>
        <v>0</v>
      </c>
      <c r="AP66" s="13">
        <f t="shared" si="20"/>
        <v>0</v>
      </c>
      <c r="AQ66" s="13">
        <f t="shared" si="21"/>
        <v>0</v>
      </c>
      <c r="AR66" s="13">
        <f t="shared" si="22"/>
        <v>0</v>
      </c>
      <c r="AS66" s="13">
        <f t="shared" si="23"/>
        <v>0</v>
      </c>
      <c r="AT66" s="13">
        <f t="shared" si="24"/>
        <v>0</v>
      </c>
      <c r="AU66" s="13">
        <f t="shared" si="25"/>
        <v>0</v>
      </c>
      <c r="AV66" s="13">
        <f t="shared" si="26"/>
        <v>0</v>
      </c>
      <c r="AW66" s="13">
        <f t="shared" si="27"/>
        <v>0</v>
      </c>
      <c r="AX66" s="13">
        <f t="shared" si="28"/>
        <v>0</v>
      </c>
      <c r="AY66" s="13">
        <f t="shared" si="29"/>
        <v>0</v>
      </c>
      <c r="AZ66" s="13">
        <f t="shared" si="30"/>
        <v>0</v>
      </c>
      <c r="BA66" s="13">
        <f t="shared" si="31"/>
        <v>0</v>
      </c>
      <c r="BB66" s="13">
        <f t="shared" si="32"/>
        <v>0</v>
      </c>
      <c r="BC66" s="13">
        <f t="shared" si="33"/>
        <v>0</v>
      </c>
      <c r="BD66" s="13">
        <f t="shared" si="34"/>
        <v>0</v>
      </c>
      <c r="BE66" s="13">
        <f t="shared" si="35"/>
        <v>0</v>
      </c>
      <c r="BF66" s="13">
        <f t="shared" si="36"/>
        <v>0</v>
      </c>
      <c r="BG66" s="13">
        <f t="shared" si="37"/>
        <v>0</v>
      </c>
      <c r="BH66" s="13">
        <f t="shared" si="38"/>
        <v>0</v>
      </c>
      <c r="BI66" s="13">
        <f t="shared" si="39"/>
        <v>0</v>
      </c>
      <c r="BJ66" s="13">
        <f t="shared" si="40"/>
        <v>0</v>
      </c>
      <c r="BK66" s="13">
        <f t="shared" si="41"/>
        <v>0</v>
      </c>
      <c r="BL66" s="13">
        <f t="shared" si="42"/>
        <v>0</v>
      </c>
      <c r="BM66" s="13">
        <f t="shared" si="43"/>
        <v>0</v>
      </c>
      <c r="BN66" s="13">
        <f t="shared" si="44"/>
        <v>0</v>
      </c>
      <c r="BO66" s="13">
        <f t="shared" si="45"/>
        <v>0</v>
      </c>
      <c r="BP66" s="13">
        <f t="shared" si="46"/>
        <v>0</v>
      </c>
      <c r="BQ66" s="13">
        <f t="shared" si="47"/>
        <v>0</v>
      </c>
      <c r="BR66" s="13">
        <f t="shared" si="48"/>
        <v>0</v>
      </c>
      <c r="BS66" s="13">
        <f t="shared" si="49"/>
        <v>0</v>
      </c>
      <c r="BT66" s="13">
        <f t="shared" si="50"/>
        <v>0</v>
      </c>
      <c r="BU66" s="13">
        <f t="shared" si="51"/>
        <v>0</v>
      </c>
      <c r="BV66" s="13">
        <f t="shared" si="52"/>
        <v>0</v>
      </c>
      <c r="BW66" s="13">
        <f t="shared" si="53"/>
        <v>0</v>
      </c>
      <c r="BX66" s="13">
        <f t="shared" si="54"/>
        <v>0</v>
      </c>
      <c r="BY66" s="13">
        <f t="shared" si="55"/>
        <v>0</v>
      </c>
      <c r="BZ66" s="13">
        <f t="shared" si="56"/>
        <v>0</v>
      </c>
      <c r="CA66" s="13">
        <f t="shared" si="57"/>
        <v>0</v>
      </c>
      <c r="CB66" s="13">
        <f t="shared" si="58"/>
        <v>0</v>
      </c>
      <c r="CC66" s="13">
        <f t="shared" si="59"/>
        <v>0</v>
      </c>
      <c r="CD66" s="13">
        <f t="shared" si="60"/>
        <v>0</v>
      </c>
      <c r="CE66" s="13">
        <f t="shared" si="61"/>
        <v>0</v>
      </c>
      <c r="CF66" s="13">
        <f t="shared" si="62"/>
        <v>0</v>
      </c>
      <c r="CG66" s="13">
        <f t="shared" si="63"/>
        <v>0</v>
      </c>
      <c r="CH66" s="13">
        <f t="shared" si="64"/>
        <v>0</v>
      </c>
      <c r="CI66" s="13">
        <f t="shared" si="65"/>
        <v>0</v>
      </c>
      <c r="CJ66" s="13">
        <f t="shared" si="66"/>
        <v>0</v>
      </c>
      <c r="CK66" s="13">
        <f t="shared" si="67"/>
        <v>0</v>
      </c>
      <c r="CL66" s="13">
        <f t="shared" si="68"/>
        <v>0</v>
      </c>
      <c r="CM66" s="13">
        <f t="shared" si="69"/>
        <v>0</v>
      </c>
      <c r="CN66" s="13">
        <f t="shared" si="70"/>
        <v>0</v>
      </c>
      <c r="CO66" s="13">
        <f t="shared" si="71"/>
        <v>1</v>
      </c>
      <c r="CP66" s="13">
        <f t="shared" si="72"/>
        <v>0</v>
      </c>
      <c r="CQ66" s="13">
        <f t="shared" si="73"/>
        <v>0</v>
      </c>
      <c r="CR66" s="13">
        <f t="shared" si="74"/>
        <v>0</v>
      </c>
      <c r="CS66" s="13">
        <f t="shared" si="75"/>
        <v>0</v>
      </c>
      <c r="CT66" s="13">
        <f t="shared" si="76"/>
        <v>0</v>
      </c>
      <c r="CU66" s="13">
        <f t="shared" si="77"/>
        <v>0</v>
      </c>
      <c r="CV66" s="13">
        <f t="shared" si="78"/>
        <v>0</v>
      </c>
      <c r="CW66" s="13">
        <f t="shared" si="79"/>
        <v>0</v>
      </c>
      <c r="CX66" s="13">
        <f t="shared" si="80"/>
        <v>0</v>
      </c>
      <c r="CY66" s="13">
        <f t="shared" si="81"/>
        <v>0</v>
      </c>
      <c r="CZ66" s="13">
        <f t="shared" si="82"/>
        <v>0</v>
      </c>
      <c r="DA66" s="13">
        <f t="shared" si="83"/>
        <v>0</v>
      </c>
      <c r="DB66" s="13">
        <f t="shared" si="84"/>
        <v>0</v>
      </c>
      <c r="DC66" s="13">
        <f t="shared" si="85"/>
        <v>0</v>
      </c>
      <c r="DD66" s="13">
        <f t="shared" si="86"/>
        <v>0</v>
      </c>
      <c r="DE66" s="13">
        <f t="shared" si="87"/>
        <v>0</v>
      </c>
      <c r="DF66" s="13">
        <f t="shared" si="88"/>
        <v>0</v>
      </c>
      <c r="DG66" s="13">
        <f t="shared" si="89"/>
        <v>0</v>
      </c>
      <c r="DH66" s="13">
        <f t="shared" si="90"/>
        <v>0</v>
      </c>
      <c r="DI66" s="13">
        <f t="shared" si="91"/>
        <v>0</v>
      </c>
      <c r="DJ66" s="13">
        <f t="shared" si="92"/>
        <v>0</v>
      </c>
      <c r="DK66" s="13">
        <f t="shared" si="93"/>
        <v>0</v>
      </c>
      <c r="DL66" s="13">
        <f t="shared" si="94"/>
        <v>0</v>
      </c>
      <c r="DM66" s="13">
        <f t="shared" si="95"/>
        <v>0</v>
      </c>
      <c r="DN66" s="13">
        <f t="shared" si="96"/>
        <v>0</v>
      </c>
      <c r="DO66" s="13">
        <f t="shared" si="97"/>
        <v>0</v>
      </c>
      <c r="DP66" s="13">
        <f t="shared" si="98"/>
        <v>0</v>
      </c>
      <c r="DQ66" s="13">
        <f t="shared" si="99"/>
        <v>0</v>
      </c>
      <c r="DR66" s="13">
        <f t="shared" si="100"/>
        <v>0</v>
      </c>
      <c r="DS66" s="13">
        <f t="shared" si="101"/>
        <v>0</v>
      </c>
      <c r="DT66" s="13">
        <f t="shared" si="102"/>
        <v>0</v>
      </c>
      <c r="DU66" s="13">
        <f t="shared" si="103"/>
        <v>0</v>
      </c>
      <c r="DV66" s="13">
        <f t="shared" si="104"/>
        <v>0</v>
      </c>
      <c r="DW66" s="13">
        <f t="shared" si="105"/>
        <v>0</v>
      </c>
      <c r="DX66" s="13">
        <f t="shared" si="106"/>
        <v>0</v>
      </c>
      <c r="DY66" s="13">
        <f t="shared" si="107"/>
        <v>0</v>
      </c>
      <c r="DZ66" s="13">
        <f t="shared" si="108"/>
        <v>0</v>
      </c>
      <c r="EA66" s="13">
        <f t="shared" si="109"/>
        <v>0</v>
      </c>
      <c r="EB66" s="13">
        <f t="shared" si="110"/>
        <v>0</v>
      </c>
      <c r="EC66" s="13">
        <f t="shared" si="111"/>
        <v>0</v>
      </c>
      <c r="ED66" s="13">
        <f t="shared" si="112"/>
        <v>0</v>
      </c>
      <c r="EE66" s="13">
        <f t="shared" si="113"/>
        <v>0</v>
      </c>
      <c r="EF66" s="13">
        <f t="shared" si="114"/>
        <v>0</v>
      </c>
      <c r="EG66" s="13">
        <f t="shared" si="115"/>
        <v>0</v>
      </c>
      <c r="EH66" s="13">
        <f t="shared" si="116"/>
        <v>0</v>
      </c>
      <c r="EI66" s="13">
        <f t="shared" si="117"/>
        <v>0</v>
      </c>
      <c r="EJ66" s="13">
        <f t="shared" si="118"/>
        <v>0</v>
      </c>
      <c r="EK66" s="13">
        <f t="shared" si="119"/>
        <v>0</v>
      </c>
      <c r="EL66" s="13">
        <f t="shared" si="120"/>
        <v>0</v>
      </c>
      <c r="EM66" s="13">
        <f t="shared" si="121"/>
        <v>0</v>
      </c>
      <c r="EN66" s="13">
        <f t="shared" si="122"/>
        <v>0</v>
      </c>
      <c r="EO66" s="13">
        <f t="shared" si="123"/>
        <v>0</v>
      </c>
      <c r="EP66" s="13">
        <f t="shared" si="124"/>
        <v>0</v>
      </c>
      <c r="EQ66" s="13">
        <f t="shared" si="125"/>
        <v>0</v>
      </c>
      <c r="ER66" s="13">
        <f t="shared" si="126"/>
        <v>0</v>
      </c>
      <c r="ES66" s="13">
        <f t="shared" si="127"/>
        <v>0</v>
      </c>
      <c r="ET66" s="13">
        <f t="shared" si="128"/>
        <v>0</v>
      </c>
      <c r="EU66" s="13">
        <f t="shared" si="129"/>
        <v>0</v>
      </c>
      <c r="EV66" s="13">
        <f t="shared" si="130"/>
        <v>0</v>
      </c>
      <c r="EW66" s="13">
        <f t="shared" si="131"/>
        <v>0</v>
      </c>
      <c r="EX66" s="13">
        <f t="shared" si="132"/>
        <v>0</v>
      </c>
      <c r="EY66" s="13">
        <f t="shared" si="133"/>
        <v>0</v>
      </c>
      <c r="EZ66" s="13">
        <f t="shared" si="134"/>
        <v>0</v>
      </c>
      <c r="FA66" s="13">
        <f t="shared" si="135"/>
        <v>0</v>
      </c>
      <c r="FB66" s="13">
        <f t="shared" si="136"/>
        <v>0</v>
      </c>
      <c r="FC66" s="13">
        <f t="shared" si="137"/>
        <v>0</v>
      </c>
      <c r="FD66" s="13">
        <f t="shared" si="138"/>
        <v>0</v>
      </c>
      <c r="FE66" s="13">
        <f t="shared" si="139"/>
        <v>0</v>
      </c>
      <c r="FF66" s="13">
        <f t="shared" si="140"/>
        <v>0</v>
      </c>
      <c r="FG66" s="13">
        <f t="shared" si="141"/>
        <v>0</v>
      </c>
      <c r="FH66" s="13">
        <f t="shared" si="142"/>
        <v>0</v>
      </c>
      <c r="FI66" s="13">
        <f t="shared" si="143"/>
        <v>0</v>
      </c>
      <c r="FJ66" s="13">
        <f t="shared" si="144"/>
        <v>0</v>
      </c>
      <c r="FK66" s="13">
        <f t="shared" si="145"/>
        <v>0</v>
      </c>
      <c r="FL66" s="13">
        <f t="shared" si="146"/>
        <v>0</v>
      </c>
      <c r="FM66" s="13">
        <f t="shared" si="147"/>
        <v>0</v>
      </c>
      <c r="FN66" s="13">
        <f t="shared" si="148"/>
        <v>0</v>
      </c>
      <c r="FO66" s="13">
        <f t="shared" si="149"/>
        <v>0</v>
      </c>
      <c r="FP66" s="13">
        <f t="shared" si="150"/>
        <v>0</v>
      </c>
      <c r="FQ66" s="13">
        <f t="shared" si="151"/>
        <v>0</v>
      </c>
      <c r="FR66" s="13">
        <f t="shared" si="152"/>
        <v>0</v>
      </c>
      <c r="FS66" s="13">
        <f t="shared" si="153"/>
        <v>0</v>
      </c>
      <c r="FT66" s="13">
        <f t="shared" si="154"/>
        <v>0</v>
      </c>
      <c r="FU66" s="13">
        <f t="shared" si="155"/>
        <v>0</v>
      </c>
      <c r="FV66" s="13">
        <f t="shared" si="156"/>
        <v>0</v>
      </c>
      <c r="FW66" s="13">
        <f t="shared" si="157"/>
        <v>0</v>
      </c>
      <c r="FX66" s="13">
        <f t="shared" si="158"/>
        <v>0</v>
      </c>
      <c r="FY66" s="13">
        <f t="shared" si="159"/>
        <v>0</v>
      </c>
      <c r="FZ66" s="13">
        <f t="shared" si="160"/>
        <v>0</v>
      </c>
      <c r="GA66" s="13">
        <f t="shared" si="161"/>
        <v>0</v>
      </c>
      <c r="GB66" s="13">
        <f t="shared" si="162"/>
        <v>0</v>
      </c>
      <c r="GC66" s="13">
        <f t="shared" si="163"/>
        <v>0</v>
      </c>
      <c r="GD66" s="13">
        <f t="shared" si="164"/>
        <v>0</v>
      </c>
      <c r="GE66" s="13">
        <f t="shared" si="165"/>
        <v>0</v>
      </c>
      <c r="GF66" s="13">
        <f t="shared" si="166"/>
        <v>0</v>
      </c>
      <c r="GG66" s="13">
        <f t="shared" si="167"/>
        <v>1</v>
      </c>
      <c r="GH66" s="30">
        <f t="shared" si="168"/>
        <v>2</v>
      </c>
    </row>
    <row r="67" spans="1:190">
      <c r="A67" s="2">
        <f>'database including 834 studies'!A67</f>
        <v>66</v>
      </c>
      <c r="B67" s="2">
        <f>'database including 834 studies'!J67</f>
        <v>1</v>
      </c>
      <c r="C67" s="2">
        <f>'database including 834 studies'!K67</f>
        <v>5</v>
      </c>
      <c r="D67" s="2">
        <f>'database including 834 studies'!L67</f>
        <v>1</v>
      </c>
      <c r="E67" s="2">
        <f>'database including 834 studies'!M67</f>
        <v>1</v>
      </c>
      <c r="F67" s="2">
        <f>'database including 834 studies'!N67</f>
        <v>1</v>
      </c>
      <c r="G67" s="2">
        <f>'database including 834 studies'!O67</f>
        <v>1</v>
      </c>
      <c r="H67" s="2">
        <f>'database including 834 studies'!P67</f>
        <v>1</v>
      </c>
      <c r="I67" s="2">
        <f>'database including 834 studies'!Q67</f>
        <v>0</v>
      </c>
      <c r="J67" s="2">
        <f>'database including 834 studies'!R67</f>
        <v>2016</v>
      </c>
      <c r="K67" s="29">
        <f>'database including 834 studies'!A597</f>
        <v>596</v>
      </c>
      <c r="L67" s="2">
        <f>'database including 834 studies'!J597</f>
        <v>0</v>
      </c>
      <c r="M67" s="2">
        <f>'database including 834 studies'!K597</f>
        <v>6</v>
      </c>
      <c r="N67" s="2">
        <f>'database including 834 studies'!L597</f>
        <v>1</v>
      </c>
      <c r="O67" s="2">
        <f>'database including 834 studies'!M597</f>
        <v>1</v>
      </c>
      <c r="P67" s="2">
        <f>'database including 834 studies'!N597</f>
        <v>1</v>
      </c>
      <c r="Q67" s="2">
        <f>'database including 834 studies'!O597</f>
        <v>1</v>
      </c>
      <c r="R67" s="2">
        <f>'database including 834 studies'!P597</f>
        <v>1</v>
      </c>
      <c r="S67" s="2">
        <f>'database including 834 studies'!Q597</f>
        <v>1</v>
      </c>
      <c r="T67" s="2">
        <f>'database including 834 studies'!R597</f>
        <v>2019</v>
      </c>
      <c r="V67" s="13">
        <f t="shared" ref="V67:V130" si="169">IF(AND($C67=0,$J67=2011),1,0)</f>
        <v>0</v>
      </c>
      <c r="W67" s="13">
        <f t="shared" ref="W67:W130" si="170">IF(AND($C67=0,$J67=2012),1,0)</f>
        <v>0</v>
      </c>
      <c r="X67" s="13">
        <f t="shared" ref="X67:X130" si="171">IF(AND($C67=0,$J67=2013),1,0)</f>
        <v>0</v>
      </c>
      <c r="Y67" s="13">
        <f t="shared" ref="Y67:Y130" si="172">IF(AND($C67=0,$J67=2014),1,0)</f>
        <v>0</v>
      </c>
      <c r="Z67" s="13">
        <f t="shared" ref="Z67:Z130" si="173">IF(AND($C67=0,$J67=2015),1,0)</f>
        <v>0</v>
      </c>
      <c r="AA67" s="13">
        <f t="shared" ref="AA67:AA130" si="174">IF(AND($C67=0,$J67=2016),1,0)</f>
        <v>0</v>
      </c>
      <c r="AB67" s="13">
        <f t="shared" ref="AB67:AB130" si="175">IF(AND($C67=0,$J67=2017),1,0)</f>
        <v>0</v>
      </c>
      <c r="AC67" s="13">
        <f t="shared" ref="AC67:AC130" si="176">IF(AND($C67=0,$J67=2018),1,0)</f>
        <v>0</v>
      </c>
      <c r="AD67" s="13">
        <f t="shared" ref="AD67:AD130" si="177">IF(AND($C67=0,$J67=2019),1,0)</f>
        <v>0</v>
      </c>
      <c r="AE67" s="13">
        <f t="shared" ref="AE67:AE130" si="178">IF(AND($C67=0,$J67=2020),1,0)</f>
        <v>0</v>
      </c>
      <c r="AF67" s="13">
        <f t="shared" ref="AF67:AF130" si="179">IF(AND($C67=0,$J67=2021),1,0)</f>
        <v>0</v>
      </c>
      <c r="AG67" s="13">
        <f t="shared" ref="AG67:AG130" si="180">IF(AND($C67=0,$J67=2022),1,0)</f>
        <v>0</v>
      </c>
      <c r="AH67" s="13">
        <f t="shared" ref="AH67:AH130" si="181">IF(AND($C67=1,$J67=2011),1,0)</f>
        <v>0</v>
      </c>
      <c r="AI67" s="13">
        <f t="shared" ref="AI67:AI130" si="182">IF(AND($C67=1,$J67=2012),1,0)</f>
        <v>0</v>
      </c>
      <c r="AJ67" s="13">
        <f t="shared" ref="AJ67:AJ130" si="183">IF(AND($C67=1,$J67=2013),1,0)</f>
        <v>0</v>
      </c>
      <c r="AK67" s="13">
        <f t="shared" ref="AK67:AK130" si="184">IF(AND($C67=1,$J67=2014),1,0)</f>
        <v>0</v>
      </c>
      <c r="AL67" s="13">
        <f t="shared" ref="AL67:AL130" si="185">IF(AND($C67=1,$J67=2015),1,0)</f>
        <v>0</v>
      </c>
      <c r="AM67" s="13">
        <f t="shared" ref="AM67:AM130" si="186">IF(AND($C67=1,$J67=2016),1,0)</f>
        <v>0</v>
      </c>
      <c r="AN67" s="13">
        <f t="shared" ref="AN67:AN130" si="187">IF(AND($C67=1,$J67=2017),1,0)</f>
        <v>0</v>
      </c>
      <c r="AO67" s="13">
        <f t="shared" ref="AO67:AO130" si="188">IF(AND($C67=1,$J67=2018),1,0)</f>
        <v>0</v>
      </c>
      <c r="AP67" s="13">
        <f t="shared" ref="AP67:AP130" si="189">IF(AND($C67=1,$J67=2019),1,0)</f>
        <v>0</v>
      </c>
      <c r="AQ67" s="13">
        <f t="shared" ref="AQ67:AQ130" si="190">IF(AND($C67=1,$J67=2020),1,0)</f>
        <v>0</v>
      </c>
      <c r="AR67" s="13">
        <f t="shared" ref="AR67:AR130" si="191">IF(AND($C67=1,$J67=2021),1,0)</f>
        <v>0</v>
      </c>
      <c r="AS67" s="13">
        <f t="shared" ref="AS67:AS130" si="192">IF(AND($C67=1,$J67=2022),1,0)</f>
        <v>0</v>
      </c>
      <c r="AT67" s="13">
        <f t="shared" ref="AT67:AT130" si="193">IF(AND($C67=2,$J67=2011),1,0)</f>
        <v>0</v>
      </c>
      <c r="AU67" s="13">
        <f t="shared" ref="AU67:AU130" si="194">IF(AND($C67=2,$J67=2012),1,0)</f>
        <v>0</v>
      </c>
      <c r="AV67" s="13">
        <f t="shared" ref="AV67:AV130" si="195">IF(AND($C67=2,$J67=2013),1,0)</f>
        <v>0</v>
      </c>
      <c r="AW67" s="13">
        <f t="shared" ref="AW67:AW130" si="196">IF(AND($C67=2,$J67=2014),1,0)</f>
        <v>0</v>
      </c>
      <c r="AX67" s="13">
        <f t="shared" ref="AX67:AX130" si="197">IF(AND($C67=2,$J67=2015),1,0)</f>
        <v>0</v>
      </c>
      <c r="AY67" s="13">
        <f t="shared" ref="AY67:AY130" si="198">IF(AND($C67=2,$J67=2016),1,0)</f>
        <v>0</v>
      </c>
      <c r="AZ67" s="13">
        <f t="shared" ref="AZ67:AZ130" si="199">IF(AND($C67=2,$J67=2017),1,0)</f>
        <v>0</v>
      </c>
      <c r="BA67" s="13">
        <f t="shared" ref="BA67:BA130" si="200">IF(AND($C67=2,$J67=2018),1,0)</f>
        <v>0</v>
      </c>
      <c r="BB67" s="13">
        <f t="shared" ref="BB67:BB130" si="201">IF(AND($C67=2,$J67=2019),1,0)</f>
        <v>0</v>
      </c>
      <c r="BC67" s="13">
        <f t="shared" ref="BC67:BC130" si="202">IF(AND($C67=2,$J67=2020),1,0)</f>
        <v>0</v>
      </c>
      <c r="BD67" s="13">
        <f t="shared" ref="BD67:BD130" si="203">IF(AND($C67=2,$J67=2021),1,0)</f>
        <v>0</v>
      </c>
      <c r="BE67" s="13">
        <f t="shared" ref="BE67:BE130" si="204">IF(AND($C67=2,$J67=2022),1,0)</f>
        <v>0</v>
      </c>
      <c r="BF67" s="13">
        <f t="shared" ref="BF67:BF130" si="205">IF(AND($C67=3,$J67=2011),1,0)</f>
        <v>0</v>
      </c>
      <c r="BG67" s="13">
        <f t="shared" ref="BG67:BG130" si="206">IF(AND($C67=3,$J67=2012),1,0)</f>
        <v>0</v>
      </c>
      <c r="BH67" s="13">
        <f t="shared" ref="BH67:BH130" si="207">IF(AND($C67=3,$J67=2013),1,0)</f>
        <v>0</v>
      </c>
      <c r="BI67" s="13">
        <f t="shared" ref="BI67:BI130" si="208">IF(AND($C67=3,$J67=2014),1,0)</f>
        <v>0</v>
      </c>
      <c r="BJ67" s="13">
        <f t="shared" ref="BJ67:BJ130" si="209">IF(AND($C67=3,$J67=2015),1,0)</f>
        <v>0</v>
      </c>
      <c r="BK67" s="13">
        <f t="shared" ref="BK67:BK130" si="210">IF(AND($C67=3,$J67=2016),1,0)</f>
        <v>0</v>
      </c>
      <c r="BL67" s="13">
        <f t="shared" ref="BL67:BL130" si="211">IF(AND($C67=3,$J67=2017),1,0)</f>
        <v>0</v>
      </c>
      <c r="BM67" s="13">
        <f t="shared" ref="BM67:BM130" si="212">IF(AND($C67=3,$J67=2018),1,0)</f>
        <v>0</v>
      </c>
      <c r="BN67" s="13">
        <f t="shared" ref="BN67:BN130" si="213">IF(AND($C67=3,$J67=2019),1,0)</f>
        <v>0</v>
      </c>
      <c r="BO67" s="13">
        <f t="shared" ref="BO67:BO130" si="214">IF(AND($C67=3,$J67=2020),1,0)</f>
        <v>0</v>
      </c>
      <c r="BP67" s="13">
        <f t="shared" ref="BP67:BP130" si="215">IF(AND($C67=3,$J67=2021),1,0)</f>
        <v>0</v>
      </c>
      <c r="BQ67" s="13">
        <f t="shared" ref="BQ67:BQ130" si="216">IF(AND($C67=3,$J67=2022),1,0)</f>
        <v>0</v>
      </c>
      <c r="BR67" s="13">
        <f t="shared" ref="BR67:BR130" si="217">IF(AND($C67=4,$J67=2011),1,0)</f>
        <v>0</v>
      </c>
      <c r="BS67" s="13">
        <f t="shared" ref="BS67:BS130" si="218">IF(AND($C67=4,$J67=2012),1,0)</f>
        <v>0</v>
      </c>
      <c r="BT67" s="13">
        <f t="shared" ref="BT67:BT130" si="219">IF(AND($C67=4,$J67=2013),1,0)</f>
        <v>0</v>
      </c>
      <c r="BU67" s="13">
        <f t="shared" ref="BU67:BU130" si="220">IF(AND($C67=4,$J67=2014),1,0)</f>
        <v>0</v>
      </c>
      <c r="BV67" s="13">
        <f t="shared" ref="BV67:BV130" si="221">IF(AND($C67=4,$J67=2015),1,0)</f>
        <v>0</v>
      </c>
      <c r="BW67" s="13">
        <f t="shared" ref="BW67:BW130" si="222">IF(AND($C67=4,$J67=2016),1,0)</f>
        <v>0</v>
      </c>
      <c r="BX67" s="13">
        <f t="shared" ref="BX67:BX130" si="223">IF(AND($C67=4,$J67=2017),1,0)</f>
        <v>0</v>
      </c>
      <c r="BY67" s="13">
        <f t="shared" ref="BY67:BY130" si="224">IF(AND($C67=4,$J67=2018),1,0)</f>
        <v>0</v>
      </c>
      <c r="BZ67" s="13">
        <f t="shared" ref="BZ67:BZ130" si="225">IF(AND($C67=4,$J67=2019),1,0)</f>
        <v>0</v>
      </c>
      <c r="CA67" s="13">
        <f t="shared" ref="CA67:CA130" si="226">IF(AND($C67=4,$J67=2020),1,0)</f>
        <v>0</v>
      </c>
      <c r="CB67" s="13">
        <f t="shared" ref="CB67:CB130" si="227">IF(AND($C67=4,$J67=2021),1,0)</f>
        <v>0</v>
      </c>
      <c r="CC67" s="13">
        <f t="shared" ref="CC67:CC130" si="228">IF(AND($C67=4,$J67=2022),1,0)</f>
        <v>0</v>
      </c>
      <c r="CD67" s="13">
        <f t="shared" ref="CD67:CD130" si="229">IF(AND($C67=5,$J67=2011),1,0)</f>
        <v>0</v>
      </c>
      <c r="CE67" s="13">
        <f t="shared" ref="CE67:CE130" si="230">IF(AND($C67=5,$J67=2012),1,0)</f>
        <v>0</v>
      </c>
      <c r="CF67" s="13">
        <f t="shared" ref="CF67:CF130" si="231">IF(AND($C67=5,$J67=2013),1,0)</f>
        <v>0</v>
      </c>
      <c r="CG67" s="13">
        <f t="shared" ref="CG67:CG130" si="232">IF(AND($C67=5,$J67=2014),1,0)</f>
        <v>0</v>
      </c>
      <c r="CH67" s="13">
        <f t="shared" ref="CH67:CH130" si="233">IF(AND($C67=5,$J67=2015),1,0)</f>
        <v>0</v>
      </c>
      <c r="CI67" s="13">
        <f t="shared" ref="CI67:CI130" si="234">IF(AND($C67=5,$J67=2016),1,0)</f>
        <v>1</v>
      </c>
      <c r="CJ67" s="13">
        <f t="shared" ref="CJ67:CJ130" si="235">IF(AND($C67=5,$J67=2017),1,0)</f>
        <v>0</v>
      </c>
      <c r="CK67" s="13">
        <f t="shared" ref="CK67:CK130" si="236">IF(AND($C67=5,$J67=2018),1,0)</f>
        <v>0</v>
      </c>
      <c r="CL67" s="13">
        <f t="shared" ref="CL67:CL130" si="237">IF(AND($C67=5,$J67=2019),1,0)</f>
        <v>0</v>
      </c>
      <c r="CM67" s="13">
        <f t="shared" ref="CM67:CM130" si="238">IF(AND($C67=5,$J67=2020),1,0)</f>
        <v>0</v>
      </c>
      <c r="CN67" s="13">
        <f t="shared" ref="CN67:CN130" si="239">IF(AND($C67=5,$J67=2021),1,0)</f>
        <v>0</v>
      </c>
      <c r="CO67" s="13">
        <f t="shared" ref="CO67:CO130" si="240">IF(AND($C67=5,$J67=2022),1,0)</f>
        <v>0</v>
      </c>
      <c r="CP67" s="13">
        <f t="shared" ref="CP67:CP130" si="241">IF(AND($C67=6,$J67=2011),1,0)</f>
        <v>0</v>
      </c>
      <c r="CQ67" s="13">
        <f t="shared" ref="CQ67:CQ130" si="242">IF(AND($C67=6,$J67=2012),1,0)</f>
        <v>0</v>
      </c>
      <c r="CR67" s="13">
        <f t="shared" ref="CR67:CR130" si="243">IF(AND($C67=6,$J67=2013),1,0)</f>
        <v>0</v>
      </c>
      <c r="CS67" s="13">
        <f t="shared" ref="CS67:CS130" si="244">IF(AND($C67=6,$J67=2014),1,0)</f>
        <v>0</v>
      </c>
      <c r="CT67" s="13">
        <f t="shared" ref="CT67:CT130" si="245">IF(AND($C67=6,$J67=2015),1,0)</f>
        <v>0</v>
      </c>
      <c r="CU67" s="13">
        <f t="shared" ref="CU67:CU130" si="246">IF(AND($C67=6,$J67=2016),1,0)</f>
        <v>0</v>
      </c>
      <c r="CV67" s="13">
        <f t="shared" ref="CV67:CV130" si="247">IF(AND($C67=6,$J67=2017),1,0)</f>
        <v>0</v>
      </c>
      <c r="CW67" s="13">
        <f t="shared" ref="CW67:CW130" si="248">IF(AND($C67=6,$J67=2018),1,0)</f>
        <v>0</v>
      </c>
      <c r="CX67" s="13">
        <f t="shared" ref="CX67:CX130" si="249">IF(AND($C67=6,$J67=2019),1,0)</f>
        <v>0</v>
      </c>
      <c r="CY67" s="13">
        <f t="shared" ref="CY67:CY130" si="250">IF(AND($C67=6,$J67=2020),1,0)</f>
        <v>0</v>
      </c>
      <c r="CZ67" s="13">
        <f t="shared" ref="CZ67:CZ130" si="251">IF(AND($C67=6,$J67=2021),1,0)</f>
        <v>0</v>
      </c>
      <c r="DA67" s="13">
        <f t="shared" ref="DA67:DA130" si="252">IF(AND($C67=6,$J67=2022),1,0)</f>
        <v>0</v>
      </c>
      <c r="DB67" s="13">
        <f t="shared" ref="DB67:DB130" si="253">IF(AND($M67=0,$T67=2011),1,0)</f>
        <v>0</v>
      </c>
      <c r="DC67" s="13">
        <f t="shared" ref="DC67:DC130" si="254">IF(AND($M67=0,$T67=2012),1,0)</f>
        <v>0</v>
      </c>
      <c r="DD67" s="13">
        <f t="shared" ref="DD67:DD130" si="255">IF(AND($M67=0,$T67=2013),1,0)</f>
        <v>0</v>
      </c>
      <c r="DE67" s="13">
        <f t="shared" ref="DE67:DE130" si="256">IF(AND($M67=0,$T67=2014),1,0)</f>
        <v>0</v>
      </c>
      <c r="DF67" s="13">
        <f t="shared" ref="DF67:DF130" si="257">IF(AND($M67=0,$T67=2015),1,0)</f>
        <v>0</v>
      </c>
      <c r="DG67" s="13">
        <f t="shared" ref="DG67:DG130" si="258">IF(AND($M67=0,$T67=2016),1,0)</f>
        <v>0</v>
      </c>
      <c r="DH67" s="13">
        <f t="shared" ref="DH67:DH130" si="259">IF(AND($M67=0,$T67=2017),1,0)</f>
        <v>0</v>
      </c>
      <c r="DI67" s="13">
        <f t="shared" ref="DI67:DI130" si="260">IF(AND($M67=0,$T67=2018),1,0)</f>
        <v>0</v>
      </c>
      <c r="DJ67" s="13">
        <f t="shared" ref="DJ67:DJ130" si="261">IF(AND($M67=0,$T67=2019),1,0)</f>
        <v>0</v>
      </c>
      <c r="DK67" s="13">
        <f t="shared" ref="DK67:DK130" si="262">IF(AND($M67=0,$T67=2020),1,0)</f>
        <v>0</v>
      </c>
      <c r="DL67" s="13">
        <f t="shared" ref="DL67:DL130" si="263">IF(AND($M67=0,$T67=2021),1,0)</f>
        <v>0</v>
      </c>
      <c r="DM67" s="13">
        <f t="shared" ref="DM67:DM130" si="264">IF(AND($M67=0,$T67=2022),1,0)</f>
        <v>0</v>
      </c>
      <c r="DN67" s="13">
        <f t="shared" ref="DN67:DN130" si="265">IF(AND($M67=1,$T67=2011),1,0)</f>
        <v>0</v>
      </c>
      <c r="DO67" s="13">
        <f t="shared" ref="DO67:DO130" si="266">IF(AND($M67=1,$T67=2012),1,0)</f>
        <v>0</v>
      </c>
      <c r="DP67" s="13">
        <f t="shared" ref="DP67:DP130" si="267">IF(AND($M67=1,$T67=2013),1,0)</f>
        <v>0</v>
      </c>
      <c r="DQ67" s="13">
        <f t="shared" ref="DQ67:DQ130" si="268">IF(AND($M67=1,$T67=2014),1,0)</f>
        <v>0</v>
      </c>
      <c r="DR67" s="13">
        <f t="shared" ref="DR67:DR130" si="269">IF(AND($M67=1,$T67=2015),1,0)</f>
        <v>0</v>
      </c>
      <c r="DS67" s="13">
        <f t="shared" ref="DS67:DS130" si="270">IF(AND($M67=1,$T67=2016),1,0)</f>
        <v>0</v>
      </c>
      <c r="DT67" s="13">
        <f t="shared" ref="DT67:DT130" si="271">IF(AND($M67=1,$T67=2017),1,0)</f>
        <v>0</v>
      </c>
      <c r="DU67" s="13">
        <f t="shared" ref="DU67:DU130" si="272">IF(AND($M67=1,$T67=2018),1,0)</f>
        <v>0</v>
      </c>
      <c r="DV67" s="13">
        <f t="shared" ref="DV67:DV130" si="273">IF(AND($M67=1,$T67=2019),1,0)</f>
        <v>0</v>
      </c>
      <c r="DW67" s="13">
        <f t="shared" ref="DW67:DW130" si="274">IF(AND($M67=1,$T67=2020),1,0)</f>
        <v>0</v>
      </c>
      <c r="DX67" s="13">
        <f t="shared" ref="DX67:DX130" si="275">IF(AND($M67=1,$T67=2021),1,0)</f>
        <v>0</v>
      </c>
      <c r="DY67" s="13">
        <f t="shared" ref="DY67:DY130" si="276">IF(AND($M67=1,$T67=2022),1,0)</f>
        <v>0</v>
      </c>
      <c r="DZ67" s="13">
        <f t="shared" ref="DZ67:DZ130" si="277">IF(AND($M67=2,$T67=2011),1,0)</f>
        <v>0</v>
      </c>
      <c r="EA67" s="13">
        <f t="shared" ref="EA67:EA130" si="278">IF(AND($M67=2,$T67=2012),1,0)</f>
        <v>0</v>
      </c>
      <c r="EB67" s="13">
        <f t="shared" ref="EB67:EB130" si="279">IF(AND($M67=2,$T67=2013),1,0)</f>
        <v>0</v>
      </c>
      <c r="EC67" s="13">
        <f t="shared" ref="EC67:EC130" si="280">IF(AND($M67=2,$T67=2014),1,0)</f>
        <v>0</v>
      </c>
      <c r="ED67" s="13">
        <f t="shared" ref="ED67:ED130" si="281">IF(AND($M67=2,$T67=2015),1,0)</f>
        <v>0</v>
      </c>
      <c r="EE67" s="13">
        <f t="shared" ref="EE67:EE130" si="282">IF(AND($M67=2,$T67=2016),1,0)</f>
        <v>0</v>
      </c>
      <c r="EF67" s="13">
        <f t="shared" ref="EF67:EF130" si="283">IF(AND($M67=2,$T67=2017),1,0)</f>
        <v>0</v>
      </c>
      <c r="EG67" s="13">
        <f t="shared" ref="EG67:EG130" si="284">IF(AND($M67=2,$T67=2018),1,0)</f>
        <v>0</v>
      </c>
      <c r="EH67" s="13">
        <f t="shared" ref="EH67:EH130" si="285">IF(AND($M67=2,$T67=2019),1,0)</f>
        <v>0</v>
      </c>
      <c r="EI67" s="13">
        <f t="shared" ref="EI67:EI130" si="286">IF(AND($M67=2,$T67=2020),1,0)</f>
        <v>0</v>
      </c>
      <c r="EJ67" s="13">
        <f t="shared" ref="EJ67:EJ130" si="287">IF(AND($M67=2,$T67=2021),1,0)</f>
        <v>0</v>
      </c>
      <c r="EK67" s="13">
        <f t="shared" ref="EK67:EK130" si="288">IF(AND($M67=2,$T67=2022),1,0)</f>
        <v>0</v>
      </c>
      <c r="EL67" s="13">
        <f t="shared" ref="EL67:EL130" si="289">IF(AND($M67=3,$T67=2011),1,0)</f>
        <v>0</v>
      </c>
      <c r="EM67" s="13">
        <f t="shared" ref="EM67:EM130" si="290">IF(AND($M67=3,$T67=2012),1,0)</f>
        <v>0</v>
      </c>
      <c r="EN67" s="13">
        <f t="shared" ref="EN67:EN130" si="291">IF(AND($M67=3,$T67=2013),1,0)</f>
        <v>0</v>
      </c>
      <c r="EO67" s="13">
        <f t="shared" ref="EO67:EO130" si="292">IF(AND($M67=3,$T67=2014),1,0)</f>
        <v>0</v>
      </c>
      <c r="EP67" s="13">
        <f t="shared" ref="EP67:EP130" si="293">IF(AND($M67=3,$T67=2015),1,0)</f>
        <v>0</v>
      </c>
      <c r="EQ67" s="13">
        <f t="shared" ref="EQ67:EQ130" si="294">IF(AND($M67=3,$T67=2016),1,0)</f>
        <v>0</v>
      </c>
      <c r="ER67" s="13">
        <f t="shared" ref="ER67:ER130" si="295">IF(AND($M67=3,$T67=2017),1,0)</f>
        <v>0</v>
      </c>
      <c r="ES67" s="13">
        <f t="shared" ref="ES67:ES130" si="296">IF(AND($M67=3,$T67=2018),1,0)</f>
        <v>0</v>
      </c>
      <c r="ET67" s="13">
        <f t="shared" ref="ET67:ET130" si="297">IF(AND($M67=3,$T67=2019),1,0)</f>
        <v>0</v>
      </c>
      <c r="EU67" s="13">
        <f t="shared" ref="EU67:EU130" si="298">IF(AND($M67=3,$T67=2020),1,0)</f>
        <v>0</v>
      </c>
      <c r="EV67" s="13">
        <f t="shared" ref="EV67:EV130" si="299">IF(AND($M67=3,$T67=2021),1,0)</f>
        <v>0</v>
      </c>
      <c r="EW67" s="13">
        <f t="shared" ref="EW67:EW130" si="300">IF(AND($M67=3,$T67=2022),1,0)</f>
        <v>0</v>
      </c>
      <c r="EX67" s="13">
        <f t="shared" ref="EX67:EX130" si="301">IF(AND($M67=4,$T67=2011),1,0)</f>
        <v>0</v>
      </c>
      <c r="EY67" s="13">
        <f t="shared" ref="EY67:EY130" si="302">IF(AND($M67=4,$T67=2012),1,0)</f>
        <v>0</v>
      </c>
      <c r="EZ67" s="13">
        <f t="shared" ref="EZ67:EZ130" si="303">IF(AND($M67=4,$T67=2013),1,0)</f>
        <v>0</v>
      </c>
      <c r="FA67" s="13">
        <f t="shared" ref="FA67:FA130" si="304">IF(AND($M67=4,$T67=2014),1,0)</f>
        <v>0</v>
      </c>
      <c r="FB67" s="13">
        <f t="shared" ref="FB67:FB130" si="305">IF(AND($M67=4,$T67=2015),1,0)</f>
        <v>0</v>
      </c>
      <c r="FC67" s="13">
        <f t="shared" ref="FC67:FC130" si="306">IF(AND($M67=4,$T67=2016),1,0)</f>
        <v>0</v>
      </c>
      <c r="FD67" s="13">
        <f t="shared" ref="FD67:FD130" si="307">IF(AND($M67=4,$T67=2017),1,0)</f>
        <v>0</v>
      </c>
      <c r="FE67" s="13">
        <f t="shared" ref="FE67:FE130" si="308">IF(AND($M67=4,$T67=2018),1,0)</f>
        <v>0</v>
      </c>
      <c r="FF67" s="13">
        <f t="shared" ref="FF67:FF130" si="309">IF(AND($M67=4,$T67=2019),1,0)</f>
        <v>0</v>
      </c>
      <c r="FG67" s="13">
        <f t="shared" ref="FG67:FG130" si="310">IF(AND($M67=4,$T67=2020),1,0)</f>
        <v>0</v>
      </c>
      <c r="FH67" s="13">
        <f t="shared" ref="FH67:FH130" si="311">IF(AND($M67=4,$T67=2021),1,0)</f>
        <v>0</v>
      </c>
      <c r="FI67" s="13">
        <f t="shared" ref="FI67:FI130" si="312">IF(AND($M67=4,$T67=2022),1,0)</f>
        <v>0</v>
      </c>
      <c r="FJ67" s="13">
        <f t="shared" ref="FJ67:FJ130" si="313">IF(AND($M67=5,$T67=2011),1,0)</f>
        <v>0</v>
      </c>
      <c r="FK67" s="13">
        <f t="shared" ref="FK67:FK130" si="314">IF(AND($M67=5,$T67=2012),1,0)</f>
        <v>0</v>
      </c>
      <c r="FL67" s="13">
        <f t="shared" ref="FL67:FL130" si="315">IF(AND($M67=5,$T67=2013),1,0)</f>
        <v>0</v>
      </c>
      <c r="FM67" s="13">
        <f t="shared" ref="FM67:FM130" si="316">IF(AND($M67=5,$T67=2014),1,0)</f>
        <v>0</v>
      </c>
      <c r="FN67" s="13">
        <f t="shared" ref="FN67:FN130" si="317">IF(AND($M67=5,$T67=2015),1,0)</f>
        <v>0</v>
      </c>
      <c r="FO67" s="13">
        <f t="shared" ref="FO67:FO130" si="318">IF(AND($M67=5,$T67=2016),1,0)</f>
        <v>0</v>
      </c>
      <c r="FP67" s="13">
        <f t="shared" ref="FP67:FP130" si="319">IF(AND($M67=5,$T67=2017),1,0)</f>
        <v>0</v>
      </c>
      <c r="FQ67" s="13">
        <f t="shared" ref="FQ67:FQ130" si="320">IF(AND($M67=5,$T67=2018),1,0)</f>
        <v>0</v>
      </c>
      <c r="FR67" s="13">
        <f t="shared" ref="FR67:FR130" si="321">IF(AND($M67=5,$T67=2019),1,0)</f>
        <v>0</v>
      </c>
      <c r="FS67" s="13">
        <f t="shared" ref="FS67:FS130" si="322">IF(AND($M67=5,$T67=2020),1,0)</f>
        <v>0</v>
      </c>
      <c r="FT67" s="13">
        <f t="shared" ref="FT67:FT130" si="323">IF(AND($M67=5,$T67=2021),1,0)</f>
        <v>0</v>
      </c>
      <c r="FU67" s="13">
        <f t="shared" ref="FU67:FU130" si="324">IF(AND($M67=5,$T67=2022),1,0)</f>
        <v>0</v>
      </c>
      <c r="FV67" s="13">
        <f t="shared" ref="FV67:FV130" si="325">IF(AND($M67=6,$T67=2011),1,0)</f>
        <v>0</v>
      </c>
      <c r="FW67" s="13">
        <f t="shared" ref="FW67:FW130" si="326">IF(AND($M67=6,$T67=2012),1,0)</f>
        <v>0</v>
      </c>
      <c r="FX67" s="13">
        <f t="shared" ref="FX67:FX130" si="327">IF(AND($M67=6,$T67=2013),1,0)</f>
        <v>0</v>
      </c>
      <c r="FY67" s="13">
        <f t="shared" ref="FY67:FY130" si="328">IF(AND($M67=6,$T67=2014),1,0)</f>
        <v>0</v>
      </c>
      <c r="FZ67" s="13">
        <f t="shared" ref="FZ67:FZ130" si="329">IF(AND($M67=6,$T67=2015),1,0)</f>
        <v>0</v>
      </c>
      <c r="GA67" s="13">
        <f t="shared" ref="GA67:GA130" si="330">IF(AND($M67=6,$T67=2016),1,0)</f>
        <v>0</v>
      </c>
      <c r="GB67" s="13">
        <f t="shared" ref="GB67:GB130" si="331">IF(AND($M67=6,$T67=2017),1,0)</f>
        <v>0</v>
      </c>
      <c r="GC67" s="13">
        <f t="shared" ref="GC67:GC130" si="332">IF(AND($M67=6,$T67=2018),1,0)</f>
        <v>0</v>
      </c>
      <c r="GD67" s="13">
        <f t="shared" ref="GD67:GD130" si="333">IF(AND($M67=6,$T67=2019),1,0)</f>
        <v>1</v>
      </c>
      <c r="GE67" s="13">
        <f t="shared" ref="GE67:GE130" si="334">IF(AND($M67=6,$T67=2020),1,0)</f>
        <v>0</v>
      </c>
      <c r="GF67" s="13">
        <f t="shared" ref="GF67:GF130" si="335">IF(AND($M67=6,$T67=2021),1,0)</f>
        <v>0</v>
      </c>
      <c r="GG67" s="13">
        <f t="shared" ref="GG67:GG130" si="336">IF(AND($M67=6,$T67=2022),1,0)</f>
        <v>0</v>
      </c>
      <c r="GH67" s="30">
        <f t="shared" ref="GH67:GH130" si="337">SUM(V67:GG67)</f>
        <v>2</v>
      </c>
    </row>
    <row r="68" spans="1:190">
      <c r="A68" s="2">
        <f>'database including 834 studies'!A68</f>
        <v>67</v>
      </c>
      <c r="B68" s="2">
        <f>'database including 834 studies'!J68</f>
        <v>1</v>
      </c>
      <c r="C68" s="2">
        <f>'database including 834 studies'!K68</f>
        <v>5</v>
      </c>
      <c r="D68" s="2">
        <f>'database including 834 studies'!L68</f>
        <v>1</v>
      </c>
      <c r="E68" s="2">
        <f>'database including 834 studies'!M68</f>
        <v>1</v>
      </c>
      <c r="F68" s="2">
        <f>'database including 834 studies'!N68</f>
        <v>1</v>
      </c>
      <c r="G68" s="2">
        <f>'database including 834 studies'!O68</f>
        <v>1</v>
      </c>
      <c r="H68" s="2">
        <f>'database including 834 studies'!P68</f>
        <v>1</v>
      </c>
      <c r="I68" s="2">
        <f>'database including 834 studies'!Q68</f>
        <v>0</v>
      </c>
      <c r="J68" s="2">
        <f>'database including 834 studies'!R68</f>
        <v>2020</v>
      </c>
      <c r="K68" s="29">
        <f>'database including 834 studies'!A598</f>
        <v>597</v>
      </c>
      <c r="L68" s="2">
        <f>'database including 834 studies'!J598</f>
        <v>0</v>
      </c>
      <c r="M68" s="2">
        <f>'database including 834 studies'!K598</f>
        <v>6</v>
      </c>
      <c r="N68" s="2">
        <f>'database including 834 studies'!L598</f>
        <v>1</v>
      </c>
      <c r="O68" s="2">
        <f>'database including 834 studies'!M598</f>
        <v>1</v>
      </c>
      <c r="P68" s="2">
        <f>'database including 834 studies'!N598</f>
        <v>1</v>
      </c>
      <c r="Q68" s="2">
        <f>'database including 834 studies'!O598</f>
        <v>1</v>
      </c>
      <c r="R68" s="2">
        <f>'database including 834 studies'!P598</f>
        <v>1</v>
      </c>
      <c r="S68" s="2">
        <f>'database including 834 studies'!Q598</f>
        <v>1</v>
      </c>
      <c r="T68" s="2">
        <f>'database including 834 studies'!R598</f>
        <v>2019</v>
      </c>
      <c r="V68" s="13">
        <f t="shared" si="169"/>
        <v>0</v>
      </c>
      <c r="W68" s="13">
        <f t="shared" si="170"/>
        <v>0</v>
      </c>
      <c r="X68" s="13">
        <f t="shared" si="171"/>
        <v>0</v>
      </c>
      <c r="Y68" s="13">
        <f t="shared" si="172"/>
        <v>0</v>
      </c>
      <c r="Z68" s="13">
        <f t="shared" si="173"/>
        <v>0</v>
      </c>
      <c r="AA68" s="13">
        <f t="shared" si="174"/>
        <v>0</v>
      </c>
      <c r="AB68" s="13">
        <f t="shared" si="175"/>
        <v>0</v>
      </c>
      <c r="AC68" s="13">
        <f t="shared" si="176"/>
        <v>0</v>
      </c>
      <c r="AD68" s="13">
        <f t="shared" si="177"/>
        <v>0</v>
      </c>
      <c r="AE68" s="13">
        <f t="shared" si="178"/>
        <v>0</v>
      </c>
      <c r="AF68" s="13">
        <f t="shared" si="179"/>
        <v>0</v>
      </c>
      <c r="AG68" s="13">
        <f t="shared" si="180"/>
        <v>0</v>
      </c>
      <c r="AH68" s="13">
        <f t="shared" si="181"/>
        <v>0</v>
      </c>
      <c r="AI68" s="13">
        <f t="shared" si="182"/>
        <v>0</v>
      </c>
      <c r="AJ68" s="13">
        <f t="shared" si="183"/>
        <v>0</v>
      </c>
      <c r="AK68" s="13">
        <f t="shared" si="184"/>
        <v>0</v>
      </c>
      <c r="AL68" s="13">
        <f t="shared" si="185"/>
        <v>0</v>
      </c>
      <c r="AM68" s="13">
        <f t="shared" si="186"/>
        <v>0</v>
      </c>
      <c r="AN68" s="13">
        <f t="shared" si="187"/>
        <v>0</v>
      </c>
      <c r="AO68" s="13">
        <f t="shared" si="188"/>
        <v>0</v>
      </c>
      <c r="AP68" s="13">
        <f t="shared" si="189"/>
        <v>0</v>
      </c>
      <c r="AQ68" s="13">
        <f t="shared" si="190"/>
        <v>0</v>
      </c>
      <c r="AR68" s="13">
        <f t="shared" si="191"/>
        <v>0</v>
      </c>
      <c r="AS68" s="13">
        <f t="shared" si="192"/>
        <v>0</v>
      </c>
      <c r="AT68" s="13">
        <f t="shared" si="193"/>
        <v>0</v>
      </c>
      <c r="AU68" s="13">
        <f t="shared" si="194"/>
        <v>0</v>
      </c>
      <c r="AV68" s="13">
        <f t="shared" si="195"/>
        <v>0</v>
      </c>
      <c r="AW68" s="13">
        <f t="shared" si="196"/>
        <v>0</v>
      </c>
      <c r="AX68" s="13">
        <f t="shared" si="197"/>
        <v>0</v>
      </c>
      <c r="AY68" s="13">
        <f t="shared" si="198"/>
        <v>0</v>
      </c>
      <c r="AZ68" s="13">
        <f t="shared" si="199"/>
        <v>0</v>
      </c>
      <c r="BA68" s="13">
        <f t="shared" si="200"/>
        <v>0</v>
      </c>
      <c r="BB68" s="13">
        <f t="shared" si="201"/>
        <v>0</v>
      </c>
      <c r="BC68" s="13">
        <f t="shared" si="202"/>
        <v>0</v>
      </c>
      <c r="BD68" s="13">
        <f t="shared" si="203"/>
        <v>0</v>
      </c>
      <c r="BE68" s="13">
        <f t="shared" si="204"/>
        <v>0</v>
      </c>
      <c r="BF68" s="13">
        <f t="shared" si="205"/>
        <v>0</v>
      </c>
      <c r="BG68" s="13">
        <f t="shared" si="206"/>
        <v>0</v>
      </c>
      <c r="BH68" s="13">
        <f t="shared" si="207"/>
        <v>0</v>
      </c>
      <c r="BI68" s="13">
        <f t="shared" si="208"/>
        <v>0</v>
      </c>
      <c r="BJ68" s="13">
        <f t="shared" si="209"/>
        <v>0</v>
      </c>
      <c r="BK68" s="13">
        <f t="shared" si="210"/>
        <v>0</v>
      </c>
      <c r="BL68" s="13">
        <f t="shared" si="211"/>
        <v>0</v>
      </c>
      <c r="BM68" s="13">
        <f t="shared" si="212"/>
        <v>0</v>
      </c>
      <c r="BN68" s="13">
        <f t="shared" si="213"/>
        <v>0</v>
      </c>
      <c r="BO68" s="13">
        <f t="shared" si="214"/>
        <v>0</v>
      </c>
      <c r="BP68" s="13">
        <f t="shared" si="215"/>
        <v>0</v>
      </c>
      <c r="BQ68" s="13">
        <f t="shared" si="216"/>
        <v>0</v>
      </c>
      <c r="BR68" s="13">
        <f t="shared" si="217"/>
        <v>0</v>
      </c>
      <c r="BS68" s="13">
        <f t="shared" si="218"/>
        <v>0</v>
      </c>
      <c r="BT68" s="13">
        <f t="shared" si="219"/>
        <v>0</v>
      </c>
      <c r="BU68" s="13">
        <f t="shared" si="220"/>
        <v>0</v>
      </c>
      <c r="BV68" s="13">
        <f t="shared" si="221"/>
        <v>0</v>
      </c>
      <c r="BW68" s="13">
        <f t="shared" si="222"/>
        <v>0</v>
      </c>
      <c r="BX68" s="13">
        <f t="shared" si="223"/>
        <v>0</v>
      </c>
      <c r="BY68" s="13">
        <f t="shared" si="224"/>
        <v>0</v>
      </c>
      <c r="BZ68" s="13">
        <f t="shared" si="225"/>
        <v>0</v>
      </c>
      <c r="CA68" s="13">
        <f t="shared" si="226"/>
        <v>0</v>
      </c>
      <c r="CB68" s="13">
        <f t="shared" si="227"/>
        <v>0</v>
      </c>
      <c r="CC68" s="13">
        <f t="shared" si="228"/>
        <v>0</v>
      </c>
      <c r="CD68" s="13">
        <f t="shared" si="229"/>
        <v>0</v>
      </c>
      <c r="CE68" s="13">
        <f t="shared" si="230"/>
        <v>0</v>
      </c>
      <c r="CF68" s="13">
        <f t="shared" si="231"/>
        <v>0</v>
      </c>
      <c r="CG68" s="13">
        <f t="shared" si="232"/>
        <v>0</v>
      </c>
      <c r="CH68" s="13">
        <f t="shared" si="233"/>
        <v>0</v>
      </c>
      <c r="CI68" s="13">
        <f t="shared" si="234"/>
        <v>0</v>
      </c>
      <c r="CJ68" s="13">
        <f t="shared" si="235"/>
        <v>0</v>
      </c>
      <c r="CK68" s="13">
        <f t="shared" si="236"/>
        <v>0</v>
      </c>
      <c r="CL68" s="13">
        <f t="shared" si="237"/>
        <v>0</v>
      </c>
      <c r="CM68" s="13">
        <f t="shared" si="238"/>
        <v>1</v>
      </c>
      <c r="CN68" s="13">
        <f t="shared" si="239"/>
        <v>0</v>
      </c>
      <c r="CO68" s="13">
        <f t="shared" si="240"/>
        <v>0</v>
      </c>
      <c r="CP68" s="13">
        <f t="shared" si="241"/>
        <v>0</v>
      </c>
      <c r="CQ68" s="13">
        <f t="shared" si="242"/>
        <v>0</v>
      </c>
      <c r="CR68" s="13">
        <f t="shared" si="243"/>
        <v>0</v>
      </c>
      <c r="CS68" s="13">
        <f t="shared" si="244"/>
        <v>0</v>
      </c>
      <c r="CT68" s="13">
        <f t="shared" si="245"/>
        <v>0</v>
      </c>
      <c r="CU68" s="13">
        <f t="shared" si="246"/>
        <v>0</v>
      </c>
      <c r="CV68" s="13">
        <f t="shared" si="247"/>
        <v>0</v>
      </c>
      <c r="CW68" s="13">
        <f t="shared" si="248"/>
        <v>0</v>
      </c>
      <c r="CX68" s="13">
        <f t="shared" si="249"/>
        <v>0</v>
      </c>
      <c r="CY68" s="13">
        <f t="shared" si="250"/>
        <v>0</v>
      </c>
      <c r="CZ68" s="13">
        <f t="shared" si="251"/>
        <v>0</v>
      </c>
      <c r="DA68" s="13">
        <f t="shared" si="252"/>
        <v>0</v>
      </c>
      <c r="DB68" s="13">
        <f t="shared" si="253"/>
        <v>0</v>
      </c>
      <c r="DC68" s="13">
        <f t="shared" si="254"/>
        <v>0</v>
      </c>
      <c r="DD68" s="13">
        <f t="shared" si="255"/>
        <v>0</v>
      </c>
      <c r="DE68" s="13">
        <f t="shared" si="256"/>
        <v>0</v>
      </c>
      <c r="DF68" s="13">
        <f t="shared" si="257"/>
        <v>0</v>
      </c>
      <c r="DG68" s="13">
        <f t="shared" si="258"/>
        <v>0</v>
      </c>
      <c r="DH68" s="13">
        <f t="shared" si="259"/>
        <v>0</v>
      </c>
      <c r="DI68" s="13">
        <f t="shared" si="260"/>
        <v>0</v>
      </c>
      <c r="DJ68" s="13">
        <f t="shared" si="261"/>
        <v>0</v>
      </c>
      <c r="DK68" s="13">
        <f t="shared" si="262"/>
        <v>0</v>
      </c>
      <c r="DL68" s="13">
        <f t="shared" si="263"/>
        <v>0</v>
      </c>
      <c r="DM68" s="13">
        <f t="shared" si="264"/>
        <v>0</v>
      </c>
      <c r="DN68" s="13">
        <f t="shared" si="265"/>
        <v>0</v>
      </c>
      <c r="DO68" s="13">
        <f t="shared" si="266"/>
        <v>0</v>
      </c>
      <c r="DP68" s="13">
        <f t="shared" si="267"/>
        <v>0</v>
      </c>
      <c r="DQ68" s="13">
        <f t="shared" si="268"/>
        <v>0</v>
      </c>
      <c r="DR68" s="13">
        <f t="shared" si="269"/>
        <v>0</v>
      </c>
      <c r="DS68" s="13">
        <f t="shared" si="270"/>
        <v>0</v>
      </c>
      <c r="DT68" s="13">
        <f t="shared" si="271"/>
        <v>0</v>
      </c>
      <c r="DU68" s="13">
        <f t="shared" si="272"/>
        <v>0</v>
      </c>
      <c r="DV68" s="13">
        <f t="shared" si="273"/>
        <v>0</v>
      </c>
      <c r="DW68" s="13">
        <f t="shared" si="274"/>
        <v>0</v>
      </c>
      <c r="DX68" s="13">
        <f t="shared" si="275"/>
        <v>0</v>
      </c>
      <c r="DY68" s="13">
        <f t="shared" si="276"/>
        <v>0</v>
      </c>
      <c r="DZ68" s="13">
        <f t="shared" si="277"/>
        <v>0</v>
      </c>
      <c r="EA68" s="13">
        <f t="shared" si="278"/>
        <v>0</v>
      </c>
      <c r="EB68" s="13">
        <f t="shared" si="279"/>
        <v>0</v>
      </c>
      <c r="EC68" s="13">
        <f t="shared" si="280"/>
        <v>0</v>
      </c>
      <c r="ED68" s="13">
        <f t="shared" si="281"/>
        <v>0</v>
      </c>
      <c r="EE68" s="13">
        <f t="shared" si="282"/>
        <v>0</v>
      </c>
      <c r="EF68" s="13">
        <f t="shared" si="283"/>
        <v>0</v>
      </c>
      <c r="EG68" s="13">
        <f t="shared" si="284"/>
        <v>0</v>
      </c>
      <c r="EH68" s="13">
        <f t="shared" si="285"/>
        <v>0</v>
      </c>
      <c r="EI68" s="13">
        <f t="shared" si="286"/>
        <v>0</v>
      </c>
      <c r="EJ68" s="13">
        <f t="shared" si="287"/>
        <v>0</v>
      </c>
      <c r="EK68" s="13">
        <f t="shared" si="288"/>
        <v>0</v>
      </c>
      <c r="EL68" s="13">
        <f t="shared" si="289"/>
        <v>0</v>
      </c>
      <c r="EM68" s="13">
        <f t="shared" si="290"/>
        <v>0</v>
      </c>
      <c r="EN68" s="13">
        <f t="shared" si="291"/>
        <v>0</v>
      </c>
      <c r="EO68" s="13">
        <f t="shared" si="292"/>
        <v>0</v>
      </c>
      <c r="EP68" s="13">
        <f t="shared" si="293"/>
        <v>0</v>
      </c>
      <c r="EQ68" s="13">
        <f t="shared" si="294"/>
        <v>0</v>
      </c>
      <c r="ER68" s="13">
        <f t="shared" si="295"/>
        <v>0</v>
      </c>
      <c r="ES68" s="13">
        <f t="shared" si="296"/>
        <v>0</v>
      </c>
      <c r="ET68" s="13">
        <f t="shared" si="297"/>
        <v>0</v>
      </c>
      <c r="EU68" s="13">
        <f t="shared" si="298"/>
        <v>0</v>
      </c>
      <c r="EV68" s="13">
        <f t="shared" si="299"/>
        <v>0</v>
      </c>
      <c r="EW68" s="13">
        <f t="shared" si="300"/>
        <v>0</v>
      </c>
      <c r="EX68" s="13">
        <f t="shared" si="301"/>
        <v>0</v>
      </c>
      <c r="EY68" s="13">
        <f t="shared" si="302"/>
        <v>0</v>
      </c>
      <c r="EZ68" s="13">
        <f t="shared" si="303"/>
        <v>0</v>
      </c>
      <c r="FA68" s="13">
        <f t="shared" si="304"/>
        <v>0</v>
      </c>
      <c r="FB68" s="13">
        <f t="shared" si="305"/>
        <v>0</v>
      </c>
      <c r="FC68" s="13">
        <f t="shared" si="306"/>
        <v>0</v>
      </c>
      <c r="FD68" s="13">
        <f t="shared" si="307"/>
        <v>0</v>
      </c>
      <c r="FE68" s="13">
        <f t="shared" si="308"/>
        <v>0</v>
      </c>
      <c r="FF68" s="13">
        <f t="shared" si="309"/>
        <v>0</v>
      </c>
      <c r="FG68" s="13">
        <f t="shared" si="310"/>
        <v>0</v>
      </c>
      <c r="FH68" s="13">
        <f t="shared" si="311"/>
        <v>0</v>
      </c>
      <c r="FI68" s="13">
        <f t="shared" si="312"/>
        <v>0</v>
      </c>
      <c r="FJ68" s="13">
        <f t="shared" si="313"/>
        <v>0</v>
      </c>
      <c r="FK68" s="13">
        <f t="shared" si="314"/>
        <v>0</v>
      </c>
      <c r="FL68" s="13">
        <f t="shared" si="315"/>
        <v>0</v>
      </c>
      <c r="FM68" s="13">
        <f t="shared" si="316"/>
        <v>0</v>
      </c>
      <c r="FN68" s="13">
        <f t="shared" si="317"/>
        <v>0</v>
      </c>
      <c r="FO68" s="13">
        <f t="shared" si="318"/>
        <v>0</v>
      </c>
      <c r="FP68" s="13">
        <f t="shared" si="319"/>
        <v>0</v>
      </c>
      <c r="FQ68" s="13">
        <f t="shared" si="320"/>
        <v>0</v>
      </c>
      <c r="FR68" s="13">
        <f t="shared" si="321"/>
        <v>0</v>
      </c>
      <c r="FS68" s="13">
        <f t="shared" si="322"/>
        <v>0</v>
      </c>
      <c r="FT68" s="13">
        <f t="shared" si="323"/>
        <v>0</v>
      </c>
      <c r="FU68" s="13">
        <f t="shared" si="324"/>
        <v>0</v>
      </c>
      <c r="FV68" s="13">
        <f t="shared" si="325"/>
        <v>0</v>
      </c>
      <c r="FW68" s="13">
        <f t="shared" si="326"/>
        <v>0</v>
      </c>
      <c r="FX68" s="13">
        <f t="shared" si="327"/>
        <v>0</v>
      </c>
      <c r="FY68" s="13">
        <f t="shared" si="328"/>
        <v>0</v>
      </c>
      <c r="FZ68" s="13">
        <f t="shared" si="329"/>
        <v>0</v>
      </c>
      <c r="GA68" s="13">
        <f t="shared" si="330"/>
        <v>0</v>
      </c>
      <c r="GB68" s="13">
        <f t="shared" si="331"/>
        <v>0</v>
      </c>
      <c r="GC68" s="13">
        <f t="shared" si="332"/>
        <v>0</v>
      </c>
      <c r="GD68" s="13">
        <f t="shared" si="333"/>
        <v>1</v>
      </c>
      <c r="GE68" s="13">
        <f t="shared" si="334"/>
        <v>0</v>
      </c>
      <c r="GF68" s="13">
        <f t="shared" si="335"/>
        <v>0</v>
      </c>
      <c r="GG68" s="13">
        <f t="shared" si="336"/>
        <v>0</v>
      </c>
      <c r="GH68" s="30">
        <f t="shared" si="337"/>
        <v>2</v>
      </c>
    </row>
    <row r="69" spans="1:190">
      <c r="A69" s="2">
        <f>'database including 834 studies'!A69</f>
        <v>68</v>
      </c>
      <c r="B69" s="2">
        <f>'database including 834 studies'!J69</f>
        <v>1</v>
      </c>
      <c r="C69" s="2">
        <f>'database including 834 studies'!K69</f>
        <v>5</v>
      </c>
      <c r="D69" s="2">
        <f>'database including 834 studies'!L69</f>
        <v>1</v>
      </c>
      <c r="E69" s="2">
        <f>'database including 834 studies'!M69</f>
        <v>1</v>
      </c>
      <c r="F69" s="2">
        <f>'database including 834 studies'!N69</f>
        <v>1</v>
      </c>
      <c r="G69" s="2">
        <f>'database including 834 studies'!O69</f>
        <v>1</v>
      </c>
      <c r="H69" s="2">
        <f>'database including 834 studies'!P69</f>
        <v>1</v>
      </c>
      <c r="I69" s="2">
        <f>'database including 834 studies'!Q69</f>
        <v>0</v>
      </c>
      <c r="J69" s="2">
        <f>'database including 834 studies'!R69</f>
        <v>2020</v>
      </c>
      <c r="K69" s="29">
        <f>'database including 834 studies'!A599</f>
        <v>598</v>
      </c>
      <c r="L69" s="2">
        <f>'database including 834 studies'!J599</f>
        <v>0</v>
      </c>
      <c r="M69" s="2">
        <f>'database including 834 studies'!K599</f>
        <v>6</v>
      </c>
      <c r="N69" s="2">
        <f>'database including 834 studies'!L599</f>
        <v>1</v>
      </c>
      <c r="O69" s="2">
        <f>'database including 834 studies'!M599</f>
        <v>1</v>
      </c>
      <c r="P69" s="2">
        <f>'database including 834 studies'!N599</f>
        <v>1</v>
      </c>
      <c r="Q69" s="2">
        <f>'database including 834 studies'!O599</f>
        <v>1</v>
      </c>
      <c r="R69" s="2">
        <f>'database including 834 studies'!P599</f>
        <v>1</v>
      </c>
      <c r="S69" s="2">
        <f>'database including 834 studies'!Q599</f>
        <v>1</v>
      </c>
      <c r="T69" s="2">
        <f>'database including 834 studies'!R599</f>
        <v>2016</v>
      </c>
      <c r="V69" s="13">
        <f t="shared" si="169"/>
        <v>0</v>
      </c>
      <c r="W69" s="13">
        <f t="shared" si="170"/>
        <v>0</v>
      </c>
      <c r="X69" s="13">
        <f t="shared" si="171"/>
        <v>0</v>
      </c>
      <c r="Y69" s="13">
        <f t="shared" si="172"/>
        <v>0</v>
      </c>
      <c r="Z69" s="13">
        <f t="shared" si="173"/>
        <v>0</v>
      </c>
      <c r="AA69" s="13">
        <f t="shared" si="174"/>
        <v>0</v>
      </c>
      <c r="AB69" s="13">
        <f t="shared" si="175"/>
        <v>0</v>
      </c>
      <c r="AC69" s="13">
        <f t="shared" si="176"/>
        <v>0</v>
      </c>
      <c r="AD69" s="13">
        <f t="shared" si="177"/>
        <v>0</v>
      </c>
      <c r="AE69" s="13">
        <f t="shared" si="178"/>
        <v>0</v>
      </c>
      <c r="AF69" s="13">
        <f t="shared" si="179"/>
        <v>0</v>
      </c>
      <c r="AG69" s="13">
        <f t="shared" si="180"/>
        <v>0</v>
      </c>
      <c r="AH69" s="13">
        <f t="shared" si="181"/>
        <v>0</v>
      </c>
      <c r="AI69" s="13">
        <f t="shared" si="182"/>
        <v>0</v>
      </c>
      <c r="AJ69" s="13">
        <f t="shared" si="183"/>
        <v>0</v>
      </c>
      <c r="AK69" s="13">
        <f t="shared" si="184"/>
        <v>0</v>
      </c>
      <c r="AL69" s="13">
        <f t="shared" si="185"/>
        <v>0</v>
      </c>
      <c r="AM69" s="13">
        <f t="shared" si="186"/>
        <v>0</v>
      </c>
      <c r="AN69" s="13">
        <f t="shared" si="187"/>
        <v>0</v>
      </c>
      <c r="AO69" s="13">
        <f t="shared" si="188"/>
        <v>0</v>
      </c>
      <c r="AP69" s="13">
        <f t="shared" si="189"/>
        <v>0</v>
      </c>
      <c r="AQ69" s="13">
        <f t="shared" si="190"/>
        <v>0</v>
      </c>
      <c r="AR69" s="13">
        <f t="shared" si="191"/>
        <v>0</v>
      </c>
      <c r="AS69" s="13">
        <f t="shared" si="192"/>
        <v>0</v>
      </c>
      <c r="AT69" s="13">
        <f t="shared" si="193"/>
        <v>0</v>
      </c>
      <c r="AU69" s="13">
        <f t="shared" si="194"/>
        <v>0</v>
      </c>
      <c r="AV69" s="13">
        <f t="shared" si="195"/>
        <v>0</v>
      </c>
      <c r="AW69" s="13">
        <f t="shared" si="196"/>
        <v>0</v>
      </c>
      <c r="AX69" s="13">
        <f t="shared" si="197"/>
        <v>0</v>
      </c>
      <c r="AY69" s="13">
        <f t="shared" si="198"/>
        <v>0</v>
      </c>
      <c r="AZ69" s="13">
        <f t="shared" si="199"/>
        <v>0</v>
      </c>
      <c r="BA69" s="13">
        <f t="shared" si="200"/>
        <v>0</v>
      </c>
      <c r="BB69" s="13">
        <f t="shared" si="201"/>
        <v>0</v>
      </c>
      <c r="BC69" s="13">
        <f t="shared" si="202"/>
        <v>0</v>
      </c>
      <c r="BD69" s="13">
        <f t="shared" si="203"/>
        <v>0</v>
      </c>
      <c r="BE69" s="13">
        <f t="shared" si="204"/>
        <v>0</v>
      </c>
      <c r="BF69" s="13">
        <f t="shared" si="205"/>
        <v>0</v>
      </c>
      <c r="BG69" s="13">
        <f t="shared" si="206"/>
        <v>0</v>
      </c>
      <c r="BH69" s="13">
        <f t="shared" si="207"/>
        <v>0</v>
      </c>
      <c r="BI69" s="13">
        <f t="shared" si="208"/>
        <v>0</v>
      </c>
      <c r="BJ69" s="13">
        <f t="shared" si="209"/>
        <v>0</v>
      </c>
      <c r="BK69" s="13">
        <f t="shared" si="210"/>
        <v>0</v>
      </c>
      <c r="BL69" s="13">
        <f t="shared" si="211"/>
        <v>0</v>
      </c>
      <c r="BM69" s="13">
        <f t="shared" si="212"/>
        <v>0</v>
      </c>
      <c r="BN69" s="13">
        <f t="shared" si="213"/>
        <v>0</v>
      </c>
      <c r="BO69" s="13">
        <f t="shared" si="214"/>
        <v>0</v>
      </c>
      <c r="BP69" s="13">
        <f t="shared" si="215"/>
        <v>0</v>
      </c>
      <c r="BQ69" s="13">
        <f t="shared" si="216"/>
        <v>0</v>
      </c>
      <c r="BR69" s="13">
        <f t="shared" si="217"/>
        <v>0</v>
      </c>
      <c r="BS69" s="13">
        <f t="shared" si="218"/>
        <v>0</v>
      </c>
      <c r="BT69" s="13">
        <f t="shared" si="219"/>
        <v>0</v>
      </c>
      <c r="BU69" s="13">
        <f t="shared" si="220"/>
        <v>0</v>
      </c>
      <c r="BV69" s="13">
        <f t="shared" si="221"/>
        <v>0</v>
      </c>
      <c r="BW69" s="13">
        <f t="shared" si="222"/>
        <v>0</v>
      </c>
      <c r="BX69" s="13">
        <f t="shared" si="223"/>
        <v>0</v>
      </c>
      <c r="BY69" s="13">
        <f t="shared" si="224"/>
        <v>0</v>
      </c>
      <c r="BZ69" s="13">
        <f t="shared" si="225"/>
        <v>0</v>
      </c>
      <c r="CA69" s="13">
        <f t="shared" si="226"/>
        <v>0</v>
      </c>
      <c r="CB69" s="13">
        <f t="shared" si="227"/>
        <v>0</v>
      </c>
      <c r="CC69" s="13">
        <f t="shared" si="228"/>
        <v>0</v>
      </c>
      <c r="CD69" s="13">
        <f t="shared" si="229"/>
        <v>0</v>
      </c>
      <c r="CE69" s="13">
        <f t="shared" si="230"/>
        <v>0</v>
      </c>
      <c r="CF69" s="13">
        <f t="shared" si="231"/>
        <v>0</v>
      </c>
      <c r="CG69" s="13">
        <f t="shared" si="232"/>
        <v>0</v>
      </c>
      <c r="CH69" s="13">
        <f t="shared" si="233"/>
        <v>0</v>
      </c>
      <c r="CI69" s="13">
        <f t="shared" si="234"/>
        <v>0</v>
      </c>
      <c r="CJ69" s="13">
        <f t="shared" si="235"/>
        <v>0</v>
      </c>
      <c r="CK69" s="13">
        <f t="shared" si="236"/>
        <v>0</v>
      </c>
      <c r="CL69" s="13">
        <f t="shared" si="237"/>
        <v>0</v>
      </c>
      <c r="CM69" s="13">
        <f t="shared" si="238"/>
        <v>1</v>
      </c>
      <c r="CN69" s="13">
        <f t="shared" si="239"/>
        <v>0</v>
      </c>
      <c r="CO69" s="13">
        <f t="shared" si="240"/>
        <v>0</v>
      </c>
      <c r="CP69" s="13">
        <f t="shared" si="241"/>
        <v>0</v>
      </c>
      <c r="CQ69" s="13">
        <f t="shared" si="242"/>
        <v>0</v>
      </c>
      <c r="CR69" s="13">
        <f t="shared" si="243"/>
        <v>0</v>
      </c>
      <c r="CS69" s="13">
        <f t="shared" si="244"/>
        <v>0</v>
      </c>
      <c r="CT69" s="13">
        <f t="shared" si="245"/>
        <v>0</v>
      </c>
      <c r="CU69" s="13">
        <f t="shared" si="246"/>
        <v>0</v>
      </c>
      <c r="CV69" s="13">
        <f t="shared" si="247"/>
        <v>0</v>
      </c>
      <c r="CW69" s="13">
        <f t="shared" si="248"/>
        <v>0</v>
      </c>
      <c r="CX69" s="13">
        <f t="shared" si="249"/>
        <v>0</v>
      </c>
      <c r="CY69" s="13">
        <f t="shared" si="250"/>
        <v>0</v>
      </c>
      <c r="CZ69" s="13">
        <f t="shared" si="251"/>
        <v>0</v>
      </c>
      <c r="DA69" s="13">
        <f t="shared" si="252"/>
        <v>0</v>
      </c>
      <c r="DB69" s="13">
        <f t="shared" si="253"/>
        <v>0</v>
      </c>
      <c r="DC69" s="13">
        <f t="shared" si="254"/>
        <v>0</v>
      </c>
      <c r="DD69" s="13">
        <f t="shared" si="255"/>
        <v>0</v>
      </c>
      <c r="DE69" s="13">
        <f t="shared" si="256"/>
        <v>0</v>
      </c>
      <c r="DF69" s="13">
        <f t="shared" si="257"/>
        <v>0</v>
      </c>
      <c r="DG69" s="13">
        <f t="shared" si="258"/>
        <v>0</v>
      </c>
      <c r="DH69" s="13">
        <f t="shared" si="259"/>
        <v>0</v>
      </c>
      <c r="DI69" s="13">
        <f t="shared" si="260"/>
        <v>0</v>
      </c>
      <c r="DJ69" s="13">
        <f t="shared" si="261"/>
        <v>0</v>
      </c>
      <c r="DK69" s="13">
        <f t="shared" si="262"/>
        <v>0</v>
      </c>
      <c r="DL69" s="13">
        <f t="shared" si="263"/>
        <v>0</v>
      </c>
      <c r="DM69" s="13">
        <f t="shared" si="264"/>
        <v>0</v>
      </c>
      <c r="DN69" s="13">
        <f t="shared" si="265"/>
        <v>0</v>
      </c>
      <c r="DO69" s="13">
        <f t="shared" si="266"/>
        <v>0</v>
      </c>
      <c r="DP69" s="13">
        <f t="shared" si="267"/>
        <v>0</v>
      </c>
      <c r="DQ69" s="13">
        <f t="shared" si="268"/>
        <v>0</v>
      </c>
      <c r="DR69" s="13">
        <f t="shared" si="269"/>
        <v>0</v>
      </c>
      <c r="DS69" s="13">
        <f t="shared" si="270"/>
        <v>0</v>
      </c>
      <c r="DT69" s="13">
        <f t="shared" si="271"/>
        <v>0</v>
      </c>
      <c r="DU69" s="13">
        <f t="shared" si="272"/>
        <v>0</v>
      </c>
      <c r="DV69" s="13">
        <f t="shared" si="273"/>
        <v>0</v>
      </c>
      <c r="DW69" s="13">
        <f t="shared" si="274"/>
        <v>0</v>
      </c>
      <c r="DX69" s="13">
        <f t="shared" si="275"/>
        <v>0</v>
      </c>
      <c r="DY69" s="13">
        <f t="shared" si="276"/>
        <v>0</v>
      </c>
      <c r="DZ69" s="13">
        <f t="shared" si="277"/>
        <v>0</v>
      </c>
      <c r="EA69" s="13">
        <f t="shared" si="278"/>
        <v>0</v>
      </c>
      <c r="EB69" s="13">
        <f t="shared" si="279"/>
        <v>0</v>
      </c>
      <c r="EC69" s="13">
        <f t="shared" si="280"/>
        <v>0</v>
      </c>
      <c r="ED69" s="13">
        <f t="shared" si="281"/>
        <v>0</v>
      </c>
      <c r="EE69" s="13">
        <f t="shared" si="282"/>
        <v>0</v>
      </c>
      <c r="EF69" s="13">
        <f t="shared" si="283"/>
        <v>0</v>
      </c>
      <c r="EG69" s="13">
        <f t="shared" si="284"/>
        <v>0</v>
      </c>
      <c r="EH69" s="13">
        <f t="shared" si="285"/>
        <v>0</v>
      </c>
      <c r="EI69" s="13">
        <f t="shared" si="286"/>
        <v>0</v>
      </c>
      <c r="EJ69" s="13">
        <f t="shared" si="287"/>
        <v>0</v>
      </c>
      <c r="EK69" s="13">
        <f t="shared" si="288"/>
        <v>0</v>
      </c>
      <c r="EL69" s="13">
        <f t="shared" si="289"/>
        <v>0</v>
      </c>
      <c r="EM69" s="13">
        <f t="shared" si="290"/>
        <v>0</v>
      </c>
      <c r="EN69" s="13">
        <f t="shared" si="291"/>
        <v>0</v>
      </c>
      <c r="EO69" s="13">
        <f t="shared" si="292"/>
        <v>0</v>
      </c>
      <c r="EP69" s="13">
        <f t="shared" si="293"/>
        <v>0</v>
      </c>
      <c r="EQ69" s="13">
        <f t="shared" si="294"/>
        <v>0</v>
      </c>
      <c r="ER69" s="13">
        <f t="shared" si="295"/>
        <v>0</v>
      </c>
      <c r="ES69" s="13">
        <f t="shared" si="296"/>
        <v>0</v>
      </c>
      <c r="ET69" s="13">
        <f t="shared" si="297"/>
        <v>0</v>
      </c>
      <c r="EU69" s="13">
        <f t="shared" si="298"/>
        <v>0</v>
      </c>
      <c r="EV69" s="13">
        <f t="shared" si="299"/>
        <v>0</v>
      </c>
      <c r="EW69" s="13">
        <f t="shared" si="300"/>
        <v>0</v>
      </c>
      <c r="EX69" s="13">
        <f t="shared" si="301"/>
        <v>0</v>
      </c>
      <c r="EY69" s="13">
        <f t="shared" si="302"/>
        <v>0</v>
      </c>
      <c r="EZ69" s="13">
        <f t="shared" si="303"/>
        <v>0</v>
      </c>
      <c r="FA69" s="13">
        <f t="shared" si="304"/>
        <v>0</v>
      </c>
      <c r="FB69" s="13">
        <f t="shared" si="305"/>
        <v>0</v>
      </c>
      <c r="FC69" s="13">
        <f t="shared" si="306"/>
        <v>0</v>
      </c>
      <c r="FD69" s="13">
        <f t="shared" si="307"/>
        <v>0</v>
      </c>
      <c r="FE69" s="13">
        <f t="shared" si="308"/>
        <v>0</v>
      </c>
      <c r="FF69" s="13">
        <f t="shared" si="309"/>
        <v>0</v>
      </c>
      <c r="FG69" s="13">
        <f t="shared" si="310"/>
        <v>0</v>
      </c>
      <c r="FH69" s="13">
        <f t="shared" si="311"/>
        <v>0</v>
      </c>
      <c r="FI69" s="13">
        <f t="shared" si="312"/>
        <v>0</v>
      </c>
      <c r="FJ69" s="13">
        <f t="shared" si="313"/>
        <v>0</v>
      </c>
      <c r="FK69" s="13">
        <f t="shared" si="314"/>
        <v>0</v>
      </c>
      <c r="FL69" s="13">
        <f t="shared" si="315"/>
        <v>0</v>
      </c>
      <c r="FM69" s="13">
        <f t="shared" si="316"/>
        <v>0</v>
      </c>
      <c r="FN69" s="13">
        <f t="shared" si="317"/>
        <v>0</v>
      </c>
      <c r="FO69" s="13">
        <f t="shared" si="318"/>
        <v>0</v>
      </c>
      <c r="FP69" s="13">
        <f t="shared" si="319"/>
        <v>0</v>
      </c>
      <c r="FQ69" s="13">
        <f t="shared" si="320"/>
        <v>0</v>
      </c>
      <c r="FR69" s="13">
        <f t="shared" si="321"/>
        <v>0</v>
      </c>
      <c r="FS69" s="13">
        <f t="shared" si="322"/>
        <v>0</v>
      </c>
      <c r="FT69" s="13">
        <f t="shared" si="323"/>
        <v>0</v>
      </c>
      <c r="FU69" s="13">
        <f t="shared" si="324"/>
        <v>0</v>
      </c>
      <c r="FV69" s="13">
        <f t="shared" si="325"/>
        <v>0</v>
      </c>
      <c r="FW69" s="13">
        <f t="shared" si="326"/>
        <v>0</v>
      </c>
      <c r="FX69" s="13">
        <f t="shared" si="327"/>
        <v>0</v>
      </c>
      <c r="FY69" s="13">
        <f t="shared" si="328"/>
        <v>0</v>
      </c>
      <c r="FZ69" s="13">
        <f t="shared" si="329"/>
        <v>0</v>
      </c>
      <c r="GA69" s="13">
        <f t="shared" si="330"/>
        <v>1</v>
      </c>
      <c r="GB69" s="13">
        <f t="shared" si="331"/>
        <v>0</v>
      </c>
      <c r="GC69" s="13">
        <f t="shared" si="332"/>
        <v>0</v>
      </c>
      <c r="GD69" s="13">
        <f t="shared" si="333"/>
        <v>0</v>
      </c>
      <c r="GE69" s="13">
        <f t="shared" si="334"/>
        <v>0</v>
      </c>
      <c r="GF69" s="13">
        <f t="shared" si="335"/>
        <v>0</v>
      </c>
      <c r="GG69" s="13">
        <f t="shared" si="336"/>
        <v>0</v>
      </c>
      <c r="GH69" s="30">
        <f t="shared" si="337"/>
        <v>2</v>
      </c>
    </row>
    <row r="70" spans="1:190">
      <c r="A70" s="2">
        <f>'database including 834 studies'!A70</f>
        <v>69</v>
      </c>
      <c r="B70" s="2">
        <f>'database including 834 studies'!J70</f>
        <v>1</v>
      </c>
      <c r="C70" s="2">
        <f>'database including 834 studies'!K70</f>
        <v>5</v>
      </c>
      <c r="D70" s="2">
        <f>'database including 834 studies'!L70</f>
        <v>0</v>
      </c>
      <c r="E70" s="2">
        <f>'database including 834 studies'!M70</f>
        <v>1</v>
      </c>
      <c r="F70" s="2">
        <f>'database including 834 studies'!N70</f>
        <v>1</v>
      </c>
      <c r="G70" s="2">
        <f>'database including 834 studies'!O70</f>
        <v>1</v>
      </c>
      <c r="H70" s="2">
        <f>'database including 834 studies'!P70</f>
        <v>1</v>
      </c>
      <c r="I70" s="2">
        <f>'database including 834 studies'!Q70</f>
        <v>1</v>
      </c>
      <c r="J70" s="2">
        <f>'database including 834 studies'!R70</f>
        <v>2020</v>
      </c>
      <c r="K70" s="29">
        <f>'database including 834 studies'!A600</f>
        <v>599</v>
      </c>
      <c r="L70" s="2">
        <f>'database including 834 studies'!J600</f>
        <v>0</v>
      </c>
      <c r="M70" s="2">
        <f>'database including 834 studies'!K600</f>
        <v>6</v>
      </c>
      <c r="N70" s="2">
        <f>'database including 834 studies'!L600</f>
        <v>1</v>
      </c>
      <c r="O70" s="2">
        <f>'database including 834 studies'!M600</f>
        <v>1</v>
      </c>
      <c r="P70" s="2">
        <f>'database including 834 studies'!N600</f>
        <v>1</v>
      </c>
      <c r="Q70" s="2">
        <f>'database including 834 studies'!O600</f>
        <v>1</v>
      </c>
      <c r="R70" s="2">
        <f>'database including 834 studies'!P600</f>
        <v>1</v>
      </c>
      <c r="S70" s="2">
        <f>'database including 834 studies'!Q600</f>
        <v>1</v>
      </c>
      <c r="T70" s="2">
        <f>'database including 834 studies'!R600</f>
        <v>2018</v>
      </c>
      <c r="V70" s="13">
        <f t="shared" si="169"/>
        <v>0</v>
      </c>
      <c r="W70" s="13">
        <f t="shared" si="170"/>
        <v>0</v>
      </c>
      <c r="X70" s="13">
        <f t="shared" si="171"/>
        <v>0</v>
      </c>
      <c r="Y70" s="13">
        <f t="shared" si="172"/>
        <v>0</v>
      </c>
      <c r="Z70" s="13">
        <f t="shared" si="173"/>
        <v>0</v>
      </c>
      <c r="AA70" s="13">
        <f t="shared" si="174"/>
        <v>0</v>
      </c>
      <c r="AB70" s="13">
        <f t="shared" si="175"/>
        <v>0</v>
      </c>
      <c r="AC70" s="13">
        <f t="shared" si="176"/>
        <v>0</v>
      </c>
      <c r="AD70" s="13">
        <f t="shared" si="177"/>
        <v>0</v>
      </c>
      <c r="AE70" s="13">
        <f t="shared" si="178"/>
        <v>0</v>
      </c>
      <c r="AF70" s="13">
        <f t="shared" si="179"/>
        <v>0</v>
      </c>
      <c r="AG70" s="13">
        <f t="shared" si="180"/>
        <v>0</v>
      </c>
      <c r="AH70" s="13">
        <f t="shared" si="181"/>
        <v>0</v>
      </c>
      <c r="AI70" s="13">
        <f t="shared" si="182"/>
        <v>0</v>
      </c>
      <c r="AJ70" s="13">
        <f t="shared" si="183"/>
        <v>0</v>
      </c>
      <c r="AK70" s="13">
        <f t="shared" si="184"/>
        <v>0</v>
      </c>
      <c r="AL70" s="13">
        <f t="shared" si="185"/>
        <v>0</v>
      </c>
      <c r="AM70" s="13">
        <f t="shared" si="186"/>
        <v>0</v>
      </c>
      <c r="AN70" s="13">
        <f t="shared" si="187"/>
        <v>0</v>
      </c>
      <c r="AO70" s="13">
        <f t="shared" si="188"/>
        <v>0</v>
      </c>
      <c r="AP70" s="13">
        <f t="shared" si="189"/>
        <v>0</v>
      </c>
      <c r="AQ70" s="13">
        <f t="shared" si="190"/>
        <v>0</v>
      </c>
      <c r="AR70" s="13">
        <f t="shared" si="191"/>
        <v>0</v>
      </c>
      <c r="AS70" s="13">
        <f t="shared" si="192"/>
        <v>0</v>
      </c>
      <c r="AT70" s="13">
        <f t="shared" si="193"/>
        <v>0</v>
      </c>
      <c r="AU70" s="13">
        <f t="shared" si="194"/>
        <v>0</v>
      </c>
      <c r="AV70" s="13">
        <f t="shared" si="195"/>
        <v>0</v>
      </c>
      <c r="AW70" s="13">
        <f t="shared" si="196"/>
        <v>0</v>
      </c>
      <c r="AX70" s="13">
        <f t="shared" si="197"/>
        <v>0</v>
      </c>
      <c r="AY70" s="13">
        <f t="shared" si="198"/>
        <v>0</v>
      </c>
      <c r="AZ70" s="13">
        <f t="shared" si="199"/>
        <v>0</v>
      </c>
      <c r="BA70" s="13">
        <f t="shared" si="200"/>
        <v>0</v>
      </c>
      <c r="BB70" s="13">
        <f t="shared" si="201"/>
        <v>0</v>
      </c>
      <c r="BC70" s="13">
        <f t="shared" si="202"/>
        <v>0</v>
      </c>
      <c r="BD70" s="13">
        <f t="shared" si="203"/>
        <v>0</v>
      </c>
      <c r="BE70" s="13">
        <f t="shared" si="204"/>
        <v>0</v>
      </c>
      <c r="BF70" s="13">
        <f t="shared" si="205"/>
        <v>0</v>
      </c>
      <c r="BG70" s="13">
        <f t="shared" si="206"/>
        <v>0</v>
      </c>
      <c r="BH70" s="13">
        <f t="shared" si="207"/>
        <v>0</v>
      </c>
      <c r="BI70" s="13">
        <f t="shared" si="208"/>
        <v>0</v>
      </c>
      <c r="BJ70" s="13">
        <f t="shared" si="209"/>
        <v>0</v>
      </c>
      <c r="BK70" s="13">
        <f t="shared" si="210"/>
        <v>0</v>
      </c>
      <c r="BL70" s="13">
        <f t="shared" si="211"/>
        <v>0</v>
      </c>
      <c r="BM70" s="13">
        <f t="shared" si="212"/>
        <v>0</v>
      </c>
      <c r="BN70" s="13">
        <f t="shared" si="213"/>
        <v>0</v>
      </c>
      <c r="BO70" s="13">
        <f t="shared" si="214"/>
        <v>0</v>
      </c>
      <c r="BP70" s="13">
        <f t="shared" si="215"/>
        <v>0</v>
      </c>
      <c r="BQ70" s="13">
        <f t="shared" si="216"/>
        <v>0</v>
      </c>
      <c r="BR70" s="13">
        <f t="shared" si="217"/>
        <v>0</v>
      </c>
      <c r="BS70" s="13">
        <f t="shared" si="218"/>
        <v>0</v>
      </c>
      <c r="BT70" s="13">
        <f t="shared" si="219"/>
        <v>0</v>
      </c>
      <c r="BU70" s="13">
        <f t="shared" si="220"/>
        <v>0</v>
      </c>
      <c r="BV70" s="13">
        <f t="shared" si="221"/>
        <v>0</v>
      </c>
      <c r="BW70" s="13">
        <f t="shared" si="222"/>
        <v>0</v>
      </c>
      <c r="BX70" s="13">
        <f t="shared" si="223"/>
        <v>0</v>
      </c>
      <c r="BY70" s="13">
        <f t="shared" si="224"/>
        <v>0</v>
      </c>
      <c r="BZ70" s="13">
        <f t="shared" si="225"/>
        <v>0</v>
      </c>
      <c r="CA70" s="13">
        <f t="shared" si="226"/>
        <v>0</v>
      </c>
      <c r="CB70" s="13">
        <f t="shared" si="227"/>
        <v>0</v>
      </c>
      <c r="CC70" s="13">
        <f t="shared" si="228"/>
        <v>0</v>
      </c>
      <c r="CD70" s="13">
        <f t="shared" si="229"/>
        <v>0</v>
      </c>
      <c r="CE70" s="13">
        <f t="shared" si="230"/>
        <v>0</v>
      </c>
      <c r="CF70" s="13">
        <f t="shared" si="231"/>
        <v>0</v>
      </c>
      <c r="CG70" s="13">
        <f t="shared" si="232"/>
        <v>0</v>
      </c>
      <c r="CH70" s="13">
        <f t="shared" si="233"/>
        <v>0</v>
      </c>
      <c r="CI70" s="13">
        <f t="shared" si="234"/>
        <v>0</v>
      </c>
      <c r="CJ70" s="13">
        <f t="shared" si="235"/>
        <v>0</v>
      </c>
      <c r="CK70" s="13">
        <f t="shared" si="236"/>
        <v>0</v>
      </c>
      <c r="CL70" s="13">
        <f t="shared" si="237"/>
        <v>0</v>
      </c>
      <c r="CM70" s="13">
        <f t="shared" si="238"/>
        <v>1</v>
      </c>
      <c r="CN70" s="13">
        <f t="shared" si="239"/>
        <v>0</v>
      </c>
      <c r="CO70" s="13">
        <f t="shared" si="240"/>
        <v>0</v>
      </c>
      <c r="CP70" s="13">
        <f t="shared" si="241"/>
        <v>0</v>
      </c>
      <c r="CQ70" s="13">
        <f t="shared" si="242"/>
        <v>0</v>
      </c>
      <c r="CR70" s="13">
        <f t="shared" si="243"/>
        <v>0</v>
      </c>
      <c r="CS70" s="13">
        <f t="shared" si="244"/>
        <v>0</v>
      </c>
      <c r="CT70" s="13">
        <f t="shared" si="245"/>
        <v>0</v>
      </c>
      <c r="CU70" s="13">
        <f t="shared" si="246"/>
        <v>0</v>
      </c>
      <c r="CV70" s="13">
        <f t="shared" si="247"/>
        <v>0</v>
      </c>
      <c r="CW70" s="13">
        <f t="shared" si="248"/>
        <v>0</v>
      </c>
      <c r="CX70" s="13">
        <f t="shared" si="249"/>
        <v>0</v>
      </c>
      <c r="CY70" s="13">
        <f t="shared" si="250"/>
        <v>0</v>
      </c>
      <c r="CZ70" s="13">
        <f t="shared" si="251"/>
        <v>0</v>
      </c>
      <c r="DA70" s="13">
        <f t="shared" si="252"/>
        <v>0</v>
      </c>
      <c r="DB70" s="13">
        <f t="shared" si="253"/>
        <v>0</v>
      </c>
      <c r="DC70" s="13">
        <f t="shared" si="254"/>
        <v>0</v>
      </c>
      <c r="DD70" s="13">
        <f t="shared" si="255"/>
        <v>0</v>
      </c>
      <c r="DE70" s="13">
        <f t="shared" si="256"/>
        <v>0</v>
      </c>
      <c r="DF70" s="13">
        <f t="shared" si="257"/>
        <v>0</v>
      </c>
      <c r="DG70" s="13">
        <f t="shared" si="258"/>
        <v>0</v>
      </c>
      <c r="DH70" s="13">
        <f t="shared" si="259"/>
        <v>0</v>
      </c>
      <c r="DI70" s="13">
        <f t="shared" si="260"/>
        <v>0</v>
      </c>
      <c r="DJ70" s="13">
        <f t="shared" si="261"/>
        <v>0</v>
      </c>
      <c r="DK70" s="13">
        <f t="shared" si="262"/>
        <v>0</v>
      </c>
      <c r="DL70" s="13">
        <f t="shared" si="263"/>
        <v>0</v>
      </c>
      <c r="DM70" s="13">
        <f t="shared" si="264"/>
        <v>0</v>
      </c>
      <c r="DN70" s="13">
        <f t="shared" si="265"/>
        <v>0</v>
      </c>
      <c r="DO70" s="13">
        <f t="shared" si="266"/>
        <v>0</v>
      </c>
      <c r="DP70" s="13">
        <f t="shared" si="267"/>
        <v>0</v>
      </c>
      <c r="DQ70" s="13">
        <f t="shared" si="268"/>
        <v>0</v>
      </c>
      <c r="DR70" s="13">
        <f t="shared" si="269"/>
        <v>0</v>
      </c>
      <c r="DS70" s="13">
        <f t="shared" si="270"/>
        <v>0</v>
      </c>
      <c r="DT70" s="13">
        <f t="shared" si="271"/>
        <v>0</v>
      </c>
      <c r="DU70" s="13">
        <f t="shared" si="272"/>
        <v>0</v>
      </c>
      <c r="DV70" s="13">
        <f t="shared" si="273"/>
        <v>0</v>
      </c>
      <c r="DW70" s="13">
        <f t="shared" si="274"/>
        <v>0</v>
      </c>
      <c r="DX70" s="13">
        <f t="shared" si="275"/>
        <v>0</v>
      </c>
      <c r="DY70" s="13">
        <f t="shared" si="276"/>
        <v>0</v>
      </c>
      <c r="DZ70" s="13">
        <f t="shared" si="277"/>
        <v>0</v>
      </c>
      <c r="EA70" s="13">
        <f t="shared" si="278"/>
        <v>0</v>
      </c>
      <c r="EB70" s="13">
        <f t="shared" si="279"/>
        <v>0</v>
      </c>
      <c r="EC70" s="13">
        <f t="shared" si="280"/>
        <v>0</v>
      </c>
      <c r="ED70" s="13">
        <f t="shared" si="281"/>
        <v>0</v>
      </c>
      <c r="EE70" s="13">
        <f t="shared" si="282"/>
        <v>0</v>
      </c>
      <c r="EF70" s="13">
        <f t="shared" si="283"/>
        <v>0</v>
      </c>
      <c r="EG70" s="13">
        <f t="shared" si="284"/>
        <v>0</v>
      </c>
      <c r="EH70" s="13">
        <f t="shared" si="285"/>
        <v>0</v>
      </c>
      <c r="EI70" s="13">
        <f t="shared" si="286"/>
        <v>0</v>
      </c>
      <c r="EJ70" s="13">
        <f t="shared" si="287"/>
        <v>0</v>
      </c>
      <c r="EK70" s="13">
        <f t="shared" si="288"/>
        <v>0</v>
      </c>
      <c r="EL70" s="13">
        <f t="shared" si="289"/>
        <v>0</v>
      </c>
      <c r="EM70" s="13">
        <f t="shared" si="290"/>
        <v>0</v>
      </c>
      <c r="EN70" s="13">
        <f t="shared" si="291"/>
        <v>0</v>
      </c>
      <c r="EO70" s="13">
        <f t="shared" si="292"/>
        <v>0</v>
      </c>
      <c r="EP70" s="13">
        <f t="shared" si="293"/>
        <v>0</v>
      </c>
      <c r="EQ70" s="13">
        <f t="shared" si="294"/>
        <v>0</v>
      </c>
      <c r="ER70" s="13">
        <f t="shared" si="295"/>
        <v>0</v>
      </c>
      <c r="ES70" s="13">
        <f t="shared" si="296"/>
        <v>0</v>
      </c>
      <c r="ET70" s="13">
        <f t="shared" si="297"/>
        <v>0</v>
      </c>
      <c r="EU70" s="13">
        <f t="shared" si="298"/>
        <v>0</v>
      </c>
      <c r="EV70" s="13">
        <f t="shared" si="299"/>
        <v>0</v>
      </c>
      <c r="EW70" s="13">
        <f t="shared" si="300"/>
        <v>0</v>
      </c>
      <c r="EX70" s="13">
        <f t="shared" si="301"/>
        <v>0</v>
      </c>
      <c r="EY70" s="13">
        <f t="shared" si="302"/>
        <v>0</v>
      </c>
      <c r="EZ70" s="13">
        <f t="shared" si="303"/>
        <v>0</v>
      </c>
      <c r="FA70" s="13">
        <f t="shared" si="304"/>
        <v>0</v>
      </c>
      <c r="FB70" s="13">
        <f t="shared" si="305"/>
        <v>0</v>
      </c>
      <c r="FC70" s="13">
        <f t="shared" si="306"/>
        <v>0</v>
      </c>
      <c r="FD70" s="13">
        <f t="shared" si="307"/>
        <v>0</v>
      </c>
      <c r="FE70" s="13">
        <f t="shared" si="308"/>
        <v>0</v>
      </c>
      <c r="FF70" s="13">
        <f t="shared" si="309"/>
        <v>0</v>
      </c>
      <c r="FG70" s="13">
        <f t="shared" si="310"/>
        <v>0</v>
      </c>
      <c r="FH70" s="13">
        <f t="shared" si="311"/>
        <v>0</v>
      </c>
      <c r="FI70" s="13">
        <f t="shared" si="312"/>
        <v>0</v>
      </c>
      <c r="FJ70" s="13">
        <f t="shared" si="313"/>
        <v>0</v>
      </c>
      <c r="FK70" s="13">
        <f t="shared" si="314"/>
        <v>0</v>
      </c>
      <c r="FL70" s="13">
        <f t="shared" si="315"/>
        <v>0</v>
      </c>
      <c r="FM70" s="13">
        <f t="shared" si="316"/>
        <v>0</v>
      </c>
      <c r="FN70" s="13">
        <f t="shared" si="317"/>
        <v>0</v>
      </c>
      <c r="FO70" s="13">
        <f t="shared" si="318"/>
        <v>0</v>
      </c>
      <c r="FP70" s="13">
        <f t="shared" si="319"/>
        <v>0</v>
      </c>
      <c r="FQ70" s="13">
        <f t="shared" si="320"/>
        <v>0</v>
      </c>
      <c r="FR70" s="13">
        <f t="shared" si="321"/>
        <v>0</v>
      </c>
      <c r="FS70" s="13">
        <f t="shared" si="322"/>
        <v>0</v>
      </c>
      <c r="FT70" s="13">
        <f t="shared" si="323"/>
        <v>0</v>
      </c>
      <c r="FU70" s="13">
        <f t="shared" si="324"/>
        <v>0</v>
      </c>
      <c r="FV70" s="13">
        <f t="shared" si="325"/>
        <v>0</v>
      </c>
      <c r="FW70" s="13">
        <f t="shared" si="326"/>
        <v>0</v>
      </c>
      <c r="FX70" s="13">
        <f t="shared" si="327"/>
        <v>0</v>
      </c>
      <c r="FY70" s="13">
        <f t="shared" si="328"/>
        <v>0</v>
      </c>
      <c r="FZ70" s="13">
        <f t="shared" si="329"/>
        <v>0</v>
      </c>
      <c r="GA70" s="13">
        <f t="shared" si="330"/>
        <v>0</v>
      </c>
      <c r="GB70" s="13">
        <f t="shared" si="331"/>
        <v>0</v>
      </c>
      <c r="GC70" s="13">
        <f t="shared" si="332"/>
        <v>1</v>
      </c>
      <c r="GD70" s="13">
        <f t="shared" si="333"/>
        <v>0</v>
      </c>
      <c r="GE70" s="13">
        <f t="shared" si="334"/>
        <v>0</v>
      </c>
      <c r="GF70" s="13">
        <f t="shared" si="335"/>
        <v>0</v>
      </c>
      <c r="GG70" s="13">
        <f t="shared" si="336"/>
        <v>0</v>
      </c>
      <c r="GH70" s="30">
        <f t="shared" si="337"/>
        <v>2</v>
      </c>
    </row>
    <row r="71" spans="1:190">
      <c r="A71" s="2">
        <f>'database including 834 studies'!A71</f>
        <v>70</v>
      </c>
      <c r="B71" s="2">
        <f>'database including 834 studies'!J71</f>
        <v>1</v>
      </c>
      <c r="C71" s="2">
        <f>'database including 834 studies'!K71</f>
        <v>5</v>
      </c>
      <c r="D71" s="2">
        <f>'database including 834 studies'!L71</f>
        <v>1</v>
      </c>
      <c r="E71" s="2">
        <f>'database including 834 studies'!M71</f>
        <v>1</v>
      </c>
      <c r="F71" s="2">
        <f>'database including 834 studies'!N71</f>
        <v>1</v>
      </c>
      <c r="G71" s="2">
        <f>'database including 834 studies'!O71</f>
        <v>1</v>
      </c>
      <c r="H71" s="2">
        <f>'database including 834 studies'!P71</f>
        <v>1</v>
      </c>
      <c r="I71" s="2">
        <f>'database including 834 studies'!Q71</f>
        <v>0</v>
      </c>
      <c r="J71" s="2">
        <f>'database including 834 studies'!R71</f>
        <v>2017</v>
      </c>
      <c r="K71" s="29">
        <f>'database including 834 studies'!A601</f>
        <v>600</v>
      </c>
      <c r="L71" s="2">
        <f>'database including 834 studies'!J601</f>
        <v>0</v>
      </c>
      <c r="M71" s="2">
        <f>'database including 834 studies'!K601</f>
        <v>6</v>
      </c>
      <c r="N71" s="2">
        <f>'database including 834 studies'!L601</f>
        <v>1</v>
      </c>
      <c r="O71" s="2">
        <f>'database including 834 studies'!M601</f>
        <v>1</v>
      </c>
      <c r="P71" s="2">
        <f>'database including 834 studies'!N601</f>
        <v>1</v>
      </c>
      <c r="Q71" s="2">
        <f>'database including 834 studies'!O601</f>
        <v>1</v>
      </c>
      <c r="R71" s="2">
        <f>'database including 834 studies'!P601</f>
        <v>1</v>
      </c>
      <c r="S71" s="2">
        <f>'database including 834 studies'!Q601</f>
        <v>1</v>
      </c>
      <c r="T71" s="2">
        <f>'database including 834 studies'!R601</f>
        <v>2019</v>
      </c>
      <c r="V71" s="13">
        <f t="shared" si="169"/>
        <v>0</v>
      </c>
      <c r="W71" s="13">
        <f t="shared" si="170"/>
        <v>0</v>
      </c>
      <c r="X71" s="13">
        <f t="shared" si="171"/>
        <v>0</v>
      </c>
      <c r="Y71" s="13">
        <f t="shared" si="172"/>
        <v>0</v>
      </c>
      <c r="Z71" s="13">
        <f t="shared" si="173"/>
        <v>0</v>
      </c>
      <c r="AA71" s="13">
        <f t="shared" si="174"/>
        <v>0</v>
      </c>
      <c r="AB71" s="13">
        <f t="shared" si="175"/>
        <v>0</v>
      </c>
      <c r="AC71" s="13">
        <f t="shared" si="176"/>
        <v>0</v>
      </c>
      <c r="AD71" s="13">
        <f t="shared" si="177"/>
        <v>0</v>
      </c>
      <c r="AE71" s="13">
        <f t="shared" si="178"/>
        <v>0</v>
      </c>
      <c r="AF71" s="13">
        <f t="shared" si="179"/>
        <v>0</v>
      </c>
      <c r="AG71" s="13">
        <f t="shared" si="180"/>
        <v>0</v>
      </c>
      <c r="AH71" s="13">
        <f t="shared" si="181"/>
        <v>0</v>
      </c>
      <c r="AI71" s="13">
        <f t="shared" si="182"/>
        <v>0</v>
      </c>
      <c r="AJ71" s="13">
        <f t="shared" si="183"/>
        <v>0</v>
      </c>
      <c r="AK71" s="13">
        <f t="shared" si="184"/>
        <v>0</v>
      </c>
      <c r="AL71" s="13">
        <f t="shared" si="185"/>
        <v>0</v>
      </c>
      <c r="AM71" s="13">
        <f t="shared" si="186"/>
        <v>0</v>
      </c>
      <c r="AN71" s="13">
        <f t="shared" si="187"/>
        <v>0</v>
      </c>
      <c r="AO71" s="13">
        <f t="shared" si="188"/>
        <v>0</v>
      </c>
      <c r="AP71" s="13">
        <f t="shared" si="189"/>
        <v>0</v>
      </c>
      <c r="AQ71" s="13">
        <f t="shared" si="190"/>
        <v>0</v>
      </c>
      <c r="AR71" s="13">
        <f t="shared" si="191"/>
        <v>0</v>
      </c>
      <c r="AS71" s="13">
        <f t="shared" si="192"/>
        <v>0</v>
      </c>
      <c r="AT71" s="13">
        <f t="shared" si="193"/>
        <v>0</v>
      </c>
      <c r="AU71" s="13">
        <f t="shared" si="194"/>
        <v>0</v>
      </c>
      <c r="AV71" s="13">
        <f t="shared" si="195"/>
        <v>0</v>
      </c>
      <c r="AW71" s="13">
        <f t="shared" si="196"/>
        <v>0</v>
      </c>
      <c r="AX71" s="13">
        <f t="shared" si="197"/>
        <v>0</v>
      </c>
      <c r="AY71" s="13">
        <f t="shared" si="198"/>
        <v>0</v>
      </c>
      <c r="AZ71" s="13">
        <f t="shared" si="199"/>
        <v>0</v>
      </c>
      <c r="BA71" s="13">
        <f t="shared" si="200"/>
        <v>0</v>
      </c>
      <c r="BB71" s="13">
        <f t="shared" si="201"/>
        <v>0</v>
      </c>
      <c r="BC71" s="13">
        <f t="shared" si="202"/>
        <v>0</v>
      </c>
      <c r="BD71" s="13">
        <f t="shared" si="203"/>
        <v>0</v>
      </c>
      <c r="BE71" s="13">
        <f t="shared" si="204"/>
        <v>0</v>
      </c>
      <c r="BF71" s="13">
        <f t="shared" si="205"/>
        <v>0</v>
      </c>
      <c r="BG71" s="13">
        <f t="shared" si="206"/>
        <v>0</v>
      </c>
      <c r="BH71" s="13">
        <f t="shared" si="207"/>
        <v>0</v>
      </c>
      <c r="BI71" s="13">
        <f t="shared" si="208"/>
        <v>0</v>
      </c>
      <c r="BJ71" s="13">
        <f t="shared" si="209"/>
        <v>0</v>
      </c>
      <c r="BK71" s="13">
        <f t="shared" si="210"/>
        <v>0</v>
      </c>
      <c r="BL71" s="13">
        <f t="shared" si="211"/>
        <v>0</v>
      </c>
      <c r="BM71" s="13">
        <f t="shared" si="212"/>
        <v>0</v>
      </c>
      <c r="BN71" s="13">
        <f t="shared" si="213"/>
        <v>0</v>
      </c>
      <c r="BO71" s="13">
        <f t="shared" si="214"/>
        <v>0</v>
      </c>
      <c r="BP71" s="13">
        <f t="shared" si="215"/>
        <v>0</v>
      </c>
      <c r="BQ71" s="13">
        <f t="shared" si="216"/>
        <v>0</v>
      </c>
      <c r="BR71" s="13">
        <f t="shared" si="217"/>
        <v>0</v>
      </c>
      <c r="BS71" s="13">
        <f t="shared" si="218"/>
        <v>0</v>
      </c>
      <c r="BT71" s="13">
        <f t="shared" si="219"/>
        <v>0</v>
      </c>
      <c r="BU71" s="13">
        <f t="shared" si="220"/>
        <v>0</v>
      </c>
      <c r="BV71" s="13">
        <f t="shared" si="221"/>
        <v>0</v>
      </c>
      <c r="BW71" s="13">
        <f t="shared" si="222"/>
        <v>0</v>
      </c>
      <c r="BX71" s="13">
        <f t="shared" si="223"/>
        <v>0</v>
      </c>
      <c r="BY71" s="13">
        <f t="shared" si="224"/>
        <v>0</v>
      </c>
      <c r="BZ71" s="13">
        <f t="shared" si="225"/>
        <v>0</v>
      </c>
      <c r="CA71" s="13">
        <f t="shared" si="226"/>
        <v>0</v>
      </c>
      <c r="CB71" s="13">
        <f t="shared" si="227"/>
        <v>0</v>
      </c>
      <c r="CC71" s="13">
        <f t="shared" si="228"/>
        <v>0</v>
      </c>
      <c r="CD71" s="13">
        <f t="shared" si="229"/>
        <v>0</v>
      </c>
      <c r="CE71" s="13">
        <f t="shared" si="230"/>
        <v>0</v>
      </c>
      <c r="CF71" s="13">
        <f t="shared" si="231"/>
        <v>0</v>
      </c>
      <c r="CG71" s="13">
        <f t="shared" si="232"/>
        <v>0</v>
      </c>
      <c r="CH71" s="13">
        <f t="shared" si="233"/>
        <v>0</v>
      </c>
      <c r="CI71" s="13">
        <f t="shared" si="234"/>
        <v>0</v>
      </c>
      <c r="CJ71" s="13">
        <f t="shared" si="235"/>
        <v>1</v>
      </c>
      <c r="CK71" s="13">
        <f t="shared" si="236"/>
        <v>0</v>
      </c>
      <c r="CL71" s="13">
        <f t="shared" si="237"/>
        <v>0</v>
      </c>
      <c r="CM71" s="13">
        <f t="shared" si="238"/>
        <v>0</v>
      </c>
      <c r="CN71" s="13">
        <f t="shared" si="239"/>
        <v>0</v>
      </c>
      <c r="CO71" s="13">
        <f t="shared" si="240"/>
        <v>0</v>
      </c>
      <c r="CP71" s="13">
        <f t="shared" si="241"/>
        <v>0</v>
      </c>
      <c r="CQ71" s="13">
        <f t="shared" si="242"/>
        <v>0</v>
      </c>
      <c r="CR71" s="13">
        <f t="shared" si="243"/>
        <v>0</v>
      </c>
      <c r="CS71" s="13">
        <f t="shared" si="244"/>
        <v>0</v>
      </c>
      <c r="CT71" s="13">
        <f t="shared" si="245"/>
        <v>0</v>
      </c>
      <c r="CU71" s="13">
        <f t="shared" si="246"/>
        <v>0</v>
      </c>
      <c r="CV71" s="13">
        <f t="shared" si="247"/>
        <v>0</v>
      </c>
      <c r="CW71" s="13">
        <f t="shared" si="248"/>
        <v>0</v>
      </c>
      <c r="CX71" s="13">
        <f t="shared" si="249"/>
        <v>0</v>
      </c>
      <c r="CY71" s="13">
        <f t="shared" si="250"/>
        <v>0</v>
      </c>
      <c r="CZ71" s="13">
        <f t="shared" si="251"/>
        <v>0</v>
      </c>
      <c r="DA71" s="13">
        <f t="shared" si="252"/>
        <v>0</v>
      </c>
      <c r="DB71" s="13">
        <f t="shared" si="253"/>
        <v>0</v>
      </c>
      <c r="DC71" s="13">
        <f t="shared" si="254"/>
        <v>0</v>
      </c>
      <c r="DD71" s="13">
        <f t="shared" si="255"/>
        <v>0</v>
      </c>
      <c r="DE71" s="13">
        <f t="shared" si="256"/>
        <v>0</v>
      </c>
      <c r="DF71" s="13">
        <f t="shared" si="257"/>
        <v>0</v>
      </c>
      <c r="DG71" s="13">
        <f t="shared" si="258"/>
        <v>0</v>
      </c>
      <c r="DH71" s="13">
        <f t="shared" si="259"/>
        <v>0</v>
      </c>
      <c r="DI71" s="13">
        <f t="shared" si="260"/>
        <v>0</v>
      </c>
      <c r="DJ71" s="13">
        <f t="shared" si="261"/>
        <v>0</v>
      </c>
      <c r="DK71" s="13">
        <f t="shared" si="262"/>
        <v>0</v>
      </c>
      <c r="DL71" s="13">
        <f t="shared" si="263"/>
        <v>0</v>
      </c>
      <c r="DM71" s="13">
        <f t="shared" si="264"/>
        <v>0</v>
      </c>
      <c r="DN71" s="13">
        <f t="shared" si="265"/>
        <v>0</v>
      </c>
      <c r="DO71" s="13">
        <f t="shared" si="266"/>
        <v>0</v>
      </c>
      <c r="DP71" s="13">
        <f t="shared" si="267"/>
        <v>0</v>
      </c>
      <c r="DQ71" s="13">
        <f t="shared" si="268"/>
        <v>0</v>
      </c>
      <c r="DR71" s="13">
        <f t="shared" si="269"/>
        <v>0</v>
      </c>
      <c r="DS71" s="13">
        <f t="shared" si="270"/>
        <v>0</v>
      </c>
      <c r="DT71" s="13">
        <f t="shared" si="271"/>
        <v>0</v>
      </c>
      <c r="DU71" s="13">
        <f t="shared" si="272"/>
        <v>0</v>
      </c>
      <c r="DV71" s="13">
        <f t="shared" si="273"/>
        <v>0</v>
      </c>
      <c r="DW71" s="13">
        <f t="shared" si="274"/>
        <v>0</v>
      </c>
      <c r="DX71" s="13">
        <f t="shared" si="275"/>
        <v>0</v>
      </c>
      <c r="DY71" s="13">
        <f t="shared" si="276"/>
        <v>0</v>
      </c>
      <c r="DZ71" s="13">
        <f t="shared" si="277"/>
        <v>0</v>
      </c>
      <c r="EA71" s="13">
        <f t="shared" si="278"/>
        <v>0</v>
      </c>
      <c r="EB71" s="13">
        <f t="shared" si="279"/>
        <v>0</v>
      </c>
      <c r="EC71" s="13">
        <f t="shared" si="280"/>
        <v>0</v>
      </c>
      <c r="ED71" s="13">
        <f t="shared" si="281"/>
        <v>0</v>
      </c>
      <c r="EE71" s="13">
        <f t="shared" si="282"/>
        <v>0</v>
      </c>
      <c r="EF71" s="13">
        <f t="shared" si="283"/>
        <v>0</v>
      </c>
      <c r="EG71" s="13">
        <f t="shared" si="284"/>
        <v>0</v>
      </c>
      <c r="EH71" s="13">
        <f t="shared" si="285"/>
        <v>0</v>
      </c>
      <c r="EI71" s="13">
        <f t="shared" si="286"/>
        <v>0</v>
      </c>
      <c r="EJ71" s="13">
        <f t="shared" si="287"/>
        <v>0</v>
      </c>
      <c r="EK71" s="13">
        <f t="shared" si="288"/>
        <v>0</v>
      </c>
      <c r="EL71" s="13">
        <f t="shared" si="289"/>
        <v>0</v>
      </c>
      <c r="EM71" s="13">
        <f t="shared" si="290"/>
        <v>0</v>
      </c>
      <c r="EN71" s="13">
        <f t="shared" si="291"/>
        <v>0</v>
      </c>
      <c r="EO71" s="13">
        <f t="shared" si="292"/>
        <v>0</v>
      </c>
      <c r="EP71" s="13">
        <f t="shared" si="293"/>
        <v>0</v>
      </c>
      <c r="EQ71" s="13">
        <f t="shared" si="294"/>
        <v>0</v>
      </c>
      <c r="ER71" s="13">
        <f t="shared" si="295"/>
        <v>0</v>
      </c>
      <c r="ES71" s="13">
        <f t="shared" si="296"/>
        <v>0</v>
      </c>
      <c r="ET71" s="13">
        <f t="shared" si="297"/>
        <v>0</v>
      </c>
      <c r="EU71" s="13">
        <f t="shared" si="298"/>
        <v>0</v>
      </c>
      <c r="EV71" s="13">
        <f t="shared" si="299"/>
        <v>0</v>
      </c>
      <c r="EW71" s="13">
        <f t="shared" si="300"/>
        <v>0</v>
      </c>
      <c r="EX71" s="13">
        <f t="shared" si="301"/>
        <v>0</v>
      </c>
      <c r="EY71" s="13">
        <f t="shared" si="302"/>
        <v>0</v>
      </c>
      <c r="EZ71" s="13">
        <f t="shared" si="303"/>
        <v>0</v>
      </c>
      <c r="FA71" s="13">
        <f t="shared" si="304"/>
        <v>0</v>
      </c>
      <c r="FB71" s="13">
        <f t="shared" si="305"/>
        <v>0</v>
      </c>
      <c r="FC71" s="13">
        <f t="shared" si="306"/>
        <v>0</v>
      </c>
      <c r="FD71" s="13">
        <f t="shared" si="307"/>
        <v>0</v>
      </c>
      <c r="FE71" s="13">
        <f t="shared" si="308"/>
        <v>0</v>
      </c>
      <c r="FF71" s="13">
        <f t="shared" si="309"/>
        <v>0</v>
      </c>
      <c r="FG71" s="13">
        <f t="shared" si="310"/>
        <v>0</v>
      </c>
      <c r="FH71" s="13">
        <f t="shared" si="311"/>
        <v>0</v>
      </c>
      <c r="FI71" s="13">
        <f t="shared" si="312"/>
        <v>0</v>
      </c>
      <c r="FJ71" s="13">
        <f t="shared" si="313"/>
        <v>0</v>
      </c>
      <c r="FK71" s="13">
        <f t="shared" si="314"/>
        <v>0</v>
      </c>
      <c r="FL71" s="13">
        <f t="shared" si="315"/>
        <v>0</v>
      </c>
      <c r="FM71" s="13">
        <f t="shared" si="316"/>
        <v>0</v>
      </c>
      <c r="FN71" s="13">
        <f t="shared" si="317"/>
        <v>0</v>
      </c>
      <c r="FO71" s="13">
        <f t="shared" si="318"/>
        <v>0</v>
      </c>
      <c r="FP71" s="13">
        <f t="shared" si="319"/>
        <v>0</v>
      </c>
      <c r="FQ71" s="13">
        <f t="shared" si="320"/>
        <v>0</v>
      </c>
      <c r="FR71" s="13">
        <f t="shared" si="321"/>
        <v>0</v>
      </c>
      <c r="FS71" s="13">
        <f t="shared" si="322"/>
        <v>0</v>
      </c>
      <c r="FT71" s="13">
        <f t="shared" si="323"/>
        <v>0</v>
      </c>
      <c r="FU71" s="13">
        <f t="shared" si="324"/>
        <v>0</v>
      </c>
      <c r="FV71" s="13">
        <f t="shared" si="325"/>
        <v>0</v>
      </c>
      <c r="FW71" s="13">
        <f t="shared" si="326"/>
        <v>0</v>
      </c>
      <c r="FX71" s="13">
        <f t="shared" si="327"/>
        <v>0</v>
      </c>
      <c r="FY71" s="13">
        <f t="shared" si="328"/>
        <v>0</v>
      </c>
      <c r="FZ71" s="13">
        <f t="shared" si="329"/>
        <v>0</v>
      </c>
      <c r="GA71" s="13">
        <f t="shared" si="330"/>
        <v>0</v>
      </c>
      <c r="GB71" s="13">
        <f t="shared" si="331"/>
        <v>0</v>
      </c>
      <c r="GC71" s="13">
        <f t="shared" si="332"/>
        <v>0</v>
      </c>
      <c r="GD71" s="13">
        <f t="shared" si="333"/>
        <v>1</v>
      </c>
      <c r="GE71" s="13">
        <f t="shared" si="334"/>
        <v>0</v>
      </c>
      <c r="GF71" s="13">
        <f t="shared" si="335"/>
        <v>0</v>
      </c>
      <c r="GG71" s="13">
        <f t="shared" si="336"/>
        <v>0</v>
      </c>
      <c r="GH71" s="30">
        <f t="shared" si="337"/>
        <v>2</v>
      </c>
    </row>
    <row r="72" spans="1:190">
      <c r="A72" s="2">
        <f>'database including 834 studies'!A72</f>
        <v>71</v>
      </c>
      <c r="B72" s="2">
        <f>'database including 834 studies'!J72</f>
        <v>1</v>
      </c>
      <c r="C72" s="2">
        <f>'database including 834 studies'!K72</f>
        <v>5</v>
      </c>
      <c r="D72" s="2">
        <f>'database including 834 studies'!L72</f>
        <v>1</v>
      </c>
      <c r="E72" s="2">
        <f>'database including 834 studies'!M72</f>
        <v>1</v>
      </c>
      <c r="F72" s="2">
        <f>'database including 834 studies'!N72</f>
        <v>1</v>
      </c>
      <c r="G72" s="2">
        <f>'database including 834 studies'!O72</f>
        <v>1</v>
      </c>
      <c r="H72" s="2">
        <f>'database including 834 studies'!P72</f>
        <v>1</v>
      </c>
      <c r="I72" s="2">
        <f>'database including 834 studies'!Q72</f>
        <v>0</v>
      </c>
      <c r="J72" s="2">
        <f>'database including 834 studies'!R72</f>
        <v>2017</v>
      </c>
      <c r="K72" s="29">
        <f>'database including 834 studies'!A602</f>
        <v>601</v>
      </c>
      <c r="L72" s="2">
        <f>'database including 834 studies'!J602</f>
        <v>0</v>
      </c>
      <c r="M72" s="2">
        <f>'database including 834 studies'!K602</f>
        <v>6</v>
      </c>
      <c r="N72" s="2">
        <f>'database including 834 studies'!L602</f>
        <v>1</v>
      </c>
      <c r="O72" s="2">
        <f>'database including 834 studies'!M602</f>
        <v>1</v>
      </c>
      <c r="P72" s="2">
        <f>'database including 834 studies'!N602</f>
        <v>1</v>
      </c>
      <c r="Q72" s="2">
        <f>'database including 834 studies'!O602</f>
        <v>1</v>
      </c>
      <c r="R72" s="2">
        <f>'database including 834 studies'!P602</f>
        <v>1</v>
      </c>
      <c r="S72" s="2">
        <f>'database including 834 studies'!Q602</f>
        <v>1</v>
      </c>
      <c r="T72" s="2">
        <f>'database including 834 studies'!R602</f>
        <v>2021</v>
      </c>
      <c r="V72" s="13">
        <f t="shared" si="169"/>
        <v>0</v>
      </c>
      <c r="W72" s="13">
        <f t="shared" si="170"/>
        <v>0</v>
      </c>
      <c r="X72" s="13">
        <f t="shared" si="171"/>
        <v>0</v>
      </c>
      <c r="Y72" s="13">
        <f t="shared" si="172"/>
        <v>0</v>
      </c>
      <c r="Z72" s="13">
        <f t="shared" si="173"/>
        <v>0</v>
      </c>
      <c r="AA72" s="13">
        <f t="shared" si="174"/>
        <v>0</v>
      </c>
      <c r="AB72" s="13">
        <f t="shared" si="175"/>
        <v>0</v>
      </c>
      <c r="AC72" s="13">
        <f t="shared" si="176"/>
        <v>0</v>
      </c>
      <c r="AD72" s="13">
        <f t="shared" si="177"/>
        <v>0</v>
      </c>
      <c r="AE72" s="13">
        <f t="shared" si="178"/>
        <v>0</v>
      </c>
      <c r="AF72" s="13">
        <f t="shared" si="179"/>
        <v>0</v>
      </c>
      <c r="AG72" s="13">
        <f t="shared" si="180"/>
        <v>0</v>
      </c>
      <c r="AH72" s="13">
        <f t="shared" si="181"/>
        <v>0</v>
      </c>
      <c r="AI72" s="13">
        <f t="shared" si="182"/>
        <v>0</v>
      </c>
      <c r="AJ72" s="13">
        <f t="shared" si="183"/>
        <v>0</v>
      </c>
      <c r="AK72" s="13">
        <f t="shared" si="184"/>
        <v>0</v>
      </c>
      <c r="AL72" s="13">
        <f t="shared" si="185"/>
        <v>0</v>
      </c>
      <c r="AM72" s="13">
        <f t="shared" si="186"/>
        <v>0</v>
      </c>
      <c r="AN72" s="13">
        <f t="shared" si="187"/>
        <v>0</v>
      </c>
      <c r="AO72" s="13">
        <f t="shared" si="188"/>
        <v>0</v>
      </c>
      <c r="AP72" s="13">
        <f t="shared" si="189"/>
        <v>0</v>
      </c>
      <c r="AQ72" s="13">
        <f t="shared" si="190"/>
        <v>0</v>
      </c>
      <c r="AR72" s="13">
        <f t="shared" si="191"/>
        <v>0</v>
      </c>
      <c r="AS72" s="13">
        <f t="shared" si="192"/>
        <v>0</v>
      </c>
      <c r="AT72" s="13">
        <f t="shared" si="193"/>
        <v>0</v>
      </c>
      <c r="AU72" s="13">
        <f t="shared" si="194"/>
        <v>0</v>
      </c>
      <c r="AV72" s="13">
        <f t="shared" si="195"/>
        <v>0</v>
      </c>
      <c r="AW72" s="13">
        <f t="shared" si="196"/>
        <v>0</v>
      </c>
      <c r="AX72" s="13">
        <f t="shared" si="197"/>
        <v>0</v>
      </c>
      <c r="AY72" s="13">
        <f t="shared" si="198"/>
        <v>0</v>
      </c>
      <c r="AZ72" s="13">
        <f t="shared" si="199"/>
        <v>0</v>
      </c>
      <c r="BA72" s="13">
        <f t="shared" si="200"/>
        <v>0</v>
      </c>
      <c r="BB72" s="13">
        <f t="shared" si="201"/>
        <v>0</v>
      </c>
      <c r="BC72" s="13">
        <f t="shared" si="202"/>
        <v>0</v>
      </c>
      <c r="BD72" s="13">
        <f t="shared" si="203"/>
        <v>0</v>
      </c>
      <c r="BE72" s="13">
        <f t="shared" si="204"/>
        <v>0</v>
      </c>
      <c r="BF72" s="13">
        <f t="shared" si="205"/>
        <v>0</v>
      </c>
      <c r="BG72" s="13">
        <f t="shared" si="206"/>
        <v>0</v>
      </c>
      <c r="BH72" s="13">
        <f t="shared" si="207"/>
        <v>0</v>
      </c>
      <c r="BI72" s="13">
        <f t="shared" si="208"/>
        <v>0</v>
      </c>
      <c r="BJ72" s="13">
        <f t="shared" si="209"/>
        <v>0</v>
      </c>
      <c r="BK72" s="13">
        <f t="shared" si="210"/>
        <v>0</v>
      </c>
      <c r="BL72" s="13">
        <f t="shared" si="211"/>
        <v>0</v>
      </c>
      <c r="BM72" s="13">
        <f t="shared" si="212"/>
        <v>0</v>
      </c>
      <c r="BN72" s="13">
        <f t="shared" si="213"/>
        <v>0</v>
      </c>
      <c r="BO72" s="13">
        <f t="shared" si="214"/>
        <v>0</v>
      </c>
      <c r="BP72" s="13">
        <f t="shared" si="215"/>
        <v>0</v>
      </c>
      <c r="BQ72" s="13">
        <f t="shared" si="216"/>
        <v>0</v>
      </c>
      <c r="BR72" s="13">
        <f t="shared" si="217"/>
        <v>0</v>
      </c>
      <c r="BS72" s="13">
        <f t="shared" si="218"/>
        <v>0</v>
      </c>
      <c r="BT72" s="13">
        <f t="shared" si="219"/>
        <v>0</v>
      </c>
      <c r="BU72" s="13">
        <f t="shared" si="220"/>
        <v>0</v>
      </c>
      <c r="BV72" s="13">
        <f t="shared" si="221"/>
        <v>0</v>
      </c>
      <c r="BW72" s="13">
        <f t="shared" si="222"/>
        <v>0</v>
      </c>
      <c r="BX72" s="13">
        <f t="shared" si="223"/>
        <v>0</v>
      </c>
      <c r="BY72" s="13">
        <f t="shared" si="224"/>
        <v>0</v>
      </c>
      <c r="BZ72" s="13">
        <f t="shared" si="225"/>
        <v>0</v>
      </c>
      <c r="CA72" s="13">
        <f t="shared" si="226"/>
        <v>0</v>
      </c>
      <c r="CB72" s="13">
        <f t="shared" si="227"/>
        <v>0</v>
      </c>
      <c r="CC72" s="13">
        <f t="shared" si="228"/>
        <v>0</v>
      </c>
      <c r="CD72" s="13">
        <f t="shared" si="229"/>
        <v>0</v>
      </c>
      <c r="CE72" s="13">
        <f t="shared" si="230"/>
        <v>0</v>
      </c>
      <c r="CF72" s="13">
        <f t="shared" si="231"/>
        <v>0</v>
      </c>
      <c r="CG72" s="13">
        <f t="shared" si="232"/>
        <v>0</v>
      </c>
      <c r="CH72" s="13">
        <f t="shared" si="233"/>
        <v>0</v>
      </c>
      <c r="CI72" s="13">
        <f t="shared" si="234"/>
        <v>0</v>
      </c>
      <c r="CJ72" s="13">
        <f t="shared" si="235"/>
        <v>1</v>
      </c>
      <c r="CK72" s="13">
        <f t="shared" si="236"/>
        <v>0</v>
      </c>
      <c r="CL72" s="13">
        <f t="shared" si="237"/>
        <v>0</v>
      </c>
      <c r="CM72" s="13">
        <f t="shared" si="238"/>
        <v>0</v>
      </c>
      <c r="CN72" s="13">
        <f t="shared" si="239"/>
        <v>0</v>
      </c>
      <c r="CO72" s="13">
        <f t="shared" si="240"/>
        <v>0</v>
      </c>
      <c r="CP72" s="13">
        <f t="shared" si="241"/>
        <v>0</v>
      </c>
      <c r="CQ72" s="13">
        <f t="shared" si="242"/>
        <v>0</v>
      </c>
      <c r="CR72" s="13">
        <f t="shared" si="243"/>
        <v>0</v>
      </c>
      <c r="CS72" s="13">
        <f t="shared" si="244"/>
        <v>0</v>
      </c>
      <c r="CT72" s="13">
        <f t="shared" si="245"/>
        <v>0</v>
      </c>
      <c r="CU72" s="13">
        <f t="shared" si="246"/>
        <v>0</v>
      </c>
      <c r="CV72" s="13">
        <f t="shared" si="247"/>
        <v>0</v>
      </c>
      <c r="CW72" s="13">
        <f t="shared" si="248"/>
        <v>0</v>
      </c>
      <c r="CX72" s="13">
        <f t="shared" si="249"/>
        <v>0</v>
      </c>
      <c r="CY72" s="13">
        <f t="shared" si="250"/>
        <v>0</v>
      </c>
      <c r="CZ72" s="13">
        <f t="shared" si="251"/>
        <v>0</v>
      </c>
      <c r="DA72" s="13">
        <f t="shared" si="252"/>
        <v>0</v>
      </c>
      <c r="DB72" s="13">
        <f t="shared" si="253"/>
        <v>0</v>
      </c>
      <c r="DC72" s="13">
        <f t="shared" si="254"/>
        <v>0</v>
      </c>
      <c r="DD72" s="13">
        <f t="shared" si="255"/>
        <v>0</v>
      </c>
      <c r="DE72" s="13">
        <f t="shared" si="256"/>
        <v>0</v>
      </c>
      <c r="DF72" s="13">
        <f t="shared" si="257"/>
        <v>0</v>
      </c>
      <c r="DG72" s="13">
        <f t="shared" si="258"/>
        <v>0</v>
      </c>
      <c r="DH72" s="13">
        <f t="shared" si="259"/>
        <v>0</v>
      </c>
      <c r="DI72" s="13">
        <f t="shared" si="260"/>
        <v>0</v>
      </c>
      <c r="DJ72" s="13">
        <f t="shared" si="261"/>
        <v>0</v>
      </c>
      <c r="DK72" s="13">
        <f t="shared" si="262"/>
        <v>0</v>
      </c>
      <c r="DL72" s="13">
        <f t="shared" si="263"/>
        <v>0</v>
      </c>
      <c r="DM72" s="13">
        <f t="shared" si="264"/>
        <v>0</v>
      </c>
      <c r="DN72" s="13">
        <f t="shared" si="265"/>
        <v>0</v>
      </c>
      <c r="DO72" s="13">
        <f t="shared" si="266"/>
        <v>0</v>
      </c>
      <c r="DP72" s="13">
        <f t="shared" si="267"/>
        <v>0</v>
      </c>
      <c r="DQ72" s="13">
        <f t="shared" si="268"/>
        <v>0</v>
      </c>
      <c r="DR72" s="13">
        <f t="shared" si="269"/>
        <v>0</v>
      </c>
      <c r="DS72" s="13">
        <f t="shared" si="270"/>
        <v>0</v>
      </c>
      <c r="DT72" s="13">
        <f t="shared" si="271"/>
        <v>0</v>
      </c>
      <c r="DU72" s="13">
        <f t="shared" si="272"/>
        <v>0</v>
      </c>
      <c r="DV72" s="13">
        <f t="shared" si="273"/>
        <v>0</v>
      </c>
      <c r="DW72" s="13">
        <f t="shared" si="274"/>
        <v>0</v>
      </c>
      <c r="DX72" s="13">
        <f t="shared" si="275"/>
        <v>0</v>
      </c>
      <c r="DY72" s="13">
        <f t="shared" si="276"/>
        <v>0</v>
      </c>
      <c r="DZ72" s="13">
        <f t="shared" si="277"/>
        <v>0</v>
      </c>
      <c r="EA72" s="13">
        <f t="shared" si="278"/>
        <v>0</v>
      </c>
      <c r="EB72" s="13">
        <f t="shared" si="279"/>
        <v>0</v>
      </c>
      <c r="EC72" s="13">
        <f t="shared" si="280"/>
        <v>0</v>
      </c>
      <c r="ED72" s="13">
        <f t="shared" si="281"/>
        <v>0</v>
      </c>
      <c r="EE72" s="13">
        <f t="shared" si="282"/>
        <v>0</v>
      </c>
      <c r="EF72" s="13">
        <f t="shared" si="283"/>
        <v>0</v>
      </c>
      <c r="EG72" s="13">
        <f t="shared" si="284"/>
        <v>0</v>
      </c>
      <c r="EH72" s="13">
        <f t="shared" si="285"/>
        <v>0</v>
      </c>
      <c r="EI72" s="13">
        <f t="shared" si="286"/>
        <v>0</v>
      </c>
      <c r="EJ72" s="13">
        <f t="shared" si="287"/>
        <v>0</v>
      </c>
      <c r="EK72" s="13">
        <f t="shared" si="288"/>
        <v>0</v>
      </c>
      <c r="EL72" s="13">
        <f t="shared" si="289"/>
        <v>0</v>
      </c>
      <c r="EM72" s="13">
        <f t="shared" si="290"/>
        <v>0</v>
      </c>
      <c r="EN72" s="13">
        <f t="shared" si="291"/>
        <v>0</v>
      </c>
      <c r="EO72" s="13">
        <f t="shared" si="292"/>
        <v>0</v>
      </c>
      <c r="EP72" s="13">
        <f t="shared" si="293"/>
        <v>0</v>
      </c>
      <c r="EQ72" s="13">
        <f t="shared" si="294"/>
        <v>0</v>
      </c>
      <c r="ER72" s="13">
        <f t="shared" si="295"/>
        <v>0</v>
      </c>
      <c r="ES72" s="13">
        <f t="shared" si="296"/>
        <v>0</v>
      </c>
      <c r="ET72" s="13">
        <f t="shared" si="297"/>
        <v>0</v>
      </c>
      <c r="EU72" s="13">
        <f t="shared" si="298"/>
        <v>0</v>
      </c>
      <c r="EV72" s="13">
        <f t="shared" si="299"/>
        <v>0</v>
      </c>
      <c r="EW72" s="13">
        <f t="shared" si="300"/>
        <v>0</v>
      </c>
      <c r="EX72" s="13">
        <f t="shared" si="301"/>
        <v>0</v>
      </c>
      <c r="EY72" s="13">
        <f t="shared" si="302"/>
        <v>0</v>
      </c>
      <c r="EZ72" s="13">
        <f t="shared" si="303"/>
        <v>0</v>
      </c>
      <c r="FA72" s="13">
        <f t="shared" si="304"/>
        <v>0</v>
      </c>
      <c r="FB72" s="13">
        <f t="shared" si="305"/>
        <v>0</v>
      </c>
      <c r="FC72" s="13">
        <f t="shared" si="306"/>
        <v>0</v>
      </c>
      <c r="FD72" s="13">
        <f t="shared" si="307"/>
        <v>0</v>
      </c>
      <c r="FE72" s="13">
        <f t="shared" si="308"/>
        <v>0</v>
      </c>
      <c r="FF72" s="13">
        <f t="shared" si="309"/>
        <v>0</v>
      </c>
      <c r="FG72" s="13">
        <f t="shared" si="310"/>
        <v>0</v>
      </c>
      <c r="FH72" s="13">
        <f t="shared" si="311"/>
        <v>0</v>
      </c>
      <c r="FI72" s="13">
        <f t="shared" si="312"/>
        <v>0</v>
      </c>
      <c r="FJ72" s="13">
        <f t="shared" si="313"/>
        <v>0</v>
      </c>
      <c r="FK72" s="13">
        <f t="shared" si="314"/>
        <v>0</v>
      </c>
      <c r="FL72" s="13">
        <f t="shared" si="315"/>
        <v>0</v>
      </c>
      <c r="FM72" s="13">
        <f t="shared" si="316"/>
        <v>0</v>
      </c>
      <c r="FN72" s="13">
        <f t="shared" si="317"/>
        <v>0</v>
      </c>
      <c r="FO72" s="13">
        <f t="shared" si="318"/>
        <v>0</v>
      </c>
      <c r="FP72" s="13">
        <f t="shared" si="319"/>
        <v>0</v>
      </c>
      <c r="FQ72" s="13">
        <f t="shared" si="320"/>
        <v>0</v>
      </c>
      <c r="FR72" s="13">
        <f t="shared" si="321"/>
        <v>0</v>
      </c>
      <c r="FS72" s="13">
        <f t="shared" si="322"/>
        <v>0</v>
      </c>
      <c r="FT72" s="13">
        <f t="shared" si="323"/>
        <v>0</v>
      </c>
      <c r="FU72" s="13">
        <f t="shared" si="324"/>
        <v>0</v>
      </c>
      <c r="FV72" s="13">
        <f t="shared" si="325"/>
        <v>0</v>
      </c>
      <c r="FW72" s="13">
        <f t="shared" si="326"/>
        <v>0</v>
      </c>
      <c r="FX72" s="13">
        <f t="shared" si="327"/>
        <v>0</v>
      </c>
      <c r="FY72" s="13">
        <f t="shared" si="328"/>
        <v>0</v>
      </c>
      <c r="FZ72" s="13">
        <f t="shared" si="329"/>
        <v>0</v>
      </c>
      <c r="GA72" s="13">
        <f t="shared" si="330"/>
        <v>0</v>
      </c>
      <c r="GB72" s="13">
        <f t="shared" si="331"/>
        <v>0</v>
      </c>
      <c r="GC72" s="13">
        <f t="shared" si="332"/>
        <v>0</v>
      </c>
      <c r="GD72" s="13">
        <f t="shared" si="333"/>
        <v>0</v>
      </c>
      <c r="GE72" s="13">
        <f t="shared" si="334"/>
        <v>0</v>
      </c>
      <c r="GF72" s="13">
        <f t="shared" si="335"/>
        <v>1</v>
      </c>
      <c r="GG72" s="13">
        <f t="shared" si="336"/>
        <v>0</v>
      </c>
      <c r="GH72" s="30">
        <f t="shared" si="337"/>
        <v>2</v>
      </c>
    </row>
    <row r="73" spans="1:190">
      <c r="A73" s="2">
        <f>'database including 834 studies'!A73</f>
        <v>72</v>
      </c>
      <c r="B73" s="2">
        <f>'database including 834 studies'!J73</f>
        <v>1</v>
      </c>
      <c r="C73" s="2">
        <f>'database including 834 studies'!K73</f>
        <v>5</v>
      </c>
      <c r="D73" s="2">
        <f>'database including 834 studies'!L73</f>
        <v>0</v>
      </c>
      <c r="E73" s="2">
        <f>'database including 834 studies'!M73</f>
        <v>1</v>
      </c>
      <c r="F73" s="2">
        <f>'database including 834 studies'!N73</f>
        <v>1</v>
      </c>
      <c r="G73" s="2">
        <f>'database including 834 studies'!O73</f>
        <v>1</v>
      </c>
      <c r="H73" s="2">
        <f>'database including 834 studies'!P73</f>
        <v>1</v>
      </c>
      <c r="I73" s="2">
        <f>'database including 834 studies'!Q73</f>
        <v>1</v>
      </c>
      <c r="J73" s="2">
        <f>'database including 834 studies'!R73</f>
        <v>2021</v>
      </c>
      <c r="K73" s="29">
        <f>'database including 834 studies'!A603</f>
        <v>602</v>
      </c>
      <c r="L73" s="2">
        <f>'database including 834 studies'!J603</f>
        <v>0</v>
      </c>
      <c r="M73" s="2">
        <f>'database including 834 studies'!K603</f>
        <v>6</v>
      </c>
      <c r="N73" s="2">
        <f>'database including 834 studies'!L603</f>
        <v>1</v>
      </c>
      <c r="O73" s="2">
        <f>'database including 834 studies'!M603</f>
        <v>1</v>
      </c>
      <c r="P73" s="2">
        <f>'database including 834 studies'!N603</f>
        <v>1</v>
      </c>
      <c r="Q73" s="2">
        <f>'database including 834 studies'!O603</f>
        <v>1</v>
      </c>
      <c r="R73" s="2">
        <f>'database including 834 studies'!P603</f>
        <v>1</v>
      </c>
      <c r="S73" s="2">
        <f>'database including 834 studies'!Q603</f>
        <v>1</v>
      </c>
      <c r="T73" s="2">
        <f>'database including 834 studies'!R603</f>
        <v>2022</v>
      </c>
      <c r="V73" s="13">
        <f t="shared" si="169"/>
        <v>0</v>
      </c>
      <c r="W73" s="13">
        <f t="shared" si="170"/>
        <v>0</v>
      </c>
      <c r="X73" s="13">
        <f t="shared" si="171"/>
        <v>0</v>
      </c>
      <c r="Y73" s="13">
        <f t="shared" si="172"/>
        <v>0</v>
      </c>
      <c r="Z73" s="13">
        <f t="shared" si="173"/>
        <v>0</v>
      </c>
      <c r="AA73" s="13">
        <f t="shared" si="174"/>
        <v>0</v>
      </c>
      <c r="AB73" s="13">
        <f t="shared" si="175"/>
        <v>0</v>
      </c>
      <c r="AC73" s="13">
        <f t="shared" si="176"/>
        <v>0</v>
      </c>
      <c r="AD73" s="13">
        <f t="shared" si="177"/>
        <v>0</v>
      </c>
      <c r="AE73" s="13">
        <f t="shared" si="178"/>
        <v>0</v>
      </c>
      <c r="AF73" s="13">
        <f t="shared" si="179"/>
        <v>0</v>
      </c>
      <c r="AG73" s="13">
        <f t="shared" si="180"/>
        <v>0</v>
      </c>
      <c r="AH73" s="13">
        <f t="shared" si="181"/>
        <v>0</v>
      </c>
      <c r="AI73" s="13">
        <f t="shared" si="182"/>
        <v>0</v>
      </c>
      <c r="AJ73" s="13">
        <f t="shared" si="183"/>
        <v>0</v>
      </c>
      <c r="AK73" s="13">
        <f t="shared" si="184"/>
        <v>0</v>
      </c>
      <c r="AL73" s="13">
        <f t="shared" si="185"/>
        <v>0</v>
      </c>
      <c r="AM73" s="13">
        <f t="shared" si="186"/>
        <v>0</v>
      </c>
      <c r="AN73" s="13">
        <f t="shared" si="187"/>
        <v>0</v>
      </c>
      <c r="AO73" s="13">
        <f t="shared" si="188"/>
        <v>0</v>
      </c>
      <c r="AP73" s="13">
        <f t="shared" si="189"/>
        <v>0</v>
      </c>
      <c r="AQ73" s="13">
        <f t="shared" si="190"/>
        <v>0</v>
      </c>
      <c r="AR73" s="13">
        <f t="shared" si="191"/>
        <v>0</v>
      </c>
      <c r="AS73" s="13">
        <f t="shared" si="192"/>
        <v>0</v>
      </c>
      <c r="AT73" s="13">
        <f t="shared" si="193"/>
        <v>0</v>
      </c>
      <c r="AU73" s="13">
        <f t="shared" si="194"/>
        <v>0</v>
      </c>
      <c r="AV73" s="13">
        <f t="shared" si="195"/>
        <v>0</v>
      </c>
      <c r="AW73" s="13">
        <f t="shared" si="196"/>
        <v>0</v>
      </c>
      <c r="AX73" s="13">
        <f t="shared" si="197"/>
        <v>0</v>
      </c>
      <c r="AY73" s="13">
        <f t="shared" si="198"/>
        <v>0</v>
      </c>
      <c r="AZ73" s="13">
        <f t="shared" si="199"/>
        <v>0</v>
      </c>
      <c r="BA73" s="13">
        <f t="shared" si="200"/>
        <v>0</v>
      </c>
      <c r="BB73" s="13">
        <f t="shared" si="201"/>
        <v>0</v>
      </c>
      <c r="BC73" s="13">
        <f t="shared" si="202"/>
        <v>0</v>
      </c>
      <c r="BD73" s="13">
        <f t="shared" si="203"/>
        <v>0</v>
      </c>
      <c r="BE73" s="13">
        <f t="shared" si="204"/>
        <v>0</v>
      </c>
      <c r="BF73" s="13">
        <f t="shared" si="205"/>
        <v>0</v>
      </c>
      <c r="BG73" s="13">
        <f t="shared" si="206"/>
        <v>0</v>
      </c>
      <c r="BH73" s="13">
        <f t="shared" si="207"/>
        <v>0</v>
      </c>
      <c r="BI73" s="13">
        <f t="shared" si="208"/>
        <v>0</v>
      </c>
      <c r="BJ73" s="13">
        <f t="shared" si="209"/>
        <v>0</v>
      </c>
      <c r="BK73" s="13">
        <f t="shared" si="210"/>
        <v>0</v>
      </c>
      <c r="BL73" s="13">
        <f t="shared" si="211"/>
        <v>0</v>
      </c>
      <c r="BM73" s="13">
        <f t="shared" si="212"/>
        <v>0</v>
      </c>
      <c r="BN73" s="13">
        <f t="shared" si="213"/>
        <v>0</v>
      </c>
      <c r="BO73" s="13">
        <f t="shared" si="214"/>
        <v>0</v>
      </c>
      <c r="BP73" s="13">
        <f t="shared" si="215"/>
        <v>0</v>
      </c>
      <c r="BQ73" s="13">
        <f t="shared" si="216"/>
        <v>0</v>
      </c>
      <c r="BR73" s="13">
        <f t="shared" si="217"/>
        <v>0</v>
      </c>
      <c r="BS73" s="13">
        <f t="shared" si="218"/>
        <v>0</v>
      </c>
      <c r="BT73" s="13">
        <f t="shared" si="219"/>
        <v>0</v>
      </c>
      <c r="BU73" s="13">
        <f t="shared" si="220"/>
        <v>0</v>
      </c>
      <c r="BV73" s="13">
        <f t="shared" si="221"/>
        <v>0</v>
      </c>
      <c r="BW73" s="13">
        <f t="shared" si="222"/>
        <v>0</v>
      </c>
      <c r="BX73" s="13">
        <f t="shared" si="223"/>
        <v>0</v>
      </c>
      <c r="BY73" s="13">
        <f t="shared" si="224"/>
        <v>0</v>
      </c>
      <c r="BZ73" s="13">
        <f t="shared" si="225"/>
        <v>0</v>
      </c>
      <c r="CA73" s="13">
        <f t="shared" si="226"/>
        <v>0</v>
      </c>
      <c r="CB73" s="13">
        <f t="shared" si="227"/>
        <v>0</v>
      </c>
      <c r="CC73" s="13">
        <f t="shared" si="228"/>
        <v>0</v>
      </c>
      <c r="CD73" s="13">
        <f t="shared" si="229"/>
        <v>0</v>
      </c>
      <c r="CE73" s="13">
        <f t="shared" si="230"/>
        <v>0</v>
      </c>
      <c r="CF73" s="13">
        <f t="shared" si="231"/>
        <v>0</v>
      </c>
      <c r="CG73" s="13">
        <f t="shared" si="232"/>
        <v>0</v>
      </c>
      <c r="CH73" s="13">
        <f t="shared" si="233"/>
        <v>0</v>
      </c>
      <c r="CI73" s="13">
        <f t="shared" si="234"/>
        <v>0</v>
      </c>
      <c r="CJ73" s="13">
        <f t="shared" si="235"/>
        <v>0</v>
      </c>
      <c r="CK73" s="13">
        <f t="shared" si="236"/>
        <v>0</v>
      </c>
      <c r="CL73" s="13">
        <f t="shared" si="237"/>
        <v>0</v>
      </c>
      <c r="CM73" s="13">
        <f t="shared" si="238"/>
        <v>0</v>
      </c>
      <c r="CN73" s="13">
        <f t="shared" si="239"/>
        <v>1</v>
      </c>
      <c r="CO73" s="13">
        <f t="shared" si="240"/>
        <v>0</v>
      </c>
      <c r="CP73" s="13">
        <f t="shared" si="241"/>
        <v>0</v>
      </c>
      <c r="CQ73" s="13">
        <f t="shared" si="242"/>
        <v>0</v>
      </c>
      <c r="CR73" s="13">
        <f t="shared" si="243"/>
        <v>0</v>
      </c>
      <c r="CS73" s="13">
        <f t="shared" si="244"/>
        <v>0</v>
      </c>
      <c r="CT73" s="13">
        <f t="shared" si="245"/>
        <v>0</v>
      </c>
      <c r="CU73" s="13">
        <f t="shared" si="246"/>
        <v>0</v>
      </c>
      <c r="CV73" s="13">
        <f t="shared" si="247"/>
        <v>0</v>
      </c>
      <c r="CW73" s="13">
        <f t="shared" si="248"/>
        <v>0</v>
      </c>
      <c r="CX73" s="13">
        <f t="shared" si="249"/>
        <v>0</v>
      </c>
      <c r="CY73" s="13">
        <f t="shared" si="250"/>
        <v>0</v>
      </c>
      <c r="CZ73" s="13">
        <f t="shared" si="251"/>
        <v>0</v>
      </c>
      <c r="DA73" s="13">
        <f t="shared" si="252"/>
        <v>0</v>
      </c>
      <c r="DB73" s="13">
        <f t="shared" si="253"/>
        <v>0</v>
      </c>
      <c r="DC73" s="13">
        <f t="shared" si="254"/>
        <v>0</v>
      </c>
      <c r="DD73" s="13">
        <f t="shared" si="255"/>
        <v>0</v>
      </c>
      <c r="DE73" s="13">
        <f t="shared" si="256"/>
        <v>0</v>
      </c>
      <c r="DF73" s="13">
        <f t="shared" si="257"/>
        <v>0</v>
      </c>
      <c r="DG73" s="13">
        <f t="shared" si="258"/>
        <v>0</v>
      </c>
      <c r="DH73" s="13">
        <f t="shared" si="259"/>
        <v>0</v>
      </c>
      <c r="DI73" s="13">
        <f t="shared" si="260"/>
        <v>0</v>
      </c>
      <c r="DJ73" s="13">
        <f t="shared" si="261"/>
        <v>0</v>
      </c>
      <c r="DK73" s="13">
        <f t="shared" si="262"/>
        <v>0</v>
      </c>
      <c r="DL73" s="13">
        <f t="shared" si="263"/>
        <v>0</v>
      </c>
      <c r="DM73" s="13">
        <f t="shared" si="264"/>
        <v>0</v>
      </c>
      <c r="DN73" s="13">
        <f t="shared" si="265"/>
        <v>0</v>
      </c>
      <c r="DO73" s="13">
        <f t="shared" si="266"/>
        <v>0</v>
      </c>
      <c r="DP73" s="13">
        <f t="shared" si="267"/>
        <v>0</v>
      </c>
      <c r="DQ73" s="13">
        <f t="shared" si="268"/>
        <v>0</v>
      </c>
      <c r="DR73" s="13">
        <f t="shared" si="269"/>
        <v>0</v>
      </c>
      <c r="DS73" s="13">
        <f t="shared" si="270"/>
        <v>0</v>
      </c>
      <c r="DT73" s="13">
        <f t="shared" si="271"/>
        <v>0</v>
      </c>
      <c r="DU73" s="13">
        <f t="shared" si="272"/>
        <v>0</v>
      </c>
      <c r="DV73" s="13">
        <f t="shared" si="273"/>
        <v>0</v>
      </c>
      <c r="DW73" s="13">
        <f t="shared" si="274"/>
        <v>0</v>
      </c>
      <c r="DX73" s="13">
        <f t="shared" si="275"/>
        <v>0</v>
      </c>
      <c r="DY73" s="13">
        <f t="shared" si="276"/>
        <v>0</v>
      </c>
      <c r="DZ73" s="13">
        <f t="shared" si="277"/>
        <v>0</v>
      </c>
      <c r="EA73" s="13">
        <f t="shared" si="278"/>
        <v>0</v>
      </c>
      <c r="EB73" s="13">
        <f t="shared" si="279"/>
        <v>0</v>
      </c>
      <c r="EC73" s="13">
        <f t="shared" si="280"/>
        <v>0</v>
      </c>
      <c r="ED73" s="13">
        <f t="shared" si="281"/>
        <v>0</v>
      </c>
      <c r="EE73" s="13">
        <f t="shared" si="282"/>
        <v>0</v>
      </c>
      <c r="EF73" s="13">
        <f t="shared" si="283"/>
        <v>0</v>
      </c>
      <c r="EG73" s="13">
        <f t="shared" si="284"/>
        <v>0</v>
      </c>
      <c r="EH73" s="13">
        <f t="shared" si="285"/>
        <v>0</v>
      </c>
      <c r="EI73" s="13">
        <f t="shared" si="286"/>
        <v>0</v>
      </c>
      <c r="EJ73" s="13">
        <f t="shared" si="287"/>
        <v>0</v>
      </c>
      <c r="EK73" s="13">
        <f t="shared" si="288"/>
        <v>0</v>
      </c>
      <c r="EL73" s="13">
        <f t="shared" si="289"/>
        <v>0</v>
      </c>
      <c r="EM73" s="13">
        <f t="shared" si="290"/>
        <v>0</v>
      </c>
      <c r="EN73" s="13">
        <f t="shared" si="291"/>
        <v>0</v>
      </c>
      <c r="EO73" s="13">
        <f t="shared" si="292"/>
        <v>0</v>
      </c>
      <c r="EP73" s="13">
        <f t="shared" si="293"/>
        <v>0</v>
      </c>
      <c r="EQ73" s="13">
        <f t="shared" si="294"/>
        <v>0</v>
      </c>
      <c r="ER73" s="13">
        <f t="shared" si="295"/>
        <v>0</v>
      </c>
      <c r="ES73" s="13">
        <f t="shared" si="296"/>
        <v>0</v>
      </c>
      <c r="ET73" s="13">
        <f t="shared" si="297"/>
        <v>0</v>
      </c>
      <c r="EU73" s="13">
        <f t="shared" si="298"/>
        <v>0</v>
      </c>
      <c r="EV73" s="13">
        <f t="shared" si="299"/>
        <v>0</v>
      </c>
      <c r="EW73" s="13">
        <f t="shared" si="300"/>
        <v>0</v>
      </c>
      <c r="EX73" s="13">
        <f t="shared" si="301"/>
        <v>0</v>
      </c>
      <c r="EY73" s="13">
        <f t="shared" si="302"/>
        <v>0</v>
      </c>
      <c r="EZ73" s="13">
        <f t="shared" si="303"/>
        <v>0</v>
      </c>
      <c r="FA73" s="13">
        <f t="shared" si="304"/>
        <v>0</v>
      </c>
      <c r="FB73" s="13">
        <f t="shared" si="305"/>
        <v>0</v>
      </c>
      <c r="FC73" s="13">
        <f t="shared" si="306"/>
        <v>0</v>
      </c>
      <c r="FD73" s="13">
        <f t="shared" si="307"/>
        <v>0</v>
      </c>
      <c r="FE73" s="13">
        <f t="shared" si="308"/>
        <v>0</v>
      </c>
      <c r="FF73" s="13">
        <f t="shared" si="309"/>
        <v>0</v>
      </c>
      <c r="FG73" s="13">
        <f t="shared" si="310"/>
        <v>0</v>
      </c>
      <c r="FH73" s="13">
        <f t="shared" si="311"/>
        <v>0</v>
      </c>
      <c r="FI73" s="13">
        <f t="shared" si="312"/>
        <v>0</v>
      </c>
      <c r="FJ73" s="13">
        <f t="shared" si="313"/>
        <v>0</v>
      </c>
      <c r="FK73" s="13">
        <f t="shared" si="314"/>
        <v>0</v>
      </c>
      <c r="FL73" s="13">
        <f t="shared" si="315"/>
        <v>0</v>
      </c>
      <c r="FM73" s="13">
        <f t="shared" si="316"/>
        <v>0</v>
      </c>
      <c r="FN73" s="13">
        <f t="shared" si="317"/>
        <v>0</v>
      </c>
      <c r="FO73" s="13">
        <f t="shared" si="318"/>
        <v>0</v>
      </c>
      <c r="FP73" s="13">
        <f t="shared" si="319"/>
        <v>0</v>
      </c>
      <c r="FQ73" s="13">
        <f t="shared" si="320"/>
        <v>0</v>
      </c>
      <c r="FR73" s="13">
        <f t="shared" si="321"/>
        <v>0</v>
      </c>
      <c r="FS73" s="13">
        <f t="shared" si="322"/>
        <v>0</v>
      </c>
      <c r="FT73" s="13">
        <f t="shared" si="323"/>
        <v>0</v>
      </c>
      <c r="FU73" s="13">
        <f t="shared" si="324"/>
        <v>0</v>
      </c>
      <c r="FV73" s="13">
        <f t="shared" si="325"/>
        <v>0</v>
      </c>
      <c r="FW73" s="13">
        <f t="shared" si="326"/>
        <v>0</v>
      </c>
      <c r="FX73" s="13">
        <f t="shared" si="327"/>
        <v>0</v>
      </c>
      <c r="FY73" s="13">
        <f t="shared" si="328"/>
        <v>0</v>
      </c>
      <c r="FZ73" s="13">
        <f t="shared" si="329"/>
        <v>0</v>
      </c>
      <c r="GA73" s="13">
        <f t="shared" si="330"/>
        <v>0</v>
      </c>
      <c r="GB73" s="13">
        <f t="shared" si="331"/>
        <v>0</v>
      </c>
      <c r="GC73" s="13">
        <f t="shared" si="332"/>
        <v>0</v>
      </c>
      <c r="GD73" s="13">
        <f t="shared" si="333"/>
        <v>0</v>
      </c>
      <c r="GE73" s="13">
        <f t="shared" si="334"/>
        <v>0</v>
      </c>
      <c r="GF73" s="13">
        <f t="shared" si="335"/>
        <v>0</v>
      </c>
      <c r="GG73" s="13">
        <f t="shared" si="336"/>
        <v>1</v>
      </c>
      <c r="GH73" s="30">
        <f t="shared" si="337"/>
        <v>2</v>
      </c>
    </row>
    <row r="74" spans="1:190">
      <c r="A74" s="2">
        <f>'database including 834 studies'!A74</f>
        <v>73</v>
      </c>
      <c r="B74" s="2">
        <f>'database including 834 studies'!J74</f>
        <v>1</v>
      </c>
      <c r="C74" s="2">
        <f>'database including 834 studies'!K74</f>
        <v>5</v>
      </c>
      <c r="D74" s="2">
        <f>'database including 834 studies'!L74</f>
        <v>1</v>
      </c>
      <c r="E74" s="2">
        <f>'database including 834 studies'!M74</f>
        <v>1</v>
      </c>
      <c r="F74" s="2">
        <f>'database including 834 studies'!N74</f>
        <v>1</v>
      </c>
      <c r="G74" s="2">
        <f>'database including 834 studies'!O74</f>
        <v>1</v>
      </c>
      <c r="H74" s="2">
        <f>'database including 834 studies'!P74</f>
        <v>0</v>
      </c>
      <c r="I74" s="2">
        <f>'database including 834 studies'!Q74</f>
        <v>1</v>
      </c>
      <c r="J74" s="2">
        <f>'database including 834 studies'!R74</f>
        <v>2019</v>
      </c>
      <c r="K74" s="29">
        <f>'database including 834 studies'!A604</f>
        <v>603</v>
      </c>
      <c r="L74" s="2">
        <f>'database including 834 studies'!J604</f>
        <v>0</v>
      </c>
      <c r="M74" s="2">
        <f>'database including 834 studies'!K604</f>
        <v>6</v>
      </c>
      <c r="N74" s="2">
        <f>'database including 834 studies'!L604</f>
        <v>1</v>
      </c>
      <c r="O74" s="2">
        <f>'database including 834 studies'!M604</f>
        <v>1</v>
      </c>
      <c r="P74" s="2">
        <f>'database including 834 studies'!N604</f>
        <v>1</v>
      </c>
      <c r="Q74" s="2">
        <f>'database including 834 studies'!O604</f>
        <v>1</v>
      </c>
      <c r="R74" s="2">
        <f>'database including 834 studies'!P604</f>
        <v>1</v>
      </c>
      <c r="S74" s="2">
        <f>'database including 834 studies'!Q604</f>
        <v>1</v>
      </c>
      <c r="T74" s="2">
        <f>'database including 834 studies'!R604</f>
        <v>2021</v>
      </c>
      <c r="V74" s="13">
        <f t="shared" si="169"/>
        <v>0</v>
      </c>
      <c r="W74" s="13">
        <f t="shared" si="170"/>
        <v>0</v>
      </c>
      <c r="X74" s="13">
        <f t="shared" si="171"/>
        <v>0</v>
      </c>
      <c r="Y74" s="13">
        <f t="shared" si="172"/>
        <v>0</v>
      </c>
      <c r="Z74" s="13">
        <f t="shared" si="173"/>
        <v>0</v>
      </c>
      <c r="AA74" s="13">
        <f t="shared" si="174"/>
        <v>0</v>
      </c>
      <c r="AB74" s="13">
        <f t="shared" si="175"/>
        <v>0</v>
      </c>
      <c r="AC74" s="13">
        <f t="shared" si="176"/>
        <v>0</v>
      </c>
      <c r="AD74" s="13">
        <f t="shared" si="177"/>
        <v>0</v>
      </c>
      <c r="AE74" s="13">
        <f t="shared" si="178"/>
        <v>0</v>
      </c>
      <c r="AF74" s="13">
        <f t="shared" si="179"/>
        <v>0</v>
      </c>
      <c r="AG74" s="13">
        <f t="shared" si="180"/>
        <v>0</v>
      </c>
      <c r="AH74" s="13">
        <f t="shared" si="181"/>
        <v>0</v>
      </c>
      <c r="AI74" s="13">
        <f t="shared" si="182"/>
        <v>0</v>
      </c>
      <c r="AJ74" s="13">
        <f t="shared" si="183"/>
        <v>0</v>
      </c>
      <c r="AK74" s="13">
        <f t="shared" si="184"/>
        <v>0</v>
      </c>
      <c r="AL74" s="13">
        <f t="shared" si="185"/>
        <v>0</v>
      </c>
      <c r="AM74" s="13">
        <f t="shared" si="186"/>
        <v>0</v>
      </c>
      <c r="AN74" s="13">
        <f t="shared" si="187"/>
        <v>0</v>
      </c>
      <c r="AO74" s="13">
        <f t="shared" si="188"/>
        <v>0</v>
      </c>
      <c r="AP74" s="13">
        <f t="shared" si="189"/>
        <v>0</v>
      </c>
      <c r="AQ74" s="13">
        <f t="shared" si="190"/>
        <v>0</v>
      </c>
      <c r="AR74" s="13">
        <f t="shared" si="191"/>
        <v>0</v>
      </c>
      <c r="AS74" s="13">
        <f t="shared" si="192"/>
        <v>0</v>
      </c>
      <c r="AT74" s="13">
        <f t="shared" si="193"/>
        <v>0</v>
      </c>
      <c r="AU74" s="13">
        <f t="shared" si="194"/>
        <v>0</v>
      </c>
      <c r="AV74" s="13">
        <f t="shared" si="195"/>
        <v>0</v>
      </c>
      <c r="AW74" s="13">
        <f t="shared" si="196"/>
        <v>0</v>
      </c>
      <c r="AX74" s="13">
        <f t="shared" si="197"/>
        <v>0</v>
      </c>
      <c r="AY74" s="13">
        <f t="shared" si="198"/>
        <v>0</v>
      </c>
      <c r="AZ74" s="13">
        <f t="shared" si="199"/>
        <v>0</v>
      </c>
      <c r="BA74" s="13">
        <f t="shared" si="200"/>
        <v>0</v>
      </c>
      <c r="BB74" s="13">
        <f t="shared" si="201"/>
        <v>0</v>
      </c>
      <c r="BC74" s="13">
        <f t="shared" si="202"/>
        <v>0</v>
      </c>
      <c r="BD74" s="13">
        <f t="shared" si="203"/>
        <v>0</v>
      </c>
      <c r="BE74" s="13">
        <f t="shared" si="204"/>
        <v>0</v>
      </c>
      <c r="BF74" s="13">
        <f t="shared" si="205"/>
        <v>0</v>
      </c>
      <c r="BG74" s="13">
        <f t="shared" si="206"/>
        <v>0</v>
      </c>
      <c r="BH74" s="13">
        <f t="shared" si="207"/>
        <v>0</v>
      </c>
      <c r="BI74" s="13">
        <f t="shared" si="208"/>
        <v>0</v>
      </c>
      <c r="BJ74" s="13">
        <f t="shared" si="209"/>
        <v>0</v>
      </c>
      <c r="BK74" s="13">
        <f t="shared" si="210"/>
        <v>0</v>
      </c>
      <c r="BL74" s="13">
        <f t="shared" si="211"/>
        <v>0</v>
      </c>
      <c r="BM74" s="13">
        <f t="shared" si="212"/>
        <v>0</v>
      </c>
      <c r="BN74" s="13">
        <f t="shared" si="213"/>
        <v>0</v>
      </c>
      <c r="BO74" s="13">
        <f t="shared" si="214"/>
        <v>0</v>
      </c>
      <c r="BP74" s="13">
        <f t="shared" si="215"/>
        <v>0</v>
      </c>
      <c r="BQ74" s="13">
        <f t="shared" si="216"/>
        <v>0</v>
      </c>
      <c r="BR74" s="13">
        <f t="shared" si="217"/>
        <v>0</v>
      </c>
      <c r="BS74" s="13">
        <f t="shared" si="218"/>
        <v>0</v>
      </c>
      <c r="BT74" s="13">
        <f t="shared" si="219"/>
        <v>0</v>
      </c>
      <c r="BU74" s="13">
        <f t="shared" si="220"/>
        <v>0</v>
      </c>
      <c r="BV74" s="13">
        <f t="shared" si="221"/>
        <v>0</v>
      </c>
      <c r="BW74" s="13">
        <f t="shared" si="222"/>
        <v>0</v>
      </c>
      <c r="BX74" s="13">
        <f t="shared" si="223"/>
        <v>0</v>
      </c>
      <c r="BY74" s="13">
        <f t="shared" si="224"/>
        <v>0</v>
      </c>
      <c r="BZ74" s="13">
        <f t="shared" si="225"/>
        <v>0</v>
      </c>
      <c r="CA74" s="13">
        <f t="shared" si="226"/>
        <v>0</v>
      </c>
      <c r="CB74" s="13">
        <f t="shared" si="227"/>
        <v>0</v>
      </c>
      <c r="CC74" s="13">
        <f t="shared" si="228"/>
        <v>0</v>
      </c>
      <c r="CD74" s="13">
        <f t="shared" si="229"/>
        <v>0</v>
      </c>
      <c r="CE74" s="13">
        <f t="shared" si="230"/>
        <v>0</v>
      </c>
      <c r="CF74" s="13">
        <f t="shared" si="231"/>
        <v>0</v>
      </c>
      <c r="CG74" s="13">
        <f t="shared" si="232"/>
        <v>0</v>
      </c>
      <c r="CH74" s="13">
        <f t="shared" si="233"/>
        <v>0</v>
      </c>
      <c r="CI74" s="13">
        <f t="shared" si="234"/>
        <v>0</v>
      </c>
      <c r="CJ74" s="13">
        <f t="shared" si="235"/>
        <v>0</v>
      </c>
      <c r="CK74" s="13">
        <f t="shared" si="236"/>
        <v>0</v>
      </c>
      <c r="CL74" s="13">
        <f t="shared" si="237"/>
        <v>1</v>
      </c>
      <c r="CM74" s="13">
        <f t="shared" si="238"/>
        <v>0</v>
      </c>
      <c r="CN74" s="13">
        <f t="shared" si="239"/>
        <v>0</v>
      </c>
      <c r="CO74" s="13">
        <f t="shared" si="240"/>
        <v>0</v>
      </c>
      <c r="CP74" s="13">
        <f t="shared" si="241"/>
        <v>0</v>
      </c>
      <c r="CQ74" s="13">
        <f t="shared" si="242"/>
        <v>0</v>
      </c>
      <c r="CR74" s="13">
        <f t="shared" si="243"/>
        <v>0</v>
      </c>
      <c r="CS74" s="13">
        <f t="shared" si="244"/>
        <v>0</v>
      </c>
      <c r="CT74" s="13">
        <f t="shared" si="245"/>
        <v>0</v>
      </c>
      <c r="CU74" s="13">
        <f t="shared" si="246"/>
        <v>0</v>
      </c>
      <c r="CV74" s="13">
        <f t="shared" si="247"/>
        <v>0</v>
      </c>
      <c r="CW74" s="13">
        <f t="shared" si="248"/>
        <v>0</v>
      </c>
      <c r="CX74" s="13">
        <f t="shared" si="249"/>
        <v>0</v>
      </c>
      <c r="CY74" s="13">
        <f t="shared" si="250"/>
        <v>0</v>
      </c>
      <c r="CZ74" s="13">
        <f t="shared" si="251"/>
        <v>0</v>
      </c>
      <c r="DA74" s="13">
        <f t="shared" si="252"/>
        <v>0</v>
      </c>
      <c r="DB74" s="13">
        <f t="shared" si="253"/>
        <v>0</v>
      </c>
      <c r="DC74" s="13">
        <f t="shared" si="254"/>
        <v>0</v>
      </c>
      <c r="DD74" s="13">
        <f t="shared" si="255"/>
        <v>0</v>
      </c>
      <c r="DE74" s="13">
        <f t="shared" si="256"/>
        <v>0</v>
      </c>
      <c r="DF74" s="13">
        <f t="shared" si="257"/>
        <v>0</v>
      </c>
      <c r="DG74" s="13">
        <f t="shared" si="258"/>
        <v>0</v>
      </c>
      <c r="DH74" s="13">
        <f t="shared" si="259"/>
        <v>0</v>
      </c>
      <c r="DI74" s="13">
        <f t="shared" si="260"/>
        <v>0</v>
      </c>
      <c r="DJ74" s="13">
        <f t="shared" si="261"/>
        <v>0</v>
      </c>
      <c r="DK74" s="13">
        <f t="shared" si="262"/>
        <v>0</v>
      </c>
      <c r="DL74" s="13">
        <f t="shared" si="263"/>
        <v>0</v>
      </c>
      <c r="DM74" s="13">
        <f t="shared" si="264"/>
        <v>0</v>
      </c>
      <c r="DN74" s="13">
        <f t="shared" si="265"/>
        <v>0</v>
      </c>
      <c r="DO74" s="13">
        <f t="shared" si="266"/>
        <v>0</v>
      </c>
      <c r="DP74" s="13">
        <f t="shared" si="267"/>
        <v>0</v>
      </c>
      <c r="DQ74" s="13">
        <f t="shared" si="268"/>
        <v>0</v>
      </c>
      <c r="DR74" s="13">
        <f t="shared" si="269"/>
        <v>0</v>
      </c>
      <c r="DS74" s="13">
        <f t="shared" si="270"/>
        <v>0</v>
      </c>
      <c r="DT74" s="13">
        <f t="shared" si="271"/>
        <v>0</v>
      </c>
      <c r="DU74" s="13">
        <f t="shared" si="272"/>
        <v>0</v>
      </c>
      <c r="DV74" s="13">
        <f t="shared" si="273"/>
        <v>0</v>
      </c>
      <c r="DW74" s="13">
        <f t="shared" si="274"/>
        <v>0</v>
      </c>
      <c r="DX74" s="13">
        <f t="shared" si="275"/>
        <v>0</v>
      </c>
      <c r="DY74" s="13">
        <f t="shared" si="276"/>
        <v>0</v>
      </c>
      <c r="DZ74" s="13">
        <f t="shared" si="277"/>
        <v>0</v>
      </c>
      <c r="EA74" s="13">
        <f t="shared" si="278"/>
        <v>0</v>
      </c>
      <c r="EB74" s="13">
        <f t="shared" si="279"/>
        <v>0</v>
      </c>
      <c r="EC74" s="13">
        <f t="shared" si="280"/>
        <v>0</v>
      </c>
      <c r="ED74" s="13">
        <f t="shared" si="281"/>
        <v>0</v>
      </c>
      <c r="EE74" s="13">
        <f t="shared" si="282"/>
        <v>0</v>
      </c>
      <c r="EF74" s="13">
        <f t="shared" si="283"/>
        <v>0</v>
      </c>
      <c r="EG74" s="13">
        <f t="shared" si="284"/>
        <v>0</v>
      </c>
      <c r="EH74" s="13">
        <f t="shared" si="285"/>
        <v>0</v>
      </c>
      <c r="EI74" s="13">
        <f t="shared" si="286"/>
        <v>0</v>
      </c>
      <c r="EJ74" s="13">
        <f t="shared" si="287"/>
        <v>0</v>
      </c>
      <c r="EK74" s="13">
        <f t="shared" si="288"/>
        <v>0</v>
      </c>
      <c r="EL74" s="13">
        <f t="shared" si="289"/>
        <v>0</v>
      </c>
      <c r="EM74" s="13">
        <f t="shared" si="290"/>
        <v>0</v>
      </c>
      <c r="EN74" s="13">
        <f t="shared" si="291"/>
        <v>0</v>
      </c>
      <c r="EO74" s="13">
        <f t="shared" si="292"/>
        <v>0</v>
      </c>
      <c r="EP74" s="13">
        <f t="shared" si="293"/>
        <v>0</v>
      </c>
      <c r="EQ74" s="13">
        <f t="shared" si="294"/>
        <v>0</v>
      </c>
      <c r="ER74" s="13">
        <f t="shared" si="295"/>
        <v>0</v>
      </c>
      <c r="ES74" s="13">
        <f t="shared" si="296"/>
        <v>0</v>
      </c>
      <c r="ET74" s="13">
        <f t="shared" si="297"/>
        <v>0</v>
      </c>
      <c r="EU74" s="13">
        <f t="shared" si="298"/>
        <v>0</v>
      </c>
      <c r="EV74" s="13">
        <f t="shared" si="299"/>
        <v>0</v>
      </c>
      <c r="EW74" s="13">
        <f t="shared" si="300"/>
        <v>0</v>
      </c>
      <c r="EX74" s="13">
        <f t="shared" si="301"/>
        <v>0</v>
      </c>
      <c r="EY74" s="13">
        <f t="shared" si="302"/>
        <v>0</v>
      </c>
      <c r="EZ74" s="13">
        <f t="shared" si="303"/>
        <v>0</v>
      </c>
      <c r="FA74" s="13">
        <f t="shared" si="304"/>
        <v>0</v>
      </c>
      <c r="FB74" s="13">
        <f t="shared" si="305"/>
        <v>0</v>
      </c>
      <c r="FC74" s="13">
        <f t="shared" si="306"/>
        <v>0</v>
      </c>
      <c r="FD74" s="13">
        <f t="shared" si="307"/>
        <v>0</v>
      </c>
      <c r="FE74" s="13">
        <f t="shared" si="308"/>
        <v>0</v>
      </c>
      <c r="FF74" s="13">
        <f t="shared" si="309"/>
        <v>0</v>
      </c>
      <c r="FG74" s="13">
        <f t="shared" si="310"/>
        <v>0</v>
      </c>
      <c r="FH74" s="13">
        <f t="shared" si="311"/>
        <v>0</v>
      </c>
      <c r="FI74" s="13">
        <f t="shared" si="312"/>
        <v>0</v>
      </c>
      <c r="FJ74" s="13">
        <f t="shared" si="313"/>
        <v>0</v>
      </c>
      <c r="FK74" s="13">
        <f t="shared" si="314"/>
        <v>0</v>
      </c>
      <c r="FL74" s="13">
        <f t="shared" si="315"/>
        <v>0</v>
      </c>
      <c r="FM74" s="13">
        <f t="shared" si="316"/>
        <v>0</v>
      </c>
      <c r="FN74" s="13">
        <f t="shared" si="317"/>
        <v>0</v>
      </c>
      <c r="FO74" s="13">
        <f t="shared" si="318"/>
        <v>0</v>
      </c>
      <c r="FP74" s="13">
        <f t="shared" si="319"/>
        <v>0</v>
      </c>
      <c r="FQ74" s="13">
        <f t="shared" si="320"/>
        <v>0</v>
      </c>
      <c r="FR74" s="13">
        <f t="shared" si="321"/>
        <v>0</v>
      </c>
      <c r="FS74" s="13">
        <f t="shared" si="322"/>
        <v>0</v>
      </c>
      <c r="FT74" s="13">
        <f t="shared" si="323"/>
        <v>0</v>
      </c>
      <c r="FU74" s="13">
        <f t="shared" si="324"/>
        <v>0</v>
      </c>
      <c r="FV74" s="13">
        <f t="shared" si="325"/>
        <v>0</v>
      </c>
      <c r="FW74" s="13">
        <f t="shared" si="326"/>
        <v>0</v>
      </c>
      <c r="FX74" s="13">
        <f t="shared" si="327"/>
        <v>0</v>
      </c>
      <c r="FY74" s="13">
        <f t="shared" si="328"/>
        <v>0</v>
      </c>
      <c r="FZ74" s="13">
        <f t="shared" si="329"/>
        <v>0</v>
      </c>
      <c r="GA74" s="13">
        <f t="shared" si="330"/>
        <v>0</v>
      </c>
      <c r="GB74" s="13">
        <f t="shared" si="331"/>
        <v>0</v>
      </c>
      <c r="GC74" s="13">
        <f t="shared" si="332"/>
        <v>0</v>
      </c>
      <c r="GD74" s="13">
        <f t="shared" si="333"/>
        <v>0</v>
      </c>
      <c r="GE74" s="13">
        <f t="shared" si="334"/>
        <v>0</v>
      </c>
      <c r="GF74" s="13">
        <f t="shared" si="335"/>
        <v>1</v>
      </c>
      <c r="GG74" s="13">
        <f t="shared" si="336"/>
        <v>0</v>
      </c>
      <c r="GH74" s="30">
        <f t="shared" si="337"/>
        <v>2</v>
      </c>
    </row>
    <row r="75" spans="1:190">
      <c r="A75" s="2">
        <f>'database including 834 studies'!A75</f>
        <v>74</v>
      </c>
      <c r="B75" s="2">
        <f>'database including 834 studies'!J75</f>
        <v>1</v>
      </c>
      <c r="C75" s="2">
        <f>'database including 834 studies'!K75</f>
        <v>5</v>
      </c>
      <c r="D75" s="2">
        <f>'database including 834 studies'!L75</f>
        <v>1</v>
      </c>
      <c r="E75" s="2">
        <f>'database including 834 studies'!M75</f>
        <v>1</v>
      </c>
      <c r="F75" s="2">
        <f>'database including 834 studies'!N75</f>
        <v>1</v>
      </c>
      <c r="G75" s="2">
        <f>'database including 834 studies'!O75</f>
        <v>1</v>
      </c>
      <c r="H75" s="2">
        <f>'database including 834 studies'!P75</f>
        <v>1</v>
      </c>
      <c r="I75" s="2">
        <f>'database including 834 studies'!Q75</f>
        <v>0</v>
      </c>
      <c r="J75" s="2">
        <f>'database including 834 studies'!R75</f>
        <v>2021</v>
      </c>
      <c r="K75" s="29">
        <f>'database including 834 studies'!A605</f>
        <v>604</v>
      </c>
      <c r="L75" s="2">
        <f>'database including 834 studies'!J605</f>
        <v>0</v>
      </c>
      <c r="M75" s="2">
        <f>'database including 834 studies'!K605</f>
        <v>6</v>
      </c>
      <c r="N75" s="2">
        <f>'database including 834 studies'!L605</f>
        <v>1</v>
      </c>
      <c r="O75" s="2">
        <f>'database including 834 studies'!M605</f>
        <v>1</v>
      </c>
      <c r="P75" s="2">
        <f>'database including 834 studies'!N605</f>
        <v>1</v>
      </c>
      <c r="Q75" s="2">
        <f>'database including 834 studies'!O605</f>
        <v>1</v>
      </c>
      <c r="R75" s="2">
        <f>'database including 834 studies'!P605</f>
        <v>1</v>
      </c>
      <c r="S75" s="2">
        <f>'database including 834 studies'!Q605</f>
        <v>1</v>
      </c>
      <c r="T75" s="2">
        <f>'database including 834 studies'!R605</f>
        <v>2021</v>
      </c>
      <c r="V75" s="13">
        <f t="shared" si="169"/>
        <v>0</v>
      </c>
      <c r="W75" s="13">
        <f t="shared" si="170"/>
        <v>0</v>
      </c>
      <c r="X75" s="13">
        <f t="shared" si="171"/>
        <v>0</v>
      </c>
      <c r="Y75" s="13">
        <f t="shared" si="172"/>
        <v>0</v>
      </c>
      <c r="Z75" s="13">
        <f t="shared" si="173"/>
        <v>0</v>
      </c>
      <c r="AA75" s="13">
        <f t="shared" si="174"/>
        <v>0</v>
      </c>
      <c r="AB75" s="13">
        <f t="shared" si="175"/>
        <v>0</v>
      </c>
      <c r="AC75" s="13">
        <f t="shared" si="176"/>
        <v>0</v>
      </c>
      <c r="AD75" s="13">
        <f t="shared" si="177"/>
        <v>0</v>
      </c>
      <c r="AE75" s="13">
        <f t="shared" si="178"/>
        <v>0</v>
      </c>
      <c r="AF75" s="13">
        <f t="shared" si="179"/>
        <v>0</v>
      </c>
      <c r="AG75" s="13">
        <f t="shared" si="180"/>
        <v>0</v>
      </c>
      <c r="AH75" s="13">
        <f t="shared" si="181"/>
        <v>0</v>
      </c>
      <c r="AI75" s="13">
        <f t="shared" si="182"/>
        <v>0</v>
      </c>
      <c r="AJ75" s="13">
        <f t="shared" si="183"/>
        <v>0</v>
      </c>
      <c r="AK75" s="13">
        <f t="shared" si="184"/>
        <v>0</v>
      </c>
      <c r="AL75" s="13">
        <f t="shared" si="185"/>
        <v>0</v>
      </c>
      <c r="AM75" s="13">
        <f t="shared" si="186"/>
        <v>0</v>
      </c>
      <c r="AN75" s="13">
        <f t="shared" si="187"/>
        <v>0</v>
      </c>
      <c r="AO75" s="13">
        <f t="shared" si="188"/>
        <v>0</v>
      </c>
      <c r="AP75" s="13">
        <f t="shared" si="189"/>
        <v>0</v>
      </c>
      <c r="AQ75" s="13">
        <f t="shared" si="190"/>
        <v>0</v>
      </c>
      <c r="AR75" s="13">
        <f t="shared" si="191"/>
        <v>0</v>
      </c>
      <c r="AS75" s="13">
        <f t="shared" si="192"/>
        <v>0</v>
      </c>
      <c r="AT75" s="13">
        <f t="shared" si="193"/>
        <v>0</v>
      </c>
      <c r="AU75" s="13">
        <f t="shared" si="194"/>
        <v>0</v>
      </c>
      <c r="AV75" s="13">
        <f t="shared" si="195"/>
        <v>0</v>
      </c>
      <c r="AW75" s="13">
        <f t="shared" si="196"/>
        <v>0</v>
      </c>
      <c r="AX75" s="13">
        <f t="shared" si="197"/>
        <v>0</v>
      </c>
      <c r="AY75" s="13">
        <f t="shared" si="198"/>
        <v>0</v>
      </c>
      <c r="AZ75" s="13">
        <f t="shared" si="199"/>
        <v>0</v>
      </c>
      <c r="BA75" s="13">
        <f t="shared" si="200"/>
        <v>0</v>
      </c>
      <c r="BB75" s="13">
        <f t="shared" si="201"/>
        <v>0</v>
      </c>
      <c r="BC75" s="13">
        <f t="shared" si="202"/>
        <v>0</v>
      </c>
      <c r="BD75" s="13">
        <f t="shared" si="203"/>
        <v>0</v>
      </c>
      <c r="BE75" s="13">
        <f t="shared" si="204"/>
        <v>0</v>
      </c>
      <c r="BF75" s="13">
        <f t="shared" si="205"/>
        <v>0</v>
      </c>
      <c r="BG75" s="13">
        <f t="shared" si="206"/>
        <v>0</v>
      </c>
      <c r="BH75" s="13">
        <f t="shared" si="207"/>
        <v>0</v>
      </c>
      <c r="BI75" s="13">
        <f t="shared" si="208"/>
        <v>0</v>
      </c>
      <c r="BJ75" s="13">
        <f t="shared" si="209"/>
        <v>0</v>
      </c>
      <c r="BK75" s="13">
        <f t="shared" si="210"/>
        <v>0</v>
      </c>
      <c r="BL75" s="13">
        <f t="shared" si="211"/>
        <v>0</v>
      </c>
      <c r="BM75" s="13">
        <f t="shared" si="212"/>
        <v>0</v>
      </c>
      <c r="BN75" s="13">
        <f t="shared" si="213"/>
        <v>0</v>
      </c>
      <c r="BO75" s="13">
        <f t="shared" si="214"/>
        <v>0</v>
      </c>
      <c r="BP75" s="13">
        <f t="shared" si="215"/>
        <v>0</v>
      </c>
      <c r="BQ75" s="13">
        <f t="shared" si="216"/>
        <v>0</v>
      </c>
      <c r="BR75" s="13">
        <f t="shared" si="217"/>
        <v>0</v>
      </c>
      <c r="BS75" s="13">
        <f t="shared" si="218"/>
        <v>0</v>
      </c>
      <c r="BT75" s="13">
        <f t="shared" si="219"/>
        <v>0</v>
      </c>
      <c r="BU75" s="13">
        <f t="shared" si="220"/>
        <v>0</v>
      </c>
      <c r="BV75" s="13">
        <f t="shared" si="221"/>
        <v>0</v>
      </c>
      <c r="BW75" s="13">
        <f t="shared" si="222"/>
        <v>0</v>
      </c>
      <c r="BX75" s="13">
        <f t="shared" si="223"/>
        <v>0</v>
      </c>
      <c r="BY75" s="13">
        <f t="shared" si="224"/>
        <v>0</v>
      </c>
      <c r="BZ75" s="13">
        <f t="shared" si="225"/>
        <v>0</v>
      </c>
      <c r="CA75" s="13">
        <f t="shared" si="226"/>
        <v>0</v>
      </c>
      <c r="CB75" s="13">
        <f t="shared" si="227"/>
        <v>0</v>
      </c>
      <c r="CC75" s="13">
        <f t="shared" si="228"/>
        <v>0</v>
      </c>
      <c r="CD75" s="13">
        <f t="shared" si="229"/>
        <v>0</v>
      </c>
      <c r="CE75" s="13">
        <f t="shared" si="230"/>
        <v>0</v>
      </c>
      <c r="CF75" s="13">
        <f t="shared" si="231"/>
        <v>0</v>
      </c>
      <c r="CG75" s="13">
        <f t="shared" si="232"/>
        <v>0</v>
      </c>
      <c r="CH75" s="13">
        <f t="shared" si="233"/>
        <v>0</v>
      </c>
      <c r="CI75" s="13">
        <f t="shared" si="234"/>
        <v>0</v>
      </c>
      <c r="CJ75" s="13">
        <f t="shared" si="235"/>
        <v>0</v>
      </c>
      <c r="CK75" s="13">
        <f t="shared" si="236"/>
        <v>0</v>
      </c>
      <c r="CL75" s="13">
        <f t="shared" si="237"/>
        <v>0</v>
      </c>
      <c r="CM75" s="13">
        <f t="shared" si="238"/>
        <v>0</v>
      </c>
      <c r="CN75" s="13">
        <f t="shared" si="239"/>
        <v>1</v>
      </c>
      <c r="CO75" s="13">
        <f t="shared" si="240"/>
        <v>0</v>
      </c>
      <c r="CP75" s="13">
        <f t="shared" si="241"/>
        <v>0</v>
      </c>
      <c r="CQ75" s="13">
        <f t="shared" si="242"/>
        <v>0</v>
      </c>
      <c r="CR75" s="13">
        <f t="shared" si="243"/>
        <v>0</v>
      </c>
      <c r="CS75" s="13">
        <f t="shared" si="244"/>
        <v>0</v>
      </c>
      <c r="CT75" s="13">
        <f t="shared" si="245"/>
        <v>0</v>
      </c>
      <c r="CU75" s="13">
        <f t="shared" si="246"/>
        <v>0</v>
      </c>
      <c r="CV75" s="13">
        <f t="shared" si="247"/>
        <v>0</v>
      </c>
      <c r="CW75" s="13">
        <f t="shared" si="248"/>
        <v>0</v>
      </c>
      <c r="CX75" s="13">
        <f t="shared" si="249"/>
        <v>0</v>
      </c>
      <c r="CY75" s="13">
        <f t="shared" si="250"/>
        <v>0</v>
      </c>
      <c r="CZ75" s="13">
        <f t="shared" si="251"/>
        <v>0</v>
      </c>
      <c r="DA75" s="13">
        <f t="shared" si="252"/>
        <v>0</v>
      </c>
      <c r="DB75" s="13">
        <f t="shared" si="253"/>
        <v>0</v>
      </c>
      <c r="DC75" s="13">
        <f t="shared" si="254"/>
        <v>0</v>
      </c>
      <c r="DD75" s="13">
        <f t="shared" si="255"/>
        <v>0</v>
      </c>
      <c r="DE75" s="13">
        <f t="shared" si="256"/>
        <v>0</v>
      </c>
      <c r="DF75" s="13">
        <f t="shared" si="257"/>
        <v>0</v>
      </c>
      <c r="DG75" s="13">
        <f t="shared" si="258"/>
        <v>0</v>
      </c>
      <c r="DH75" s="13">
        <f t="shared" si="259"/>
        <v>0</v>
      </c>
      <c r="DI75" s="13">
        <f t="shared" si="260"/>
        <v>0</v>
      </c>
      <c r="DJ75" s="13">
        <f t="shared" si="261"/>
        <v>0</v>
      </c>
      <c r="DK75" s="13">
        <f t="shared" si="262"/>
        <v>0</v>
      </c>
      <c r="DL75" s="13">
        <f t="shared" si="263"/>
        <v>0</v>
      </c>
      <c r="DM75" s="13">
        <f t="shared" si="264"/>
        <v>0</v>
      </c>
      <c r="DN75" s="13">
        <f t="shared" si="265"/>
        <v>0</v>
      </c>
      <c r="DO75" s="13">
        <f t="shared" si="266"/>
        <v>0</v>
      </c>
      <c r="DP75" s="13">
        <f t="shared" si="267"/>
        <v>0</v>
      </c>
      <c r="DQ75" s="13">
        <f t="shared" si="268"/>
        <v>0</v>
      </c>
      <c r="DR75" s="13">
        <f t="shared" si="269"/>
        <v>0</v>
      </c>
      <c r="DS75" s="13">
        <f t="shared" si="270"/>
        <v>0</v>
      </c>
      <c r="DT75" s="13">
        <f t="shared" si="271"/>
        <v>0</v>
      </c>
      <c r="DU75" s="13">
        <f t="shared" si="272"/>
        <v>0</v>
      </c>
      <c r="DV75" s="13">
        <f t="shared" si="273"/>
        <v>0</v>
      </c>
      <c r="DW75" s="13">
        <f t="shared" si="274"/>
        <v>0</v>
      </c>
      <c r="DX75" s="13">
        <f t="shared" si="275"/>
        <v>0</v>
      </c>
      <c r="DY75" s="13">
        <f t="shared" si="276"/>
        <v>0</v>
      </c>
      <c r="DZ75" s="13">
        <f t="shared" si="277"/>
        <v>0</v>
      </c>
      <c r="EA75" s="13">
        <f t="shared" si="278"/>
        <v>0</v>
      </c>
      <c r="EB75" s="13">
        <f t="shared" si="279"/>
        <v>0</v>
      </c>
      <c r="EC75" s="13">
        <f t="shared" si="280"/>
        <v>0</v>
      </c>
      <c r="ED75" s="13">
        <f t="shared" si="281"/>
        <v>0</v>
      </c>
      <c r="EE75" s="13">
        <f t="shared" si="282"/>
        <v>0</v>
      </c>
      <c r="EF75" s="13">
        <f t="shared" si="283"/>
        <v>0</v>
      </c>
      <c r="EG75" s="13">
        <f t="shared" si="284"/>
        <v>0</v>
      </c>
      <c r="EH75" s="13">
        <f t="shared" si="285"/>
        <v>0</v>
      </c>
      <c r="EI75" s="13">
        <f t="shared" si="286"/>
        <v>0</v>
      </c>
      <c r="EJ75" s="13">
        <f t="shared" si="287"/>
        <v>0</v>
      </c>
      <c r="EK75" s="13">
        <f t="shared" si="288"/>
        <v>0</v>
      </c>
      <c r="EL75" s="13">
        <f t="shared" si="289"/>
        <v>0</v>
      </c>
      <c r="EM75" s="13">
        <f t="shared" si="290"/>
        <v>0</v>
      </c>
      <c r="EN75" s="13">
        <f t="shared" si="291"/>
        <v>0</v>
      </c>
      <c r="EO75" s="13">
        <f t="shared" si="292"/>
        <v>0</v>
      </c>
      <c r="EP75" s="13">
        <f t="shared" si="293"/>
        <v>0</v>
      </c>
      <c r="EQ75" s="13">
        <f t="shared" si="294"/>
        <v>0</v>
      </c>
      <c r="ER75" s="13">
        <f t="shared" si="295"/>
        <v>0</v>
      </c>
      <c r="ES75" s="13">
        <f t="shared" si="296"/>
        <v>0</v>
      </c>
      <c r="ET75" s="13">
        <f t="shared" si="297"/>
        <v>0</v>
      </c>
      <c r="EU75" s="13">
        <f t="shared" si="298"/>
        <v>0</v>
      </c>
      <c r="EV75" s="13">
        <f t="shared" si="299"/>
        <v>0</v>
      </c>
      <c r="EW75" s="13">
        <f t="shared" si="300"/>
        <v>0</v>
      </c>
      <c r="EX75" s="13">
        <f t="shared" si="301"/>
        <v>0</v>
      </c>
      <c r="EY75" s="13">
        <f t="shared" si="302"/>
        <v>0</v>
      </c>
      <c r="EZ75" s="13">
        <f t="shared" si="303"/>
        <v>0</v>
      </c>
      <c r="FA75" s="13">
        <f t="shared" si="304"/>
        <v>0</v>
      </c>
      <c r="FB75" s="13">
        <f t="shared" si="305"/>
        <v>0</v>
      </c>
      <c r="FC75" s="13">
        <f t="shared" si="306"/>
        <v>0</v>
      </c>
      <c r="FD75" s="13">
        <f t="shared" si="307"/>
        <v>0</v>
      </c>
      <c r="FE75" s="13">
        <f t="shared" si="308"/>
        <v>0</v>
      </c>
      <c r="FF75" s="13">
        <f t="shared" si="309"/>
        <v>0</v>
      </c>
      <c r="FG75" s="13">
        <f t="shared" si="310"/>
        <v>0</v>
      </c>
      <c r="FH75" s="13">
        <f t="shared" si="311"/>
        <v>0</v>
      </c>
      <c r="FI75" s="13">
        <f t="shared" si="312"/>
        <v>0</v>
      </c>
      <c r="FJ75" s="13">
        <f t="shared" si="313"/>
        <v>0</v>
      </c>
      <c r="FK75" s="13">
        <f t="shared" si="314"/>
        <v>0</v>
      </c>
      <c r="FL75" s="13">
        <f t="shared" si="315"/>
        <v>0</v>
      </c>
      <c r="FM75" s="13">
        <f t="shared" si="316"/>
        <v>0</v>
      </c>
      <c r="FN75" s="13">
        <f t="shared" si="317"/>
        <v>0</v>
      </c>
      <c r="FO75" s="13">
        <f t="shared" si="318"/>
        <v>0</v>
      </c>
      <c r="FP75" s="13">
        <f t="shared" si="319"/>
        <v>0</v>
      </c>
      <c r="FQ75" s="13">
        <f t="shared" si="320"/>
        <v>0</v>
      </c>
      <c r="FR75" s="13">
        <f t="shared" si="321"/>
        <v>0</v>
      </c>
      <c r="FS75" s="13">
        <f t="shared" si="322"/>
        <v>0</v>
      </c>
      <c r="FT75" s="13">
        <f t="shared" si="323"/>
        <v>0</v>
      </c>
      <c r="FU75" s="13">
        <f t="shared" si="324"/>
        <v>0</v>
      </c>
      <c r="FV75" s="13">
        <f t="shared" si="325"/>
        <v>0</v>
      </c>
      <c r="FW75" s="13">
        <f t="shared" si="326"/>
        <v>0</v>
      </c>
      <c r="FX75" s="13">
        <f t="shared" si="327"/>
        <v>0</v>
      </c>
      <c r="FY75" s="13">
        <f t="shared" si="328"/>
        <v>0</v>
      </c>
      <c r="FZ75" s="13">
        <f t="shared" si="329"/>
        <v>0</v>
      </c>
      <c r="GA75" s="13">
        <f t="shared" si="330"/>
        <v>0</v>
      </c>
      <c r="GB75" s="13">
        <f t="shared" si="331"/>
        <v>0</v>
      </c>
      <c r="GC75" s="13">
        <f t="shared" si="332"/>
        <v>0</v>
      </c>
      <c r="GD75" s="13">
        <f t="shared" si="333"/>
        <v>0</v>
      </c>
      <c r="GE75" s="13">
        <f t="shared" si="334"/>
        <v>0</v>
      </c>
      <c r="GF75" s="13">
        <f t="shared" si="335"/>
        <v>1</v>
      </c>
      <c r="GG75" s="13">
        <f t="shared" si="336"/>
        <v>0</v>
      </c>
      <c r="GH75" s="30">
        <f t="shared" si="337"/>
        <v>2</v>
      </c>
    </row>
    <row r="76" spans="1:190">
      <c r="A76" s="2">
        <f>'database including 834 studies'!A76</f>
        <v>75</v>
      </c>
      <c r="B76" s="2">
        <f>'database including 834 studies'!J76</f>
        <v>1</v>
      </c>
      <c r="C76" s="2">
        <f>'database including 834 studies'!K76</f>
        <v>5</v>
      </c>
      <c r="D76" s="2">
        <f>'database including 834 studies'!L76</f>
        <v>1</v>
      </c>
      <c r="E76" s="2">
        <f>'database including 834 studies'!M76</f>
        <v>1</v>
      </c>
      <c r="F76" s="2">
        <f>'database including 834 studies'!N76</f>
        <v>1</v>
      </c>
      <c r="G76" s="2">
        <f>'database including 834 studies'!O76</f>
        <v>1</v>
      </c>
      <c r="H76" s="2">
        <f>'database including 834 studies'!P76</f>
        <v>1</v>
      </c>
      <c r="I76" s="2">
        <f>'database including 834 studies'!Q76</f>
        <v>0</v>
      </c>
      <c r="J76" s="2">
        <f>'database including 834 studies'!R76</f>
        <v>2015</v>
      </c>
      <c r="K76" s="29">
        <f>'database including 834 studies'!A606</f>
        <v>605</v>
      </c>
      <c r="L76" s="2">
        <f>'database including 834 studies'!J606</f>
        <v>0</v>
      </c>
      <c r="M76" s="2">
        <f>'database including 834 studies'!K606</f>
        <v>6</v>
      </c>
      <c r="N76" s="2">
        <f>'database including 834 studies'!L606</f>
        <v>1</v>
      </c>
      <c r="O76" s="2">
        <f>'database including 834 studies'!M606</f>
        <v>1</v>
      </c>
      <c r="P76" s="2">
        <f>'database including 834 studies'!N606</f>
        <v>1</v>
      </c>
      <c r="Q76" s="2">
        <f>'database including 834 studies'!O606</f>
        <v>1</v>
      </c>
      <c r="R76" s="2">
        <f>'database including 834 studies'!P606</f>
        <v>1</v>
      </c>
      <c r="S76" s="2">
        <f>'database including 834 studies'!Q606</f>
        <v>1</v>
      </c>
      <c r="T76" s="2">
        <f>'database including 834 studies'!R606</f>
        <v>2021</v>
      </c>
      <c r="V76" s="13">
        <f t="shared" si="169"/>
        <v>0</v>
      </c>
      <c r="W76" s="13">
        <f t="shared" si="170"/>
        <v>0</v>
      </c>
      <c r="X76" s="13">
        <f t="shared" si="171"/>
        <v>0</v>
      </c>
      <c r="Y76" s="13">
        <f t="shared" si="172"/>
        <v>0</v>
      </c>
      <c r="Z76" s="13">
        <f t="shared" si="173"/>
        <v>0</v>
      </c>
      <c r="AA76" s="13">
        <f t="shared" si="174"/>
        <v>0</v>
      </c>
      <c r="AB76" s="13">
        <f t="shared" si="175"/>
        <v>0</v>
      </c>
      <c r="AC76" s="13">
        <f t="shared" si="176"/>
        <v>0</v>
      </c>
      <c r="AD76" s="13">
        <f t="shared" si="177"/>
        <v>0</v>
      </c>
      <c r="AE76" s="13">
        <f t="shared" si="178"/>
        <v>0</v>
      </c>
      <c r="AF76" s="13">
        <f t="shared" si="179"/>
        <v>0</v>
      </c>
      <c r="AG76" s="13">
        <f t="shared" si="180"/>
        <v>0</v>
      </c>
      <c r="AH76" s="13">
        <f t="shared" si="181"/>
        <v>0</v>
      </c>
      <c r="AI76" s="13">
        <f t="shared" si="182"/>
        <v>0</v>
      </c>
      <c r="AJ76" s="13">
        <f t="shared" si="183"/>
        <v>0</v>
      </c>
      <c r="AK76" s="13">
        <f t="shared" si="184"/>
        <v>0</v>
      </c>
      <c r="AL76" s="13">
        <f t="shared" si="185"/>
        <v>0</v>
      </c>
      <c r="AM76" s="13">
        <f t="shared" si="186"/>
        <v>0</v>
      </c>
      <c r="AN76" s="13">
        <f t="shared" si="187"/>
        <v>0</v>
      </c>
      <c r="AO76" s="13">
        <f t="shared" si="188"/>
        <v>0</v>
      </c>
      <c r="AP76" s="13">
        <f t="shared" si="189"/>
        <v>0</v>
      </c>
      <c r="AQ76" s="13">
        <f t="shared" si="190"/>
        <v>0</v>
      </c>
      <c r="AR76" s="13">
        <f t="shared" si="191"/>
        <v>0</v>
      </c>
      <c r="AS76" s="13">
        <f t="shared" si="192"/>
        <v>0</v>
      </c>
      <c r="AT76" s="13">
        <f t="shared" si="193"/>
        <v>0</v>
      </c>
      <c r="AU76" s="13">
        <f t="shared" si="194"/>
        <v>0</v>
      </c>
      <c r="AV76" s="13">
        <f t="shared" si="195"/>
        <v>0</v>
      </c>
      <c r="AW76" s="13">
        <f t="shared" si="196"/>
        <v>0</v>
      </c>
      <c r="AX76" s="13">
        <f t="shared" si="197"/>
        <v>0</v>
      </c>
      <c r="AY76" s="13">
        <f t="shared" si="198"/>
        <v>0</v>
      </c>
      <c r="AZ76" s="13">
        <f t="shared" si="199"/>
        <v>0</v>
      </c>
      <c r="BA76" s="13">
        <f t="shared" si="200"/>
        <v>0</v>
      </c>
      <c r="BB76" s="13">
        <f t="shared" si="201"/>
        <v>0</v>
      </c>
      <c r="BC76" s="13">
        <f t="shared" si="202"/>
        <v>0</v>
      </c>
      <c r="BD76" s="13">
        <f t="shared" si="203"/>
        <v>0</v>
      </c>
      <c r="BE76" s="13">
        <f t="shared" si="204"/>
        <v>0</v>
      </c>
      <c r="BF76" s="13">
        <f t="shared" si="205"/>
        <v>0</v>
      </c>
      <c r="BG76" s="13">
        <f t="shared" si="206"/>
        <v>0</v>
      </c>
      <c r="BH76" s="13">
        <f t="shared" si="207"/>
        <v>0</v>
      </c>
      <c r="BI76" s="13">
        <f t="shared" si="208"/>
        <v>0</v>
      </c>
      <c r="BJ76" s="13">
        <f t="shared" si="209"/>
        <v>0</v>
      </c>
      <c r="BK76" s="13">
        <f t="shared" si="210"/>
        <v>0</v>
      </c>
      <c r="BL76" s="13">
        <f t="shared" si="211"/>
        <v>0</v>
      </c>
      <c r="BM76" s="13">
        <f t="shared" si="212"/>
        <v>0</v>
      </c>
      <c r="BN76" s="13">
        <f t="shared" si="213"/>
        <v>0</v>
      </c>
      <c r="BO76" s="13">
        <f t="shared" si="214"/>
        <v>0</v>
      </c>
      <c r="BP76" s="13">
        <f t="shared" si="215"/>
        <v>0</v>
      </c>
      <c r="BQ76" s="13">
        <f t="shared" si="216"/>
        <v>0</v>
      </c>
      <c r="BR76" s="13">
        <f t="shared" si="217"/>
        <v>0</v>
      </c>
      <c r="BS76" s="13">
        <f t="shared" si="218"/>
        <v>0</v>
      </c>
      <c r="BT76" s="13">
        <f t="shared" si="219"/>
        <v>0</v>
      </c>
      <c r="BU76" s="13">
        <f t="shared" si="220"/>
        <v>0</v>
      </c>
      <c r="BV76" s="13">
        <f t="shared" si="221"/>
        <v>0</v>
      </c>
      <c r="BW76" s="13">
        <f t="shared" si="222"/>
        <v>0</v>
      </c>
      <c r="BX76" s="13">
        <f t="shared" si="223"/>
        <v>0</v>
      </c>
      <c r="BY76" s="13">
        <f t="shared" si="224"/>
        <v>0</v>
      </c>
      <c r="BZ76" s="13">
        <f t="shared" si="225"/>
        <v>0</v>
      </c>
      <c r="CA76" s="13">
        <f t="shared" si="226"/>
        <v>0</v>
      </c>
      <c r="CB76" s="13">
        <f t="shared" si="227"/>
        <v>0</v>
      </c>
      <c r="CC76" s="13">
        <f t="shared" si="228"/>
        <v>0</v>
      </c>
      <c r="CD76" s="13">
        <f t="shared" si="229"/>
        <v>0</v>
      </c>
      <c r="CE76" s="13">
        <f t="shared" si="230"/>
        <v>0</v>
      </c>
      <c r="CF76" s="13">
        <f t="shared" si="231"/>
        <v>0</v>
      </c>
      <c r="CG76" s="13">
        <f t="shared" si="232"/>
        <v>0</v>
      </c>
      <c r="CH76" s="13">
        <f t="shared" si="233"/>
        <v>1</v>
      </c>
      <c r="CI76" s="13">
        <f t="shared" si="234"/>
        <v>0</v>
      </c>
      <c r="CJ76" s="13">
        <f t="shared" si="235"/>
        <v>0</v>
      </c>
      <c r="CK76" s="13">
        <f t="shared" si="236"/>
        <v>0</v>
      </c>
      <c r="CL76" s="13">
        <f t="shared" si="237"/>
        <v>0</v>
      </c>
      <c r="CM76" s="13">
        <f t="shared" si="238"/>
        <v>0</v>
      </c>
      <c r="CN76" s="13">
        <f t="shared" si="239"/>
        <v>0</v>
      </c>
      <c r="CO76" s="13">
        <f t="shared" si="240"/>
        <v>0</v>
      </c>
      <c r="CP76" s="13">
        <f t="shared" si="241"/>
        <v>0</v>
      </c>
      <c r="CQ76" s="13">
        <f t="shared" si="242"/>
        <v>0</v>
      </c>
      <c r="CR76" s="13">
        <f t="shared" si="243"/>
        <v>0</v>
      </c>
      <c r="CS76" s="13">
        <f t="shared" si="244"/>
        <v>0</v>
      </c>
      <c r="CT76" s="13">
        <f t="shared" si="245"/>
        <v>0</v>
      </c>
      <c r="CU76" s="13">
        <f t="shared" si="246"/>
        <v>0</v>
      </c>
      <c r="CV76" s="13">
        <f t="shared" si="247"/>
        <v>0</v>
      </c>
      <c r="CW76" s="13">
        <f t="shared" si="248"/>
        <v>0</v>
      </c>
      <c r="CX76" s="13">
        <f t="shared" si="249"/>
        <v>0</v>
      </c>
      <c r="CY76" s="13">
        <f t="shared" si="250"/>
        <v>0</v>
      </c>
      <c r="CZ76" s="13">
        <f t="shared" si="251"/>
        <v>0</v>
      </c>
      <c r="DA76" s="13">
        <f t="shared" si="252"/>
        <v>0</v>
      </c>
      <c r="DB76" s="13">
        <f t="shared" si="253"/>
        <v>0</v>
      </c>
      <c r="DC76" s="13">
        <f t="shared" si="254"/>
        <v>0</v>
      </c>
      <c r="DD76" s="13">
        <f t="shared" si="255"/>
        <v>0</v>
      </c>
      <c r="DE76" s="13">
        <f t="shared" si="256"/>
        <v>0</v>
      </c>
      <c r="DF76" s="13">
        <f t="shared" si="257"/>
        <v>0</v>
      </c>
      <c r="DG76" s="13">
        <f t="shared" si="258"/>
        <v>0</v>
      </c>
      <c r="DH76" s="13">
        <f t="shared" si="259"/>
        <v>0</v>
      </c>
      <c r="DI76" s="13">
        <f t="shared" si="260"/>
        <v>0</v>
      </c>
      <c r="DJ76" s="13">
        <f t="shared" si="261"/>
        <v>0</v>
      </c>
      <c r="DK76" s="13">
        <f t="shared" si="262"/>
        <v>0</v>
      </c>
      <c r="DL76" s="13">
        <f t="shared" si="263"/>
        <v>0</v>
      </c>
      <c r="DM76" s="13">
        <f t="shared" si="264"/>
        <v>0</v>
      </c>
      <c r="DN76" s="13">
        <f t="shared" si="265"/>
        <v>0</v>
      </c>
      <c r="DO76" s="13">
        <f t="shared" si="266"/>
        <v>0</v>
      </c>
      <c r="DP76" s="13">
        <f t="shared" si="267"/>
        <v>0</v>
      </c>
      <c r="DQ76" s="13">
        <f t="shared" si="268"/>
        <v>0</v>
      </c>
      <c r="DR76" s="13">
        <f t="shared" si="269"/>
        <v>0</v>
      </c>
      <c r="DS76" s="13">
        <f t="shared" si="270"/>
        <v>0</v>
      </c>
      <c r="DT76" s="13">
        <f t="shared" si="271"/>
        <v>0</v>
      </c>
      <c r="DU76" s="13">
        <f t="shared" si="272"/>
        <v>0</v>
      </c>
      <c r="DV76" s="13">
        <f t="shared" si="273"/>
        <v>0</v>
      </c>
      <c r="DW76" s="13">
        <f t="shared" si="274"/>
        <v>0</v>
      </c>
      <c r="DX76" s="13">
        <f t="shared" si="275"/>
        <v>0</v>
      </c>
      <c r="DY76" s="13">
        <f t="shared" si="276"/>
        <v>0</v>
      </c>
      <c r="DZ76" s="13">
        <f t="shared" si="277"/>
        <v>0</v>
      </c>
      <c r="EA76" s="13">
        <f t="shared" si="278"/>
        <v>0</v>
      </c>
      <c r="EB76" s="13">
        <f t="shared" si="279"/>
        <v>0</v>
      </c>
      <c r="EC76" s="13">
        <f t="shared" si="280"/>
        <v>0</v>
      </c>
      <c r="ED76" s="13">
        <f t="shared" si="281"/>
        <v>0</v>
      </c>
      <c r="EE76" s="13">
        <f t="shared" si="282"/>
        <v>0</v>
      </c>
      <c r="EF76" s="13">
        <f t="shared" si="283"/>
        <v>0</v>
      </c>
      <c r="EG76" s="13">
        <f t="shared" si="284"/>
        <v>0</v>
      </c>
      <c r="EH76" s="13">
        <f t="shared" si="285"/>
        <v>0</v>
      </c>
      <c r="EI76" s="13">
        <f t="shared" si="286"/>
        <v>0</v>
      </c>
      <c r="EJ76" s="13">
        <f t="shared" si="287"/>
        <v>0</v>
      </c>
      <c r="EK76" s="13">
        <f t="shared" si="288"/>
        <v>0</v>
      </c>
      <c r="EL76" s="13">
        <f t="shared" si="289"/>
        <v>0</v>
      </c>
      <c r="EM76" s="13">
        <f t="shared" si="290"/>
        <v>0</v>
      </c>
      <c r="EN76" s="13">
        <f t="shared" si="291"/>
        <v>0</v>
      </c>
      <c r="EO76" s="13">
        <f t="shared" si="292"/>
        <v>0</v>
      </c>
      <c r="EP76" s="13">
        <f t="shared" si="293"/>
        <v>0</v>
      </c>
      <c r="EQ76" s="13">
        <f t="shared" si="294"/>
        <v>0</v>
      </c>
      <c r="ER76" s="13">
        <f t="shared" si="295"/>
        <v>0</v>
      </c>
      <c r="ES76" s="13">
        <f t="shared" si="296"/>
        <v>0</v>
      </c>
      <c r="ET76" s="13">
        <f t="shared" si="297"/>
        <v>0</v>
      </c>
      <c r="EU76" s="13">
        <f t="shared" si="298"/>
        <v>0</v>
      </c>
      <c r="EV76" s="13">
        <f t="shared" si="299"/>
        <v>0</v>
      </c>
      <c r="EW76" s="13">
        <f t="shared" si="300"/>
        <v>0</v>
      </c>
      <c r="EX76" s="13">
        <f t="shared" si="301"/>
        <v>0</v>
      </c>
      <c r="EY76" s="13">
        <f t="shared" si="302"/>
        <v>0</v>
      </c>
      <c r="EZ76" s="13">
        <f t="shared" si="303"/>
        <v>0</v>
      </c>
      <c r="FA76" s="13">
        <f t="shared" si="304"/>
        <v>0</v>
      </c>
      <c r="FB76" s="13">
        <f t="shared" si="305"/>
        <v>0</v>
      </c>
      <c r="FC76" s="13">
        <f t="shared" si="306"/>
        <v>0</v>
      </c>
      <c r="FD76" s="13">
        <f t="shared" si="307"/>
        <v>0</v>
      </c>
      <c r="FE76" s="13">
        <f t="shared" si="308"/>
        <v>0</v>
      </c>
      <c r="FF76" s="13">
        <f t="shared" si="309"/>
        <v>0</v>
      </c>
      <c r="FG76" s="13">
        <f t="shared" si="310"/>
        <v>0</v>
      </c>
      <c r="FH76" s="13">
        <f t="shared" si="311"/>
        <v>0</v>
      </c>
      <c r="FI76" s="13">
        <f t="shared" si="312"/>
        <v>0</v>
      </c>
      <c r="FJ76" s="13">
        <f t="shared" si="313"/>
        <v>0</v>
      </c>
      <c r="FK76" s="13">
        <f t="shared" si="314"/>
        <v>0</v>
      </c>
      <c r="FL76" s="13">
        <f t="shared" si="315"/>
        <v>0</v>
      </c>
      <c r="FM76" s="13">
        <f t="shared" si="316"/>
        <v>0</v>
      </c>
      <c r="FN76" s="13">
        <f t="shared" si="317"/>
        <v>0</v>
      </c>
      <c r="FO76" s="13">
        <f t="shared" si="318"/>
        <v>0</v>
      </c>
      <c r="FP76" s="13">
        <f t="shared" si="319"/>
        <v>0</v>
      </c>
      <c r="FQ76" s="13">
        <f t="shared" si="320"/>
        <v>0</v>
      </c>
      <c r="FR76" s="13">
        <f t="shared" si="321"/>
        <v>0</v>
      </c>
      <c r="FS76" s="13">
        <f t="shared" si="322"/>
        <v>0</v>
      </c>
      <c r="FT76" s="13">
        <f t="shared" si="323"/>
        <v>0</v>
      </c>
      <c r="FU76" s="13">
        <f t="shared" si="324"/>
        <v>0</v>
      </c>
      <c r="FV76" s="13">
        <f t="shared" si="325"/>
        <v>0</v>
      </c>
      <c r="FW76" s="13">
        <f t="shared" si="326"/>
        <v>0</v>
      </c>
      <c r="FX76" s="13">
        <f t="shared" si="327"/>
        <v>0</v>
      </c>
      <c r="FY76" s="13">
        <f t="shared" si="328"/>
        <v>0</v>
      </c>
      <c r="FZ76" s="13">
        <f t="shared" si="329"/>
        <v>0</v>
      </c>
      <c r="GA76" s="13">
        <f t="shared" si="330"/>
        <v>0</v>
      </c>
      <c r="GB76" s="13">
        <f t="shared" si="331"/>
        <v>0</v>
      </c>
      <c r="GC76" s="13">
        <f t="shared" si="332"/>
        <v>0</v>
      </c>
      <c r="GD76" s="13">
        <f t="shared" si="333"/>
        <v>0</v>
      </c>
      <c r="GE76" s="13">
        <f t="shared" si="334"/>
        <v>0</v>
      </c>
      <c r="GF76" s="13">
        <f t="shared" si="335"/>
        <v>1</v>
      </c>
      <c r="GG76" s="13">
        <f t="shared" si="336"/>
        <v>0</v>
      </c>
      <c r="GH76" s="30">
        <f t="shared" si="337"/>
        <v>2</v>
      </c>
    </row>
    <row r="77" spans="1:190">
      <c r="A77" s="2">
        <f>'database including 834 studies'!A77</f>
        <v>76</v>
      </c>
      <c r="B77" s="2">
        <f>'database including 834 studies'!J77</f>
        <v>1</v>
      </c>
      <c r="C77" s="2">
        <f>'database including 834 studies'!K77</f>
        <v>4</v>
      </c>
      <c r="D77" s="2">
        <f>'database including 834 studies'!L77</f>
        <v>1</v>
      </c>
      <c r="E77" s="2">
        <f>'database including 834 studies'!M77</f>
        <v>1</v>
      </c>
      <c r="F77" s="2">
        <f>'database including 834 studies'!N77</f>
        <v>1</v>
      </c>
      <c r="G77" s="2">
        <f>'database including 834 studies'!O77</f>
        <v>1</v>
      </c>
      <c r="H77" s="2">
        <f>'database including 834 studies'!P77</f>
        <v>0</v>
      </c>
      <c r="I77" s="2">
        <f>'database including 834 studies'!Q77</f>
        <v>0</v>
      </c>
      <c r="J77" s="2">
        <f>'database including 834 studies'!R77</f>
        <v>2018</v>
      </c>
      <c r="K77" s="29">
        <f>'database including 834 studies'!A607</f>
        <v>606</v>
      </c>
      <c r="L77" s="2">
        <f>'database including 834 studies'!J607</f>
        <v>0</v>
      </c>
      <c r="M77" s="2">
        <f>'database including 834 studies'!K607</f>
        <v>6</v>
      </c>
      <c r="N77" s="2">
        <f>'database including 834 studies'!L607</f>
        <v>1</v>
      </c>
      <c r="O77" s="2">
        <f>'database including 834 studies'!M607</f>
        <v>1</v>
      </c>
      <c r="P77" s="2">
        <f>'database including 834 studies'!N607</f>
        <v>1</v>
      </c>
      <c r="Q77" s="2">
        <f>'database including 834 studies'!O607</f>
        <v>1</v>
      </c>
      <c r="R77" s="2">
        <f>'database including 834 studies'!P607</f>
        <v>1</v>
      </c>
      <c r="S77" s="2">
        <f>'database including 834 studies'!Q607</f>
        <v>1</v>
      </c>
      <c r="T77" s="2">
        <f>'database including 834 studies'!R607</f>
        <v>2018</v>
      </c>
      <c r="V77" s="13">
        <f t="shared" si="169"/>
        <v>0</v>
      </c>
      <c r="W77" s="13">
        <f t="shared" si="170"/>
        <v>0</v>
      </c>
      <c r="X77" s="13">
        <f t="shared" si="171"/>
        <v>0</v>
      </c>
      <c r="Y77" s="13">
        <f t="shared" si="172"/>
        <v>0</v>
      </c>
      <c r="Z77" s="13">
        <f t="shared" si="173"/>
        <v>0</v>
      </c>
      <c r="AA77" s="13">
        <f t="shared" si="174"/>
        <v>0</v>
      </c>
      <c r="AB77" s="13">
        <f t="shared" si="175"/>
        <v>0</v>
      </c>
      <c r="AC77" s="13">
        <f t="shared" si="176"/>
        <v>0</v>
      </c>
      <c r="AD77" s="13">
        <f t="shared" si="177"/>
        <v>0</v>
      </c>
      <c r="AE77" s="13">
        <f t="shared" si="178"/>
        <v>0</v>
      </c>
      <c r="AF77" s="13">
        <f t="shared" si="179"/>
        <v>0</v>
      </c>
      <c r="AG77" s="13">
        <f t="shared" si="180"/>
        <v>0</v>
      </c>
      <c r="AH77" s="13">
        <f t="shared" si="181"/>
        <v>0</v>
      </c>
      <c r="AI77" s="13">
        <f t="shared" si="182"/>
        <v>0</v>
      </c>
      <c r="AJ77" s="13">
        <f t="shared" si="183"/>
        <v>0</v>
      </c>
      <c r="AK77" s="13">
        <f t="shared" si="184"/>
        <v>0</v>
      </c>
      <c r="AL77" s="13">
        <f t="shared" si="185"/>
        <v>0</v>
      </c>
      <c r="AM77" s="13">
        <f t="shared" si="186"/>
        <v>0</v>
      </c>
      <c r="AN77" s="13">
        <f t="shared" si="187"/>
        <v>0</v>
      </c>
      <c r="AO77" s="13">
        <f t="shared" si="188"/>
        <v>0</v>
      </c>
      <c r="AP77" s="13">
        <f t="shared" si="189"/>
        <v>0</v>
      </c>
      <c r="AQ77" s="13">
        <f t="shared" si="190"/>
        <v>0</v>
      </c>
      <c r="AR77" s="13">
        <f t="shared" si="191"/>
        <v>0</v>
      </c>
      <c r="AS77" s="13">
        <f t="shared" si="192"/>
        <v>0</v>
      </c>
      <c r="AT77" s="13">
        <f t="shared" si="193"/>
        <v>0</v>
      </c>
      <c r="AU77" s="13">
        <f t="shared" si="194"/>
        <v>0</v>
      </c>
      <c r="AV77" s="13">
        <f t="shared" si="195"/>
        <v>0</v>
      </c>
      <c r="AW77" s="13">
        <f t="shared" si="196"/>
        <v>0</v>
      </c>
      <c r="AX77" s="13">
        <f t="shared" si="197"/>
        <v>0</v>
      </c>
      <c r="AY77" s="13">
        <f t="shared" si="198"/>
        <v>0</v>
      </c>
      <c r="AZ77" s="13">
        <f t="shared" si="199"/>
        <v>0</v>
      </c>
      <c r="BA77" s="13">
        <f t="shared" si="200"/>
        <v>0</v>
      </c>
      <c r="BB77" s="13">
        <f t="shared" si="201"/>
        <v>0</v>
      </c>
      <c r="BC77" s="13">
        <f t="shared" si="202"/>
        <v>0</v>
      </c>
      <c r="BD77" s="13">
        <f t="shared" si="203"/>
        <v>0</v>
      </c>
      <c r="BE77" s="13">
        <f t="shared" si="204"/>
        <v>0</v>
      </c>
      <c r="BF77" s="13">
        <f t="shared" si="205"/>
        <v>0</v>
      </c>
      <c r="BG77" s="13">
        <f t="shared" si="206"/>
        <v>0</v>
      </c>
      <c r="BH77" s="13">
        <f t="shared" si="207"/>
        <v>0</v>
      </c>
      <c r="BI77" s="13">
        <f t="shared" si="208"/>
        <v>0</v>
      </c>
      <c r="BJ77" s="13">
        <f t="shared" si="209"/>
        <v>0</v>
      </c>
      <c r="BK77" s="13">
        <f t="shared" si="210"/>
        <v>0</v>
      </c>
      <c r="BL77" s="13">
        <f t="shared" si="211"/>
        <v>0</v>
      </c>
      <c r="BM77" s="13">
        <f t="shared" si="212"/>
        <v>0</v>
      </c>
      <c r="BN77" s="13">
        <f t="shared" si="213"/>
        <v>0</v>
      </c>
      <c r="BO77" s="13">
        <f t="shared" si="214"/>
        <v>0</v>
      </c>
      <c r="BP77" s="13">
        <f t="shared" si="215"/>
        <v>0</v>
      </c>
      <c r="BQ77" s="13">
        <f t="shared" si="216"/>
        <v>0</v>
      </c>
      <c r="BR77" s="13">
        <f t="shared" si="217"/>
        <v>0</v>
      </c>
      <c r="BS77" s="13">
        <f t="shared" si="218"/>
        <v>0</v>
      </c>
      <c r="BT77" s="13">
        <f t="shared" si="219"/>
        <v>0</v>
      </c>
      <c r="BU77" s="13">
        <f t="shared" si="220"/>
        <v>0</v>
      </c>
      <c r="BV77" s="13">
        <f t="shared" si="221"/>
        <v>0</v>
      </c>
      <c r="BW77" s="13">
        <f t="shared" si="222"/>
        <v>0</v>
      </c>
      <c r="BX77" s="13">
        <f t="shared" si="223"/>
        <v>0</v>
      </c>
      <c r="BY77" s="13">
        <f t="shared" si="224"/>
        <v>1</v>
      </c>
      <c r="BZ77" s="13">
        <f t="shared" si="225"/>
        <v>0</v>
      </c>
      <c r="CA77" s="13">
        <f t="shared" si="226"/>
        <v>0</v>
      </c>
      <c r="CB77" s="13">
        <f t="shared" si="227"/>
        <v>0</v>
      </c>
      <c r="CC77" s="13">
        <f t="shared" si="228"/>
        <v>0</v>
      </c>
      <c r="CD77" s="13">
        <f t="shared" si="229"/>
        <v>0</v>
      </c>
      <c r="CE77" s="13">
        <f t="shared" si="230"/>
        <v>0</v>
      </c>
      <c r="CF77" s="13">
        <f t="shared" si="231"/>
        <v>0</v>
      </c>
      <c r="CG77" s="13">
        <f t="shared" si="232"/>
        <v>0</v>
      </c>
      <c r="CH77" s="13">
        <f t="shared" si="233"/>
        <v>0</v>
      </c>
      <c r="CI77" s="13">
        <f t="shared" si="234"/>
        <v>0</v>
      </c>
      <c r="CJ77" s="13">
        <f t="shared" si="235"/>
        <v>0</v>
      </c>
      <c r="CK77" s="13">
        <f t="shared" si="236"/>
        <v>0</v>
      </c>
      <c r="CL77" s="13">
        <f t="shared" si="237"/>
        <v>0</v>
      </c>
      <c r="CM77" s="13">
        <f t="shared" si="238"/>
        <v>0</v>
      </c>
      <c r="CN77" s="13">
        <f t="shared" si="239"/>
        <v>0</v>
      </c>
      <c r="CO77" s="13">
        <f t="shared" si="240"/>
        <v>0</v>
      </c>
      <c r="CP77" s="13">
        <f t="shared" si="241"/>
        <v>0</v>
      </c>
      <c r="CQ77" s="13">
        <f t="shared" si="242"/>
        <v>0</v>
      </c>
      <c r="CR77" s="13">
        <f t="shared" si="243"/>
        <v>0</v>
      </c>
      <c r="CS77" s="13">
        <f t="shared" si="244"/>
        <v>0</v>
      </c>
      <c r="CT77" s="13">
        <f t="shared" si="245"/>
        <v>0</v>
      </c>
      <c r="CU77" s="13">
        <f t="shared" si="246"/>
        <v>0</v>
      </c>
      <c r="CV77" s="13">
        <f t="shared" si="247"/>
        <v>0</v>
      </c>
      <c r="CW77" s="13">
        <f t="shared" si="248"/>
        <v>0</v>
      </c>
      <c r="CX77" s="13">
        <f t="shared" si="249"/>
        <v>0</v>
      </c>
      <c r="CY77" s="13">
        <f t="shared" si="250"/>
        <v>0</v>
      </c>
      <c r="CZ77" s="13">
        <f t="shared" si="251"/>
        <v>0</v>
      </c>
      <c r="DA77" s="13">
        <f t="shared" si="252"/>
        <v>0</v>
      </c>
      <c r="DB77" s="13">
        <f t="shared" si="253"/>
        <v>0</v>
      </c>
      <c r="DC77" s="13">
        <f t="shared" si="254"/>
        <v>0</v>
      </c>
      <c r="DD77" s="13">
        <f t="shared" si="255"/>
        <v>0</v>
      </c>
      <c r="DE77" s="13">
        <f t="shared" si="256"/>
        <v>0</v>
      </c>
      <c r="DF77" s="13">
        <f t="shared" si="257"/>
        <v>0</v>
      </c>
      <c r="DG77" s="13">
        <f t="shared" si="258"/>
        <v>0</v>
      </c>
      <c r="DH77" s="13">
        <f t="shared" si="259"/>
        <v>0</v>
      </c>
      <c r="DI77" s="13">
        <f t="shared" si="260"/>
        <v>0</v>
      </c>
      <c r="DJ77" s="13">
        <f t="shared" si="261"/>
        <v>0</v>
      </c>
      <c r="DK77" s="13">
        <f t="shared" si="262"/>
        <v>0</v>
      </c>
      <c r="DL77" s="13">
        <f t="shared" si="263"/>
        <v>0</v>
      </c>
      <c r="DM77" s="13">
        <f t="shared" si="264"/>
        <v>0</v>
      </c>
      <c r="DN77" s="13">
        <f t="shared" si="265"/>
        <v>0</v>
      </c>
      <c r="DO77" s="13">
        <f t="shared" si="266"/>
        <v>0</v>
      </c>
      <c r="DP77" s="13">
        <f t="shared" si="267"/>
        <v>0</v>
      </c>
      <c r="DQ77" s="13">
        <f t="shared" si="268"/>
        <v>0</v>
      </c>
      <c r="DR77" s="13">
        <f t="shared" si="269"/>
        <v>0</v>
      </c>
      <c r="DS77" s="13">
        <f t="shared" si="270"/>
        <v>0</v>
      </c>
      <c r="DT77" s="13">
        <f t="shared" si="271"/>
        <v>0</v>
      </c>
      <c r="DU77" s="13">
        <f t="shared" si="272"/>
        <v>0</v>
      </c>
      <c r="DV77" s="13">
        <f t="shared" si="273"/>
        <v>0</v>
      </c>
      <c r="DW77" s="13">
        <f t="shared" si="274"/>
        <v>0</v>
      </c>
      <c r="DX77" s="13">
        <f t="shared" si="275"/>
        <v>0</v>
      </c>
      <c r="DY77" s="13">
        <f t="shared" si="276"/>
        <v>0</v>
      </c>
      <c r="DZ77" s="13">
        <f t="shared" si="277"/>
        <v>0</v>
      </c>
      <c r="EA77" s="13">
        <f t="shared" si="278"/>
        <v>0</v>
      </c>
      <c r="EB77" s="13">
        <f t="shared" si="279"/>
        <v>0</v>
      </c>
      <c r="EC77" s="13">
        <f t="shared" si="280"/>
        <v>0</v>
      </c>
      <c r="ED77" s="13">
        <f t="shared" si="281"/>
        <v>0</v>
      </c>
      <c r="EE77" s="13">
        <f t="shared" si="282"/>
        <v>0</v>
      </c>
      <c r="EF77" s="13">
        <f t="shared" si="283"/>
        <v>0</v>
      </c>
      <c r="EG77" s="13">
        <f t="shared" si="284"/>
        <v>0</v>
      </c>
      <c r="EH77" s="13">
        <f t="shared" si="285"/>
        <v>0</v>
      </c>
      <c r="EI77" s="13">
        <f t="shared" si="286"/>
        <v>0</v>
      </c>
      <c r="EJ77" s="13">
        <f t="shared" si="287"/>
        <v>0</v>
      </c>
      <c r="EK77" s="13">
        <f t="shared" si="288"/>
        <v>0</v>
      </c>
      <c r="EL77" s="13">
        <f t="shared" si="289"/>
        <v>0</v>
      </c>
      <c r="EM77" s="13">
        <f t="shared" si="290"/>
        <v>0</v>
      </c>
      <c r="EN77" s="13">
        <f t="shared" si="291"/>
        <v>0</v>
      </c>
      <c r="EO77" s="13">
        <f t="shared" si="292"/>
        <v>0</v>
      </c>
      <c r="EP77" s="13">
        <f t="shared" si="293"/>
        <v>0</v>
      </c>
      <c r="EQ77" s="13">
        <f t="shared" si="294"/>
        <v>0</v>
      </c>
      <c r="ER77" s="13">
        <f t="shared" si="295"/>
        <v>0</v>
      </c>
      <c r="ES77" s="13">
        <f t="shared" si="296"/>
        <v>0</v>
      </c>
      <c r="ET77" s="13">
        <f t="shared" si="297"/>
        <v>0</v>
      </c>
      <c r="EU77" s="13">
        <f t="shared" si="298"/>
        <v>0</v>
      </c>
      <c r="EV77" s="13">
        <f t="shared" si="299"/>
        <v>0</v>
      </c>
      <c r="EW77" s="13">
        <f t="shared" si="300"/>
        <v>0</v>
      </c>
      <c r="EX77" s="13">
        <f t="shared" si="301"/>
        <v>0</v>
      </c>
      <c r="EY77" s="13">
        <f t="shared" si="302"/>
        <v>0</v>
      </c>
      <c r="EZ77" s="13">
        <f t="shared" si="303"/>
        <v>0</v>
      </c>
      <c r="FA77" s="13">
        <f t="shared" si="304"/>
        <v>0</v>
      </c>
      <c r="FB77" s="13">
        <f t="shared" si="305"/>
        <v>0</v>
      </c>
      <c r="FC77" s="13">
        <f t="shared" si="306"/>
        <v>0</v>
      </c>
      <c r="FD77" s="13">
        <f t="shared" si="307"/>
        <v>0</v>
      </c>
      <c r="FE77" s="13">
        <f t="shared" si="308"/>
        <v>0</v>
      </c>
      <c r="FF77" s="13">
        <f t="shared" si="309"/>
        <v>0</v>
      </c>
      <c r="FG77" s="13">
        <f t="shared" si="310"/>
        <v>0</v>
      </c>
      <c r="FH77" s="13">
        <f t="shared" si="311"/>
        <v>0</v>
      </c>
      <c r="FI77" s="13">
        <f t="shared" si="312"/>
        <v>0</v>
      </c>
      <c r="FJ77" s="13">
        <f t="shared" si="313"/>
        <v>0</v>
      </c>
      <c r="FK77" s="13">
        <f t="shared" si="314"/>
        <v>0</v>
      </c>
      <c r="FL77" s="13">
        <f t="shared" si="315"/>
        <v>0</v>
      </c>
      <c r="FM77" s="13">
        <f t="shared" si="316"/>
        <v>0</v>
      </c>
      <c r="FN77" s="13">
        <f t="shared" si="317"/>
        <v>0</v>
      </c>
      <c r="FO77" s="13">
        <f t="shared" si="318"/>
        <v>0</v>
      </c>
      <c r="FP77" s="13">
        <f t="shared" si="319"/>
        <v>0</v>
      </c>
      <c r="FQ77" s="13">
        <f t="shared" si="320"/>
        <v>0</v>
      </c>
      <c r="FR77" s="13">
        <f t="shared" si="321"/>
        <v>0</v>
      </c>
      <c r="FS77" s="13">
        <f t="shared" si="322"/>
        <v>0</v>
      </c>
      <c r="FT77" s="13">
        <f t="shared" si="323"/>
        <v>0</v>
      </c>
      <c r="FU77" s="13">
        <f t="shared" si="324"/>
        <v>0</v>
      </c>
      <c r="FV77" s="13">
        <f t="shared" si="325"/>
        <v>0</v>
      </c>
      <c r="FW77" s="13">
        <f t="shared" si="326"/>
        <v>0</v>
      </c>
      <c r="FX77" s="13">
        <f t="shared" si="327"/>
        <v>0</v>
      </c>
      <c r="FY77" s="13">
        <f t="shared" si="328"/>
        <v>0</v>
      </c>
      <c r="FZ77" s="13">
        <f t="shared" si="329"/>
        <v>0</v>
      </c>
      <c r="GA77" s="13">
        <f t="shared" si="330"/>
        <v>0</v>
      </c>
      <c r="GB77" s="13">
        <f t="shared" si="331"/>
        <v>0</v>
      </c>
      <c r="GC77" s="13">
        <f t="shared" si="332"/>
        <v>1</v>
      </c>
      <c r="GD77" s="13">
        <f t="shared" si="333"/>
        <v>0</v>
      </c>
      <c r="GE77" s="13">
        <f t="shared" si="334"/>
        <v>0</v>
      </c>
      <c r="GF77" s="13">
        <f t="shared" si="335"/>
        <v>0</v>
      </c>
      <c r="GG77" s="13">
        <f t="shared" si="336"/>
        <v>0</v>
      </c>
      <c r="GH77" s="30">
        <f t="shared" si="337"/>
        <v>2</v>
      </c>
    </row>
    <row r="78" spans="1:190">
      <c r="A78" s="2">
        <f>'database including 834 studies'!A78</f>
        <v>77</v>
      </c>
      <c r="B78" s="2">
        <f>'database including 834 studies'!J78</f>
        <v>1</v>
      </c>
      <c r="C78" s="2">
        <f>'database including 834 studies'!K78</f>
        <v>4</v>
      </c>
      <c r="D78" s="2">
        <f>'database including 834 studies'!L78</f>
        <v>0</v>
      </c>
      <c r="E78" s="2">
        <f>'database including 834 studies'!M78</f>
        <v>1</v>
      </c>
      <c r="F78" s="2">
        <f>'database including 834 studies'!N78</f>
        <v>1</v>
      </c>
      <c r="G78" s="2">
        <f>'database including 834 studies'!O78</f>
        <v>1</v>
      </c>
      <c r="H78" s="2">
        <f>'database including 834 studies'!P78</f>
        <v>0</v>
      </c>
      <c r="I78" s="2">
        <f>'database including 834 studies'!Q78</f>
        <v>1</v>
      </c>
      <c r="J78" s="2">
        <f>'database including 834 studies'!R78</f>
        <v>2020</v>
      </c>
      <c r="K78" s="29">
        <f>'database including 834 studies'!A608</f>
        <v>607</v>
      </c>
      <c r="L78" s="2">
        <f>'database including 834 studies'!J608</f>
        <v>0</v>
      </c>
      <c r="M78" s="2">
        <f>'database including 834 studies'!K608</f>
        <v>6</v>
      </c>
      <c r="N78" s="2">
        <f>'database including 834 studies'!L608</f>
        <v>1</v>
      </c>
      <c r="O78" s="2">
        <f>'database including 834 studies'!M608</f>
        <v>1</v>
      </c>
      <c r="P78" s="2">
        <f>'database including 834 studies'!N608</f>
        <v>1</v>
      </c>
      <c r="Q78" s="2">
        <f>'database including 834 studies'!O608</f>
        <v>1</v>
      </c>
      <c r="R78" s="2">
        <f>'database including 834 studies'!P608</f>
        <v>1</v>
      </c>
      <c r="S78" s="2">
        <f>'database including 834 studies'!Q608</f>
        <v>1</v>
      </c>
      <c r="T78" s="2">
        <f>'database including 834 studies'!R608</f>
        <v>2019</v>
      </c>
      <c r="V78" s="13">
        <f t="shared" si="169"/>
        <v>0</v>
      </c>
      <c r="W78" s="13">
        <f t="shared" si="170"/>
        <v>0</v>
      </c>
      <c r="X78" s="13">
        <f t="shared" si="171"/>
        <v>0</v>
      </c>
      <c r="Y78" s="13">
        <f t="shared" si="172"/>
        <v>0</v>
      </c>
      <c r="Z78" s="13">
        <f t="shared" si="173"/>
        <v>0</v>
      </c>
      <c r="AA78" s="13">
        <f t="shared" si="174"/>
        <v>0</v>
      </c>
      <c r="AB78" s="13">
        <f t="shared" si="175"/>
        <v>0</v>
      </c>
      <c r="AC78" s="13">
        <f t="shared" si="176"/>
        <v>0</v>
      </c>
      <c r="AD78" s="13">
        <f t="shared" si="177"/>
        <v>0</v>
      </c>
      <c r="AE78" s="13">
        <f t="shared" si="178"/>
        <v>0</v>
      </c>
      <c r="AF78" s="13">
        <f t="shared" si="179"/>
        <v>0</v>
      </c>
      <c r="AG78" s="13">
        <f t="shared" si="180"/>
        <v>0</v>
      </c>
      <c r="AH78" s="13">
        <f t="shared" si="181"/>
        <v>0</v>
      </c>
      <c r="AI78" s="13">
        <f t="shared" si="182"/>
        <v>0</v>
      </c>
      <c r="AJ78" s="13">
        <f t="shared" si="183"/>
        <v>0</v>
      </c>
      <c r="AK78" s="13">
        <f t="shared" si="184"/>
        <v>0</v>
      </c>
      <c r="AL78" s="13">
        <f t="shared" si="185"/>
        <v>0</v>
      </c>
      <c r="AM78" s="13">
        <f t="shared" si="186"/>
        <v>0</v>
      </c>
      <c r="AN78" s="13">
        <f t="shared" si="187"/>
        <v>0</v>
      </c>
      <c r="AO78" s="13">
        <f t="shared" si="188"/>
        <v>0</v>
      </c>
      <c r="AP78" s="13">
        <f t="shared" si="189"/>
        <v>0</v>
      </c>
      <c r="AQ78" s="13">
        <f t="shared" si="190"/>
        <v>0</v>
      </c>
      <c r="AR78" s="13">
        <f t="shared" si="191"/>
        <v>0</v>
      </c>
      <c r="AS78" s="13">
        <f t="shared" si="192"/>
        <v>0</v>
      </c>
      <c r="AT78" s="13">
        <f t="shared" si="193"/>
        <v>0</v>
      </c>
      <c r="AU78" s="13">
        <f t="shared" si="194"/>
        <v>0</v>
      </c>
      <c r="AV78" s="13">
        <f t="shared" si="195"/>
        <v>0</v>
      </c>
      <c r="AW78" s="13">
        <f t="shared" si="196"/>
        <v>0</v>
      </c>
      <c r="AX78" s="13">
        <f t="shared" si="197"/>
        <v>0</v>
      </c>
      <c r="AY78" s="13">
        <f t="shared" si="198"/>
        <v>0</v>
      </c>
      <c r="AZ78" s="13">
        <f t="shared" si="199"/>
        <v>0</v>
      </c>
      <c r="BA78" s="13">
        <f t="shared" si="200"/>
        <v>0</v>
      </c>
      <c r="BB78" s="13">
        <f t="shared" si="201"/>
        <v>0</v>
      </c>
      <c r="BC78" s="13">
        <f t="shared" si="202"/>
        <v>0</v>
      </c>
      <c r="BD78" s="13">
        <f t="shared" si="203"/>
        <v>0</v>
      </c>
      <c r="BE78" s="13">
        <f t="shared" si="204"/>
        <v>0</v>
      </c>
      <c r="BF78" s="13">
        <f t="shared" si="205"/>
        <v>0</v>
      </c>
      <c r="BG78" s="13">
        <f t="shared" si="206"/>
        <v>0</v>
      </c>
      <c r="BH78" s="13">
        <f t="shared" si="207"/>
        <v>0</v>
      </c>
      <c r="BI78" s="13">
        <f t="shared" si="208"/>
        <v>0</v>
      </c>
      <c r="BJ78" s="13">
        <f t="shared" si="209"/>
        <v>0</v>
      </c>
      <c r="BK78" s="13">
        <f t="shared" si="210"/>
        <v>0</v>
      </c>
      <c r="BL78" s="13">
        <f t="shared" si="211"/>
        <v>0</v>
      </c>
      <c r="BM78" s="13">
        <f t="shared" si="212"/>
        <v>0</v>
      </c>
      <c r="BN78" s="13">
        <f t="shared" si="213"/>
        <v>0</v>
      </c>
      <c r="BO78" s="13">
        <f t="shared" si="214"/>
        <v>0</v>
      </c>
      <c r="BP78" s="13">
        <f t="shared" si="215"/>
        <v>0</v>
      </c>
      <c r="BQ78" s="13">
        <f t="shared" si="216"/>
        <v>0</v>
      </c>
      <c r="BR78" s="13">
        <f t="shared" si="217"/>
        <v>0</v>
      </c>
      <c r="BS78" s="13">
        <f t="shared" si="218"/>
        <v>0</v>
      </c>
      <c r="BT78" s="13">
        <f t="shared" si="219"/>
        <v>0</v>
      </c>
      <c r="BU78" s="13">
        <f t="shared" si="220"/>
        <v>0</v>
      </c>
      <c r="BV78" s="13">
        <f t="shared" si="221"/>
        <v>0</v>
      </c>
      <c r="BW78" s="13">
        <f t="shared" si="222"/>
        <v>0</v>
      </c>
      <c r="BX78" s="13">
        <f t="shared" si="223"/>
        <v>0</v>
      </c>
      <c r="BY78" s="13">
        <f t="shared" si="224"/>
        <v>0</v>
      </c>
      <c r="BZ78" s="13">
        <f t="shared" si="225"/>
        <v>0</v>
      </c>
      <c r="CA78" s="13">
        <f t="shared" si="226"/>
        <v>1</v>
      </c>
      <c r="CB78" s="13">
        <f t="shared" si="227"/>
        <v>0</v>
      </c>
      <c r="CC78" s="13">
        <f t="shared" si="228"/>
        <v>0</v>
      </c>
      <c r="CD78" s="13">
        <f t="shared" si="229"/>
        <v>0</v>
      </c>
      <c r="CE78" s="13">
        <f t="shared" si="230"/>
        <v>0</v>
      </c>
      <c r="CF78" s="13">
        <f t="shared" si="231"/>
        <v>0</v>
      </c>
      <c r="CG78" s="13">
        <f t="shared" si="232"/>
        <v>0</v>
      </c>
      <c r="CH78" s="13">
        <f t="shared" si="233"/>
        <v>0</v>
      </c>
      <c r="CI78" s="13">
        <f t="shared" si="234"/>
        <v>0</v>
      </c>
      <c r="CJ78" s="13">
        <f t="shared" si="235"/>
        <v>0</v>
      </c>
      <c r="CK78" s="13">
        <f t="shared" si="236"/>
        <v>0</v>
      </c>
      <c r="CL78" s="13">
        <f t="shared" si="237"/>
        <v>0</v>
      </c>
      <c r="CM78" s="13">
        <f t="shared" si="238"/>
        <v>0</v>
      </c>
      <c r="CN78" s="13">
        <f t="shared" si="239"/>
        <v>0</v>
      </c>
      <c r="CO78" s="13">
        <f t="shared" si="240"/>
        <v>0</v>
      </c>
      <c r="CP78" s="13">
        <f t="shared" si="241"/>
        <v>0</v>
      </c>
      <c r="CQ78" s="13">
        <f t="shared" si="242"/>
        <v>0</v>
      </c>
      <c r="CR78" s="13">
        <f t="shared" si="243"/>
        <v>0</v>
      </c>
      <c r="CS78" s="13">
        <f t="shared" si="244"/>
        <v>0</v>
      </c>
      <c r="CT78" s="13">
        <f t="shared" si="245"/>
        <v>0</v>
      </c>
      <c r="CU78" s="13">
        <f t="shared" si="246"/>
        <v>0</v>
      </c>
      <c r="CV78" s="13">
        <f t="shared" si="247"/>
        <v>0</v>
      </c>
      <c r="CW78" s="13">
        <f t="shared" si="248"/>
        <v>0</v>
      </c>
      <c r="CX78" s="13">
        <f t="shared" si="249"/>
        <v>0</v>
      </c>
      <c r="CY78" s="13">
        <f t="shared" si="250"/>
        <v>0</v>
      </c>
      <c r="CZ78" s="13">
        <f t="shared" si="251"/>
        <v>0</v>
      </c>
      <c r="DA78" s="13">
        <f t="shared" si="252"/>
        <v>0</v>
      </c>
      <c r="DB78" s="13">
        <f t="shared" si="253"/>
        <v>0</v>
      </c>
      <c r="DC78" s="13">
        <f t="shared" si="254"/>
        <v>0</v>
      </c>
      <c r="DD78" s="13">
        <f t="shared" si="255"/>
        <v>0</v>
      </c>
      <c r="DE78" s="13">
        <f t="shared" si="256"/>
        <v>0</v>
      </c>
      <c r="DF78" s="13">
        <f t="shared" si="257"/>
        <v>0</v>
      </c>
      <c r="DG78" s="13">
        <f t="shared" si="258"/>
        <v>0</v>
      </c>
      <c r="DH78" s="13">
        <f t="shared" si="259"/>
        <v>0</v>
      </c>
      <c r="DI78" s="13">
        <f t="shared" si="260"/>
        <v>0</v>
      </c>
      <c r="DJ78" s="13">
        <f t="shared" si="261"/>
        <v>0</v>
      </c>
      <c r="DK78" s="13">
        <f t="shared" si="262"/>
        <v>0</v>
      </c>
      <c r="DL78" s="13">
        <f t="shared" si="263"/>
        <v>0</v>
      </c>
      <c r="DM78" s="13">
        <f t="shared" si="264"/>
        <v>0</v>
      </c>
      <c r="DN78" s="13">
        <f t="shared" si="265"/>
        <v>0</v>
      </c>
      <c r="DO78" s="13">
        <f t="shared" si="266"/>
        <v>0</v>
      </c>
      <c r="DP78" s="13">
        <f t="shared" si="267"/>
        <v>0</v>
      </c>
      <c r="DQ78" s="13">
        <f t="shared" si="268"/>
        <v>0</v>
      </c>
      <c r="DR78" s="13">
        <f t="shared" si="269"/>
        <v>0</v>
      </c>
      <c r="DS78" s="13">
        <f t="shared" si="270"/>
        <v>0</v>
      </c>
      <c r="DT78" s="13">
        <f t="shared" si="271"/>
        <v>0</v>
      </c>
      <c r="DU78" s="13">
        <f t="shared" si="272"/>
        <v>0</v>
      </c>
      <c r="DV78" s="13">
        <f t="shared" si="273"/>
        <v>0</v>
      </c>
      <c r="DW78" s="13">
        <f t="shared" si="274"/>
        <v>0</v>
      </c>
      <c r="DX78" s="13">
        <f t="shared" si="275"/>
        <v>0</v>
      </c>
      <c r="DY78" s="13">
        <f t="shared" si="276"/>
        <v>0</v>
      </c>
      <c r="DZ78" s="13">
        <f t="shared" si="277"/>
        <v>0</v>
      </c>
      <c r="EA78" s="13">
        <f t="shared" si="278"/>
        <v>0</v>
      </c>
      <c r="EB78" s="13">
        <f t="shared" si="279"/>
        <v>0</v>
      </c>
      <c r="EC78" s="13">
        <f t="shared" si="280"/>
        <v>0</v>
      </c>
      <c r="ED78" s="13">
        <f t="shared" si="281"/>
        <v>0</v>
      </c>
      <c r="EE78" s="13">
        <f t="shared" si="282"/>
        <v>0</v>
      </c>
      <c r="EF78" s="13">
        <f t="shared" si="283"/>
        <v>0</v>
      </c>
      <c r="EG78" s="13">
        <f t="shared" si="284"/>
        <v>0</v>
      </c>
      <c r="EH78" s="13">
        <f t="shared" si="285"/>
        <v>0</v>
      </c>
      <c r="EI78" s="13">
        <f t="shared" si="286"/>
        <v>0</v>
      </c>
      <c r="EJ78" s="13">
        <f t="shared" si="287"/>
        <v>0</v>
      </c>
      <c r="EK78" s="13">
        <f t="shared" si="288"/>
        <v>0</v>
      </c>
      <c r="EL78" s="13">
        <f t="shared" si="289"/>
        <v>0</v>
      </c>
      <c r="EM78" s="13">
        <f t="shared" si="290"/>
        <v>0</v>
      </c>
      <c r="EN78" s="13">
        <f t="shared" si="291"/>
        <v>0</v>
      </c>
      <c r="EO78" s="13">
        <f t="shared" si="292"/>
        <v>0</v>
      </c>
      <c r="EP78" s="13">
        <f t="shared" si="293"/>
        <v>0</v>
      </c>
      <c r="EQ78" s="13">
        <f t="shared" si="294"/>
        <v>0</v>
      </c>
      <c r="ER78" s="13">
        <f t="shared" si="295"/>
        <v>0</v>
      </c>
      <c r="ES78" s="13">
        <f t="shared" si="296"/>
        <v>0</v>
      </c>
      <c r="ET78" s="13">
        <f t="shared" si="297"/>
        <v>0</v>
      </c>
      <c r="EU78" s="13">
        <f t="shared" si="298"/>
        <v>0</v>
      </c>
      <c r="EV78" s="13">
        <f t="shared" si="299"/>
        <v>0</v>
      </c>
      <c r="EW78" s="13">
        <f t="shared" si="300"/>
        <v>0</v>
      </c>
      <c r="EX78" s="13">
        <f t="shared" si="301"/>
        <v>0</v>
      </c>
      <c r="EY78" s="13">
        <f t="shared" si="302"/>
        <v>0</v>
      </c>
      <c r="EZ78" s="13">
        <f t="shared" si="303"/>
        <v>0</v>
      </c>
      <c r="FA78" s="13">
        <f t="shared" si="304"/>
        <v>0</v>
      </c>
      <c r="FB78" s="13">
        <f t="shared" si="305"/>
        <v>0</v>
      </c>
      <c r="FC78" s="13">
        <f t="shared" si="306"/>
        <v>0</v>
      </c>
      <c r="FD78" s="13">
        <f t="shared" si="307"/>
        <v>0</v>
      </c>
      <c r="FE78" s="13">
        <f t="shared" si="308"/>
        <v>0</v>
      </c>
      <c r="FF78" s="13">
        <f t="shared" si="309"/>
        <v>0</v>
      </c>
      <c r="FG78" s="13">
        <f t="shared" si="310"/>
        <v>0</v>
      </c>
      <c r="FH78" s="13">
        <f t="shared" si="311"/>
        <v>0</v>
      </c>
      <c r="FI78" s="13">
        <f t="shared" si="312"/>
        <v>0</v>
      </c>
      <c r="FJ78" s="13">
        <f t="shared" si="313"/>
        <v>0</v>
      </c>
      <c r="FK78" s="13">
        <f t="shared" si="314"/>
        <v>0</v>
      </c>
      <c r="FL78" s="13">
        <f t="shared" si="315"/>
        <v>0</v>
      </c>
      <c r="FM78" s="13">
        <f t="shared" si="316"/>
        <v>0</v>
      </c>
      <c r="FN78" s="13">
        <f t="shared" si="317"/>
        <v>0</v>
      </c>
      <c r="FO78" s="13">
        <f t="shared" si="318"/>
        <v>0</v>
      </c>
      <c r="FP78" s="13">
        <f t="shared" si="319"/>
        <v>0</v>
      </c>
      <c r="FQ78" s="13">
        <f t="shared" si="320"/>
        <v>0</v>
      </c>
      <c r="FR78" s="13">
        <f t="shared" si="321"/>
        <v>0</v>
      </c>
      <c r="FS78" s="13">
        <f t="shared" si="322"/>
        <v>0</v>
      </c>
      <c r="FT78" s="13">
        <f t="shared" si="323"/>
        <v>0</v>
      </c>
      <c r="FU78" s="13">
        <f t="shared" si="324"/>
        <v>0</v>
      </c>
      <c r="FV78" s="13">
        <f t="shared" si="325"/>
        <v>0</v>
      </c>
      <c r="FW78" s="13">
        <f t="shared" si="326"/>
        <v>0</v>
      </c>
      <c r="FX78" s="13">
        <f t="shared" si="327"/>
        <v>0</v>
      </c>
      <c r="FY78" s="13">
        <f t="shared" si="328"/>
        <v>0</v>
      </c>
      <c r="FZ78" s="13">
        <f t="shared" si="329"/>
        <v>0</v>
      </c>
      <c r="GA78" s="13">
        <f t="shared" si="330"/>
        <v>0</v>
      </c>
      <c r="GB78" s="13">
        <f t="shared" si="331"/>
        <v>0</v>
      </c>
      <c r="GC78" s="13">
        <f t="shared" si="332"/>
        <v>0</v>
      </c>
      <c r="GD78" s="13">
        <f t="shared" si="333"/>
        <v>1</v>
      </c>
      <c r="GE78" s="13">
        <f t="shared" si="334"/>
        <v>0</v>
      </c>
      <c r="GF78" s="13">
        <f t="shared" si="335"/>
        <v>0</v>
      </c>
      <c r="GG78" s="13">
        <f t="shared" si="336"/>
        <v>0</v>
      </c>
      <c r="GH78" s="30">
        <f t="shared" si="337"/>
        <v>2</v>
      </c>
    </row>
    <row r="79" spans="1:190">
      <c r="A79" s="2">
        <f>'database including 834 studies'!A79</f>
        <v>78</v>
      </c>
      <c r="B79" s="2">
        <f>'database including 834 studies'!J79</f>
        <v>1</v>
      </c>
      <c r="C79" s="2">
        <f>'database including 834 studies'!K79</f>
        <v>4</v>
      </c>
      <c r="D79" s="2">
        <f>'database including 834 studies'!L79</f>
        <v>1</v>
      </c>
      <c r="E79" s="2">
        <f>'database including 834 studies'!M79</f>
        <v>1</v>
      </c>
      <c r="F79" s="2">
        <f>'database including 834 studies'!N79</f>
        <v>1</v>
      </c>
      <c r="G79" s="2">
        <f>'database including 834 studies'!O79</f>
        <v>1</v>
      </c>
      <c r="H79" s="2">
        <f>'database including 834 studies'!P79</f>
        <v>0</v>
      </c>
      <c r="I79" s="2">
        <f>'database including 834 studies'!Q79</f>
        <v>0</v>
      </c>
      <c r="J79" s="2">
        <f>'database including 834 studies'!R79</f>
        <v>2021</v>
      </c>
      <c r="K79" s="29">
        <f>'database including 834 studies'!A609</f>
        <v>608</v>
      </c>
      <c r="L79" s="2">
        <f>'database including 834 studies'!J609</f>
        <v>0</v>
      </c>
      <c r="M79" s="2">
        <f>'database including 834 studies'!K609</f>
        <v>6</v>
      </c>
      <c r="N79" s="2">
        <f>'database including 834 studies'!L609</f>
        <v>1</v>
      </c>
      <c r="O79" s="2">
        <f>'database including 834 studies'!M609</f>
        <v>1</v>
      </c>
      <c r="P79" s="2">
        <f>'database including 834 studies'!N609</f>
        <v>1</v>
      </c>
      <c r="Q79" s="2">
        <f>'database including 834 studies'!O609</f>
        <v>1</v>
      </c>
      <c r="R79" s="2">
        <f>'database including 834 studies'!P609</f>
        <v>1</v>
      </c>
      <c r="S79" s="2">
        <f>'database including 834 studies'!Q609</f>
        <v>1</v>
      </c>
      <c r="T79" s="2">
        <f>'database including 834 studies'!R609</f>
        <v>2016</v>
      </c>
      <c r="V79" s="13">
        <f t="shared" si="169"/>
        <v>0</v>
      </c>
      <c r="W79" s="13">
        <f t="shared" si="170"/>
        <v>0</v>
      </c>
      <c r="X79" s="13">
        <f t="shared" si="171"/>
        <v>0</v>
      </c>
      <c r="Y79" s="13">
        <f t="shared" si="172"/>
        <v>0</v>
      </c>
      <c r="Z79" s="13">
        <f t="shared" si="173"/>
        <v>0</v>
      </c>
      <c r="AA79" s="13">
        <f t="shared" si="174"/>
        <v>0</v>
      </c>
      <c r="AB79" s="13">
        <f t="shared" si="175"/>
        <v>0</v>
      </c>
      <c r="AC79" s="13">
        <f t="shared" si="176"/>
        <v>0</v>
      </c>
      <c r="AD79" s="13">
        <f t="shared" si="177"/>
        <v>0</v>
      </c>
      <c r="AE79" s="13">
        <f t="shared" si="178"/>
        <v>0</v>
      </c>
      <c r="AF79" s="13">
        <f t="shared" si="179"/>
        <v>0</v>
      </c>
      <c r="AG79" s="13">
        <f t="shared" si="180"/>
        <v>0</v>
      </c>
      <c r="AH79" s="13">
        <f t="shared" si="181"/>
        <v>0</v>
      </c>
      <c r="AI79" s="13">
        <f t="shared" si="182"/>
        <v>0</v>
      </c>
      <c r="AJ79" s="13">
        <f t="shared" si="183"/>
        <v>0</v>
      </c>
      <c r="AK79" s="13">
        <f t="shared" si="184"/>
        <v>0</v>
      </c>
      <c r="AL79" s="13">
        <f t="shared" si="185"/>
        <v>0</v>
      </c>
      <c r="AM79" s="13">
        <f t="shared" si="186"/>
        <v>0</v>
      </c>
      <c r="AN79" s="13">
        <f t="shared" si="187"/>
        <v>0</v>
      </c>
      <c r="AO79" s="13">
        <f t="shared" si="188"/>
        <v>0</v>
      </c>
      <c r="AP79" s="13">
        <f t="shared" si="189"/>
        <v>0</v>
      </c>
      <c r="AQ79" s="13">
        <f t="shared" si="190"/>
        <v>0</v>
      </c>
      <c r="AR79" s="13">
        <f t="shared" si="191"/>
        <v>0</v>
      </c>
      <c r="AS79" s="13">
        <f t="shared" si="192"/>
        <v>0</v>
      </c>
      <c r="AT79" s="13">
        <f t="shared" si="193"/>
        <v>0</v>
      </c>
      <c r="AU79" s="13">
        <f t="shared" si="194"/>
        <v>0</v>
      </c>
      <c r="AV79" s="13">
        <f t="shared" si="195"/>
        <v>0</v>
      </c>
      <c r="AW79" s="13">
        <f t="shared" si="196"/>
        <v>0</v>
      </c>
      <c r="AX79" s="13">
        <f t="shared" si="197"/>
        <v>0</v>
      </c>
      <c r="AY79" s="13">
        <f t="shared" si="198"/>
        <v>0</v>
      </c>
      <c r="AZ79" s="13">
        <f t="shared" si="199"/>
        <v>0</v>
      </c>
      <c r="BA79" s="13">
        <f t="shared" si="200"/>
        <v>0</v>
      </c>
      <c r="BB79" s="13">
        <f t="shared" si="201"/>
        <v>0</v>
      </c>
      <c r="BC79" s="13">
        <f t="shared" si="202"/>
        <v>0</v>
      </c>
      <c r="BD79" s="13">
        <f t="shared" si="203"/>
        <v>0</v>
      </c>
      <c r="BE79" s="13">
        <f t="shared" si="204"/>
        <v>0</v>
      </c>
      <c r="BF79" s="13">
        <f t="shared" si="205"/>
        <v>0</v>
      </c>
      <c r="BG79" s="13">
        <f t="shared" si="206"/>
        <v>0</v>
      </c>
      <c r="BH79" s="13">
        <f t="shared" si="207"/>
        <v>0</v>
      </c>
      <c r="BI79" s="13">
        <f t="shared" si="208"/>
        <v>0</v>
      </c>
      <c r="BJ79" s="13">
        <f t="shared" si="209"/>
        <v>0</v>
      </c>
      <c r="BK79" s="13">
        <f t="shared" si="210"/>
        <v>0</v>
      </c>
      <c r="BL79" s="13">
        <f t="shared" si="211"/>
        <v>0</v>
      </c>
      <c r="BM79" s="13">
        <f t="shared" si="212"/>
        <v>0</v>
      </c>
      <c r="BN79" s="13">
        <f t="shared" si="213"/>
        <v>0</v>
      </c>
      <c r="BO79" s="13">
        <f t="shared" si="214"/>
        <v>0</v>
      </c>
      <c r="BP79" s="13">
        <f t="shared" si="215"/>
        <v>0</v>
      </c>
      <c r="BQ79" s="13">
        <f t="shared" si="216"/>
        <v>0</v>
      </c>
      <c r="BR79" s="13">
        <f t="shared" si="217"/>
        <v>0</v>
      </c>
      <c r="BS79" s="13">
        <f t="shared" si="218"/>
        <v>0</v>
      </c>
      <c r="BT79" s="13">
        <f t="shared" si="219"/>
        <v>0</v>
      </c>
      <c r="BU79" s="13">
        <f t="shared" si="220"/>
        <v>0</v>
      </c>
      <c r="BV79" s="13">
        <f t="shared" si="221"/>
        <v>0</v>
      </c>
      <c r="BW79" s="13">
        <f t="shared" si="222"/>
        <v>0</v>
      </c>
      <c r="BX79" s="13">
        <f t="shared" si="223"/>
        <v>0</v>
      </c>
      <c r="BY79" s="13">
        <f t="shared" si="224"/>
        <v>0</v>
      </c>
      <c r="BZ79" s="13">
        <f t="shared" si="225"/>
        <v>0</v>
      </c>
      <c r="CA79" s="13">
        <f t="shared" si="226"/>
        <v>0</v>
      </c>
      <c r="CB79" s="13">
        <f t="shared" si="227"/>
        <v>1</v>
      </c>
      <c r="CC79" s="13">
        <f t="shared" si="228"/>
        <v>0</v>
      </c>
      <c r="CD79" s="13">
        <f t="shared" si="229"/>
        <v>0</v>
      </c>
      <c r="CE79" s="13">
        <f t="shared" si="230"/>
        <v>0</v>
      </c>
      <c r="CF79" s="13">
        <f t="shared" si="231"/>
        <v>0</v>
      </c>
      <c r="CG79" s="13">
        <f t="shared" si="232"/>
        <v>0</v>
      </c>
      <c r="CH79" s="13">
        <f t="shared" si="233"/>
        <v>0</v>
      </c>
      <c r="CI79" s="13">
        <f t="shared" si="234"/>
        <v>0</v>
      </c>
      <c r="CJ79" s="13">
        <f t="shared" si="235"/>
        <v>0</v>
      </c>
      <c r="CK79" s="13">
        <f t="shared" si="236"/>
        <v>0</v>
      </c>
      <c r="CL79" s="13">
        <f t="shared" si="237"/>
        <v>0</v>
      </c>
      <c r="CM79" s="13">
        <f t="shared" si="238"/>
        <v>0</v>
      </c>
      <c r="CN79" s="13">
        <f t="shared" si="239"/>
        <v>0</v>
      </c>
      <c r="CO79" s="13">
        <f t="shared" si="240"/>
        <v>0</v>
      </c>
      <c r="CP79" s="13">
        <f t="shared" si="241"/>
        <v>0</v>
      </c>
      <c r="CQ79" s="13">
        <f t="shared" si="242"/>
        <v>0</v>
      </c>
      <c r="CR79" s="13">
        <f t="shared" si="243"/>
        <v>0</v>
      </c>
      <c r="CS79" s="13">
        <f t="shared" si="244"/>
        <v>0</v>
      </c>
      <c r="CT79" s="13">
        <f t="shared" si="245"/>
        <v>0</v>
      </c>
      <c r="CU79" s="13">
        <f t="shared" si="246"/>
        <v>0</v>
      </c>
      <c r="CV79" s="13">
        <f t="shared" si="247"/>
        <v>0</v>
      </c>
      <c r="CW79" s="13">
        <f t="shared" si="248"/>
        <v>0</v>
      </c>
      <c r="CX79" s="13">
        <f t="shared" si="249"/>
        <v>0</v>
      </c>
      <c r="CY79" s="13">
        <f t="shared" si="250"/>
        <v>0</v>
      </c>
      <c r="CZ79" s="13">
        <f t="shared" si="251"/>
        <v>0</v>
      </c>
      <c r="DA79" s="13">
        <f t="shared" si="252"/>
        <v>0</v>
      </c>
      <c r="DB79" s="13">
        <f t="shared" si="253"/>
        <v>0</v>
      </c>
      <c r="DC79" s="13">
        <f t="shared" si="254"/>
        <v>0</v>
      </c>
      <c r="DD79" s="13">
        <f t="shared" si="255"/>
        <v>0</v>
      </c>
      <c r="DE79" s="13">
        <f t="shared" si="256"/>
        <v>0</v>
      </c>
      <c r="DF79" s="13">
        <f t="shared" si="257"/>
        <v>0</v>
      </c>
      <c r="DG79" s="13">
        <f t="shared" si="258"/>
        <v>0</v>
      </c>
      <c r="DH79" s="13">
        <f t="shared" si="259"/>
        <v>0</v>
      </c>
      <c r="DI79" s="13">
        <f t="shared" si="260"/>
        <v>0</v>
      </c>
      <c r="DJ79" s="13">
        <f t="shared" si="261"/>
        <v>0</v>
      </c>
      <c r="DK79" s="13">
        <f t="shared" si="262"/>
        <v>0</v>
      </c>
      <c r="DL79" s="13">
        <f t="shared" si="263"/>
        <v>0</v>
      </c>
      <c r="DM79" s="13">
        <f t="shared" si="264"/>
        <v>0</v>
      </c>
      <c r="DN79" s="13">
        <f t="shared" si="265"/>
        <v>0</v>
      </c>
      <c r="DO79" s="13">
        <f t="shared" si="266"/>
        <v>0</v>
      </c>
      <c r="DP79" s="13">
        <f t="shared" si="267"/>
        <v>0</v>
      </c>
      <c r="DQ79" s="13">
        <f t="shared" si="268"/>
        <v>0</v>
      </c>
      <c r="DR79" s="13">
        <f t="shared" si="269"/>
        <v>0</v>
      </c>
      <c r="DS79" s="13">
        <f t="shared" si="270"/>
        <v>0</v>
      </c>
      <c r="DT79" s="13">
        <f t="shared" si="271"/>
        <v>0</v>
      </c>
      <c r="DU79" s="13">
        <f t="shared" si="272"/>
        <v>0</v>
      </c>
      <c r="DV79" s="13">
        <f t="shared" si="273"/>
        <v>0</v>
      </c>
      <c r="DW79" s="13">
        <f t="shared" si="274"/>
        <v>0</v>
      </c>
      <c r="DX79" s="13">
        <f t="shared" si="275"/>
        <v>0</v>
      </c>
      <c r="DY79" s="13">
        <f t="shared" si="276"/>
        <v>0</v>
      </c>
      <c r="DZ79" s="13">
        <f t="shared" si="277"/>
        <v>0</v>
      </c>
      <c r="EA79" s="13">
        <f t="shared" si="278"/>
        <v>0</v>
      </c>
      <c r="EB79" s="13">
        <f t="shared" si="279"/>
        <v>0</v>
      </c>
      <c r="EC79" s="13">
        <f t="shared" si="280"/>
        <v>0</v>
      </c>
      <c r="ED79" s="13">
        <f t="shared" si="281"/>
        <v>0</v>
      </c>
      <c r="EE79" s="13">
        <f t="shared" si="282"/>
        <v>0</v>
      </c>
      <c r="EF79" s="13">
        <f t="shared" si="283"/>
        <v>0</v>
      </c>
      <c r="EG79" s="13">
        <f t="shared" si="284"/>
        <v>0</v>
      </c>
      <c r="EH79" s="13">
        <f t="shared" si="285"/>
        <v>0</v>
      </c>
      <c r="EI79" s="13">
        <f t="shared" si="286"/>
        <v>0</v>
      </c>
      <c r="EJ79" s="13">
        <f t="shared" si="287"/>
        <v>0</v>
      </c>
      <c r="EK79" s="13">
        <f t="shared" si="288"/>
        <v>0</v>
      </c>
      <c r="EL79" s="13">
        <f t="shared" si="289"/>
        <v>0</v>
      </c>
      <c r="EM79" s="13">
        <f t="shared" si="290"/>
        <v>0</v>
      </c>
      <c r="EN79" s="13">
        <f t="shared" si="291"/>
        <v>0</v>
      </c>
      <c r="EO79" s="13">
        <f t="shared" si="292"/>
        <v>0</v>
      </c>
      <c r="EP79" s="13">
        <f t="shared" si="293"/>
        <v>0</v>
      </c>
      <c r="EQ79" s="13">
        <f t="shared" si="294"/>
        <v>0</v>
      </c>
      <c r="ER79" s="13">
        <f t="shared" si="295"/>
        <v>0</v>
      </c>
      <c r="ES79" s="13">
        <f t="shared" si="296"/>
        <v>0</v>
      </c>
      <c r="ET79" s="13">
        <f t="shared" si="297"/>
        <v>0</v>
      </c>
      <c r="EU79" s="13">
        <f t="shared" si="298"/>
        <v>0</v>
      </c>
      <c r="EV79" s="13">
        <f t="shared" si="299"/>
        <v>0</v>
      </c>
      <c r="EW79" s="13">
        <f t="shared" si="300"/>
        <v>0</v>
      </c>
      <c r="EX79" s="13">
        <f t="shared" si="301"/>
        <v>0</v>
      </c>
      <c r="EY79" s="13">
        <f t="shared" si="302"/>
        <v>0</v>
      </c>
      <c r="EZ79" s="13">
        <f t="shared" si="303"/>
        <v>0</v>
      </c>
      <c r="FA79" s="13">
        <f t="shared" si="304"/>
        <v>0</v>
      </c>
      <c r="FB79" s="13">
        <f t="shared" si="305"/>
        <v>0</v>
      </c>
      <c r="FC79" s="13">
        <f t="shared" si="306"/>
        <v>0</v>
      </c>
      <c r="FD79" s="13">
        <f t="shared" si="307"/>
        <v>0</v>
      </c>
      <c r="FE79" s="13">
        <f t="shared" si="308"/>
        <v>0</v>
      </c>
      <c r="FF79" s="13">
        <f t="shared" si="309"/>
        <v>0</v>
      </c>
      <c r="FG79" s="13">
        <f t="shared" si="310"/>
        <v>0</v>
      </c>
      <c r="FH79" s="13">
        <f t="shared" si="311"/>
        <v>0</v>
      </c>
      <c r="FI79" s="13">
        <f t="shared" si="312"/>
        <v>0</v>
      </c>
      <c r="FJ79" s="13">
        <f t="shared" si="313"/>
        <v>0</v>
      </c>
      <c r="FK79" s="13">
        <f t="shared" si="314"/>
        <v>0</v>
      </c>
      <c r="FL79" s="13">
        <f t="shared" si="315"/>
        <v>0</v>
      </c>
      <c r="FM79" s="13">
        <f t="shared" si="316"/>
        <v>0</v>
      </c>
      <c r="FN79" s="13">
        <f t="shared" si="317"/>
        <v>0</v>
      </c>
      <c r="FO79" s="13">
        <f t="shared" si="318"/>
        <v>0</v>
      </c>
      <c r="FP79" s="13">
        <f t="shared" si="319"/>
        <v>0</v>
      </c>
      <c r="FQ79" s="13">
        <f t="shared" si="320"/>
        <v>0</v>
      </c>
      <c r="FR79" s="13">
        <f t="shared" si="321"/>
        <v>0</v>
      </c>
      <c r="FS79" s="13">
        <f t="shared" si="322"/>
        <v>0</v>
      </c>
      <c r="FT79" s="13">
        <f t="shared" si="323"/>
        <v>0</v>
      </c>
      <c r="FU79" s="13">
        <f t="shared" si="324"/>
        <v>0</v>
      </c>
      <c r="FV79" s="13">
        <f t="shared" si="325"/>
        <v>0</v>
      </c>
      <c r="FW79" s="13">
        <f t="shared" si="326"/>
        <v>0</v>
      </c>
      <c r="FX79" s="13">
        <f t="shared" si="327"/>
        <v>0</v>
      </c>
      <c r="FY79" s="13">
        <f t="shared" si="328"/>
        <v>0</v>
      </c>
      <c r="FZ79" s="13">
        <f t="shared" si="329"/>
        <v>0</v>
      </c>
      <c r="GA79" s="13">
        <f t="shared" si="330"/>
        <v>1</v>
      </c>
      <c r="GB79" s="13">
        <f t="shared" si="331"/>
        <v>0</v>
      </c>
      <c r="GC79" s="13">
        <f t="shared" si="332"/>
        <v>0</v>
      </c>
      <c r="GD79" s="13">
        <f t="shared" si="333"/>
        <v>0</v>
      </c>
      <c r="GE79" s="13">
        <f t="shared" si="334"/>
        <v>0</v>
      </c>
      <c r="GF79" s="13">
        <f t="shared" si="335"/>
        <v>0</v>
      </c>
      <c r="GG79" s="13">
        <f t="shared" si="336"/>
        <v>0</v>
      </c>
      <c r="GH79" s="30">
        <f t="shared" si="337"/>
        <v>2</v>
      </c>
    </row>
    <row r="80" spans="1:190">
      <c r="A80" s="2">
        <f>'database including 834 studies'!A80</f>
        <v>79</v>
      </c>
      <c r="B80" s="2">
        <f>'database including 834 studies'!J80</f>
        <v>1</v>
      </c>
      <c r="C80" s="2">
        <f>'database including 834 studies'!K80</f>
        <v>4</v>
      </c>
      <c r="D80" s="2">
        <f>'database including 834 studies'!L80</f>
        <v>1</v>
      </c>
      <c r="E80" s="2">
        <f>'database including 834 studies'!M80</f>
        <v>1</v>
      </c>
      <c r="F80" s="2">
        <f>'database including 834 studies'!N80</f>
        <v>1</v>
      </c>
      <c r="G80" s="2">
        <f>'database including 834 studies'!O80</f>
        <v>1</v>
      </c>
      <c r="H80" s="2">
        <f>'database including 834 studies'!P80</f>
        <v>0</v>
      </c>
      <c r="I80" s="2">
        <f>'database including 834 studies'!Q80</f>
        <v>0</v>
      </c>
      <c r="J80" s="2">
        <f>'database including 834 studies'!R80</f>
        <v>2022</v>
      </c>
      <c r="K80" s="29">
        <f>'database including 834 studies'!A610</f>
        <v>609</v>
      </c>
      <c r="L80" s="2">
        <f>'database including 834 studies'!J610</f>
        <v>0</v>
      </c>
      <c r="M80" s="2">
        <f>'database including 834 studies'!K610</f>
        <v>6</v>
      </c>
      <c r="N80" s="2">
        <f>'database including 834 studies'!L610</f>
        <v>1</v>
      </c>
      <c r="O80" s="2">
        <f>'database including 834 studies'!M610</f>
        <v>1</v>
      </c>
      <c r="P80" s="2">
        <f>'database including 834 studies'!N610</f>
        <v>1</v>
      </c>
      <c r="Q80" s="2">
        <f>'database including 834 studies'!O610</f>
        <v>1</v>
      </c>
      <c r="R80" s="2">
        <f>'database including 834 studies'!P610</f>
        <v>1</v>
      </c>
      <c r="S80" s="2">
        <f>'database including 834 studies'!Q610</f>
        <v>1</v>
      </c>
      <c r="T80" s="2">
        <f>'database including 834 studies'!R610</f>
        <v>2018</v>
      </c>
      <c r="V80" s="13">
        <f t="shared" si="169"/>
        <v>0</v>
      </c>
      <c r="W80" s="13">
        <f t="shared" si="170"/>
        <v>0</v>
      </c>
      <c r="X80" s="13">
        <f t="shared" si="171"/>
        <v>0</v>
      </c>
      <c r="Y80" s="13">
        <f t="shared" si="172"/>
        <v>0</v>
      </c>
      <c r="Z80" s="13">
        <f t="shared" si="173"/>
        <v>0</v>
      </c>
      <c r="AA80" s="13">
        <f t="shared" si="174"/>
        <v>0</v>
      </c>
      <c r="AB80" s="13">
        <f t="shared" si="175"/>
        <v>0</v>
      </c>
      <c r="AC80" s="13">
        <f t="shared" si="176"/>
        <v>0</v>
      </c>
      <c r="AD80" s="13">
        <f t="shared" si="177"/>
        <v>0</v>
      </c>
      <c r="AE80" s="13">
        <f t="shared" si="178"/>
        <v>0</v>
      </c>
      <c r="AF80" s="13">
        <f t="shared" si="179"/>
        <v>0</v>
      </c>
      <c r="AG80" s="13">
        <f t="shared" si="180"/>
        <v>0</v>
      </c>
      <c r="AH80" s="13">
        <f t="shared" si="181"/>
        <v>0</v>
      </c>
      <c r="AI80" s="13">
        <f t="shared" si="182"/>
        <v>0</v>
      </c>
      <c r="AJ80" s="13">
        <f t="shared" si="183"/>
        <v>0</v>
      </c>
      <c r="AK80" s="13">
        <f t="shared" si="184"/>
        <v>0</v>
      </c>
      <c r="AL80" s="13">
        <f t="shared" si="185"/>
        <v>0</v>
      </c>
      <c r="AM80" s="13">
        <f t="shared" si="186"/>
        <v>0</v>
      </c>
      <c r="AN80" s="13">
        <f t="shared" si="187"/>
        <v>0</v>
      </c>
      <c r="AO80" s="13">
        <f t="shared" si="188"/>
        <v>0</v>
      </c>
      <c r="AP80" s="13">
        <f t="shared" si="189"/>
        <v>0</v>
      </c>
      <c r="AQ80" s="13">
        <f t="shared" si="190"/>
        <v>0</v>
      </c>
      <c r="AR80" s="13">
        <f t="shared" si="191"/>
        <v>0</v>
      </c>
      <c r="AS80" s="13">
        <f t="shared" si="192"/>
        <v>0</v>
      </c>
      <c r="AT80" s="13">
        <f t="shared" si="193"/>
        <v>0</v>
      </c>
      <c r="AU80" s="13">
        <f t="shared" si="194"/>
        <v>0</v>
      </c>
      <c r="AV80" s="13">
        <f t="shared" si="195"/>
        <v>0</v>
      </c>
      <c r="AW80" s="13">
        <f t="shared" si="196"/>
        <v>0</v>
      </c>
      <c r="AX80" s="13">
        <f t="shared" si="197"/>
        <v>0</v>
      </c>
      <c r="AY80" s="13">
        <f t="shared" si="198"/>
        <v>0</v>
      </c>
      <c r="AZ80" s="13">
        <f t="shared" si="199"/>
        <v>0</v>
      </c>
      <c r="BA80" s="13">
        <f t="shared" si="200"/>
        <v>0</v>
      </c>
      <c r="BB80" s="13">
        <f t="shared" si="201"/>
        <v>0</v>
      </c>
      <c r="BC80" s="13">
        <f t="shared" si="202"/>
        <v>0</v>
      </c>
      <c r="BD80" s="13">
        <f t="shared" si="203"/>
        <v>0</v>
      </c>
      <c r="BE80" s="13">
        <f t="shared" si="204"/>
        <v>0</v>
      </c>
      <c r="BF80" s="13">
        <f t="shared" si="205"/>
        <v>0</v>
      </c>
      <c r="BG80" s="13">
        <f t="shared" si="206"/>
        <v>0</v>
      </c>
      <c r="BH80" s="13">
        <f t="shared" si="207"/>
        <v>0</v>
      </c>
      <c r="BI80" s="13">
        <f t="shared" si="208"/>
        <v>0</v>
      </c>
      <c r="BJ80" s="13">
        <f t="shared" si="209"/>
        <v>0</v>
      </c>
      <c r="BK80" s="13">
        <f t="shared" si="210"/>
        <v>0</v>
      </c>
      <c r="BL80" s="13">
        <f t="shared" si="211"/>
        <v>0</v>
      </c>
      <c r="BM80" s="13">
        <f t="shared" si="212"/>
        <v>0</v>
      </c>
      <c r="BN80" s="13">
        <f t="shared" si="213"/>
        <v>0</v>
      </c>
      <c r="BO80" s="13">
        <f t="shared" si="214"/>
        <v>0</v>
      </c>
      <c r="BP80" s="13">
        <f t="shared" si="215"/>
        <v>0</v>
      </c>
      <c r="BQ80" s="13">
        <f t="shared" si="216"/>
        <v>0</v>
      </c>
      <c r="BR80" s="13">
        <f t="shared" si="217"/>
        <v>0</v>
      </c>
      <c r="BS80" s="13">
        <f t="shared" si="218"/>
        <v>0</v>
      </c>
      <c r="BT80" s="13">
        <f t="shared" si="219"/>
        <v>0</v>
      </c>
      <c r="BU80" s="13">
        <f t="shared" si="220"/>
        <v>0</v>
      </c>
      <c r="BV80" s="13">
        <f t="shared" si="221"/>
        <v>0</v>
      </c>
      <c r="BW80" s="13">
        <f t="shared" si="222"/>
        <v>0</v>
      </c>
      <c r="BX80" s="13">
        <f t="shared" si="223"/>
        <v>0</v>
      </c>
      <c r="BY80" s="13">
        <f t="shared" si="224"/>
        <v>0</v>
      </c>
      <c r="BZ80" s="13">
        <f t="shared" si="225"/>
        <v>0</v>
      </c>
      <c r="CA80" s="13">
        <f t="shared" si="226"/>
        <v>0</v>
      </c>
      <c r="CB80" s="13">
        <f t="shared" si="227"/>
        <v>0</v>
      </c>
      <c r="CC80" s="13">
        <f t="shared" si="228"/>
        <v>1</v>
      </c>
      <c r="CD80" s="13">
        <f t="shared" si="229"/>
        <v>0</v>
      </c>
      <c r="CE80" s="13">
        <f t="shared" si="230"/>
        <v>0</v>
      </c>
      <c r="CF80" s="13">
        <f t="shared" si="231"/>
        <v>0</v>
      </c>
      <c r="CG80" s="13">
        <f t="shared" si="232"/>
        <v>0</v>
      </c>
      <c r="CH80" s="13">
        <f t="shared" si="233"/>
        <v>0</v>
      </c>
      <c r="CI80" s="13">
        <f t="shared" si="234"/>
        <v>0</v>
      </c>
      <c r="CJ80" s="13">
        <f t="shared" si="235"/>
        <v>0</v>
      </c>
      <c r="CK80" s="13">
        <f t="shared" si="236"/>
        <v>0</v>
      </c>
      <c r="CL80" s="13">
        <f t="shared" si="237"/>
        <v>0</v>
      </c>
      <c r="CM80" s="13">
        <f t="shared" si="238"/>
        <v>0</v>
      </c>
      <c r="CN80" s="13">
        <f t="shared" si="239"/>
        <v>0</v>
      </c>
      <c r="CO80" s="13">
        <f t="shared" si="240"/>
        <v>0</v>
      </c>
      <c r="CP80" s="13">
        <f t="shared" si="241"/>
        <v>0</v>
      </c>
      <c r="CQ80" s="13">
        <f t="shared" si="242"/>
        <v>0</v>
      </c>
      <c r="CR80" s="13">
        <f t="shared" si="243"/>
        <v>0</v>
      </c>
      <c r="CS80" s="13">
        <f t="shared" si="244"/>
        <v>0</v>
      </c>
      <c r="CT80" s="13">
        <f t="shared" si="245"/>
        <v>0</v>
      </c>
      <c r="CU80" s="13">
        <f t="shared" si="246"/>
        <v>0</v>
      </c>
      <c r="CV80" s="13">
        <f t="shared" si="247"/>
        <v>0</v>
      </c>
      <c r="CW80" s="13">
        <f t="shared" si="248"/>
        <v>0</v>
      </c>
      <c r="CX80" s="13">
        <f t="shared" si="249"/>
        <v>0</v>
      </c>
      <c r="CY80" s="13">
        <f t="shared" si="250"/>
        <v>0</v>
      </c>
      <c r="CZ80" s="13">
        <f t="shared" si="251"/>
        <v>0</v>
      </c>
      <c r="DA80" s="13">
        <f t="shared" si="252"/>
        <v>0</v>
      </c>
      <c r="DB80" s="13">
        <f t="shared" si="253"/>
        <v>0</v>
      </c>
      <c r="DC80" s="13">
        <f t="shared" si="254"/>
        <v>0</v>
      </c>
      <c r="DD80" s="13">
        <f t="shared" si="255"/>
        <v>0</v>
      </c>
      <c r="DE80" s="13">
        <f t="shared" si="256"/>
        <v>0</v>
      </c>
      <c r="DF80" s="13">
        <f t="shared" si="257"/>
        <v>0</v>
      </c>
      <c r="DG80" s="13">
        <f t="shared" si="258"/>
        <v>0</v>
      </c>
      <c r="DH80" s="13">
        <f t="shared" si="259"/>
        <v>0</v>
      </c>
      <c r="DI80" s="13">
        <f t="shared" si="260"/>
        <v>0</v>
      </c>
      <c r="DJ80" s="13">
        <f t="shared" si="261"/>
        <v>0</v>
      </c>
      <c r="DK80" s="13">
        <f t="shared" si="262"/>
        <v>0</v>
      </c>
      <c r="DL80" s="13">
        <f t="shared" si="263"/>
        <v>0</v>
      </c>
      <c r="DM80" s="13">
        <f t="shared" si="264"/>
        <v>0</v>
      </c>
      <c r="DN80" s="13">
        <f t="shared" si="265"/>
        <v>0</v>
      </c>
      <c r="DO80" s="13">
        <f t="shared" si="266"/>
        <v>0</v>
      </c>
      <c r="DP80" s="13">
        <f t="shared" si="267"/>
        <v>0</v>
      </c>
      <c r="DQ80" s="13">
        <f t="shared" si="268"/>
        <v>0</v>
      </c>
      <c r="DR80" s="13">
        <f t="shared" si="269"/>
        <v>0</v>
      </c>
      <c r="DS80" s="13">
        <f t="shared" si="270"/>
        <v>0</v>
      </c>
      <c r="DT80" s="13">
        <f t="shared" si="271"/>
        <v>0</v>
      </c>
      <c r="DU80" s="13">
        <f t="shared" si="272"/>
        <v>0</v>
      </c>
      <c r="DV80" s="13">
        <f t="shared" si="273"/>
        <v>0</v>
      </c>
      <c r="DW80" s="13">
        <f t="shared" si="274"/>
        <v>0</v>
      </c>
      <c r="DX80" s="13">
        <f t="shared" si="275"/>
        <v>0</v>
      </c>
      <c r="DY80" s="13">
        <f t="shared" si="276"/>
        <v>0</v>
      </c>
      <c r="DZ80" s="13">
        <f t="shared" si="277"/>
        <v>0</v>
      </c>
      <c r="EA80" s="13">
        <f t="shared" si="278"/>
        <v>0</v>
      </c>
      <c r="EB80" s="13">
        <f t="shared" si="279"/>
        <v>0</v>
      </c>
      <c r="EC80" s="13">
        <f t="shared" si="280"/>
        <v>0</v>
      </c>
      <c r="ED80" s="13">
        <f t="shared" si="281"/>
        <v>0</v>
      </c>
      <c r="EE80" s="13">
        <f t="shared" si="282"/>
        <v>0</v>
      </c>
      <c r="EF80" s="13">
        <f t="shared" si="283"/>
        <v>0</v>
      </c>
      <c r="EG80" s="13">
        <f t="shared" si="284"/>
        <v>0</v>
      </c>
      <c r="EH80" s="13">
        <f t="shared" si="285"/>
        <v>0</v>
      </c>
      <c r="EI80" s="13">
        <f t="shared" si="286"/>
        <v>0</v>
      </c>
      <c r="EJ80" s="13">
        <f t="shared" si="287"/>
        <v>0</v>
      </c>
      <c r="EK80" s="13">
        <f t="shared" si="288"/>
        <v>0</v>
      </c>
      <c r="EL80" s="13">
        <f t="shared" si="289"/>
        <v>0</v>
      </c>
      <c r="EM80" s="13">
        <f t="shared" si="290"/>
        <v>0</v>
      </c>
      <c r="EN80" s="13">
        <f t="shared" si="291"/>
        <v>0</v>
      </c>
      <c r="EO80" s="13">
        <f t="shared" si="292"/>
        <v>0</v>
      </c>
      <c r="EP80" s="13">
        <f t="shared" si="293"/>
        <v>0</v>
      </c>
      <c r="EQ80" s="13">
        <f t="shared" si="294"/>
        <v>0</v>
      </c>
      <c r="ER80" s="13">
        <f t="shared" si="295"/>
        <v>0</v>
      </c>
      <c r="ES80" s="13">
        <f t="shared" si="296"/>
        <v>0</v>
      </c>
      <c r="ET80" s="13">
        <f t="shared" si="297"/>
        <v>0</v>
      </c>
      <c r="EU80" s="13">
        <f t="shared" si="298"/>
        <v>0</v>
      </c>
      <c r="EV80" s="13">
        <f t="shared" si="299"/>
        <v>0</v>
      </c>
      <c r="EW80" s="13">
        <f t="shared" si="300"/>
        <v>0</v>
      </c>
      <c r="EX80" s="13">
        <f t="shared" si="301"/>
        <v>0</v>
      </c>
      <c r="EY80" s="13">
        <f t="shared" si="302"/>
        <v>0</v>
      </c>
      <c r="EZ80" s="13">
        <f t="shared" si="303"/>
        <v>0</v>
      </c>
      <c r="FA80" s="13">
        <f t="shared" si="304"/>
        <v>0</v>
      </c>
      <c r="FB80" s="13">
        <f t="shared" si="305"/>
        <v>0</v>
      </c>
      <c r="FC80" s="13">
        <f t="shared" si="306"/>
        <v>0</v>
      </c>
      <c r="FD80" s="13">
        <f t="shared" si="307"/>
        <v>0</v>
      </c>
      <c r="FE80" s="13">
        <f t="shared" si="308"/>
        <v>0</v>
      </c>
      <c r="FF80" s="13">
        <f t="shared" si="309"/>
        <v>0</v>
      </c>
      <c r="FG80" s="13">
        <f t="shared" si="310"/>
        <v>0</v>
      </c>
      <c r="FH80" s="13">
        <f t="shared" si="311"/>
        <v>0</v>
      </c>
      <c r="FI80" s="13">
        <f t="shared" si="312"/>
        <v>0</v>
      </c>
      <c r="FJ80" s="13">
        <f t="shared" si="313"/>
        <v>0</v>
      </c>
      <c r="FK80" s="13">
        <f t="shared" si="314"/>
        <v>0</v>
      </c>
      <c r="FL80" s="13">
        <f t="shared" si="315"/>
        <v>0</v>
      </c>
      <c r="FM80" s="13">
        <f t="shared" si="316"/>
        <v>0</v>
      </c>
      <c r="FN80" s="13">
        <f t="shared" si="317"/>
        <v>0</v>
      </c>
      <c r="FO80" s="13">
        <f t="shared" si="318"/>
        <v>0</v>
      </c>
      <c r="FP80" s="13">
        <f t="shared" si="319"/>
        <v>0</v>
      </c>
      <c r="FQ80" s="13">
        <f t="shared" si="320"/>
        <v>0</v>
      </c>
      <c r="FR80" s="13">
        <f t="shared" si="321"/>
        <v>0</v>
      </c>
      <c r="FS80" s="13">
        <f t="shared" si="322"/>
        <v>0</v>
      </c>
      <c r="FT80" s="13">
        <f t="shared" si="323"/>
        <v>0</v>
      </c>
      <c r="FU80" s="13">
        <f t="shared" si="324"/>
        <v>0</v>
      </c>
      <c r="FV80" s="13">
        <f t="shared" si="325"/>
        <v>0</v>
      </c>
      <c r="FW80" s="13">
        <f t="shared" si="326"/>
        <v>0</v>
      </c>
      <c r="FX80" s="13">
        <f t="shared" si="327"/>
        <v>0</v>
      </c>
      <c r="FY80" s="13">
        <f t="shared" si="328"/>
        <v>0</v>
      </c>
      <c r="FZ80" s="13">
        <f t="shared" si="329"/>
        <v>0</v>
      </c>
      <c r="GA80" s="13">
        <f t="shared" si="330"/>
        <v>0</v>
      </c>
      <c r="GB80" s="13">
        <f t="shared" si="331"/>
        <v>0</v>
      </c>
      <c r="GC80" s="13">
        <f t="shared" si="332"/>
        <v>1</v>
      </c>
      <c r="GD80" s="13">
        <f t="shared" si="333"/>
        <v>0</v>
      </c>
      <c r="GE80" s="13">
        <f t="shared" si="334"/>
        <v>0</v>
      </c>
      <c r="GF80" s="13">
        <f t="shared" si="335"/>
        <v>0</v>
      </c>
      <c r="GG80" s="13">
        <f t="shared" si="336"/>
        <v>0</v>
      </c>
      <c r="GH80" s="30">
        <f t="shared" si="337"/>
        <v>2</v>
      </c>
    </row>
    <row r="81" spans="1:190">
      <c r="A81" s="2">
        <f>'database including 834 studies'!A81</f>
        <v>80</v>
      </c>
      <c r="B81" s="2">
        <f>'database including 834 studies'!J81</f>
        <v>1</v>
      </c>
      <c r="C81" s="2">
        <f>'database including 834 studies'!K81</f>
        <v>4</v>
      </c>
      <c r="D81" s="2">
        <f>'database including 834 studies'!L81</f>
        <v>1</v>
      </c>
      <c r="E81" s="2">
        <f>'database including 834 studies'!M81</f>
        <v>1</v>
      </c>
      <c r="F81" s="2">
        <f>'database including 834 studies'!N81</f>
        <v>1</v>
      </c>
      <c r="G81" s="2">
        <f>'database including 834 studies'!O81</f>
        <v>0</v>
      </c>
      <c r="H81" s="2">
        <f>'database including 834 studies'!P81</f>
        <v>1</v>
      </c>
      <c r="I81" s="2">
        <f>'database including 834 studies'!Q81</f>
        <v>0</v>
      </c>
      <c r="J81" s="2">
        <f>'database including 834 studies'!R81</f>
        <v>2018</v>
      </c>
      <c r="K81" s="29">
        <f>'database including 834 studies'!A611</f>
        <v>610</v>
      </c>
      <c r="L81" s="2">
        <f>'database including 834 studies'!J611</f>
        <v>0</v>
      </c>
      <c r="M81" s="2">
        <f>'database including 834 studies'!K611</f>
        <v>6</v>
      </c>
      <c r="N81" s="2">
        <f>'database including 834 studies'!L611</f>
        <v>1</v>
      </c>
      <c r="O81" s="2">
        <f>'database including 834 studies'!M611</f>
        <v>1</v>
      </c>
      <c r="P81" s="2">
        <f>'database including 834 studies'!N611</f>
        <v>1</v>
      </c>
      <c r="Q81" s="2">
        <f>'database including 834 studies'!O611</f>
        <v>1</v>
      </c>
      <c r="R81" s="2">
        <f>'database including 834 studies'!P611</f>
        <v>1</v>
      </c>
      <c r="S81" s="2">
        <f>'database including 834 studies'!Q611</f>
        <v>1</v>
      </c>
      <c r="T81" s="2">
        <f>'database including 834 studies'!R611</f>
        <v>2016</v>
      </c>
      <c r="V81" s="13">
        <f t="shared" si="169"/>
        <v>0</v>
      </c>
      <c r="W81" s="13">
        <f t="shared" si="170"/>
        <v>0</v>
      </c>
      <c r="X81" s="13">
        <f t="shared" si="171"/>
        <v>0</v>
      </c>
      <c r="Y81" s="13">
        <f t="shared" si="172"/>
        <v>0</v>
      </c>
      <c r="Z81" s="13">
        <f t="shared" si="173"/>
        <v>0</v>
      </c>
      <c r="AA81" s="13">
        <f t="shared" si="174"/>
        <v>0</v>
      </c>
      <c r="AB81" s="13">
        <f t="shared" si="175"/>
        <v>0</v>
      </c>
      <c r="AC81" s="13">
        <f t="shared" si="176"/>
        <v>0</v>
      </c>
      <c r="AD81" s="13">
        <f t="shared" si="177"/>
        <v>0</v>
      </c>
      <c r="AE81" s="13">
        <f t="shared" si="178"/>
        <v>0</v>
      </c>
      <c r="AF81" s="13">
        <f t="shared" si="179"/>
        <v>0</v>
      </c>
      <c r="AG81" s="13">
        <f t="shared" si="180"/>
        <v>0</v>
      </c>
      <c r="AH81" s="13">
        <f t="shared" si="181"/>
        <v>0</v>
      </c>
      <c r="AI81" s="13">
        <f t="shared" si="182"/>
        <v>0</v>
      </c>
      <c r="AJ81" s="13">
        <f t="shared" si="183"/>
        <v>0</v>
      </c>
      <c r="AK81" s="13">
        <f t="shared" si="184"/>
        <v>0</v>
      </c>
      <c r="AL81" s="13">
        <f t="shared" si="185"/>
        <v>0</v>
      </c>
      <c r="AM81" s="13">
        <f t="shared" si="186"/>
        <v>0</v>
      </c>
      <c r="AN81" s="13">
        <f t="shared" si="187"/>
        <v>0</v>
      </c>
      <c r="AO81" s="13">
        <f t="shared" si="188"/>
        <v>0</v>
      </c>
      <c r="AP81" s="13">
        <f t="shared" si="189"/>
        <v>0</v>
      </c>
      <c r="AQ81" s="13">
        <f t="shared" si="190"/>
        <v>0</v>
      </c>
      <c r="AR81" s="13">
        <f t="shared" si="191"/>
        <v>0</v>
      </c>
      <c r="AS81" s="13">
        <f t="shared" si="192"/>
        <v>0</v>
      </c>
      <c r="AT81" s="13">
        <f t="shared" si="193"/>
        <v>0</v>
      </c>
      <c r="AU81" s="13">
        <f t="shared" si="194"/>
        <v>0</v>
      </c>
      <c r="AV81" s="13">
        <f t="shared" si="195"/>
        <v>0</v>
      </c>
      <c r="AW81" s="13">
        <f t="shared" si="196"/>
        <v>0</v>
      </c>
      <c r="AX81" s="13">
        <f t="shared" si="197"/>
        <v>0</v>
      </c>
      <c r="AY81" s="13">
        <f t="shared" si="198"/>
        <v>0</v>
      </c>
      <c r="AZ81" s="13">
        <f t="shared" si="199"/>
        <v>0</v>
      </c>
      <c r="BA81" s="13">
        <f t="shared" si="200"/>
        <v>0</v>
      </c>
      <c r="BB81" s="13">
        <f t="shared" si="201"/>
        <v>0</v>
      </c>
      <c r="BC81" s="13">
        <f t="shared" si="202"/>
        <v>0</v>
      </c>
      <c r="BD81" s="13">
        <f t="shared" si="203"/>
        <v>0</v>
      </c>
      <c r="BE81" s="13">
        <f t="shared" si="204"/>
        <v>0</v>
      </c>
      <c r="BF81" s="13">
        <f t="shared" si="205"/>
        <v>0</v>
      </c>
      <c r="BG81" s="13">
        <f t="shared" si="206"/>
        <v>0</v>
      </c>
      <c r="BH81" s="13">
        <f t="shared" si="207"/>
        <v>0</v>
      </c>
      <c r="BI81" s="13">
        <f t="shared" si="208"/>
        <v>0</v>
      </c>
      <c r="BJ81" s="13">
        <f t="shared" si="209"/>
        <v>0</v>
      </c>
      <c r="BK81" s="13">
        <f t="shared" si="210"/>
        <v>0</v>
      </c>
      <c r="BL81" s="13">
        <f t="shared" si="211"/>
        <v>0</v>
      </c>
      <c r="BM81" s="13">
        <f t="shared" si="212"/>
        <v>0</v>
      </c>
      <c r="BN81" s="13">
        <f t="shared" si="213"/>
        <v>0</v>
      </c>
      <c r="BO81" s="13">
        <f t="shared" si="214"/>
        <v>0</v>
      </c>
      <c r="BP81" s="13">
        <f t="shared" si="215"/>
        <v>0</v>
      </c>
      <c r="BQ81" s="13">
        <f t="shared" si="216"/>
        <v>0</v>
      </c>
      <c r="BR81" s="13">
        <f t="shared" si="217"/>
        <v>0</v>
      </c>
      <c r="BS81" s="13">
        <f t="shared" si="218"/>
        <v>0</v>
      </c>
      <c r="BT81" s="13">
        <f t="shared" si="219"/>
        <v>0</v>
      </c>
      <c r="BU81" s="13">
        <f t="shared" si="220"/>
        <v>0</v>
      </c>
      <c r="BV81" s="13">
        <f t="shared" si="221"/>
        <v>0</v>
      </c>
      <c r="BW81" s="13">
        <f t="shared" si="222"/>
        <v>0</v>
      </c>
      <c r="BX81" s="13">
        <f t="shared" si="223"/>
        <v>0</v>
      </c>
      <c r="BY81" s="13">
        <f t="shared" si="224"/>
        <v>1</v>
      </c>
      <c r="BZ81" s="13">
        <f t="shared" si="225"/>
        <v>0</v>
      </c>
      <c r="CA81" s="13">
        <f t="shared" si="226"/>
        <v>0</v>
      </c>
      <c r="CB81" s="13">
        <f t="shared" si="227"/>
        <v>0</v>
      </c>
      <c r="CC81" s="13">
        <f t="shared" si="228"/>
        <v>0</v>
      </c>
      <c r="CD81" s="13">
        <f t="shared" si="229"/>
        <v>0</v>
      </c>
      <c r="CE81" s="13">
        <f t="shared" si="230"/>
        <v>0</v>
      </c>
      <c r="CF81" s="13">
        <f t="shared" si="231"/>
        <v>0</v>
      </c>
      <c r="CG81" s="13">
        <f t="shared" si="232"/>
        <v>0</v>
      </c>
      <c r="CH81" s="13">
        <f t="shared" si="233"/>
        <v>0</v>
      </c>
      <c r="CI81" s="13">
        <f t="shared" si="234"/>
        <v>0</v>
      </c>
      <c r="CJ81" s="13">
        <f t="shared" si="235"/>
        <v>0</v>
      </c>
      <c r="CK81" s="13">
        <f t="shared" si="236"/>
        <v>0</v>
      </c>
      <c r="CL81" s="13">
        <f t="shared" si="237"/>
        <v>0</v>
      </c>
      <c r="CM81" s="13">
        <f t="shared" si="238"/>
        <v>0</v>
      </c>
      <c r="CN81" s="13">
        <f t="shared" si="239"/>
        <v>0</v>
      </c>
      <c r="CO81" s="13">
        <f t="shared" si="240"/>
        <v>0</v>
      </c>
      <c r="CP81" s="13">
        <f t="shared" si="241"/>
        <v>0</v>
      </c>
      <c r="CQ81" s="13">
        <f t="shared" si="242"/>
        <v>0</v>
      </c>
      <c r="CR81" s="13">
        <f t="shared" si="243"/>
        <v>0</v>
      </c>
      <c r="CS81" s="13">
        <f t="shared" si="244"/>
        <v>0</v>
      </c>
      <c r="CT81" s="13">
        <f t="shared" si="245"/>
        <v>0</v>
      </c>
      <c r="CU81" s="13">
        <f t="shared" si="246"/>
        <v>0</v>
      </c>
      <c r="CV81" s="13">
        <f t="shared" si="247"/>
        <v>0</v>
      </c>
      <c r="CW81" s="13">
        <f t="shared" si="248"/>
        <v>0</v>
      </c>
      <c r="CX81" s="13">
        <f t="shared" si="249"/>
        <v>0</v>
      </c>
      <c r="CY81" s="13">
        <f t="shared" si="250"/>
        <v>0</v>
      </c>
      <c r="CZ81" s="13">
        <f t="shared" si="251"/>
        <v>0</v>
      </c>
      <c r="DA81" s="13">
        <f t="shared" si="252"/>
        <v>0</v>
      </c>
      <c r="DB81" s="13">
        <f t="shared" si="253"/>
        <v>0</v>
      </c>
      <c r="DC81" s="13">
        <f t="shared" si="254"/>
        <v>0</v>
      </c>
      <c r="DD81" s="13">
        <f t="shared" si="255"/>
        <v>0</v>
      </c>
      <c r="DE81" s="13">
        <f t="shared" si="256"/>
        <v>0</v>
      </c>
      <c r="DF81" s="13">
        <f t="shared" si="257"/>
        <v>0</v>
      </c>
      <c r="DG81" s="13">
        <f t="shared" si="258"/>
        <v>0</v>
      </c>
      <c r="DH81" s="13">
        <f t="shared" si="259"/>
        <v>0</v>
      </c>
      <c r="DI81" s="13">
        <f t="shared" si="260"/>
        <v>0</v>
      </c>
      <c r="DJ81" s="13">
        <f t="shared" si="261"/>
        <v>0</v>
      </c>
      <c r="DK81" s="13">
        <f t="shared" si="262"/>
        <v>0</v>
      </c>
      <c r="DL81" s="13">
        <f t="shared" si="263"/>
        <v>0</v>
      </c>
      <c r="DM81" s="13">
        <f t="shared" si="264"/>
        <v>0</v>
      </c>
      <c r="DN81" s="13">
        <f t="shared" si="265"/>
        <v>0</v>
      </c>
      <c r="DO81" s="13">
        <f t="shared" si="266"/>
        <v>0</v>
      </c>
      <c r="DP81" s="13">
        <f t="shared" si="267"/>
        <v>0</v>
      </c>
      <c r="DQ81" s="13">
        <f t="shared" si="268"/>
        <v>0</v>
      </c>
      <c r="DR81" s="13">
        <f t="shared" si="269"/>
        <v>0</v>
      </c>
      <c r="DS81" s="13">
        <f t="shared" si="270"/>
        <v>0</v>
      </c>
      <c r="DT81" s="13">
        <f t="shared" si="271"/>
        <v>0</v>
      </c>
      <c r="DU81" s="13">
        <f t="shared" si="272"/>
        <v>0</v>
      </c>
      <c r="DV81" s="13">
        <f t="shared" si="273"/>
        <v>0</v>
      </c>
      <c r="DW81" s="13">
        <f t="shared" si="274"/>
        <v>0</v>
      </c>
      <c r="DX81" s="13">
        <f t="shared" si="275"/>
        <v>0</v>
      </c>
      <c r="DY81" s="13">
        <f t="shared" si="276"/>
        <v>0</v>
      </c>
      <c r="DZ81" s="13">
        <f t="shared" si="277"/>
        <v>0</v>
      </c>
      <c r="EA81" s="13">
        <f t="shared" si="278"/>
        <v>0</v>
      </c>
      <c r="EB81" s="13">
        <f t="shared" si="279"/>
        <v>0</v>
      </c>
      <c r="EC81" s="13">
        <f t="shared" si="280"/>
        <v>0</v>
      </c>
      <c r="ED81" s="13">
        <f t="shared" si="281"/>
        <v>0</v>
      </c>
      <c r="EE81" s="13">
        <f t="shared" si="282"/>
        <v>0</v>
      </c>
      <c r="EF81" s="13">
        <f t="shared" si="283"/>
        <v>0</v>
      </c>
      <c r="EG81" s="13">
        <f t="shared" si="284"/>
        <v>0</v>
      </c>
      <c r="EH81" s="13">
        <f t="shared" si="285"/>
        <v>0</v>
      </c>
      <c r="EI81" s="13">
        <f t="shared" si="286"/>
        <v>0</v>
      </c>
      <c r="EJ81" s="13">
        <f t="shared" si="287"/>
        <v>0</v>
      </c>
      <c r="EK81" s="13">
        <f t="shared" si="288"/>
        <v>0</v>
      </c>
      <c r="EL81" s="13">
        <f t="shared" si="289"/>
        <v>0</v>
      </c>
      <c r="EM81" s="13">
        <f t="shared" si="290"/>
        <v>0</v>
      </c>
      <c r="EN81" s="13">
        <f t="shared" si="291"/>
        <v>0</v>
      </c>
      <c r="EO81" s="13">
        <f t="shared" si="292"/>
        <v>0</v>
      </c>
      <c r="EP81" s="13">
        <f t="shared" si="293"/>
        <v>0</v>
      </c>
      <c r="EQ81" s="13">
        <f t="shared" si="294"/>
        <v>0</v>
      </c>
      <c r="ER81" s="13">
        <f t="shared" si="295"/>
        <v>0</v>
      </c>
      <c r="ES81" s="13">
        <f t="shared" si="296"/>
        <v>0</v>
      </c>
      <c r="ET81" s="13">
        <f t="shared" si="297"/>
        <v>0</v>
      </c>
      <c r="EU81" s="13">
        <f t="shared" si="298"/>
        <v>0</v>
      </c>
      <c r="EV81" s="13">
        <f t="shared" si="299"/>
        <v>0</v>
      </c>
      <c r="EW81" s="13">
        <f t="shared" si="300"/>
        <v>0</v>
      </c>
      <c r="EX81" s="13">
        <f t="shared" si="301"/>
        <v>0</v>
      </c>
      <c r="EY81" s="13">
        <f t="shared" si="302"/>
        <v>0</v>
      </c>
      <c r="EZ81" s="13">
        <f t="shared" si="303"/>
        <v>0</v>
      </c>
      <c r="FA81" s="13">
        <f t="shared" si="304"/>
        <v>0</v>
      </c>
      <c r="FB81" s="13">
        <f t="shared" si="305"/>
        <v>0</v>
      </c>
      <c r="FC81" s="13">
        <f t="shared" si="306"/>
        <v>0</v>
      </c>
      <c r="FD81" s="13">
        <f t="shared" si="307"/>
        <v>0</v>
      </c>
      <c r="FE81" s="13">
        <f t="shared" si="308"/>
        <v>0</v>
      </c>
      <c r="FF81" s="13">
        <f t="shared" si="309"/>
        <v>0</v>
      </c>
      <c r="FG81" s="13">
        <f t="shared" si="310"/>
        <v>0</v>
      </c>
      <c r="FH81" s="13">
        <f t="shared" si="311"/>
        <v>0</v>
      </c>
      <c r="FI81" s="13">
        <f t="shared" si="312"/>
        <v>0</v>
      </c>
      <c r="FJ81" s="13">
        <f t="shared" si="313"/>
        <v>0</v>
      </c>
      <c r="FK81" s="13">
        <f t="shared" si="314"/>
        <v>0</v>
      </c>
      <c r="FL81" s="13">
        <f t="shared" si="315"/>
        <v>0</v>
      </c>
      <c r="FM81" s="13">
        <f t="shared" si="316"/>
        <v>0</v>
      </c>
      <c r="FN81" s="13">
        <f t="shared" si="317"/>
        <v>0</v>
      </c>
      <c r="FO81" s="13">
        <f t="shared" si="318"/>
        <v>0</v>
      </c>
      <c r="FP81" s="13">
        <f t="shared" si="319"/>
        <v>0</v>
      </c>
      <c r="FQ81" s="13">
        <f t="shared" si="320"/>
        <v>0</v>
      </c>
      <c r="FR81" s="13">
        <f t="shared" si="321"/>
        <v>0</v>
      </c>
      <c r="FS81" s="13">
        <f t="shared" si="322"/>
        <v>0</v>
      </c>
      <c r="FT81" s="13">
        <f t="shared" si="323"/>
        <v>0</v>
      </c>
      <c r="FU81" s="13">
        <f t="shared" si="324"/>
        <v>0</v>
      </c>
      <c r="FV81" s="13">
        <f t="shared" si="325"/>
        <v>0</v>
      </c>
      <c r="FW81" s="13">
        <f t="shared" si="326"/>
        <v>0</v>
      </c>
      <c r="FX81" s="13">
        <f t="shared" si="327"/>
        <v>0</v>
      </c>
      <c r="FY81" s="13">
        <f t="shared" si="328"/>
        <v>0</v>
      </c>
      <c r="FZ81" s="13">
        <f t="shared" si="329"/>
        <v>0</v>
      </c>
      <c r="GA81" s="13">
        <f t="shared" si="330"/>
        <v>1</v>
      </c>
      <c r="GB81" s="13">
        <f t="shared" si="331"/>
        <v>0</v>
      </c>
      <c r="GC81" s="13">
        <f t="shared" si="332"/>
        <v>0</v>
      </c>
      <c r="GD81" s="13">
        <f t="shared" si="333"/>
        <v>0</v>
      </c>
      <c r="GE81" s="13">
        <f t="shared" si="334"/>
        <v>0</v>
      </c>
      <c r="GF81" s="13">
        <f t="shared" si="335"/>
        <v>0</v>
      </c>
      <c r="GG81" s="13">
        <f t="shared" si="336"/>
        <v>0</v>
      </c>
      <c r="GH81" s="30">
        <f t="shared" si="337"/>
        <v>2</v>
      </c>
    </row>
    <row r="82" spans="1:190">
      <c r="A82" s="2">
        <f>'database including 834 studies'!A82</f>
        <v>81</v>
      </c>
      <c r="B82" s="2">
        <f>'database including 834 studies'!J82</f>
        <v>1</v>
      </c>
      <c r="C82" s="2">
        <f>'database including 834 studies'!K82</f>
        <v>4</v>
      </c>
      <c r="D82" s="2">
        <f>'database including 834 studies'!L82</f>
        <v>1</v>
      </c>
      <c r="E82" s="2">
        <f>'database including 834 studies'!M82</f>
        <v>1</v>
      </c>
      <c r="F82" s="2">
        <f>'database including 834 studies'!N82</f>
        <v>1</v>
      </c>
      <c r="G82" s="2">
        <f>'database including 834 studies'!O82</f>
        <v>1</v>
      </c>
      <c r="H82" s="2">
        <f>'database including 834 studies'!P82</f>
        <v>0</v>
      </c>
      <c r="I82" s="2">
        <f>'database including 834 studies'!Q82</f>
        <v>0</v>
      </c>
      <c r="J82" s="2">
        <f>'database including 834 studies'!R82</f>
        <v>2017</v>
      </c>
      <c r="K82" s="29">
        <f>'database including 834 studies'!A612</f>
        <v>611</v>
      </c>
      <c r="L82" s="2">
        <f>'database including 834 studies'!J612</f>
        <v>0</v>
      </c>
      <c r="M82" s="2">
        <f>'database including 834 studies'!K612</f>
        <v>6</v>
      </c>
      <c r="N82" s="2">
        <f>'database including 834 studies'!L612</f>
        <v>1</v>
      </c>
      <c r="O82" s="2">
        <f>'database including 834 studies'!M612</f>
        <v>1</v>
      </c>
      <c r="P82" s="2">
        <f>'database including 834 studies'!N612</f>
        <v>1</v>
      </c>
      <c r="Q82" s="2">
        <f>'database including 834 studies'!O612</f>
        <v>1</v>
      </c>
      <c r="R82" s="2">
        <f>'database including 834 studies'!P612</f>
        <v>1</v>
      </c>
      <c r="S82" s="2">
        <f>'database including 834 studies'!Q612</f>
        <v>1</v>
      </c>
      <c r="T82" s="2">
        <f>'database including 834 studies'!R612</f>
        <v>2019</v>
      </c>
      <c r="V82" s="13">
        <f t="shared" si="169"/>
        <v>0</v>
      </c>
      <c r="W82" s="13">
        <f t="shared" si="170"/>
        <v>0</v>
      </c>
      <c r="X82" s="13">
        <f t="shared" si="171"/>
        <v>0</v>
      </c>
      <c r="Y82" s="13">
        <f t="shared" si="172"/>
        <v>0</v>
      </c>
      <c r="Z82" s="13">
        <f t="shared" si="173"/>
        <v>0</v>
      </c>
      <c r="AA82" s="13">
        <f t="shared" si="174"/>
        <v>0</v>
      </c>
      <c r="AB82" s="13">
        <f t="shared" si="175"/>
        <v>0</v>
      </c>
      <c r="AC82" s="13">
        <f t="shared" si="176"/>
        <v>0</v>
      </c>
      <c r="AD82" s="13">
        <f t="shared" si="177"/>
        <v>0</v>
      </c>
      <c r="AE82" s="13">
        <f t="shared" si="178"/>
        <v>0</v>
      </c>
      <c r="AF82" s="13">
        <f t="shared" si="179"/>
        <v>0</v>
      </c>
      <c r="AG82" s="13">
        <f t="shared" si="180"/>
        <v>0</v>
      </c>
      <c r="AH82" s="13">
        <f t="shared" si="181"/>
        <v>0</v>
      </c>
      <c r="AI82" s="13">
        <f t="shared" si="182"/>
        <v>0</v>
      </c>
      <c r="AJ82" s="13">
        <f t="shared" si="183"/>
        <v>0</v>
      </c>
      <c r="AK82" s="13">
        <f t="shared" si="184"/>
        <v>0</v>
      </c>
      <c r="AL82" s="13">
        <f t="shared" si="185"/>
        <v>0</v>
      </c>
      <c r="AM82" s="13">
        <f t="shared" si="186"/>
        <v>0</v>
      </c>
      <c r="AN82" s="13">
        <f t="shared" si="187"/>
        <v>0</v>
      </c>
      <c r="AO82" s="13">
        <f t="shared" si="188"/>
        <v>0</v>
      </c>
      <c r="AP82" s="13">
        <f t="shared" si="189"/>
        <v>0</v>
      </c>
      <c r="AQ82" s="13">
        <f t="shared" si="190"/>
        <v>0</v>
      </c>
      <c r="AR82" s="13">
        <f t="shared" si="191"/>
        <v>0</v>
      </c>
      <c r="AS82" s="13">
        <f t="shared" si="192"/>
        <v>0</v>
      </c>
      <c r="AT82" s="13">
        <f t="shared" si="193"/>
        <v>0</v>
      </c>
      <c r="AU82" s="13">
        <f t="shared" si="194"/>
        <v>0</v>
      </c>
      <c r="AV82" s="13">
        <f t="shared" si="195"/>
        <v>0</v>
      </c>
      <c r="AW82" s="13">
        <f t="shared" si="196"/>
        <v>0</v>
      </c>
      <c r="AX82" s="13">
        <f t="shared" si="197"/>
        <v>0</v>
      </c>
      <c r="AY82" s="13">
        <f t="shared" si="198"/>
        <v>0</v>
      </c>
      <c r="AZ82" s="13">
        <f t="shared" si="199"/>
        <v>0</v>
      </c>
      <c r="BA82" s="13">
        <f t="shared" si="200"/>
        <v>0</v>
      </c>
      <c r="BB82" s="13">
        <f t="shared" si="201"/>
        <v>0</v>
      </c>
      <c r="BC82" s="13">
        <f t="shared" si="202"/>
        <v>0</v>
      </c>
      <c r="BD82" s="13">
        <f t="shared" si="203"/>
        <v>0</v>
      </c>
      <c r="BE82" s="13">
        <f t="shared" si="204"/>
        <v>0</v>
      </c>
      <c r="BF82" s="13">
        <f t="shared" si="205"/>
        <v>0</v>
      </c>
      <c r="BG82" s="13">
        <f t="shared" si="206"/>
        <v>0</v>
      </c>
      <c r="BH82" s="13">
        <f t="shared" si="207"/>
        <v>0</v>
      </c>
      <c r="BI82" s="13">
        <f t="shared" si="208"/>
        <v>0</v>
      </c>
      <c r="BJ82" s="13">
        <f t="shared" si="209"/>
        <v>0</v>
      </c>
      <c r="BK82" s="13">
        <f t="shared" si="210"/>
        <v>0</v>
      </c>
      <c r="BL82" s="13">
        <f t="shared" si="211"/>
        <v>0</v>
      </c>
      <c r="BM82" s="13">
        <f t="shared" si="212"/>
        <v>0</v>
      </c>
      <c r="BN82" s="13">
        <f t="shared" si="213"/>
        <v>0</v>
      </c>
      <c r="BO82" s="13">
        <f t="shared" si="214"/>
        <v>0</v>
      </c>
      <c r="BP82" s="13">
        <f t="shared" si="215"/>
        <v>0</v>
      </c>
      <c r="BQ82" s="13">
        <f t="shared" si="216"/>
        <v>0</v>
      </c>
      <c r="BR82" s="13">
        <f t="shared" si="217"/>
        <v>0</v>
      </c>
      <c r="BS82" s="13">
        <f t="shared" si="218"/>
        <v>0</v>
      </c>
      <c r="BT82" s="13">
        <f t="shared" si="219"/>
        <v>0</v>
      </c>
      <c r="BU82" s="13">
        <f t="shared" si="220"/>
        <v>0</v>
      </c>
      <c r="BV82" s="13">
        <f t="shared" si="221"/>
        <v>0</v>
      </c>
      <c r="BW82" s="13">
        <f t="shared" si="222"/>
        <v>0</v>
      </c>
      <c r="BX82" s="13">
        <f t="shared" si="223"/>
        <v>1</v>
      </c>
      <c r="BY82" s="13">
        <f t="shared" si="224"/>
        <v>0</v>
      </c>
      <c r="BZ82" s="13">
        <f t="shared" si="225"/>
        <v>0</v>
      </c>
      <c r="CA82" s="13">
        <f t="shared" si="226"/>
        <v>0</v>
      </c>
      <c r="CB82" s="13">
        <f t="shared" si="227"/>
        <v>0</v>
      </c>
      <c r="CC82" s="13">
        <f t="shared" si="228"/>
        <v>0</v>
      </c>
      <c r="CD82" s="13">
        <f t="shared" si="229"/>
        <v>0</v>
      </c>
      <c r="CE82" s="13">
        <f t="shared" si="230"/>
        <v>0</v>
      </c>
      <c r="CF82" s="13">
        <f t="shared" si="231"/>
        <v>0</v>
      </c>
      <c r="CG82" s="13">
        <f t="shared" si="232"/>
        <v>0</v>
      </c>
      <c r="CH82" s="13">
        <f t="shared" si="233"/>
        <v>0</v>
      </c>
      <c r="CI82" s="13">
        <f t="shared" si="234"/>
        <v>0</v>
      </c>
      <c r="CJ82" s="13">
        <f t="shared" si="235"/>
        <v>0</v>
      </c>
      <c r="CK82" s="13">
        <f t="shared" si="236"/>
        <v>0</v>
      </c>
      <c r="CL82" s="13">
        <f t="shared" si="237"/>
        <v>0</v>
      </c>
      <c r="CM82" s="13">
        <f t="shared" si="238"/>
        <v>0</v>
      </c>
      <c r="CN82" s="13">
        <f t="shared" si="239"/>
        <v>0</v>
      </c>
      <c r="CO82" s="13">
        <f t="shared" si="240"/>
        <v>0</v>
      </c>
      <c r="CP82" s="13">
        <f t="shared" si="241"/>
        <v>0</v>
      </c>
      <c r="CQ82" s="13">
        <f t="shared" si="242"/>
        <v>0</v>
      </c>
      <c r="CR82" s="13">
        <f t="shared" si="243"/>
        <v>0</v>
      </c>
      <c r="CS82" s="13">
        <f t="shared" si="244"/>
        <v>0</v>
      </c>
      <c r="CT82" s="13">
        <f t="shared" si="245"/>
        <v>0</v>
      </c>
      <c r="CU82" s="13">
        <f t="shared" si="246"/>
        <v>0</v>
      </c>
      <c r="CV82" s="13">
        <f t="shared" si="247"/>
        <v>0</v>
      </c>
      <c r="CW82" s="13">
        <f t="shared" si="248"/>
        <v>0</v>
      </c>
      <c r="CX82" s="13">
        <f t="shared" si="249"/>
        <v>0</v>
      </c>
      <c r="CY82" s="13">
        <f t="shared" si="250"/>
        <v>0</v>
      </c>
      <c r="CZ82" s="13">
        <f t="shared" si="251"/>
        <v>0</v>
      </c>
      <c r="DA82" s="13">
        <f t="shared" si="252"/>
        <v>0</v>
      </c>
      <c r="DB82" s="13">
        <f t="shared" si="253"/>
        <v>0</v>
      </c>
      <c r="DC82" s="13">
        <f t="shared" si="254"/>
        <v>0</v>
      </c>
      <c r="DD82" s="13">
        <f t="shared" si="255"/>
        <v>0</v>
      </c>
      <c r="DE82" s="13">
        <f t="shared" si="256"/>
        <v>0</v>
      </c>
      <c r="DF82" s="13">
        <f t="shared" si="257"/>
        <v>0</v>
      </c>
      <c r="DG82" s="13">
        <f t="shared" si="258"/>
        <v>0</v>
      </c>
      <c r="DH82" s="13">
        <f t="shared" si="259"/>
        <v>0</v>
      </c>
      <c r="DI82" s="13">
        <f t="shared" si="260"/>
        <v>0</v>
      </c>
      <c r="DJ82" s="13">
        <f t="shared" si="261"/>
        <v>0</v>
      </c>
      <c r="DK82" s="13">
        <f t="shared" si="262"/>
        <v>0</v>
      </c>
      <c r="DL82" s="13">
        <f t="shared" si="263"/>
        <v>0</v>
      </c>
      <c r="DM82" s="13">
        <f t="shared" si="264"/>
        <v>0</v>
      </c>
      <c r="DN82" s="13">
        <f t="shared" si="265"/>
        <v>0</v>
      </c>
      <c r="DO82" s="13">
        <f t="shared" si="266"/>
        <v>0</v>
      </c>
      <c r="DP82" s="13">
        <f t="shared" si="267"/>
        <v>0</v>
      </c>
      <c r="DQ82" s="13">
        <f t="shared" si="268"/>
        <v>0</v>
      </c>
      <c r="DR82" s="13">
        <f t="shared" si="269"/>
        <v>0</v>
      </c>
      <c r="DS82" s="13">
        <f t="shared" si="270"/>
        <v>0</v>
      </c>
      <c r="DT82" s="13">
        <f t="shared" si="271"/>
        <v>0</v>
      </c>
      <c r="DU82" s="13">
        <f t="shared" si="272"/>
        <v>0</v>
      </c>
      <c r="DV82" s="13">
        <f t="shared" si="273"/>
        <v>0</v>
      </c>
      <c r="DW82" s="13">
        <f t="shared" si="274"/>
        <v>0</v>
      </c>
      <c r="DX82" s="13">
        <f t="shared" si="275"/>
        <v>0</v>
      </c>
      <c r="DY82" s="13">
        <f t="shared" si="276"/>
        <v>0</v>
      </c>
      <c r="DZ82" s="13">
        <f t="shared" si="277"/>
        <v>0</v>
      </c>
      <c r="EA82" s="13">
        <f t="shared" si="278"/>
        <v>0</v>
      </c>
      <c r="EB82" s="13">
        <f t="shared" si="279"/>
        <v>0</v>
      </c>
      <c r="EC82" s="13">
        <f t="shared" si="280"/>
        <v>0</v>
      </c>
      <c r="ED82" s="13">
        <f t="shared" si="281"/>
        <v>0</v>
      </c>
      <c r="EE82" s="13">
        <f t="shared" si="282"/>
        <v>0</v>
      </c>
      <c r="EF82" s="13">
        <f t="shared" si="283"/>
        <v>0</v>
      </c>
      <c r="EG82" s="13">
        <f t="shared" si="284"/>
        <v>0</v>
      </c>
      <c r="EH82" s="13">
        <f t="shared" si="285"/>
        <v>0</v>
      </c>
      <c r="EI82" s="13">
        <f t="shared" si="286"/>
        <v>0</v>
      </c>
      <c r="EJ82" s="13">
        <f t="shared" si="287"/>
        <v>0</v>
      </c>
      <c r="EK82" s="13">
        <f t="shared" si="288"/>
        <v>0</v>
      </c>
      <c r="EL82" s="13">
        <f t="shared" si="289"/>
        <v>0</v>
      </c>
      <c r="EM82" s="13">
        <f t="shared" si="290"/>
        <v>0</v>
      </c>
      <c r="EN82" s="13">
        <f t="shared" si="291"/>
        <v>0</v>
      </c>
      <c r="EO82" s="13">
        <f t="shared" si="292"/>
        <v>0</v>
      </c>
      <c r="EP82" s="13">
        <f t="shared" si="293"/>
        <v>0</v>
      </c>
      <c r="EQ82" s="13">
        <f t="shared" si="294"/>
        <v>0</v>
      </c>
      <c r="ER82" s="13">
        <f t="shared" si="295"/>
        <v>0</v>
      </c>
      <c r="ES82" s="13">
        <f t="shared" si="296"/>
        <v>0</v>
      </c>
      <c r="ET82" s="13">
        <f t="shared" si="297"/>
        <v>0</v>
      </c>
      <c r="EU82" s="13">
        <f t="shared" si="298"/>
        <v>0</v>
      </c>
      <c r="EV82" s="13">
        <f t="shared" si="299"/>
        <v>0</v>
      </c>
      <c r="EW82" s="13">
        <f t="shared" si="300"/>
        <v>0</v>
      </c>
      <c r="EX82" s="13">
        <f t="shared" si="301"/>
        <v>0</v>
      </c>
      <c r="EY82" s="13">
        <f t="shared" si="302"/>
        <v>0</v>
      </c>
      <c r="EZ82" s="13">
        <f t="shared" si="303"/>
        <v>0</v>
      </c>
      <c r="FA82" s="13">
        <f t="shared" si="304"/>
        <v>0</v>
      </c>
      <c r="FB82" s="13">
        <f t="shared" si="305"/>
        <v>0</v>
      </c>
      <c r="FC82" s="13">
        <f t="shared" si="306"/>
        <v>0</v>
      </c>
      <c r="FD82" s="13">
        <f t="shared" si="307"/>
        <v>0</v>
      </c>
      <c r="FE82" s="13">
        <f t="shared" si="308"/>
        <v>0</v>
      </c>
      <c r="FF82" s="13">
        <f t="shared" si="309"/>
        <v>0</v>
      </c>
      <c r="FG82" s="13">
        <f t="shared" si="310"/>
        <v>0</v>
      </c>
      <c r="FH82" s="13">
        <f t="shared" si="311"/>
        <v>0</v>
      </c>
      <c r="FI82" s="13">
        <f t="shared" si="312"/>
        <v>0</v>
      </c>
      <c r="FJ82" s="13">
        <f t="shared" si="313"/>
        <v>0</v>
      </c>
      <c r="FK82" s="13">
        <f t="shared" si="314"/>
        <v>0</v>
      </c>
      <c r="FL82" s="13">
        <f t="shared" si="315"/>
        <v>0</v>
      </c>
      <c r="FM82" s="13">
        <f t="shared" si="316"/>
        <v>0</v>
      </c>
      <c r="FN82" s="13">
        <f t="shared" si="317"/>
        <v>0</v>
      </c>
      <c r="FO82" s="13">
        <f t="shared" si="318"/>
        <v>0</v>
      </c>
      <c r="FP82" s="13">
        <f t="shared" si="319"/>
        <v>0</v>
      </c>
      <c r="FQ82" s="13">
        <f t="shared" si="320"/>
        <v>0</v>
      </c>
      <c r="FR82" s="13">
        <f t="shared" si="321"/>
        <v>0</v>
      </c>
      <c r="FS82" s="13">
        <f t="shared" si="322"/>
        <v>0</v>
      </c>
      <c r="FT82" s="13">
        <f t="shared" si="323"/>
        <v>0</v>
      </c>
      <c r="FU82" s="13">
        <f t="shared" si="324"/>
        <v>0</v>
      </c>
      <c r="FV82" s="13">
        <f t="shared" si="325"/>
        <v>0</v>
      </c>
      <c r="FW82" s="13">
        <f t="shared" si="326"/>
        <v>0</v>
      </c>
      <c r="FX82" s="13">
        <f t="shared" si="327"/>
        <v>0</v>
      </c>
      <c r="FY82" s="13">
        <f t="shared" si="328"/>
        <v>0</v>
      </c>
      <c r="FZ82" s="13">
        <f t="shared" si="329"/>
        <v>0</v>
      </c>
      <c r="GA82" s="13">
        <f t="shared" si="330"/>
        <v>0</v>
      </c>
      <c r="GB82" s="13">
        <f t="shared" si="331"/>
        <v>0</v>
      </c>
      <c r="GC82" s="13">
        <f t="shared" si="332"/>
        <v>0</v>
      </c>
      <c r="GD82" s="13">
        <f t="shared" si="333"/>
        <v>1</v>
      </c>
      <c r="GE82" s="13">
        <f t="shared" si="334"/>
        <v>0</v>
      </c>
      <c r="GF82" s="13">
        <f t="shared" si="335"/>
        <v>0</v>
      </c>
      <c r="GG82" s="13">
        <f t="shared" si="336"/>
        <v>0</v>
      </c>
      <c r="GH82" s="30">
        <f t="shared" si="337"/>
        <v>2</v>
      </c>
    </row>
    <row r="83" spans="1:190">
      <c r="A83" s="2">
        <f>'database including 834 studies'!A83</f>
        <v>82</v>
      </c>
      <c r="B83" s="2">
        <f>'database including 834 studies'!J83</f>
        <v>1</v>
      </c>
      <c r="C83" s="2">
        <f>'database including 834 studies'!K83</f>
        <v>4</v>
      </c>
      <c r="D83" s="2">
        <f>'database including 834 studies'!L83</f>
        <v>1</v>
      </c>
      <c r="E83" s="2">
        <f>'database including 834 studies'!M83</f>
        <v>1</v>
      </c>
      <c r="F83" s="2">
        <f>'database including 834 studies'!N83</f>
        <v>1</v>
      </c>
      <c r="G83" s="2">
        <f>'database including 834 studies'!O83</f>
        <v>1</v>
      </c>
      <c r="H83" s="2">
        <f>'database including 834 studies'!P83</f>
        <v>0</v>
      </c>
      <c r="I83" s="2">
        <f>'database including 834 studies'!Q83</f>
        <v>0</v>
      </c>
      <c r="J83" s="2">
        <f>'database including 834 studies'!R83</f>
        <v>2020</v>
      </c>
      <c r="K83" s="29">
        <f>'database including 834 studies'!A613</f>
        <v>612</v>
      </c>
      <c r="L83" s="2">
        <f>'database including 834 studies'!J613</f>
        <v>0</v>
      </c>
      <c r="M83" s="2">
        <f>'database including 834 studies'!K613</f>
        <v>6</v>
      </c>
      <c r="N83" s="2">
        <f>'database including 834 studies'!L613</f>
        <v>1</v>
      </c>
      <c r="O83" s="2">
        <f>'database including 834 studies'!M613</f>
        <v>1</v>
      </c>
      <c r="P83" s="2">
        <f>'database including 834 studies'!N613</f>
        <v>1</v>
      </c>
      <c r="Q83" s="2">
        <f>'database including 834 studies'!O613</f>
        <v>1</v>
      </c>
      <c r="R83" s="2">
        <f>'database including 834 studies'!P613</f>
        <v>1</v>
      </c>
      <c r="S83" s="2">
        <f>'database including 834 studies'!Q613</f>
        <v>1</v>
      </c>
      <c r="T83" s="2">
        <f>'database including 834 studies'!R613</f>
        <v>2018</v>
      </c>
      <c r="V83" s="13">
        <f t="shared" si="169"/>
        <v>0</v>
      </c>
      <c r="W83" s="13">
        <f t="shared" si="170"/>
        <v>0</v>
      </c>
      <c r="X83" s="13">
        <f t="shared" si="171"/>
        <v>0</v>
      </c>
      <c r="Y83" s="13">
        <f t="shared" si="172"/>
        <v>0</v>
      </c>
      <c r="Z83" s="13">
        <f t="shared" si="173"/>
        <v>0</v>
      </c>
      <c r="AA83" s="13">
        <f t="shared" si="174"/>
        <v>0</v>
      </c>
      <c r="AB83" s="13">
        <f t="shared" si="175"/>
        <v>0</v>
      </c>
      <c r="AC83" s="13">
        <f t="shared" si="176"/>
        <v>0</v>
      </c>
      <c r="AD83" s="13">
        <f t="shared" si="177"/>
        <v>0</v>
      </c>
      <c r="AE83" s="13">
        <f t="shared" si="178"/>
        <v>0</v>
      </c>
      <c r="AF83" s="13">
        <f t="shared" si="179"/>
        <v>0</v>
      </c>
      <c r="AG83" s="13">
        <f t="shared" si="180"/>
        <v>0</v>
      </c>
      <c r="AH83" s="13">
        <f t="shared" si="181"/>
        <v>0</v>
      </c>
      <c r="AI83" s="13">
        <f t="shared" si="182"/>
        <v>0</v>
      </c>
      <c r="AJ83" s="13">
        <f t="shared" si="183"/>
        <v>0</v>
      </c>
      <c r="AK83" s="13">
        <f t="shared" si="184"/>
        <v>0</v>
      </c>
      <c r="AL83" s="13">
        <f t="shared" si="185"/>
        <v>0</v>
      </c>
      <c r="AM83" s="13">
        <f t="shared" si="186"/>
        <v>0</v>
      </c>
      <c r="AN83" s="13">
        <f t="shared" si="187"/>
        <v>0</v>
      </c>
      <c r="AO83" s="13">
        <f t="shared" si="188"/>
        <v>0</v>
      </c>
      <c r="AP83" s="13">
        <f t="shared" si="189"/>
        <v>0</v>
      </c>
      <c r="AQ83" s="13">
        <f t="shared" si="190"/>
        <v>0</v>
      </c>
      <c r="AR83" s="13">
        <f t="shared" si="191"/>
        <v>0</v>
      </c>
      <c r="AS83" s="13">
        <f t="shared" si="192"/>
        <v>0</v>
      </c>
      <c r="AT83" s="13">
        <f t="shared" si="193"/>
        <v>0</v>
      </c>
      <c r="AU83" s="13">
        <f t="shared" si="194"/>
        <v>0</v>
      </c>
      <c r="AV83" s="13">
        <f t="shared" si="195"/>
        <v>0</v>
      </c>
      <c r="AW83" s="13">
        <f t="shared" si="196"/>
        <v>0</v>
      </c>
      <c r="AX83" s="13">
        <f t="shared" si="197"/>
        <v>0</v>
      </c>
      <c r="AY83" s="13">
        <f t="shared" si="198"/>
        <v>0</v>
      </c>
      <c r="AZ83" s="13">
        <f t="shared" si="199"/>
        <v>0</v>
      </c>
      <c r="BA83" s="13">
        <f t="shared" si="200"/>
        <v>0</v>
      </c>
      <c r="BB83" s="13">
        <f t="shared" si="201"/>
        <v>0</v>
      </c>
      <c r="BC83" s="13">
        <f t="shared" si="202"/>
        <v>0</v>
      </c>
      <c r="BD83" s="13">
        <f t="shared" si="203"/>
        <v>0</v>
      </c>
      <c r="BE83" s="13">
        <f t="shared" si="204"/>
        <v>0</v>
      </c>
      <c r="BF83" s="13">
        <f t="shared" si="205"/>
        <v>0</v>
      </c>
      <c r="BG83" s="13">
        <f t="shared" si="206"/>
        <v>0</v>
      </c>
      <c r="BH83" s="13">
        <f t="shared" si="207"/>
        <v>0</v>
      </c>
      <c r="BI83" s="13">
        <f t="shared" si="208"/>
        <v>0</v>
      </c>
      <c r="BJ83" s="13">
        <f t="shared" si="209"/>
        <v>0</v>
      </c>
      <c r="BK83" s="13">
        <f t="shared" si="210"/>
        <v>0</v>
      </c>
      <c r="BL83" s="13">
        <f t="shared" si="211"/>
        <v>0</v>
      </c>
      <c r="BM83" s="13">
        <f t="shared" si="212"/>
        <v>0</v>
      </c>
      <c r="BN83" s="13">
        <f t="shared" si="213"/>
        <v>0</v>
      </c>
      <c r="BO83" s="13">
        <f t="shared" si="214"/>
        <v>0</v>
      </c>
      <c r="BP83" s="13">
        <f t="shared" si="215"/>
        <v>0</v>
      </c>
      <c r="BQ83" s="13">
        <f t="shared" si="216"/>
        <v>0</v>
      </c>
      <c r="BR83" s="13">
        <f t="shared" si="217"/>
        <v>0</v>
      </c>
      <c r="BS83" s="13">
        <f t="shared" si="218"/>
        <v>0</v>
      </c>
      <c r="BT83" s="13">
        <f t="shared" si="219"/>
        <v>0</v>
      </c>
      <c r="BU83" s="13">
        <f t="shared" si="220"/>
        <v>0</v>
      </c>
      <c r="BV83" s="13">
        <f t="shared" si="221"/>
        <v>0</v>
      </c>
      <c r="BW83" s="13">
        <f t="shared" si="222"/>
        <v>0</v>
      </c>
      <c r="BX83" s="13">
        <f t="shared" si="223"/>
        <v>0</v>
      </c>
      <c r="BY83" s="13">
        <f t="shared" si="224"/>
        <v>0</v>
      </c>
      <c r="BZ83" s="13">
        <f t="shared" si="225"/>
        <v>0</v>
      </c>
      <c r="CA83" s="13">
        <f t="shared" si="226"/>
        <v>1</v>
      </c>
      <c r="CB83" s="13">
        <f t="shared" si="227"/>
        <v>0</v>
      </c>
      <c r="CC83" s="13">
        <f t="shared" si="228"/>
        <v>0</v>
      </c>
      <c r="CD83" s="13">
        <f t="shared" si="229"/>
        <v>0</v>
      </c>
      <c r="CE83" s="13">
        <f t="shared" si="230"/>
        <v>0</v>
      </c>
      <c r="CF83" s="13">
        <f t="shared" si="231"/>
        <v>0</v>
      </c>
      <c r="CG83" s="13">
        <f t="shared" si="232"/>
        <v>0</v>
      </c>
      <c r="CH83" s="13">
        <f t="shared" si="233"/>
        <v>0</v>
      </c>
      <c r="CI83" s="13">
        <f t="shared" si="234"/>
        <v>0</v>
      </c>
      <c r="CJ83" s="13">
        <f t="shared" si="235"/>
        <v>0</v>
      </c>
      <c r="CK83" s="13">
        <f t="shared" si="236"/>
        <v>0</v>
      </c>
      <c r="CL83" s="13">
        <f t="shared" si="237"/>
        <v>0</v>
      </c>
      <c r="CM83" s="13">
        <f t="shared" si="238"/>
        <v>0</v>
      </c>
      <c r="CN83" s="13">
        <f t="shared" si="239"/>
        <v>0</v>
      </c>
      <c r="CO83" s="13">
        <f t="shared" si="240"/>
        <v>0</v>
      </c>
      <c r="CP83" s="13">
        <f t="shared" si="241"/>
        <v>0</v>
      </c>
      <c r="CQ83" s="13">
        <f t="shared" si="242"/>
        <v>0</v>
      </c>
      <c r="CR83" s="13">
        <f t="shared" si="243"/>
        <v>0</v>
      </c>
      <c r="CS83" s="13">
        <f t="shared" si="244"/>
        <v>0</v>
      </c>
      <c r="CT83" s="13">
        <f t="shared" si="245"/>
        <v>0</v>
      </c>
      <c r="CU83" s="13">
        <f t="shared" si="246"/>
        <v>0</v>
      </c>
      <c r="CV83" s="13">
        <f t="shared" si="247"/>
        <v>0</v>
      </c>
      <c r="CW83" s="13">
        <f t="shared" si="248"/>
        <v>0</v>
      </c>
      <c r="CX83" s="13">
        <f t="shared" si="249"/>
        <v>0</v>
      </c>
      <c r="CY83" s="13">
        <f t="shared" si="250"/>
        <v>0</v>
      </c>
      <c r="CZ83" s="13">
        <f t="shared" si="251"/>
        <v>0</v>
      </c>
      <c r="DA83" s="13">
        <f t="shared" si="252"/>
        <v>0</v>
      </c>
      <c r="DB83" s="13">
        <f t="shared" si="253"/>
        <v>0</v>
      </c>
      <c r="DC83" s="13">
        <f t="shared" si="254"/>
        <v>0</v>
      </c>
      <c r="DD83" s="13">
        <f t="shared" si="255"/>
        <v>0</v>
      </c>
      <c r="DE83" s="13">
        <f t="shared" si="256"/>
        <v>0</v>
      </c>
      <c r="DF83" s="13">
        <f t="shared" si="257"/>
        <v>0</v>
      </c>
      <c r="DG83" s="13">
        <f t="shared" si="258"/>
        <v>0</v>
      </c>
      <c r="DH83" s="13">
        <f t="shared" si="259"/>
        <v>0</v>
      </c>
      <c r="DI83" s="13">
        <f t="shared" si="260"/>
        <v>0</v>
      </c>
      <c r="DJ83" s="13">
        <f t="shared" si="261"/>
        <v>0</v>
      </c>
      <c r="DK83" s="13">
        <f t="shared" si="262"/>
        <v>0</v>
      </c>
      <c r="DL83" s="13">
        <f t="shared" si="263"/>
        <v>0</v>
      </c>
      <c r="DM83" s="13">
        <f t="shared" si="264"/>
        <v>0</v>
      </c>
      <c r="DN83" s="13">
        <f t="shared" si="265"/>
        <v>0</v>
      </c>
      <c r="DO83" s="13">
        <f t="shared" si="266"/>
        <v>0</v>
      </c>
      <c r="DP83" s="13">
        <f t="shared" si="267"/>
        <v>0</v>
      </c>
      <c r="DQ83" s="13">
        <f t="shared" si="268"/>
        <v>0</v>
      </c>
      <c r="DR83" s="13">
        <f t="shared" si="269"/>
        <v>0</v>
      </c>
      <c r="DS83" s="13">
        <f t="shared" si="270"/>
        <v>0</v>
      </c>
      <c r="DT83" s="13">
        <f t="shared" si="271"/>
        <v>0</v>
      </c>
      <c r="DU83" s="13">
        <f t="shared" si="272"/>
        <v>0</v>
      </c>
      <c r="DV83" s="13">
        <f t="shared" si="273"/>
        <v>0</v>
      </c>
      <c r="DW83" s="13">
        <f t="shared" si="274"/>
        <v>0</v>
      </c>
      <c r="DX83" s="13">
        <f t="shared" si="275"/>
        <v>0</v>
      </c>
      <c r="DY83" s="13">
        <f t="shared" si="276"/>
        <v>0</v>
      </c>
      <c r="DZ83" s="13">
        <f t="shared" si="277"/>
        <v>0</v>
      </c>
      <c r="EA83" s="13">
        <f t="shared" si="278"/>
        <v>0</v>
      </c>
      <c r="EB83" s="13">
        <f t="shared" si="279"/>
        <v>0</v>
      </c>
      <c r="EC83" s="13">
        <f t="shared" si="280"/>
        <v>0</v>
      </c>
      <c r="ED83" s="13">
        <f t="shared" si="281"/>
        <v>0</v>
      </c>
      <c r="EE83" s="13">
        <f t="shared" si="282"/>
        <v>0</v>
      </c>
      <c r="EF83" s="13">
        <f t="shared" si="283"/>
        <v>0</v>
      </c>
      <c r="EG83" s="13">
        <f t="shared" si="284"/>
        <v>0</v>
      </c>
      <c r="EH83" s="13">
        <f t="shared" si="285"/>
        <v>0</v>
      </c>
      <c r="EI83" s="13">
        <f t="shared" si="286"/>
        <v>0</v>
      </c>
      <c r="EJ83" s="13">
        <f t="shared" si="287"/>
        <v>0</v>
      </c>
      <c r="EK83" s="13">
        <f t="shared" si="288"/>
        <v>0</v>
      </c>
      <c r="EL83" s="13">
        <f t="shared" si="289"/>
        <v>0</v>
      </c>
      <c r="EM83" s="13">
        <f t="shared" si="290"/>
        <v>0</v>
      </c>
      <c r="EN83" s="13">
        <f t="shared" si="291"/>
        <v>0</v>
      </c>
      <c r="EO83" s="13">
        <f t="shared" si="292"/>
        <v>0</v>
      </c>
      <c r="EP83" s="13">
        <f t="shared" si="293"/>
        <v>0</v>
      </c>
      <c r="EQ83" s="13">
        <f t="shared" si="294"/>
        <v>0</v>
      </c>
      <c r="ER83" s="13">
        <f t="shared" si="295"/>
        <v>0</v>
      </c>
      <c r="ES83" s="13">
        <f t="shared" si="296"/>
        <v>0</v>
      </c>
      <c r="ET83" s="13">
        <f t="shared" si="297"/>
        <v>0</v>
      </c>
      <c r="EU83" s="13">
        <f t="shared" si="298"/>
        <v>0</v>
      </c>
      <c r="EV83" s="13">
        <f t="shared" si="299"/>
        <v>0</v>
      </c>
      <c r="EW83" s="13">
        <f t="shared" si="300"/>
        <v>0</v>
      </c>
      <c r="EX83" s="13">
        <f t="shared" si="301"/>
        <v>0</v>
      </c>
      <c r="EY83" s="13">
        <f t="shared" si="302"/>
        <v>0</v>
      </c>
      <c r="EZ83" s="13">
        <f t="shared" si="303"/>
        <v>0</v>
      </c>
      <c r="FA83" s="13">
        <f t="shared" si="304"/>
        <v>0</v>
      </c>
      <c r="FB83" s="13">
        <f t="shared" si="305"/>
        <v>0</v>
      </c>
      <c r="FC83" s="13">
        <f t="shared" si="306"/>
        <v>0</v>
      </c>
      <c r="FD83" s="13">
        <f t="shared" si="307"/>
        <v>0</v>
      </c>
      <c r="FE83" s="13">
        <f t="shared" si="308"/>
        <v>0</v>
      </c>
      <c r="FF83" s="13">
        <f t="shared" si="309"/>
        <v>0</v>
      </c>
      <c r="FG83" s="13">
        <f t="shared" si="310"/>
        <v>0</v>
      </c>
      <c r="FH83" s="13">
        <f t="shared" si="311"/>
        <v>0</v>
      </c>
      <c r="FI83" s="13">
        <f t="shared" si="312"/>
        <v>0</v>
      </c>
      <c r="FJ83" s="13">
        <f t="shared" si="313"/>
        <v>0</v>
      </c>
      <c r="FK83" s="13">
        <f t="shared" si="314"/>
        <v>0</v>
      </c>
      <c r="FL83" s="13">
        <f t="shared" si="315"/>
        <v>0</v>
      </c>
      <c r="FM83" s="13">
        <f t="shared" si="316"/>
        <v>0</v>
      </c>
      <c r="FN83" s="13">
        <f t="shared" si="317"/>
        <v>0</v>
      </c>
      <c r="FO83" s="13">
        <f t="shared" si="318"/>
        <v>0</v>
      </c>
      <c r="FP83" s="13">
        <f t="shared" si="319"/>
        <v>0</v>
      </c>
      <c r="FQ83" s="13">
        <f t="shared" si="320"/>
        <v>0</v>
      </c>
      <c r="FR83" s="13">
        <f t="shared" si="321"/>
        <v>0</v>
      </c>
      <c r="FS83" s="13">
        <f t="shared" si="322"/>
        <v>0</v>
      </c>
      <c r="FT83" s="13">
        <f t="shared" si="323"/>
        <v>0</v>
      </c>
      <c r="FU83" s="13">
        <f t="shared" si="324"/>
        <v>0</v>
      </c>
      <c r="FV83" s="13">
        <f t="shared" si="325"/>
        <v>0</v>
      </c>
      <c r="FW83" s="13">
        <f t="shared" si="326"/>
        <v>0</v>
      </c>
      <c r="FX83" s="13">
        <f t="shared" si="327"/>
        <v>0</v>
      </c>
      <c r="FY83" s="13">
        <f t="shared" si="328"/>
        <v>0</v>
      </c>
      <c r="FZ83" s="13">
        <f t="shared" si="329"/>
        <v>0</v>
      </c>
      <c r="GA83" s="13">
        <f t="shared" si="330"/>
        <v>0</v>
      </c>
      <c r="GB83" s="13">
        <f t="shared" si="331"/>
        <v>0</v>
      </c>
      <c r="GC83" s="13">
        <f t="shared" si="332"/>
        <v>1</v>
      </c>
      <c r="GD83" s="13">
        <f t="shared" si="333"/>
        <v>0</v>
      </c>
      <c r="GE83" s="13">
        <f t="shared" si="334"/>
        <v>0</v>
      </c>
      <c r="GF83" s="13">
        <f t="shared" si="335"/>
        <v>0</v>
      </c>
      <c r="GG83" s="13">
        <f t="shared" si="336"/>
        <v>0</v>
      </c>
      <c r="GH83" s="30">
        <f t="shared" si="337"/>
        <v>2</v>
      </c>
    </row>
    <row r="84" spans="1:190">
      <c r="A84" s="2">
        <f>'database including 834 studies'!A84</f>
        <v>83</v>
      </c>
      <c r="B84" s="2">
        <f>'database including 834 studies'!J84</f>
        <v>1</v>
      </c>
      <c r="C84" s="2">
        <f>'database including 834 studies'!K84</f>
        <v>4</v>
      </c>
      <c r="D84" s="2">
        <f>'database including 834 studies'!L84</f>
        <v>0</v>
      </c>
      <c r="E84" s="2">
        <f>'database including 834 studies'!M84</f>
        <v>1</v>
      </c>
      <c r="F84" s="2">
        <f>'database including 834 studies'!N84</f>
        <v>1</v>
      </c>
      <c r="G84" s="2">
        <f>'database including 834 studies'!O84</f>
        <v>1</v>
      </c>
      <c r="H84" s="2">
        <f>'database including 834 studies'!P84</f>
        <v>0</v>
      </c>
      <c r="I84" s="2">
        <f>'database including 834 studies'!Q84</f>
        <v>1</v>
      </c>
      <c r="J84" s="2">
        <f>'database including 834 studies'!R84</f>
        <v>2021</v>
      </c>
      <c r="K84" s="29">
        <f>'database including 834 studies'!A614</f>
        <v>613</v>
      </c>
      <c r="L84" s="2">
        <f>'database including 834 studies'!J614</f>
        <v>0</v>
      </c>
      <c r="M84" s="2">
        <f>'database including 834 studies'!K614</f>
        <v>6</v>
      </c>
      <c r="N84" s="2">
        <f>'database including 834 studies'!L614</f>
        <v>1</v>
      </c>
      <c r="O84" s="2">
        <f>'database including 834 studies'!M614</f>
        <v>1</v>
      </c>
      <c r="P84" s="2">
        <f>'database including 834 studies'!N614</f>
        <v>1</v>
      </c>
      <c r="Q84" s="2">
        <f>'database including 834 studies'!O614</f>
        <v>1</v>
      </c>
      <c r="R84" s="2">
        <f>'database including 834 studies'!P614</f>
        <v>1</v>
      </c>
      <c r="S84" s="2">
        <f>'database including 834 studies'!Q614</f>
        <v>1</v>
      </c>
      <c r="T84" s="2">
        <f>'database including 834 studies'!R614</f>
        <v>2019</v>
      </c>
      <c r="V84" s="13">
        <f t="shared" si="169"/>
        <v>0</v>
      </c>
      <c r="W84" s="13">
        <f t="shared" si="170"/>
        <v>0</v>
      </c>
      <c r="X84" s="13">
        <f t="shared" si="171"/>
        <v>0</v>
      </c>
      <c r="Y84" s="13">
        <f t="shared" si="172"/>
        <v>0</v>
      </c>
      <c r="Z84" s="13">
        <f t="shared" si="173"/>
        <v>0</v>
      </c>
      <c r="AA84" s="13">
        <f t="shared" si="174"/>
        <v>0</v>
      </c>
      <c r="AB84" s="13">
        <f t="shared" si="175"/>
        <v>0</v>
      </c>
      <c r="AC84" s="13">
        <f t="shared" si="176"/>
        <v>0</v>
      </c>
      <c r="AD84" s="13">
        <f t="shared" si="177"/>
        <v>0</v>
      </c>
      <c r="AE84" s="13">
        <f t="shared" si="178"/>
        <v>0</v>
      </c>
      <c r="AF84" s="13">
        <f t="shared" si="179"/>
        <v>0</v>
      </c>
      <c r="AG84" s="13">
        <f t="shared" si="180"/>
        <v>0</v>
      </c>
      <c r="AH84" s="13">
        <f t="shared" si="181"/>
        <v>0</v>
      </c>
      <c r="AI84" s="13">
        <f t="shared" si="182"/>
        <v>0</v>
      </c>
      <c r="AJ84" s="13">
        <f t="shared" si="183"/>
        <v>0</v>
      </c>
      <c r="AK84" s="13">
        <f t="shared" si="184"/>
        <v>0</v>
      </c>
      <c r="AL84" s="13">
        <f t="shared" si="185"/>
        <v>0</v>
      </c>
      <c r="AM84" s="13">
        <f t="shared" si="186"/>
        <v>0</v>
      </c>
      <c r="AN84" s="13">
        <f t="shared" si="187"/>
        <v>0</v>
      </c>
      <c r="AO84" s="13">
        <f t="shared" si="188"/>
        <v>0</v>
      </c>
      <c r="AP84" s="13">
        <f t="shared" si="189"/>
        <v>0</v>
      </c>
      <c r="AQ84" s="13">
        <f t="shared" si="190"/>
        <v>0</v>
      </c>
      <c r="AR84" s="13">
        <f t="shared" si="191"/>
        <v>0</v>
      </c>
      <c r="AS84" s="13">
        <f t="shared" si="192"/>
        <v>0</v>
      </c>
      <c r="AT84" s="13">
        <f t="shared" si="193"/>
        <v>0</v>
      </c>
      <c r="AU84" s="13">
        <f t="shared" si="194"/>
        <v>0</v>
      </c>
      <c r="AV84" s="13">
        <f t="shared" si="195"/>
        <v>0</v>
      </c>
      <c r="AW84" s="13">
        <f t="shared" si="196"/>
        <v>0</v>
      </c>
      <c r="AX84" s="13">
        <f t="shared" si="197"/>
        <v>0</v>
      </c>
      <c r="AY84" s="13">
        <f t="shared" si="198"/>
        <v>0</v>
      </c>
      <c r="AZ84" s="13">
        <f t="shared" si="199"/>
        <v>0</v>
      </c>
      <c r="BA84" s="13">
        <f t="shared" si="200"/>
        <v>0</v>
      </c>
      <c r="BB84" s="13">
        <f t="shared" si="201"/>
        <v>0</v>
      </c>
      <c r="BC84" s="13">
        <f t="shared" si="202"/>
        <v>0</v>
      </c>
      <c r="BD84" s="13">
        <f t="shared" si="203"/>
        <v>0</v>
      </c>
      <c r="BE84" s="13">
        <f t="shared" si="204"/>
        <v>0</v>
      </c>
      <c r="BF84" s="13">
        <f t="shared" si="205"/>
        <v>0</v>
      </c>
      <c r="BG84" s="13">
        <f t="shared" si="206"/>
        <v>0</v>
      </c>
      <c r="BH84" s="13">
        <f t="shared" si="207"/>
        <v>0</v>
      </c>
      <c r="BI84" s="13">
        <f t="shared" si="208"/>
        <v>0</v>
      </c>
      <c r="BJ84" s="13">
        <f t="shared" si="209"/>
        <v>0</v>
      </c>
      <c r="BK84" s="13">
        <f t="shared" si="210"/>
        <v>0</v>
      </c>
      <c r="BL84" s="13">
        <f t="shared" si="211"/>
        <v>0</v>
      </c>
      <c r="BM84" s="13">
        <f t="shared" si="212"/>
        <v>0</v>
      </c>
      <c r="BN84" s="13">
        <f t="shared" si="213"/>
        <v>0</v>
      </c>
      <c r="BO84" s="13">
        <f t="shared" si="214"/>
        <v>0</v>
      </c>
      <c r="BP84" s="13">
        <f t="shared" si="215"/>
        <v>0</v>
      </c>
      <c r="BQ84" s="13">
        <f t="shared" si="216"/>
        <v>0</v>
      </c>
      <c r="BR84" s="13">
        <f t="shared" si="217"/>
        <v>0</v>
      </c>
      <c r="BS84" s="13">
        <f t="shared" si="218"/>
        <v>0</v>
      </c>
      <c r="BT84" s="13">
        <f t="shared" si="219"/>
        <v>0</v>
      </c>
      <c r="BU84" s="13">
        <f t="shared" si="220"/>
        <v>0</v>
      </c>
      <c r="BV84" s="13">
        <f t="shared" si="221"/>
        <v>0</v>
      </c>
      <c r="BW84" s="13">
        <f t="shared" si="222"/>
        <v>0</v>
      </c>
      <c r="BX84" s="13">
        <f t="shared" si="223"/>
        <v>0</v>
      </c>
      <c r="BY84" s="13">
        <f t="shared" si="224"/>
        <v>0</v>
      </c>
      <c r="BZ84" s="13">
        <f t="shared" si="225"/>
        <v>0</v>
      </c>
      <c r="CA84" s="13">
        <f t="shared" si="226"/>
        <v>0</v>
      </c>
      <c r="CB84" s="13">
        <f t="shared" si="227"/>
        <v>1</v>
      </c>
      <c r="CC84" s="13">
        <f t="shared" si="228"/>
        <v>0</v>
      </c>
      <c r="CD84" s="13">
        <f t="shared" si="229"/>
        <v>0</v>
      </c>
      <c r="CE84" s="13">
        <f t="shared" si="230"/>
        <v>0</v>
      </c>
      <c r="CF84" s="13">
        <f t="shared" si="231"/>
        <v>0</v>
      </c>
      <c r="CG84" s="13">
        <f t="shared" si="232"/>
        <v>0</v>
      </c>
      <c r="CH84" s="13">
        <f t="shared" si="233"/>
        <v>0</v>
      </c>
      <c r="CI84" s="13">
        <f t="shared" si="234"/>
        <v>0</v>
      </c>
      <c r="CJ84" s="13">
        <f t="shared" si="235"/>
        <v>0</v>
      </c>
      <c r="CK84" s="13">
        <f t="shared" si="236"/>
        <v>0</v>
      </c>
      <c r="CL84" s="13">
        <f t="shared" si="237"/>
        <v>0</v>
      </c>
      <c r="CM84" s="13">
        <f t="shared" si="238"/>
        <v>0</v>
      </c>
      <c r="CN84" s="13">
        <f t="shared" si="239"/>
        <v>0</v>
      </c>
      <c r="CO84" s="13">
        <f t="shared" si="240"/>
        <v>0</v>
      </c>
      <c r="CP84" s="13">
        <f t="shared" si="241"/>
        <v>0</v>
      </c>
      <c r="CQ84" s="13">
        <f t="shared" si="242"/>
        <v>0</v>
      </c>
      <c r="CR84" s="13">
        <f t="shared" si="243"/>
        <v>0</v>
      </c>
      <c r="CS84" s="13">
        <f t="shared" si="244"/>
        <v>0</v>
      </c>
      <c r="CT84" s="13">
        <f t="shared" si="245"/>
        <v>0</v>
      </c>
      <c r="CU84" s="13">
        <f t="shared" si="246"/>
        <v>0</v>
      </c>
      <c r="CV84" s="13">
        <f t="shared" si="247"/>
        <v>0</v>
      </c>
      <c r="CW84" s="13">
        <f t="shared" si="248"/>
        <v>0</v>
      </c>
      <c r="CX84" s="13">
        <f t="shared" si="249"/>
        <v>0</v>
      </c>
      <c r="CY84" s="13">
        <f t="shared" si="250"/>
        <v>0</v>
      </c>
      <c r="CZ84" s="13">
        <f t="shared" si="251"/>
        <v>0</v>
      </c>
      <c r="DA84" s="13">
        <f t="shared" si="252"/>
        <v>0</v>
      </c>
      <c r="DB84" s="13">
        <f t="shared" si="253"/>
        <v>0</v>
      </c>
      <c r="DC84" s="13">
        <f t="shared" si="254"/>
        <v>0</v>
      </c>
      <c r="DD84" s="13">
        <f t="shared" si="255"/>
        <v>0</v>
      </c>
      <c r="DE84" s="13">
        <f t="shared" si="256"/>
        <v>0</v>
      </c>
      <c r="DF84" s="13">
        <f t="shared" si="257"/>
        <v>0</v>
      </c>
      <c r="DG84" s="13">
        <f t="shared" si="258"/>
        <v>0</v>
      </c>
      <c r="DH84" s="13">
        <f t="shared" si="259"/>
        <v>0</v>
      </c>
      <c r="DI84" s="13">
        <f t="shared" si="260"/>
        <v>0</v>
      </c>
      <c r="DJ84" s="13">
        <f t="shared" si="261"/>
        <v>0</v>
      </c>
      <c r="DK84" s="13">
        <f t="shared" si="262"/>
        <v>0</v>
      </c>
      <c r="DL84" s="13">
        <f t="shared" si="263"/>
        <v>0</v>
      </c>
      <c r="DM84" s="13">
        <f t="shared" si="264"/>
        <v>0</v>
      </c>
      <c r="DN84" s="13">
        <f t="shared" si="265"/>
        <v>0</v>
      </c>
      <c r="DO84" s="13">
        <f t="shared" si="266"/>
        <v>0</v>
      </c>
      <c r="DP84" s="13">
        <f t="shared" si="267"/>
        <v>0</v>
      </c>
      <c r="DQ84" s="13">
        <f t="shared" si="268"/>
        <v>0</v>
      </c>
      <c r="DR84" s="13">
        <f t="shared" si="269"/>
        <v>0</v>
      </c>
      <c r="DS84" s="13">
        <f t="shared" si="270"/>
        <v>0</v>
      </c>
      <c r="DT84" s="13">
        <f t="shared" si="271"/>
        <v>0</v>
      </c>
      <c r="DU84" s="13">
        <f t="shared" si="272"/>
        <v>0</v>
      </c>
      <c r="DV84" s="13">
        <f t="shared" si="273"/>
        <v>0</v>
      </c>
      <c r="DW84" s="13">
        <f t="shared" si="274"/>
        <v>0</v>
      </c>
      <c r="DX84" s="13">
        <f t="shared" si="275"/>
        <v>0</v>
      </c>
      <c r="DY84" s="13">
        <f t="shared" si="276"/>
        <v>0</v>
      </c>
      <c r="DZ84" s="13">
        <f t="shared" si="277"/>
        <v>0</v>
      </c>
      <c r="EA84" s="13">
        <f t="shared" si="278"/>
        <v>0</v>
      </c>
      <c r="EB84" s="13">
        <f t="shared" si="279"/>
        <v>0</v>
      </c>
      <c r="EC84" s="13">
        <f t="shared" si="280"/>
        <v>0</v>
      </c>
      <c r="ED84" s="13">
        <f t="shared" si="281"/>
        <v>0</v>
      </c>
      <c r="EE84" s="13">
        <f t="shared" si="282"/>
        <v>0</v>
      </c>
      <c r="EF84" s="13">
        <f t="shared" si="283"/>
        <v>0</v>
      </c>
      <c r="EG84" s="13">
        <f t="shared" si="284"/>
        <v>0</v>
      </c>
      <c r="EH84" s="13">
        <f t="shared" si="285"/>
        <v>0</v>
      </c>
      <c r="EI84" s="13">
        <f t="shared" si="286"/>
        <v>0</v>
      </c>
      <c r="EJ84" s="13">
        <f t="shared" si="287"/>
        <v>0</v>
      </c>
      <c r="EK84" s="13">
        <f t="shared" si="288"/>
        <v>0</v>
      </c>
      <c r="EL84" s="13">
        <f t="shared" si="289"/>
        <v>0</v>
      </c>
      <c r="EM84" s="13">
        <f t="shared" si="290"/>
        <v>0</v>
      </c>
      <c r="EN84" s="13">
        <f t="shared" si="291"/>
        <v>0</v>
      </c>
      <c r="EO84" s="13">
        <f t="shared" si="292"/>
        <v>0</v>
      </c>
      <c r="EP84" s="13">
        <f t="shared" si="293"/>
        <v>0</v>
      </c>
      <c r="EQ84" s="13">
        <f t="shared" si="294"/>
        <v>0</v>
      </c>
      <c r="ER84" s="13">
        <f t="shared" si="295"/>
        <v>0</v>
      </c>
      <c r="ES84" s="13">
        <f t="shared" si="296"/>
        <v>0</v>
      </c>
      <c r="ET84" s="13">
        <f t="shared" si="297"/>
        <v>0</v>
      </c>
      <c r="EU84" s="13">
        <f t="shared" si="298"/>
        <v>0</v>
      </c>
      <c r="EV84" s="13">
        <f t="shared" si="299"/>
        <v>0</v>
      </c>
      <c r="EW84" s="13">
        <f t="shared" si="300"/>
        <v>0</v>
      </c>
      <c r="EX84" s="13">
        <f t="shared" si="301"/>
        <v>0</v>
      </c>
      <c r="EY84" s="13">
        <f t="shared" si="302"/>
        <v>0</v>
      </c>
      <c r="EZ84" s="13">
        <f t="shared" si="303"/>
        <v>0</v>
      </c>
      <c r="FA84" s="13">
        <f t="shared" si="304"/>
        <v>0</v>
      </c>
      <c r="FB84" s="13">
        <f t="shared" si="305"/>
        <v>0</v>
      </c>
      <c r="FC84" s="13">
        <f t="shared" si="306"/>
        <v>0</v>
      </c>
      <c r="FD84" s="13">
        <f t="shared" si="307"/>
        <v>0</v>
      </c>
      <c r="FE84" s="13">
        <f t="shared" si="308"/>
        <v>0</v>
      </c>
      <c r="FF84" s="13">
        <f t="shared" si="309"/>
        <v>0</v>
      </c>
      <c r="FG84" s="13">
        <f t="shared" si="310"/>
        <v>0</v>
      </c>
      <c r="FH84" s="13">
        <f t="shared" si="311"/>
        <v>0</v>
      </c>
      <c r="FI84" s="13">
        <f t="shared" si="312"/>
        <v>0</v>
      </c>
      <c r="FJ84" s="13">
        <f t="shared" si="313"/>
        <v>0</v>
      </c>
      <c r="FK84" s="13">
        <f t="shared" si="314"/>
        <v>0</v>
      </c>
      <c r="FL84" s="13">
        <f t="shared" si="315"/>
        <v>0</v>
      </c>
      <c r="FM84" s="13">
        <f t="shared" si="316"/>
        <v>0</v>
      </c>
      <c r="FN84" s="13">
        <f t="shared" si="317"/>
        <v>0</v>
      </c>
      <c r="FO84" s="13">
        <f t="shared" si="318"/>
        <v>0</v>
      </c>
      <c r="FP84" s="13">
        <f t="shared" si="319"/>
        <v>0</v>
      </c>
      <c r="FQ84" s="13">
        <f t="shared" si="320"/>
        <v>0</v>
      </c>
      <c r="FR84" s="13">
        <f t="shared" si="321"/>
        <v>0</v>
      </c>
      <c r="FS84" s="13">
        <f t="shared" si="322"/>
        <v>0</v>
      </c>
      <c r="FT84" s="13">
        <f t="shared" si="323"/>
        <v>0</v>
      </c>
      <c r="FU84" s="13">
        <f t="shared" si="324"/>
        <v>0</v>
      </c>
      <c r="FV84" s="13">
        <f t="shared" si="325"/>
        <v>0</v>
      </c>
      <c r="FW84" s="13">
        <f t="shared" si="326"/>
        <v>0</v>
      </c>
      <c r="FX84" s="13">
        <f t="shared" si="327"/>
        <v>0</v>
      </c>
      <c r="FY84" s="13">
        <f t="shared" si="328"/>
        <v>0</v>
      </c>
      <c r="FZ84" s="13">
        <f t="shared" si="329"/>
        <v>0</v>
      </c>
      <c r="GA84" s="13">
        <f t="shared" si="330"/>
        <v>0</v>
      </c>
      <c r="GB84" s="13">
        <f t="shared" si="331"/>
        <v>0</v>
      </c>
      <c r="GC84" s="13">
        <f t="shared" si="332"/>
        <v>0</v>
      </c>
      <c r="GD84" s="13">
        <f t="shared" si="333"/>
        <v>1</v>
      </c>
      <c r="GE84" s="13">
        <f t="shared" si="334"/>
        <v>0</v>
      </c>
      <c r="GF84" s="13">
        <f t="shared" si="335"/>
        <v>0</v>
      </c>
      <c r="GG84" s="13">
        <f t="shared" si="336"/>
        <v>0</v>
      </c>
      <c r="GH84" s="30">
        <f t="shared" si="337"/>
        <v>2</v>
      </c>
    </row>
    <row r="85" spans="1:190">
      <c r="A85" s="2">
        <f>'database including 834 studies'!A85</f>
        <v>84</v>
      </c>
      <c r="B85" s="2">
        <f>'database including 834 studies'!J85</f>
        <v>1</v>
      </c>
      <c r="C85" s="2">
        <f>'database including 834 studies'!K85</f>
        <v>4</v>
      </c>
      <c r="D85" s="2">
        <f>'database including 834 studies'!L85</f>
        <v>1</v>
      </c>
      <c r="E85" s="2">
        <f>'database including 834 studies'!M85</f>
        <v>1</v>
      </c>
      <c r="F85" s="2">
        <f>'database including 834 studies'!N85</f>
        <v>1</v>
      </c>
      <c r="G85" s="2">
        <f>'database including 834 studies'!O85</f>
        <v>1</v>
      </c>
      <c r="H85" s="2">
        <f>'database including 834 studies'!P85</f>
        <v>0</v>
      </c>
      <c r="I85" s="2">
        <f>'database including 834 studies'!Q85</f>
        <v>0</v>
      </c>
      <c r="J85" s="2">
        <f>'database including 834 studies'!R85</f>
        <v>2021</v>
      </c>
      <c r="K85" s="29">
        <f>'database including 834 studies'!A615</f>
        <v>614</v>
      </c>
      <c r="L85" s="2">
        <f>'database including 834 studies'!J615</f>
        <v>0</v>
      </c>
      <c r="M85" s="2">
        <f>'database including 834 studies'!K615</f>
        <v>6</v>
      </c>
      <c r="N85" s="2">
        <f>'database including 834 studies'!L615</f>
        <v>1</v>
      </c>
      <c r="O85" s="2">
        <f>'database including 834 studies'!M615</f>
        <v>1</v>
      </c>
      <c r="P85" s="2">
        <f>'database including 834 studies'!N615</f>
        <v>1</v>
      </c>
      <c r="Q85" s="2">
        <f>'database including 834 studies'!O615</f>
        <v>1</v>
      </c>
      <c r="R85" s="2">
        <f>'database including 834 studies'!P615</f>
        <v>1</v>
      </c>
      <c r="S85" s="2">
        <f>'database including 834 studies'!Q615</f>
        <v>1</v>
      </c>
      <c r="T85" s="2">
        <f>'database including 834 studies'!R615</f>
        <v>2019</v>
      </c>
      <c r="V85" s="13">
        <f t="shared" si="169"/>
        <v>0</v>
      </c>
      <c r="W85" s="13">
        <f t="shared" si="170"/>
        <v>0</v>
      </c>
      <c r="X85" s="13">
        <f t="shared" si="171"/>
        <v>0</v>
      </c>
      <c r="Y85" s="13">
        <f t="shared" si="172"/>
        <v>0</v>
      </c>
      <c r="Z85" s="13">
        <f t="shared" si="173"/>
        <v>0</v>
      </c>
      <c r="AA85" s="13">
        <f t="shared" si="174"/>
        <v>0</v>
      </c>
      <c r="AB85" s="13">
        <f t="shared" si="175"/>
        <v>0</v>
      </c>
      <c r="AC85" s="13">
        <f t="shared" si="176"/>
        <v>0</v>
      </c>
      <c r="AD85" s="13">
        <f t="shared" si="177"/>
        <v>0</v>
      </c>
      <c r="AE85" s="13">
        <f t="shared" si="178"/>
        <v>0</v>
      </c>
      <c r="AF85" s="13">
        <f t="shared" si="179"/>
        <v>0</v>
      </c>
      <c r="AG85" s="13">
        <f t="shared" si="180"/>
        <v>0</v>
      </c>
      <c r="AH85" s="13">
        <f t="shared" si="181"/>
        <v>0</v>
      </c>
      <c r="AI85" s="13">
        <f t="shared" si="182"/>
        <v>0</v>
      </c>
      <c r="AJ85" s="13">
        <f t="shared" si="183"/>
        <v>0</v>
      </c>
      <c r="AK85" s="13">
        <f t="shared" si="184"/>
        <v>0</v>
      </c>
      <c r="AL85" s="13">
        <f t="shared" si="185"/>
        <v>0</v>
      </c>
      <c r="AM85" s="13">
        <f t="shared" si="186"/>
        <v>0</v>
      </c>
      <c r="AN85" s="13">
        <f t="shared" si="187"/>
        <v>0</v>
      </c>
      <c r="AO85" s="13">
        <f t="shared" si="188"/>
        <v>0</v>
      </c>
      <c r="AP85" s="13">
        <f t="shared" si="189"/>
        <v>0</v>
      </c>
      <c r="AQ85" s="13">
        <f t="shared" si="190"/>
        <v>0</v>
      </c>
      <c r="AR85" s="13">
        <f t="shared" si="191"/>
        <v>0</v>
      </c>
      <c r="AS85" s="13">
        <f t="shared" si="192"/>
        <v>0</v>
      </c>
      <c r="AT85" s="13">
        <f t="shared" si="193"/>
        <v>0</v>
      </c>
      <c r="AU85" s="13">
        <f t="shared" si="194"/>
        <v>0</v>
      </c>
      <c r="AV85" s="13">
        <f t="shared" si="195"/>
        <v>0</v>
      </c>
      <c r="AW85" s="13">
        <f t="shared" si="196"/>
        <v>0</v>
      </c>
      <c r="AX85" s="13">
        <f t="shared" si="197"/>
        <v>0</v>
      </c>
      <c r="AY85" s="13">
        <f t="shared" si="198"/>
        <v>0</v>
      </c>
      <c r="AZ85" s="13">
        <f t="shared" si="199"/>
        <v>0</v>
      </c>
      <c r="BA85" s="13">
        <f t="shared" si="200"/>
        <v>0</v>
      </c>
      <c r="BB85" s="13">
        <f t="shared" si="201"/>
        <v>0</v>
      </c>
      <c r="BC85" s="13">
        <f t="shared" si="202"/>
        <v>0</v>
      </c>
      <c r="BD85" s="13">
        <f t="shared" si="203"/>
        <v>0</v>
      </c>
      <c r="BE85" s="13">
        <f t="shared" si="204"/>
        <v>0</v>
      </c>
      <c r="BF85" s="13">
        <f t="shared" si="205"/>
        <v>0</v>
      </c>
      <c r="BG85" s="13">
        <f t="shared" si="206"/>
        <v>0</v>
      </c>
      <c r="BH85" s="13">
        <f t="shared" si="207"/>
        <v>0</v>
      </c>
      <c r="BI85" s="13">
        <f t="shared" si="208"/>
        <v>0</v>
      </c>
      <c r="BJ85" s="13">
        <f t="shared" si="209"/>
        <v>0</v>
      </c>
      <c r="BK85" s="13">
        <f t="shared" si="210"/>
        <v>0</v>
      </c>
      <c r="BL85" s="13">
        <f t="shared" si="211"/>
        <v>0</v>
      </c>
      <c r="BM85" s="13">
        <f t="shared" si="212"/>
        <v>0</v>
      </c>
      <c r="BN85" s="13">
        <f t="shared" si="213"/>
        <v>0</v>
      </c>
      <c r="BO85" s="13">
        <f t="shared" si="214"/>
        <v>0</v>
      </c>
      <c r="BP85" s="13">
        <f t="shared" si="215"/>
        <v>0</v>
      </c>
      <c r="BQ85" s="13">
        <f t="shared" si="216"/>
        <v>0</v>
      </c>
      <c r="BR85" s="13">
        <f t="shared" si="217"/>
        <v>0</v>
      </c>
      <c r="BS85" s="13">
        <f t="shared" si="218"/>
        <v>0</v>
      </c>
      <c r="BT85" s="13">
        <f t="shared" si="219"/>
        <v>0</v>
      </c>
      <c r="BU85" s="13">
        <f t="shared" si="220"/>
        <v>0</v>
      </c>
      <c r="BV85" s="13">
        <f t="shared" si="221"/>
        <v>0</v>
      </c>
      <c r="BW85" s="13">
        <f t="shared" si="222"/>
        <v>0</v>
      </c>
      <c r="BX85" s="13">
        <f t="shared" si="223"/>
        <v>0</v>
      </c>
      <c r="BY85" s="13">
        <f t="shared" si="224"/>
        <v>0</v>
      </c>
      <c r="BZ85" s="13">
        <f t="shared" si="225"/>
        <v>0</v>
      </c>
      <c r="CA85" s="13">
        <f t="shared" si="226"/>
        <v>0</v>
      </c>
      <c r="CB85" s="13">
        <f t="shared" si="227"/>
        <v>1</v>
      </c>
      <c r="CC85" s="13">
        <f t="shared" si="228"/>
        <v>0</v>
      </c>
      <c r="CD85" s="13">
        <f t="shared" si="229"/>
        <v>0</v>
      </c>
      <c r="CE85" s="13">
        <f t="shared" si="230"/>
        <v>0</v>
      </c>
      <c r="CF85" s="13">
        <f t="shared" si="231"/>
        <v>0</v>
      </c>
      <c r="CG85" s="13">
        <f t="shared" si="232"/>
        <v>0</v>
      </c>
      <c r="CH85" s="13">
        <f t="shared" si="233"/>
        <v>0</v>
      </c>
      <c r="CI85" s="13">
        <f t="shared" si="234"/>
        <v>0</v>
      </c>
      <c r="CJ85" s="13">
        <f t="shared" si="235"/>
        <v>0</v>
      </c>
      <c r="CK85" s="13">
        <f t="shared" si="236"/>
        <v>0</v>
      </c>
      <c r="CL85" s="13">
        <f t="shared" si="237"/>
        <v>0</v>
      </c>
      <c r="CM85" s="13">
        <f t="shared" si="238"/>
        <v>0</v>
      </c>
      <c r="CN85" s="13">
        <f t="shared" si="239"/>
        <v>0</v>
      </c>
      <c r="CO85" s="13">
        <f t="shared" si="240"/>
        <v>0</v>
      </c>
      <c r="CP85" s="13">
        <f t="shared" si="241"/>
        <v>0</v>
      </c>
      <c r="CQ85" s="13">
        <f t="shared" si="242"/>
        <v>0</v>
      </c>
      <c r="CR85" s="13">
        <f t="shared" si="243"/>
        <v>0</v>
      </c>
      <c r="CS85" s="13">
        <f t="shared" si="244"/>
        <v>0</v>
      </c>
      <c r="CT85" s="13">
        <f t="shared" si="245"/>
        <v>0</v>
      </c>
      <c r="CU85" s="13">
        <f t="shared" si="246"/>
        <v>0</v>
      </c>
      <c r="CV85" s="13">
        <f t="shared" si="247"/>
        <v>0</v>
      </c>
      <c r="CW85" s="13">
        <f t="shared" si="248"/>
        <v>0</v>
      </c>
      <c r="CX85" s="13">
        <f t="shared" si="249"/>
        <v>0</v>
      </c>
      <c r="CY85" s="13">
        <f t="shared" si="250"/>
        <v>0</v>
      </c>
      <c r="CZ85" s="13">
        <f t="shared" si="251"/>
        <v>0</v>
      </c>
      <c r="DA85" s="13">
        <f t="shared" si="252"/>
        <v>0</v>
      </c>
      <c r="DB85" s="13">
        <f t="shared" si="253"/>
        <v>0</v>
      </c>
      <c r="DC85" s="13">
        <f t="shared" si="254"/>
        <v>0</v>
      </c>
      <c r="DD85" s="13">
        <f t="shared" si="255"/>
        <v>0</v>
      </c>
      <c r="DE85" s="13">
        <f t="shared" si="256"/>
        <v>0</v>
      </c>
      <c r="DF85" s="13">
        <f t="shared" si="257"/>
        <v>0</v>
      </c>
      <c r="DG85" s="13">
        <f t="shared" si="258"/>
        <v>0</v>
      </c>
      <c r="DH85" s="13">
        <f t="shared" si="259"/>
        <v>0</v>
      </c>
      <c r="DI85" s="13">
        <f t="shared" si="260"/>
        <v>0</v>
      </c>
      <c r="DJ85" s="13">
        <f t="shared" si="261"/>
        <v>0</v>
      </c>
      <c r="DK85" s="13">
        <f t="shared" si="262"/>
        <v>0</v>
      </c>
      <c r="DL85" s="13">
        <f t="shared" si="263"/>
        <v>0</v>
      </c>
      <c r="DM85" s="13">
        <f t="shared" si="264"/>
        <v>0</v>
      </c>
      <c r="DN85" s="13">
        <f t="shared" si="265"/>
        <v>0</v>
      </c>
      <c r="DO85" s="13">
        <f t="shared" si="266"/>
        <v>0</v>
      </c>
      <c r="DP85" s="13">
        <f t="shared" si="267"/>
        <v>0</v>
      </c>
      <c r="DQ85" s="13">
        <f t="shared" si="268"/>
        <v>0</v>
      </c>
      <c r="DR85" s="13">
        <f t="shared" si="269"/>
        <v>0</v>
      </c>
      <c r="DS85" s="13">
        <f t="shared" si="270"/>
        <v>0</v>
      </c>
      <c r="DT85" s="13">
        <f t="shared" si="271"/>
        <v>0</v>
      </c>
      <c r="DU85" s="13">
        <f t="shared" si="272"/>
        <v>0</v>
      </c>
      <c r="DV85" s="13">
        <f t="shared" si="273"/>
        <v>0</v>
      </c>
      <c r="DW85" s="13">
        <f t="shared" si="274"/>
        <v>0</v>
      </c>
      <c r="DX85" s="13">
        <f t="shared" si="275"/>
        <v>0</v>
      </c>
      <c r="DY85" s="13">
        <f t="shared" si="276"/>
        <v>0</v>
      </c>
      <c r="DZ85" s="13">
        <f t="shared" si="277"/>
        <v>0</v>
      </c>
      <c r="EA85" s="13">
        <f t="shared" si="278"/>
        <v>0</v>
      </c>
      <c r="EB85" s="13">
        <f t="shared" si="279"/>
        <v>0</v>
      </c>
      <c r="EC85" s="13">
        <f t="shared" si="280"/>
        <v>0</v>
      </c>
      <c r="ED85" s="13">
        <f t="shared" si="281"/>
        <v>0</v>
      </c>
      <c r="EE85" s="13">
        <f t="shared" si="282"/>
        <v>0</v>
      </c>
      <c r="EF85" s="13">
        <f t="shared" si="283"/>
        <v>0</v>
      </c>
      <c r="EG85" s="13">
        <f t="shared" si="284"/>
        <v>0</v>
      </c>
      <c r="EH85" s="13">
        <f t="shared" si="285"/>
        <v>0</v>
      </c>
      <c r="EI85" s="13">
        <f t="shared" si="286"/>
        <v>0</v>
      </c>
      <c r="EJ85" s="13">
        <f t="shared" si="287"/>
        <v>0</v>
      </c>
      <c r="EK85" s="13">
        <f t="shared" si="288"/>
        <v>0</v>
      </c>
      <c r="EL85" s="13">
        <f t="shared" si="289"/>
        <v>0</v>
      </c>
      <c r="EM85" s="13">
        <f t="shared" si="290"/>
        <v>0</v>
      </c>
      <c r="EN85" s="13">
        <f t="shared" si="291"/>
        <v>0</v>
      </c>
      <c r="EO85" s="13">
        <f t="shared" si="292"/>
        <v>0</v>
      </c>
      <c r="EP85" s="13">
        <f t="shared" si="293"/>
        <v>0</v>
      </c>
      <c r="EQ85" s="13">
        <f t="shared" si="294"/>
        <v>0</v>
      </c>
      <c r="ER85" s="13">
        <f t="shared" si="295"/>
        <v>0</v>
      </c>
      <c r="ES85" s="13">
        <f t="shared" si="296"/>
        <v>0</v>
      </c>
      <c r="ET85" s="13">
        <f t="shared" si="297"/>
        <v>0</v>
      </c>
      <c r="EU85" s="13">
        <f t="shared" si="298"/>
        <v>0</v>
      </c>
      <c r="EV85" s="13">
        <f t="shared" si="299"/>
        <v>0</v>
      </c>
      <c r="EW85" s="13">
        <f t="shared" si="300"/>
        <v>0</v>
      </c>
      <c r="EX85" s="13">
        <f t="shared" si="301"/>
        <v>0</v>
      </c>
      <c r="EY85" s="13">
        <f t="shared" si="302"/>
        <v>0</v>
      </c>
      <c r="EZ85" s="13">
        <f t="shared" si="303"/>
        <v>0</v>
      </c>
      <c r="FA85" s="13">
        <f t="shared" si="304"/>
        <v>0</v>
      </c>
      <c r="FB85" s="13">
        <f t="shared" si="305"/>
        <v>0</v>
      </c>
      <c r="FC85" s="13">
        <f t="shared" si="306"/>
        <v>0</v>
      </c>
      <c r="FD85" s="13">
        <f t="shared" si="307"/>
        <v>0</v>
      </c>
      <c r="FE85" s="13">
        <f t="shared" si="308"/>
        <v>0</v>
      </c>
      <c r="FF85" s="13">
        <f t="shared" si="309"/>
        <v>0</v>
      </c>
      <c r="FG85" s="13">
        <f t="shared" si="310"/>
        <v>0</v>
      </c>
      <c r="FH85" s="13">
        <f t="shared" si="311"/>
        <v>0</v>
      </c>
      <c r="FI85" s="13">
        <f t="shared" si="312"/>
        <v>0</v>
      </c>
      <c r="FJ85" s="13">
        <f t="shared" si="313"/>
        <v>0</v>
      </c>
      <c r="FK85" s="13">
        <f t="shared" si="314"/>
        <v>0</v>
      </c>
      <c r="FL85" s="13">
        <f t="shared" si="315"/>
        <v>0</v>
      </c>
      <c r="FM85" s="13">
        <f t="shared" si="316"/>
        <v>0</v>
      </c>
      <c r="FN85" s="13">
        <f t="shared" si="317"/>
        <v>0</v>
      </c>
      <c r="FO85" s="13">
        <f t="shared" si="318"/>
        <v>0</v>
      </c>
      <c r="FP85" s="13">
        <f t="shared" si="319"/>
        <v>0</v>
      </c>
      <c r="FQ85" s="13">
        <f t="shared" si="320"/>
        <v>0</v>
      </c>
      <c r="FR85" s="13">
        <f t="shared" si="321"/>
        <v>0</v>
      </c>
      <c r="FS85" s="13">
        <f t="shared" si="322"/>
        <v>0</v>
      </c>
      <c r="FT85" s="13">
        <f t="shared" si="323"/>
        <v>0</v>
      </c>
      <c r="FU85" s="13">
        <f t="shared" si="324"/>
        <v>0</v>
      </c>
      <c r="FV85" s="13">
        <f t="shared" si="325"/>
        <v>0</v>
      </c>
      <c r="FW85" s="13">
        <f t="shared" si="326"/>
        <v>0</v>
      </c>
      <c r="FX85" s="13">
        <f t="shared" si="327"/>
        <v>0</v>
      </c>
      <c r="FY85" s="13">
        <f t="shared" si="328"/>
        <v>0</v>
      </c>
      <c r="FZ85" s="13">
        <f t="shared" si="329"/>
        <v>0</v>
      </c>
      <c r="GA85" s="13">
        <f t="shared" si="330"/>
        <v>0</v>
      </c>
      <c r="GB85" s="13">
        <f t="shared" si="331"/>
        <v>0</v>
      </c>
      <c r="GC85" s="13">
        <f t="shared" si="332"/>
        <v>0</v>
      </c>
      <c r="GD85" s="13">
        <f t="shared" si="333"/>
        <v>1</v>
      </c>
      <c r="GE85" s="13">
        <f t="shared" si="334"/>
        <v>0</v>
      </c>
      <c r="GF85" s="13">
        <f t="shared" si="335"/>
        <v>0</v>
      </c>
      <c r="GG85" s="13">
        <f t="shared" si="336"/>
        <v>0</v>
      </c>
      <c r="GH85" s="30">
        <f t="shared" si="337"/>
        <v>2</v>
      </c>
    </row>
    <row r="86" spans="1:190">
      <c r="A86" s="2">
        <f>'database including 834 studies'!A86</f>
        <v>85</v>
      </c>
      <c r="B86" s="2">
        <f>'database including 834 studies'!J86</f>
        <v>1</v>
      </c>
      <c r="C86" s="2">
        <f>'database including 834 studies'!K86</f>
        <v>4</v>
      </c>
      <c r="D86" s="2">
        <f>'database including 834 studies'!L86</f>
        <v>1</v>
      </c>
      <c r="E86" s="2">
        <f>'database including 834 studies'!M86</f>
        <v>1</v>
      </c>
      <c r="F86" s="2">
        <f>'database including 834 studies'!N86</f>
        <v>1</v>
      </c>
      <c r="G86" s="2">
        <f>'database including 834 studies'!O86</f>
        <v>0</v>
      </c>
      <c r="H86" s="2">
        <f>'database including 834 studies'!P86</f>
        <v>1</v>
      </c>
      <c r="I86" s="2">
        <f>'database including 834 studies'!Q86</f>
        <v>0</v>
      </c>
      <c r="J86" s="2">
        <f>'database including 834 studies'!R86</f>
        <v>2021</v>
      </c>
      <c r="K86" s="29">
        <f>'database including 834 studies'!A616</f>
        <v>615</v>
      </c>
      <c r="L86" s="2">
        <f>'database including 834 studies'!J616</f>
        <v>0</v>
      </c>
      <c r="M86" s="2">
        <f>'database including 834 studies'!K616</f>
        <v>6</v>
      </c>
      <c r="N86" s="2">
        <f>'database including 834 studies'!L616</f>
        <v>1</v>
      </c>
      <c r="O86" s="2">
        <f>'database including 834 studies'!M616</f>
        <v>1</v>
      </c>
      <c r="P86" s="2">
        <f>'database including 834 studies'!N616</f>
        <v>1</v>
      </c>
      <c r="Q86" s="2">
        <f>'database including 834 studies'!O616</f>
        <v>1</v>
      </c>
      <c r="R86" s="2">
        <f>'database including 834 studies'!P616</f>
        <v>1</v>
      </c>
      <c r="S86" s="2">
        <f>'database including 834 studies'!Q616</f>
        <v>1</v>
      </c>
      <c r="T86" s="2">
        <f>'database including 834 studies'!R616</f>
        <v>2018</v>
      </c>
      <c r="V86" s="13">
        <f t="shared" si="169"/>
        <v>0</v>
      </c>
      <c r="W86" s="13">
        <f t="shared" si="170"/>
        <v>0</v>
      </c>
      <c r="X86" s="13">
        <f t="shared" si="171"/>
        <v>0</v>
      </c>
      <c r="Y86" s="13">
        <f t="shared" si="172"/>
        <v>0</v>
      </c>
      <c r="Z86" s="13">
        <f t="shared" si="173"/>
        <v>0</v>
      </c>
      <c r="AA86" s="13">
        <f t="shared" si="174"/>
        <v>0</v>
      </c>
      <c r="AB86" s="13">
        <f t="shared" si="175"/>
        <v>0</v>
      </c>
      <c r="AC86" s="13">
        <f t="shared" si="176"/>
        <v>0</v>
      </c>
      <c r="AD86" s="13">
        <f t="shared" si="177"/>
        <v>0</v>
      </c>
      <c r="AE86" s="13">
        <f t="shared" si="178"/>
        <v>0</v>
      </c>
      <c r="AF86" s="13">
        <f t="shared" si="179"/>
        <v>0</v>
      </c>
      <c r="AG86" s="13">
        <f t="shared" si="180"/>
        <v>0</v>
      </c>
      <c r="AH86" s="13">
        <f t="shared" si="181"/>
        <v>0</v>
      </c>
      <c r="AI86" s="13">
        <f t="shared" si="182"/>
        <v>0</v>
      </c>
      <c r="AJ86" s="13">
        <f t="shared" si="183"/>
        <v>0</v>
      </c>
      <c r="AK86" s="13">
        <f t="shared" si="184"/>
        <v>0</v>
      </c>
      <c r="AL86" s="13">
        <f t="shared" si="185"/>
        <v>0</v>
      </c>
      <c r="AM86" s="13">
        <f t="shared" si="186"/>
        <v>0</v>
      </c>
      <c r="AN86" s="13">
        <f t="shared" si="187"/>
        <v>0</v>
      </c>
      <c r="AO86" s="13">
        <f t="shared" si="188"/>
        <v>0</v>
      </c>
      <c r="AP86" s="13">
        <f t="shared" si="189"/>
        <v>0</v>
      </c>
      <c r="AQ86" s="13">
        <f t="shared" si="190"/>
        <v>0</v>
      </c>
      <c r="AR86" s="13">
        <f t="shared" si="191"/>
        <v>0</v>
      </c>
      <c r="AS86" s="13">
        <f t="shared" si="192"/>
        <v>0</v>
      </c>
      <c r="AT86" s="13">
        <f t="shared" si="193"/>
        <v>0</v>
      </c>
      <c r="AU86" s="13">
        <f t="shared" si="194"/>
        <v>0</v>
      </c>
      <c r="AV86" s="13">
        <f t="shared" si="195"/>
        <v>0</v>
      </c>
      <c r="AW86" s="13">
        <f t="shared" si="196"/>
        <v>0</v>
      </c>
      <c r="AX86" s="13">
        <f t="shared" si="197"/>
        <v>0</v>
      </c>
      <c r="AY86" s="13">
        <f t="shared" si="198"/>
        <v>0</v>
      </c>
      <c r="AZ86" s="13">
        <f t="shared" si="199"/>
        <v>0</v>
      </c>
      <c r="BA86" s="13">
        <f t="shared" si="200"/>
        <v>0</v>
      </c>
      <c r="BB86" s="13">
        <f t="shared" si="201"/>
        <v>0</v>
      </c>
      <c r="BC86" s="13">
        <f t="shared" si="202"/>
        <v>0</v>
      </c>
      <c r="BD86" s="13">
        <f t="shared" si="203"/>
        <v>0</v>
      </c>
      <c r="BE86" s="13">
        <f t="shared" si="204"/>
        <v>0</v>
      </c>
      <c r="BF86" s="13">
        <f t="shared" si="205"/>
        <v>0</v>
      </c>
      <c r="BG86" s="13">
        <f t="shared" si="206"/>
        <v>0</v>
      </c>
      <c r="BH86" s="13">
        <f t="shared" si="207"/>
        <v>0</v>
      </c>
      <c r="BI86" s="13">
        <f t="shared" si="208"/>
        <v>0</v>
      </c>
      <c r="BJ86" s="13">
        <f t="shared" si="209"/>
        <v>0</v>
      </c>
      <c r="BK86" s="13">
        <f t="shared" si="210"/>
        <v>0</v>
      </c>
      <c r="BL86" s="13">
        <f t="shared" si="211"/>
        <v>0</v>
      </c>
      <c r="BM86" s="13">
        <f t="shared" si="212"/>
        <v>0</v>
      </c>
      <c r="BN86" s="13">
        <f t="shared" si="213"/>
        <v>0</v>
      </c>
      <c r="BO86" s="13">
        <f t="shared" si="214"/>
        <v>0</v>
      </c>
      <c r="BP86" s="13">
        <f t="shared" si="215"/>
        <v>0</v>
      </c>
      <c r="BQ86" s="13">
        <f t="shared" si="216"/>
        <v>0</v>
      </c>
      <c r="BR86" s="13">
        <f t="shared" si="217"/>
        <v>0</v>
      </c>
      <c r="BS86" s="13">
        <f t="shared" si="218"/>
        <v>0</v>
      </c>
      <c r="BT86" s="13">
        <f t="shared" si="219"/>
        <v>0</v>
      </c>
      <c r="BU86" s="13">
        <f t="shared" si="220"/>
        <v>0</v>
      </c>
      <c r="BV86" s="13">
        <f t="shared" si="221"/>
        <v>0</v>
      </c>
      <c r="BW86" s="13">
        <f t="shared" si="222"/>
        <v>0</v>
      </c>
      <c r="BX86" s="13">
        <f t="shared" si="223"/>
        <v>0</v>
      </c>
      <c r="BY86" s="13">
        <f t="shared" si="224"/>
        <v>0</v>
      </c>
      <c r="BZ86" s="13">
        <f t="shared" si="225"/>
        <v>0</v>
      </c>
      <c r="CA86" s="13">
        <f t="shared" si="226"/>
        <v>0</v>
      </c>
      <c r="CB86" s="13">
        <f t="shared" si="227"/>
        <v>1</v>
      </c>
      <c r="CC86" s="13">
        <f t="shared" si="228"/>
        <v>0</v>
      </c>
      <c r="CD86" s="13">
        <f t="shared" si="229"/>
        <v>0</v>
      </c>
      <c r="CE86" s="13">
        <f t="shared" si="230"/>
        <v>0</v>
      </c>
      <c r="CF86" s="13">
        <f t="shared" si="231"/>
        <v>0</v>
      </c>
      <c r="CG86" s="13">
        <f t="shared" si="232"/>
        <v>0</v>
      </c>
      <c r="CH86" s="13">
        <f t="shared" si="233"/>
        <v>0</v>
      </c>
      <c r="CI86" s="13">
        <f t="shared" si="234"/>
        <v>0</v>
      </c>
      <c r="CJ86" s="13">
        <f t="shared" si="235"/>
        <v>0</v>
      </c>
      <c r="CK86" s="13">
        <f t="shared" si="236"/>
        <v>0</v>
      </c>
      <c r="CL86" s="13">
        <f t="shared" si="237"/>
        <v>0</v>
      </c>
      <c r="CM86" s="13">
        <f t="shared" si="238"/>
        <v>0</v>
      </c>
      <c r="CN86" s="13">
        <f t="shared" si="239"/>
        <v>0</v>
      </c>
      <c r="CO86" s="13">
        <f t="shared" si="240"/>
        <v>0</v>
      </c>
      <c r="CP86" s="13">
        <f t="shared" si="241"/>
        <v>0</v>
      </c>
      <c r="CQ86" s="13">
        <f t="shared" si="242"/>
        <v>0</v>
      </c>
      <c r="CR86" s="13">
        <f t="shared" si="243"/>
        <v>0</v>
      </c>
      <c r="CS86" s="13">
        <f t="shared" si="244"/>
        <v>0</v>
      </c>
      <c r="CT86" s="13">
        <f t="shared" si="245"/>
        <v>0</v>
      </c>
      <c r="CU86" s="13">
        <f t="shared" si="246"/>
        <v>0</v>
      </c>
      <c r="CV86" s="13">
        <f t="shared" si="247"/>
        <v>0</v>
      </c>
      <c r="CW86" s="13">
        <f t="shared" si="248"/>
        <v>0</v>
      </c>
      <c r="CX86" s="13">
        <f t="shared" si="249"/>
        <v>0</v>
      </c>
      <c r="CY86" s="13">
        <f t="shared" si="250"/>
        <v>0</v>
      </c>
      <c r="CZ86" s="13">
        <f t="shared" si="251"/>
        <v>0</v>
      </c>
      <c r="DA86" s="13">
        <f t="shared" si="252"/>
        <v>0</v>
      </c>
      <c r="DB86" s="13">
        <f t="shared" si="253"/>
        <v>0</v>
      </c>
      <c r="DC86" s="13">
        <f t="shared" si="254"/>
        <v>0</v>
      </c>
      <c r="DD86" s="13">
        <f t="shared" si="255"/>
        <v>0</v>
      </c>
      <c r="DE86" s="13">
        <f t="shared" si="256"/>
        <v>0</v>
      </c>
      <c r="DF86" s="13">
        <f t="shared" si="257"/>
        <v>0</v>
      </c>
      <c r="DG86" s="13">
        <f t="shared" si="258"/>
        <v>0</v>
      </c>
      <c r="DH86" s="13">
        <f t="shared" si="259"/>
        <v>0</v>
      </c>
      <c r="DI86" s="13">
        <f t="shared" si="260"/>
        <v>0</v>
      </c>
      <c r="DJ86" s="13">
        <f t="shared" si="261"/>
        <v>0</v>
      </c>
      <c r="DK86" s="13">
        <f t="shared" si="262"/>
        <v>0</v>
      </c>
      <c r="DL86" s="13">
        <f t="shared" si="263"/>
        <v>0</v>
      </c>
      <c r="DM86" s="13">
        <f t="shared" si="264"/>
        <v>0</v>
      </c>
      <c r="DN86" s="13">
        <f t="shared" si="265"/>
        <v>0</v>
      </c>
      <c r="DO86" s="13">
        <f t="shared" si="266"/>
        <v>0</v>
      </c>
      <c r="DP86" s="13">
        <f t="shared" si="267"/>
        <v>0</v>
      </c>
      <c r="DQ86" s="13">
        <f t="shared" si="268"/>
        <v>0</v>
      </c>
      <c r="DR86" s="13">
        <f t="shared" si="269"/>
        <v>0</v>
      </c>
      <c r="DS86" s="13">
        <f t="shared" si="270"/>
        <v>0</v>
      </c>
      <c r="DT86" s="13">
        <f t="shared" si="271"/>
        <v>0</v>
      </c>
      <c r="DU86" s="13">
        <f t="shared" si="272"/>
        <v>0</v>
      </c>
      <c r="DV86" s="13">
        <f t="shared" si="273"/>
        <v>0</v>
      </c>
      <c r="DW86" s="13">
        <f t="shared" si="274"/>
        <v>0</v>
      </c>
      <c r="DX86" s="13">
        <f t="shared" si="275"/>
        <v>0</v>
      </c>
      <c r="DY86" s="13">
        <f t="shared" si="276"/>
        <v>0</v>
      </c>
      <c r="DZ86" s="13">
        <f t="shared" si="277"/>
        <v>0</v>
      </c>
      <c r="EA86" s="13">
        <f t="shared" si="278"/>
        <v>0</v>
      </c>
      <c r="EB86" s="13">
        <f t="shared" si="279"/>
        <v>0</v>
      </c>
      <c r="EC86" s="13">
        <f t="shared" si="280"/>
        <v>0</v>
      </c>
      <c r="ED86" s="13">
        <f t="shared" si="281"/>
        <v>0</v>
      </c>
      <c r="EE86" s="13">
        <f t="shared" si="282"/>
        <v>0</v>
      </c>
      <c r="EF86" s="13">
        <f t="shared" si="283"/>
        <v>0</v>
      </c>
      <c r="EG86" s="13">
        <f t="shared" si="284"/>
        <v>0</v>
      </c>
      <c r="EH86" s="13">
        <f t="shared" si="285"/>
        <v>0</v>
      </c>
      <c r="EI86" s="13">
        <f t="shared" si="286"/>
        <v>0</v>
      </c>
      <c r="EJ86" s="13">
        <f t="shared" si="287"/>
        <v>0</v>
      </c>
      <c r="EK86" s="13">
        <f t="shared" si="288"/>
        <v>0</v>
      </c>
      <c r="EL86" s="13">
        <f t="shared" si="289"/>
        <v>0</v>
      </c>
      <c r="EM86" s="13">
        <f t="shared" si="290"/>
        <v>0</v>
      </c>
      <c r="EN86" s="13">
        <f t="shared" si="291"/>
        <v>0</v>
      </c>
      <c r="EO86" s="13">
        <f t="shared" si="292"/>
        <v>0</v>
      </c>
      <c r="EP86" s="13">
        <f t="shared" si="293"/>
        <v>0</v>
      </c>
      <c r="EQ86" s="13">
        <f t="shared" si="294"/>
        <v>0</v>
      </c>
      <c r="ER86" s="13">
        <f t="shared" si="295"/>
        <v>0</v>
      </c>
      <c r="ES86" s="13">
        <f t="shared" si="296"/>
        <v>0</v>
      </c>
      <c r="ET86" s="13">
        <f t="shared" si="297"/>
        <v>0</v>
      </c>
      <c r="EU86" s="13">
        <f t="shared" si="298"/>
        <v>0</v>
      </c>
      <c r="EV86" s="13">
        <f t="shared" si="299"/>
        <v>0</v>
      </c>
      <c r="EW86" s="13">
        <f t="shared" si="300"/>
        <v>0</v>
      </c>
      <c r="EX86" s="13">
        <f t="shared" si="301"/>
        <v>0</v>
      </c>
      <c r="EY86" s="13">
        <f t="shared" si="302"/>
        <v>0</v>
      </c>
      <c r="EZ86" s="13">
        <f t="shared" si="303"/>
        <v>0</v>
      </c>
      <c r="FA86" s="13">
        <f t="shared" si="304"/>
        <v>0</v>
      </c>
      <c r="FB86" s="13">
        <f t="shared" si="305"/>
        <v>0</v>
      </c>
      <c r="FC86" s="13">
        <f t="shared" si="306"/>
        <v>0</v>
      </c>
      <c r="FD86" s="13">
        <f t="shared" si="307"/>
        <v>0</v>
      </c>
      <c r="FE86" s="13">
        <f t="shared" si="308"/>
        <v>0</v>
      </c>
      <c r="FF86" s="13">
        <f t="shared" si="309"/>
        <v>0</v>
      </c>
      <c r="FG86" s="13">
        <f t="shared" si="310"/>
        <v>0</v>
      </c>
      <c r="FH86" s="13">
        <f t="shared" si="311"/>
        <v>0</v>
      </c>
      <c r="FI86" s="13">
        <f t="shared" si="312"/>
        <v>0</v>
      </c>
      <c r="FJ86" s="13">
        <f t="shared" si="313"/>
        <v>0</v>
      </c>
      <c r="FK86" s="13">
        <f t="shared" si="314"/>
        <v>0</v>
      </c>
      <c r="FL86" s="13">
        <f t="shared" si="315"/>
        <v>0</v>
      </c>
      <c r="FM86" s="13">
        <f t="shared" si="316"/>
        <v>0</v>
      </c>
      <c r="FN86" s="13">
        <f t="shared" si="317"/>
        <v>0</v>
      </c>
      <c r="FO86" s="13">
        <f t="shared" si="318"/>
        <v>0</v>
      </c>
      <c r="FP86" s="13">
        <f t="shared" si="319"/>
        <v>0</v>
      </c>
      <c r="FQ86" s="13">
        <f t="shared" si="320"/>
        <v>0</v>
      </c>
      <c r="FR86" s="13">
        <f t="shared" si="321"/>
        <v>0</v>
      </c>
      <c r="FS86" s="13">
        <f t="shared" si="322"/>
        <v>0</v>
      </c>
      <c r="FT86" s="13">
        <f t="shared" si="323"/>
        <v>0</v>
      </c>
      <c r="FU86" s="13">
        <f t="shared" si="324"/>
        <v>0</v>
      </c>
      <c r="FV86" s="13">
        <f t="shared" si="325"/>
        <v>0</v>
      </c>
      <c r="FW86" s="13">
        <f t="shared" si="326"/>
        <v>0</v>
      </c>
      <c r="FX86" s="13">
        <f t="shared" si="327"/>
        <v>0</v>
      </c>
      <c r="FY86" s="13">
        <f t="shared" si="328"/>
        <v>0</v>
      </c>
      <c r="FZ86" s="13">
        <f t="shared" si="329"/>
        <v>0</v>
      </c>
      <c r="GA86" s="13">
        <f t="shared" si="330"/>
        <v>0</v>
      </c>
      <c r="GB86" s="13">
        <f t="shared" si="331"/>
        <v>0</v>
      </c>
      <c r="GC86" s="13">
        <f t="shared" si="332"/>
        <v>1</v>
      </c>
      <c r="GD86" s="13">
        <f t="shared" si="333"/>
        <v>0</v>
      </c>
      <c r="GE86" s="13">
        <f t="shared" si="334"/>
        <v>0</v>
      </c>
      <c r="GF86" s="13">
        <f t="shared" si="335"/>
        <v>0</v>
      </c>
      <c r="GG86" s="13">
        <f t="shared" si="336"/>
        <v>0</v>
      </c>
      <c r="GH86" s="30">
        <f t="shared" si="337"/>
        <v>2</v>
      </c>
    </row>
    <row r="87" spans="1:190">
      <c r="A87" s="2">
        <f>'database including 834 studies'!A87</f>
        <v>86</v>
      </c>
      <c r="B87" s="2">
        <f>'database including 834 studies'!J87</f>
        <v>1</v>
      </c>
      <c r="C87" s="2">
        <f>'database including 834 studies'!K87</f>
        <v>4</v>
      </c>
      <c r="D87" s="2">
        <f>'database including 834 studies'!L87</f>
        <v>1</v>
      </c>
      <c r="E87" s="2">
        <f>'database including 834 studies'!M87</f>
        <v>1</v>
      </c>
      <c r="F87" s="2">
        <f>'database including 834 studies'!N87</f>
        <v>1</v>
      </c>
      <c r="G87" s="2">
        <f>'database including 834 studies'!O87</f>
        <v>1</v>
      </c>
      <c r="H87" s="2">
        <f>'database including 834 studies'!P87</f>
        <v>0</v>
      </c>
      <c r="I87" s="2">
        <f>'database including 834 studies'!Q87</f>
        <v>0</v>
      </c>
      <c r="J87" s="2">
        <f>'database including 834 studies'!R87</f>
        <v>2021</v>
      </c>
      <c r="K87" s="29">
        <f>'database including 834 studies'!A617</f>
        <v>616</v>
      </c>
      <c r="L87" s="2">
        <f>'database including 834 studies'!J617</f>
        <v>0</v>
      </c>
      <c r="M87" s="2">
        <f>'database including 834 studies'!K617</f>
        <v>6</v>
      </c>
      <c r="N87" s="2">
        <f>'database including 834 studies'!L617</f>
        <v>1</v>
      </c>
      <c r="O87" s="2">
        <f>'database including 834 studies'!M617</f>
        <v>1</v>
      </c>
      <c r="P87" s="2">
        <f>'database including 834 studies'!N617</f>
        <v>1</v>
      </c>
      <c r="Q87" s="2">
        <f>'database including 834 studies'!O617</f>
        <v>1</v>
      </c>
      <c r="R87" s="2">
        <f>'database including 834 studies'!P617</f>
        <v>1</v>
      </c>
      <c r="S87" s="2">
        <f>'database including 834 studies'!Q617</f>
        <v>1</v>
      </c>
      <c r="T87" s="2">
        <f>'database including 834 studies'!R617</f>
        <v>2021</v>
      </c>
      <c r="V87" s="13">
        <f t="shared" si="169"/>
        <v>0</v>
      </c>
      <c r="W87" s="13">
        <f t="shared" si="170"/>
        <v>0</v>
      </c>
      <c r="X87" s="13">
        <f t="shared" si="171"/>
        <v>0</v>
      </c>
      <c r="Y87" s="13">
        <f t="shared" si="172"/>
        <v>0</v>
      </c>
      <c r="Z87" s="13">
        <f t="shared" si="173"/>
        <v>0</v>
      </c>
      <c r="AA87" s="13">
        <f t="shared" si="174"/>
        <v>0</v>
      </c>
      <c r="AB87" s="13">
        <f t="shared" si="175"/>
        <v>0</v>
      </c>
      <c r="AC87" s="13">
        <f t="shared" si="176"/>
        <v>0</v>
      </c>
      <c r="AD87" s="13">
        <f t="shared" si="177"/>
        <v>0</v>
      </c>
      <c r="AE87" s="13">
        <f t="shared" si="178"/>
        <v>0</v>
      </c>
      <c r="AF87" s="13">
        <f t="shared" si="179"/>
        <v>0</v>
      </c>
      <c r="AG87" s="13">
        <f t="shared" si="180"/>
        <v>0</v>
      </c>
      <c r="AH87" s="13">
        <f t="shared" si="181"/>
        <v>0</v>
      </c>
      <c r="AI87" s="13">
        <f t="shared" si="182"/>
        <v>0</v>
      </c>
      <c r="AJ87" s="13">
        <f t="shared" si="183"/>
        <v>0</v>
      </c>
      <c r="AK87" s="13">
        <f t="shared" si="184"/>
        <v>0</v>
      </c>
      <c r="AL87" s="13">
        <f t="shared" si="185"/>
        <v>0</v>
      </c>
      <c r="AM87" s="13">
        <f t="shared" si="186"/>
        <v>0</v>
      </c>
      <c r="AN87" s="13">
        <f t="shared" si="187"/>
        <v>0</v>
      </c>
      <c r="AO87" s="13">
        <f t="shared" si="188"/>
        <v>0</v>
      </c>
      <c r="AP87" s="13">
        <f t="shared" si="189"/>
        <v>0</v>
      </c>
      <c r="AQ87" s="13">
        <f t="shared" si="190"/>
        <v>0</v>
      </c>
      <c r="AR87" s="13">
        <f t="shared" si="191"/>
        <v>0</v>
      </c>
      <c r="AS87" s="13">
        <f t="shared" si="192"/>
        <v>0</v>
      </c>
      <c r="AT87" s="13">
        <f t="shared" si="193"/>
        <v>0</v>
      </c>
      <c r="AU87" s="13">
        <f t="shared" si="194"/>
        <v>0</v>
      </c>
      <c r="AV87" s="13">
        <f t="shared" si="195"/>
        <v>0</v>
      </c>
      <c r="AW87" s="13">
        <f t="shared" si="196"/>
        <v>0</v>
      </c>
      <c r="AX87" s="13">
        <f t="shared" si="197"/>
        <v>0</v>
      </c>
      <c r="AY87" s="13">
        <f t="shared" si="198"/>
        <v>0</v>
      </c>
      <c r="AZ87" s="13">
        <f t="shared" si="199"/>
        <v>0</v>
      </c>
      <c r="BA87" s="13">
        <f t="shared" si="200"/>
        <v>0</v>
      </c>
      <c r="BB87" s="13">
        <f t="shared" si="201"/>
        <v>0</v>
      </c>
      <c r="BC87" s="13">
        <f t="shared" si="202"/>
        <v>0</v>
      </c>
      <c r="BD87" s="13">
        <f t="shared" si="203"/>
        <v>0</v>
      </c>
      <c r="BE87" s="13">
        <f t="shared" si="204"/>
        <v>0</v>
      </c>
      <c r="BF87" s="13">
        <f t="shared" si="205"/>
        <v>0</v>
      </c>
      <c r="BG87" s="13">
        <f t="shared" si="206"/>
        <v>0</v>
      </c>
      <c r="BH87" s="13">
        <f t="shared" si="207"/>
        <v>0</v>
      </c>
      <c r="BI87" s="13">
        <f t="shared" si="208"/>
        <v>0</v>
      </c>
      <c r="BJ87" s="13">
        <f t="shared" si="209"/>
        <v>0</v>
      </c>
      <c r="BK87" s="13">
        <f t="shared" si="210"/>
        <v>0</v>
      </c>
      <c r="BL87" s="13">
        <f t="shared" si="211"/>
        <v>0</v>
      </c>
      <c r="BM87" s="13">
        <f t="shared" si="212"/>
        <v>0</v>
      </c>
      <c r="BN87" s="13">
        <f t="shared" si="213"/>
        <v>0</v>
      </c>
      <c r="BO87" s="13">
        <f t="shared" si="214"/>
        <v>0</v>
      </c>
      <c r="BP87" s="13">
        <f t="shared" si="215"/>
        <v>0</v>
      </c>
      <c r="BQ87" s="13">
        <f t="shared" si="216"/>
        <v>0</v>
      </c>
      <c r="BR87" s="13">
        <f t="shared" si="217"/>
        <v>0</v>
      </c>
      <c r="BS87" s="13">
        <f t="shared" si="218"/>
        <v>0</v>
      </c>
      <c r="BT87" s="13">
        <f t="shared" si="219"/>
        <v>0</v>
      </c>
      <c r="BU87" s="13">
        <f t="shared" si="220"/>
        <v>0</v>
      </c>
      <c r="BV87" s="13">
        <f t="shared" si="221"/>
        <v>0</v>
      </c>
      <c r="BW87" s="13">
        <f t="shared" si="222"/>
        <v>0</v>
      </c>
      <c r="BX87" s="13">
        <f t="shared" si="223"/>
        <v>0</v>
      </c>
      <c r="BY87" s="13">
        <f t="shared" si="224"/>
        <v>0</v>
      </c>
      <c r="BZ87" s="13">
        <f t="shared" si="225"/>
        <v>0</v>
      </c>
      <c r="CA87" s="13">
        <f t="shared" si="226"/>
        <v>0</v>
      </c>
      <c r="CB87" s="13">
        <f t="shared" si="227"/>
        <v>1</v>
      </c>
      <c r="CC87" s="13">
        <f t="shared" si="228"/>
        <v>0</v>
      </c>
      <c r="CD87" s="13">
        <f t="shared" si="229"/>
        <v>0</v>
      </c>
      <c r="CE87" s="13">
        <f t="shared" si="230"/>
        <v>0</v>
      </c>
      <c r="CF87" s="13">
        <f t="shared" si="231"/>
        <v>0</v>
      </c>
      <c r="CG87" s="13">
        <f t="shared" si="232"/>
        <v>0</v>
      </c>
      <c r="CH87" s="13">
        <f t="shared" si="233"/>
        <v>0</v>
      </c>
      <c r="CI87" s="13">
        <f t="shared" si="234"/>
        <v>0</v>
      </c>
      <c r="CJ87" s="13">
        <f t="shared" si="235"/>
        <v>0</v>
      </c>
      <c r="CK87" s="13">
        <f t="shared" si="236"/>
        <v>0</v>
      </c>
      <c r="CL87" s="13">
        <f t="shared" si="237"/>
        <v>0</v>
      </c>
      <c r="CM87" s="13">
        <f t="shared" si="238"/>
        <v>0</v>
      </c>
      <c r="CN87" s="13">
        <f t="shared" si="239"/>
        <v>0</v>
      </c>
      <c r="CO87" s="13">
        <f t="shared" si="240"/>
        <v>0</v>
      </c>
      <c r="CP87" s="13">
        <f t="shared" si="241"/>
        <v>0</v>
      </c>
      <c r="CQ87" s="13">
        <f t="shared" si="242"/>
        <v>0</v>
      </c>
      <c r="CR87" s="13">
        <f t="shared" si="243"/>
        <v>0</v>
      </c>
      <c r="CS87" s="13">
        <f t="shared" si="244"/>
        <v>0</v>
      </c>
      <c r="CT87" s="13">
        <f t="shared" si="245"/>
        <v>0</v>
      </c>
      <c r="CU87" s="13">
        <f t="shared" si="246"/>
        <v>0</v>
      </c>
      <c r="CV87" s="13">
        <f t="shared" si="247"/>
        <v>0</v>
      </c>
      <c r="CW87" s="13">
        <f t="shared" si="248"/>
        <v>0</v>
      </c>
      <c r="CX87" s="13">
        <f t="shared" si="249"/>
        <v>0</v>
      </c>
      <c r="CY87" s="13">
        <f t="shared" si="250"/>
        <v>0</v>
      </c>
      <c r="CZ87" s="13">
        <f t="shared" si="251"/>
        <v>0</v>
      </c>
      <c r="DA87" s="13">
        <f t="shared" si="252"/>
        <v>0</v>
      </c>
      <c r="DB87" s="13">
        <f t="shared" si="253"/>
        <v>0</v>
      </c>
      <c r="DC87" s="13">
        <f t="shared" si="254"/>
        <v>0</v>
      </c>
      <c r="DD87" s="13">
        <f t="shared" si="255"/>
        <v>0</v>
      </c>
      <c r="DE87" s="13">
        <f t="shared" si="256"/>
        <v>0</v>
      </c>
      <c r="DF87" s="13">
        <f t="shared" si="257"/>
        <v>0</v>
      </c>
      <c r="DG87" s="13">
        <f t="shared" si="258"/>
        <v>0</v>
      </c>
      <c r="DH87" s="13">
        <f t="shared" si="259"/>
        <v>0</v>
      </c>
      <c r="DI87" s="13">
        <f t="shared" si="260"/>
        <v>0</v>
      </c>
      <c r="DJ87" s="13">
        <f t="shared" si="261"/>
        <v>0</v>
      </c>
      <c r="DK87" s="13">
        <f t="shared" si="262"/>
        <v>0</v>
      </c>
      <c r="DL87" s="13">
        <f t="shared" si="263"/>
        <v>0</v>
      </c>
      <c r="DM87" s="13">
        <f t="shared" si="264"/>
        <v>0</v>
      </c>
      <c r="DN87" s="13">
        <f t="shared" si="265"/>
        <v>0</v>
      </c>
      <c r="DO87" s="13">
        <f t="shared" si="266"/>
        <v>0</v>
      </c>
      <c r="DP87" s="13">
        <f t="shared" si="267"/>
        <v>0</v>
      </c>
      <c r="DQ87" s="13">
        <f t="shared" si="268"/>
        <v>0</v>
      </c>
      <c r="DR87" s="13">
        <f t="shared" si="269"/>
        <v>0</v>
      </c>
      <c r="DS87" s="13">
        <f t="shared" si="270"/>
        <v>0</v>
      </c>
      <c r="DT87" s="13">
        <f t="shared" si="271"/>
        <v>0</v>
      </c>
      <c r="DU87" s="13">
        <f t="shared" si="272"/>
        <v>0</v>
      </c>
      <c r="DV87" s="13">
        <f t="shared" si="273"/>
        <v>0</v>
      </c>
      <c r="DW87" s="13">
        <f t="shared" si="274"/>
        <v>0</v>
      </c>
      <c r="DX87" s="13">
        <f t="shared" si="275"/>
        <v>0</v>
      </c>
      <c r="DY87" s="13">
        <f t="shared" si="276"/>
        <v>0</v>
      </c>
      <c r="DZ87" s="13">
        <f t="shared" si="277"/>
        <v>0</v>
      </c>
      <c r="EA87" s="13">
        <f t="shared" si="278"/>
        <v>0</v>
      </c>
      <c r="EB87" s="13">
        <f t="shared" si="279"/>
        <v>0</v>
      </c>
      <c r="EC87" s="13">
        <f t="shared" si="280"/>
        <v>0</v>
      </c>
      <c r="ED87" s="13">
        <f t="shared" si="281"/>
        <v>0</v>
      </c>
      <c r="EE87" s="13">
        <f t="shared" si="282"/>
        <v>0</v>
      </c>
      <c r="EF87" s="13">
        <f t="shared" si="283"/>
        <v>0</v>
      </c>
      <c r="EG87" s="13">
        <f t="shared" si="284"/>
        <v>0</v>
      </c>
      <c r="EH87" s="13">
        <f t="shared" si="285"/>
        <v>0</v>
      </c>
      <c r="EI87" s="13">
        <f t="shared" si="286"/>
        <v>0</v>
      </c>
      <c r="EJ87" s="13">
        <f t="shared" si="287"/>
        <v>0</v>
      </c>
      <c r="EK87" s="13">
        <f t="shared" si="288"/>
        <v>0</v>
      </c>
      <c r="EL87" s="13">
        <f t="shared" si="289"/>
        <v>0</v>
      </c>
      <c r="EM87" s="13">
        <f t="shared" si="290"/>
        <v>0</v>
      </c>
      <c r="EN87" s="13">
        <f t="shared" si="291"/>
        <v>0</v>
      </c>
      <c r="EO87" s="13">
        <f t="shared" si="292"/>
        <v>0</v>
      </c>
      <c r="EP87" s="13">
        <f t="shared" si="293"/>
        <v>0</v>
      </c>
      <c r="EQ87" s="13">
        <f t="shared" si="294"/>
        <v>0</v>
      </c>
      <c r="ER87" s="13">
        <f t="shared" si="295"/>
        <v>0</v>
      </c>
      <c r="ES87" s="13">
        <f t="shared" si="296"/>
        <v>0</v>
      </c>
      <c r="ET87" s="13">
        <f t="shared" si="297"/>
        <v>0</v>
      </c>
      <c r="EU87" s="13">
        <f t="shared" si="298"/>
        <v>0</v>
      </c>
      <c r="EV87" s="13">
        <f t="shared" si="299"/>
        <v>0</v>
      </c>
      <c r="EW87" s="13">
        <f t="shared" si="300"/>
        <v>0</v>
      </c>
      <c r="EX87" s="13">
        <f t="shared" si="301"/>
        <v>0</v>
      </c>
      <c r="EY87" s="13">
        <f t="shared" si="302"/>
        <v>0</v>
      </c>
      <c r="EZ87" s="13">
        <f t="shared" si="303"/>
        <v>0</v>
      </c>
      <c r="FA87" s="13">
        <f t="shared" si="304"/>
        <v>0</v>
      </c>
      <c r="FB87" s="13">
        <f t="shared" si="305"/>
        <v>0</v>
      </c>
      <c r="FC87" s="13">
        <f t="shared" si="306"/>
        <v>0</v>
      </c>
      <c r="FD87" s="13">
        <f t="shared" si="307"/>
        <v>0</v>
      </c>
      <c r="FE87" s="13">
        <f t="shared" si="308"/>
        <v>0</v>
      </c>
      <c r="FF87" s="13">
        <f t="shared" si="309"/>
        <v>0</v>
      </c>
      <c r="FG87" s="13">
        <f t="shared" si="310"/>
        <v>0</v>
      </c>
      <c r="FH87" s="13">
        <f t="shared" si="311"/>
        <v>0</v>
      </c>
      <c r="FI87" s="13">
        <f t="shared" si="312"/>
        <v>0</v>
      </c>
      <c r="FJ87" s="13">
        <f t="shared" si="313"/>
        <v>0</v>
      </c>
      <c r="FK87" s="13">
        <f t="shared" si="314"/>
        <v>0</v>
      </c>
      <c r="FL87" s="13">
        <f t="shared" si="315"/>
        <v>0</v>
      </c>
      <c r="FM87" s="13">
        <f t="shared" si="316"/>
        <v>0</v>
      </c>
      <c r="FN87" s="13">
        <f t="shared" si="317"/>
        <v>0</v>
      </c>
      <c r="FO87" s="13">
        <f t="shared" si="318"/>
        <v>0</v>
      </c>
      <c r="FP87" s="13">
        <f t="shared" si="319"/>
        <v>0</v>
      </c>
      <c r="FQ87" s="13">
        <f t="shared" si="320"/>
        <v>0</v>
      </c>
      <c r="FR87" s="13">
        <f t="shared" si="321"/>
        <v>0</v>
      </c>
      <c r="FS87" s="13">
        <f t="shared" si="322"/>
        <v>0</v>
      </c>
      <c r="FT87" s="13">
        <f t="shared" si="323"/>
        <v>0</v>
      </c>
      <c r="FU87" s="13">
        <f t="shared" si="324"/>
        <v>0</v>
      </c>
      <c r="FV87" s="13">
        <f t="shared" si="325"/>
        <v>0</v>
      </c>
      <c r="FW87" s="13">
        <f t="shared" si="326"/>
        <v>0</v>
      </c>
      <c r="FX87" s="13">
        <f t="shared" si="327"/>
        <v>0</v>
      </c>
      <c r="FY87" s="13">
        <f t="shared" si="328"/>
        <v>0</v>
      </c>
      <c r="FZ87" s="13">
        <f t="shared" si="329"/>
        <v>0</v>
      </c>
      <c r="GA87" s="13">
        <f t="shared" si="330"/>
        <v>0</v>
      </c>
      <c r="GB87" s="13">
        <f t="shared" si="331"/>
        <v>0</v>
      </c>
      <c r="GC87" s="13">
        <f t="shared" si="332"/>
        <v>0</v>
      </c>
      <c r="GD87" s="13">
        <f t="shared" si="333"/>
        <v>0</v>
      </c>
      <c r="GE87" s="13">
        <f t="shared" si="334"/>
        <v>0</v>
      </c>
      <c r="GF87" s="13">
        <f t="shared" si="335"/>
        <v>1</v>
      </c>
      <c r="GG87" s="13">
        <f t="shared" si="336"/>
        <v>0</v>
      </c>
      <c r="GH87" s="30">
        <f t="shared" si="337"/>
        <v>2</v>
      </c>
    </row>
    <row r="88" spans="1:190">
      <c r="A88" s="2">
        <f>'database including 834 studies'!A88</f>
        <v>87</v>
      </c>
      <c r="B88" s="2">
        <f>'database including 834 studies'!J88</f>
        <v>1</v>
      </c>
      <c r="C88" s="2">
        <f>'database including 834 studies'!K88</f>
        <v>4</v>
      </c>
      <c r="D88" s="2">
        <f>'database including 834 studies'!L88</f>
        <v>1</v>
      </c>
      <c r="E88" s="2">
        <f>'database including 834 studies'!M88</f>
        <v>1</v>
      </c>
      <c r="F88" s="2">
        <f>'database including 834 studies'!N88</f>
        <v>0</v>
      </c>
      <c r="G88" s="2">
        <f>'database including 834 studies'!O88</f>
        <v>1</v>
      </c>
      <c r="H88" s="2">
        <f>'database including 834 studies'!P88</f>
        <v>0</v>
      </c>
      <c r="I88" s="2">
        <f>'database including 834 studies'!Q88</f>
        <v>1</v>
      </c>
      <c r="J88" s="2">
        <f>'database including 834 studies'!R88</f>
        <v>2016</v>
      </c>
      <c r="K88" s="29">
        <f>'database including 834 studies'!A618</f>
        <v>617</v>
      </c>
      <c r="L88" s="2">
        <f>'database including 834 studies'!J618</f>
        <v>0</v>
      </c>
      <c r="M88" s="2">
        <f>'database including 834 studies'!K618</f>
        <v>6</v>
      </c>
      <c r="N88" s="2">
        <f>'database including 834 studies'!L618</f>
        <v>1</v>
      </c>
      <c r="O88" s="2">
        <f>'database including 834 studies'!M618</f>
        <v>1</v>
      </c>
      <c r="P88" s="2">
        <f>'database including 834 studies'!N618</f>
        <v>1</v>
      </c>
      <c r="Q88" s="2">
        <f>'database including 834 studies'!O618</f>
        <v>1</v>
      </c>
      <c r="R88" s="2">
        <f>'database including 834 studies'!P618</f>
        <v>1</v>
      </c>
      <c r="S88" s="2">
        <f>'database including 834 studies'!Q618</f>
        <v>1</v>
      </c>
      <c r="T88" s="2">
        <f>'database including 834 studies'!R618</f>
        <v>2019</v>
      </c>
      <c r="V88" s="13">
        <f t="shared" si="169"/>
        <v>0</v>
      </c>
      <c r="W88" s="13">
        <f t="shared" si="170"/>
        <v>0</v>
      </c>
      <c r="X88" s="13">
        <f t="shared" si="171"/>
        <v>0</v>
      </c>
      <c r="Y88" s="13">
        <f t="shared" si="172"/>
        <v>0</v>
      </c>
      <c r="Z88" s="13">
        <f t="shared" si="173"/>
        <v>0</v>
      </c>
      <c r="AA88" s="13">
        <f t="shared" si="174"/>
        <v>0</v>
      </c>
      <c r="AB88" s="13">
        <f t="shared" si="175"/>
        <v>0</v>
      </c>
      <c r="AC88" s="13">
        <f t="shared" si="176"/>
        <v>0</v>
      </c>
      <c r="AD88" s="13">
        <f t="shared" si="177"/>
        <v>0</v>
      </c>
      <c r="AE88" s="13">
        <f t="shared" si="178"/>
        <v>0</v>
      </c>
      <c r="AF88" s="13">
        <f t="shared" si="179"/>
        <v>0</v>
      </c>
      <c r="AG88" s="13">
        <f t="shared" si="180"/>
        <v>0</v>
      </c>
      <c r="AH88" s="13">
        <f t="shared" si="181"/>
        <v>0</v>
      </c>
      <c r="AI88" s="13">
        <f t="shared" si="182"/>
        <v>0</v>
      </c>
      <c r="AJ88" s="13">
        <f t="shared" si="183"/>
        <v>0</v>
      </c>
      <c r="AK88" s="13">
        <f t="shared" si="184"/>
        <v>0</v>
      </c>
      <c r="AL88" s="13">
        <f t="shared" si="185"/>
        <v>0</v>
      </c>
      <c r="AM88" s="13">
        <f t="shared" si="186"/>
        <v>0</v>
      </c>
      <c r="AN88" s="13">
        <f t="shared" si="187"/>
        <v>0</v>
      </c>
      <c r="AO88" s="13">
        <f t="shared" si="188"/>
        <v>0</v>
      </c>
      <c r="AP88" s="13">
        <f t="shared" si="189"/>
        <v>0</v>
      </c>
      <c r="AQ88" s="13">
        <f t="shared" si="190"/>
        <v>0</v>
      </c>
      <c r="AR88" s="13">
        <f t="shared" si="191"/>
        <v>0</v>
      </c>
      <c r="AS88" s="13">
        <f t="shared" si="192"/>
        <v>0</v>
      </c>
      <c r="AT88" s="13">
        <f t="shared" si="193"/>
        <v>0</v>
      </c>
      <c r="AU88" s="13">
        <f t="shared" si="194"/>
        <v>0</v>
      </c>
      <c r="AV88" s="13">
        <f t="shared" si="195"/>
        <v>0</v>
      </c>
      <c r="AW88" s="13">
        <f t="shared" si="196"/>
        <v>0</v>
      </c>
      <c r="AX88" s="13">
        <f t="shared" si="197"/>
        <v>0</v>
      </c>
      <c r="AY88" s="13">
        <f t="shared" si="198"/>
        <v>0</v>
      </c>
      <c r="AZ88" s="13">
        <f t="shared" si="199"/>
        <v>0</v>
      </c>
      <c r="BA88" s="13">
        <f t="shared" si="200"/>
        <v>0</v>
      </c>
      <c r="BB88" s="13">
        <f t="shared" si="201"/>
        <v>0</v>
      </c>
      <c r="BC88" s="13">
        <f t="shared" si="202"/>
        <v>0</v>
      </c>
      <c r="BD88" s="13">
        <f t="shared" si="203"/>
        <v>0</v>
      </c>
      <c r="BE88" s="13">
        <f t="shared" si="204"/>
        <v>0</v>
      </c>
      <c r="BF88" s="13">
        <f t="shared" si="205"/>
        <v>0</v>
      </c>
      <c r="BG88" s="13">
        <f t="shared" si="206"/>
        <v>0</v>
      </c>
      <c r="BH88" s="13">
        <f t="shared" si="207"/>
        <v>0</v>
      </c>
      <c r="BI88" s="13">
        <f t="shared" si="208"/>
        <v>0</v>
      </c>
      <c r="BJ88" s="13">
        <f t="shared" si="209"/>
        <v>0</v>
      </c>
      <c r="BK88" s="13">
        <f t="shared" si="210"/>
        <v>0</v>
      </c>
      <c r="BL88" s="13">
        <f t="shared" si="211"/>
        <v>0</v>
      </c>
      <c r="BM88" s="13">
        <f t="shared" si="212"/>
        <v>0</v>
      </c>
      <c r="BN88" s="13">
        <f t="shared" si="213"/>
        <v>0</v>
      </c>
      <c r="BO88" s="13">
        <f t="shared" si="214"/>
        <v>0</v>
      </c>
      <c r="BP88" s="13">
        <f t="shared" si="215"/>
        <v>0</v>
      </c>
      <c r="BQ88" s="13">
        <f t="shared" si="216"/>
        <v>0</v>
      </c>
      <c r="BR88" s="13">
        <f t="shared" si="217"/>
        <v>0</v>
      </c>
      <c r="BS88" s="13">
        <f t="shared" si="218"/>
        <v>0</v>
      </c>
      <c r="BT88" s="13">
        <f t="shared" si="219"/>
        <v>0</v>
      </c>
      <c r="BU88" s="13">
        <f t="shared" si="220"/>
        <v>0</v>
      </c>
      <c r="BV88" s="13">
        <f t="shared" si="221"/>
        <v>0</v>
      </c>
      <c r="BW88" s="13">
        <f t="shared" si="222"/>
        <v>1</v>
      </c>
      <c r="BX88" s="13">
        <f t="shared" si="223"/>
        <v>0</v>
      </c>
      <c r="BY88" s="13">
        <f t="shared" si="224"/>
        <v>0</v>
      </c>
      <c r="BZ88" s="13">
        <f t="shared" si="225"/>
        <v>0</v>
      </c>
      <c r="CA88" s="13">
        <f t="shared" si="226"/>
        <v>0</v>
      </c>
      <c r="CB88" s="13">
        <f t="shared" si="227"/>
        <v>0</v>
      </c>
      <c r="CC88" s="13">
        <f t="shared" si="228"/>
        <v>0</v>
      </c>
      <c r="CD88" s="13">
        <f t="shared" si="229"/>
        <v>0</v>
      </c>
      <c r="CE88" s="13">
        <f t="shared" si="230"/>
        <v>0</v>
      </c>
      <c r="CF88" s="13">
        <f t="shared" si="231"/>
        <v>0</v>
      </c>
      <c r="CG88" s="13">
        <f t="shared" si="232"/>
        <v>0</v>
      </c>
      <c r="CH88" s="13">
        <f t="shared" si="233"/>
        <v>0</v>
      </c>
      <c r="CI88" s="13">
        <f t="shared" si="234"/>
        <v>0</v>
      </c>
      <c r="CJ88" s="13">
        <f t="shared" si="235"/>
        <v>0</v>
      </c>
      <c r="CK88" s="13">
        <f t="shared" si="236"/>
        <v>0</v>
      </c>
      <c r="CL88" s="13">
        <f t="shared" si="237"/>
        <v>0</v>
      </c>
      <c r="CM88" s="13">
        <f t="shared" si="238"/>
        <v>0</v>
      </c>
      <c r="CN88" s="13">
        <f t="shared" si="239"/>
        <v>0</v>
      </c>
      <c r="CO88" s="13">
        <f t="shared" si="240"/>
        <v>0</v>
      </c>
      <c r="CP88" s="13">
        <f t="shared" si="241"/>
        <v>0</v>
      </c>
      <c r="CQ88" s="13">
        <f t="shared" si="242"/>
        <v>0</v>
      </c>
      <c r="CR88" s="13">
        <f t="shared" si="243"/>
        <v>0</v>
      </c>
      <c r="CS88" s="13">
        <f t="shared" si="244"/>
        <v>0</v>
      </c>
      <c r="CT88" s="13">
        <f t="shared" si="245"/>
        <v>0</v>
      </c>
      <c r="CU88" s="13">
        <f t="shared" si="246"/>
        <v>0</v>
      </c>
      <c r="CV88" s="13">
        <f t="shared" si="247"/>
        <v>0</v>
      </c>
      <c r="CW88" s="13">
        <f t="shared" si="248"/>
        <v>0</v>
      </c>
      <c r="CX88" s="13">
        <f t="shared" si="249"/>
        <v>0</v>
      </c>
      <c r="CY88" s="13">
        <f t="shared" si="250"/>
        <v>0</v>
      </c>
      <c r="CZ88" s="13">
        <f t="shared" si="251"/>
        <v>0</v>
      </c>
      <c r="DA88" s="13">
        <f t="shared" si="252"/>
        <v>0</v>
      </c>
      <c r="DB88" s="13">
        <f t="shared" si="253"/>
        <v>0</v>
      </c>
      <c r="DC88" s="13">
        <f t="shared" si="254"/>
        <v>0</v>
      </c>
      <c r="DD88" s="13">
        <f t="shared" si="255"/>
        <v>0</v>
      </c>
      <c r="DE88" s="13">
        <f t="shared" si="256"/>
        <v>0</v>
      </c>
      <c r="DF88" s="13">
        <f t="shared" si="257"/>
        <v>0</v>
      </c>
      <c r="DG88" s="13">
        <f t="shared" si="258"/>
        <v>0</v>
      </c>
      <c r="DH88" s="13">
        <f t="shared" si="259"/>
        <v>0</v>
      </c>
      <c r="DI88" s="13">
        <f t="shared" si="260"/>
        <v>0</v>
      </c>
      <c r="DJ88" s="13">
        <f t="shared" si="261"/>
        <v>0</v>
      </c>
      <c r="DK88" s="13">
        <f t="shared" si="262"/>
        <v>0</v>
      </c>
      <c r="DL88" s="13">
        <f t="shared" si="263"/>
        <v>0</v>
      </c>
      <c r="DM88" s="13">
        <f t="shared" si="264"/>
        <v>0</v>
      </c>
      <c r="DN88" s="13">
        <f t="shared" si="265"/>
        <v>0</v>
      </c>
      <c r="DO88" s="13">
        <f t="shared" si="266"/>
        <v>0</v>
      </c>
      <c r="DP88" s="13">
        <f t="shared" si="267"/>
        <v>0</v>
      </c>
      <c r="DQ88" s="13">
        <f t="shared" si="268"/>
        <v>0</v>
      </c>
      <c r="DR88" s="13">
        <f t="shared" si="269"/>
        <v>0</v>
      </c>
      <c r="DS88" s="13">
        <f t="shared" si="270"/>
        <v>0</v>
      </c>
      <c r="DT88" s="13">
        <f t="shared" si="271"/>
        <v>0</v>
      </c>
      <c r="DU88" s="13">
        <f t="shared" si="272"/>
        <v>0</v>
      </c>
      <c r="DV88" s="13">
        <f t="shared" si="273"/>
        <v>0</v>
      </c>
      <c r="DW88" s="13">
        <f t="shared" si="274"/>
        <v>0</v>
      </c>
      <c r="DX88" s="13">
        <f t="shared" si="275"/>
        <v>0</v>
      </c>
      <c r="DY88" s="13">
        <f t="shared" si="276"/>
        <v>0</v>
      </c>
      <c r="DZ88" s="13">
        <f t="shared" si="277"/>
        <v>0</v>
      </c>
      <c r="EA88" s="13">
        <f t="shared" si="278"/>
        <v>0</v>
      </c>
      <c r="EB88" s="13">
        <f t="shared" si="279"/>
        <v>0</v>
      </c>
      <c r="EC88" s="13">
        <f t="shared" si="280"/>
        <v>0</v>
      </c>
      <c r="ED88" s="13">
        <f t="shared" si="281"/>
        <v>0</v>
      </c>
      <c r="EE88" s="13">
        <f t="shared" si="282"/>
        <v>0</v>
      </c>
      <c r="EF88" s="13">
        <f t="shared" si="283"/>
        <v>0</v>
      </c>
      <c r="EG88" s="13">
        <f t="shared" si="284"/>
        <v>0</v>
      </c>
      <c r="EH88" s="13">
        <f t="shared" si="285"/>
        <v>0</v>
      </c>
      <c r="EI88" s="13">
        <f t="shared" si="286"/>
        <v>0</v>
      </c>
      <c r="EJ88" s="13">
        <f t="shared" si="287"/>
        <v>0</v>
      </c>
      <c r="EK88" s="13">
        <f t="shared" si="288"/>
        <v>0</v>
      </c>
      <c r="EL88" s="13">
        <f t="shared" si="289"/>
        <v>0</v>
      </c>
      <c r="EM88" s="13">
        <f t="shared" si="290"/>
        <v>0</v>
      </c>
      <c r="EN88" s="13">
        <f t="shared" si="291"/>
        <v>0</v>
      </c>
      <c r="EO88" s="13">
        <f t="shared" si="292"/>
        <v>0</v>
      </c>
      <c r="EP88" s="13">
        <f t="shared" si="293"/>
        <v>0</v>
      </c>
      <c r="EQ88" s="13">
        <f t="shared" si="294"/>
        <v>0</v>
      </c>
      <c r="ER88" s="13">
        <f t="shared" si="295"/>
        <v>0</v>
      </c>
      <c r="ES88" s="13">
        <f t="shared" si="296"/>
        <v>0</v>
      </c>
      <c r="ET88" s="13">
        <f t="shared" si="297"/>
        <v>0</v>
      </c>
      <c r="EU88" s="13">
        <f t="shared" si="298"/>
        <v>0</v>
      </c>
      <c r="EV88" s="13">
        <f t="shared" si="299"/>
        <v>0</v>
      </c>
      <c r="EW88" s="13">
        <f t="shared" si="300"/>
        <v>0</v>
      </c>
      <c r="EX88" s="13">
        <f t="shared" si="301"/>
        <v>0</v>
      </c>
      <c r="EY88" s="13">
        <f t="shared" si="302"/>
        <v>0</v>
      </c>
      <c r="EZ88" s="13">
        <f t="shared" si="303"/>
        <v>0</v>
      </c>
      <c r="FA88" s="13">
        <f t="shared" si="304"/>
        <v>0</v>
      </c>
      <c r="FB88" s="13">
        <f t="shared" si="305"/>
        <v>0</v>
      </c>
      <c r="FC88" s="13">
        <f t="shared" si="306"/>
        <v>0</v>
      </c>
      <c r="FD88" s="13">
        <f t="shared" si="307"/>
        <v>0</v>
      </c>
      <c r="FE88" s="13">
        <f t="shared" si="308"/>
        <v>0</v>
      </c>
      <c r="FF88" s="13">
        <f t="shared" si="309"/>
        <v>0</v>
      </c>
      <c r="FG88" s="13">
        <f t="shared" si="310"/>
        <v>0</v>
      </c>
      <c r="FH88" s="13">
        <f t="shared" si="311"/>
        <v>0</v>
      </c>
      <c r="FI88" s="13">
        <f t="shared" si="312"/>
        <v>0</v>
      </c>
      <c r="FJ88" s="13">
        <f t="shared" si="313"/>
        <v>0</v>
      </c>
      <c r="FK88" s="13">
        <f t="shared" si="314"/>
        <v>0</v>
      </c>
      <c r="FL88" s="13">
        <f t="shared" si="315"/>
        <v>0</v>
      </c>
      <c r="FM88" s="13">
        <f t="shared" si="316"/>
        <v>0</v>
      </c>
      <c r="FN88" s="13">
        <f t="shared" si="317"/>
        <v>0</v>
      </c>
      <c r="FO88" s="13">
        <f t="shared" si="318"/>
        <v>0</v>
      </c>
      <c r="FP88" s="13">
        <f t="shared" si="319"/>
        <v>0</v>
      </c>
      <c r="FQ88" s="13">
        <f t="shared" si="320"/>
        <v>0</v>
      </c>
      <c r="FR88" s="13">
        <f t="shared" si="321"/>
        <v>0</v>
      </c>
      <c r="FS88" s="13">
        <f t="shared" si="322"/>
        <v>0</v>
      </c>
      <c r="FT88" s="13">
        <f t="shared" si="323"/>
        <v>0</v>
      </c>
      <c r="FU88" s="13">
        <f t="shared" si="324"/>
        <v>0</v>
      </c>
      <c r="FV88" s="13">
        <f t="shared" si="325"/>
        <v>0</v>
      </c>
      <c r="FW88" s="13">
        <f t="shared" si="326"/>
        <v>0</v>
      </c>
      <c r="FX88" s="13">
        <f t="shared" si="327"/>
        <v>0</v>
      </c>
      <c r="FY88" s="13">
        <f t="shared" si="328"/>
        <v>0</v>
      </c>
      <c r="FZ88" s="13">
        <f t="shared" si="329"/>
        <v>0</v>
      </c>
      <c r="GA88" s="13">
        <f t="shared" si="330"/>
        <v>0</v>
      </c>
      <c r="GB88" s="13">
        <f t="shared" si="331"/>
        <v>0</v>
      </c>
      <c r="GC88" s="13">
        <f t="shared" si="332"/>
        <v>0</v>
      </c>
      <c r="GD88" s="13">
        <f t="shared" si="333"/>
        <v>1</v>
      </c>
      <c r="GE88" s="13">
        <f t="shared" si="334"/>
        <v>0</v>
      </c>
      <c r="GF88" s="13">
        <f t="shared" si="335"/>
        <v>0</v>
      </c>
      <c r="GG88" s="13">
        <f t="shared" si="336"/>
        <v>0</v>
      </c>
      <c r="GH88" s="30">
        <f t="shared" si="337"/>
        <v>2</v>
      </c>
    </row>
    <row r="89" spans="1:190">
      <c r="A89" s="2">
        <f>'database including 834 studies'!A89</f>
        <v>88</v>
      </c>
      <c r="B89" s="2">
        <f>'database including 834 studies'!J89</f>
        <v>1</v>
      </c>
      <c r="C89" s="2">
        <f>'database including 834 studies'!K89</f>
        <v>4</v>
      </c>
      <c r="D89" s="2">
        <f>'database including 834 studies'!L89</f>
        <v>1</v>
      </c>
      <c r="E89" s="2">
        <f>'database including 834 studies'!M89</f>
        <v>1</v>
      </c>
      <c r="F89" s="2">
        <f>'database including 834 studies'!N89</f>
        <v>1</v>
      </c>
      <c r="G89" s="2">
        <f>'database including 834 studies'!O89</f>
        <v>1</v>
      </c>
      <c r="H89" s="2">
        <f>'database including 834 studies'!P89</f>
        <v>0</v>
      </c>
      <c r="I89" s="2">
        <f>'database including 834 studies'!Q89</f>
        <v>0</v>
      </c>
      <c r="J89" s="2">
        <f>'database including 834 studies'!R89</f>
        <v>2014</v>
      </c>
      <c r="K89" s="29">
        <f>'database including 834 studies'!A619</f>
        <v>618</v>
      </c>
      <c r="L89" s="2">
        <f>'database including 834 studies'!J619</f>
        <v>0</v>
      </c>
      <c r="M89" s="2">
        <f>'database including 834 studies'!K619</f>
        <v>6</v>
      </c>
      <c r="N89" s="2">
        <f>'database including 834 studies'!L619</f>
        <v>1</v>
      </c>
      <c r="O89" s="2">
        <f>'database including 834 studies'!M619</f>
        <v>1</v>
      </c>
      <c r="P89" s="2">
        <f>'database including 834 studies'!N619</f>
        <v>1</v>
      </c>
      <c r="Q89" s="2">
        <f>'database including 834 studies'!O619</f>
        <v>1</v>
      </c>
      <c r="R89" s="2">
        <f>'database including 834 studies'!P619</f>
        <v>1</v>
      </c>
      <c r="S89" s="2">
        <f>'database including 834 studies'!Q619</f>
        <v>1</v>
      </c>
      <c r="T89" s="2">
        <f>'database including 834 studies'!R619</f>
        <v>2019</v>
      </c>
      <c r="V89" s="13">
        <f t="shared" si="169"/>
        <v>0</v>
      </c>
      <c r="W89" s="13">
        <f t="shared" si="170"/>
        <v>0</v>
      </c>
      <c r="X89" s="13">
        <f t="shared" si="171"/>
        <v>0</v>
      </c>
      <c r="Y89" s="13">
        <f t="shared" si="172"/>
        <v>0</v>
      </c>
      <c r="Z89" s="13">
        <f t="shared" si="173"/>
        <v>0</v>
      </c>
      <c r="AA89" s="13">
        <f t="shared" si="174"/>
        <v>0</v>
      </c>
      <c r="AB89" s="13">
        <f t="shared" si="175"/>
        <v>0</v>
      </c>
      <c r="AC89" s="13">
        <f t="shared" si="176"/>
        <v>0</v>
      </c>
      <c r="AD89" s="13">
        <f t="shared" si="177"/>
        <v>0</v>
      </c>
      <c r="AE89" s="13">
        <f t="shared" si="178"/>
        <v>0</v>
      </c>
      <c r="AF89" s="13">
        <f t="shared" si="179"/>
        <v>0</v>
      </c>
      <c r="AG89" s="13">
        <f t="shared" si="180"/>
        <v>0</v>
      </c>
      <c r="AH89" s="13">
        <f t="shared" si="181"/>
        <v>0</v>
      </c>
      <c r="AI89" s="13">
        <f t="shared" si="182"/>
        <v>0</v>
      </c>
      <c r="AJ89" s="13">
        <f t="shared" si="183"/>
        <v>0</v>
      </c>
      <c r="AK89" s="13">
        <f t="shared" si="184"/>
        <v>0</v>
      </c>
      <c r="AL89" s="13">
        <f t="shared" si="185"/>
        <v>0</v>
      </c>
      <c r="AM89" s="13">
        <f t="shared" si="186"/>
        <v>0</v>
      </c>
      <c r="AN89" s="13">
        <f t="shared" si="187"/>
        <v>0</v>
      </c>
      <c r="AO89" s="13">
        <f t="shared" si="188"/>
        <v>0</v>
      </c>
      <c r="AP89" s="13">
        <f t="shared" si="189"/>
        <v>0</v>
      </c>
      <c r="AQ89" s="13">
        <f t="shared" si="190"/>
        <v>0</v>
      </c>
      <c r="AR89" s="13">
        <f t="shared" si="191"/>
        <v>0</v>
      </c>
      <c r="AS89" s="13">
        <f t="shared" si="192"/>
        <v>0</v>
      </c>
      <c r="AT89" s="13">
        <f t="shared" si="193"/>
        <v>0</v>
      </c>
      <c r="AU89" s="13">
        <f t="shared" si="194"/>
        <v>0</v>
      </c>
      <c r="AV89" s="13">
        <f t="shared" si="195"/>
        <v>0</v>
      </c>
      <c r="AW89" s="13">
        <f t="shared" si="196"/>
        <v>0</v>
      </c>
      <c r="AX89" s="13">
        <f t="shared" si="197"/>
        <v>0</v>
      </c>
      <c r="AY89" s="13">
        <f t="shared" si="198"/>
        <v>0</v>
      </c>
      <c r="AZ89" s="13">
        <f t="shared" si="199"/>
        <v>0</v>
      </c>
      <c r="BA89" s="13">
        <f t="shared" si="200"/>
        <v>0</v>
      </c>
      <c r="BB89" s="13">
        <f t="shared" si="201"/>
        <v>0</v>
      </c>
      <c r="BC89" s="13">
        <f t="shared" si="202"/>
        <v>0</v>
      </c>
      <c r="BD89" s="13">
        <f t="shared" si="203"/>
        <v>0</v>
      </c>
      <c r="BE89" s="13">
        <f t="shared" si="204"/>
        <v>0</v>
      </c>
      <c r="BF89" s="13">
        <f t="shared" si="205"/>
        <v>0</v>
      </c>
      <c r="BG89" s="13">
        <f t="shared" si="206"/>
        <v>0</v>
      </c>
      <c r="BH89" s="13">
        <f t="shared" si="207"/>
        <v>0</v>
      </c>
      <c r="BI89" s="13">
        <f t="shared" si="208"/>
        <v>0</v>
      </c>
      <c r="BJ89" s="13">
        <f t="shared" si="209"/>
        <v>0</v>
      </c>
      <c r="BK89" s="13">
        <f t="shared" si="210"/>
        <v>0</v>
      </c>
      <c r="BL89" s="13">
        <f t="shared" si="211"/>
        <v>0</v>
      </c>
      <c r="BM89" s="13">
        <f t="shared" si="212"/>
        <v>0</v>
      </c>
      <c r="BN89" s="13">
        <f t="shared" si="213"/>
        <v>0</v>
      </c>
      <c r="BO89" s="13">
        <f t="shared" si="214"/>
        <v>0</v>
      </c>
      <c r="BP89" s="13">
        <f t="shared" si="215"/>
        <v>0</v>
      </c>
      <c r="BQ89" s="13">
        <f t="shared" si="216"/>
        <v>0</v>
      </c>
      <c r="BR89" s="13">
        <f t="shared" si="217"/>
        <v>0</v>
      </c>
      <c r="BS89" s="13">
        <f t="shared" si="218"/>
        <v>0</v>
      </c>
      <c r="BT89" s="13">
        <f t="shared" si="219"/>
        <v>0</v>
      </c>
      <c r="BU89" s="13">
        <f t="shared" si="220"/>
        <v>1</v>
      </c>
      <c r="BV89" s="13">
        <f t="shared" si="221"/>
        <v>0</v>
      </c>
      <c r="BW89" s="13">
        <f t="shared" si="222"/>
        <v>0</v>
      </c>
      <c r="BX89" s="13">
        <f t="shared" si="223"/>
        <v>0</v>
      </c>
      <c r="BY89" s="13">
        <f t="shared" si="224"/>
        <v>0</v>
      </c>
      <c r="BZ89" s="13">
        <f t="shared" si="225"/>
        <v>0</v>
      </c>
      <c r="CA89" s="13">
        <f t="shared" si="226"/>
        <v>0</v>
      </c>
      <c r="CB89" s="13">
        <f t="shared" si="227"/>
        <v>0</v>
      </c>
      <c r="CC89" s="13">
        <f t="shared" si="228"/>
        <v>0</v>
      </c>
      <c r="CD89" s="13">
        <f t="shared" si="229"/>
        <v>0</v>
      </c>
      <c r="CE89" s="13">
        <f t="shared" si="230"/>
        <v>0</v>
      </c>
      <c r="CF89" s="13">
        <f t="shared" si="231"/>
        <v>0</v>
      </c>
      <c r="CG89" s="13">
        <f t="shared" si="232"/>
        <v>0</v>
      </c>
      <c r="CH89" s="13">
        <f t="shared" si="233"/>
        <v>0</v>
      </c>
      <c r="CI89" s="13">
        <f t="shared" si="234"/>
        <v>0</v>
      </c>
      <c r="CJ89" s="13">
        <f t="shared" si="235"/>
        <v>0</v>
      </c>
      <c r="CK89" s="13">
        <f t="shared" si="236"/>
        <v>0</v>
      </c>
      <c r="CL89" s="13">
        <f t="shared" si="237"/>
        <v>0</v>
      </c>
      <c r="CM89" s="13">
        <f t="shared" si="238"/>
        <v>0</v>
      </c>
      <c r="CN89" s="13">
        <f t="shared" si="239"/>
        <v>0</v>
      </c>
      <c r="CO89" s="13">
        <f t="shared" si="240"/>
        <v>0</v>
      </c>
      <c r="CP89" s="13">
        <f t="shared" si="241"/>
        <v>0</v>
      </c>
      <c r="CQ89" s="13">
        <f t="shared" si="242"/>
        <v>0</v>
      </c>
      <c r="CR89" s="13">
        <f t="shared" si="243"/>
        <v>0</v>
      </c>
      <c r="CS89" s="13">
        <f t="shared" si="244"/>
        <v>0</v>
      </c>
      <c r="CT89" s="13">
        <f t="shared" si="245"/>
        <v>0</v>
      </c>
      <c r="CU89" s="13">
        <f t="shared" si="246"/>
        <v>0</v>
      </c>
      <c r="CV89" s="13">
        <f t="shared" si="247"/>
        <v>0</v>
      </c>
      <c r="CW89" s="13">
        <f t="shared" si="248"/>
        <v>0</v>
      </c>
      <c r="CX89" s="13">
        <f t="shared" si="249"/>
        <v>0</v>
      </c>
      <c r="CY89" s="13">
        <f t="shared" si="250"/>
        <v>0</v>
      </c>
      <c r="CZ89" s="13">
        <f t="shared" si="251"/>
        <v>0</v>
      </c>
      <c r="DA89" s="13">
        <f t="shared" si="252"/>
        <v>0</v>
      </c>
      <c r="DB89" s="13">
        <f t="shared" si="253"/>
        <v>0</v>
      </c>
      <c r="DC89" s="13">
        <f t="shared" si="254"/>
        <v>0</v>
      </c>
      <c r="DD89" s="13">
        <f t="shared" si="255"/>
        <v>0</v>
      </c>
      <c r="DE89" s="13">
        <f t="shared" si="256"/>
        <v>0</v>
      </c>
      <c r="DF89" s="13">
        <f t="shared" si="257"/>
        <v>0</v>
      </c>
      <c r="DG89" s="13">
        <f t="shared" si="258"/>
        <v>0</v>
      </c>
      <c r="DH89" s="13">
        <f t="shared" si="259"/>
        <v>0</v>
      </c>
      <c r="DI89" s="13">
        <f t="shared" si="260"/>
        <v>0</v>
      </c>
      <c r="DJ89" s="13">
        <f t="shared" si="261"/>
        <v>0</v>
      </c>
      <c r="DK89" s="13">
        <f t="shared" si="262"/>
        <v>0</v>
      </c>
      <c r="DL89" s="13">
        <f t="shared" si="263"/>
        <v>0</v>
      </c>
      <c r="DM89" s="13">
        <f t="shared" si="264"/>
        <v>0</v>
      </c>
      <c r="DN89" s="13">
        <f t="shared" si="265"/>
        <v>0</v>
      </c>
      <c r="DO89" s="13">
        <f t="shared" si="266"/>
        <v>0</v>
      </c>
      <c r="DP89" s="13">
        <f t="shared" si="267"/>
        <v>0</v>
      </c>
      <c r="DQ89" s="13">
        <f t="shared" si="268"/>
        <v>0</v>
      </c>
      <c r="DR89" s="13">
        <f t="shared" si="269"/>
        <v>0</v>
      </c>
      <c r="DS89" s="13">
        <f t="shared" si="270"/>
        <v>0</v>
      </c>
      <c r="DT89" s="13">
        <f t="shared" si="271"/>
        <v>0</v>
      </c>
      <c r="DU89" s="13">
        <f t="shared" si="272"/>
        <v>0</v>
      </c>
      <c r="DV89" s="13">
        <f t="shared" si="273"/>
        <v>0</v>
      </c>
      <c r="DW89" s="13">
        <f t="shared" si="274"/>
        <v>0</v>
      </c>
      <c r="DX89" s="13">
        <f t="shared" si="275"/>
        <v>0</v>
      </c>
      <c r="DY89" s="13">
        <f t="shared" si="276"/>
        <v>0</v>
      </c>
      <c r="DZ89" s="13">
        <f t="shared" si="277"/>
        <v>0</v>
      </c>
      <c r="EA89" s="13">
        <f t="shared" si="278"/>
        <v>0</v>
      </c>
      <c r="EB89" s="13">
        <f t="shared" si="279"/>
        <v>0</v>
      </c>
      <c r="EC89" s="13">
        <f t="shared" si="280"/>
        <v>0</v>
      </c>
      <c r="ED89" s="13">
        <f t="shared" si="281"/>
        <v>0</v>
      </c>
      <c r="EE89" s="13">
        <f t="shared" si="282"/>
        <v>0</v>
      </c>
      <c r="EF89" s="13">
        <f t="shared" si="283"/>
        <v>0</v>
      </c>
      <c r="EG89" s="13">
        <f t="shared" si="284"/>
        <v>0</v>
      </c>
      <c r="EH89" s="13">
        <f t="shared" si="285"/>
        <v>0</v>
      </c>
      <c r="EI89" s="13">
        <f t="shared" si="286"/>
        <v>0</v>
      </c>
      <c r="EJ89" s="13">
        <f t="shared" si="287"/>
        <v>0</v>
      </c>
      <c r="EK89" s="13">
        <f t="shared" si="288"/>
        <v>0</v>
      </c>
      <c r="EL89" s="13">
        <f t="shared" si="289"/>
        <v>0</v>
      </c>
      <c r="EM89" s="13">
        <f t="shared" si="290"/>
        <v>0</v>
      </c>
      <c r="EN89" s="13">
        <f t="shared" si="291"/>
        <v>0</v>
      </c>
      <c r="EO89" s="13">
        <f t="shared" si="292"/>
        <v>0</v>
      </c>
      <c r="EP89" s="13">
        <f t="shared" si="293"/>
        <v>0</v>
      </c>
      <c r="EQ89" s="13">
        <f t="shared" si="294"/>
        <v>0</v>
      </c>
      <c r="ER89" s="13">
        <f t="shared" si="295"/>
        <v>0</v>
      </c>
      <c r="ES89" s="13">
        <f t="shared" si="296"/>
        <v>0</v>
      </c>
      <c r="ET89" s="13">
        <f t="shared" si="297"/>
        <v>0</v>
      </c>
      <c r="EU89" s="13">
        <f t="shared" si="298"/>
        <v>0</v>
      </c>
      <c r="EV89" s="13">
        <f t="shared" si="299"/>
        <v>0</v>
      </c>
      <c r="EW89" s="13">
        <f t="shared" si="300"/>
        <v>0</v>
      </c>
      <c r="EX89" s="13">
        <f t="shared" si="301"/>
        <v>0</v>
      </c>
      <c r="EY89" s="13">
        <f t="shared" si="302"/>
        <v>0</v>
      </c>
      <c r="EZ89" s="13">
        <f t="shared" si="303"/>
        <v>0</v>
      </c>
      <c r="FA89" s="13">
        <f t="shared" si="304"/>
        <v>0</v>
      </c>
      <c r="FB89" s="13">
        <f t="shared" si="305"/>
        <v>0</v>
      </c>
      <c r="FC89" s="13">
        <f t="shared" si="306"/>
        <v>0</v>
      </c>
      <c r="FD89" s="13">
        <f t="shared" si="307"/>
        <v>0</v>
      </c>
      <c r="FE89" s="13">
        <f t="shared" si="308"/>
        <v>0</v>
      </c>
      <c r="FF89" s="13">
        <f t="shared" si="309"/>
        <v>0</v>
      </c>
      <c r="FG89" s="13">
        <f t="shared" si="310"/>
        <v>0</v>
      </c>
      <c r="FH89" s="13">
        <f t="shared" si="311"/>
        <v>0</v>
      </c>
      <c r="FI89" s="13">
        <f t="shared" si="312"/>
        <v>0</v>
      </c>
      <c r="FJ89" s="13">
        <f t="shared" si="313"/>
        <v>0</v>
      </c>
      <c r="FK89" s="13">
        <f t="shared" si="314"/>
        <v>0</v>
      </c>
      <c r="FL89" s="13">
        <f t="shared" si="315"/>
        <v>0</v>
      </c>
      <c r="FM89" s="13">
        <f t="shared" si="316"/>
        <v>0</v>
      </c>
      <c r="FN89" s="13">
        <f t="shared" si="317"/>
        <v>0</v>
      </c>
      <c r="FO89" s="13">
        <f t="shared" si="318"/>
        <v>0</v>
      </c>
      <c r="FP89" s="13">
        <f t="shared" si="319"/>
        <v>0</v>
      </c>
      <c r="FQ89" s="13">
        <f t="shared" si="320"/>
        <v>0</v>
      </c>
      <c r="FR89" s="13">
        <f t="shared" si="321"/>
        <v>0</v>
      </c>
      <c r="FS89" s="13">
        <f t="shared" si="322"/>
        <v>0</v>
      </c>
      <c r="FT89" s="13">
        <f t="shared" si="323"/>
        <v>0</v>
      </c>
      <c r="FU89" s="13">
        <f t="shared" si="324"/>
        <v>0</v>
      </c>
      <c r="FV89" s="13">
        <f t="shared" si="325"/>
        <v>0</v>
      </c>
      <c r="FW89" s="13">
        <f t="shared" si="326"/>
        <v>0</v>
      </c>
      <c r="FX89" s="13">
        <f t="shared" si="327"/>
        <v>0</v>
      </c>
      <c r="FY89" s="13">
        <f t="shared" si="328"/>
        <v>0</v>
      </c>
      <c r="FZ89" s="13">
        <f t="shared" si="329"/>
        <v>0</v>
      </c>
      <c r="GA89" s="13">
        <f t="shared" si="330"/>
        <v>0</v>
      </c>
      <c r="GB89" s="13">
        <f t="shared" si="331"/>
        <v>0</v>
      </c>
      <c r="GC89" s="13">
        <f t="shared" si="332"/>
        <v>0</v>
      </c>
      <c r="GD89" s="13">
        <f t="shared" si="333"/>
        <v>1</v>
      </c>
      <c r="GE89" s="13">
        <f t="shared" si="334"/>
        <v>0</v>
      </c>
      <c r="GF89" s="13">
        <f t="shared" si="335"/>
        <v>0</v>
      </c>
      <c r="GG89" s="13">
        <f t="shared" si="336"/>
        <v>0</v>
      </c>
      <c r="GH89" s="30">
        <f t="shared" si="337"/>
        <v>2</v>
      </c>
    </row>
    <row r="90" spans="1:190">
      <c r="A90" s="2">
        <f>'database including 834 studies'!A90</f>
        <v>89</v>
      </c>
      <c r="B90" s="2">
        <f>'database including 834 studies'!J90</f>
        <v>1</v>
      </c>
      <c r="C90" s="2">
        <f>'database including 834 studies'!K90</f>
        <v>4</v>
      </c>
      <c r="D90" s="2">
        <f>'database including 834 studies'!L90</f>
        <v>1</v>
      </c>
      <c r="E90" s="2">
        <f>'database including 834 studies'!M90</f>
        <v>1</v>
      </c>
      <c r="F90" s="2">
        <f>'database including 834 studies'!N90</f>
        <v>1</v>
      </c>
      <c r="G90" s="2">
        <f>'database including 834 studies'!O90</f>
        <v>1</v>
      </c>
      <c r="H90" s="2">
        <f>'database including 834 studies'!P90</f>
        <v>0</v>
      </c>
      <c r="I90" s="2">
        <f>'database including 834 studies'!Q90</f>
        <v>0</v>
      </c>
      <c r="J90" s="2">
        <f>'database including 834 studies'!R90</f>
        <v>2017</v>
      </c>
      <c r="K90" s="29">
        <f>'database including 834 studies'!A620</f>
        <v>619</v>
      </c>
      <c r="L90" s="2">
        <f>'database including 834 studies'!J620</f>
        <v>0</v>
      </c>
      <c r="M90" s="2">
        <f>'database including 834 studies'!K620</f>
        <v>6</v>
      </c>
      <c r="N90" s="2">
        <f>'database including 834 studies'!L620</f>
        <v>1</v>
      </c>
      <c r="O90" s="2">
        <f>'database including 834 studies'!M620</f>
        <v>1</v>
      </c>
      <c r="P90" s="2">
        <f>'database including 834 studies'!N620</f>
        <v>1</v>
      </c>
      <c r="Q90" s="2">
        <f>'database including 834 studies'!O620</f>
        <v>1</v>
      </c>
      <c r="R90" s="2">
        <f>'database including 834 studies'!P620</f>
        <v>1</v>
      </c>
      <c r="S90" s="2">
        <f>'database including 834 studies'!Q620</f>
        <v>1</v>
      </c>
      <c r="T90" s="2">
        <f>'database including 834 studies'!R620</f>
        <v>2019</v>
      </c>
      <c r="V90" s="13">
        <f t="shared" si="169"/>
        <v>0</v>
      </c>
      <c r="W90" s="13">
        <f t="shared" si="170"/>
        <v>0</v>
      </c>
      <c r="X90" s="13">
        <f t="shared" si="171"/>
        <v>0</v>
      </c>
      <c r="Y90" s="13">
        <f t="shared" si="172"/>
        <v>0</v>
      </c>
      <c r="Z90" s="13">
        <f t="shared" si="173"/>
        <v>0</v>
      </c>
      <c r="AA90" s="13">
        <f t="shared" si="174"/>
        <v>0</v>
      </c>
      <c r="AB90" s="13">
        <f t="shared" si="175"/>
        <v>0</v>
      </c>
      <c r="AC90" s="13">
        <f t="shared" si="176"/>
        <v>0</v>
      </c>
      <c r="AD90" s="13">
        <f t="shared" si="177"/>
        <v>0</v>
      </c>
      <c r="AE90" s="13">
        <f t="shared" si="178"/>
        <v>0</v>
      </c>
      <c r="AF90" s="13">
        <f t="shared" si="179"/>
        <v>0</v>
      </c>
      <c r="AG90" s="13">
        <f t="shared" si="180"/>
        <v>0</v>
      </c>
      <c r="AH90" s="13">
        <f t="shared" si="181"/>
        <v>0</v>
      </c>
      <c r="AI90" s="13">
        <f t="shared" si="182"/>
        <v>0</v>
      </c>
      <c r="AJ90" s="13">
        <f t="shared" si="183"/>
        <v>0</v>
      </c>
      <c r="AK90" s="13">
        <f t="shared" si="184"/>
        <v>0</v>
      </c>
      <c r="AL90" s="13">
        <f t="shared" si="185"/>
        <v>0</v>
      </c>
      <c r="AM90" s="13">
        <f t="shared" si="186"/>
        <v>0</v>
      </c>
      <c r="AN90" s="13">
        <f t="shared" si="187"/>
        <v>0</v>
      </c>
      <c r="AO90" s="13">
        <f t="shared" si="188"/>
        <v>0</v>
      </c>
      <c r="AP90" s="13">
        <f t="shared" si="189"/>
        <v>0</v>
      </c>
      <c r="AQ90" s="13">
        <f t="shared" si="190"/>
        <v>0</v>
      </c>
      <c r="AR90" s="13">
        <f t="shared" si="191"/>
        <v>0</v>
      </c>
      <c r="AS90" s="13">
        <f t="shared" si="192"/>
        <v>0</v>
      </c>
      <c r="AT90" s="13">
        <f t="shared" si="193"/>
        <v>0</v>
      </c>
      <c r="AU90" s="13">
        <f t="shared" si="194"/>
        <v>0</v>
      </c>
      <c r="AV90" s="13">
        <f t="shared" si="195"/>
        <v>0</v>
      </c>
      <c r="AW90" s="13">
        <f t="shared" si="196"/>
        <v>0</v>
      </c>
      <c r="AX90" s="13">
        <f t="shared" si="197"/>
        <v>0</v>
      </c>
      <c r="AY90" s="13">
        <f t="shared" si="198"/>
        <v>0</v>
      </c>
      <c r="AZ90" s="13">
        <f t="shared" si="199"/>
        <v>0</v>
      </c>
      <c r="BA90" s="13">
        <f t="shared" si="200"/>
        <v>0</v>
      </c>
      <c r="BB90" s="13">
        <f t="shared" si="201"/>
        <v>0</v>
      </c>
      <c r="BC90" s="13">
        <f t="shared" si="202"/>
        <v>0</v>
      </c>
      <c r="BD90" s="13">
        <f t="shared" si="203"/>
        <v>0</v>
      </c>
      <c r="BE90" s="13">
        <f t="shared" si="204"/>
        <v>0</v>
      </c>
      <c r="BF90" s="13">
        <f t="shared" si="205"/>
        <v>0</v>
      </c>
      <c r="BG90" s="13">
        <f t="shared" si="206"/>
        <v>0</v>
      </c>
      <c r="BH90" s="13">
        <f t="shared" si="207"/>
        <v>0</v>
      </c>
      <c r="BI90" s="13">
        <f t="shared" si="208"/>
        <v>0</v>
      </c>
      <c r="BJ90" s="13">
        <f t="shared" si="209"/>
        <v>0</v>
      </c>
      <c r="BK90" s="13">
        <f t="shared" si="210"/>
        <v>0</v>
      </c>
      <c r="BL90" s="13">
        <f t="shared" si="211"/>
        <v>0</v>
      </c>
      <c r="BM90" s="13">
        <f t="shared" si="212"/>
        <v>0</v>
      </c>
      <c r="BN90" s="13">
        <f t="shared" si="213"/>
        <v>0</v>
      </c>
      <c r="BO90" s="13">
        <f t="shared" si="214"/>
        <v>0</v>
      </c>
      <c r="BP90" s="13">
        <f t="shared" si="215"/>
        <v>0</v>
      </c>
      <c r="BQ90" s="13">
        <f t="shared" si="216"/>
        <v>0</v>
      </c>
      <c r="BR90" s="13">
        <f t="shared" si="217"/>
        <v>0</v>
      </c>
      <c r="BS90" s="13">
        <f t="shared" si="218"/>
        <v>0</v>
      </c>
      <c r="BT90" s="13">
        <f t="shared" si="219"/>
        <v>0</v>
      </c>
      <c r="BU90" s="13">
        <f t="shared" si="220"/>
        <v>0</v>
      </c>
      <c r="BV90" s="13">
        <f t="shared" si="221"/>
        <v>0</v>
      </c>
      <c r="BW90" s="13">
        <f t="shared" si="222"/>
        <v>0</v>
      </c>
      <c r="BX90" s="13">
        <f t="shared" si="223"/>
        <v>1</v>
      </c>
      <c r="BY90" s="13">
        <f t="shared" si="224"/>
        <v>0</v>
      </c>
      <c r="BZ90" s="13">
        <f t="shared" si="225"/>
        <v>0</v>
      </c>
      <c r="CA90" s="13">
        <f t="shared" si="226"/>
        <v>0</v>
      </c>
      <c r="CB90" s="13">
        <f t="shared" si="227"/>
        <v>0</v>
      </c>
      <c r="CC90" s="13">
        <f t="shared" si="228"/>
        <v>0</v>
      </c>
      <c r="CD90" s="13">
        <f t="shared" si="229"/>
        <v>0</v>
      </c>
      <c r="CE90" s="13">
        <f t="shared" si="230"/>
        <v>0</v>
      </c>
      <c r="CF90" s="13">
        <f t="shared" si="231"/>
        <v>0</v>
      </c>
      <c r="CG90" s="13">
        <f t="shared" si="232"/>
        <v>0</v>
      </c>
      <c r="CH90" s="13">
        <f t="shared" si="233"/>
        <v>0</v>
      </c>
      <c r="CI90" s="13">
        <f t="shared" si="234"/>
        <v>0</v>
      </c>
      <c r="CJ90" s="13">
        <f t="shared" si="235"/>
        <v>0</v>
      </c>
      <c r="CK90" s="13">
        <f t="shared" si="236"/>
        <v>0</v>
      </c>
      <c r="CL90" s="13">
        <f t="shared" si="237"/>
        <v>0</v>
      </c>
      <c r="CM90" s="13">
        <f t="shared" si="238"/>
        <v>0</v>
      </c>
      <c r="CN90" s="13">
        <f t="shared" si="239"/>
        <v>0</v>
      </c>
      <c r="CO90" s="13">
        <f t="shared" si="240"/>
        <v>0</v>
      </c>
      <c r="CP90" s="13">
        <f t="shared" si="241"/>
        <v>0</v>
      </c>
      <c r="CQ90" s="13">
        <f t="shared" si="242"/>
        <v>0</v>
      </c>
      <c r="CR90" s="13">
        <f t="shared" si="243"/>
        <v>0</v>
      </c>
      <c r="CS90" s="13">
        <f t="shared" si="244"/>
        <v>0</v>
      </c>
      <c r="CT90" s="13">
        <f t="shared" si="245"/>
        <v>0</v>
      </c>
      <c r="CU90" s="13">
        <f t="shared" si="246"/>
        <v>0</v>
      </c>
      <c r="CV90" s="13">
        <f t="shared" si="247"/>
        <v>0</v>
      </c>
      <c r="CW90" s="13">
        <f t="shared" si="248"/>
        <v>0</v>
      </c>
      <c r="CX90" s="13">
        <f t="shared" si="249"/>
        <v>0</v>
      </c>
      <c r="CY90" s="13">
        <f t="shared" si="250"/>
        <v>0</v>
      </c>
      <c r="CZ90" s="13">
        <f t="shared" si="251"/>
        <v>0</v>
      </c>
      <c r="DA90" s="13">
        <f t="shared" si="252"/>
        <v>0</v>
      </c>
      <c r="DB90" s="13">
        <f t="shared" si="253"/>
        <v>0</v>
      </c>
      <c r="DC90" s="13">
        <f t="shared" si="254"/>
        <v>0</v>
      </c>
      <c r="DD90" s="13">
        <f t="shared" si="255"/>
        <v>0</v>
      </c>
      <c r="DE90" s="13">
        <f t="shared" si="256"/>
        <v>0</v>
      </c>
      <c r="DF90" s="13">
        <f t="shared" si="257"/>
        <v>0</v>
      </c>
      <c r="DG90" s="13">
        <f t="shared" si="258"/>
        <v>0</v>
      </c>
      <c r="DH90" s="13">
        <f t="shared" si="259"/>
        <v>0</v>
      </c>
      <c r="DI90" s="13">
        <f t="shared" si="260"/>
        <v>0</v>
      </c>
      <c r="DJ90" s="13">
        <f t="shared" si="261"/>
        <v>0</v>
      </c>
      <c r="DK90" s="13">
        <f t="shared" si="262"/>
        <v>0</v>
      </c>
      <c r="DL90" s="13">
        <f t="shared" si="263"/>
        <v>0</v>
      </c>
      <c r="DM90" s="13">
        <f t="shared" si="264"/>
        <v>0</v>
      </c>
      <c r="DN90" s="13">
        <f t="shared" si="265"/>
        <v>0</v>
      </c>
      <c r="DO90" s="13">
        <f t="shared" si="266"/>
        <v>0</v>
      </c>
      <c r="DP90" s="13">
        <f t="shared" si="267"/>
        <v>0</v>
      </c>
      <c r="DQ90" s="13">
        <f t="shared" si="268"/>
        <v>0</v>
      </c>
      <c r="DR90" s="13">
        <f t="shared" si="269"/>
        <v>0</v>
      </c>
      <c r="DS90" s="13">
        <f t="shared" si="270"/>
        <v>0</v>
      </c>
      <c r="DT90" s="13">
        <f t="shared" si="271"/>
        <v>0</v>
      </c>
      <c r="DU90" s="13">
        <f t="shared" si="272"/>
        <v>0</v>
      </c>
      <c r="DV90" s="13">
        <f t="shared" si="273"/>
        <v>0</v>
      </c>
      <c r="DW90" s="13">
        <f t="shared" si="274"/>
        <v>0</v>
      </c>
      <c r="DX90" s="13">
        <f t="shared" si="275"/>
        <v>0</v>
      </c>
      <c r="DY90" s="13">
        <f t="shared" si="276"/>
        <v>0</v>
      </c>
      <c r="DZ90" s="13">
        <f t="shared" si="277"/>
        <v>0</v>
      </c>
      <c r="EA90" s="13">
        <f t="shared" si="278"/>
        <v>0</v>
      </c>
      <c r="EB90" s="13">
        <f t="shared" si="279"/>
        <v>0</v>
      </c>
      <c r="EC90" s="13">
        <f t="shared" si="280"/>
        <v>0</v>
      </c>
      <c r="ED90" s="13">
        <f t="shared" si="281"/>
        <v>0</v>
      </c>
      <c r="EE90" s="13">
        <f t="shared" si="282"/>
        <v>0</v>
      </c>
      <c r="EF90" s="13">
        <f t="shared" si="283"/>
        <v>0</v>
      </c>
      <c r="EG90" s="13">
        <f t="shared" si="284"/>
        <v>0</v>
      </c>
      <c r="EH90" s="13">
        <f t="shared" si="285"/>
        <v>0</v>
      </c>
      <c r="EI90" s="13">
        <f t="shared" si="286"/>
        <v>0</v>
      </c>
      <c r="EJ90" s="13">
        <f t="shared" si="287"/>
        <v>0</v>
      </c>
      <c r="EK90" s="13">
        <f t="shared" si="288"/>
        <v>0</v>
      </c>
      <c r="EL90" s="13">
        <f t="shared" si="289"/>
        <v>0</v>
      </c>
      <c r="EM90" s="13">
        <f t="shared" si="290"/>
        <v>0</v>
      </c>
      <c r="EN90" s="13">
        <f t="shared" si="291"/>
        <v>0</v>
      </c>
      <c r="EO90" s="13">
        <f t="shared" si="292"/>
        <v>0</v>
      </c>
      <c r="EP90" s="13">
        <f t="shared" si="293"/>
        <v>0</v>
      </c>
      <c r="EQ90" s="13">
        <f t="shared" si="294"/>
        <v>0</v>
      </c>
      <c r="ER90" s="13">
        <f t="shared" si="295"/>
        <v>0</v>
      </c>
      <c r="ES90" s="13">
        <f t="shared" si="296"/>
        <v>0</v>
      </c>
      <c r="ET90" s="13">
        <f t="shared" si="297"/>
        <v>0</v>
      </c>
      <c r="EU90" s="13">
        <f t="shared" si="298"/>
        <v>0</v>
      </c>
      <c r="EV90" s="13">
        <f t="shared" si="299"/>
        <v>0</v>
      </c>
      <c r="EW90" s="13">
        <f t="shared" si="300"/>
        <v>0</v>
      </c>
      <c r="EX90" s="13">
        <f t="shared" si="301"/>
        <v>0</v>
      </c>
      <c r="EY90" s="13">
        <f t="shared" si="302"/>
        <v>0</v>
      </c>
      <c r="EZ90" s="13">
        <f t="shared" si="303"/>
        <v>0</v>
      </c>
      <c r="FA90" s="13">
        <f t="shared" si="304"/>
        <v>0</v>
      </c>
      <c r="FB90" s="13">
        <f t="shared" si="305"/>
        <v>0</v>
      </c>
      <c r="FC90" s="13">
        <f t="shared" si="306"/>
        <v>0</v>
      </c>
      <c r="FD90" s="13">
        <f t="shared" si="307"/>
        <v>0</v>
      </c>
      <c r="FE90" s="13">
        <f t="shared" si="308"/>
        <v>0</v>
      </c>
      <c r="FF90" s="13">
        <f t="shared" si="309"/>
        <v>0</v>
      </c>
      <c r="FG90" s="13">
        <f t="shared" si="310"/>
        <v>0</v>
      </c>
      <c r="FH90" s="13">
        <f t="shared" si="311"/>
        <v>0</v>
      </c>
      <c r="FI90" s="13">
        <f t="shared" si="312"/>
        <v>0</v>
      </c>
      <c r="FJ90" s="13">
        <f t="shared" si="313"/>
        <v>0</v>
      </c>
      <c r="FK90" s="13">
        <f t="shared" si="314"/>
        <v>0</v>
      </c>
      <c r="FL90" s="13">
        <f t="shared" si="315"/>
        <v>0</v>
      </c>
      <c r="FM90" s="13">
        <f t="shared" si="316"/>
        <v>0</v>
      </c>
      <c r="FN90" s="13">
        <f t="shared" si="317"/>
        <v>0</v>
      </c>
      <c r="FO90" s="13">
        <f t="shared" si="318"/>
        <v>0</v>
      </c>
      <c r="FP90" s="13">
        <f t="shared" si="319"/>
        <v>0</v>
      </c>
      <c r="FQ90" s="13">
        <f t="shared" si="320"/>
        <v>0</v>
      </c>
      <c r="FR90" s="13">
        <f t="shared" si="321"/>
        <v>0</v>
      </c>
      <c r="FS90" s="13">
        <f t="shared" si="322"/>
        <v>0</v>
      </c>
      <c r="FT90" s="13">
        <f t="shared" si="323"/>
        <v>0</v>
      </c>
      <c r="FU90" s="13">
        <f t="shared" si="324"/>
        <v>0</v>
      </c>
      <c r="FV90" s="13">
        <f t="shared" si="325"/>
        <v>0</v>
      </c>
      <c r="FW90" s="13">
        <f t="shared" si="326"/>
        <v>0</v>
      </c>
      <c r="FX90" s="13">
        <f t="shared" si="327"/>
        <v>0</v>
      </c>
      <c r="FY90" s="13">
        <f t="shared" si="328"/>
        <v>0</v>
      </c>
      <c r="FZ90" s="13">
        <f t="shared" si="329"/>
        <v>0</v>
      </c>
      <c r="GA90" s="13">
        <f t="shared" si="330"/>
        <v>0</v>
      </c>
      <c r="GB90" s="13">
        <f t="shared" si="331"/>
        <v>0</v>
      </c>
      <c r="GC90" s="13">
        <f t="shared" si="332"/>
        <v>0</v>
      </c>
      <c r="GD90" s="13">
        <f t="shared" si="333"/>
        <v>1</v>
      </c>
      <c r="GE90" s="13">
        <f t="shared" si="334"/>
        <v>0</v>
      </c>
      <c r="GF90" s="13">
        <f t="shared" si="335"/>
        <v>0</v>
      </c>
      <c r="GG90" s="13">
        <f t="shared" si="336"/>
        <v>0</v>
      </c>
      <c r="GH90" s="30">
        <f t="shared" si="337"/>
        <v>2</v>
      </c>
    </row>
    <row r="91" spans="1:190">
      <c r="A91" s="2">
        <f>'database including 834 studies'!A91</f>
        <v>90</v>
      </c>
      <c r="B91" s="2">
        <f>'database including 834 studies'!J91</f>
        <v>1</v>
      </c>
      <c r="C91" s="2">
        <f>'database including 834 studies'!K91</f>
        <v>4</v>
      </c>
      <c r="D91" s="2">
        <f>'database including 834 studies'!L91</f>
        <v>0</v>
      </c>
      <c r="E91" s="2">
        <f>'database including 834 studies'!M91</f>
        <v>1</v>
      </c>
      <c r="F91" s="2">
        <f>'database including 834 studies'!N91</f>
        <v>1</v>
      </c>
      <c r="G91" s="2">
        <f>'database including 834 studies'!O91</f>
        <v>1</v>
      </c>
      <c r="H91" s="2">
        <f>'database including 834 studies'!P91</f>
        <v>0</v>
      </c>
      <c r="I91" s="2">
        <f>'database including 834 studies'!Q91</f>
        <v>1</v>
      </c>
      <c r="J91" s="2">
        <f>'database including 834 studies'!R91</f>
        <v>2019</v>
      </c>
      <c r="K91" s="29">
        <f>'database including 834 studies'!A621</f>
        <v>620</v>
      </c>
      <c r="L91" s="2">
        <f>'database including 834 studies'!J621</f>
        <v>0</v>
      </c>
      <c r="M91" s="2">
        <f>'database including 834 studies'!K621</f>
        <v>6</v>
      </c>
      <c r="N91" s="2">
        <f>'database including 834 studies'!L621</f>
        <v>1</v>
      </c>
      <c r="O91" s="2">
        <f>'database including 834 studies'!M621</f>
        <v>1</v>
      </c>
      <c r="P91" s="2">
        <f>'database including 834 studies'!N621</f>
        <v>1</v>
      </c>
      <c r="Q91" s="2">
        <f>'database including 834 studies'!O621</f>
        <v>1</v>
      </c>
      <c r="R91" s="2">
        <f>'database including 834 studies'!P621</f>
        <v>1</v>
      </c>
      <c r="S91" s="2">
        <f>'database including 834 studies'!Q621</f>
        <v>1</v>
      </c>
      <c r="T91" s="2">
        <f>'database including 834 studies'!R621</f>
        <v>2019</v>
      </c>
      <c r="V91" s="13">
        <f t="shared" si="169"/>
        <v>0</v>
      </c>
      <c r="W91" s="13">
        <f t="shared" si="170"/>
        <v>0</v>
      </c>
      <c r="X91" s="13">
        <f t="shared" si="171"/>
        <v>0</v>
      </c>
      <c r="Y91" s="13">
        <f t="shared" si="172"/>
        <v>0</v>
      </c>
      <c r="Z91" s="13">
        <f t="shared" si="173"/>
        <v>0</v>
      </c>
      <c r="AA91" s="13">
        <f t="shared" si="174"/>
        <v>0</v>
      </c>
      <c r="AB91" s="13">
        <f t="shared" si="175"/>
        <v>0</v>
      </c>
      <c r="AC91" s="13">
        <f t="shared" si="176"/>
        <v>0</v>
      </c>
      <c r="AD91" s="13">
        <f t="shared" si="177"/>
        <v>0</v>
      </c>
      <c r="AE91" s="13">
        <f t="shared" si="178"/>
        <v>0</v>
      </c>
      <c r="AF91" s="13">
        <f t="shared" si="179"/>
        <v>0</v>
      </c>
      <c r="AG91" s="13">
        <f t="shared" si="180"/>
        <v>0</v>
      </c>
      <c r="AH91" s="13">
        <f t="shared" si="181"/>
        <v>0</v>
      </c>
      <c r="AI91" s="13">
        <f t="shared" si="182"/>
        <v>0</v>
      </c>
      <c r="AJ91" s="13">
        <f t="shared" si="183"/>
        <v>0</v>
      </c>
      <c r="AK91" s="13">
        <f t="shared" si="184"/>
        <v>0</v>
      </c>
      <c r="AL91" s="13">
        <f t="shared" si="185"/>
        <v>0</v>
      </c>
      <c r="AM91" s="13">
        <f t="shared" si="186"/>
        <v>0</v>
      </c>
      <c r="AN91" s="13">
        <f t="shared" si="187"/>
        <v>0</v>
      </c>
      <c r="AO91" s="13">
        <f t="shared" si="188"/>
        <v>0</v>
      </c>
      <c r="AP91" s="13">
        <f t="shared" si="189"/>
        <v>0</v>
      </c>
      <c r="AQ91" s="13">
        <f t="shared" si="190"/>
        <v>0</v>
      </c>
      <c r="AR91" s="13">
        <f t="shared" si="191"/>
        <v>0</v>
      </c>
      <c r="AS91" s="13">
        <f t="shared" si="192"/>
        <v>0</v>
      </c>
      <c r="AT91" s="13">
        <f t="shared" si="193"/>
        <v>0</v>
      </c>
      <c r="AU91" s="13">
        <f t="shared" si="194"/>
        <v>0</v>
      </c>
      <c r="AV91" s="13">
        <f t="shared" si="195"/>
        <v>0</v>
      </c>
      <c r="AW91" s="13">
        <f t="shared" si="196"/>
        <v>0</v>
      </c>
      <c r="AX91" s="13">
        <f t="shared" si="197"/>
        <v>0</v>
      </c>
      <c r="AY91" s="13">
        <f t="shared" si="198"/>
        <v>0</v>
      </c>
      <c r="AZ91" s="13">
        <f t="shared" si="199"/>
        <v>0</v>
      </c>
      <c r="BA91" s="13">
        <f t="shared" si="200"/>
        <v>0</v>
      </c>
      <c r="BB91" s="13">
        <f t="shared" si="201"/>
        <v>0</v>
      </c>
      <c r="BC91" s="13">
        <f t="shared" si="202"/>
        <v>0</v>
      </c>
      <c r="BD91" s="13">
        <f t="shared" si="203"/>
        <v>0</v>
      </c>
      <c r="BE91" s="13">
        <f t="shared" si="204"/>
        <v>0</v>
      </c>
      <c r="BF91" s="13">
        <f t="shared" si="205"/>
        <v>0</v>
      </c>
      <c r="BG91" s="13">
        <f t="shared" si="206"/>
        <v>0</v>
      </c>
      <c r="BH91" s="13">
        <f t="shared" si="207"/>
        <v>0</v>
      </c>
      <c r="BI91" s="13">
        <f t="shared" si="208"/>
        <v>0</v>
      </c>
      <c r="BJ91" s="13">
        <f t="shared" si="209"/>
        <v>0</v>
      </c>
      <c r="BK91" s="13">
        <f t="shared" si="210"/>
        <v>0</v>
      </c>
      <c r="BL91" s="13">
        <f t="shared" si="211"/>
        <v>0</v>
      </c>
      <c r="BM91" s="13">
        <f t="shared" si="212"/>
        <v>0</v>
      </c>
      <c r="BN91" s="13">
        <f t="shared" si="213"/>
        <v>0</v>
      </c>
      <c r="BO91" s="13">
        <f t="shared" si="214"/>
        <v>0</v>
      </c>
      <c r="BP91" s="13">
        <f t="shared" si="215"/>
        <v>0</v>
      </c>
      <c r="BQ91" s="13">
        <f t="shared" si="216"/>
        <v>0</v>
      </c>
      <c r="BR91" s="13">
        <f t="shared" si="217"/>
        <v>0</v>
      </c>
      <c r="BS91" s="13">
        <f t="shared" si="218"/>
        <v>0</v>
      </c>
      <c r="BT91" s="13">
        <f t="shared" si="219"/>
        <v>0</v>
      </c>
      <c r="BU91" s="13">
        <f t="shared" si="220"/>
        <v>0</v>
      </c>
      <c r="BV91" s="13">
        <f t="shared" si="221"/>
        <v>0</v>
      </c>
      <c r="BW91" s="13">
        <f t="shared" si="222"/>
        <v>0</v>
      </c>
      <c r="BX91" s="13">
        <f t="shared" si="223"/>
        <v>0</v>
      </c>
      <c r="BY91" s="13">
        <f t="shared" si="224"/>
        <v>0</v>
      </c>
      <c r="BZ91" s="13">
        <f t="shared" si="225"/>
        <v>1</v>
      </c>
      <c r="CA91" s="13">
        <f t="shared" si="226"/>
        <v>0</v>
      </c>
      <c r="CB91" s="13">
        <f t="shared" si="227"/>
        <v>0</v>
      </c>
      <c r="CC91" s="13">
        <f t="shared" si="228"/>
        <v>0</v>
      </c>
      <c r="CD91" s="13">
        <f t="shared" si="229"/>
        <v>0</v>
      </c>
      <c r="CE91" s="13">
        <f t="shared" si="230"/>
        <v>0</v>
      </c>
      <c r="CF91" s="13">
        <f t="shared" si="231"/>
        <v>0</v>
      </c>
      <c r="CG91" s="13">
        <f t="shared" si="232"/>
        <v>0</v>
      </c>
      <c r="CH91" s="13">
        <f t="shared" si="233"/>
        <v>0</v>
      </c>
      <c r="CI91" s="13">
        <f t="shared" si="234"/>
        <v>0</v>
      </c>
      <c r="CJ91" s="13">
        <f t="shared" si="235"/>
        <v>0</v>
      </c>
      <c r="CK91" s="13">
        <f t="shared" si="236"/>
        <v>0</v>
      </c>
      <c r="CL91" s="13">
        <f t="shared" si="237"/>
        <v>0</v>
      </c>
      <c r="CM91" s="13">
        <f t="shared" si="238"/>
        <v>0</v>
      </c>
      <c r="CN91" s="13">
        <f t="shared" si="239"/>
        <v>0</v>
      </c>
      <c r="CO91" s="13">
        <f t="shared" si="240"/>
        <v>0</v>
      </c>
      <c r="CP91" s="13">
        <f t="shared" si="241"/>
        <v>0</v>
      </c>
      <c r="CQ91" s="13">
        <f t="shared" si="242"/>
        <v>0</v>
      </c>
      <c r="CR91" s="13">
        <f t="shared" si="243"/>
        <v>0</v>
      </c>
      <c r="CS91" s="13">
        <f t="shared" si="244"/>
        <v>0</v>
      </c>
      <c r="CT91" s="13">
        <f t="shared" si="245"/>
        <v>0</v>
      </c>
      <c r="CU91" s="13">
        <f t="shared" si="246"/>
        <v>0</v>
      </c>
      <c r="CV91" s="13">
        <f t="shared" si="247"/>
        <v>0</v>
      </c>
      <c r="CW91" s="13">
        <f t="shared" si="248"/>
        <v>0</v>
      </c>
      <c r="CX91" s="13">
        <f t="shared" si="249"/>
        <v>0</v>
      </c>
      <c r="CY91" s="13">
        <f t="shared" si="250"/>
        <v>0</v>
      </c>
      <c r="CZ91" s="13">
        <f t="shared" si="251"/>
        <v>0</v>
      </c>
      <c r="DA91" s="13">
        <f t="shared" si="252"/>
        <v>0</v>
      </c>
      <c r="DB91" s="13">
        <f t="shared" si="253"/>
        <v>0</v>
      </c>
      <c r="DC91" s="13">
        <f t="shared" si="254"/>
        <v>0</v>
      </c>
      <c r="DD91" s="13">
        <f t="shared" si="255"/>
        <v>0</v>
      </c>
      <c r="DE91" s="13">
        <f t="shared" si="256"/>
        <v>0</v>
      </c>
      <c r="DF91" s="13">
        <f t="shared" si="257"/>
        <v>0</v>
      </c>
      <c r="DG91" s="13">
        <f t="shared" si="258"/>
        <v>0</v>
      </c>
      <c r="DH91" s="13">
        <f t="shared" si="259"/>
        <v>0</v>
      </c>
      <c r="DI91" s="13">
        <f t="shared" si="260"/>
        <v>0</v>
      </c>
      <c r="DJ91" s="13">
        <f t="shared" si="261"/>
        <v>0</v>
      </c>
      <c r="DK91" s="13">
        <f t="shared" si="262"/>
        <v>0</v>
      </c>
      <c r="DL91" s="13">
        <f t="shared" si="263"/>
        <v>0</v>
      </c>
      <c r="DM91" s="13">
        <f t="shared" si="264"/>
        <v>0</v>
      </c>
      <c r="DN91" s="13">
        <f t="shared" si="265"/>
        <v>0</v>
      </c>
      <c r="DO91" s="13">
        <f t="shared" si="266"/>
        <v>0</v>
      </c>
      <c r="DP91" s="13">
        <f t="shared" si="267"/>
        <v>0</v>
      </c>
      <c r="DQ91" s="13">
        <f t="shared" si="268"/>
        <v>0</v>
      </c>
      <c r="DR91" s="13">
        <f t="shared" si="269"/>
        <v>0</v>
      </c>
      <c r="DS91" s="13">
        <f t="shared" si="270"/>
        <v>0</v>
      </c>
      <c r="DT91" s="13">
        <f t="shared" si="271"/>
        <v>0</v>
      </c>
      <c r="DU91" s="13">
        <f t="shared" si="272"/>
        <v>0</v>
      </c>
      <c r="DV91" s="13">
        <f t="shared" si="273"/>
        <v>0</v>
      </c>
      <c r="DW91" s="13">
        <f t="shared" si="274"/>
        <v>0</v>
      </c>
      <c r="DX91" s="13">
        <f t="shared" si="275"/>
        <v>0</v>
      </c>
      <c r="DY91" s="13">
        <f t="shared" si="276"/>
        <v>0</v>
      </c>
      <c r="DZ91" s="13">
        <f t="shared" si="277"/>
        <v>0</v>
      </c>
      <c r="EA91" s="13">
        <f t="shared" si="278"/>
        <v>0</v>
      </c>
      <c r="EB91" s="13">
        <f t="shared" si="279"/>
        <v>0</v>
      </c>
      <c r="EC91" s="13">
        <f t="shared" si="280"/>
        <v>0</v>
      </c>
      <c r="ED91" s="13">
        <f t="shared" si="281"/>
        <v>0</v>
      </c>
      <c r="EE91" s="13">
        <f t="shared" si="282"/>
        <v>0</v>
      </c>
      <c r="EF91" s="13">
        <f t="shared" si="283"/>
        <v>0</v>
      </c>
      <c r="EG91" s="13">
        <f t="shared" si="284"/>
        <v>0</v>
      </c>
      <c r="EH91" s="13">
        <f t="shared" si="285"/>
        <v>0</v>
      </c>
      <c r="EI91" s="13">
        <f t="shared" si="286"/>
        <v>0</v>
      </c>
      <c r="EJ91" s="13">
        <f t="shared" si="287"/>
        <v>0</v>
      </c>
      <c r="EK91" s="13">
        <f t="shared" si="288"/>
        <v>0</v>
      </c>
      <c r="EL91" s="13">
        <f t="shared" si="289"/>
        <v>0</v>
      </c>
      <c r="EM91" s="13">
        <f t="shared" si="290"/>
        <v>0</v>
      </c>
      <c r="EN91" s="13">
        <f t="shared" si="291"/>
        <v>0</v>
      </c>
      <c r="EO91" s="13">
        <f t="shared" si="292"/>
        <v>0</v>
      </c>
      <c r="EP91" s="13">
        <f t="shared" si="293"/>
        <v>0</v>
      </c>
      <c r="EQ91" s="13">
        <f t="shared" si="294"/>
        <v>0</v>
      </c>
      <c r="ER91" s="13">
        <f t="shared" si="295"/>
        <v>0</v>
      </c>
      <c r="ES91" s="13">
        <f t="shared" si="296"/>
        <v>0</v>
      </c>
      <c r="ET91" s="13">
        <f t="shared" si="297"/>
        <v>0</v>
      </c>
      <c r="EU91" s="13">
        <f t="shared" si="298"/>
        <v>0</v>
      </c>
      <c r="EV91" s="13">
        <f t="shared" si="299"/>
        <v>0</v>
      </c>
      <c r="EW91" s="13">
        <f t="shared" si="300"/>
        <v>0</v>
      </c>
      <c r="EX91" s="13">
        <f t="shared" si="301"/>
        <v>0</v>
      </c>
      <c r="EY91" s="13">
        <f t="shared" si="302"/>
        <v>0</v>
      </c>
      <c r="EZ91" s="13">
        <f t="shared" si="303"/>
        <v>0</v>
      </c>
      <c r="FA91" s="13">
        <f t="shared" si="304"/>
        <v>0</v>
      </c>
      <c r="FB91" s="13">
        <f t="shared" si="305"/>
        <v>0</v>
      </c>
      <c r="FC91" s="13">
        <f t="shared" si="306"/>
        <v>0</v>
      </c>
      <c r="FD91" s="13">
        <f t="shared" si="307"/>
        <v>0</v>
      </c>
      <c r="FE91" s="13">
        <f t="shared" si="308"/>
        <v>0</v>
      </c>
      <c r="FF91" s="13">
        <f t="shared" si="309"/>
        <v>0</v>
      </c>
      <c r="FG91" s="13">
        <f t="shared" si="310"/>
        <v>0</v>
      </c>
      <c r="FH91" s="13">
        <f t="shared" si="311"/>
        <v>0</v>
      </c>
      <c r="FI91" s="13">
        <f t="shared" si="312"/>
        <v>0</v>
      </c>
      <c r="FJ91" s="13">
        <f t="shared" si="313"/>
        <v>0</v>
      </c>
      <c r="FK91" s="13">
        <f t="shared" si="314"/>
        <v>0</v>
      </c>
      <c r="FL91" s="13">
        <f t="shared" si="315"/>
        <v>0</v>
      </c>
      <c r="FM91" s="13">
        <f t="shared" si="316"/>
        <v>0</v>
      </c>
      <c r="FN91" s="13">
        <f t="shared" si="317"/>
        <v>0</v>
      </c>
      <c r="FO91" s="13">
        <f t="shared" si="318"/>
        <v>0</v>
      </c>
      <c r="FP91" s="13">
        <f t="shared" si="319"/>
        <v>0</v>
      </c>
      <c r="FQ91" s="13">
        <f t="shared" si="320"/>
        <v>0</v>
      </c>
      <c r="FR91" s="13">
        <f t="shared" si="321"/>
        <v>0</v>
      </c>
      <c r="FS91" s="13">
        <f t="shared" si="322"/>
        <v>0</v>
      </c>
      <c r="FT91" s="13">
        <f t="shared" si="323"/>
        <v>0</v>
      </c>
      <c r="FU91" s="13">
        <f t="shared" si="324"/>
        <v>0</v>
      </c>
      <c r="FV91" s="13">
        <f t="shared" si="325"/>
        <v>0</v>
      </c>
      <c r="FW91" s="13">
        <f t="shared" si="326"/>
        <v>0</v>
      </c>
      <c r="FX91" s="13">
        <f t="shared" si="327"/>
        <v>0</v>
      </c>
      <c r="FY91" s="13">
        <f t="shared" si="328"/>
        <v>0</v>
      </c>
      <c r="FZ91" s="13">
        <f t="shared" si="329"/>
        <v>0</v>
      </c>
      <c r="GA91" s="13">
        <f t="shared" si="330"/>
        <v>0</v>
      </c>
      <c r="GB91" s="13">
        <f t="shared" si="331"/>
        <v>0</v>
      </c>
      <c r="GC91" s="13">
        <f t="shared" si="332"/>
        <v>0</v>
      </c>
      <c r="GD91" s="13">
        <f t="shared" si="333"/>
        <v>1</v>
      </c>
      <c r="GE91" s="13">
        <f t="shared" si="334"/>
        <v>0</v>
      </c>
      <c r="GF91" s="13">
        <f t="shared" si="335"/>
        <v>0</v>
      </c>
      <c r="GG91" s="13">
        <f t="shared" si="336"/>
        <v>0</v>
      </c>
      <c r="GH91" s="30">
        <f t="shared" si="337"/>
        <v>2</v>
      </c>
    </row>
    <row r="92" spans="1:190">
      <c r="A92" s="2">
        <f>'database including 834 studies'!A92</f>
        <v>91</v>
      </c>
      <c r="B92" s="2">
        <f>'database including 834 studies'!J92</f>
        <v>1</v>
      </c>
      <c r="C92" s="2">
        <f>'database including 834 studies'!K92</f>
        <v>4</v>
      </c>
      <c r="D92" s="2">
        <f>'database including 834 studies'!L92</f>
        <v>0</v>
      </c>
      <c r="E92" s="2">
        <f>'database including 834 studies'!M92</f>
        <v>1</v>
      </c>
      <c r="F92" s="2">
        <f>'database including 834 studies'!N92</f>
        <v>1</v>
      </c>
      <c r="G92" s="2">
        <f>'database including 834 studies'!O92</f>
        <v>1</v>
      </c>
      <c r="H92" s="2">
        <f>'database including 834 studies'!P92</f>
        <v>1</v>
      </c>
      <c r="I92" s="2">
        <f>'database including 834 studies'!Q92</f>
        <v>0</v>
      </c>
      <c r="J92" s="2">
        <f>'database including 834 studies'!R92</f>
        <v>2021</v>
      </c>
      <c r="K92" s="29">
        <f>'database including 834 studies'!A622</f>
        <v>621</v>
      </c>
      <c r="L92" s="2">
        <f>'database including 834 studies'!J622</f>
        <v>0</v>
      </c>
      <c r="M92" s="2">
        <f>'database including 834 studies'!K622</f>
        <v>6</v>
      </c>
      <c r="N92" s="2">
        <f>'database including 834 studies'!L622</f>
        <v>1</v>
      </c>
      <c r="O92" s="2">
        <f>'database including 834 studies'!M622</f>
        <v>1</v>
      </c>
      <c r="P92" s="2">
        <f>'database including 834 studies'!N622</f>
        <v>1</v>
      </c>
      <c r="Q92" s="2">
        <f>'database including 834 studies'!O622</f>
        <v>1</v>
      </c>
      <c r="R92" s="2">
        <f>'database including 834 studies'!P622</f>
        <v>1</v>
      </c>
      <c r="S92" s="2">
        <f>'database including 834 studies'!Q622</f>
        <v>1</v>
      </c>
      <c r="T92" s="2">
        <f>'database including 834 studies'!R622</f>
        <v>2020</v>
      </c>
      <c r="V92" s="13">
        <f t="shared" si="169"/>
        <v>0</v>
      </c>
      <c r="W92" s="13">
        <f t="shared" si="170"/>
        <v>0</v>
      </c>
      <c r="X92" s="13">
        <f t="shared" si="171"/>
        <v>0</v>
      </c>
      <c r="Y92" s="13">
        <f t="shared" si="172"/>
        <v>0</v>
      </c>
      <c r="Z92" s="13">
        <f t="shared" si="173"/>
        <v>0</v>
      </c>
      <c r="AA92" s="13">
        <f t="shared" si="174"/>
        <v>0</v>
      </c>
      <c r="AB92" s="13">
        <f t="shared" si="175"/>
        <v>0</v>
      </c>
      <c r="AC92" s="13">
        <f t="shared" si="176"/>
        <v>0</v>
      </c>
      <c r="AD92" s="13">
        <f t="shared" si="177"/>
        <v>0</v>
      </c>
      <c r="AE92" s="13">
        <f t="shared" si="178"/>
        <v>0</v>
      </c>
      <c r="AF92" s="13">
        <f t="shared" si="179"/>
        <v>0</v>
      </c>
      <c r="AG92" s="13">
        <f t="shared" si="180"/>
        <v>0</v>
      </c>
      <c r="AH92" s="13">
        <f t="shared" si="181"/>
        <v>0</v>
      </c>
      <c r="AI92" s="13">
        <f t="shared" si="182"/>
        <v>0</v>
      </c>
      <c r="AJ92" s="13">
        <f t="shared" si="183"/>
        <v>0</v>
      </c>
      <c r="AK92" s="13">
        <f t="shared" si="184"/>
        <v>0</v>
      </c>
      <c r="AL92" s="13">
        <f t="shared" si="185"/>
        <v>0</v>
      </c>
      <c r="AM92" s="13">
        <f t="shared" si="186"/>
        <v>0</v>
      </c>
      <c r="AN92" s="13">
        <f t="shared" si="187"/>
        <v>0</v>
      </c>
      <c r="AO92" s="13">
        <f t="shared" si="188"/>
        <v>0</v>
      </c>
      <c r="AP92" s="13">
        <f t="shared" si="189"/>
        <v>0</v>
      </c>
      <c r="AQ92" s="13">
        <f t="shared" si="190"/>
        <v>0</v>
      </c>
      <c r="AR92" s="13">
        <f t="shared" si="191"/>
        <v>0</v>
      </c>
      <c r="AS92" s="13">
        <f t="shared" si="192"/>
        <v>0</v>
      </c>
      <c r="AT92" s="13">
        <f t="shared" si="193"/>
        <v>0</v>
      </c>
      <c r="AU92" s="13">
        <f t="shared" si="194"/>
        <v>0</v>
      </c>
      <c r="AV92" s="13">
        <f t="shared" si="195"/>
        <v>0</v>
      </c>
      <c r="AW92" s="13">
        <f t="shared" si="196"/>
        <v>0</v>
      </c>
      <c r="AX92" s="13">
        <f t="shared" si="197"/>
        <v>0</v>
      </c>
      <c r="AY92" s="13">
        <f t="shared" si="198"/>
        <v>0</v>
      </c>
      <c r="AZ92" s="13">
        <f t="shared" si="199"/>
        <v>0</v>
      </c>
      <c r="BA92" s="13">
        <f t="shared" si="200"/>
        <v>0</v>
      </c>
      <c r="BB92" s="13">
        <f t="shared" si="201"/>
        <v>0</v>
      </c>
      <c r="BC92" s="13">
        <f t="shared" si="202"/>
        <v>0</v>
      </c>
      <c r="BD92" s="13">
        <f t="shared" si="203"/>
        <v>0</v>
      </c>
      <c r="BE92" s="13">
        <f t="shared" si="204"/>
        <v>0</v>
      </c>
      <c r="BF92" s="13">
        <f t="shared" si="205"/>
        <v>0</v>
      </c>
      <c r="BG92" s="13">
        <f t="shared" si="206"/>
        <v>0</v>
      </c>
      <c r="BH92" s="13">
        <f t="shared" si="207"/>
        <v>0</v>
      </c>
      <c r="BI92" s="13">
        <f t="shared" si="208"/>
        <v>0</v>
      </c>
      <c r="BJ92" s="13">
        <f t="shared" si="209"/>
        <v>0</v>
      </c>
      <c r="BK92" s="13">
        <f t="shared" si="210"/>
        <v>0</v>
      </c>
      <c r="BL92" s="13">
        <f t="shared" si="211"/>
        <v>0</v>
      </c>
      <c r="BM92" s="13">
        <f t="shared" si="212"/>
        <v>0</v>
      </c>
      <c r="BN92" s="13">
        <f t="shared" si="213"/>
        <v>0</v>
      </c>
      <c r="BO92" s="13">
        <f t="shared" si="214"/>
        <v>0</v>
      </c>
      <c r="BP92" s="13">
        <f t="shared" si="215"/>
        <v>0</v>
      </c>
      <c r="BQ92" s="13">
        <f t="shared" si="216"/>
        <v>0</v>
      </c>
      <c r="BR92" s="13">
        <f t="shared" si="217"/>
        <v>0</v>
      </c>
      <c r="BS92" s="13">
        <f t="shared" si="218"/>
        <v>0</v>
      </c>
      <c r="BT92" s="13">
        <f t="shared" si="219"/>
        <v>0</v>
      </c>
      <c r="BU92" s="13">
        <f t="shared" si="220"/>
        <v>0</v>
      </c>
      <c r="BV92" s="13">
        <f t="shared" si="221"/>
        <v>0</v>
      </c>
      <c r="BW92" s="13">
        <f t="shared" si="222"/>
        <v>0</v>
      </c>
      <c r="BX92" s="13">
        <f t="shared" si="223"/>
        <v>0</v>
      </c>
      <c r="BY92" s="13">
        <f t="shared" si="224"/>
        <v>0</v>
      </c>
      <c r="BZ92" s="13">
        <f t="shared" si="225"/>
        <v>0</v>
      </c>
      <c r="CA92" s="13">
        <f t="shared" si="226"/>
        <v>0</v>
      </c>
      <c r="CB92" s="13">
        <f t="shared" si="227"/>
        <v>1</v>
      </c>
      <c r="CC92" s="13">
        <f t="shared" si="228"/>
        <v>0</v>
      </c>
      <c r="CD92" s="13">
        <f t="shared" si="229"/>
        <v>0</v>
      </c>
      <c r="CE92" s="13">
        <f t="shared" si="230"/>
        <v>0</v>
      </c>
      <c r="CF92" s="13">
        <f t="shared" si="231"/>
        <v>0</v>
      </c>
      <c r="CG92" s="13">
        <f t="shared" si="232"/>
        <v>0</v>
      </c>
      <c r="CH92" s="13">
        <f t="shared" si="233"/>
        <v>0</v>
      </c>
      <c r="CI92" s="13">
        <f t="shared" si="234"/>
        <v>0</v>
      </c>
      <c r="CJ92" s="13">
        <f t="shared" si="235"/>
        <v>0</v>
      </c>
      <c r="CK92" s="13">
        <f t="shared" si="236"/>
        <v>0</v>
      </c>
      <c r="CL92" s="13">
        <f t="shared" si="237"/>
        <v>0</v>
      </c>
      <c r="CM92" s="13">
        <f t="shared" si="238"/>
        <v>0</v>
      </c>
      <c r="CN92" s="13">
        <f t="shared" si="239"/>
        <v>0</v>
      </c>
      <c r="CO92" s="13">
        <f t="shared" si="240"/>
        <v>0</v>
      </c>
      <c r="CP92" s="13">
        <f t="shared" si="241"/>
        <v>0</v>
      </c>
      <c r="CQ92" s="13">
        <f t="shared" si="242"/>
        <v>0</v>
      </c>
      <c r="CR92" s="13">
        <f t="shared" si="243"/>
        <v>0</v>
      </c>
      <c r="CS92" s="13">
        <f t="shared" si="244"/>
        <v>0</v>
      </c>
      <c r="CT92" s="13">
        <f t="shared" si="245"/>
        <v>0</v>
      </c>
      <c r="CU92" s="13">
        <f t="shared" si="246"/>
        <v>0</v>
      </c>
      <c r="CV92" s="13">
        <f t="shared" si="247"/>
        <v>0</v>
      </c>
      <c r="CW92" s="13">
        <f t="shared" si="248"/>
        <v>0</v>
      </c>
      <c r="CX92" s="13">
        <f t="shared" si="249"/>
        <v>0</v>
      </c>
      <c r="CY92" s="13">
        <f t="shared" si="250"/>
        <v>0</v>
      </c>
      <c r="CZ92" s="13">
        <f t="shared" si="251"/>
        <v>0</v>
      </c>
      <c r="DA92" s="13">
        <f t="shared" si="252"/>
        <v>0</v>
      </c>
      <c r="DB92" s="13">
        <f t="shared" si="253"/>
        <v>0</v>
      </c>
      <c r="DC92" s="13">
        <f t="shared" si="254"/>
        <v>0</v>
      </c>
      <c r="DD92" s="13">
        <f t="shared" si="255"/>
        <v>0</v>
      </c>
      <c r="DE92" s="13">
        <f t="shared" si="256"/>
        <v>0</v>
      </c>
      <c r="DF92" s="13">
        <f t="shared" si="257"/>
        <v>0</v>
      </c>
      <c r="DG92" s="13">
        <f t="shared" si="258"/>
        <v>0</v>
      </c>
      <c r="DH92" s="13">
        <f t="shared" si="259"/>
        <v>0</v>
      </c>
      <c r="DI92" s="13">
        <f t="shared" si="260"/>
        <v>0</v>
      </c>
      <c r="DJ92" s="13">
        <f t="shared" si="261"/>
        <v>0</v>
      </c>
      <c r="DK92" s="13">
        <f t="shared" si="262"/>
        <v>0</v>
      </c>
      <c r="DL92" s="13">
        <f t="shared" si="263"/>
        <v>0</v>
      </c>
      <c r="DM92" s="13">
        <f t="shared" si="264"/>
        <v>0</v>
      </c>
      <c r="DN92" s="13">
        <f t="shared" si="265"/>
        <v>0</v>
      </c>
      <c r="DO92" s="13">
        <f t="shared" si="266"/>
        <v>0</v>
      </c>
      <c r="DP92" s="13">
        <f t="shared" si="267"/>
        <v>0</v>
      </c>
      <c r="DQ92" s="13">
        <f t="shared" si="268"/>
        <v>0</v>
      </c>
      <c r="DR92" s="13">
        <f t="shared" si="269"/>
        <v>0</v>
      </c>
      <c r="DS92" s="13">
        <f t="shared" si="270"/>
        <v>0</v>
      </c>
      <c r="DT92" s="13">
        <f t="shared" si="271"/>
        <v>0</v>
      </c>
      <c r="DU92" s="13">
        <f t="shared" si="272"/>
        <v>0</v>
      </c>
      <c r="DV92" s="13">
        <f t="shared" si="273"/>
        <v>0</v>
      </c>
      <c r="DW92" s="13">
        <f t="shared" si="274"/>
        <v>0</v>
      </c>
      <c r="DX92" s="13">
        <f t="shared" si="275"/>
        <v>0</v>
      </c>
      <c r="DY92" s="13">
        <f t="shared" si="276"/>
        <v>0</v>
      </c>
      <c r="DZ92" s="13">
        <f t="shared" si="277"/>
        <v>0</v>
      </c>
      <c r="EA92" s="13">
        <f t="shared" si="278"/>
        <v>0</v>
      </c>
      <c r="EB92" s="13">
        <f t="shared" si="279"/>
        <v>0</v>
      </c>
      <c r="EC92" s="13">
        <f t="shared" si="280"/>
        <v>0</v>
      </c>
      <c r="ED92" s="13">
        <f t="shared" si="281"/>
        <v>0</v>
      </c>
      <c r="EE92" s="13">
        <f t="shared" si="282"/>
        <v>0</v>
      </c>
      <c r="EF92" s="13">
        <f t="shared" si="283"/>
        <v>0</v>
      </c>
      <c r="EG92" s="13">
        <f t="shared" si="284"/>
        <v>0</v>
      </c>
      <c r="EH92" s="13">
        <f t="shared" si="285"/>
        <v>0</v>
      </c>
      <c r="EI92" s="13">
        <f t="shared" si="286"/>
        <v>0</v>
      </c>
      <c r="EJ92" s="13">
        <f t="shared" si="287"/>
        <v>0</v>
      </c>
      <c r="EK92" s="13">
        <f t="shared" si="288"/>
        <v>0</v>
      </c>
      <c r="EL92" s="13">
        <f t="shared" si="289"/>
        <v>0</v>
      </c>
      <c r="EM92" s="13">
        <f t="shared" si="290"/>
        <v>0</v>
      </c>
      <c r="EN92" s="13">
        <f t="shared" si="291"/>
        <v>0</v>
      </c>
      <c r="EO92" s="13">
        <f t="shared" si="292"/>
        <v>0</v>
      </c>
      <c r="EP92" s="13">
        <f t="shared" si="293"/>
        <v>0</v>
      </c>
      <c r="EQ92" s="13">
        <f t="shared" si="294"/>
        <v>0</v>
      </c>
      <c r="ER92" s="13">
        <f t="shared" si="295"/>
        <v>0</v>
      </c>
      <c r="ES92" s="13">
        <f t="shared" si="296"/>
        <v>0</v>
      </c>
      <c r="ET92" s="13">
        <f t="shared" si="297"/>
        <v>0</v>
      </c>
      <c r="EU92" s="13">
        <f t="shared" si="298"/>
        <v>0</v>
      </c>
      <c r="EV92" s="13">
        <f t="shared" si="299"/>
        <v>0</v>
      </c>
      <c r="EW92" s="13">
        <f t="shared" si="300"/>
        <v>0</v>
      </c>
      <c r="EX92" s="13">
        <f t="shared" si="301"/>
        <v>0</v>
      </c>
      <c r="EY92" s="13">
        <f t="shared" si="302"/>
        <v>0</v>
      </c>
      <c r="EZ92" s="13">
        <f t="shared" si="303"/>
        <v>0</v>
      </c>
      <c r="FA92" s="13">
        <f t="shared" si="304"/>
        <v>0</v>
      </c>
      <c r="FB92" s="13">
        <f t="shared" si="305"/>
        <v>0</v>
      </c>
      <c r="FC92" s="13">
        <f t="shared" si="306"/>
        <v>0</v>
      </c>
      <c r="FD92" s="13">
        <f t="shared" si="307"/>
        <v>0</v>
      </c>
      <c r="FE92" s="13">
        <f t="shared" si="308"/>
        <v>0</v>
      </c>
      <c r="FF92" s="13">
        <f t="shared" si="309"/>
        <v>0</v>
      </c>
      <c r="FG92" s="13">
        <f t="shared" si="310"/>
        <v>0</v>
      </c>
      <c r="FH92" s="13">
        <f t="shared" si="311"/>
        <v>0</v>
      </c>
      <c r="FI92" s="13">
        <f t="shared" si="312"/>
        <v>0</v>
      </c>
      <c r="FJ92" s="13">
        <f t="shared" si="313"/>
        <v>0</v>
      </c>
      <c r="FK92" s="13">
        <f t="shared" si="314"/>
        <v>0</v>
      </c>
      <c r="FL92" s="13">
        <f t="shared" si="315"/>
        <v>0</v>
      </c>
      <c r="FM92" s="13">
        <f t="shared" si="316"/>
        <v>0</v>
      </c>
      <c r="FN92" s="13">
        <f t="shared" si="317"/>
        <v>0</v>
      </c>
      <c r="FO92" s="13">
        <f t="shared" si="318"/>
        <v>0</v>
      </c>
      <c r="FP92" s="13">
        <f t="shared" si="319"/>
        <v>0</v>
      </c>
      <c r="FQ92" s="13">
        <f t="shared" si="320"/>
        <v>0</v>
      </c>
      <c r="FR92" s="13">
        <f t="shared" si="321"/>
        <v>0</v>
      </c>
      <c r="FS92" s="13">
        <f t="shared" si="322"/>
        <v>0</v>
      </c>
      <c r="FT92" s="13">
        <f t="shared" si="323"/>
        <v>0</v>
      </c>
      <c r="FU92" s="13">
        <f t="shared" si="324"/>
        <v>0</v>
      </c>
      <c r="FV92" s="13">
        <f t="shared" si="325"/>
        <v>0</v>
      </c>
      <c r="FW92" s="13">
        <f t="shared" si="326"/>
        <v>0</v>
      </c>
      <c r="FX92" s="13">
        <f t="shared" si="327"/>
        <v>0</v>
      </c>
      <c r="FY92" s="13">
        <f t="shared" si="328"/>
        <v>0</v>
      </c>
      <c r="FZ92" s="13">
        <f t="shared" si="329"/>
        <v>0</v>
      </c>
      <c r="GA92" s="13">
        <f t="shared" si="330"/>
        <v>0</v>
      </c>
      <c r="GB92" s="13">
        <f t="shared" si="331"/>
        <v>0</v>
      </c>
      <c r="GC92" s="13">
        <f t="shared" si="332"/>
        <v>0</v>
      </c>
      <c r="GD92" s="13">
        <f t="shared" si="333"/>
        <v>0</v>
      </c>
      <c r="GE92" s="13">
        <f t="shared" si="334"/>
        <v>1</v>
      </c>
      <c r="GF92" s="13">
        <f t="shared" si="335"/>
        <v>0</v>
      </c>
      <c r="GG92" s="13">
        <f t="shared" si="336"/>
        <v>0</v>
      </c>
      <c r="GH92" s="30">
        <f t="shared" si="337"/>
        <v>2</v>
      </c>
    </row>
    <row r="93" spans="1:190">
      <c r="A93" s="2">
        <f>'database including 834 studies'!A93</f>
        <v>92</v>
      </c>
      <c r="B93" s="2">
        <f>'database including 834 studies'!J93</f>
        <v>1</v>
      </c>
      <c r="C93" s="2">
        <f>'database including 834 studies'!K93</f>
        <v>4</v>
      </c>
      <c r="D93" s="2">
        <f>'database including 834 studies'!L93</f>
        <v>0</v>
      </c>
      <c r="E93" s="2">
        <f>'database including 834 studies'!M93</f>
        <v>1</v>
      </c>
      <c r="F93" s="2">
        <f>'database including 834 studies'!N93</f>
        <v>1</v>
      </c>
      <c r="G93" s="2">
        <f>'database including 834 studies'!O93</f>
        <v>1</v>
      </c>
      <c r="H93" s="2">
        <f>'database including 834 studies'!P93</f>
        <v>1</v>
      </c>
      <c r="I93" s="2">
        <f>'database including 834 studies'!Q93</f>
        <v>0</v>
      </c>
      <c r="J93" s="2">
        <f>'database including 834 studies'!R93</f>
        <v>2022</v>
      </c>
      <c r="K93" s="29">
        <f>'database including 834 studies'!A623</f>
        <v>622</v>
      </c>
      <c r="L93" s="2">
        <f>'database including 834 studies'!J623</f>
        <v>0</v>
      </c>
      <c r="M93" s="2">
        <f>'database including 834 studies'!K623</f>
        <v>6</v>
      </c>
      <c r="N93" s="2">
        <f>'database including 834 studies'!L623</f>
        <v>1</v>
      </c>
      <c r="O93" s="2">
        <f>'database including 834 studies'!M623</f>
        <v>1</v>
      </c>
      <c r="P93" s="2">
        <f>'database including 834 studies'!N623</f>
        <v>1</v>
      </c>
      <c r="Q93" s="2">
        <f>'database including 834 studies'!O623</f>
        <v>1</v>
      </c>
      <c r="R93" s="2">
        <f>'database including 834 studies'!P623</f>
        <v>1</v>
      </c>
      <c r="S93" s="2">
        <f>'database including 834 studies'!Q623</f>
        <v>1</v>
      </c>
      <c r="T93" s="2">
        <f>'database including 834 studies'!R623</f>
        <v>2021</v>
      </c>
      <c r="V93" s="13">
        <f t="shared" si="169"/>
        <v>0</v>
      </c>
      <c r="W93" s="13">
        <f t="shared" si="170"/>
        <v>0</v>
      </c>
      <c r="X93" s="13">
        <f t="shared" si="171"/>
        <v>0</v>
      </c>
      <c r="Y93" s="13">
        <f t="shared" si="172"/>
        <v>0</v>
      </c>
      <c r="Z93" s="13">
        <f t="shared" si="173"/>
        <v>0</v>
      </c>
      <c r="AA93" s="13">
        <f t="shared" si="174"/>
        <v>0</v>
      </c>
      <c r="AB93" s="13">
        <f t="shared" si="175"/>
        <v>0</v>
      </c>
      <c r="AC93" s="13">
        <f t="shared" si="176"/>
        <v>0</v>
      </c>
      <c r="AD93" s="13">
        <f t="shared" si="177"/>
        <v>0</v>
      </c>
      <c r="AE93" s="13">
        <f t="shared" si="178"/>
        <v>0</v>
      </c>
      <c r="AF93" s="13">
        <f t="shared" si="179"/>
        <v>0</v>
      </c>
      <c r="AG93" s="13">
        <f t="shared" si="180"/>
        <v>0</v>
      </c>
      <c r="AH93" s="13">
        <f t="shared" si="181"/>
        <v>0</v>
      </c>
      <c r="AI93" s="13">
        <f t="shared" si="182"/>
        <v>0</v>
      </c>
      <c r="AJ93" s="13">
        <f t="shared" si="183"/>
        <v>0</v>
      </c>
      <c r="AK93" s="13">
        <f t="shared" si="184"/>
        <v>0</v>
      </c>
      <c r="AL93" s="13">
        <f t="shared" si="185"/>
        <v>0</v>
      </c>
      <c r="AM93" s="13">
        <f t="shared" si="186"/>
        <v>0</v>
      </c>
      <c r="AN93" s="13">
        <f t="shared" si="187"/>
        <v>0</v>
      </c>
      <c r="AO93" s="13">
        <f t="shared" si="188"/>
        <v>0</v>
      </c>
      <c r="AP93" s="13">
        <f t="shared" si="189"/>
        <v>0</v>
      </c>
      <c r="AQ93" s="13">
        <f t="shared" si="190"/>
        <v>0</v>
      </c>
      <c r="AR93" s="13">
        <f t="shared" si="191"/>
        <v>0</v>
      </c>
      <c r="AS93" s="13">
        <f t="shared" si="192"/>
        <v>0</v>
      </c>
      <c r="AT93" s="13">
        <f t="shared" si="193"/>
        <v>0</v>
      </c>
      <c r="AU93" s="13">
        <f t="shared" si="194"/>
        <v>0</v>
      </c>
      <c r="AV93" s="13">
        <f t="shared" si="195"/>
        <v>0</v>
      </c>
      <c r="AW93" s="13">
        <f t="shared" si="196"/>
        <v>0</v>
      </c>
      <c r="AX93" s="13">
        <f t="shared" si="197"/>
        <v>0</v>
      </c>
      <c r="AY93" s="13">
        <f t="shared" si="198"/>
        <v>0</v>
      </c>
      <c r="AZ93" s="13">
        <f t="shared" si="199"/>
        <v>0</v>
      </c>
      <c r="BA93" s="13">
        <f t="shared" si="200"/>
        <v>0</v>
      </c>
      <c r="BB93" s="13">
        <f t="shared" si="201"/>
        <v>0</v>
      </c>
      <c r="BC93" s="13">
        <f t="shared" si="202"/>
        <v>0</v>
      </c>
      <c r="BD93" s="13">
        <f t="shared" si="203"/>
        <v>0</v>
      </c>
      <c r="BE93" s="13">
        <f t="shared" si="204"/>
        <v>0</v>
      </c>
      <c r="BF93" s="13">
        <f t="shared" si="205"/>
        <v>0</v>
      </c>
      <c r="BG93" s="13">
        <f t="shared" si="206"/>
        <v>0</v>
      </c>
      <c r="BH93" s="13">
        <f t="shared" si="207"/>
        <v>0</v>
      </c>
      <c r="BI93" s="13">
        <f t="shared" si="208"/>
        <v>0</v>
      </c>
      <c r="BJ93" s="13">
        <f t="shared" si="209"/>
        <v>0</v>
      </c>
      <c r="BK93" s="13">
        <f t="shared" si="210"/>
        <v>0</v>
      </c>
      <c r="BL93" s="13">
        <f t="shared" si="211"/>
        <v>0</v>
      </c>
      <c r="BM93" s="13">
        <f t="shared" si="212"/>
        <v>0</v>
      </c>
      <c r="BN93" s="13">
        <f t="shared" si="213"/>
        <v>0</v>
      </c>
      <c r="BO93" s="13">
        <f t="shared" si="214"/>
        <v>0</v>
      </c>
      <c r="BP93" s="13">
        <f t="shared" si="215"/>
        <v>0</v>
      </c>
      <c r="BQ93" s="13">
        <f t="shared" si="216"/>
        <v>0</v>
      </c>
      <c r="BR93" s="13">
        <f t="shared" si="217"/>
        <v>0</v>
      </c>
      <c r="BS93" s="13">
        <f t="shared" si="218"/>
        <v>0</v>
      </c>
      <c r="BT93" s="13">
        <f t="shared" si="219"/>
        <v>0</v>
      </c>
      <c r="BU93" s="13">
        <f t="shared" si="220"/>
        <v>0</v>
      </c>
      <c r="BV93" s="13">
        <f t="shared" si="221"/>
        <v>0</v>
      </c>
      <c r="BW93" s="13">
        <f t="shared" si="222"/>
        <v>0</v>
      </c>
      <c r="BX93" s="13">
        <f t="shared" si="223"/>
        <v>0</v>
      </c>
      <c r="BY93" s="13">
        <f t="shared" si="224"/>
        <v>0</v>
      </c>
      <c r="BZ93" s="13">
        <f t="shared" si="225"/>
        <v>0</v>
      </c>
      <c r="CA93" s="13">
        <f t="shared" si="226"/>
        <v>0</v>
      </c>
      <c r="CB93" s="13">
        <f t="shared" si="227"/>
        <v>0</v>
      </c>
      <c r="CC93" s="13">
        <f t="shared" si="228"/>
        <v>1</v>
      </c>
      <c r="CD93" s="13">
        <f t="shared" si="229"/>
        <v>0</v>
      </c>
      <c r="CE93" s="13">
        <f t="shared" si="230"/>
        <v>0</v>
      </c>
      <c r="CF93" s="13">
        <f t="shared" si="231"/>
        <v>0</v>
      </c>
      <c r="CG93" s="13">
        <f t="shared" si="232"/>
        <v>0</v>
      </c>
      <c r="CH93" s="13">
        <f t="shared" si="233"/>
        <v>0</v>
      </c>
      <c r="CI93" s="13">
        <f t="shared" si="234"/>
        <v>0</v>
      </c>
      <c r="CJ93" s="13">
        <f t="shared" si="235"/>
        <v>0</v>
      </c>
      <c r="CK93" s="13">
        <f t="shared" si="236"/>
        <v>0</v>
      </c>
      <c r="CL93" s="13">
        <f t="shared" si="237"/>
        <v>0</v>
      </c>
      <c r="CM93" s="13">
        <f t="shared" si="238"/>
        <v>0</v>
      </c>
      <c r="CN93" s="13">
        <f t="shared" si="239"/>
        <v>0</v>
      </c>
      <c r="CO93" s="13">
        <f t="shared" si="240"/>
        <v>0</v>
      </c>
      <c r="CP93" s="13">
        <f t="shared" si="241"/>
        <v>0</v>
      </c>
      <c r="CQ93" s="13">
        <f t="shared" si="242"/>
        <v>0</v>
      </c>
      <c r="CR93" s="13">
        <f t="shared" si="243"/>
        <v>0</v>
      </c>
      <c r="CS93" s="13">
        <f t="shared" si="244"/>
        <v>0</v>
      </c>
      <c r="CT93" s="13">
        <f t="shared" si="245"/>
        <v>0</v>
      </c>
      <c r="CU93" s="13">
        <f t="shared" si="246"/>
        <v>0</v>
      </c>
      <c r="CV93" s="13">
        <f t="shared" si="247"/>
        <v>0</v>
      </c>
      <c r="CW93" s="13">
        <f t="shared" si="248"/>
        <v>0</v>
      </c>
      <c r="CX93" s="13">
        <f t="shared" si="249"/>
        <v>0</v>
      </c>
      <c r="CY93" s="13">
        <f t="shared" si="250"/>
        <v>0</v>
      </c>
      <c r="CZ93" s="13">
        <f t="shared" si="251"/>
        <v>0</v>
      </c>
      <c r="DA93" s="13">
        <f t="shared" si="252"/>
        <v>0</v>
      </c>
      <c r="DB93" s="13">
        <f t="shared" si="253"/>
        <v>0</v>
      </c>
      <c r="DC93" s="13">
        <f t="shared" si="254"/>
        <v>0</v>
      </c>
      <c r="DD93" s="13">
        <f t="shared" si="255"/>
        <v>0</v>
      </c>
      <c r="DE93" s="13">
        <f t="shared" si="256"/>
        <v>0</v>
      </c>
      <c r="DF93" s="13">
        <f t="shared" si="257"/>
        <v>0</v>
      </c>
      <c r="DG93" s="13">
        <f t="shared" si="258"/>
        <v>0</v>
      </c>
      <c r="DH93" s="13">
        <f t="shared" si="259"/>
        <v>0</v>
      </c>
      <c r="DI93" s="13">
        <f t="shared" si="260"/>
        <v>0</v>
      </c>
      <c r="DJ93" s="13">
        <f t="shared" si="261"/>
        <v>0</v>
      </c>
      <c r="DK93" s="13">
        <f t="shared" si="262"/>
        <v>0</v>
      </c>
      <c r="DL93" s="13">
        <f t="shared" si="263"/>
        <v>0</v>
      </c>
      <c r="DM93" s="13">
        <f t="shared" si="264"/>
        <v>0</v>
      </c>
      <c r="DN93" s="13">
        <f t="shared" si="265"/>
        <v>0</v>
      </c>
      <c r="DO93" s="13">
        <f t="shared" si="266"/>
        <v>0</v>
      </c>
      <c r="DP93" s="13">
        <f t="shared" si="267"/>
        <v>0</v>
      </c>
      <c r="DQ93" s="13">
        <f t="shared" si="268"/>
        <v>0</v>
      </c>
      <c r="DR93" s="13">
        <f t="shared" si="269"/>
        <v>0</v>
      </c>
      <c r="DS93" s="13">
        <f t="shared" si="270"/>
        <v>0</v>
      </c>
      <c r="DT93" s="13">
        <f t="shared" si="271"/>
        <v>0</v>
      </c>
      <c r="DU93" s="13">
        <f t="shared" si="272"/>
        <v>0</v>
      </c>
      <c r="DV93" s="13">
        <f t="shared" si="273"/>
        <v>0</v>
      </c>
      <c r="DW93" s="13">
        <f t="shared" si="274"/>
        <v>0</v>
      </c>
      <c r="DX93" s="13">
        <f t="shared" si="275"/>
        <v>0</v>
      </c>
      <c r="DY93" s="13">
        <f t="shared" si="276"/>
        <v>0</v>
      </c>
      <c r="DZ93" s="13">
        <f t="shared" si="277"/>
        <v>0</v>
      </c>
      <c r="EA93" s="13">
        <f t="shared" si="278"/>
        <v>0</v>
      </c>
      <c r="EB93" s="13">
        <f t="shared" si="279"/>
        <v>0</v>
      </c>
      <c r="EC93" s="13">
        <f t="shared" si="280"/>
        <v>0</v>
      </c>
      <c r="ED93" s="13">
        <f t="shared" si="281"/>
        <v>0</v>
      </c>
      <c r="EE93" s="13">
        <f t="shared" si="282"/>
        <v>0</v>
      </c>
      <c r="EF93" s="13">
        <f t="shared" si="283"/>
        <v>0</v>
      </c>
      <c r="EG93" s="13">
        <f t="shared" si="284"/>
        <v>0</v>
      </c>
      <c r="EH93" s="13">
        <f t="shared" si="285"/>
        <v>0</v>
      </c>
      <c r="EI93" s="13">
        <f t="shared" si="286"/>
        <v>0</v>
      </c>
      <c r="EJ93" s="13">
        <f t="shared" si="287"/>
        <v>0</v>
      </c>
      <c r="EK93" s="13">
        <f t="shared" si="288"/>
        <v>0</v>
      </c>
      <c r="EL93" s="13">
        <f t="shared" si="289"/>
        <v>0</v>
      </c>
      <c r="EM93" s="13">
        <f t="shared" si="290"/>
        <v>0</v>
      </c>
      <c r="EN93" s="13">
        <f t="shared" si="291"/>
        <v>0</v>
      </c>
      <c r="EO93" s="13">
        <f t="shared" si="292"/>
        <v>0</v>
      </c>
      <c r="EP93" s="13">
        <f t="shared" si="293"/>
        <v>0</v>
      </c>
      <c r="EQ93" s="13">
        <f t="shared" si="294"/>
        <v>0</v>
      </c>
      <c r="ER93" s="13">
        <f t="shared" si="295"/>
        <v>0</v>
      </c>
      <c r="ES93" s="13">
        <f t="shared" si="296"/>
        <v>0</v>
      </c>
      <c r="ET93" s="13">
        <f t="shared" si="297"/>
        <v>0</v>
      </c>
      <c r="EU93" s="13">
        <f t="shared" si="298"/>
        <v>0</v>
      </c>
      <c r="EV93" s="13">
        <f t="shared" si="299"/>
        <v>0</v>
      </c>
      <c r="EW93" s="13">
        <f t="shared" si="300"/>
        <v>0</v>
      </c>
      <c r="EX93" s="13">
        <f t="shared" si="301"/>
        <v>0</v>
      </c>
      <c r="EY93" s="13">
        <f t="shared" si="302"/>
        <v>0</v>
      </c>
      <c r="EZ93" s="13">
        <f t="shared" si="303"/>
        <v>0</v>
      </c>
      <c r="FA93" s="13">
        <f t="shared" si="304"/>
        <v>0</v>
      </c>
      <c r="FB93" s="13">
        <f t="shared" si="305"/>
        <v>0</v>
      </c>
      <c r="FC93" s="13">
        <f t="shared" si="306"/>
        <v>0</v>
      </c>
      <c r="FD93" s="13">
        <f t="shared" si="307"/>
        <v>0</v>
      </c>
      <c r="FE93" s="13">
        <f t="shared" si="308"/>
        <v>0</v>
      </c>
      <c r="FF93" s="13">
        <f t="shared" si="309"/>
        <v>0</v>
      </c>
      <c r="FG93" s="13">
        <f t="shared" si="310"/>
        <v>0</v>
      </c>
      <c r="FH93" s="13">
        <f t="shared" si="311"/>
        <v>0</v>
      </c>
      <c r="FI93" s="13">
        <f t="shared" si="312"/>
        <v>0</v>
      </c>
      <c r="FJ93" s="13">
        <f t="shared" si="313"/>
        <v>0</v>
      </c>
      <c r="FK93" s="13">
        <f t="shared" si="314"/>
        <v>0</v>
      </c>
      <c r="FL93" s="13">
        <f t="shared" si="315"/>
        <v>0</v>
      </c>
      <c r="FM93" s="13">
        <f t="shared" si="316"/>
        <v>0</v>
      </c>
      <c r="FN93" s="13">
        <f t="shared" si="317"/>
        <v>0</v>
      </c>
      <c r="FO93" s="13">
        <f t="shared" si="318"/>
        <v>0</v>
      </c>
      <c r="FP93" s="13">
        <f t="shared" si="319"/>
        <v>0</v>
      </c>
      <c r="FQ93" s="13">
        <f t="shared" si="320"/>
        <v>0</v>
      </c>
      <c r="FR93" s="13">
        <f t="shared" si="321"/>
        <v>0</v>
      </c>
      <c r="FS93" s="13">
        <f t="shared" si="322"/>
        <v>0</v>
      </c>
      <c r="FT93" s="13">
        <f t="shared" si="323"/>
        <v>0</v>
      </c>
      <c r="FU93" s="13">
        <f t="shared" si="324"/>
        <v>0</v>
      </c>
      <c r="FV93" s="13">
        <f t="shared" si="325"/>
        <v>0</v>
      </c>
      <c r="FW93" s="13">
        <f t="shared" si="326"/>
        <v>0</v>
      </c>
      <c r="FX93" s="13">
        <f t="shared" si="327"/>
        <v>0</v>
      </c>
      <c r="FY93" s="13">
        <f t="shared" si="328"/>
        <v>0</v>
      </c>
      <c r="FZ93" s="13">
        <f t="shared" si="329"/>
        <v>0</v>
      </c>
      <c r="GA93" s="13">
        <f t="shared" si="330"/>
        <v>0</v>
      </c>
      <c r="GB93" s="13">
        <f t="shared" si="331"/>
        <v>0</v>
      </c>
      <c r="GC93" s="13">
        <f t="shared" si="332"/>
        <v>0</v>
      </c>
      <c r="GD93" s="13">
        <f t="shared" si="333"/>
        <v>0</v>
      </c>
      <c r="GE93" s="13">
        <f t="shared" si="334"/>
        <v>0</v>
      </c>
      <c r="GF93" s="13">
        <f t="shared" si="335"/>
        <v>1</v>
      </c>
      <c r="GG93" s="13">
        <f t="shared" si="336"/>
        <v>0</v>
      </c>
      <c r="GH93" s="30">
        <f t="shared" si="337"/>
        <v>2</v>
      </c>
    </row>
    <row r="94" spans="1:190">
      <c r="A94" s="2">
        <f>'database including 834 studies'!A94</f>
        <v>93</v>
      </c>
      <c r="B94" s="2">
        <f>'database including 834 studies'!J94</f>
        <v>1</v>
      </c>
      <c r="C94" s="2">
        <f>'database including 834 studies'!K94</f>
        <v>4</v>
      </c>
      <c r="D94" s="2">
        <f>'database including 834 studies'!L94</f>
        <v>1</v>
      </c>
      <c r="E94" s="2">
        <f>'database including 834 studies'!M94</f>
        <v>1</v>
      </c>
      <c r="F94" s="2">
        <f>'database including 834 studies'!N94</f>
        <v>1</v>
      </c>
      <c r="G94" s="2">
        <f>'database including 834 studies'!O94</f>
        <v>1</v>
      </c>
      <c r="H94" s="2">
        <f>'database including 834 studies'!P94</f>
        <v>0</v>
      </c>
      <c r="I94" s="2">
        <f>'database including 834 studies'!Q94</f>
        <v>0</v>
      </c>
      <c r="J94" s="2">
        <f>'database including 834 studies'!R94</f>
        <v>2020</v>
      </c>
      <c r="K94" s="29">
        <f>'database including 834 studies'!A624</f>
        <v>623</v>
      </c>
      <c r="L94" s="2">
        <f>'database including 834 studies'!J624</f>
        <v>0</v>
      </c>
      <c r="M94" s="2">
        <f>'database including 834 studies'!K624</f>
        <v>6</v>
      </c>
      <c r="N94" s="2">
        <f>'database including 834 studies'!L624</f>
        <v>1</v>
      </c>
      <c r="O94" s="2">
        <f>'database including 834 studies'!M624</f>
        <v>1</v>
      </c>
      <c r="P94" s="2">
        <f>'database including 834 studies'!N624</f>
        <v>1</v>
      </c>
      <c r="Q94" s="2">
        <f>'database including 834 studies'!O624</f>
        <v>1</v>
      </c>
      <c r="R94" s="2">
        <f>'database including 834 studies'!P624</f>
        <v>1</v>
      </c>
      <c r="S94" s="2">
        <f>'database including 834 studies'!Q624</f>
        <v>1</v>
      </c>
      <c r="T94" s="2">
        <f>'database including 834 studies'!R624</f>
        <v>2021</v>
      </c>
      <c r="V94" s="13">
        <f t="shared" si="169"/>
        <v>0</v>
      </c>
      <c r="W94" s="13">
        <f t="shared" si="170"/>
        <v>0</v>
      </c>
      <c r="X94" s="13">
        <f t="shared" si="171"/>
        <v>0</v>
      </c>
      <c r="Y94" s="13">
        <f t="shared" si="172"/>
        <v>0</v>
      </c>
      <c r="Z94" s="13">
        <f t="shared" si="173"/>
        <v>0</v>
      </c>
      <c r="AA94" s="13">
        <f t="shared" si="174"/>
        <v>0</v>
      </c>
      <c r="AB94" s="13">
        <f t="shared" si="175"/>
        <v>0</v>
      </c>
      <c r="AC94" s="13">
        <f t="shared" si="176"/>
        <v>0</v>
      </c>
      <c r="AD94" s="13">
        <f t="shared" si="177"/>
        <v>0</v>
      </c>
      <c r="AE94" s="13">
        <f t="shared" si="178"/>
        <v>0</v>
      </c>
      <c r="AF94" s="13">
        <f t="shared" si="179"/>
        <v>0</v>
      </c>
      <c r="AG94" s="13">
        <f t="shared" si="180"/>
        <v>0</v>
      </c>
      <c r="AH94" s="13">
        <f t="shared" si="181"/>
        <v>0</v>
      </c>
      <c r="AI94" s="13">
        <f t="shared" si="182"/>
        <v>0</v>
      </c>
      <c r="AJ94" s="13">
        <f t="shared" si="183"/>
        <v>0</v>
      </c>
      <c r="AK94" s="13">
        <f t="shared" si="184"/>
        <v>0</v>
      </c>
      <c r="AL94" s="13">
        <f t="shared" si="185"/>
        <v>0</v>
      </c>
      <c r="AM94" s="13">
        <f t="shared" si="186"/>
        <v>0</v>
      </c>
      <c r="AN94" s="13">
        <f t="shared" si="187"/>
        <v>0</v>
      </c>
      <c r="AO94" s="13">
        <f t="shared" si="188"/>
        <v>0</v>
      </c>
      <c r="AP94" s="13">
        <f t="shared" si="189"/>
        <v>0</v>
      </c>
      <c r="AQ94" s="13">
        <f t="shared" si="190"/>
        <v>0</v>
      </c>
      <c r="AR94" s="13">
        <f t="shared" si="191"/>
        <v>0</v>
      </c>
      <c r="AS94" s="13">
        <f t="shared" si="192"/>
        <v>0</v>
      </c>
      <c r="AT94" s="13">
        <f t="shared" si="193"/>
        <v>0</v>
      </c>
      <c r="AU94" s="13">
        <f t="shared" si="194"/>
        <v>0</v>
      </c>
      <c r="AV94" s="13">
        <f t="shared" si="195"/>
        <v>0</v>
      </c>
      <c r="AW94" s="13">
        <f t="shared" si="196"/>
        <v>0</v>
      </c>
      <c r="AX94" s="13">
        <f t="shared" si="197"/>
        <v>0</v>
      </c>
      <c r="AY94" s="13">
        <f t="shared" si="198"/>
        <v>0</v>
      </c>
      <c r="AZ94" s="13">
        <f t="shared" si="199"/>
        <v>0</v>
      </c>
      <c r="BA94" s="13">
        <f t="shared" si="200"/>
        <v>0</v>
      </c>
      <c r="BB94" s="13">
        <f t="shared" si="201"/>
        <v>0</v>
      </c>
      <c r="BC94" s="13">
        <f t="shared" si="202"/>
        <v>0</v>
      </c>
      <c r="BD94" s="13">
        <f t="shared" si="203"/>
        <v>0</v>
      </c>
      <c r="BE94" s="13">
        <f t="shared" si="204"/>
        <v>0</v>
      </c>
      <c r="BF94" s="13">
        <f t="shared" si="205"/>
        <v>0</v>
      </c>
      <c r="BG94" s="13">
        <f t="shared" si="206"/>
        <v>0</v>
      </c>
      <c r="BH94" s="13">
        <f t="shared" si="207"/>
        <v>0</v>
      </c>
      <c r="BI94" s="13">
        <f t="shared" si="208"/>
        <v>0</v>
      </c>
      <c r="BJ94" s="13">
        <f t="shared" si="209"/>
        <v>0</v>
      </c>
      <c r="BK94" s="13">
        <f t="shared" si="210"/>
        <v>0</v>
      </c>
      <c r="BL94" s="13">
        <f t="shared" si="211"/>
        <v>0</v>
      </c>
      <c r="BM94" s="13">
        <f t="shared" si="212"/>
        <v>0</v>
      </c>
      <c r="BN94" s="13">
        <f t="shared" si="213"/>
        <v>0</v>
      </c>
      <c r="BO94" s="13">
        <f t="shared" si="214"/>
        <v>0</v>
      </c>
      <c r="BP94" s="13">
        <f t="shared" si="215"/>
        <v>0</v>
      </c>
      <c r="BQ94" s="13">
        <f t="shared" si="216"/>
        <v>0</v>
      </c>
      <c r="BR94" s="13">
        <f t="shared" si="217"/>
        <v>0</v>
      </c>
      <c r="BS94" s="13">
        <f t="shared" si="218"/>
        <v>0</v>
      </c>
      <c r="BT94" s="13">
        <f t="shared" si="219"/>
        <v>0</v>
      </c>
      <c r="BU94" s="13">
        <f t="shared" si="220"/>
        <v>0</v>
      </c>
      <c r="BV94" s="13">
        <f t="shared" si="221"/>
        <v>0</v>
      </c>
      <c r="BW94" s="13">
        <f t="shared" si="222"/>
        <v>0</v>
      </c>
      <c r="BX94" s="13">
        <f t="shared" si="223"/>
        <v>0</v>
      </c>
      <c r="BY94" s="13">
        <f t="shared" si="224"/>
        <v>0</v>
      </c>
      <c r="BZ94" s="13">
        <f t="shared" si="225"/>
        <v>0</v>
      </c>
      <c r="CA94" s="13">
        <f t="shared" si="226"/>
        <v>1</v>
      </c>
      <c r="CB94" s="13">
        <f t="shared" si="227"/>
        <v>0</v>
      </c>
      <c r="CC94" s="13">
        <f t="shared" si="228"/>
        <v>0</v>
      </c>
      <c r="CD94" s="13">
        <f t="shared" si="229"/>
        <v>0</v>
      </c>
      <c r="CE94" s="13">
        <f t="shared" si="230"/>
        <v>0</v>
      </c>
      <c r="CF94" s="13">
        <f t="shared" si="231"/>
        <v>0</v>
      </c>
      <c r="CG94" s="13">
        <f t="shared" si="232"/>
        <v>0</v>
      </c>
      <c r="CH94" s="13">
        <f t="shared" si="233"/>
        <v>0</v>
      </c>
      <c r="CI94" s="13">
        <f t="shared" si="234"/>
        <v>0</v>
      </c>
      <c r="CJ94" s="13">
        <f t="shared" si="235"/>
        <v>0</v>
      </c>
      <c r="CK94" s="13">
        <f t="shared" si="236"/>
        <v>0</v>
      </c>
      <c r="CL94" s="13">
        <f t="shared" si="237"/>
        <v>0</v>
      </c>
      <c r="CM94" s="13">
        <f t="shared" si="238"/>
        <v>0</v>
      </c>
      <c r="CN94" s="13">
        <f t="shared" si="239"/>
        <v>0</v>
      </c>
      <c r="CO94" s="13">
        <f t="shared" si="240"/>
        <v>0</v>
      </c>
      <c r="CP94" s="13">
        <f t="shared" si="241"/>
        <v>0</v>
      </c>
      <c r="CQ94" s="13">
        <f t="shared" si="242"/>
        <v>0</v>
      </c>
      <c r="CR94" s="13">
        <f t="shared" si="243"/>
        <v>0</v>
      </c>
      <c r="CS94" s="13">
        <f t="shared" si="244"/>
        <v>0</v>
      </c>
      <c r="CT94" s="13">
        <f t="shared" si="245"/>
        <v>0</v>
      </c>
      <c r="CU94" s="13">
        <f t="shared" si="246"/>
        <v>0</v>
      </c>
      <c r="CV94" s="13">
        <f t="shared" si="247"/>
        <v>0</v>
      </c>
      <c r="CW94" s="13">
        <f t="shared" si="248"/>
        <v>0</v>
      </c>
      <c r="CX94" s="13">
        <f t="shared" si="249"/>
        <v>0</v>
      </c>
      <c r="CY94" s="13">
        <f t="shared" si="250"/>
        <v>0</v>
      </c>
      <c r="CZ94" s="13">
        <f t="shared" si="251"/>
        <v>0</v>
      </c>
      <c r="DA94" s="13">
        <f t="shared" si="252"/>
        <v>0</v>
      </c>
      <c r="DB94" s="13">
        <f t="shared" si="253"/>
        <v>0</v>
      </c>
      <c r="DC94" s="13">
        <f t="shared" si="254"/>
        <v>0</v>
      </c>
      <c r="DD94" s="13">
        <f t="shared" si="255"/>
        <v>0</v>
      </c>
      <c r="DE94" s="13">
        <f t="shared" si="256"/>
        <v>0</v>
      </c>
      <c r="DF94" s="13">
        <f t="shared" si="257"/>
        <v>0</v>
      </c>
      <c r="DG94" s="13">
        <f t="shared" si="258"/>
        <v>0</v>
      </c>
      <c r="DH94" s="13">
        <f t="shared" si="259"/>
        <v>0</v>
      </c>
      <c r="DI94" s="13">
        <f t="shared" si="260"/>
        <v>0</v>
      </c>
      <c r="DJ94" s="13">
        <f t="shared" si="261"/>
        <v>0</v>
      </c>
      <c r="DK94" s="13">
        <f t="shared" si="262"/>
        <v>0</v>
      </c>
      <c r="DL94" s="13">
        <f t="shared" si="263"/>
        <v>0</v>
      </c>
      <c r="DM94" s="13">
        <f t="shared" si="264"/>
        <v>0</v>
      </c>
      <c r="DN94" s="13">
        <f t="shared" si="265"/>
        <v>0</v>
      </c>
      <c r="DO94" s="13">
        <f t="shared" si="266"/>
        <v>0</v>
      </c>
      <c r="DP94" s="13">
        <f t="shared" si="267"/>
        <v>0</v>
      </c>
      <c r="DQ94" s="13">
        <f t="shared" si="268"/>
        <v>0</v>
      </c>
      <c r="DR94" s="13">
        <f t="shared" si="269"/>
        <v>0</v>
      </c>
      <c r="DS94" s="13">
        <f t="shared" si="270"/>
        <v>0</v>
      </c>
      <c r="DT94" s="13">
        <f t="shared" si="271"/>
        <v>0</v>
      </c>
      <c r="DU94" s="13">
        <f t="shared" si="272"/>
        <v>0</v>
      </c>
      <c r="DV94" s="13">
        <f t="shared" si="273"/>
        <v>0</v>
      </c>
      <c r="DW94" s="13">
        <f t="shared" si="274"/>
        <v>0</v>
      </c>
      <c r="DX94" s="13">
        <f t="shared" si="275"/>
        <v>0</v>
      </c>
      <c r="DY94" s="13">
        <f t="shared" si="276"/>
        <v>0</v>
      </c>
      <c r="DZ94" s="13">
        <f t="shared" si="277"/>
        <v>0</v>
      </c>
      <c r="EA94" s="13">
        <f t="shared" si="278"/>
        <v>0</v>
      </c>
      <c r="EB94" s="13">
        <f t="shared" si="279"/>
        <v>0</v>
      </c>
      <c r="EC94" s="13">
        <f t="shared" si="280"/>
        <v>0</v>
      </c>
      <c r="ED94" s="13">
        <f t="shared" si="281"/>
        <v>0</v>
      </c>
      <c r="EE94" s="13">
        <f t="shared" si="282"/>
        <v>0</v>
      </c>
      <c r="EF94" s="13">
        <f t="shared" si="283"/>
        <v>0</v>
      </c>
      <c r="EG94" s="13">
        <f t="shared" si="284"/>
        <v>0</v>
      </c>
      <c r="EH94" s="13">
        <f t="shared" si="285"/>
        <v>0</v>
      </c>
      <c r="EI94" s="13">
        <f t="shared" si="286"/>
        <v>0</v>
      </c>
      <c r="EJ94" s="13">
        <f t="shared" si="287"/>
        <v>0</v>
      </c>
      <c r="EK94" s="13">
        <f t="shared" si="288"/>
        <v>0</v>
      </c>
      <c r="EL94" s="13">
        <f t="shared" si="289"/>
        <v>0</v>
      </c>
      <c r="EM94" s="13">
        <f t="shared" si="290"/>
        <v>0</v>
      </c>
      <c r="EN94" s="13">
        <f t="shared" si="291"/>
        <v>0</v>
      </c>
      <c r="EO94" s="13">
        <f t="shared" si="292"/>
        <v>0</v>
      </c>
      <c r="EP94" s="13">
        <f t="shared" si="293"/>
        <v>0</v>
      </c>
      <c r="EQ94" s="13">
        <f t="shared" si="294"/>
        <v>0</v>
      </c>
      <c r="ER94" s="13">
        <f t="shared" si="295"/>
        <v>0</v>
      </c>
      <c r="ES94" s="13">
        <f t="shared" si="296"/>
        <v>0</v>
      </c>
      <c r="ET94" s="13">
        <f t="shared" si="297"/>
        <v>0</v>
      </c>
      <c r="EU94" s="13">
        <f t="shared" si="298"/>
        <v>0</v>
      </c>
      <c r="EV94" s="13">
        <f t="shared" si="299"/>
        <v>0</v>
      </c>
      <c r="EW94" s="13">
        <f t="shared" si="300"/>
        <v>0</v>
      </c>
      <c r="EX94" s="13">
        <f t="shared" si="301"/>
        <v>0</v>
      </c>
      <c r="EY94" s="13">
        <f t="shared" si="302"/>
        <v>0</v>
      </c>
      <c r="EZ94" s="13">
        <f t="shared" si="303"/>
        <v>0</v>
      </c>
      <c r="FA94" s="13">
        <f t="shared" si="304"/>
        <v>0</v>
      </c>
      <c r="FB94" s="13">
        <f t="shared" si="305"/>
        <v>0</v>
      </c>
      <c r="FC94" s="13">
        <f t="shared" si="306"/>
        <v>0</v>
      </c>
      <c r="FD94" s="13">
        <f t="shared" si="307"/>
        <v>0</v>
      </c>
      <c r="FE94" s="13">
        <f t="shared" si="308"/>
        <v>0</v>
      </c>
      <c r="FF94" s="13">
        <f t="shared" si="309"/>
        <v>0</v>
      </c>
      <c r="FG94" s="13">
        <f t="shared" si="310"/>
        <v>0</v>
      </c>
      <c r="FH94" s="13">
        <f t="shared" si="311"/>
        <v>0</v>
      </c>
      <c r="FI94" s="13">
        <f t="shared" si="312"/>
        <v>0</v>
      </c>
      <c r="FJ94" s="13">
        <f t="shared" si="313"/>
        <v>0</v>
      </c>
      <c r="FK94" s="13">
        <f t="shared" si="314"/>
        <v>0</v>
      </c>
      <c r="FL94" s="13">
        <f t="shared" si="315"/>
        <v>0</v>
      </c>
      <c r="FM94" s="13">
        <f t="shared" si="316"/>
        <v>0</v>
      </c>
      <c r="FN94" s="13">
        <f t="shared" si="317"/>
        <v>0</v>
      </c>
      <c r="FO94" s="13">
        <f t="shared" si="318"/>
        <v>0</v>
      </c>
      <c r="FP94" s="13">
        <f t="shared" si="319"/>
        <v>0</v>
      </c>
      <c r="FQ94" s="13">
        <f t="shared" si="320"/>
        <v>0</v>
      </c>
      <c r="FR94" s="13">
        <f t="shared" si="321"/>
        <v>0</v>
      </c>
      <c r="FS94" s="13">
        <f t="shared" si="322"/>
        <v>0</v>
      </c>
      <c r="FT94" s="13">
        <f t="shared" si="323"/>
        <v>0</v>
      </c>
      <c r="FU94" s="13">
        <f t="shared" si="324"/>
        <v>0</v>
      </c>
      <c r="FV94" s="13">
        <f t="shared" si="325"/>
        <v>0</v>
      </c>
      <c r="FW94" s="13">
        <f t="shared" si="326"/>
        <v>0</v>
      </c>
      <c r="FX94" s="13">
        <f t="shared" si="327"/>
        <v>0</v>
      </c>
      <c r="FY94" s="13">
        <f t="shared" si="328"/>
        <v>0</v>
      </c>
      <c r="FZ94" s="13">
        <f t="shared" si="329"/>
        <v>0</v>
      </c>
      <c r="GA94" s="13">
        <f t="shared" si="330"/>
        <v>0</v>
      </c>
      <c r="GB94" s="13">
        <f t="shared" si="331"/>
        <v>0</v>
      </c>
      <c r="GC94" s="13">
        <f t="shared" si="332"/>
        <v>0</v>
      </c>
      <c r="GD94" s="13">
        <f t="shared" si="333"/>
        <v>0</v>
      </c>
      <c r="GE94" s="13">
        <f t="shared" si="334"/>
        <v>0</v>
      </c>
      <c r="GF94" s="13">
        <f t="shared" si="335"/>
        <v>1</v>
      </c>
      <c r="GG94" s="13">
        <f t="shared" si="336"/>
        <v>0</v>
      </c>
      <c r="GH94" s="30">
        <f t="shared" si="337"/>
        <v>2</v>
      </c>
    </row>
    <row r="95" spans="1:190">
      <c r="A95" s="2">
        <f>'database including 834 studies'!A95</f>
        <v>94</v>
      </c>
      <c r="B95" s="2">
        <f>'database including 834 studies'!J95</f>
        <v>1</v>
      </c>
      <c r="C95" s="2">
        <f>'database including 834 studies'!K95</f>
        <v>4</v>
      </c>
      <c r="D95" s="2">
        <f>'database including 834 studies'!L95</f>
        <v>0</v>
      </c>
      <c r="E95" s="2">
        <f>'database including 834 studies'!M95</f>
        <v>1</v>
      </c>
      <c r="F95" s="2">
        <f>'database including 834 studies'!N95</f>
        <v>1</v>
      </c>
      <c r="G95" s="2">
        <f>'database including 834 studies'!O95</f>
        <v>1</v>
      </c>
      <c r="H95" s="2">
        <f>'database including 834 studies'!P95</f>
        <v>0</v>
      </c>
      <c r="I95" s="2">
        <f>'database including 834 studies'!Q95</f>
        <v>1</v>
      </c>
      <c r="J95" s="2">
        <f>'database including 834 studies'!R95</f>
        <v>2021</v>
      </c>
      <c r="K95" s="29">
        <f>'database including 834 studies'!A625</f>
        <v>624</v>
      </c>
      <c r="L95" s="2">
        <f>'database including 834 studies'!J625</f>
        <v>0</v>
      </c>
      <c r="M95" s="2">
        <f>'database including 834 studies'!K625</f>
        <v>6</v>
      </c>
      <c r="N95" s="2">
        <f>'database including 834 studies'!L625</f>
        <v>1</v>
      </c>
      <c r="O95" s="2">
        <f>'database including 834 studies'!M625</f>
        <v>1</v>
      </c>
      <c r="P95" s="2">
        <f>'database including 834 studies'!N625</f>
        <v>1</v>
      </c>
      <c r="Q95" s="2">
        <f>'database including 834 studies'!O625</f>
        <v>1</v>
      </c>
      <c r="R95" s="2">
        <f>'database including 834 studies'!P625</f>
        <v>1</v>
      </c>
      <c r="S95" s="2">
        <f>'database including 834 studies'!Q625</f>
        <v>1</v>
      </c>
      <c r="T95" s="2">
        <f>'database including 834 studies'!R625</f>
        <v>2021</v>
      </c>
      <c r="V95" s="13">
        <f t="shared" si="169"/>
        <v>0</v>
      </c>
      <c r="W95" s="13">
        <f t="shared" si="170"/>
        <v>0</v>
      </c>
      <c r="X95" s="13">
        <f t="shared" si="171"/>
        <v>0</v>
      </c>
      <c r="Y95" s="13">
        <f t="shared" si="172"/>
        <v>0</v>
      </c>
      <c r="Z95" s="13">
        <f t="shared" si="173"/>
        <v>0</v>
      </c>
      <c r="AA95" s="13">
        <f t="shared" si="174"/>
        <v>0</v>
      </c>
      <c r="AB95" s="13">
        <f t="shared" si="175"/>
        <v>0</v>
      </c>
      <c r="AC95" s="13">
        <f t="shared" si="176"/>
        <v>0</v>
      </c>
      <c r="AD95" s="13">
        <f t="shared" si="177"/>
        <v>0</v>
      </c>
      <c r="AE95" s="13">
        <f t="shared" si="178"/>
        <v>0</v>
      </c>
      <c r="AF95" s="13">
        <f t="shared" si="179"/>
        <v>0</v>
      </c>
      <c r="AG95" s="13">
        <f t="shared" si="180"/>
        <v>0</v>
      </c>
      <c r="AH95" s="13">
        <f t="shared" si="181"/>
        <v>0</v>
      </c>
      <c r="AI95" s="13">
        <f t="shared" si="182"/>
        <v>0</v>
      </c>
      <c r="AJ95" s="13">
        <f t="shared" si="183"/>
        <v>0</v>
      </c>
      <c r="AK95" s="13">
        <f t="shared" si="184"/>
        <v>0</v>
      </c>
      <c r="AL95" s="13">
        <f t="shared" si="185"/>
        <v>0</v>
      </c>
      <c r="AM95" s="13">
        <f t="shared" si="186"/>
        <v>0</v>
      </c>
      <c r="AN95" s="13">
        <f t="shared" si="187"/>
        <v>0</v>
      </c>
      <c r="AO95" s="13">
        <f t="shared" si="188"/>
        <v>0</v>
      </c>
      <c r="AP95" s="13">
        <f t="shared" si="189"/>
        <v>0</v>
      </c>
      <c r="AQ95" s="13">
        <f t="shared" si="190"/>
        <v>0</v>
      </c>
      <c r="AR95" s="13">
        <f t="shared" si="191"/>
        <v>0</v>
      </c>
      <c r="AS95" s="13">
        <f t="shared" si="192"/>
        <v>0</v>
      </c>
      <c r="AT95" s="13">
        <f t="shared" si="193"/>
        <v>0</v>
      </c>
      <c r="AU95" s="13">
        <f t="shared" si="194"/>
        <v>0</v>
      </c>
      <c r="AV95" s="13">
        <f t="shared" si="195"/>
        <v>0</v>
      </c>
      <c r="AW95" s="13">
        <f t="shared" si="196"/>
        <v>0</v>
      </c>
      <c r="AX95" s="13">
        <f t="shared" si="197"/>
        <v>0</v>
      </c>
      <c r="AY95" s="13">
        <f t="shared" si="198"/>
        <v>0</v>
      </c>
      <c r="AZ95" s="13">
        <f t="shared" si="199"/>
        <v>0</v>
      </c>
      <c r="BA95" s="13">
        <f t="shared" si="200"/>
        <v>0</v>
      </c>
      <c r="BB95" s="13">
        <f t="shared" si="201"/>
        <v>0</v>
      </c>
      <c r="BC95" s="13">
        <f t="shared" si="202"/>
        <v>0</v>
      </c>
      <c r="BD95" s="13">
        <f t="shared" si="203"/>
        <v>0</v>
      </c>
      <c r="BE95" s="13">
        <f t="shared" si="204"/>
        <v>0</v>
      </c>
      <c r="BF95" s="13">
        <f t="shared" si="205"/>
        <v>0</v>
      </c>
      <c r="BG95" s="13">
        <f t="shared" si="206"/>
        <v>0</v>
      </c>
      <c r="BH95" s="13">
        <f t="shared" si="207"/>
        <v>0</v>
      </c>
      <c r="BI95" s="13">
        <f t="shared" si="208"/>
        <v>0</v>
      </c>
      <c r="BJ95" s="13">
        <f t="shared" si="209"/>
        <v>0</v>
      </c>
      <c r="BK95" s="13">
        <f t="shared" si="210"/>
        <v>0</v>
      </c>
      <c r="BL95" s="13">
        <f t="shared" si="211"/>
        <v>0</v>
      </c>
      <c r="BM95" s="13">
        <f t="shared" si="212"/>
        <v>0</v>
      </c>
      <c r="BN95" s="13">
        <f t="shared" si="213"/>
        <v>0</v>
      </c>
      <c r="BO95" s="13">
        <f t="shared" si="214"/>
        <v>0</v>
      </c>
      <c r="BP95" s="13">
        <f t="shared" si="215"/>
        <v>0</v>
      </c>
      <c r="BQ95" s="13">
        <f t="shared" si="216"/>
        <v>0</v>
      </c>
      <c r="BR95" s="13">
        <f t="shared" si="217"/>
        <v>0</v>
      </c>
      <c r="BS95" s="13">
        <f t="shared" si="218"/>
        <v>0</v>
      </c>
      <c r="BT95" s="13">
        <f t="shared" si="219"/>
        <v>0</v>
      </c>
      <c r="BU95" s="13">
        <f t="shared" si="220"/>
        <v>0</v>
      </c>
      <c r="BV95" s="13">
        <f t="shared" si="221"/>
        <v>0</v>
      </c>
      <c r="BW95" s="13">
        <f t="shared" si="222"/>
        <v>0</v>
      </c>
      <c r="BX95" s="13">
        <f t="shared" si="223"/>
        <v>0</v>
      </c>
      <c r="BY95" s="13">
        <f t="shared" si="224"/>
        <v>0</v>
      </c>
      <c r="BZ95" s="13">
        <f t="shared" si="225"/>
        <v>0</v>
      </c>
      <c r="CA95" s="13">
        <f t="shared" si="226"/>
        <v>0</v>
      </c>
      <c r="CB95" s="13">
        <f t="shared" si="227"/>
        <v>1</v>
      </c>
      <c r="CC95" s="13">
        <f t="shared" si="228"/>
        <v>0</v>
      </c>
      <c r="CD95" s="13">
        <f t="shared" si="229"/>
        <v>0</v>
      </c>
      <c r="CE95" s="13">
        <f t="shared" si="230"/>
        <v>0</v>
      </c>
      <c r="CF95" s="13">
        <f t="shared" si="231"/>
        <v>0</v>
      </c>
      <c r="CG95" s="13">
        <f t="shared" si="232"/>
        <v>0</v>
      </c>
      <c r="CH95" s="13">
        <f t="shared" si="233"/>
        <v>0</v>
      </c>
      <c r="CI95" s="13">
        <f t="shared" si="234"/>
        <v>0</v>
      </c>
      <c r="CJ95" s="13">
        <f t="shared" si="235"/>
        <v>0</v>
      </c>
      <c r="CK95" s="13">
        <f t="shared" si="236"/>
        <v>0</v>
      </c>
      <c r="CL95" s="13">
        <f t="shared" si="237"/>
        <v>0</v>
      </c>
      <c r="CM95" s="13">
        <f t="shared" si="238"/>
        <v>0</v>
      </c>
      <c r="CN95" s="13">
        <f t="shared" si="239"/>
        <v>0</v>
      </c>
      <c r="CO95" s="13">
        <f t="shared" si="240"/>
        <v>0</v>
      </c>
      <c r="CP95" s="13">
        <f t="shared" si="241"/>
        <v>0</v>
      </c>
      <c r="CQ95" s="13">
        <f t="shared" si="242"/>
        <v>0</v>
      </c>
      <c r="CR95" s="13">
        <f t="shared" si="243"/>
        <v>0</v>
      </c>
      <c r="CS95" s="13">
        <f t="shared" si="244"/>
        <v>0</v>
      </c>
      <c r="CT95" s="13">
        <f t="shared" si="245"/>
        <v>0</v>
      </c>
      <c r="CU95" s="13">
        <f t="shared" si="246"/>
        <v>0</v>
      </c>
      <c r="CV95" s="13">
        <f t="shared" si="247"/>
        <v>0</v>
      </c>
      <c r="CW95" s="13">
        <f t="shared" si="248"/>
        <v>0</v>
      </c>
      <c r="CX95" s="13">
        <f t="shared" si="249"/>
        <v>0</v>
      </c>
      <c r="CY95" s="13">
        <f t="shared" si="250"/>
        <v>0</v>
      </c>
      <c r="CZ95" s="13">
        <f t="shared" si="251"/>
        <v>0</v>
      </c>
      <c r="DA95" s="13">
        <f t="shared" si="252"/>
        <v>0</v>
      </c>
      <c r="DB95" s="13">
        <f t="shared" si="253"/>
        <v>0</v>
      </c>
      <c r="DC95" s="13">
        <f t="shared" si="254"/>
        <v>0</v>
      </c>
      <c r="DD95" s="13">
        <f t="shared" si="255"/>
        <v>0</v>
      </c>
      <c r="DE95" s="13">
        <f t="shared" si="256"/>
        <v>0</v>
      </c>
      <c r="DF95" s="13">
        <f t="shared" si="257"/>
        <v>0</v>
      </c>
      <c r="DG95" s="13">
        <f t="shared" si="258"/>
        <v>0</v>
      </c>
      <c r="DH95" s="13">
        <f t="shared" si="259"/>
        <v>0</v>
      </c>
      <c r="DI95" s="13">
        <f t="shared" si="260"/>
        <v>0</v>
      </c>
      <c r="DJ95" s="13">
        <f t="shared" si="261"/>
        <v>0</v>
      </c>
      <c r="DK95" s="13">
        <f t="shared" si="262"/>
        <v>0</v>
      </c>
      <c r="DL95" s="13">
        <f t="shared" si="263"/>
        <v>0</v>
      </c>
      <c r="DM95" s="13">
        <f t="shared" si="264"/>
        <v>0</v>
      </c>
      <c r="DN95" s="13">
        <f t="shared" si="265"/>
        <v>0</v>
      </c>
      <c r="DO95" s="13">
        <f t="shared" si="266"/>
        <v>0</v>
      </c>
      <c r="DP95" s="13">
        <f t="shared" si="267"/>
        <v>0</v>
      </c>
      <c r="DQ95" s="13">
        <f t="shared" si="268"/>
        <v>0</v>
      </c>
      <c r="DR95" s="13">
        <f t="shared" si="269"/>
        <v>0</v>
      </c>
      <c r="DS95" s="13">
        <f t="shared" si="270"/>
        <v>0</v>
      </c>
      <c r="DT95" s="13">
        <f t="shared" si="271"/>
        <v>0</v>
      </c>
      <c r="DU95" s="13">
        <f t="shared" si="272"/>
        <v>0</v>
      </c>
      <c r="DV95" s="13">
        <f t="shared" si="273"/>
        <v>0</v>
      </c>
      <c r="DW95" s="13">
        <f t="shared" si="274"/>
        <v>0</v>
      </c>
      <c r="DX95" s="13">
        <f t="shared" si="275"/>
        <v>0</v>
      </c>
      <c r="DY95" s="13">
        <f t="shared" si="276"/>
        <v>0</v>
      </c>
      <c r="DZ95" s="13">
        <f t="shared" si="277"/>
        <v>0</v>
      </c>
      <c r="EA95" s="13">
        <f t="shared" si="278"/>
        <v>0</v>
      </c>
      <c r="EB95" s="13">
        <f t="shared" si="279"/>
        <v>0</v>
      </c>
      <c r="EC95" s="13">
        <f t="shared" si="280"/>
        <v>0</v>
      </c>
      <c r="ED95" s="13">
        <f t="shared" si="281"/>
        <v>0</v>
      </c>
      <c r="EE95" s="13">
        <f t="shared" si="282"/>
        <v>0</v>
      </c>
      <c r="EF95" s="13">
        <f t="shared" si="283"/>
        <v>0</v>
      </c>
      <c r="EG95" s="13">
        <f t="shared" si="284"/>
        <v>0</v>
      </c>
      <c r="EH95" s="13">
        <f t="shared" si="285"/>
        <v>0</v>
      </c>
      <c r="EI95" s="13">
        <f t="shared" si="286"/>
        <v>0</v>
      </c>
      <c r="EJ95" s="13">
        <f t="shared" si="287"/>
        <v>0</v>
      </c>
      <c r="EK95" s="13">
        <f t="shared" si="288"/>
        <v>0</v>
      </c>
      <c r="EL95" s="13">
        <f t="shared" si="289"/>
        <v>0</v>
      </c>
      <c r="EM95" s="13">
        <f t="shared" si="290"/>
        <v>0</v>
      </c>
      <c r="EN95" s="13">
        <f t="shared" si="291"/>
        <v>0</v>
      </c>
      <c r="EO95" s="13">
        <f t="shared" si="292"/>
        <v>0</v>
      </c>
      <c r="EP95" s="13">
        <f t="shared" si="293"/>
        <v>0</v>
      </c>
      <c r="EQ95" s="13">
        <f t="shared" si="294"/>
        <v>0</v>
      </c>
      <c r="ER95" s="13">
        <f t="shared" si="295"/>
        <v>0</v>
      </c>
      <c r="ES95" s="13">
        <f t="shared" si="296"/>
        <v>0</v>
      </c>
      <c r="ET95" s="13">
        <f t="shared" si="297"/>
        <v>0</v>
      </c>
      <c r="EU95" s="13">
        <f t="shared" si="298"/>
        <v>0</v>
      </c>
      <c r="EV95" s="13">
        <f t="shared" si="299"/>
        <v>0</v>
      </c>
      <c r="EW95" s="13">
        <f t="shared" si="300"/>
        <v>0</v>
      </c>
      <c r="EX95" s="13">
        <f t="shared" si="301"/>
        <v>0</v>
      </c>
      <c r="EY95" s="13">
        <f t="shared" si="302"/>
        <v>0</v>
      </c>
      <c r="EZ95" s="13">
        <f t="shared" si="303"/>
        <v>0</v>
      </c>
      <c r="FA95" s="13">
        <f t="shared" si="304"/>
        <v>0</v>
      </c>
      <c r="FB95" s="13">
        <f t="shared" si="305"/>
        <v>0</v>
      </c>
      <c r="FC95" s="13">
        <f t="shared" si="306"/>
        <v>0</v>
      </c>
      <c r="FD95" s="13">
        <f t="shared" si="307"/>
        <v>0</v>
      </c>
      <c r="FE95" s="13">
        <f t="shared" si="308"/>
        <v>0</v>
      </c>
      <c r="FF95" s="13">
        <f t="shared" si="309"/>
        <v>0</v>
      </c>
      <c r="FG95" s="13">
        <f t="shared" si="310"/>
        <v>0</v>
      </c>
      <c r="FH95" s="13">
        <f t="shared" si="311"/>
        <v>0</v>
      </c>
      <c r="FI95" s="13">
        <f t="shared" si="312"/>
        <v>0</v>
      </c>
      <c r="FJ95" s="13">
        <f t="shared" si="313"/>
        <v>0</v>
      </c>
      <c r="FK95" s="13">
        <f t="shared" si="314"/>
        <v>0</v>
      </c>
      <c r="FL95" s="13">
        <f t="shared" si="315"/>
        <v>0</v>
      </c>
      <c r="FM95" s="13">
        <f t="shared" si="316"/>
        <v>0</v>
      </c>
      <c r="FN95" s="13">
        <f t="shared" si="317"/>
        <v>0</v>
      </c>
      <c r="FO95" s="13">
        <f t="shared" si="318"/>
        <v>0</v>
      </c>
      <c r="FP95" s="13">
        <f t="shared" si="319"/>
        <v>0</v>
      </c>
      <c r="FQ95" s="13">
        <f t="shared" si="320"/>
        <v>0</v>
      </c>
      <c r="FR95" s="13">
        <f t="shared" si="321"/>
        <v>0</v>
      </c>
      <c r="FS95" s="13">
        <f t="shared" si="322"/>
        <v>0</v>
      </c>
      <c r="FT95" s="13">
        <f t="shared" si="323"/>
        <v>0</v>
      </c>
      <c r="FU95" s="13">
        <f t="shared" si="324"/>
        <v>0</v>
      </c>
      <c r="FV95" s="13">
        <f t="shared" si="325"/>
        <v>0</v>
      </c>
      <c r="FW95" s="13">
        <f t="shared" si="326"/>
        <v>0</v>
      </c>
      <c r="FX95" s="13">
        <f t="shared" si="327"/>
        <v>0</v>
      </c>
      <c r="FY95" s="13">
        <f t="shared" si="328"/>
        <v>0</v>
      </c>
      <c r="FZ95" s="13">
        <f t="shared" si="329"/>
        <v>0</v>
      </c>
      <c r="GA95" s="13">
        <f t="shared" si="330"/>
        <v>0</v>
      </c>
      <c r="GB95" s="13">
        <f t="shared" si="331"/>
        <v>0</v>
      </c>
      <c r="GC95" s="13">
        <f t="shared" si="332"/>
        <v>0</v>
      </c>
      <c r="GD95" s="13">
        <f t="shared" si="333"/>
        <v>0</v>
      </c>
      <c r="GE95" s="13">
        <f t="shared" si="334"/>
        <v>0</v>
      </c>
      <c r="GF95" s="13">
        <f t="shared" si="335"/>
        <v>1</v>
      </c>
      <c r="GG95" s="13">
        <f t="shared" si="336"/>
        <v>0</v>
      </c>
      <c r="GH95" s="30">
        <f t="shared" si="337"/>
        <v>2</v>
      </c>
    </row>
    <row r="96" spans="1:190">
      <c r="A96" s="2">
        <f>'database including 834 studies'!A96</f>
        <v>95</v>
      </c>
      <c r="B96" s="2">
        <f>'database including 834 studies'!J96</f>
        <v>1</v>
      </c>
      <c r="C96" s="2">
        <f>'database including 834 studies'!K96</f>
        <v>4</v>
      </c>
      <c r="D96" s="2">
        <f>'database including 834 studies'!L96</f>
        <v>1</v>
      </c>
      <c r="E96" s="2">
        <f>'database including 834 studies'!M96</f>
        <v>1</v>
      </c>
      <c r="F96" s="2">
        <f>'database including 834 studies'!N96</f>
        <v>1</v>
      </c>
      <c r="G96" s="2">
        <f>'database including 834 studies'!O96</f>
        <v>1</v>
      </c>
      <c r="H96" s="2">
        <f>'database including 834 studies'!P96</f>
        <v>0</v>
      </c>
      <c r="I96" s="2">
        <f>'database including 834 studies'!Q96</f>
        <v>0</v>
      </c>
      <c r="J96" s="2">
        <f>'database including 834 studies'!R96</f>
        <v>2022</v>
      </c>
      <c r="K96" s="29">
        <f>'database including 834 studies'!A626</f>
        <v>625</v>
      </c>
      <c r="L96" s="2">
        <f>'database including 834 studies'!J626</f>
        <v>0</v>
      </c>
      <c r="M96" s="2">
        <f>'database including 834 studies'!K626</f>
        <v>6</v>
      </c>
      <c r="N96" s="2">
        <f>'database including 834 studies'!L626</f>
        <v>1</v>
      </c>
      <c r="O96" s="2">
        <f>'database including 834 studies'!M626</f>
        <v>1</v>
      </c>
      <c r="P96" s="2">
        <f>'database including 834 studies'!N626</f>
        <v>1</v>
      </c>
      <c r="Q96" s="2">
        <f>'database including 834 studies'!O626</f>
        <v>1</v>
      </c>
      <c r="R96" s="2">
        <f>'database including 834 studies'!P626</f>
        <v>1</v>
      </c>
      <c r="S96" s="2">
        <f>'database including 834 studies'!Q626</f>
        <v>1</v>
      </c>
      <c r="T96" s="2">
        <f>'database including 834 studies'!R626</f>
        <v>2021</v>
      </c>
      <c r="V96" s="13">
        <f t="shared" si="169"/>
        <v>0</v>
      </c>
      <c r="W96" s="13">
        <f t="shared" si="170"/>
        <v>0</v>
      </c>
      <c r="X96" s="13">
        <f t="shared" si="171"/>
        <v>0</v>
      </c>
      <c r="Y96" s="13">
        <f t="shared" si="172"/>
        <v>0</v>
      </c>
      <c r="Z96" s="13">
        <f t="shared" si="173"/>
        <v>0</v>
      </c>
      <c r="AA96" s="13">
        <f t="shared" si="174"/>
        <v>0</v>
      </c>
      <c r="AB96" s="13">
        <f t="shared" si="175"/>
        <v>0</v>
      </c>
      <c r="AC96" s="13">
        <f t="shared" si="176"/>
        <v>0</v>
      </c>
      <c r="AD96" s="13">
        <f t="shared" si="177"/>
        <v>0</v>
      </c>
      <c r="AE96" s="13">
        <f t="shared" si="178"/>
        <v>0</v>
      </c>
      <c r="AF96" s="13">
        <f t="shared" si="179"/>
        <v>0</v>
      </c>
      <c r="AG96" s="13">
        <f t="shared" si="180"/>
        <v>0</v>
      </c>
      <c r="AH96" s="13">
        <f t="shared" si="181"/>
        <v>0</v>
      </c>
      <c r="AI96" s="13">
        <f t="shared" si="182"/>
        <v>0</v>
      </c>
      <c r="AJ96" s="13">
        <f t="shared" si="183"/>
        <v>0</v>
      </c>
      <c r="AK96" s="13">
        <f t="shared" si="184"/>
        <v>0</v>
      </c>
      <c r="AL96" s="13">
        <f t="shared" si="185"/>
        <v>0</v>
      </c>
      <c r="AM96" s="13">
        <f t="shared" si="186"/>
        <v>0</v>
      </c>
      <c r="AN96" s="13">
        <f t="shared" si="187"/>
        <v>0</v>
      </c>
      <c r="AO96" s="13">
        <f t="shared" si="188"/>
        <v>0</v>
      </c>
      <c r="AP96" s="13">
        <f t="shared" si="189"/>
        <v>0</v>
      </c>
      <c r="AQ96" s="13">
        <f t="shared" si="190"/>
        <v>0</v>
      </c>
      <c r="AR96" s="13">
        <f t="shared" si="191"/>
        <v>0</v>
      </c>
      <c r="AS96" s="13">
        <f t="shared" si="192"/>
        <v>0</v>
      </c>
      <c r="AT96" s="13">
        <f t="shared" si="193"/>
        <v>0</v>
      </c>
      <c r="AU96" s="13">
        <f t="shared" si="194"/>
        <v>0</v>
      </c>
      <c r="AV96" s="13">
        <f t="shared" si="195"/>
        <v>0</v>
      </c>
      <c r="AW96" s="13">
        <f t="shared" si="196"/>
        <v>0</v>
      </c>
      <c r="AX96" s="13">
        <f t="shared" si="197"/>
        <v>0</v>
      </c>
      <c r="AY96" s="13">
        <f t="shared" si="198"/>
        <v>0</v>
      </c>
      <c r="AZ96" s="13">
        <f t="shared" si="199"/>
        <v>0</v>
      </c>
      <c r="BA96" s="13">
        <f t="shared" si="200"/>
        <v>0</v>
      </c>
      <c r="BB96" s="13">
        <f t="shared" si="201"/>
        <v>0</v>
      </c>
      <c r="BC96" s="13">
        <f t="shared" si="202"/>
        <v>0</v>
      </c>
      <c r="BD96" s="13">
        <f t="shared" si="203"/>
        <v>0</v>
      </c>
      <c r="BE96" s="13">
        <f t="shared" si="204"/>
        <v>0</v>
      </c>
      <c r="BF96" s="13">
        <f t="shared" si="205"/>
        <v>0</v>
      </c>
      <c r="BG96" s="13">
        <f t="shared" si="206"/>
        <v>0</v>
      </c>
      <c r="BH96" s="13">
        <f t="shared" si="207"/>
        <v>0</v>
      </c>
      <c r="BI96" s="13">
        <f t="shared" si="208"/>
        <v>0</v>
      </c>
      <c r="BJ96" s="13">
        <f t="shared" si="209"/>
        <v>0</v>
      </c>
      <c r="BK96" s="13">
        <f t="shared" si="210"/>
        <v>0</v>
      </c>
      <c r="BL96" s="13">
        <f t="shared" si="211"/>
        <v>0</v>
      </c>
      <c r="BM96" s="13">
        <f t="shared" si="212"/>
        <v>0</v>
      </c>
      <c r="BN96" s="13">
        <f t="shared" si="213"/>
        <v>0</v>
      </c>
      <c r="BO96" s="13">
        <f t="shared" si="214"/>
        <v>0</v>
      </c>
      <c r="BP96" s="13">
        <f t="shared" si="215"/>
        <v>0</v>
      </c>
      <c r="BQ96" s="13">
        <f t="shared" si="216"/>
        <v>0</v>
      </c>
      <c r="BR96" s="13">
        <f t="shared" si="217"/>
        <v>0</v>
      </c>
      <c r="BS96" s="13">
        <f t="shared" si="218"/>
        <v>0</v>
      </c>
      <c r="BT96" s="13">
        <f t="shared" si="219"/>
        <v>0</v>
      </c>
      <c r="BU96" s="13">
        <f t="shared" si="220"/>
        <v>0</v>
      </c>
      <c r="BV96" s="13">
        <f t="shared" si="221"/>
        <v>0</v>
      </c>
      <c r="BW96" s="13">
        <f t="shared" si="222"/>
        <v>0</v>
      </c>
      <c r="BX96" s="13">
        <f t="shared" si="223"/>
        <v>0</v>
      </c>
      <c r="BY96" s="13">
        <f t="shared" si="224"/>
        <v>0</v>
      </c>
      <c r="BZ96" s="13">
        <f t="shared" si="225"/>
        <v>0</v>
      </c>
      <c r="CA96" s="13">
        <f t="shared" si="226"/>
        <v>0</v>
      </c>
      <c r="CB96" s="13">
        <f t="shared" si="227"/>
        <v>0</v>
      </c>
      <c r="CC96" s="13">
        <f t="shared" si="228"/>
        <v>1</v>
      </c>
      <c r="CD96" s="13">
        <f t="shared" si="229"/>
        <v>0</v>
      </c>
      <c r="CE96" s="13">
        <f t="shared" si="230"/>
        <v>0</v>
      </c>
      <c r="CF96" s="13">
        <f t="shared" si="231"/>
        <v>0</v>
      </c>
      <c r="CG96" s="13">
        <f t="shared" si="232"/>
        <v>0</v>
      </c>
      <c r="CH96" s="13">
        <f t="shared" si="233"/>
        <v>0</v>
      </c>
      <c r="CI96" s="13">
        <f t="shared" si="234"/>
        <v>0</v>
      </c>
      <c r="CJ96" s="13">
        <f t="shared" si="235"/>
        <v>0</v>
      </c>
      <c r="CK96" s="13">
        <f t="shared" si="236"/>
        <v>0</v>
      </c>
      <c r="CL96" s="13">
        <f t="shared" si="237"/>
        <v>0</v>
      </c>
      <c r="CM96" s="13">
        <f t="shared" si="238"/>
        <v>0</v>
      </c>
      <c r="CN96" s="13">
        <f t="shared" si="239"/>
        <v>0</v>
      </c>
      <c r="CO96" s="13">
        <f t="shared" si="240"/>
        <v>0</v>
      </c>
      <c r="CP96" s="13">
        <f t="shared" si="241"/>
        <v>0</v>
      </c>
      <c r="CQ96" s="13">
        <f t="shared" si="242"/>
        <v>0</v>
      </c>
      <c r="CR96" s="13">
        <f t="shared" si="243"/>
        <v>0</v>
      </c>
      <c r="CS96" s="13">
        <f t="shared" si="244"/>
        <v>0</v>
      </c>
      <c r="CT96" s="13">
        <f t="shared" si="245"/>
        <v>0</v>
      </c>
      <c r="CU96" s="13">
        <f t="shared" si="246"/>
        <v>0</v>
      </c>
      <c r="CV96" s="13">
        <f t="shared" si="247"/>
        <v>0</v>
      </c>
      <c r="CW96" s="13">
        <f t="shared" si="248"/>
        <v>0</v>
      </c>
      <c r="CX96" s="13">
        <f t="shared" si="249"/>
        <v>0</v>
      </c>
      <c r="CY96" s="13">
        <f t="shared" si="250"/>
        <v>0</v>
      </c>
      <c r="CZ96" s="13">
        <f t="shared" si="251"/>
        <v>0</v>
      </c>
      <c r="DA96" s="13">
        <f t="shared" si="252"/>
        <v>0</v>
      </c>
      <c r="DB96" s="13">
        <f t="shared" si="253"/>
        <v>0</v>
      </c>
      <c r="DC96" s="13">
        <f t="shared" si="254"/>
        <v>0</v>
      </c>
      <c r="DD96" s="13">
        <f t="shared" si="255"/>
        <v>0</v>
      </c>
      <c r="DE96" s="13">
        <f t="shared" si="256"/>
        <v>0</v>
      </c>
      <c r="DF96" s="13">
        <f t="shared" si="257"/>
        <v>0</v>
      </c>
      <c r="DG96" s="13">
        <f t="shared" si="258"/>
        <v>0</v>
      </c>
      <c r="DH96" s="13">
        <f t="shared" si="259"/>
        <v>0</v>
      </c>
      <c r="DI96" s="13">
        <f t="shared" si="260"/>
        <v>0</v>
      </c>
      <c r="DJ96" s="13">
        <f t="shared" si="261"/>
        <v>0</v>
      </c>
      <c r="DK96" s="13">
        <f t="shared" si="262"/>
        <v>0</v>
      </c>
      <c r="DL96" s="13">
        <f t="shared" si="263"/>
        <v>0</v>
      </c>
      <c r="DM96" s="13">
        <f t="shared" si="264"/>
        <v>0</v>
      </c>
      <c r="DN96" s="13">
        <f t="shared" si="265"/>
        <v>0</v>
      </c>
      <c r="DO96" s="13">
        <f t="shared" si="266"/>
        <v>0</v>
      </c>
      <c r="DP96" s="13">
        <f t="shared" si="267"/>
        <v>0</v>
      </c>
      <c r="DQ96" s="13">
        <f t="shared" si="268"/>
        <v>0</v>
      </c>
      <c r="DR96" s="13">
        <f t="shared" si="269"/>
        <v>0</v>
      </c>
      <c r="DS96" s="13">
        <f t="shared" si="270"/>
        <v>0</v>
      </c>
      <c r="DT96" s="13">
        <f t="shared" si="271"/>
        <v>0</v>
      </c>
      <c r="DU96" s="13">
        <f t="shared" si="272"/>
        <v>0</v>
      </c>
      <c r="DV96" s="13">
        <f t="shared" si="273"/>
        <v>0</v>
      </c>
      <c r="DW96" s="13">
        <f t="shared" si="274"/>
        <v>0</v>
      </c>
      <c r="DX96" s="13">
        <f t="shared" si="275"/>
        <v>0</v>
      </c>
      <c r="DY96" s="13">
        <f t="shared" si="276"/>
        <v>0</v>
      </c>
      <c r="DZ96" s="13">
        <f t="shared" si="277"/>
        <v>0</v>
      </c>
      <c r="EA96" s="13">
        <f t="shared" si="278"/>
        <v>0</v>
      </c>
      <c r="EB96" s="13">
        <f t="shared" si="279"/>
        <v>0</v>
      </c>
      <c r="EC96" s="13">
        <f t="shared" si="280"/>
        <v>0</v>
      </c>
      <c r="ED96" s="13">
        <f t="shared" si="281"/>
        <v>0</v>
      </c>
      <c r="EE96" s="13">
        <f t="shared" si="282"/>
        <v>0</v>
      </c>
      <c r="EF96" s="13">
        <f t="shared" si="283"/>
        <v>0</v>
      </c>
      <c r="EG96" s="13">
        <f t="shared" si="284"/>
        <v>0</v>
      </c>
      <c r="EH96" s="13">
        <f t="shared" si="285"/>
        <v>0</v>
      </c>
      <c r="EI96" s="13">
        <f t="shared" si="286"/>
        <v>0</v>
      </c>
      <c r="EJ96" s="13">
        <f t="shared" si="287"/>
        <v>0</v>
      </c>
      <c r="EK96" s="13">
        <f t="shared" si="288"/>
        <v>0</v>
      </c>
      <c r="EL96" s="13">
        <f t="shared" si="289"/>
        <v>0</v>
      </c>
      <c r="EM96" s="13">
        <f t="shared" si="290"/>
        <v>0</v>
      </c>
      <c r="EN96" s="13">
        <f t="shared" si="291"/>
        <v>0</v>
      </c>
      <c r="EO96" s="13">
        <f t="shared" si="292"/>
        <v>0</v>
      </c>
      <c r="EP96" s="13">
        <f t="shared" si="293"/>
        <v>0</v>
      </c>
      <c r="EQ96" s="13">
        <f t="shared" si="294"/>
        <v>0</v>
      </c>
      <c r="ER96" s="13">
        <f t="shared" si="295"/>
        <v>0</v>
      </c>
      <c r="ES96" s="13">
        <f t="shared" si="296"/>
        <v>0</v>
      </c>
      <c r="ET96" s="13">
        <f t="shared" si="297"/>
        <v>0</v>
      </c>
      <c r="EU96" s="13">
        <f t="shared" si="298"/>
        <v>0</v>
      </c>
      <c r="EV96" s="13">
        <f t="shared" si="299"/>
        <v>0</v>
      </c>
      <c r="EW96" s="13">
        <f t="shared" si="300"/>
        <v>0</v>
      </c>
      <c r="EX96" s="13">
        <f t="shared" si="301"/>
        <v>0</v>
      </c>
      <c r="EY96" s="13">
        <f t="shared" si="302"/>
        <v>0</v>
      </c>
      <c r="EZ96" s="13">
        <f t="shared" si="303"/>
        <v>0</v>
      </c>
      <c r="FA96" s="13">
        <f t="shared" si="304"/>
        <v>0</v>
      </c>
      <c r="FB96" s="13">
        <f t="shared" si="305"/>
        <v>0</v>
      </c>
      <c r="FC96" s="13">
        <f t="shared" si="306"/>
        <v>0</v>
      </c>
      <c r="FD96" s="13">
        <f t="shared" si="307"/>
        <v>0</v>
      </c>
      <c r="FE96" s="13">
        <f t="shared" si="308"/>
        <v>0</v>
      </c>
      <c r="FF96" s="13">
        <f t="shared" si="309"/>
        <v>0</v>
      </c>
      <c r="FG96" s="13">
        <f t="shared" si="310"/>
        <v>0</v>
      </c>
      <c r="FH96" s="13">
        <f t="shared" si="311"/>
        <v>0</v>
      </c>
      <c r="FI96" s="13">
        <f t="shared" si="312"/>
        <v>0</v>
      </c>
      <c r="FJ96" s="13">
        <f t="shared" si="313"/>
        <v>0</v>
      </c>
      <c r="FK96" s="13">
        <f t="shared" si="314"/>
        <v>0</v>
      </c>
      <c r="FL96" s="13">
        <f t="shared" si="315"/>
        <v>0</v>
      </c>
      <c r="FM96" s="13">
        <f t="shared" si="316"/>
        <v>0</v>
      </c>
      <c r="FN96" s="13">
        <f t="shared" si="317"/>
        <v>0</v>
      </c>
      <c r="FO96" s="13">
        <f t="shared" si="318"/>
        <v>0</v>
      </c>
      <c r="FP96" s="13">
        <f t="shared" si="319"/>
        <v>0</v>
      </c>
      <c r="FQ96" s="13">
        <f t="shared" si="320"/>
        <v>0</v>
      </c>
      <c r="FR96" s="13">
        <f t="shared" si="321"/>
        <v>0</v>
      </c>
      <c r="FS96" s="13">
        <f t="shared" si="322"/>
        <v>0</v>
      </c>
      <c r="FT96" s="13">
        <f t="shared" si="323"/>
        <v>0</v>
      </c>
      <c r="FU96" s="13">
        <f t="shared" si="324"/>
        <v>0</v>
      </c>
      <c r="FV96" s="13">
        <f t="shared" si="325"/>
        <v>0</v>
      </c>
      <c r="FW96" s="13">
        <f t="shared" si="326"/>
        <v>0</v>
      </c>
      <c r="FX96" s="13">
        <f t="shared" si="327"/>
        <v>0</v>
      </c>
      <c r="FY96" s="13">
        <f t="shared" si="328"/>
        <v>0</v>
      </c>
      <c r="FZ96" s="13">
        <f t="shared" si="329"/>
        <v>0</v>
      </c>
      <c r="GA96" s="13">
        <f t="shared" si="330"/>
        <v>0</v>
      </c>
      <c r="GB96" s="13">
        <f t="shared" si="331"/>
        <v>0</v>
      </c>
      <c r="GC96" s="13">
        <f t="shared" si="332"/>
        <v>0</v>
      </c>
      <c r="GD96" s="13">
        <f t="shared" si="333"/>
        <v>0</v>
      </c>
      <c r="GE96" s="13">
        <f t="shared" si="334"/>
        <v>0</v>
      </c>
      <c r="GF96" s="13">
        <f t="shared" si="335"/>
        <v>1</v>
      </c>
      <c r="GG96" s="13">
        <f t="shared" si="336"/>
        <v>0</v>
      </c>
      <c r="GH96" s="30">
        <f t="shared" si="337"/>
        <v>2</v>
      </c>
    </row>
    <row r="97" spans="1:190">
      <c r="A97" s="2">
        <f>'database including 834 studies'!A97</f>
        <v>96</v>
      </c>
      <c r="B97" s="2">
        <f>'database including 834 studies'!J97</f>
        <v>1</v>
      </c>
      <c r="C97" s="2">
        <f>'database including 834 studies'!K97</f>
        <v>4</v>
      </c>
      <c r="D97" s="2">
        <f>'database including 834 studies'!L97</f>
        <v>1</v>
      </c>
      <c r="E97" s="2">
        <f>'database including 834 studies'!M97</f>
        <v>1</v>
      </c>
      <c r="F97" s="2">
        <f>'database including 834 studies'!N97</f>
        <v>1</v>
      </c>
      <c r="G97" s="2">
        <f>'database including 834 studies'!O97</f>
        <v>1</v>
      </c>
      <c r="H97" s="2">
        <f>'database including 834 studies'!P97</f>
        <v>0</v>
      </c>
      <c r="I97" s="2">
        <f>'database including 834 studies'!Q97</f>
        <v>0</v>
      </c>
      <c r="J97" s="2">
        <f>'database including 834 studies'!R97</f>
        <v>2019</v>
      </c>
      <c r="K97" s="29">
        <f>'database including 834 studies'!A627</f>
        <v>626</v>
      </c>
      <c r="L97" s="2">
        <f>'database including 834 studies'!J627</f>
        <v>0</v>
      </c>
      <c r="M97" s="2">
        <f>'database including 834 studies'!K627</f>
        <v>6</v>
      </c>
      <c r="N97" s="2">
        <f>'database including 834 studies'!L627</f>
        <v>1</v>
      </c>
      <c r="O97" s="2">
        <f>'database including 834 studies'!M627</f>
        <v>1</v>
      </c>
      <c r="P97" s="2">
        <f>'database including 834 studies'!N627</f>
        <v>1</v>
      </c>
      <c r="Q97" s="2">
        <f>'database including 834 studies'!O627</f>
        <v>1</v>
      </c>
      <c r="R97" s="2">
        <f>'database including 834 studies'!P627</f>
        <v>1</v>
      </c>
      <c r="S97" s="2">
        <f>'database including 834 studies'!Q627</f>
        <v>1</v>
      </c>
      <c r="T97" s="2">
        <f>'database including 834 studies'!R627</f>
        <v>2018</v>
      </c>
      <c r="V97" s="13">
        <f t="shared" si="169"/>
        <v>0</v>
      </c>
      <c r="W97" s="13">
        <f t="shared" si="170"/>
        <v>0</v>
      </c>
      <c r="X97" s="13">
        <f t="shared" si="171"/>
        <v>0</v>
      </c>
      <c r="Y97" s="13">
        <f t="shared" si="172"/>
        <v>0</v>
      </c>
      <c r="Z97" s="13">
        <f t="shared" si="173"/>
        <v>0</v>
      </c>
      <c r="AA97" s="13">
        <f t="shared" si="174"/>
        <v>0</v>
      </c>
      <c r="AB97" s="13">
        <f t="shared" si="175"/>
        <v>0</v>
      </c>
      <c r="AC97" s="13">
        <f t="shared" si="176"/>
        <v>0</v>
      </c>
      <c r="AD97" s="13">
        <f t="shared" si="177"/>
        <v>0</v>
      </c>
      <c r="AE97" s="13">
        <f t="shared" si="178"/>
        <v>0</v>
      </c>
      <c r="AF97" s="13">
        <f t="shared" si="179"/>
        <v>0</v>
      </c>
      <c r="AG97" s="13">
        <f t="shared" si="180"/>
        <v>0</v>
      </c>
      <c r="AH97" s="13">
        <f t="shared" si="181"/>
        <v>0</v>
      </c>
      <c r="AI97" s="13">
        <f t="shared" si="182"/>
        <v>0</v>
      </c>
      <c r="AJ97" s="13">
        <f t="shared" si="183"/>
        <v>0</v>
      </c>
      <c r="AK97" s="13">
        <f t="shared" si="184"/>
        <v>0</v>
      </c>
      <c r="AL97" s="13">
        <f t="shared" si="185"/>
        <v>0</v>
      </c>
      <c r="AM97" s="13">
        <f t="shared" si="186"/>
        <v>0</v>
      </c>
      <c r="AN97" s="13">
        <f t="shared" si="187"/>
        <v>0</v>
      </c>
      <c r="AO97" s="13">
        <f t="shared" si="188"/>
        <v>0</v>
      </c>
      <c r="AP97" s="13">
        <f t="shared" si="189"/>
        <v>0</v>
      </c>
      <c r="AQ97" s="13">
        <f t="shared" si="190"/>
        <v>0</v>
      </c>
      <c r="AR97" s="13">
        <f t="shared" si="191"/>
        <v>0</v>
      </c>
      <c r="AS97" s="13">
        <f t="shared" si="192"/>
        <v>0</v>
      </c>
      <c r="AT97" s="13">
        <f t="shared" si="193"/>
        <v>0</v>
      </c>
      <c r="AU97" s="13">
        <f t="shared" si="194"/>
        <v>0</v>
      </c>
      <c r="AV97" s="13">
        <f t="shared" si="195"/>
        <v>0</v>
      </c>
      <c r="AW97" s="13">
        <f t="shared" si="196"/>
        <v>0</v>
      </c>
      <c r="AX97" s="13">
        <f t="shared" si="197"/>
        <v>0</v>
      </c>
      <c r="AY97" s="13">
        <f t="shared" si="198"/>
        <v>0</v>
      </c>
      <c r="AZ97" s="13">
        <f t="shared" si="199"/>
        <v>0</v>
      </c>
      <c r="BA97" s="13">
        <f t="shared" si="200"/>
        <v>0</v>
      </c>
      <c r="BB97" s="13">
        <f t="shared" si="201"/>
        <v>0</v>
      </c>
      <c r="BC97" s="13">
        <f t="shared" si="202"/>
        <v>0</v>
      </c>
      <c r="BD97" s="13">
        <f t="shared" si="203"/>
        <v>0</v>
      </c>
      <c r="BE97" s="13">
        <f t="shared" si="204"/>
        <v>0</v>
      </c>
      <c r="BF97" s="13">
        <f t="shared" si="205"/>
        <v>0</v>
      </c>
      <c r="BG97" s="13">
        <f t="shared" si="206"/>
        <v>0</v>
      </c>
      <c r="BH97" s="13">
        <f t="shared" si="207"/>
        <v>0</v>
      </c>
      <c r="BI97" s="13">
        <f t="shared" si="208"/>
        <v>0</v>
      </c>
      <c r="BJ97" s="13">
        <f t="shared" si="209"/>
        <v>0</v>
      </c>
      <c r="BK97" s="13">
        <f t="shared" si="210"/>
        <v>0</v>
      </c>
      <c r="BL97" s="13">
        <f t="shared" si="211"/>
        <v>0</v>
      </c>
      <c r="BM97" s="13">
        <f t="shared" si="212"/>
        <v>0</v>
      </c>
      <c r="BN97" s="13">
        <f t="shared" si="213"/>
        <v>0</v>
      </c>
      <c r="BO97" s="13">
        <f t="shared" si="214"/>
        <v>0</v>
      </c>
      <c r="BP97" s="13">
        <f t="shared" si="215"/>
        <v>0</v>
      </c>
      <c r="BQ97" s="13">
        <f t="shared" si="216"/>
        <v>0</v>
      </c>
      <c r="BR97" s="13">
        <f t="shared" si="217"/>
        <v>0</v>
      </c>
      <c r="BS97" s="13">
        <f t="shared" si="218"/>
        <v>0</v>
      </c>
      <c r="BT97" s="13">
        <f t="shared" si="219"/>
        <v>0</v>
      </c>
      <c r="BU97" s="13">
        <f t="shared" si="220"/>
        <v>0</v>
      </c>
      <c r="BV97" s="13">
        <f t="shared" si="221"/>
        <v>0</v>
      </c>
      <c r="BW97" s="13">
        <f t="shared" si="222"/>
        <v>0</v>
      </c>
      <c r="BX97" s="13">
        <f t="shared" si="223"/>
        <v>0</v>
      </c>
      <c r="BY97" s="13">
        <f t="shared" si="224"/>
        <v>0</v>
      </c>
      <c r="BZ97" s="13">
        <f t="shared" si="225"/>
        <v>1</v>
      </c>
      <c r="CA97" s="13">
        <f t="shared" si="226"/>
        <v>0</v>
      </c>
      <c r="CB97" s="13">
        <f t="shared" si="227"/>
        <v>0</v>
      </c>
      <c r="CC97" s="13">
        <f t="shared" si="228"/>
        <v>0</v>
      </c>
      <c r="CD97" s="13">
        <f t="shared" si="229"/>
        <v>0</v>
      </c>
      <c r="CE97" s="13">
        <f t="shared" si="230"/>
        <v>0</v>
      </c>
      <c r="CF97" s="13">
        <f t="shared" si="231"/>
        <v>0</v>
      </c>
      <c r="CG97" s="13">
        <f t="shared" si="232"/>
        <v>0</v>
      </c>
      <c r="CH97" s="13">
        <f t="shared" si="233"/>
        <v>0</v>
      </c>
      <c r="CI97" s="13">
        <f t="shared" si="234"/>
        <v>0</v>
      </c>
      <c r="CJ97" s="13">
        <f t="shared" si="235"/>
        <v>0</v>
      </c>
      <c r="CK97" s="13">
        <f t="shared" si="236"/>
        <v>0</v>
      </c>
      <c r="CL97" s="13">
        <f t="shared" si="237"/>
        <v>0</v>
      </c>
      <c r="CM97" s="13">
        <f t="shared" si="238"/>
        <v>0</v>
      </c>
      <c r="CN97" s="13">
        <f t="shared" si="239"/>
        <v>0</v>
      </c>
      <c r="CO97" s="13">
        <f t="shared" si="240"/>
        <v>0</v>
      </c>
      <c r="CP97" s="13">
        <f t="shared" si="241"/>
        <v>0</v>
      </c>
      <c r="CQ97" s="13">
        <f t="shared" si="242"/>
        <v>0</v>
      </c>
      <c r="CR97" s="13">
        <f t="shared" si="243"/>
        <v>0</v>
      </c>
      <c r="CS97" s="13">
        <f t="shared" si="244"/>
        <v>0</v>
      </c>
      <c r="CT97" s="13">
        <f t="shared" si="245"/>
        <v>0</v>
      </c>
      <c r="CU97" s="13">
        <f t="shared" si="246"/>
        <v>0</v>
      </c>
      <c r="CV97" s="13">
        <f t="shared" si="247"/>
        <v>0</v>
      </c>
      <c r="CW97" s="13">
        <f t="shared" si="248"/>
        <v>0</v>
      </c>
      <c r="CX97" s="13">
        <f t="shared" si="249"/>
        <v>0</v>
      </c>
      <c r="CY97" s="13">
        <f t="shared" si="250"/>
        <v>0</v>
      </c>
      <c r="CZ97" s="13">
        <f t="shared" si="251"/>
        <v>0</v>
      </c>
      <c r="DA97" s="13">
        <f t="shared" si="252"/>
        <v>0</v>
      </c>
      <c r="DB97" s="13">
        <f t="shared" si="253"/>
        <v>0</v>
      </c>
      <c r="DC97" s="13">
        <f t="shared" si="254"/>
        <v>0</v>
      </c>
      <c r="DD97" s="13">
        <f t="shared" si="255"/>
        <v>0</v>
      </c>
      <c r="DE97" s="13">
        <f t="shared" si="256"/>
        <v>0</v>
      </c>
      <c r="DF97" s="13">
        <f t="shared" si="257"/>
        <v>0</v>
      </c>
      <c r="DG97" s="13">
        <f t="shared" si="258"/>
        <v>0</v>
      </c>
      <c r="DH97" s="13">
        <f t="shared" si="259"/>
        <v>0</v>
      </c>
      <c r="DI97" s="13">
        <f t="shared" si="260"/>
        <v>0</v>
      </c>
      <c r="DJ97" s="13">
        <f t="shared" si="261"/>
        <v>0</v>
      </c>
      <c r="DK97" s="13">
        <f t="shared" si="262"/>
        <v>0</v>
      </c>
      <c r="DL97" s="13">
        <f t="shared" si="263"/>
        <v>0</v>
      </c>
      <c r="DM97" s="13">
        <f t="shared" si="264"/>
        <v>0</v>
      </c>
      <c r="DN97" s="13">
        <f t="shared" si="265"/>
        <v>0</v>
      </c>
      <c r="DO97" s="13">
        <f t="shared" si="266"/>
        <v>0</v>
      </c>
      <c r="DP97" s="13">
        <f t="shared" si="267"/>
        <v>0</v>
      </c>
      <c r="DQ97" s="13">
        <f t="shared" si="268"/>
        <v>0</v>
      </c>
      <c r="DR97" s="13">
        <f t="shared" si="269"/>
        <v>0</v>
      </c>
      <c r="DS97" s="13">
        <f t="shared" si="270"/>
        <v>0</v>
      </c>
      <c r="DT97" s="13">
        <f t="shared" si="271"/>
        <v>0</v>
      </c>
      <c r="DU97" s="13">
        <f t="shared" si="272"/>
        <v>0</v>
      </c>
      <c r="DV97" s="13">
        <f t="shared" si="273"/>
        <v>0</v>
      </c>
      <c r="DW97" s="13">
        <f t="shared" si="274"/>
        <v>0</v>
      </c>
      <c r="DX97" s="13">
        <f t="shared" si="275"/>
        <v>0</v>
      </c>
      <c r="DY97" s="13">
        <f t="shared" si="276"/>
        <v>0</v>
      </c>
      <c r="DZ97" s="13">
        <f t="shared" si="277"/>
        <v>0</v>
      </c>
      <c r="EA97" s="13">
        <f t="shared" si="278"/>
        <v>0</v>
      </c>
      <c r="EB97" s="13">
        <f t="shared" si="279"/>
        <v>0</v>
      </c>
      <c r="EC97" s="13">
        <f t="shared" si="280"/>
        <v>0</v>
      </c>
      <c r="ED97" s="13">
        <f t="shared" si="281"/>
        <v>0</v>
      </c>
      <c r="EE97" s="13">
        <f t="shared" si="282"/>
        <v>0</v>
      </c>
      <c r="EF97" s="13">
        <f t="shared" si="283"/>
        <v>0</v>
      </c>
      <c r="EG97" s="13">
        <f t="shared" si="284"/>
        <v>0</v>
      </c>
      <c r="EH97" s="13">
        <f t="shared" si="285"/>
        <v>0</v>
      </c>
      <c r="EI97" s="13">
        <f t="shared" si="286"/>
        <v>0</v>
      </c>
      <c r="EJ97" s="13">
        <f t="shared" si="287"/>
        <v>0</v>
      </c>
      <c r="EK97" s="13">
        <f t="shared" si="288"/>
        <v>0</v>
      </c>
      <c r="EL97" s="13">
        <f t="shared" si="289"/>
        <v>0</v>
      </c>
      <c r="EM97" s="13">
        <f t="shared" si="290"/>
        <v>0</v>
      </c>
      <c r="EN97" s="13">
        <f t="shared" si="291"/>
        <v>0</v>
      </c>
      <c r="EO97" s="13">
        <f t="shared" si="292"/>
        <v>0</v>
      </c>
      <c r="EP97" s="13">
        <f t="shared" si="293"/>
        <v>0</v>
      </c>
      <c r="EQ97" s="13">
        <f t="shared" si="294"/>
        <v>0</v>
      </c>
      <c r="ER97" s="13">
        <f t="shared" si="295"/>
        <v>0</v>
      </c>
      <c r="ES97" s="13">
        <f t="shared" si="296"/>
        <v>0</v>
      </c>
      <c r="ET97" s="13">
        <f t="shared" si="297"/>
        <v>0</v>
      </c>
      <c r="EU97" s="13">
        <f t="shared" si="298"/>
        <v>0</v>
      </c>
      <c r="EV97" s="13">
        <f t="shared" si="299"/>
        <v>0</v>
      </c>
      <c r="EW97" s="13">
        <f t="shared" si="300"/>
        <v>0</v>
      </c>
      <c r="EX97" s="13">
        <f t="shared" si="301"/>
        <v>0</v>
      </c>
      <c r="EY97" s="13">
        <f t="shared" si="302"/>
        <v>0</v>
      </c>
      <c r="EZ97" s="13">
        <f t="shared" si="303"/>
        <v>0</v>
      </c>
      <c r="FA97" s="13">
        <f t="shared" si="304"/>
        <v>0</v>
      </c>
      <c r="FB97" s="13">
        <f t="shared" si="305"/>
        <v>0</v>
      </c>
      <c r="FC97" s="13">
        <f t="shared" si="306"/>
        <v>0</v>
      </c>
      <c r="FD97" s="13">
        <f t="shared" si="307"/>
        <v>0</v>
      </c>
      <c r="FE97" s="13">
        <f t="shared" si="308"/>
        <v>0</v>
      </c>
      <c r="FF97" s="13">
        <f t="shared" si="309"/>
        <v>0</v>
      </c>
      <c r="FG97" s="13">
        <f t="shared" si="310"/>
        <v>0</v>
      </c>
      <c r="FH97" s="13">
        <f t="shared" si="311"/>
        <v>0</v>
      </c>
      <c r="FI97" s="13">
        <f t="shared" si="312"/>
        <v>0</v>
      </c>
      <c r="FJ97" s="13">
        <f t="shared" si="313"/>
        <v>0</v>
      </c>
      <c r="FK97" s="13">
        <f t="shared" si="314"/>
        <v>0</v>
      </c>
      <c r="FL97" s="13">
        <f t="shared" si="315"/>
        <v>0</v>
      </c>
      <c r="FM97" s="13">
        <f t="shared" si="316"/>
        <v>0</v>
      </c>
      <c r="FN97" s="13">
        <f t="shared" si="317"/>
        <v>0</v>
      </c>
      <c r="FO97" s="13">
        <f t="shared" si="318"/>
        <v>0</v>
      </c>
      <c r="FP97" s="13">
        <f t="shared" si="319"/>
        <v>0</v>
      </c>
      <c r="FQ97" s="13">
        <f t="shared" si="320"/>
        <v>0</v>
      </c>
      <c r="FR97" s="13">
        <f t="shared" si="321"/>
        <v>0</v>
      </c>
      <c r="FS97" s="13">
        <f t="shared" si="322"/>
        <v>0</v>
      </c>
      <c r="FT97" s="13">
        <f t="shared" si="323"/>
        <v>0</v>
      </c>
      <c r="FU97" s="13">
        <f t="shared" si="324"/>
        <v>0</v>
      </c>
      <c r="FV97" s="13">
        <f t="shared" si="325"/>
        <v>0</v>
      </c>
      <c r="FW97" s="13">
        <f t="shared" si="326"/>
        <v>0</v>
      </c>
      <c r="FX97" s="13">
        <f t="shared" si="327"/>
        <v>0</v>
      </c>
      <c r="FY97" s="13">
        <f t="shared" si="328"/>
        <v>0</v>
      </c>
      <c r="FZ97" s="13">
        <f t="shared" si="329"/>
        <v>0</v>
      </c>
      <c r="GA97" s="13">
        <f t="shared" si="330"/>
        <v>0</v>
      </c>
      <c r="GB97" s="13">
        <f t="shared" si="331"/>
        <v>0</v>
      </c>
      <c r="GC97" s="13">
        <f t="shared" si="332"/>
        <v>1</v>
      </c>
      <c r="GD97" s="13">
        <f t="shared" si="333"/>
        <v>0</v>
      </c>
      <c r="GE97" s="13">
        <f t="shared" si="334"/>
        <v>0</v>
      </c>
      <c r="GF97" s="13">
        <f t="shared" si="335"/>
        <v>0</v>
      </c>
      <c r="GG97" s="13">
        <f t="shared" si="336"/>
        <v>0</v>
      </c>
      <c r="GH97" s="30">
        <f t="shared" si="337"/>
        <v>2</v>
      </c>
    </row>
    <row r="98" spans="1:190">
      <c r="A98" s="2">
        <f>'database including 834 studies'!A98</f>
        <v>97</v>
      </c>
      <c r="B98" s="2">
        <f>'database including 834 studies'!J98</f>
        <v>1</v>
      </c>
      <c r="C98" s="2">
        <f>'database including 834 studies'!K98</f>
        <v>4</v>
      </c>
      <c r="D98" s="2">
        <f>'database including 834 studies'!L98</f>
        <v>1</v>
      </c>
      <c r="E98" s="2">
        <f>'database including 834 studies'!M98</f>
        <v>1</v>
      </c>
      <c r="F98" s="2">
        <f>'database including 834 studies'!N98</f>
        <v>0</v>
      </c>
      <c r="G98" s="2">
        <f>'database including 834 studies'!O98</f>
        <v>1</v>
      </c>
      <c r="H98" s="2">
        <f>'database including 834 studies'!P98</f>
        <v>1</v>
      </c>
      <c r="I98" s="2">
        <f>'database including 834 studies'!Q98</f>
        <v>0</v>
      </c>
      <c r="J98" s="2">
        <f>'database including 834 studies'!R98</f>
        <v>2019</v>
      </c>
      <c r="K98" s="29">
        <f>'database including 834 studies'!A628</f>
        <v>627</v>
      </c>
      <c r="L98" s="2">
        <f>'database including 834 studies'!J628</f>
        <v>0</v>
      </c>
      <c r="M98" s="2">
        <f>'database including 834 studies'!K628</f>
        <v>6</v>
      </c>
      <c r="N98" s="2">
        <f>'database including 834 studies'!L628</f>
        <v>1</v>
      </c>
      <c r="O98" s="2">
        <f>'database including 834 studies'!M628</f>
        <v>1</v>
      </c>
      <c r="P98" s="2">
        <f>'database including 834 studies'!N628</f>
        <v>1</v>
      </c>
      <c r="Q98" s="2">
        <f>'database including 834 studies'!O628</f>
        <v>1</v>
      </c>
      <c r="R98" s="2">
        <f>'database including 834 studies'!P628</f>
        <v>1</v>
      </c>
      <c r="S98" s="2">
        <f>'database including 834 studies'!Q628</f>
        <v>1</v>
      </c>
      <c r="T98" s="2">
        <f>'database including 834 studies'!R628</f>
        <v>2020</v>
      </c>
      <c r="V98" s="13">
        <f t="shared" si="169"/>
        <v>0</v>
      </c>
      <c r="W98" s="13">
        <f t="shared" si="170"/>
        <v>0</v>
      </c>
      <c r="X98" s="13">
        <f t="shared" si="171"/>
        <v>0</v>
      </c>
      <c r="Y98" s="13">
        <f t="shared" si="172"/>
        <v>0</v>
      </c>
      <c r="Z98" s="13">
        <f t="shared" si="173"/>
        <v>0</v>
      </c>
      <c r="AA98" s="13">
        <f t="shared" si="174"/>
        <v>0</v>
      </c>
      <c r="AB98" s="13">
        <f t="shared" si="175"/>
        <v>0</v>
      </c>
      <c r="AC98" s="13">
        <f t="shared" si="176"/>
        <v>0</v>
      </c>
      <c r="AD98" s="13">
        <f t="shared" si="177"/>
        <v>0</v>
      </c>
      <c r="AE98" s="13">
        <f t="shared" si="178"/>
        <v>0</v>
      </c>
      <c r="AF98" s="13">
        <f t="shared" si="179"/>
        <v>0</v>
      </c>
      <c r="AG98" s="13">
        <f t="shared" si="180"/>
        <v>0</v>
      </c>
      <c r="AH98" s="13">
        <f t="shared" si="181"/>
        <v>0</v>
      </c>
      <c r="AI98" s="13">
        <f t="shared" si="182"/>
        <v>0</v>
      </c>
      <c r="AJ98" s="13">
        <f t="shared" si="183"/>
        <v>0</v>
      </c>
      <c r="AK98" s="13">
        <f t="shared" si="184"/>
        <v>0</v>
      </c>
      <c r="AL98" s="13">
        <f t="shared" si="185"/>
        <v>0</v>
      </c>
      <c r="AM98" s="13">
        <f t="shared" si="186"/>
        <v>0</v>
      </c>
      <c r="AN98" s="13">
        <f t="shared" si="187"/>
        <v>0</v>
      </c>
      <c r="AO98" s="13">
        <f t="shared" si="188"/>
        <v>0</v>
      </c>
      <c r="AP98" s="13">
        <f t="shared" si="189"/>
        <v>0</v>
      </c>
      <c r="AQ98" s="13">
        <f t="shared" si="190"/>
        <v>0</v>
      </c>
      <c r="AR98" s="13">
        <f t="shared" si="191"/>
        <v>0</v>
      </c>
      <c r="AS98" s="13">
        <f t="shared" si="192"/>
        <v>0</v>
      </c>
      <c r="AT98" s="13">
        <f t="shared" si="193"/>
        <v>0</v>
      </c>
      <c r="AU98" s="13">
        <f t="shared" si="194"/>
        <v>0</v>
      </c>
      <c r="AV98" s="13">
        <f t="shared" si="195"/>
        <v>0</v>
      </c>
      <c r="AW98" s="13">
        <f t="shared" si="196"/>
        <v>0</v>
      </c>
      <c r="AX98" s="13">
        <f t="shared" si="197"/>
        <v>0</v>
      </c>
      <c r="AY98" s="13">
        <f t="shared" si="198"/>
        <v>0</v>
      </c>
      <c r="AZ98" s="13">
        <f t="shared" si="199"/>
        <v>0</v>
      </c>
      <c r="BA98" s="13">
        <f t="shared" si="200"/>
        <v>0</v>
      </c>
      <c r="BB98" s="13">
        <f t="shared" si="201"/>
        <v>0</v>
      </c>
      <c r="BC98" s="13">
        <f t="shared" si="202"/>
        <v>0</v>
      </c>
      <c r="BD98" s="13">
        <f t="shared" si="203"/>
        <v>0</v>
      </c>
      <c r="BE98" s="13">
        <f t="shared" si="204"/>
        <v>0</v>
      </c>
      <c r="BF98" s="13">
        <f t="shared" si="205"/>
        <v>0</v>
      </c>
      <c r="BG98" s="13">
        <f t="shared" si="206"/>
        <v>0</v>
      </c>
      <c r="BH98" s="13">
        <f t="shared" si="207"/>
        <v>0</v>
      </c>
      <c r="BI98" s="13">
        <f t="shared" si="208"/>
        <v>0</v>
      </c>
      <c r="BJ98" s="13">
        <f t="shared" si="209"/>
        <v>0</v>
      </c>
      <c r="BK98" s="13">
        <f t="shared" si="210"/>
        <v>0</v>
      </c>
      <c r="BL98" s="13">
        <f t="shared" si="211"/>
        <v>0</v>
      </c>
      <c r="BM98" s="13">
        <f t="shared" si="212"/>
        <v>0</v>
      </c>
      <c r="BN98" s="13">
        <f t="shared" si="213"/>
        <v>0</v>
      </c>
      <c r="BO98" s="13">
        <f t="shared" si="214"/>
        <v>0</v>
      </c>
      <c r="BP98" s="13">
        <f t="shared" si="215"/>
        <v>0</v>
      </c>
      <c r="BQ98" s="13">
        <f t="shared" si="216"/>
        <v>0</v>
      </c>
      <c r="BR98" s="13">
        <f t="shared" si="217"/>
        <v>0</v>
      </c>
      <c r="BS98" s="13">
        <f t="shared" si="218"/>
        <v>0</v>
      </c>
      <c r="BT98" s="13">
        <f t="shared" si="219"/>
        <v>0</v>
      </c>
      <c r="BU98" s="13">
        <f t="shared" si="220"/>
        <v>0</v>
      </c>
      <c r="BV98" s="13">
        <f t="shared" si="221"/>
        <v>0</v>
      </c>
      <c r="BW98" s="13">
        <f t="shared" si="222"/>
        <v>0</v>
      </c>
      <c r="BX98" s="13">
        <f t="shared" si="223"/>
        <v>0</v>
      </c>
      <c r="BY98" s="13">
        <f t="shared" si="224"/>
        <v>0</v>
      </c>
      <c r="BZ98" s="13">
        <f t="shared" si="225"/>
        <v>1</v>
      </c>
      <c r="CA98" s="13">
        <f t="shared" si="226"/>
        <v>0</v>
      </c>
      <c r="CB98" s="13">
        <f t="shared" si="227"/>
        <v>0</v>
      </c>
      <c r="CC98" s="13">
        <f t="shared" si="228"/>
        <v>0</v>
      </c>
      <c r="CD98" s="13">
        <f t="shared" si="229"/>
        <v>0</v>
      </c>
      <c r="CE98" s="13">
        <f t="shared" si="230"/>
        <v>0</v>
      </c>
      <c r="CF98" s="13">
        <f t="shared" si="231"/>
        <v>0</v>
      </c>
      <c r="CG98" s="13">
        <f t="shared" si="232"/>
        <v>0</v>
      </c>
      <c r="CH98" s="13">
        <f t="shared" si="233"/>
        <v>0</v>
      </c>
      <c r="CI98" s="13">
        <f t="shared" si="234"/>
        <v>0</v>
      </c>
      <c r="CJ98" s="13">
        <f t="shared" si="235"/>
        <v>0</v>
      </c>
      <c r="CK98" s="13">
        <f t="shared" si="236"/>
        <v>0</v>
      </c>
      <c r="CL98" s="13">
        <f t="shared" si="237"/>
        <v>0</v>
      </c>
      <c r="CM98" s="13">
        <f t="shared" si="238"/>
        <v>0</v>
      </c>
      <c r="CN98" s="13">
        <f t="shared" si="239"/>
        <v>0</v>
      </c>
      <c r="CO98" s="13">
        <f t="shared" si="240"/>
        <v>0</v>
      </c>
      <c r="CP98" s="13">
        <f t="shared" si="241"/>
        <v>0</v>
      </c>
      <c r="CQ98" s="13">
        <f t="shared" si="242"/>
        <v>0</v>
      </c>
      <c r="CR98" s="13">
        <f t="shared" si="243"/>
        <v>0</v>
      </c>
      <c r="CS98" s="13">
        <f t="shared" si="244"/>
        <v>0</v>
      </c>
      <c r="CT98" s="13">
        <f t="shared" si="245"/>
        <v>0</v>
      </c>
      <c r="CU98" s="13">
        <f t="shared" si="246"/>
        <v>0</v>
      </c>
      <c r="CV98" s="13">
        <f t="shared" si="247"/>
        <v>0</v>
      </c>
      <c r="CW98" s="13">
        <f t="shared" si="248"/>
        <v>0</v>
      </c>
      <c r="CX98" s="13">
        <f t="shared" si="249"/>
        <v>0</v>
      </c>
      <c r="CY98" s="13">
        <f t="shared" si="250"/>
        <v>0</v>
      </c>
      <c r="CZ98" s="13">
        <f t="shared" si="251"/>
        <v>0</v>
      </c>
      <c r="DA98" s="13">
        <f t="shared" si="252"/>
        <v>0</v>
      </c>
      <c r="DB98" s="13">
        <f t="shared" si="253"/>
        <v>0</v>
      </c>
      <c r="DC98" s="13">
        <f t="shared" si="254"/>
        <v>0</v>
      </c>
      <c r="DD98" s="13">
        <f t="shared" si="255"/>
        <v>0</v>
      </c>
      <c r="DE98" s="13">
        <f t="shared" si="256"/>
        <v>0</v>
      </c>
      <c r="DF98" s="13">
        <f t="shared" si="257"/>
        <v>0</v>
      </c>
      <c r="DG98" s="13">
        <f t="shared" si="258"/>
        <v>0</v>
      </c>
      <c r="DH98" s="13">
        <f t="shared" si="259"/>
        <v>0</v>
      </c>
      <c r="DI98" s="13">
        <f t="shared" si="260"/>
        <v>0</v>
      </c>
      <c r="DJ98" s="13">
        <f t="shared" si="261"/>
        <v>0</v>
      </c>
      <c r="DK98" s="13">
        <f t="shared" si="262"/>
        <v>0</v>
      </c>
      <c r="DL98" s="13">
        <f t="shared" si="263"/>
        <v>0</v>
      </c>
      <c r="DM98" s="13">
        <f t="shared" si="264"/>
        <v>0</v>
      </c>
      <c r="DN98" s="13">
        <f t="shared" si="265"/>
        <v>0</v>
      </c>
      <c r="DO98" s="13">
        <f t="shared" si="266"/>
        <v>0</v>
      </c>
      <c r="DP98" s="13">
        <f t="shared" si="267"/>
        <v>0</v>
      </c>
      <c r="DQ98" s="13">
        <f t="shared" si="268"/>
        <v>0</v>
      </c>
      <c r="DR98" s="13">
        <f t="shared" si="269"/>
        <v>0</v>
      </c>
      <c r="DS98" s="13">
        <f t="shared" si="270"/>
        <v>0</v>
      </c>
      <c r="DT98" s="13">
        <f t="shared" si="271"/>
        <v>0</v>
      </c>
      <c r="DU98" s="13">
        <f t="shared" si="272"/>
        <v>0</v>
      </c>
      <c r="DV98" s="13">
        <f t="shared" si="273"/>
        <v>0</v>
      </c>
      <c r="DW98" s="13">
        <f t="shared" si="274"/>
        <v>0</v>
      </c>
      <c r="DX98" s="13">
        <f t="shared" si="275"/>
        <v>0</v>
      </c>
      <c r="DY98" s="13">
        <f t="shared" si="276"/>
        <v>0</v>
      </c>
      <c r="DZ98" s="13">
        <f t="shared" si="277"/>
        <v>0</v>
      </c>
      <c r="EA98" s="13">
        <f t="shared" si="278"/>
        <v>0</v>
      </c>
      <c r="EB98" s="13">
        <f t="shared" si="279"/>
        <v>0</v>
      </c>
      <c r="EC98" s="13">
        <f t="shared" si="280"/>
        <v>0</v>
      </c>
      <c r="ED98" s="13">
        <f t="shared" si="281"/>
        <v>0</v>
      </c>
      <c r="EE98" s="13">
        <f t="shared" si="282"/>
        <v>0</v>
      </c>
      <c r="EF98" s="13">
        <f t="shared" si="283"/>
        <v>0</v>
      </c>
      <c r="EG98" s="13">
        <f t="shared" si="284"/>
        <v>0</v>
      </c>
      <c r="EH98" s="13">
        <f t="shared" si="285"/>
        <v>0</v>
      </c>
      <c r="EI98" s="13">
        <f t="shared" si="286"/>
        <v>0</v>
      </c>
      <c r="EJ98" s="13">
        <f t="shared" si="287"/>
        <v>0</v>
      </c>
      <c r="EK98" s="13">
        <f t="shared" si="288"/>
        <v>0</v>
      </c>
      <c r="EL98" s="13">
        <f t="shared" si="289"/>
        <v>0</v>
      </c>
      <c r="EM98" s="13">
        <f t="shared" si="290"/>
        <v>0</v>
      </c>
      <c r="EN98" s="13">
        <f t="shared" si="291"/>
        <v>0</v>
      </c>
      <c r="EO98" s="13">
        <f t="shared" si="292"/>
        <v>0</v>
      </c>
      <c r="EP98" s="13">
        <f t="shared" si="293"/>
        <v>0</v>
      </c>
      <c r="EQ98" s="13">
        <f t="shared" si="294"/>
        <v>0</v>
      </c>
      <c r="ER98" s="13">
        <f t="shared" si="295"/>
        <v>0</v>
      </c>
      <c r="ES98" s="13">
        <f t="shared" si="296"/>
        <v>0</v>
      </c>
      <c r="ET98" s="13">
        <f t="shared" si="297"/>
        <v>0</v>
      </c>
      <c r="EU98" s="13">
        <f t="shared" si="298"/>
        <v>0</v>
      </c>
      <c r="EV98" s="13">
        <f t="shared" si="299"/>
        <v>0</v>
      </c>
      <c r="EW98" s="13">
        <f t="shared" si="300"/>
        <v>0</v>
      </c>
      <c r="EX98" s="13">
        <f t="shared" si="301"/>
        <v>0</v>
      </c>
      <c r="EY98" s="13">
        <f t="shared" si="302"/>
        <v>0</v>
      </c>
      <c r="EZ98" s="13">
        <f t="shared" si="303"/>
        <v>0</v>
      </c>
      <c r="FA98" s="13">
        <f t="shared" si="304"/>
        <v>0</v>
      </c>
      <c r="FB98" s="13">
        <f t="shared" si="305"/>
        <v>0</v>
      </c>
      <c r="FC98" s="13">
        <f t="shared" si="306"/>
        <v>0</v>
      </c>
      <c r="FD98" s="13">
        <f t="shared" si="307"/>
        <v>0</v>
      </c>
      <c r="FE98" s="13">
        <f t="shared" si="308"/>
        <v>0</v>
      </c>
      <c r="FF98" s="13">
        <f t="shared" si="309"/>
        <v>0</v>
      </c>
      <c r="FG98" s="13">
        <f t="shared" si="310"/>
        <v>0</v>
      </c>
      <c r="FH98" s="13">
        <f t="shared" si="311"/>
        <v>0</v>
      </c>
      <c r="FI98" s="13">
        <f t="shared" si="312"/>
        <v>0</v>
      </c>
      <c r="FJ98" s="13">
        <f t="shared" si="313"/>
        <v>0</v>
      </c>
      <c r="FK98" s="13">
        <f t="shared" si="314"/>
        <v>0</v>
      </c>
      <c r="FL98" s="13">
        <f t="shared" si="315"/>
        <v>0</v>
      </c>
      <c r="FM98" s="13">
        <f t="shared" si="316"/>
        <v>0</v>
      </c>
      <c r="FN98" s="13">
        <f t="shared" si="317"/>
        <v>0</v>
      </c>
      <c r="FO98" s="13">
        <f t="shared" si="318"/>
        <v>0</v>
      </c>
      <c r="FP98" s="13">
        <f t="shared" si="319"/>
        <v>0</v>
      </c>
      <c r="FQ98" s="13">
        <f t="shared" si="320"/>
        <v>0</v>
      </c>
      <c r="FR98" s="13">
        <f t="shared" si="321"/>
        <v>0</v>
      </c>
      <c r="FS98" s="13">
        <f t="shared" si="322"/>
        <v>0</v>
      </c>
      <c r="FT98" s="13">
        <f t="shared" si="323"/>
        <v>0</v>
      </c>
      <c r="FU98" s="13">
        <f t="shared" si="324"/>
        <v>0</v>
      </c>
      <c r="FV98" s="13">
        <f t="shared" si="325"/>
        <v>0</v>
      </c>
      <c r="FW98" s="13">
        <f t="shared" si="326"/>
        <v>0</v>
      </c>
      <c r="FX98" s="13">
        <f t="shared" si="327"/>
        <v>0</v>
      </c>
      <c r="FY98" s="13">
        <f t="shared" si="328"/>
        <v>0</v>
      </c>
      <c r="FZ98" s="13">
        <f t="shared" si="329"/>
        <v>0</v>
      </c>
      <c r="GA98" s="13">
        <f t="shared" si="330"/>
        <v>0</v>
      </c>
      <c r="GB98" s="13">
        <f t="shared" si="331"/>
        <v>0</v>
      </c>
      <c r="GC98" s="13">
        <f t="shared" si="332"/>
        <v>0</v>
      </c>
      <c r="GD98" s="13">
        <f t="shared" si="333"/>
        <v>0</v>
      </c>
      <c r="GE98" s="13">
        <f t="shared" si="334"/>
        <v>1</v>
      </c>
      <c r="GF98" s="13">
        <f t="shared" si="335"/>
        <v>0</v>
      </c>
      <c r="GG98" s="13">
        <f t="shared" si="336"/>
        <v>0</v>
      </c>
      <c r="GH98" s="30">
        <f t="shared" si="337"/>
        <v>2</v>
      </c>
    </row>
    <row r="99" spans="1:190">
      <c r="A99" s="2">
        <f>'database including 834 studies'!A99</f>
        <v>98</v>
      </c>
      <c r="B99" s="2">
        <f>'database including 834 studies'!J99</f>
        <v>1</v>
      </c>
      <c r="C99" s="2">
        <f>'database including 834 studies'!K99</f>
        <v>4</v>
      </c>
      <c r="D99" s="2">
        <f>'database including 834 studies'!L99</f>
        <v>1</v>
      </c>
      <c r="E99" s="2">
        <f>'database including 834 studies'!M99</f>
        <v>1</v>
      </c>
      <c r="F99" s="2">
        <f>'database including 834 studies'!N99</f>
        <v>1</v>
      </c>
      <c r="G99" s="2">
        <f>'database including 834 studies'!O99</f>
        <v>1</v>
      </c>
      <c r="H99" s="2">
        <f>'database including 834 studies'!P99</f>
        <v>0</v>
      </c>
      <c r="I99" s="2">
        <f>'database including 834 studies'!Q99</f>
        <v>0</v>
      </c>
      <c r="J99" s="2">
        <f>'database including 834 studies'!R99</f>
        <v>2020</v>
      </c>
      <c r="K99" s="29">
        <f>'database including 834 studies'!A629</f>
        <v>628</v>
      </c>
      <c r="L99" s="2">
        <f>'database including 834 studies'!J629</f>
        <v>0</v>
      </c>
      <c r="M99" s="2">
        <f>'database including 834 studies'!K629</f>
        <v>6</v>
      </c>
      <c r="N99" s="2">
        <f>'database including 834 studies'!L629</f>
        <v>1</v>
      </c>
      <c r="O99" s="2">
        <f>'database including 834 studies'!M629</f>
        <v>1</v>
      </c>
      <c r="P99" s="2">
        <f>'database including 834 studies'!N629</f>
        <v>1</v>
      </c>
      <c r="Q99" s="2">
        <f>'database including 834 studies'!O629</f>
        <v>1</v>
      </c>
      <c r="R99" s="2">
        <f>'database including 834 studies'!P629</f>
        <v>1</v>
      </c>
      <c r="S99" s="2">
        <f>'database including 834 studies'!Q629</f>
        <v>1</v>
      </c>
      <c r="T99" s="2">
        <f>'database including 834 studies'!R629</f>
        <v>2014</v>
      </c>
      <c r="V99" s="13">
        <f t="shared" si="169"/>
        <v>0</v>
      </c>
      <c r="W99" s="13">
        <f t="shared" si="170"/>
        <v>0</v>
      </c>
      <c r="X99" s="13">
        <f t="shared" si="171"/>
        <v>0</v>
      </c>
      <c r="Y99" s="13">
        <f t="shared" si="172"/>
        <v>0</v>
      </c>
      <c r="Z99" s="13">
        <f t="shared" si="173"/>
        <v>0</v>
      </c>
      <c r="AA99" s="13">
        <f t="shared" si="174"/>
        <v>0</v>
      </c>
      <c r="AB99" s="13">
        <f t="shared" si="175"/>
        <v>0</v>
      </c>
      <c r="AC99" s="13">
        <f t="shared" si="176"/>
        <v>0</v>
      </c>
      <c r="AD99" s="13">
        <f t="shared" si="177"/>
        <v>0</v>
      </c>
      <c r="AE99" s="13">
        <f t="shared" si="178"/>
        <v>0</v>
      </c>
      <c r="AF99" s="13">
        <f t="shared" si="179"/>
        <v>0</v>
      </c>
      <c r="AG99" s="13">
        <f t="shared" si="180"/>
        <v>0</v>
      </c>
      <c r="AH99" s="13">
        <f t="shared" si="181"/>
        <v>0</v>
      </c>
      <c r="AI99" s="13">
        <f t="shared" si="182"/>
        <v>0</v>
      </c>
      <c r="AJ99" s="13">
        <f t="shared" si="183"/>
        <v>0</v>
      </c>
      <c r="AK99" s="13">
        <f t="shared" si="184"/>
        <v>0</v>
      </c>
      <c r="AL99" s="13">
        <f t="shared" si="185"/>
        <v>0</v>
      </c>
      <c r="AM99" s="13">
        <f t="shared" si="186"/>
        <v>0</v>
      </c>
      <c r="AN99" s="13">
        <f t="shared" si="187"/>
        <v>0</v>
      </c>
      <c r="AO99" s="13">
        <f t="shared" si="188"/>
        <v>0</v>
      </c>
      <c r="AP99" s="13">
        <f t="shared" si="189"/>
        <v>0</v>
      </c>
      <c r="AQ99" s="13">
        <f t="shared" si="190"/>
        <v>0</v>
      </c>
      <c r="AR99" s="13">
        <f t="shared" si="191"/>
        <v>0</v>
      </c>
      <c r="AS99" s="13">
        <f t="shared" si="192"/>
        <v>0</v>
      </c>
      <c r="AT99" s="13">
        <f t="shared" si="193"/>
        <v>0</v>
      </c>
      <c r="AU99" s="13">
        <f t="shared" si="194"/>
        <v>0</v>
      </c>
      <c r="AV99" s="13">
        <f t="shared" si="195"/>
        <v>0</v>
      </c>
      <c r="AW99" s="13">
        <f t="shared" si="196"/>
        <v>0</v>
      </c>
      <c r="AX99" s="13">
        <f t="shared" si="197"/>
        <v>0</v>
      </c>
      <c r="AY99" s="13">
        <f t="shared" si="198"/>
        <v>0</v>
      </c>
      <c r="AZ99" s="13">
        <f t="shared" si="199"/>
        <v>0</v>
      </c>
      <c r="BA99" s="13">
        <f t="shared" si="200"/>
        <v>0</v>
      </c>
      <c r="BB99" s="13">
        <f t="shared" si="201"/>
        <v>0</v>
      </c>
      <c r="BC99" s="13">
        <f t="shared" si="202"/>
        <v>0</v>
      </c>
      <c r="BD99" s="13">
        <f t="shared" si="203"/>
        <v>0</v>
      </c>
      <c r="BE99" s="13">
        <f t="shared" si="204"/>
        <v>0</v>
      </c>
      <c r="BF99" s="13">
        <f t="shared" si="205"/>
        <v>0</v>
      </c>
      <c r="BG99" s="13">
        <f t="shared" si="206"/>
        <v>0</v>
      </c>
      <c r="BH99" s="13">
        <f t="shared" si="207"/>
        <v>0</v>
      </c>
      <c r="BI99" s="13">
        <f t="shared" si="208"/>
        <v>0</v>
      </c>
      <c r="BJ99" s="13">
        <f t="shared" si="209"/>
        <v>0</v>
      </c>
      <c r="BK99" s="13">
        <f t="shared" si="210"/>
        <v>0</v>
      </c>
      <c r="BL99" s="13">
        <f t="shared" si="211"/>
        <v>0</v>
      </c>
      <c r="BM99" s="13">
        <f t="shared" si="212"/>
        <v>0</v>
      </c>
      <c r="BN99" s="13">
        <f t="shared" si="213"/>
        <v>0</v>
      </c>
      <c r="BO99" s="13">
        <f t="shared" si="214"/>
        <v>0</v>
      </c>
      <c r="BP99" s="13">
        <f t="shared" si="215"/>
        <v>0</v>
      </c>
      <c r="BQ99" s="13">
        <f t="shared" si="216"/>
        <v>0</v>
      </c>
      <c r="BR99" s="13">
        <f t="shared" si="217"/>
        <v>0</v>
      </c>
      <c r="BS99" s="13">
        <f t="shared" si="218"/>
        <v>0</v>
      </c>
      <c r="BT99" s="13">
        <f t="shared" si="219"/>
        <v>0</v>
      </c>
      <c r="BU99" s="13">
        <f t="shared" si="220"/>
        <v>0</v>
      </c>
      <c r="BV99" s="13">
        <f t="shared" si="221"/>
        <v>0</v>
      </c>
      <c r="BW99" s="13">
        <f t="shared" si="222"/>
        <v>0</v>
      </c>
      <c r="BX99" s="13">
        <f t="shared" si="223"/>
        <v>0</v>
      </c>
      <c r="BY99" s="13">
        <f t="shared" si="224"/>
        <v>0</v>
      </c>
      <c r="BZ99" s="13">
        <f t="shared" si="225"/>
        <v>0</v>
      </c>
      <c r="CA99" s="13">
        <f t="shared" si="226"/>
        <v>1</v>
      </c>
      <c r="CB99" s="13">
        <f t="shared" si="227"/>
        <v>0</v>
      </c>
      <c r="CC99" s="13">
        <f t="shared" si="228"/>
        <v>0</v>
      </c>
      <c r="CD99" s="13">
        <f t="shared" si="229"/>
        <v>0</v>
      </c>
      <c r="CE99" s="13">
        <f t="shared" si="230"/>
        <v>0</v>
      </c>
      <c r="CF99" s="13">
        <f t="shared" si="231"/>
        <v>0</v>
      </c>
      <c r="CG99" s="13">
        <f t="shared" si="232"/>
        <v>0</v>
      </c>
      <c r="CH99" s="13">
        <f t="shared" si="233"/>
        <v>0</v>
      </c>
      <c r="CI99" s="13">
        <f t="shared" si="234"/>
        <v>0</v>
      </c>
      <c r="CJ99" s="13">
        <f t="shared" si="235"/>
        <v>0</v>
      </c>
      <c r="CK99" s="13">
        <f t="shared" si="236"/>
        <v>0</v>
      </c>
      <c r="CL99" s="13">
        <f t="shared" si="237"/>
        <v>0</v>
      </c>
      <c r="CM99" s="13">
        <f t="shared" si="238"/>
        <v>0</v>
      </c>
      <c r="CN99" s="13">
        <f t="shared" si="239"/>
        <v>0</v>
      </c>
      <c r="CO99" s="13">
        <f t="shared" si="240"/>
        <v>0</v>
      </c>
      <c r="CP99" s="13">
        <f t="shared" si="241"/>
        <v>0</v>
      </c>
      <c r="CQ99" s="13">
        <f t="shared" si="242"/>
        <v>0</v>
      </c>
      <c r="CR99" s="13">
        <f t="shared" si="243"/>
        <v>0</v>
      </c>
      <c r="CS99" s="13">
        <f t="shared" si="244"/>
        <v>0</v>
      </c>
      <c r="CT99" s="13">
        <f t="shared" si="245"/>
        <v>0</v>
      </c>
      <c r="CU99" s="13">
        <f t="shared" si="246"/>
        <v>0</v>
      </c>
      <c r="CV99" s="13">
        <f t="shared" si="247"/>
        <v>0</v>
      </c>
      <c r="CW99" s="13">
        <f t="shared" si="248"/>
        <v>0</v>
      </c>
      <c r="CX99" s="13">
        <f t="shared" si="249"/>
        <v>0</v>
      </c>
      <c r="CY99" s="13">
        <f t="shared" si="250"/>
        <v>0</v>
      </c>
      <c r="CZ99" s="13">
        <f t="shared" si="251"/>
        <v>0</v>
      </c>
      <c r="DA99" s="13">
        <f t="shared" si="252"/>
        <v>0</v>
      </c>
      <c r="DB99" s="13">
        <f t="shared" si="253"/>
        <v>0</v>
      </c>
      <c r="DC99" s="13">
        <f t="shared" si="254"/>
        <v>0</v>
      </c>
      <c r="DD99" s="13">
        <f t="shared" si="255"/>
        <v>0</v>
      </c>
      <c r="DE99" s="13">
        <f t="shared" si="256"/>
        <v>0</v>
      </c>
      <c r="DF99" s="13">
        <f t="shared" si="257"/>
        <v>0</v>
      </c>
      <c r="DG99" s="13">
        <f t="shared" si="258"/>
        <v>0</v>
      </c>
      <c r="DH99" s="13">
        <f t="shared" si="259"/>
        <v>0</v>
      </c>
      <c r="DI99" s="13">
        <f t="shared" si="260"/>
        <v>0</v>
      </c>
      <c r="DJ99" s="13">
        <f t="shared" si="261"/>
        <v>0</v>
      </c>
      <c r="DK99" s="13">
        <f t="shared" si="262"/>
        <v>0</v>
      </c>
      <c r="DL99" s="13">
        <f t="shared" si="263"/>
        <v>0</v>
      </c>
      <c r="DM99" s="13">
        <f t="shared" si="264"/>
        <v>0</v>
      </c>
      <c r="DN99" s="13">
        <f t="shared" si="265"/>
        <v>0</v>
      </c>
      <c r="DO99" s="13">
        <f t="shared" si="266"/>
        <v>0</v>
      </c>
      <c r="DP99" s="13">
        <f t="shared" si="267"/>
        <v>0</v>
      </c>
      <c r="DQ99" s="13">
        <f t="shared" si="268"/>
        <v>0</v>
      </c>
      <c r="DR99" s="13">
        <f t="shared" si="269"/>
        <v>0</v>
      </c>
      <c r="DS99" s="13">
        <f t="shared" si="270"/>
        <v>0</v>
      </c>
      <c r="DT99" s="13">
        <f t="shared" si="271"/>
        <v>0</v>
      </c>
      <c r="DU99" s="13">
        <f t="shared" si="272"/>
        <v>0</v>
      </c>
      <c r="DV99" s="13">
        <f t="shared" si="273"/>
        <v>0</v>
      </c>
      <c r="DW99" s="13">
        <f t="shared" si="274"/>
        <v>0</v>
      </c>
      <c r="DX99" s="13">
        <f t="shared" si="275"/>
        <v>0</v>
      </c>
      <c r="DY99" s="13">
        <f t="shared" si="276"/>
        <v>0</v>
      </c>
      <c r="DZ99" s="13">
        <f t="shared" si="277"/>
        <v>0</v>
      </c>
      <c r="EA99" s="13">
        <f t="shared" si="278"/>
        <v>0</v>
      </c>
      <c r="EB99" s="13">
        <f t="shared" si="279"/>
        <v>0</v>
      </c>
      <c r="EC99" s="13">
        <f t="shared" si="280"/>
        <v>0</v>
      </c>
      <c r="ED99" s="13">
        <f t="shared" si="281"/>
        <v>0</v>
      </c>
      <c r="EE99" s="13">
        <f t="shared" si="282"/>
        <v>0</v>
      </c>
      <c r="EF99" s="13">
        <f t="shared" si="283"/>
        <v>0</v>
      </c>
      <c r="EG99" s="13">
        <f t="shared" si="284"/>
        <v>0</v>
      </c>
      <c r="EH99" s="13">
        <f t="shared" si="285"/>
        <v>0</v>
      </c>
      <c r="EI99" s="13">
        <f t="shared" si="286"/>
        <v>0</v>
      </c>
      <c r="EJ99" s="13">
        <f t="shared" si="287"/>
        <v>0</v>
      </c>
      <c r="EK99" s="13">
        <f t="shared" si="288"/>
        <v>0</v>
      </c>
      <c r="EL99" s="13">
        <f t="shared" si="289"/>
        <v>0</v>
      </c>
      <c r="EM99" s="13">
        <f t="shared" si="290"/>
        <v>0</v>
      </c>
      <c r="EN99" s="13">
        <f t="shared" si="291"/>
        <v>0</v>
      </c>
      <c r="EO99" s="13">
        <f t="shared" si="292"/>
        <v>0</v>
      </c>
      <c r="EP99" s="13">
        <f t="shared" si="293"/>
        <v>0</v>
      </c>
      <c r="EQ99" s="13">
        <f t="shared" si="294"/>
        <v>0</v>
      </c>
      <c r="ER99" s="13">
        <f t="shared" si="295"/>
        <v>0</v>
      </c>
      <c r="ES99" s="13">
        <f t="shared" si="296"/>
        <v>0</v>
      </c>
      <c r="ET99" s="13">
        <f t="shared" si="297"/>
        <v>0</v>
      </c>
      <c r="EU99" s="13">
        <f t="shared" si="298"/>
        <v>0</v>
      </c>
      <c r="EV99" s="13">
        <f t="shared" si="299"/>
        <v>0</v>
      </c>
      <c r="EW99" s="13">
        <f t="shared" si="300"/>
        <v>0</v>
      </c>
      <c r="EX99" s="13">
        <f t="shared" si="301"/>
        <v>0</v>
      </c>
      <c r="EY99" s="13">
        <f t="shared" si="302"/>
        <v>0</v>
      </c>
      <c r="EZ99" s="13">
        <f t="shared" si="303"/>
        <v>0</v>
      </c>
      <c r="FA99" s="13">
        <f t="shared" si="304"/>
        <v>0</v>
      </c>
      <c r="FB99" s="13">
        <f t="shared" si="305"/>
        <v>0</v>
      </c>
      <c r="FC99" s="13">
        <f t="shared" si="306"/>
        <v>0</v>
      </c>
      <c r="FD99" s="13">
        <f t="shared" si="307"/>
        <v>0</v>
      </c>
      <c r="FE99" s="13">
        <f t="shared" si="308"/>
        <v>0</v>
      </c>
      <c r="FF99" s="13">
        <f t="shared" si="309"/>
        <v>0</v>
      </c>
      <c r="FG99" s="13">
        <f t="shared" si="310"/>
        <v>0</v>
      </c>
      <c r="FH99" s="13">
        <f t="shared" si="311"/>
        <v>0</v>
      </c>
      <c r="FI99" s="13">
        <f t="shared" si="312"/>
        <v>0</v>
      </c>
      <c r="FJ99" s="13">
        <f t="shared" si="313"/>
        <v>0</v>
      </c>
      <c r="FK99" s="13">
        <f t="shared" si="314"/>
        <v>0</v>
      </c>
      <c r="FL99" s="13">
        <f t="shared" si="315"/>
        <v>0</v>
      </c>
      <c r="FM99" s="13">
        <f t="shared" si="316"/>
        <v>0</v>
      </c>
      <c r="FN99" s="13">
        <f t="shared" si="317"/>
        <v>0</v>
      </c>
      <c r="FO99" s="13">
        <f t="shared" si="318"/>
        <v>0</v>
      </c>
      <c r="FP99" s="13">
        <f t="shared" si="319"/>
        <v>0</v>
      </c>
      <c r="FQ99" s="13">
        <f t="shared" si="320"/>
        <v>0</v>
      </c>
      <c r="FR99" s="13">
        <f t="shared" si="321"/>
        <v>0</v>
      </c>
      <c r="FS99" s="13">
        <f t="shared" si="322"/>
        <v>0</v>
      </c>
      <c r="FT99" s="13">
        <f t="shared" si="323"/>
        <v>0</v>
      </c>
      <c r="FU99" s="13">
        <f t="shared" si="324"/>
        <v>0</v>
      </c>
      <c r="FV99" s="13">
        <f t="shared" si="325"/>
        <v>0</v>
      </c>
      <c r="FW99" s="13">
        <f t="shared" si="326"/>
        <v>0</v>
      </c>
      <c r="FX99" s="13">
        <f t="shared" si="327"/>
        <v>0</v>
      </c>
      <c r="FY99" s="13">
        <f t="shared" si="328"/>
        <v>1</v>
      </c>
      <c r="FZ99" s="13">
        <f t="shared" si="329"/>
        <v>0</v>
      </c>
      <c r="GA99" s="13">
        <f t="shared" si="330"/>
        <v>0</v>
      </c>
      <c r="GB99" s="13">
        <f t="shared" si="331"/>
        <v>0</v>
      </c>
      <c r="GC99" s="13">
        <f t="shared" si="332"/>
        <v>0</v>
      </c>
      <c r="GD99" s="13">
        <f t="shared" si="333"/>
        <v>0</v>
      </c>
      <c r="GE99" s="13">
        <f t="shared" si="334"/>
        <v>0</v>
      </c>
      <c r="GF99" s="13">
        <f t="shared" si="335"/>
        <v>0</v>
      </c>
      <c r="GG99" s="13">
        <f t="shared" si="336"/>
        <v>0</v>
      </c>
      <c r="GH99" s="30">
        <f t="shared" si="337"/>
        <v>2</v>
      </c>
    </row>
    <row r="100" spans="1:190">
      <c r="A100" s="2">
        <f>'database including 834 studies'!A100</f>
        <v>99</v>
      </c>
      <c r="B100" s="2">
        <f>'database including 834 studies'!J100</f>
        <v>1</v>
      </c>
      <c r="C100" s="2">
        <f>'database including 834 studies'!K100</f>
        <v>4</v>
      </c>
      <c r="D100" s="2">
        <f>'database including 834 studies'!L100</f>
        <v>0</v>
      </c>
      <c r="E100" s="2">
        <f>'database including 834 studies'!M100</f>
        <v>1</v>
      </c>
      <c r="F100" s="2">
        <f>'database including 834 studies'!N100</f>
        <v>1</v>
      </c>
      <c r="G100" s="2">
        <f>'database including 834 studies'!O100</f>
        <v>0</v>
      </c>
      <c r="H100" s="2">
        <f>'database including 834 studies'!P100</f>
        <v>1</v>
      </c>
      <c r="I100" s="2">
        <f>'database including 834 studies'!Q100</f>
        <v>1</v>
      </c>
      <c r="J100" s="2">
        <f>'database including 834 studies'!R100</f>
        <v>2022</v>
      </c>
      <c r="K100" s="29">
        <f>'database including 834 studies'!A630</f>
        <v>629</v>
      </c>
      <c r="L100" s="2">
        <f>'database including 834 studies'!J630</f>
        <v>0</v>
      </c>
      <c r="M100" s="2">
        <f>'database including 834 studies'!K630</f>
        <v>6</v>
      </c>
      <c r="N100" s="2">
        <f>'database including 834 studies'!L630</f>
        <v>1</v>
      </c>
      <c r="O100" s="2">
        <f>'database including 834 studies'!M630</f>
        <v>1</v>
      </c>
      <c r="P100" s="2">
        <f>'database including 834 studies'!N630</f>
        <v>1</v>
      </c>
      <c r="Q100" s="2">
        <f>'database including 834 studies'!O630</f>
        <v>1</v>
      </c>
      <c r="R100" s="2">
        <f>'database including 834 studies'!P630</f>
        <v>1</v>
      </c>
      <c r="S100" s="2">
        <f>'database including 834 studies'!Q630</f>
        <v>1</v>
      </c>
      <c r="T100" s="2">
        <f>'database including 834 studies'!R630</f>
        <v>2018</v>
      </c>
      <c r="V100" s="13">
        <f t="shared" si="169"/>
        <v>0</v>
      </c>
      <c r="W100" s="13">
        <f t="shared" si="170"/>
        <v>0</v>
      </c>
      <c r="X100" s="13">
        <f t="shared" si="171"/>
        <v>0</v>
      </c>
      <c r="Y100" s="13">
        <f t="shared" si="172"/>
        <v>0</v>
      </c>
      <c r="Z100" s="13">
        <f t="shared" si="173"/>
        <v>0</v>
      </c>
      <c r="AA100" s="13">
        <f t="shared" si="174"/>
        <v>0</v>
      </c>
      <c r="AB100" s="13">
        <f t="shared" si="175"/>
        <v>0</v>
      </c>
      <c r="AC100" s="13">
        <f t="shared" si="176"/>
        <v>0</v>
      </c>
      <c r="AD100" s="13">
        <f t="shared" si="177"/>
        <v>0</v>
      </c>
      <c r="AE100" s="13">
        <f t="shared" si="178"/>
        <v>0</v>
      </c>
      <c r="AF100" s="13">
        <f t="shared" si="179"/>
        <v>0</v>
      </c>
      <c r="AG100" s="13">
        <f t="shared" si="180"/>
        <v>0</v>
      </c>
      <c r="AH100" s="13">
        <f t="shared" si="181"/>
        <v>0</v>
      </c>
      <c r="AI100" s="13">
        <f t="shared" si="182"/>
        <v>0</v>
      </c>
      <c r="AJ100" s="13">
        <f t="shared" si="183"/>
        <v>0</v>
      </c>
      <c r="AK100" s="13">
        <f t="shared" si="184"/>
        <v>0</v>
      </c>
      <c r="AL100" s="13">
        <f t="shared" si="185"/>
        <v>0</v>
      </c>
      <c r="AM100" s="13">
        <f t="shared" si="186"/>
        <v>0</v>
      </c>
      <c r="AN100" s="13">
        <f t="shared" si="187"/>
        <v>0</v>
      </c>
      <c r="AO100" s="13">
        <f t="shared" si="188"/>
        <v>0</v>
      </c>
      <c r="AP100" s="13">
        <f t="shared" si="189"/>
        <v>0</v>
      </c>
      <c r="AQ100" s="13">
        <f t="shared" si="190"/>
        <v>0</v>
      </c>
      <c r="AR100" s="13">
        <f t="shared" si="191"/>
        <v>0</v>
      </c>
      <c r="AS100" s="13">
        <f t="shared" si="192"/>
        <v>0</v>
      </c>
      <c r="AT100" s="13">
        <f t="shared" si="193"/>
        <v>0</v>
      </c>
      <c r="AU100" s="13">
        <f t="shared" si="194"/>
        <v>0</v>
      </c>
      <c r="AV100" s="13">
        <f t="shared" si="195"/>
        <v>0</v>
      </c>
      <c r="AW100" s="13">
        <f t="shared" si="196"/>
        <v>0</v>
      </c>
      <c r="AX100" s="13">
        <f t="shared" si="197"/>
        <v>0</v>
      </c>
      <c r="AY100" s="13">
        <f t="shared" si="198"/>
        <v>0</v>
      </c>
      <c r="AZ100" s="13">
        <f t="shared" si="199"/>
        <v>0</v>
      </c>
      <c r="BA100" s="13">
        <f t="shared" si="200"/>
        <v>0</v>
      </c>
      <c r="BB100" s="13">
        <f t="shared" si="201"/>
        <v>0</v>
      </c>
      <c r="BC100" s="13">
        <f t="shared" si="202"/>
        <v>0</v>
      </c>
      <c r="BD100" s="13">
        <f t="shared" si="203"/>
        <v>0</v>
      </c>
      <c r="BE100" s="13">
        <f t="shared" si="204"/>
        <v>0</v>
      </c>
      <c r="BF100" s="13">
        <f t="shared" si="205"/>
        <v>0</v>
      </c>
      <c r="BG100" s="13">
        <f t="shared" si="206"/>
        <v>0</v>
      </c>
      <c r="BH100" s="13">
        <f t="shared" si="207"/>
        <v>0</v>
      </c>
      <c r="BI100" s="13">
        <f t="shared" si="208"/>
        <v>0</v>
      </c>
      <c r="BJ100" s="13">
        <f t="shared" si="209"/>
        <v>0</v>
      </c>
      <c r="BK100" s="13">
        <f t="shared" si="210"/>
        <v>0</v>
      </c>
      <c r="BL100" s="13">
        <f t="shared" si="211"/>
        <v>0</v>
      </c>
      <c r="BM100" s="13">
        <f t="shared" si="212"/>
        <v>0</v>
      </c>
      <c r="BN100" s="13">
        <f t="shared" si="213"/>
        <v>0</v>
      </c>
      <c r="BO100" s="13">
        <f t="shared" si="214"/>
        <v>0</v>
      </c>
      <c r="BP100" s="13">
        <f t="shared" si="215"/>
        <v>0</v>
      </c>
      <c r="BQ100" s="13">
        <f t="shared" si="216"/>
        <v>0</v>
      </c>
      <c r="BR100" s="13">
        <f t="shared" si="217"/>
        <v>0</v>
      </c>
      <c r="BS100" s="13">
        <f t="shared" si="218"/>
        <v>0</v>
      </c>
      <c r="BT100" s="13">
        <f t="shared" si="219"/>
        <v>0</v>
      </c>
      <c r="BU100" s="13">
        <f t="shared" si="220"/>
        <v>0</v>
      </c>
      <c r="BV100" s="13">
        <f t="shared" si="221"/>
        <v>0</v>
      </c>
      <c r="BW100" s="13">
        <f t="shared" si="222"/>
        <v>0</v>
      </c>
      <c r="BX100" s="13">
        <f t="shared" si="223"/>
        <v>0</v>
      </c>
      <c r="BY100" s="13">
        <f t="shared" si="224"/>
        <v>0</v>
      </c>
      <c r="BZ100" s="13">
        <f t="shared" si="225"/>
        <v>0</v>
      </c>
      <c r="CA100" s="13">
        <f t="shared" si="226"/>
        <v>0</v>
      </c>
      <c r="CB100" s="13">
        <f t="shared" si="227"/>
        <v>0</v>
      </c>
      <c r="CC100" s="13">
        <f t="shared" si="228"/>
        <v>1</v>
      </c>
      <c r="CD100" s="13">
        <f t="shared" si="229"/>
        <v>0</v>
      </c>
      <c r="CE100" s="13">
        <f t="shared" si="230"/>
        <v>0</v>
      </c>
      <c r="CF100" s="13">
        <f t="shared" si="231"/>
        <v>0</v>
      </c>
      <c r="CG100" s="13">
        <f t="shared" si="232"/>
        <v>0</v>
      </c>
      <c r="CH100" s="13">
        <f t="shared" si="233"/>
        <v>0</v>
      </c>
      <c r="CI100" s="13">
        <f t="shared" si="234"/>
        <v>0</v>
      </c>
      <c r="CJ100" s="13">
        <f t="shared" si="235"/>
        <v>0</v>
      </c>
      <c r="CK100" s="13">
        <f t="shared" si="236"/>
        <v>0</v>
      </c>
      <c r="CL100" s="13">
        <f t="shared" si="237"/>
        <v>0</v>
      </c>
      <c r="CM100" s="13">
        <f t="shared" si="238"/>
        <v>0</v>
      </c>
      <c r="CN100" s="13">
        <f t="shared" si="239"/>
        <v>0</v>
      </c>
      <c r="CO100" s="13">
        <f t="shared" si="240"/>
        <v>0</v>
      </c>
      <c r="CP100" s="13">
        <f t="shared" si="241"/>
        <v>0</v>
      </c>
      <c r="CQ100" s="13">
        <f t="shared" si="242"/>
        <v>0</v>
      </c>
      <c r="CR100" s="13">
        <f t="shared" si="243"/>
        <v>0</v>
      </c>
      <c r="CS100" s="13">
        <f t="shared" si="244"/>
        <v>0</v>
      </c>
      <c r="CT100" s="13">
        <f t="shared" si="245"/>
        <v>0</v>
      </c>
      <c r="CU100" s="13">
        <f t="shared" si="246"/>
        <v>0</v>
      </c>
      <c r="CV100" s="13">
        <f t="shared" si="247"/>
        <v>0</v>
      </c>
      <c r="CW100" s="13">
        <f t="shared" si="248"/>
        <v>0</v>
      </c>
      <c r="CX100" s="13">
        <f t="shared" si="249"/>
        <v>0</v>
      </c>
      <c r="CY100" s="13">
        <f t="shared" si="250"/>
        <v>0</v>
      </c>
      <c r="CZ100" s="13">
        <f t="shared" si="251"/>
        <v>0</v>
      </c>
      <c r="DA100" s="13">
        <f t="shared" si="252"/>
        <v>0</v>
      </c>
      <c r="DB100" s="13">
        <f t="shared" si="253"/>
        <v>0</v>
      </c>
      <c r="DC100" s="13">
        <f t="shared" si="254"/>
        <v>0</v>
      </c>
      <c r="DD100" s="13">
        <f t="shared" si="255"/>
        <v>0</v>
      </c>
      <c r="DE100" s="13">
        <f t="shared" si="256"/>
        <v>0</v>
      </c>
      <c r="DF100" s="13">
        <f t="shared" si="257"/>
        <v>0</v>
      </c>
      <c r="DG100" s="13">
        <f t="shared" si="258"/>
        <v>0</v>
      </c>
      <c r="DH100" s="13">
        <f t="shared" si="259"/>
        <v>0</v>
      </c>
      <c r="DI100" s="13">
        <f t="shared" si="260"/>
        <v>0</v>
      </c>
      <c r="DJ100" s="13">
        <f t="shared" si="261"/>
        <v>0</v>
      </c>
      <c r="DK100" s="13">
        <f t="shared" si="262"/>
        <v>0</v>
      </c>
      <c r="DL100" s="13">
        <f t="shared" si="263"/>
        <v>0</v>
      </c>
      <c r="DM100" s="13">
        <f t="shared" si="264"/>
        <v>0</v>
      </c>
      <c r="DN100" s="13">
        <f t="shared" si="265"/>
        <v>0</v>
      </c>
      <c r="DO100" s="13">
        <f t="shared" si="266"/>
        <v>0</v>
      </c>
      <c r="DP100" s="13">
        <f t="shared" si="267"/>
        <v>0</v>
      </c>
      <c r="DQ100" s="13">
        <f t="shared" si="268"/>
        <v>0</v>
      </c>
      <c r="DR100" s="13">
        <f t="shared" si="269"/>
        <v>0</v>
      </c>
      <c r="DS100" s="13">
        <f t="shared" si="270"/>
        <v>0</v>
      </c>
      <c r="DT100" s="13">
        <f t="shared" si="271"/>
        <v>0</v>
      </c>
      <c r="DU100" s="13">
        <f t="shared" si="272"/>
        <v>0</v>
      </c>
      <c r="DV100" s="13">
        <f t="shared" si="273"/>
        <v>0</v>
      </c>
      <c r="DW100" s="13">
        <f t="shared" si="274"/>
        <v>0</v>
      </c>
      <c r="DX100" s="13">
        <f t="shared" si="275"/>
        <v>0</v>
      </c>
      <c r="DY100" s="13">
        <f t="shared" si="276"/>
        <v>0</v>
      </c>
      <c r="DZ100" s="13">
        <f t="shared" si="277"/>
        <v>0</v>
      </c>
      <c r="EA100" s="13">
        <f t="shared" si="278"/>
        <v>0</v>
      </c>
      <c r="EB100" s="13">
        <f t="shared" si="279"/>
        <v>0</v>
      </c>
      <c r="EC100" s="13">
        <f t="shared" si="280"/>
        <v>0</v>
      </c>
      <c r="ED100" s="13">
        <f t="shared" si="281"/>
        <v>0</v>
      </c>
      <c r="EE100" s="13">
        <f t="shared" si="282"/>
        <v>0</v>
      </c>
      <c r="EF100" s="13">
        <f t="shared" si="283"/>
        <v>0</v>
      </c>
      <c r="EG100" s="13">
        <f t="shared" si="284"/>
        <v>0</v>
      </c>
      <c r="EH100" s="13">
        <f t="shared" si="285"/>
        <v>0</v>
      </c>
      <c r="EI100" s="13">
        <f t="shared" si="286"/>
        <v>0</v>
      </c>
      <c r="EJ100" s="13">
        <f t="shared" si="287"/>
        <v>0</v>
      </c>
      <c r="EK100" s="13">
        <f t="shared" si="288"/>
        <v>0</v>
      </c>
      <c r="EL100" s="13">
        <f t="shared" si="289"/>
        <v>0</v>
      </c>
      <c r="EM100" s="13">
        <f t="shared" si="290"/>
        <v>0</v>
      </c>
      <c r="EN100" s="13">
        <f t="shared" si="291"/>
        <v>0</v>
      </c>
      <c r="EO100" s="13">
        <f t="shared" si="292"/>
        <v>0</v>
      </c>
      <c r="EP100" s="13">
        <f t="shared" si="293"/>
        <v>0</v>
      </c>
      <c r="EQ100" s="13">
        <f t="shared" si="294"/>
        <v>0</v>
      </c>
      <c r="ER100" s="13">
        <f t="shared" si="295"/>
        <v>0</v>
      </c>
      <c r="ES100" s="13">
        <f t="shared" si="296"/>
        <v>0</v>
      </c>
      <c r="ET100" s="13">
        <f t="shared" si="297"/>
        <v>0</v>
      </c>
      <c r="EU100" s="13">
        <f t="shared" si="298"/>
        <v>0</v>
      </c>
      <c r="EV100" s="13">
        <f t="shared" si="299"/>
        <v>0</v>
      </c>
      <c r="EW100" s="13">
        <f t="shared" si="300"/>
        <v>0</v>
      </c>
      <c r="EX100" s="13">
        <f t="shared" si="301"/>
        <v>0</v>
      </c>
      <c r="EY100" s="13">
        <f t="shared" si="302"/>
        <v>0</v>
      </c>
      <c r="EZ100" s="13">
        <f t="shared" si="303"/>
        <v>0</v>
      </c>
      <c r="FA100" s="13">
        <f t="shared" si="304"/>
        <v>0</v>
      </c>
      <c r="FB100" s="13">
        <f t="shared" si="305"/>
        <v>0</v>
      </c>
      <c r="FC100" s="13">
        <f t="shared" si="306"/>
        <v>0</v>
      </c>
      <c r="FD100" s="13">
        <f t="shared" si="307"/>
        <v>0</v>
      </c>
      <c r="FE100" s="13">
        <f t="shared" si="308"/>
        <v>0</v>
      </c>
      <c r="FF100" s="13">
        <f t="shared" si="309"/>
        <v>0</v>
      </c>
      <c r="FG100" s="13">
        <f t="shared" si="310"/>
        <v>0</v>
      </c>
      <c r="FH100" s="13">
        <f t="shared" si="311"/>
        <v>0</v>
      </c>
      <c r="FI100" s="13">
        <f t="shared" si="312"/>
        <v>0</v>
      </c>
      <c r="FJ100" s="13">
        <f t="shared" si="313"/>
        <v>0</v>
      </c>
      <c r="FK100" s="13">
        <f t="shared" si="314"/>
        <v>0</v>
      </c>
      <c r="FL100" s="13">
        <f t="shared" si="315"/>
        <v>0</v>
      </c>
      <c r="FM100" s="13">
        <f t="shared" si="316"/>
        <v>0</v>
      </c>
      <c r="FN100" s="13">
        <f t="shared" si="317"/>
        <v>0</v>
      </c>
      <c r="FO100" s="13">
        <f t="shared" si="318"/>
        <v>0</v>
      </c>
      <c r="FP100" s="13">
        <f t="shared" si="319"/>
        <v>0</v>
      </c>
      <c r="FQ100" s="13">
        <f t="shared" si="320"/>
        <v>0</v>
      </c>
      <c r="FR100" s="13">
        <f t="shared" si="321"/>
        <v>0</v>
      </c>
      <c r="FS100" s="13">
        <f t="shared" si="322"/>
        <v>0</v>
      </c>
      <c r="FT100" s="13">
        <f t="shared" si="323"/>
        <v>0</v>
      </c>
      <c r="FU100" s="13">
        <f t="shared" si="324"/>
        <v>0</v>
      </c>
      <c r="FV100" s="13">
        <f t="shared" si="325"/>
        <v>0</v>
      </c>
      <c r="FW100" s="13">
        <f t="shared" si="326"/>
        <v>0</v>
      </c>
      <c r="FX100" s="13">
        <f t="shared" si="327"/>
        <v>0</v>
      </c>
      <c r="FY100" s="13">
        <f t="shared" si="328"/>
        <v>0</v>
      </c>
      <c r="FZ100" s="13">
        <f t="shared" si="329"/>
        <v>0</v>
      </c>
      <c r="GA100" s="13">
        <f t="shared" si="330"/>
        <v>0</v>
      </c>
      <c r="GB100" s="13">
        <f t="shared" si="331"/>
        <v>0</v>
      </c>
      <c r="GC100" s="13">
        <f t="shared" si="332"/>
        <v>1</v>
      </c>
      <c r="GD100" s="13">
        <f t="shared" si="333"/>
        <v>0</v>
      </c>
      <c r="GE100" s="13">
        <f t="shared" si="334"/>
        <v>0</v>
      </c>
      <c r="GF100" s="13">
        <f t="shared" si="335"/>
        <v>0</v>
      </c>
      <c r="GG100" s="13">
        <f t="shared" si="336"/>
        <v>0</v>
      </c>
      <c r="GH100" s="30">
        <f t="shared" si="337"/>
        <v>2</v>
      </c>
    </row>
    <row r="101" spans="1:190">
      <c r="A101" s="2">
        <f>'database including 834 studies'!A101</f>
        <v>100</v>
      </c>
      <c r="B101" s="2">
        <f>'database including 834 studies'!J101</f>
        <v>1</v>
      </c>
      <c r="C101" s="2">
        <f>'database including 834 studies'!K101</f>
        <v>4</v>
      </c>
      <c r="D101" s="2">
        <f>'database including 834 studies'!L101</f>
        <v>0</v>
      </c>
      <c r="E101" s="2">
        <f>'database including 834 studies'!M101</f>
        <v>1</v>
      </c>
      <c r="F101" s="2">
        <f>'database including 834 studies'!N101</f>
        <v>1</v>
      </c>
      <c r="G101" s="2">
        <f>'database including 834 studies'!O101</f>
        <v>1</v>
      </c>
      <c r="H101" s="2">
        <f>'database including 834 studies'!P101</f>
        <v>1</v>
      </c>
      <c r="I101" s="2">
        <f>'database including 834 studies'!Q101</f>
        <v>0</v>
      </c>
      <c r="J101" s="2">
        <f>'database including 834 studies'!R101</f>
        <v>2019</v>
      </c>
      <c r="K101" s="29">
        <f>'database including 834 studies'!A631</f>
        <v>630</v>
      </c>
      <c r="L101" s="2">
        <f>'database including 834 studies'!J631</f>
        <v>0</v>
      </c>
      <c r="M101" s="2">
        <f>'database including 834 studies'!K631</f>
        <v>6</v>
      </c>
      <c r="N101" s="2">
        <f>'database including 834 studies'!L631</f>
        <v>1</v>
      </c>
      <c r="O101" s="2">
        <f>'database including 834 studies'!M631</f>
        <v>1</v>
      </c>
      <c r="P101" s="2">
        <f>'database including 834 studies'!N631</f>
        <v>1</v>
      </c>
      <c r="Q101" s="2">
        <f>'database including 834 studies'!O631</f>
        <v>1</v>
      </c>
      <c r="R101" s="2">
        <f>'database including 834 studies'!P631</f>
        <v>1</v>
      </c>
      <c r="S101" s="2">
        <f>'database including 834 studies'!Q631</f>
        <v>1</v>
      </c>
      <c r="T101" s="2">
        <f>'database including 834 studies'!R631</f>
        <v>2017</v>
      </c>
      <c r="V101" s="13">
        <f t="shared" si="169"/>
        <v>0</v>
      </c>
      <c r="W101" s="13">
        <f t="shared" si="170"/>
        <v>0</v>
      </c>
      <c r="X101" s="13">
        <f t="shared" si="171"/>
        <v>0</v>
      </c>
      <c r="Y101" s="13">
        <f t="shared" si="172"/>
        <v>0</v>
      </c>
      <c r="Z101" s="13">
        <f t="shared" si="173"/>
        <v>0</v>
      </c>
      <c r="AA101" s="13">
        <f t="shared" si="174"/>
        <v>0</v>
      </c>
      <c r="AB101" s="13">
        <f t="shared" si="175"/>
        <v>0</v>
      </c>
      <c r="AC101" s="13">
        <f t="shared" si="176"/>
        <v>0</v>
      </c>
      <c r="AD101" s="13">
        <f t="shared" si="177"/>
        <v>0</v>
      </c>
      <c r="AE101" s="13">
        <f t="shared" si="178"/>
        <v>0</v>
      </c>
      <c r="AF101" s="13">
        <f t="shared" si="179"/>
        <v>0</v>
      </c>
      <c r="AG101" s="13">
        <f t="shared" si="180"/>
        <v>0</v>
      </c>
      <c r="AH101" s="13">
        <f t="shared" si="181"/>
        <v>0</v>
      </c>
      <c r="AI101" s="13">
        <f t="shared" si="182"/>
        <v>0</v>
      </c>
      <c r="AJ101" s="13">
        <f t="shared" si="183"/>
        <v>0</v>
      </c>
      <c r="AK101" s="13">
        <f t="shared" si="184"/>
        <v>0</v>
      </c>
      <c r="AL101" s="13">
        <f t="shared" si="185"/>
        <v>0</v>
      </c>
      <c r="AM101" s="13">
        <f t="shared" si="186"/>
        <v>0</v>
      </c>
      <c r="AN101" s="13">
        <f t="shared" si="187"/>
        <v>0</v>
      </c>
      <c r="AO101" s="13">
        <f t="shared" si="188"/>
        <v>0</v>
      </c>
      <c r="AP101" s="13">
        <f t="shared" si="189"/>
        <v>0</v>
      </c>
      <c r="AQ101" s="13">
        <f t="shared" si="190"/>
        <v>0</v>
      </c>
      <c r="AR101" s="13">
        <f t="shared" si="191"/>
        <v>0</v>
      </c>
      <c r="AS101" s="13">
        <f t="shared" si="192"/>
        <v>0</v>
      </c>
      <c r="AT101" s="13">
        <f t="shared" si="193"/>
        <v>0</v>
      </c>
      <c r="AU101" s="13">
        <f t="shared" si="194"/>
        <v>0</v>
      </c>
      <c r="AV101" s="13">
        <f t="shared" si="195"/>
        <v>0</v>
      </c>
      <c r="AW101" s="13">
        <f t="shared" si="196"/>
        <v>0</v>
      </c>
      <c r="AX101" s="13">
        <f t="shared" si="197"/>
        <v>0</v>
      </c>
      <c r="AY101" s="13">
        <f t="shared" si="198"/>
        <v>0</v>
      </c>
      <c r="AZ101" s="13">
        <f t="shared" si="199"/>
        <v>0</v>
      </c>
      <c r="BA101" s="13">
        <f t="shared" si="200"/>
        <v>0</v>
      </c>
      <c r="BB101" s="13">
        <f t="shared" si="201"/>
        <v>0</v>
      </c>
      <c r="BC101" s="13">
        <f t="shared" si="202"/>
        <v>0</v>
      </c>
      <c r="BD101" s="13">
        <f t="shared" si="203"/>
        <v>0</v>
      </c>
      <c r="BE101" s="13">
        <f t="shared" si="204"/>
        <v>0</v>
      </c>
      <c r="BF101" s="13">
        <f t="shared" si="205"/>
        <v>0</v>
      </c>
      <c r="BG101" s="13">
        <f t="shared" si="206"/>
        <v>0</v>
      </c>
      <c r="BH101" s="13">
        <f t="shared" si="207"/>
        <v>0</v>
      </c>
      <c r="BI101" s="13">
        <f t="shared" si="208"/>
        <v>0</v>
      </c>
      <c r="BJ101" s="13">
        <f t="shared" si="209"/>
        <v>0</v>
      </c>
      <c r="BK101" s="13">
        <f t="shared" si="210"/>
        <v>0</v>
      </c>
      <c r="BL101" s="13">
        <f t="shared" si="211"/>
        <v>0</v>
      </c>
      <c r="BM101" s="13">
        <f t="shared" si="212"/>
        <v>0</v>
      </c>
      <c r="BN101" s="13">
        <f t="shared" si="213"/>
        <v>0</v>
      </c>
      <c r="BO101" s="13">
        <f t="shared" si="214"/>
        <v>0</v>
      </c>
      <c r="BP101" s="13">
        <f t="shared" si="215"/>
        <v>0</v>
      </c>
      <c r="BQ101" s="13">
        <f t="shared" si="216"/>
        <v>0</v>
      </c>
      <c r="BR101" s="13">
        <f t="shared" si="217"/>
        <v>0</v>
      </c>
      <c r="BS101" s="13">
        <f t="shared" si="218"/>
        <v>0</v>
      </c>
      <c r="BT101" s="13">
        <f t="shared" si="219"/>
        <v>0</v>
      </c>
      <c r="BU101" s="13">
        <f t="shared" si="220"/>
        <v>0</v>
      </c>
      <c r="BV101" s="13">
        <f t="shared" si="221"/>
        <v>0</v>
      </c>
      <c r="BW101" s="13">
        <f t="shared" si="222"/>
        <v>0</v>
      </c>
      <c r="BX101" s="13">
        <f t="shared" si="223"/>
        <v>0</v>
      </c>
      <c r="BY101" s="13">
        <f t="shared" si="224"/>
        <v>0</v>
      </c>
      <c r="BZ101" s="13">
        <f t="shared" si="225"/>
        <v>1</v>
      </c>
      <c r="CA101" s="13">
        <f t="shared" si="226"/>
        <v>0</v>
      </c>
      <c r="CB101" s="13">
        <f t="shared" si="227"/>
        <v>0</v>
      </c>
      <c r="CC101" s="13">
        <f t="shared" si="228"/>
        <v>0</v>
      </c>
      <c r="CD101" s="13">
        <f t="shared" si="229"/>
        <v>0</v>
      </c>
      <c r="CE101" s="13">
        <f t="shared" si="230"/>
        <v>0</v>
      </c>
      <c r="CF101" s="13">
        <f t="shared" si="231"/>
        <v>0</v>
      </c>
      <c r="CG101" s="13">
        <f t="shared" si="232"/>
        <v>0</v>
      </c>
      <c r="CH101" s="13">
        <f t="shared" si="233"/>
        <v>0</v>
      </c>
      <c r="CI101" s="13">
        <f t="shared" si="234"/>
        <v>0</v>
      </c>
      <c r="CJ101" s="13">
        <f t="shared" si="235"/>
        <v>0</v>
      </c>
      <c r="CK101" s="13">
        <f t="shared" si="236"/>
        <v>0</v>
      </c>
      <c r="CL101" s="13">
        <f t="shared" si="237"/>
        <v>0</v>
      </c>
      <c r="CM101" s="13">
        <f t="shared" si="238"/>
        <v>0</v>
      </c>
      <c r="CN101" s="13">
        <f t="shared" si="239"/>
        <v>0</v>
      </c>
      <c r="CO101" s="13">
        <f t="shared" si="240"/>
        <v>0</v>
      </c>
      <c r="CP101" s="13">
        <f t="shared" si="241"/>
        <v>0</v>
      </c>
      <c r="CQ101" s="13">
        <f t="shared" si="242"/>
        <v>0</v>
      </c>
      <c r="CR101" s="13">
        <f t="shared" si="243"/>
        <v>0</v>
      </c>
      <c r="CS101" s="13">
        <f t="shared" si="244"/>
        <v>0</v>
      </c>
      <c r="CT101" s="13">
        <f t="shared" si="245"/>
        <v>0</v>
      </c>
      <c r="CU101" s="13">
        <f t="shared" si="246"/>
        <v>0</v>
      </c>
      <c r="CV101" s="13">
        <f t="shared" si="247"/>
        <v>0</v>
      </c>
      <c r="CW101" s="13">
        <f t="shared" si="248"/>
        <v>0</v>
      </c>
      <c r="CX101" s="13">
        <f t="shared" si="249"/>
        <v>0</v>
      </c>
      <c r="CY101" s="13">
        <f t="shared" si="250"/>
        <v>0</v>
      </c>
      <c r="CZ101" s="13">
        <f t="shared" si="251"/>
        <v>0</v>
      </c>
      <c r="DA101" s="13">
        <f t="shared" si="252"/>
        <v>0</v>
      </c>
      <c r="DB101" s="13">
        <f t="shared" si="253"/>
        <v>0</v>
      </c>
      <c r="DC101" s="13">
        <f t="shared" si="254"/>
        <v>0</v>
      </c>
      <c r="DD101" s="13">
        <f t="shared" si="255"/>
        <v>0</v>
      </c>
      <c r="DE101" s="13">
        <f t="shared" si="256"/>
        <v>0</v>
      </c>
      <c r="DF101" s="13">
        <f t="shared" si="257"/>
        <v>0</v>
      </c>
      <c r="DG101" s="13">
        <f t="shared" si="258"/>
        <v>0</v>
      </c>
      <c r="DH101" s="13">
        <f t="shared" si="259"/>
        <v>0</v>
      </c>
      <c r="DI101" s="13">
        <f t="shared" si="260"/>
        <v>0</v>
      </c>
      <c r="DJ101" s="13">
        <f t="shared" si="261"/>
        <v>0</v>
      </c>
      <c r="DK101" s="13">
        <f t="shared" si="262"/>
        <v>0</v>
      </c>
      <c r="DL101" s="13">
        <f t="shared" si="263"/>
        <v>0</v>
      </c>
      <c r="DM101" s="13">
        <f t="shared" si="264"/>
        <v>0</v>
      </c>
      <c r="DN101" s="13">
        <f t="shared" si="265"/>
        <v>0</v>
      </c>
      <c r="DO101" s="13">
        <f t="shared" si="266"/>
        <v>0</v>
      </c>
      <c r="DP101" s="13">
        <f t="shared" si="267"/>
        <v>0</v>
      </c>
      <c r="DQ101" s="13">
        <f t="shared" si="268"/>
        <v>0</v>
      </c>
      <c r="DR101" s="13">
        <f t="shared" si="269"/>
        <v>0</v>
      </c>
      <c r="DS101" s="13">
        <f t="shared" si="270"/>
        <v>0</v>
      </c>
      <c r="DT101" s="13">
        <f t="shared" si="271"/>
        <v>0</v>
      </c>
      <c r="DU101" s="13">
        <f t="shared" si="272"/>
        <v>0</v>
      </c>
      <c r="DV101" s="13">
        <f t="shared" si="273"/>
        <v>0</v>
      </c>
      <c r="DW101" s="13">
        <f t="shared" si="274"/>
        <v>0</v>
      </c>
      <c r="DX101" s="13">
        <f t="shared" si="275"/>
        <v>0</v>
      </c>
      <c r="DY101" s="13">
        <f t="shared" si="276"/>
        <v>0</v>
      </c>
      <c r="DZ101" s="13">
        <f t="shared" si="277"/>
        <v>0</v>
      </c>
      <c r="EA101" s="13">
        <f t="shared" si="278"/>
        <v>0</v>
      </c>
      <c r="EB101" s="13">
        <f t="shared" si="279"/>
        <v>0</v>
      </c>
      <c r="EC101" s="13">
        <f t="shared" si="280"/>
        <v>0</v>
      </c>
      <c r="ED101" s="13">
        <f t="shared" si="281"/>
        <v>0</v>
      </c>
      <c r="EE101" s="13">
        <f t="shared" si="282"/>
        <v>0</v>
      </c>
      <c r="EF101" s="13">
        <f t="shared" si="283"/>
        <v>0</v>
      </c>
      <c r="EG101" s="13">
        <f t="shared" si="284"/>
        <v>0</v>
      </c>
      <c r="EH101" s="13">
        <f t="shared" si="285"/>
        <v>0</v>
      </c>
      <c r="EI101" s="13">
        <f t="shared" si="286"/>
        <v>0</v>
      </c>
      <c r="EJ101" s="13">
        <f t="shared" si="287"/>
        <v>0</v>
      </c>
      <c r="EK101" s="13">
        <f t="shared" si="288"/>
        <v>0</v>
      </c>
      <c r="EL101" s="13">
        <f t="shared" si="289"/>
        <v>0</v>
      </c>
      <c r="EM101" s="13">
        <f t="shared" si="290"/>
        <v>0</v>
      </c>
      <c r="EN101" s="13">
        <f t="shared" si="291"/>
        <v>0</v>
      </c>
      <c r="EO101" s="13">
        <f t="shared" si="292"/>
        <v>0</v>
      </c>
      <c r="EP101" s="13">
        <f t="shared" si="293"/>
        <v>0</v>
      </c>
      <c r="EQ101" s="13">
        <f t="shared" si="294"/>
        <v>0</v>
      </c>
      <c r="ER101" s="13">
        <f t="shared" si="295"/>
        <v>0</v>
      </c>
      <c r="ES101" s="13">
        <f t="shared" si="296"/>
        <v>0</v>
      </c>
      <c r="ET101" s="13">
        <f t="shared" si="297"/>
        <v>0</v>
      </c>
      <c r="EU101" s="13">
        <f t="shared" si="298"/>
        <v>0</v>
      </c>
      <c r="EV101" s="13">
        <f t="shared" si="299"/>
        <v>0</v>
      </c>
      <c r="EW101" s="13">
        <f t="shared" si="300"/>
        <v>0</v>
      </c>
      <c r="EX101" s="13">
        <f t="shared" si="301"/>
        <v>0</v>
      </c>
      <c r="EY101" s="13">
        <f t="shared" si="302"/>
        <v>0</v>
      </c>
      <c r="EZ101" s="13">
        <f t="shared" si="303"/>
        <v>0</v>
      </c>
      <c r="FA101" s="13">
        <f t="shared" si="304"/>
        <v>0</v>
      </c>
      <c r="FB101" s="13">
        <f t="shared" si="305"/>
        <v>0</v>
      </c>
      <c r="FC101" s="13">
        <f t="shared" si="306"/>
        <v>0</v>
      </c>
      <c r="FD101" s="13">
        <f t="shared" si="307"/>
        <v>0</v>
      </c>
      <c r="FE101" s="13">
        <f t="shared" si="308"/>
        <v>0</v>
      </c>
      <c r="FF101" s="13">
        <f t="shared" si="309"/>
        <v>0</v>
      </c>
      <c r="FG101" s="13">
        <f t="shared" si="310"/>
        <v>0</v>
      </c>
      <c r="FH101" s="13">
        <f t="shared" si="311"/>
        <v>0</v>
      </c>
      <c r="FI101" s="13">
        <f t="shared" si="312"/>
        <v>0</v>
      </c>
      <c r="FJ101" s="13">
        <f t="shared" si="313"/>
        <v>0</v>
      </c>
      <c r="FK101" s="13">
        <f t="shared" si="314"/>
        <v>0</v>
      </c>
      <c r="FL101" s="13">
        <f t="shared" si="315"/>
        <v>0</v>
      </c>
      <c r="FM101" s="13">
        <f t="shared" si="316"/>
        <v>0</v>
      </c>
      <c r="FN101" s="13">
        <f t="shared" si="317"/>
        <v>0</v>
      </c>
      <c r="FO101" s="13">
        <f t="shared" si="318"/>
        <v>0</v>
      </c>
      <c r="FP101" s="13">
        <f t="shared" si="319"/>
        <v>0</v>
      </c>
      <c r="FQ101" s="13">
        <f t="shared" si="320"/>
        <v>0</v>
      </c>
      <c r="FR101" s="13">
        <f t="shared" si="321"/>
        <v>0</v>
      </c>
      <c r="FS101" s="13">
        <f t="shared" si="322"/>
        <v>0</v>
      </c>
      <c r="FT101" s="13">
        <f t="shared" si="323"/>
        <v>0</v>
      </c>
      <c r="FU101" s="13">
        <f t="shared" si="324"/>
        <v>0</v>
      </c>
      <c r="FV101" s="13">
        <f t="shared" si="325"/>
        <v>0</v>
      </c>
      <c r="FW101" s="13">
        <f t="shared" si="326"/>
        <v>0</v>
      </c>
      <c r="FX101" s="13">
        <f t="shared" si="327"/>
        <v>0</v>
      </c>
      <c r="FY101" s="13">
        <f t="shared" si="328"/>
        <v>0</v>
      </c>
      <c r="FZ101" s="13">
        <f t="shared" si="329"/>
        <v>0</v>
      </c>
      <c r="GA101" s="13">
        <f t="shared" si="330"/>
        <v>0</v>
      </c>
      <c r="GB101" s="13">
        <f t="shared" si="331"/>
        <v>1</v>
      </c>
      <c r="GC101" s="13">
        <f t="shared" si="332"/>
        <v>0</v>
      </c>
      <c r="GD101" s="13">
        <f t="shared" si="333"/>
        <v>0</v>
      </c>
      <c r="GE101" s="13">
        <f t="shared" si="334"/>
        <v>0</v>
      </c>
      <c r="GF101" s="13">
        <f t="shared" si="335"/>
        <v>0</v>
      </c>
      <c r="GG101" s="13">
        <f t="shared" si="336"/>
        <v>0</v>
      </c>
      <c r="GH101" s="30">
        <f t="shared" si="337"/>
        <v>2</v>
      </c>
    </row>
    <row r="102" spans="1:190">
      <c r="A102" s="2">
        <f>'database including 834 studies'!A102</f>
        <v>101</v>
      </c>
      <c r="B102" s="2">
        <f>'database including 834 studies'!J102</f>
        <v>1</v>
      </c>
      <c r="C102" s="2">
        <f>'database including 834 studies'!K102</f>
        <v>4</v>
      </c>
      <c r="D102" s="2">
        <f>'database including 834 studies'!L102</f>
        <v>1</v>
      </c>
      <c r="E102" s="2">
        <f>'database including 834 studies'!M102</f>
        <v>1</v>
      </c>
      <c r="F102" s="2">
        <f>'database including 834 studies'!N102</f>
        <v>0</v>
      </c>
      <c r="G102" s="2">
        <f>'database including 834 studies'!O102</f>
        <v>1</v>
      </c>
      <c r="H102" s="2">
        <f>'database including 834 studies'!P102</f>
        <v>1</v>
      </c>
      <c r="I102" s="2">
        <f>'database including 834 studies'!Q102</f>
        <v>0</v>
      </c>
      <c r="J102" s="2">
        <f>'database including 834 studies'!R102</f>
        <v>2020</v>
      </c>
      <c r="K102" s="29">
        <f>'database including 834 studies'!A632</f>
        <v>631</v>
      </c>
      <c r="L102" s="2">
        <f>'database including 834 studies'!J632</f>
        <v>0</v>
      </c>
      <c r="M102" s="2">
        <f>'database including 834 studies'!K632</f>
        <v>6</v>
      </c>
      <c r="N102" s="2">
        <f>'database including 834 studies'!L632</f>
        <v>1</v>
      </c>
      <c r="O102" s="2">
        <f>'database including 834 studies'!M632</f>
        <v>1</v>
      </c>
      <c r="P102" s="2">
        <f>'database including 834 studies'!N632</f>
        <v>1</v>
      </c>
      <c r="Q102" s="2">
        <f>'database including 834 studies'!O632</f>
        <v>1</v>
      </c>
      <c r="R102" s="2">
        <f>'database including 834 studies'!P632</f>
        <v>1</v>
      </c>
      <c r="S102" s="2">
        <f>'database including 834 studies'!Q632</f>
        <v>1</v>
      </c>
      <c r="T102" s="2">
        <f>'database including 834 studies'!R632</f>
        <v>2012</v>
      </c>
      <c r="V102" s="13">
        <f t="shared" si="169"/>
        <v>0</v>
      </c>
      <c r="W102" s="13">
        <f t="shared" si="170"/>
        <v>0</v>
      </c>
      <c r="X102" s="13">
        <f t="shared" si="171"/>
        <v>0</v>
      </c>
      <c r="Y102" s="13">
        <f t="shared" si="172"/>
        <v>0</v>
      </c>
      <c r="Z102" s="13">
        <f t="shared" si="173"/>
        <v>0</v>
      </c>
      <c r="AA102" s="13">
        <f t="shared" si="174"/>
        <v>0</v>
      </c>
      <c r="AB102" s="13">
        <f t="shared" si="175"/>
        <v>0</v>
      </c>
      <c r="AC102" s="13">
        <f t="shared" si="176"/>
        <v>0</v>
      </c>
      <c r="AD102" s="13">
        <f t="shared" si="177"/>
        <v>0</v>
      </c>
      <c r="AE102" s="13">
        <f t="shared" si="178"/>
        <v>0</v>
      </c>
      <c r="AF102" s="13">
        <f t="shared" si="179"/>
        <v>0</v>
      </c>
      <c r="AG102" s="13">
        <f t="shared" si="180"/>
        <v>0</v>
      </c>
      <c r="AH102" s="13">
        <f t="shared" si="181"/>
        <v>0</v>
      </c>
      <c r="AI102" s="13">
        <f t="shared" si="182"/>
        <v>0</v>
      </c>
      <c r="AJ102" s="13">
        <f t="shared" si="183"/>
        <v>0</v>
      </c>
      <c r="AK102" s="13">
        <f t="shared" si="184"/>
        <v>0</v>
      </c>
      <c r="AL102" s="13">
        <f t="shared" si="185"/>
        <v>0</v>
      </c>
      <c r="AM102" s="13">
        <f t="shared" si="186"/>
        <v>0</v>
      </c>
      <c r="AN102" s="13">
        <f t="shared" si="187"/>
        <v>0</v>
      </c>
      <c r="AO102" s="13">
        <f t="shared" si="188"/>
        <v>0</v>
      </c>
      <c r="AP102" s="13">
        <f t="shared" si="189"/>
        <v>0</v>
      </c>
      <c r="AQ102" s="13">
        <f t="shared" si="190"/>
        <v>0</v>
      </c>
      <c r="AR102" s="13">
        <f t="shared" si="191"/>
        <v>0</v>
      </c>
      <c r="AS102" s="13">
        <f t="shared" si="192"/>
        <v>0</v>
      </c>
      <c r="AT102" s="13">
        <f t="shared" si="193"/>
        <v>0</v>
      </c>
      <c r="AU102" s="13">
        <f t="shared" si="194"/>
        <v>0</v>
      </c>
      <c r="AV102" s="13">
        <f t="shared" si="195"/>
        <v>0</v>
      </c>
      <c r="AW102" s="13">
        <f t="shared" si="196"/>
        <v>0</v>
      </c>
      <c r="AX102" s="13">
        <f t="shared" si="197"/>
        <v>0</v>
      </c>
      <c r="AY102" s="13">
        <f t="shared" si="198"/>
        <v>0</v>
      </c>
      <c r="AZ102" s="13">
        <f t="shared" si="199"/>
        <v>0</v>
      </c>
      <c r="BA102" s="13">
        <f t="shared" si="200"/>
        <v>0</v>
      </c>
      <c r="BB102" s="13">
        <f t="shared" si="201"/>
        <v>0</v>
      </c>
      <c r="BC102" s="13">
        <f t="shared" si="202"/>
        <v>0</v>
      </c>
      <c r="BD102" s="13">
        <f t="shared" si="203"/>
        <v>0</v>
      </c>
      <c r="BE102" s="13">
        <f t="shared" si="204"/>
        <v>0</v>
      </c>
      <c r="BF102" s="13">
        <f t="shared" si="205"/>
        <v>0</v>
      </c>
      <c r="BG102" s="13">
        <f t="shared" si="206"/>
        <v>0</v>
      </c>
      <c r="BH102" s="13">
        <f t="shared" si="207"/>
        <v>0</v>
      </c>
      <c r="BI102" s="13">
        <f t="shared" si="208"/>
        <v>0</v>
      </c>
      <c r="BJ102" s="13">
        <f t="shared" si="209"/>
        <v>0</v>
      </c>
      <c r="BK102" s="13">
        <f t="shared" si="210"/>
        <v>0</v>
      </c>
      <c r="BL102" s="13">
        <f t="shared" si="211"/>
        <v>0</v>
      </c>
      <c r="BM102" s="13">
        <f t="shared" si="212"/>
        <v>0</v>
      </c>
      <c r="BN102" s="13">
        <f t="shared" si="213"/>
        <v>0</v>
      </c>
      <c r="BO102" s="13">
        <f t="shared" si="214"/>
        <v>0</v>
      </c>
      <c r="BP102" s="13">
        <f t="shared" si="215"/>
        <v>0</v>
      </c>
      <c r="BQ102" s="13">
        <f t="shared" si="216"/>
        <v>0</v>
      </c>
      <c r="BR102" s="13">
        <f t="shared" si="217"/>
        <v>0</v>
      </c>
      <c r="BS102" s="13">
        <f t="shared" si="218"/>
        <v>0</v>
      </c>
      <c r="BT102" s="13">
        <f t="shared" si="219"/>
        <v>0</v>
      </c>
      <c r="BU102" s="13">
        <f t="shared" si="220"/>
        <v>0</v>
      </c>
      <c r="BV102" s="13">
        <f t="shared" si="221"/>
        <v>0</v>
      </c>
      <c r="BW102" s="13">
        <f t="shared" si="222"/>
        <v>0</v>
      </c>
      <c r="BX102" s="13">
        <f t="shared" si="223"/>
        <v>0</v>
      </c>
      <c r="BY102" s="13">
        <f t="shared" si="224"/>
        <v>0</v>
      </c>
      <c r="BZ102" s="13">
        <f t="shared" si="225"/>
        <v>0</v>
      </c>
      <c r="CA102" s="13">
        <f t="shared" si="226"/>
        <v>1</v>
      </c>
      <c r="CB102" s="13">
        <f t="shared" si="227"/>
        <v>0</v>
      </c>
      <c r="CC102" s="13">
        <f t="shared" si="228"/>
        <v>0</v>
      </c>
      <c r="CD102" s="13">
        <f t="shared" si="229"/>
        <v>0</v>
      </c>
      <c r="CE102" s="13">
        <f t="shared" si="230"/>
        <v>0</v>
      </c>
      <c r="CF102" s="13">
        <f t="shared" si="231"/>
        <v>0</v>
      </c>
      <c r="CG102" s="13">
        <f t="shared" si="232"/>
        <v>0</v>
      </c>
      <c r="CH102" s="13">
        <f t="shared" si="233"/>
        <v>0</v>
      </c>
      <c r="CI102" s="13">
        <f t="shared" si="234"/>
        <v>0</v>
      </c>
      <c r="CJ102" s="13">
        <f t="shared" si="235"/>
        <v>0</v>
      </c>
      <c r="CK102" s="13">
        <f t="shared" si="236"/>
        <v>0</v>
      </c>
      <c r="CL102" s="13">
        <f t="shared" si="237"/>
        <v>0</v>
      </c>
      <c r="CM102" s="13">
        <f t="shared" si="238"/>
        <v>0</v>
      </c>
      <c r="CN102" s="13">
        <f t="shared" si="239"/>
        <v>0</v>
      </c>
      <c r="CO102" s="13">
        <f t="shared" si="240"/>
        <v>0</v>
      </c>
      <c r="CP102" s="13">
        <f t="shared" si="241"/>
        <v>0</v>
      </c>
      <c r="CQ102" s="13">
        <f t="shared" si="242"/>
        <v>0</v>
      </c>
      <c r="CR102" s="13">
        <f t="shared" si="243"/>
        <v>0</v>
      </c>
      <c r="CS102" s="13">
        <f t="shared" si="244"/>
        <v>0</v>
      </c>
      <c r="CT102" s="13">
        <f t="shared" si="245"/>
        <v>0</v>
      </c>
      <c r="CU102" s="13">
        <f t="shared" si="246"/>
        <v>0</v>
      </c>
      <c r="CV102" s="13">
        <f t="shared" si="247"/>
        <v>0</v>
      </c>
      <c r="CW102" s="13">
        <f t="shared" si="248"/>
        <v>0</v>
      </c>
      <c r="CX102" s="13">
        <f t="shared" si="249"/>
        <v>0</v>
      </c>
      <c r="CY102" s="13">
        <f t="shared" si="250"/>
        <v>0</v>
      </c>
      <c r="CZ102" s="13">
        <f t="shared" si="251"/>
        <v>0</v>
      </c>
      <c r="DA102" s="13">
        <f t="shared" si="252"/>
        <v>0</v>
      </c>
      <c r="DB102" s="13">
        <f t="shared" si="253"/>
        <v>0</v>
      </c>
      <c r="DC102" s="13">
        <f t="shared" si="254"/>
        <v>0</v>
      </c>
      <c r="DD102" s="13">
        <f t="shared" si="255"/>
        <v>0</v>
      </c>
      <c r="DE102" s="13">
        <f t="shared" si="256"/>
        <v>0</v>
      </c>
      <c r="DF102" s="13">
        <f t="shared" si="257"/>
        <v>0</v>
      </c>
      <c r="DG102" s="13">
        <f t="shared" si="258"/>
        <v>0</v>
      </c>
      <c r="DH102" s="13">
        <f t="shared" si="259"/>
        <v>0</v>
      </c>
      <c r="DI102" s="13">
        <f t="shared" si="260"/>
        <v>0</v>
      </c>
      <c r="DJ102" s="13">
        <f t="shared" si="261"/>
        <v>0</v>
      </c>
      <c r="DK102" s="13">
        <f t="shared" si="262"/>
        <v>0</v>
      </c>
      <c r="DL102" s="13">
        <f t="shared" si="263"/>
        <v>0</v>
      </c>
      <c r="DM102" s="13">
        <f t="shared" si="264"/>
        <v>0</v>
      </c>
      <c r="DN102" s="13">
        <f t="shared" si="265"/>
        <v>0</v>
      </c>
      <c r="DO102" s="13">
        <f t="shared" si="266"/>
        <v>0</v>
      </c>
      <c r="DP102" s="13">
        <f t="shared" si="267"/>
        <v>0</v>
      </c>
      <c r="DQ102" s="13">
        <f t="shared" si="268"/>
        <v>0</v>
      </c>
      <c r="DR102" s="13">
        <f t="shared" si="269"/>
        <v>0</v>
      </c>
      <c r="DS102" s="13">
        <f t="shared" si="270"/>
        <v>0</v>
      </c>
      <c r="DT102" s="13">
        <f t="shared" si="271"/>
        <v>0</v>
      </c>
      <c r="DU102" s="13">
        <f t="shared" si="272"/>
        <v>0</v>
      </c>
      <c r="DV102" s="13">
        <f t="shared" si="273"/>
        <v>0</v>
      </c>
      <c r="DW102" s="13">
        <f t="shared" si="274"/>
        <v>0</v>
      </c>
      <c r="DX102" s="13">
        <f t="shared" si="275"/>
        <v>0</v>
      </c>
      <c r="DY102" s="13">
        <f t="shared" si="276"/>
        <v>0</v>
      </c>
      <c r="DZ102" s="13">
        <f t="shared" si="277"/>
        <v>0</v>
      </c>
      <c r="EA102" s="13">
        <f t="shared" si="278"/>
        <v>0</v>
      </c>
      <c r="EB102" s="13">
        <f t="shared" si="279"/>
        <v>0</v>
      </c>
      <c r="EC102" s="13">
        <f t="shared" si="280"/>
        <v>0</v>
      </c>
      <c r="ED102" s="13">
        <f t="shared" si="281"/>
        <v>0</v>
      </c>
      <c r="EE102" s="13">
        <f t="shared" si="282"/>
        <v>0</v>
      </c>
      <c r="EF102" s="13">
        <f t="shared" si="283"/>
        <v>0</v>
      </c>
      <c r="EG102" s="13">
        <f t="shared" si="284"/>
        <v>0</v>
      </c>
      <c r="EH102" s="13">
        <f t="shared" si="285"/>
        <v>0</v>
      </c>
      <c r="EI102" s="13">
        <f t="shared" si="286"/>
        <v>0</v>
      </c>
      <c r="EJ102" s="13">
        <f t="shared" si="287"/>
        <v>0</v>
      </c>
      <c r="EK102" s="13">
        <f t="shared" si="288"/>
        <v>0</v>
      </c>
      <c r="EL102" s="13">
        <f t="shared" si="289"/>
        <v>0</v>
      </c>
      <c r="EM102" s="13">
        <f t="shared" si="290"/>
        <v>0</v>
      </c>
      <c r="EN102" s="13">
        <f t="shared" si="291"/>
        <v>0</v>
      </c>
      <c r="EO102" s="13">
        <f t="shared" si="292"/>
        <v>0</v>
      </c>
      <c r="EP102" s="13">
        <f t="shared" si="293"/>
        <v>0</v>
      </c>
      <c r="EQ102" s="13">
        <f t="shared" si="294"/>
        <v>0</v>
      </c>
      <c r="ER102" s="13">
        <f t="shared" si="295"/>
        <v>0</v>
      </c>
      <c r="ES102" s="13">
        <f t="shared" si="296"/>
        <v>0</v>
      </c>
      <c r="ET102" s="13">
        <f t="shared" si="297"/>
        <v>0</v>
      </c>
      <c r="EU102" s="13">
        <f t="shared" si="298"/>
        <v>0</v>
      </c>
      <c r="EV102" s="13">
        <f t="shared" si="299"/>
        <v>0</v>
      </c>
      <c r="EW102" s="13">
        <f t="shared" si="300"/>
        <v>0</v>
      </c>
      <c r="EX102" s="13">
        <f t="shared" si="301"/>
        <v>0</v>
      </c>
      <c r="EY102" s="13">
        <f t="shared" si="302"/>
        <v>0</v>
      </c>
      <c r="EZ102" s="13">
        <f t="shared" si="303"/>
        <v>0</v>
      </c>
      <c r="FA102" s="13">
        <f t="shared" si="304"/>
        <v>0</v>
      </c>
      <c r="FB102" s="13">
        <f t="shared" si="305"/>
        <v>0</v>
      </c>
      <c r="FC102" s="13">
        <f t="shared" si="306"/>
        <v>0</v>
      </c>
      <c r="FD102" s="13">
        <f t="shared" si="307"/>
        <v>0</v>
      </c>
      <c r="FE102" s="13">
        <f t="shared" si="308"/>
        <v>0</v>
      </c>
      <c r="FF102" s="13">
        <f t="shared" si="309"/>
        <v>0</v>
      </c>
      <c r="FG102" s="13">
        <f t="shared" si="310"/>
        <v>0</v>
      </c>
      <c r="FH102" s="13">
        <f t="shared" si="311"/>
        <v>0</v>
      </c>
      <c r="FI102" s="13">
        <f t="shared" si="312"/>
        <v>0</v>
      </c>
      <c r="FJ102" s="13">
        <f t="shared" si="313"/>
        <v>0</v>
      </c>
      <c r="FK102" s="13">
        <f t="shared" si="314"/>
        <v>0</v>
      </c>
      <c r="FL102" s="13">
        <f t="shared" si="315"/>
        <v>0</v>
      </c>
      <c r="FM102" s="13">
        <f t="shared" si="316"/>
        <v>0</v>
      </c>
      <c r="FN102" s="13">
        <f t="shared" si="317"/>
        <v>0</v>
      </c>
      <c r="FO102" s="13">
        <f t="shared" si="318"/>
        <v>0</v>
      </c>
      <c r="FP102" s="13">
        <f t="shared" si="319"/>
        <v>0</v>
      </c>
      <c r="FQ102" s="13">
        <f t="shared" si="320"/>
        <v>0</v>
      </c>
      <c r="FR102" s="13">
        <f t="shared" si="321"/>
        <v>0</v>
      </c>
      <c r="FS102" s="13">
        <f t="shared" si="322"/>
        <v>0</v>
      </c>
      <c r="FT102" s="13">
        <f t="shared" si="323"/>
        <v>0</v>
      </c>
      <c r="FU102" s="13">
        <f t="shared" si="324"/>
        <v>0</v>
      </c>
      <c r="FV102" s="13">
        <f t="shared" si="325"/>
        <v>0</v>
      </c>
      <c r="FW102" s="13">
        <f t="shared" si="326"/>
        <v>1</v>
      </c>
      <c r="FX102" s="13">
        <f t="shared" si="327"/>
        <v>0</v>
      </c>
      <c r="FY102" s="13">
        <f t="shared" si="328"/>
        <v>0</v>
      </c>
      <c r="FZ102" s="13">
        <f t="shared" si="329"/>
        <v>0</v>
      </c>
      <c r="GA102" s="13">
        <f t="shared" si="330"/>
        <v>0</v>
      </c>
      <c r="GB102" s="13">
        <f t="shared" si="331"/>
        <v>0</v>
      </c>
      <c r="GC102" s="13">
        <f t="shared" si="332"/>
        <v>0</v>
      </c>
      <c r="GD102" s="13">
        <f t="shared" si="333"/>
        <v>0</v>
      </c>
      <c r="GE102" s="13">
        <f t="shared" si="334"/>
        <v>0</v>
      </c>
      <c r="GF102" s="13">
        <f t="shared" si="335"/>
        <v>0</v>
      </c>
      <c r="GG102" s="13">
        <f t="shared" si="336"/>
        <v>0</v>
      </c>
      <c r="GH102" s="30">
        <f t="shared" si="337"/>
        <v>2</v>
      </c>
    </row>
    <row r="103" spans="1:190">
      <c r="A103" s="2">
        <f>'database including 834 studies'!A103</f>
        <v>102</v>
      </c>
      <c r="B103" s="2">
        <f>'database including 834 studies'!J103</f>
        <v>1</v>
      </c>
      <c r="C103" s="2">
        <f>'database including 834 studies'!K103</f>
        <v>4</v>
      </c>
      <c r="D103" s="2">
        <f>'database including 834 studies'!L103</f>
        <v>1</v>
      </c>
      <c r="E103" s="2">
        <f>'database including 834 studies'!M103</f>
        <v>1</v>
      </c>
      <c r="F103" s="2">
        <f>'database including 834 studies'!N103</f>
        <v>1</v>
      </c>
      <c r="G103" s="2">
        <f>'database including 834 studies'!O103</f>
        <v>0</v>
      </c>
      <c r="H103" s="2">
        <f>'database including 834 studies'!P103</f>
        <v>1</v>
      </c>
      <c r="I103" s="2">
        <f>'database including 834 studies'!Q103</f>
        <v>0</v>
      </c>
      <c r="J103" s="2">
        <f>'database including 834 studies'!R103</f>
        <v>2021</v>
      </c>
      <c r="K103" s="29">
        <f>'database including 834 studies'!A633</f>
        <v>632</v>
      </c>
      <c r="L103" s="2">
        <f>'database including 834 studies'!J633</f>
        <v>0</v>
      </c>
      <c r="M103" s="2">
        <f>'database including 834 studies'!K633</f>
        <v>6</v>
      </c>
      <c r="N103" s="2">
        <f>'database including 834 studies'!L633</f>
        <v>1</v>
      </c>
      <c r="O103" s="2">
        <f>'database including 834 studies'!M633</f>
        <v>1</v>
      </c>
      <c r="P103" s="2">
        <f>'database including 834 studies'!N633</f>
        <v>1</v>
      </c>
      <c r="Q103" s="2">
        <f>'database including 834 studies'!O633</f>
        <v>1</v>
      </c>
      <c r="R103" s="2">
        <f>'database including 834 studies'!P633</f>
        <v>1</v>
      </c>
      <c r="S103" s="2">
        <f>'database including 834 studies'!Q633</f>
        <v>1</v>
      </c>
      <c r="T103" s="2">
        <f>'database including 834 studies'!R633</f>
        <v>2015</v>
      </c>
      <c r="V103" s="13">
        <f t="shared" si="169"/>
        <v>0</v>
      </c>
      <c r="W103" s="13">
        <f t="shared" si="170"/>
        <v>0</v>
      </c>
      <c r="X103" s="13">
        <f t="shared" si="171"/>
        <v>0</v>
      </c>
      <c r="Y103" s="13">
        <f t="shared" si="172"/>
        <v>0</v>
      </c>
      <c r="Z103" s="13">
        <f t="shared" si="173"/>
        <v>0</v>
      </c>
      <c r="AA103" s="13">
        <f t="shared" si="174"/>
        <v>0</v>
      </c>
      <c r="AB103" s="13">
        <f t="shared" si="175"/>
        <v>0</v>
      </c>
      <c r="AC103" s="13">
        <f t="shared" si="176"/>
        <v>0</v>
      </c>
      <c r="AD103" s="13">
        <f t="shared" si="177"/>
        <v>0</v>
      </c>
      <c r="AE103" s="13">
        <f t="shared" si="178"/>
        <v>0</v>
      </c>
      <c r="AF103" s="13">
        <f t="shared" si="179"/>
        <v>0</v>
      </c>
      <c r="AG103" s="13">
        <f t="shared" si="180"/>
        <v>0</v>
      </c>
      <c r="AH103" s="13">
        <f t="shared" si="181"/>
        <v>0</v>
      </c>
      <c r="AI103" s="13">
        <f t="shared" si="182"/>
        <v>0</v>
      </c>
      <c r="AJ103" s="13">
        <f t="shared" si="183"/>
        <v>0</v>
      </c>
      <c r="AK103" s="13">
        <f t="shared" si="184"/>
        <v>0</v>
      </c>
      <c r="AL103" s="13">
        <f t="shared" si="185"/>
        <v>0</v>
      </c>
      <c r="AM103" s="13">
        <f t="shared" si="186"/>
        <v>0</v>
      </c>
      <c r="AN103" s="13">
        <f t="shared" si="187"/>
        <v>0</v>
      </c>
      <c r="AO103" s="13">
        <f t="shared" si="188"/>
        <v>0</v>
      </c>
      <c r="AP103" s="13">
        <f t="shared" si="189"/>
        <v>0</v>
      </c>
      <c r="AQ103" s="13">
        <f t="shared" si="190"/>
        <v>0</v>
      </c>
      <c r="AR103" s="13">
        <f t="shared" si="191"/>
        <v>0</v>
      </c>
      <c r="AS103" s="13">
        <f t="shared" si="192"/>
        <v>0</v>
      </c>
      <c r="AT103" s="13">
        <f t="shared" si="193"/>
        <v>0</v>
      </c>
      <c r="AU103" s="13">
        <f t="shared" si="194"/>
        <v>0</v>
      </c>
      <c r="AV103" s="13">
        <f t="shared" si="195"/>
        <v>0</v>
      </c>
      <c r="AW103" s="13">
        <f t="shared" si="196"/>
        <v>0</v>
      </c>
      <c r="AX103" s="13">
        <f t="shared" si="197"/>
        <v>0</v>
      </c>
      <c r="AY103" s="13">
        <f t="shared" si="198"/>
        <v>0</v>
      </c>
      <c r="AZ103" s="13">
        <f t="shared" si="199"/>
        <v>0</v>
      </c>
      <c r="BA103" s="13">
        <f t="shared" si="200"/>
        <v>0</v>
      </c>
      <c r="BB103" s="13">
        <f t="shared" si="201"/>
        <v>0</v>
      </c>
      <c r="BC103" s="13">
        <f t="shared" si="202"/>
        <v>0</v>
      </c>
      <c r="BD103" s="13">
        <f t="shared" si="203"/>
        <v>0</v>
      </c>
      <c r="BE103" s="13">
        <f t="shared" si="204"/>
        <v>0</v>
      </c>
      <c r="BF103" s="13">
        <f t="shared" si="205"/>
        <v>0</v>
      </c>
      <c r="BG103" s="13">
        <f t="shared" si="206"/>
        <v>0</v>
      </c>
      <c r="BH103" s="13">
        <f t="shared" si="207"/>
        <v>0</v>
      </c>
      <c r="BI103" s="13">
        <f t="shared" si="208"/>
        <v>0</v>
      </c>
      <c r="BJ103" s="13">
        <f t="shared" si="209"/>
        <v>0</v>
      </c>
      <c r="BK103" s="13">
        <f t="shared" si="210"/>
        <v>0</v>
      </c>
      <c r="BL103" s="13">
        <f t="shared" si="211"/>
        <v>0</v>
      </c>
      <c r="BM103" s="13">
        <f t="shared" si="212"/>
        <v>0</v>
      </c>
      <c r="BN103" s="13">
        <f t="shared" si="213"/>
        <v>0</v>
      </c>
      <c r="BO103" s="13">
        <f t="shared" si="214"/>
        <v>0</v>
      </c>
      <c r="BP103" s="13">
        <f t="shared" si="215"/>
        <v>0</v>
      </c>
      <c r="BQ103" s="13">
        <f t="shared" si="216"/>
        <v>0</v>
      </c>
      <c r="BR103" s="13">
        <f t="shared" si="217"/>
        <v>0</v>
      </c>
      <c r="BS103" s="13">
        <f t="shared" si="218"/>
        <v>0</v>
      </c>
      <c r="BT103" s="13">
        <f t="shared" si="219"/>
        <v>0</v>
      </c>
      <c r="BU103" s="13">
        <f t="shared" si="220"/>
        <v>0</v>
      </c>
      <c r="BV103" s="13">
        <f t="shared" si="221"/>
        <v>0</v>
      </c>
      <c r="BW103" s="13">
        <f t="shared" si="222"/>
        <v>0</v>
      </c>
      <c r="BX103" s="13">
        <f t="shared" si="223"/>
        <v>0</v>
      </c>
      <c r="BY103" s="13">
        <f t="shared" si="224"/>
        <v>0</v>
      </c>
      <c r="BZ103" s="13">
        <f t="shared" si="225"/>
        <v>0</v>
      </c>
      <c r="CA103" s="13">
        <f t="shared" si="226"/>
        <v>0</v>
      </c>
      <c r="CB103" s="13">
        <f t="shared" si="227"/>
        <v>1</v>
      </c>
      <c r="CC103" s="13">
        <f t="shared" si="228"/>
        <v>0</v>
      </c>
      <c r="CD103" s="13">
        <f t="shared" si="229"/>
        <v>0</v>
      </c>
      <c r="CE103" s="13">
        <f t="shared" si="230"/>
        <v>0</v>
      </c>
      <c r="CF103" s="13">
        <f t="shared" si="231"/>
        <v>0</v>
      </c>
      <c r="CG103" s="13">
        <f t="shared" si="232"/>
        <v>0</v>
      </c>
      <c r="CH103" s="13">
        <f t="shared" si="233"/>
        <v>0</v>
      </c>
      <c r="CI103" s="13">
        <f t="shared" si="234"/>
        <v>0</v>
      </c>
      <c r="CJ103" s="13">
        <f t="shared" si="235"/>
        <v>0</v>
      </c>
      <c r="CK103" s="13">
        <f t="shared" si="236"/>
        <v>0</v>
      </c>
      <c r="CL103" s="13">
        <f t="shared" si="237"/>
        <v>0</v>
      </c>
      <c r="CM103" s="13">
        <f t="shared" si="238"/>
        <v>0</v>
      </c>
      <c r="CN103" s="13">
        <f t="shared" si="239"/>
        <v>0</v>
      </c>
      <c r="CO103" s="13">
        <f t="shared" si="240"/>
        <v>0</v>
      </c>
      <c r="CP103" s="13">
        <f t="shared" si="241"/>
        <v>0</v>
      </c>
      <c r="CQ103" s="13">
        <f t="shared" si="242"/>
        <v>0</v>
      </c>
      <c r="CR103" s="13">
        <f t="shared" si="243"/>
        <v>0</v>
      </c>
      <c r="CS103" s="13">
        <f t="shared" si="244"/>
        <v>0</v>
      </c>
      <c r="CT103" s="13">
        <f t="shared" si="245"/>
        <v>0</v>
      </c>
      <c r="CU103" s="13">
        <f t="shared" si="246"/>
        <v>0</v>
      </c>
      <c r="CV103" s="13">
        <f t="shared" si="247"/>
        <v>0</v>
      </c>
      <c r="CW103" s="13">
        <f t="shared" si="248"/>
        <v>0</v>
      </c>
      <c r="CX103" s="13">
        <f t="shared" si="249"/>
        <v>0</v>
      </c>
      <c r="CY103" s="13">
        <f t="shared" si="250"/>
        <v>0</v>
      </c>
      <c r="CZ103" s="13">
        <f t="shared" si="251"/>
        <v>0</v>
      </c>
      <c r="DA103" s="13">
        <f t="shared" si="252"/>
        <v>0</v>
      </c>
      <c r="DB103" s="13">
        <f t="shared" si="253"/>
        <v>0</v>
      </c>
      <c r="DC103" s="13">
        <f t="shared" si="254"/>
        <v>0</v>
      </c>
      <c r="DD103" s="13">
        <f t="shared" si="255"/>
        <v>0</v>
      </c>
      <c r="DE103" s="13">
        <f t="shared" si="256"/>
        <v>0</v>
      </c>
      <c r="DF103" s="13">
        <f t="shared" si="257"/>
        <v>0</v>
      </c>
      <c r="DG103" s="13">
        <f t="shared" si="258"/>
        <v>0</v>
      </c>
      <c r="DH103" s="13">
        <f t="shared" si="259"/>
        <v>0</v>
      </c>
      <c r="DI103" s="13">
        <f t="shared" si="260"/>
        <v>0</v>
      </c>
      <c r="DJ103" s="13">
        <f t="shared" si="261"/>
        <v>0</v>
      </c>
      <c r="DK103" s="13">
        <f t="shared" si="262"/>
        <v>0</v>
      </c>
      <c r="DL103" s="13">
        <f t="shared" si="263"/>
        <v>0</v>
      </c>
      <c r="DM103" s="13">
        <f t="shared" si="264"/>
        <v>0</v>
      </c>
      <c r="DN103" s="13">
        <f t="shared" si="265"/>
        <v>0</v>
      </c>
      <c r="DO103" s="13">
        <f t="shared" si="266"/>
        <v>0</v>
      </c>
      <c r="DP103" s="13">
        <f t="shared" si="267"/>
        <v>0</v>
      </c>
      <c r="DQ103" s="13">
        <f t="shared" si="268"/>
        <v>0</v>
      </c>
      <c r="DR103" s="13">
        <f t="shared" si="269"/>
        <v>0</v>
      </c>
      <c r="DS103" s="13">
        <f t="shared" si="270"/>
        <v>0</v>
      </c>
      <c r="DT103" s="13">
        <f t="shared" si="271"/>
        <v>0</v>
      </c>
      <c r="DU103" s="13">
        <f t="shared" si="272"/>
        <v>0</v>
      </c>
      <c r="DV103" s="13">
        <f t="shared" si="273"/>
        <v>0</v>
      </c>
      <c r="DW103" s="13">
        <f t="shared" si="274"/>
        <v>0</v>
      </c>
      <c r="DX103" s="13">
        <f t="shared" si="275"/>
        <v>0</v>
      </c>
      <c r="DY103" s="13">
        <f t="shared" si="276"/>
        <v>0</v>
      </c>
      <c r="DZ103" s="13">
        <f t="shared" si="277"/>
        <v>0</v>
      </c>
      <c r="EA103" s="13">
        <f t="shared" si="278"/>
        <v>0</v>
      </c>
      <c r="EB103" s="13">
        <f t="shared" si="279"/>
        <v>0</v>
      </c>
      <c r="EC103" s="13">
        <f t="shared" si="280"/>
        <v>0</v>
      </c>
      <c r="ED103" s="13">
        <f t="shared" si="281"/>
        <v>0</v>
      </c>
      <c r="EE103" s="13">
        <f t="shared" si="282"/>
        <v>0</v>
      </c>
      <c r="EF103" s="13">
        <f t="shared" si="283"/>
        <v>0</v>
      </c>
      <c r="EG103" s="13">
        <f t="shared" si="284"/>
        <v>0</v>
      </c>
      <c r="EH103" s="13">
        <f t="shared" si="285"/>
        <v>0</v>
      </c>
      <c r="EI103" s="13">
        <f t="shared" si="286"/>
        <v>0</v>
      </c>
      <c r="EJ103" s="13">
        <f t="shared" si="287"/>
        <v>0</v>
      </c>
      <c r="EK103" s="13">
        <f t="shared" si="288"/>
        <v>0</v>
      </c>
      <c r="EL103" s="13">
        <f t="shared" si="289"/>
        <v>0</v>
      </c>
      <c r="EM103" s="13">
        <f t="shared" si="290"/>
        <v>0</v>
      </c>
      <c r="EN103" s="13">
        <f t="shared" si="291"/>
        <v>0</v>
      </c>
      <c r="EO103" s="13">
        <f t="shared" si="292"/>
        <v>0</v>
      </c>
      <c r="EP103" s="13">
        <f t="shared" si="293"/>
        <v>0</v>
      </c>
      <c r="EQ103" s="13">
        <f t="shared" si="294"/>
        <v>0</v>
      </c>
      <c r="ER103" s="13">
        <f t="shared" si="295"/>
        <v>0</v>
      </c>
      <c r="ES103" s="13">
        <f t="shared" si="296"/>
        <v>0</v>
      </c>
      <c r="ET103" s="13">
        <f t="shared" si="297"/>
        <v>0</v>
      </c>
      <c r="EU103" s="13">
        <f t="shared" si="298"/>
        <v>0</v>
      </c>
      <c r="EV103" s="13">
        <f t="shared" si="299"/>
        <v>0</v>
      </c>
      <c r="EW103" s="13">
        <f t="shared" si="300"/>
        <v>0</v>
      </c>
      <c r="EX103" s="13">
        <f t="shared" si="301"/>
        <v>0</v>
      </c>
      <c r="EY103" s="13">
        <f t="shared" si="302"/>
        <v>0</v>
      </c>
      <c r="EZ103" s="13">
        <f t="shared" si="303"/>
        <v>0</v>
      </c>
      <c r="FA103" s="13">
        <f t="shared" si="304"/>
        <v>0</v>
      </c>
      <c r="FB103" s="13">
        <f t="shared" si="305"/>
        <v>0</v>
      </c>
      <c r="FC103" s="13">
        <f t="shared" si="306"/>
        <v>0</v>
      </c>
      <c r="FD103" s="13">
        <f t="shared" si="307"/>
        <v>0</v>
      </c>
      <c r="FE103" s="13">
        <f t="shared" si="308"/>
        <v>0</v>
      </c>
      <c r="FF103" s="13">
        <f t="shared" si="309"/>
        <v>0</v>
      </c>
      <c r="FG103" s="13">
        <f t="shared" si="310"/>
        <v>0</v>
      </c>
      <c r="FH103" s="13">
        <f t="shared" si="311"/>
        <v>0</v>
      </c>
      <c r="FI103" s="13">
        <f t="shared" si="312"/>
        <v>0</v>
      </c>
      <c r="FJ103" s="13">
        <f t="shared" si="313"/>
        <v>0</v>
      </c>
      <c r="FK103" s="13">
        <f t="shared" si="314"/>
        <v>0</v>
      </c>
      <c r="FL103" s="13">
        <f t="shared" si="315"/>
        <v>0</v>
      </c>
      <c r="FM103" s="13">
        <f t="shared" si="316"/>
        <v>0</v>
      </c>
      <c r="FN103" s="13">
        <f t="shared" si="317"/>
        <v>0</v>
      </c>
      <c r="FO103" s="13">
        <f t="shared" si="318"/>
        <v>0</v>
      </c>
      <c r="FP103" s="13">
        <f t="shared" si="319"/>
        <v>0</v>
      </c>
      <c r="FQ103" s="13">
        <f t="shared" si="320"/>
        <v>0</v>
      </c>
      <c r="FR103" s="13">
        <f t="shared" si="321"/>
        <v>0</v>
      </c>
      <c r="FS103" s="13">
        <f t="shared" si="322"/>
        <v>0</v>
      </c>
      <c r="FT103" s="13">
        <f t="shared" si="323"/>
        <v>0</v>
      </c>
      <c r="FU103" s="13">
        <f t="shared" si="324"/>
        <v>0</v>
      </c>
      <c r="FV103" s="13">
        <f t="shared" si="325"/>
        <v>0</v>
      </c>
      <c r="FW103" s="13">
        <f t="shared" si="326"/>
        <v>0</v>
      </c>
      <c r="FX103" s="13">
        <f t="shared" si="327"/>
        <v>0</v>
      </c>
      <c r="FY103" s="13">
        <f t="shared" si="328"/>
        <v>0</v>
      </c>
      <c r="FZ103" s="13">
        <f t="shared" si="329"/>
        <v>1</v>
      </c>
      <c r="GA103" s="13">
        <f t="shared" si="330"/>
        <v>0</v>
      </c>
      <c r="GB103" s="13">
        <f t="shared" si="331"/>
        <v>0</v>
      </c>
      <c r="GC103" s="13">
        <f t="shared" si="332"/>
        <v>0</v>
      </c>
      <c r="GD103" s="13">
        <f t="shared" si="333"/>
        <v>0</v>
      </c>
      <c r="GE103" s="13">
        <f t="shared" si="334"/>
        <v>0</v>
      </c>
      <c r="GF103" s="13">
        <f t="shared" si="335"/>
        <v>0</v>
      </c>
      <c r="GG103" s="13">
        <f t="shared" si="336"/>
        <v>0</v>
      </c>
      <c r="GH103" s="30">
        <f t="shared" si="337"/>
        <v>2</v>
      </c>
    </row>
    <row r="104" spans="1:190">
      <c r="A104" s="2">
        <f>'database including 834 studies'!A104</f>
        <v>103</v>
      </c>
      <c r="B104" s="2">
        <f>'database including 834 studies'!J104</f>
        <v>1</v>
      </c>
      <c r="C104" s="2">
        <f>'database including 834 studies'!K104</f>
        <v>4</v>
      </c>
      <c r="D104" s="2">
        <f>'database including 834 studies'!L104</f>
        <v>0</v>
      </c>
      <c r="E104" s="2">
        <f>'database including 834 studies'!M104</f>
        <v>1</v>
      </c>
      <c r="F104" s="2">
        <f>'database including 834 studies'!N104</f>
        <v>1</v>
      </c>
      <c r="G104" s="2">
        <f>'database including 834 studies'!O104</f>
        <v>1</v>
      </c>
      <c r="H104" s="2">
        <f>'database including 834 studies'!P104</f>
        <v>1</v>
      </c>
      <c r="I104" s="2">
        <f>'database including 834 studies'!Q104</f>
        <v>0</v>
      </c>
      <c r="J104" s="2">
        <f>'database including 834 studies'!R104</f>
        <v>2021</v>
      </c>
      <c r="K104" s="29">
        <f>'database including 834 studies'!A634</f>
        <v>633</v>
      </c>
      <c r="L104" s="2">
        <f>'database including 834 studies'!J634</f>
        <v>0</v>
      </c>
      <c r="M104" s="2">
        <f>'database including 834 studies'!K634</f>
        <v>6</v>
      </c>
      <c r="N104" s="2">
        <f>'database including 834 studies'!L634</f>
        <v>1</v>
      </c>
      <c r="O104" s="2">
        <f>'database including 834 studies'!M634</f>
        <v>1</v>
      </c>
      <c r="P104" s="2">
        <f>'database including 834 studies'!N634</f>
        <v>1</v>
      </c>
      <c r="Q104" s="2">
        <f>'database including 834 studies'!O634</f>
        <v>1</v>
      </c>
      <c r="R104" s="2">
        <f>'database including 834 studies'!P634</f>
        <v>1</v>
      </c>
      <c r="S104" s="2">
        <f>'database including 834 studies'!Q634</f>
        <v>1</v>
      </c>
      <c r="T104" s="2">
        <f>'database including 834 studies'!R634</f>
        <v>2017</v>
      </c>
      <c r="V104" s="13">
        <f t="shared" si="169"/>
        <v>0</v>
      </c>
      <c r="W104" s="13">
        <f t="shared" si="170"/>
        <v>0</v>
      </c>
      <c r="X104" s="13">
        <f t="shared" si="171"/>
        <v>0</v>
      </c>
      <c r="Y104" s="13">
        <f t="shared" si="172"/>
        <v>0</v>
      </c>
      <c r="Z104" s="13">
        <f t="shared" si="173"/>
        <v>0</v>
      </c>
      <c r="AA104" s="13">
        <f t="shared" si="174"/>
        <v>0</v>
      </c>
      <c r="AB104" s="13">
        <f t="shared" si="175"/>
        <v>0</v>
      </c>
      <c r="AC104" s="13">
        <f t="shared" si="176"/>
        <v>0</v>
      </c>
      <c r="AD104" s="13">
        <f t="shared" si="177"/>
        <v>0</v>
      </c>
      <c r="AE104" s="13">
        <f t="shared" si="178"/>
        <v>0</v>
      </c>
      <c r="AF104" s="13">
        <f t="shared" si="179"/>
        <v>0</v>
      </c>
      <c r="AG104" s="13">
        <f t="shared" si="180"/>
        <v>0</v>
      </c>
      <c r="AH104" s="13">
        <f t="shared" si="181"/>
        <v>0</v>
      </c>
      <c r="AI104" s="13">
        <f t="shared" si="182"/>
        <v>0</v>
      </c>
      <c r="AJ104" s="13">
        <f t="shared" si="183"/>
        <v>0</v>
      </c>
      <c r="AK104" s="13">
        <f t="shared" si="184"/>
        <v>0</v>
      </c>
      <c r="AL104" s="13">
        <f t="shared" si="185"/>
        <v>0</v>
      </c>
      <c r="AM104" s="13">
        <f t="shared" si="186"/>
        <v>0</v>
      </c>
      <c r="AN104" s="13">
        <f t="shared" si="187"/>
        <v>0</v>
      </c>
      <c r="AO104" s="13">
        <f t="shared" si="188"/>
        <v>0</v>
      </c>
      <c r="AP104" s="13">
        <f t="shared" si="189"/>
        <v>0</v>
      </c>
      <c r="AQ104" s="13">
        <f t="shared" si="190"/>
        <v>0</v>
      </c>
      <c r="AR104" s="13">
        <f t="shared" si="191"/>
        <v>0</v>
      </c>
      <c r="AS104" s="13">
        <f t="shared" si="192"/>
        <v>0</v>
      </c>
      <c r="AT104" s="13">
        <f t="shared" si="193"/>
        <v>0</v>
      </c>
      <c r="AU104" s="13">
        <f t="shared" si="194"/>
        <v>0</v>
      </c>
      <c r="AV104" s="13">
        <f t="shared" si="195"/>
        <v>0</v>
      </c>
      <c r="AW104" s="13">
        <f t="shared" si="196"/>
        <v>0</v>
      </c>
      <c r="AX104" s="13">
        <f t="shared" si="197"/>
        <v>0</v>
      </c>
      <c r="AY104" s="13">
        <f t="shared" si="198"/>
        <v>0</v>
      </c>
      <c r="AZ104" s="13">
        <f t="shared" si="199"/>
        <v>0</v>
      </c>
      <c r="BA104" s="13">
        <f t="shared" si="200"/>
        <v>0</v>
      </c>
      <c r="BB104" s="13">
        <f t="shared" si="201"/>
        <v>0</v>
      </c>
      <c r="BC104" s="13">
        <f t="shared" si="202"/>
        <v>0</v>
      </c>
      <c r="BD104" s="13">
        <f t="shared" si="203"/>
        <v>0</v>
      </c>
      <c r="BE104" s="13">
        <f t="shared" si="204"/>
        <v>0</v>
      </c>
      <c r="BF104" s="13">
        <f t="shared" si="205"/>
        <v>0</v>
      </c>
      <c r="BG104" s="13">
        <f t="shared" si="206"/>
        <v>0</v>
      </c>
      <c r="BH104" s="13">
        <f t="shared" si="207"/>
        <v>0</v>
      </c>
      <c r="BI104" s="13">
        <f t="shared" si="208"/>
        <v>0</v>
      </c>
      <c r="BJ104" s="13">
        <f t="shared" si="209"/>
        <v>0</v>
      </c>
      <c r="BK104" s="13">
        <f t="shared" si="210"/>
        <v>0</v>
      </c>
      <c r="BL104" s="13">
        <f t="shared" si="211"/>
        <v>0</v>
      </c>
      <c r="BM104" s="13">
        <f t="shared" si="212"/>
        <v>0</v>
      </c>
      <c r="BN104" s="13">
        <f t="shared" si="213"/>
        <v>0</v>
      </c>
      <c r="BO104" s="13">
        <f t="shared" si="214"/>
        <v>0</v>
      </c>
      <c r="BP104" s="13">
        <f t="shared" si="215"/>
        <v>0</v>
      </c>
      <c r="BQ104" s="13">
        <f t="shared" si="216"/>
        <v>0</v>
      </c>
      <c r="BR104" s="13">
        <f t="shared" si="217"/>
        <v>0</v>
      </c>
      <c r="BS104" s="13">
        <f t="shared" si="218"/>
        <v>0</v>
      </c>
      <c r="BT104" s="13">
        <f t="shared" si="219"/>
        <v>0</v>
      </c>
      <c r="BU104" s="13">
        <f t="shared" si="220"/>
        <v>0</v>
      </c>
      <c r="BV104" s="13">
        <f t="shared" si="221"/>
        <v>0</v>
      </c>
      <c r="BW104" s="13">
        <f t="shared" si="222"/>
        <v>0</v>
      </c>
      <c r="BX104" s="13">
        <f t="shared" si="223"/>
        <v>0</v>
      </c>
      <c r="BY104" s="13">
        <f t="shared" si="224"/>
        <v>0</v>
      </c>
      <c r="BZ104" s="13">
        <f t="shared" si="225"/>
        <v>0</v>
      </c>
      <c r="CA104" s="13">
        <f t="shared" si="226"/>
        <v>0</v>
      </c>
      <c r="CB104" s="13">
        <f t="shared" si="227"/>
        <v>1</v>
      </c>
      <c r="CC104" s="13">
        <f t="shared" si="228"/>
        <v>0</v>
      </c>
      <c r="CD104" s="13">
        <f t="shared" si="229"/>
        <v>0</v>
      </c>
      <c r="CE104" s="13">
        <f t="shared" si="230"/>
        <v>0</v>
      </c>
      <c r="CF104" s="13">
        <f t="shared" si="231"/>
        <v>0</v>
      </c>
      <c r="CG104" s="13">
        <f t="shared" si="232"/>
        <v>0</v>
      </c>
      <c r="CH104" s="13">
        <f t="shared" si="233"/>
        <v>0</v>
      </c>
      <c r="CI104" s="13">
        <f t="shared" si="234"/>
        <v>0</v>
      </c>
      <c r="CJ104" s="13">
        <f t="shared" si="235"/>
        <v>0</v>
      </c>
      <c r="CK104" s="13">
        <f t="shared" si="236"/>
        <v>0</v>
      </c>
      <c r="CL104" s="13">
        <f t="shared" si="237"/>
        <v>0</v>
      </c>
      <c r="CM104" s="13">
        <f t="shared" si="238"/>
        <v>0</v>
      </c>
      <c r="CN104" s="13">
        <f t="shared" si="239"/>
        <v>0</v>
      </c>
      <c r="CO104" s="13">
        <f t="shared" si="240"/>
        <v>0</v>
      </c>
      <c r="CP104" s="13">
        <f t="shared" si="241"/>
        <v>0</v>
      </c>
      <c r="CQ104" s="13">
        <f t="shared" si="242"/>
        <v>0</v>
      </c>
      <c r="CR104" s="13">
        <f t="shared" si="243"/>
        <v>0</v>
      </c>
      <c r="CS104" s="13">
        <f t="shared" si="244"/>
        <v>0</v>
      </c>
      <c r="CT104" s="13">
        <f t="shared" si="245"/>
        <v>0</v>
      </c>
      <c r="CU104" s="13">
        <f t="shared" si="246"/>
        <v>0</v>
      </c>
      <c r="CV104" s="13">
        <f t="shared" si="247"/>
        <v>0</v>
      </c>
      <c r="CW104" s="13">
        <f t="shared" si="248"/>
        <v>0</v>
      </c>
      <c r="CX104" s="13">
        <f t="shared" si="249"/>
        <v>0</v>
      </c>
      <c r="CY104" s="13">
        <f t="shared" si="250"/>
        <v>0</v>
      </c>
      <c r="CZ104" s="13">
        <f t="shared" si="251"/>
        <v>0</v>
      </c>
      <c r="DA104" s="13">
        <f t="shared" si="252"/>
        <v>0</v>
      </c>
      <c r="DB104" s="13">
        <f t="shared" si="253"/>
        <v>0</v>
      </c>
      <c r="DC104" s="13">
        <f t="shared" si="254"/>
        <v>0</v>
      </c>
      <c r="DD104" s="13">
        <f t="shared" si="255"/>
        <v>0</v>
      </c>
      <c r="DE104" s="13">
        <f t="shared" si="256"/>
        <v>0</v>
      </c>
      <c r="DF104" s="13">
        <f t="shared" si="257"/>
        <v>0</v>
      </c>
      <c r="DG104" s="13">
        <f t="shared" si="258"/>
        <v>0</v>
      </c>
      <c r="DH104" s="13">
        <f t="shared" si="259"/>
        <v>0</v>
      </c>
      <c r="DI104" s="13">
        <f t="shared" si="260"/>
        <v>0</v>
      </c>
      <c r="DJ104" s="13">
        <f t="shared" si="261"/>
        <v>0</v>
      </c>
      <c r="DK104" s="13">
        <f t="shared" si="262"/>
        <v>0</v>
      </c>
      <c r="DL104" s="13">
        <f t="shared" si="263"/>
        <v>0</v>
      </c>
      <c r="DM104" s="13">
        <f t="shared" si="264"/>
        <v>0</v>
      </c>
      <c r="DN104" s="13">
        <f t="shared" si="265"/>
        <v>0</v>
      </c>
      <c r="DO104" s="13">
        <f t="shared" si="266"/>
        <v>0</v>
      </c>
      <c r="DP104" s="13">
        <f t="shared" si="267"/>
        <v>0</v>
      </c>
      <c r="DQ104" s="13">
        <f t="shared" si="268"/>
        <v>0</v>
      </c>
      <c r="DR104" s="13">
        <f t="shared" si="269"/>
        <v>0</v>
      </c>
      <c r="DS104" s="13">
        <f t="shared" si="270"/>
        <v>0</v>
      </c>
      <c r="DT104" s="13">
        <f t="shared" si="271"/>
        <v>0</v>
      </c>
      <c r="DU104" s="13">
        <f t="shared" si="272"/>
        <v>0</v>
      </c>
      <c r="DV104" s="13">
        <f t="shared" si="273"/>
        <v>0</v>
      </c>
      <c r="DW104" s="13">
        <f t="shared" si="274"/>
        <v>0</v>
      </c>
      <c r="DX104" s="13">
        <f t="shared" si="275"/>
        <v>0</v>
      </c>
      <c r="DY104" s="13">
        <f t="shared" si="276"/>
        <v>0</v>
      </c>
      <c r="DZ104" s="13">
        <f t="shared" si="277"/>
        <v>0</v>
      </c>
      <c r="EA104" s="13">
        <f t="shared" si="278"/>
        <v>0</v>
      </c>
      <c r="EB104" s="13">
        <f t="shared" si="279"/>
        <v>0</v>
      </c>
      <c r="EC104" s="13">
        <f t="shared" si="280"/>
        <v>0</v>
      </c>
      <c r="ED104" s="13">
        <f t="shared" si="281"/>
        <v>0</v>
      </c>
      <c r="EE104" s="13">
        <f t="shared" si="282"/>
        <v>0</v>
      </c>
      <c r="EF104" s="13">
        <f t="shared" si="283"/>
        <v>0</v>
      </c>
      <c r="EG104" s="13">
        <f t="shared" si="284"/>
        <v>0</v>
      </c>
      <c r="EH104" s="13">
        <f t="shared" si="285"/>
        <v>0</v>
      </c>
      <c r="EI104" s="13">
        <f t="shared" si="286"/>
        <v>0</v>
      </c>
      <c r="EJ104" s="13">
        <f t="shared" si="287"/>
        <v>0</v>
      </c>
      <c r="EK104" s="13">
        <f t="shared" si="288"/>
        <v>0</v>
      </c>
      <c r="EL104" s="13">
        <f t="shared" si="289"/>
        <v>0</v>
      </c>
      <c r="EM104" s="13">
        <f t="shared" si="290"/>
        <v>0</v>
      </c>
      <c r="EN104" s="13">
        <f t="shared" si="291"/>
        <v>0</v>
      </c>
      <c r="EO104" s="13">
        <f t="shared" si="292"/>
        <v>0</v>
      </c>
      <c r="EP104" s="13">
        <f t="shared" si="293"/>
        <v>0</v>
      </c>
      <c r="EQ104" s="13">
        <f t="shared" si="294"/>
        <v>0</v>
      </c>
      <c r="ER104" s="13">
        <f t="shared" si="295"/>
        <v>0</v>
      </c>
      <c r="ES104" s="13">
        <f t="shared" si="296"/>
        <v>0</v>
      </c>
      <c r="ET104" s="13">
        <f t="shared" si="297"/>
        <v>0</v>
      </c>
      <c r="EU104" s="13">
        <f t="shared" si="298"/>
        <v>0</v>
      </c>
      <c r="EV104" s="13">
        <f t="shared" si="299"/>
        <v>0</v>
      </c>
      <c r="EW104" s="13">
        <f t="shared" si="300"/>
        <v>0</v>
      </c>
      <c r="EX104" s="13">
        <f t="shared" si="301"/>
        <v>0</v>
      </c>
      <c r="EY104" s="13">
        <f t="shared" si="302"/>
        <v>0</v>
      </c>
      <c r="EZ104" s="13">
        <f t="shared" si="303"/>
        <v>0</v>
      </c>
      <c r="FA104" s="13">
        <f t="shared" si="304"/>
        <v>0</v>
      </c>
      <c r="FB104" s="13">
        <f t="shared" si="305"/>
        <v>0</v>
      </c>
      <c r="FC104" s="13">
        <f t="shared" si="306"/>
        <v>0</v>
      </c>
      <c r="FD104" s="13">
        <f t="shared" si="307"/>
        <v>0</v>
      </c>
      <c r="FE104" s="13">
        <f t="shared" si="308"/>
        <v>0</v>
      </c>
      <c r="FF104" s="13">
        <f t="shared" si="309"/>
        <v>0</v>
      </c>
      <c r="FG104" s="13">
        <f t="shared" si="310"/>
        <v>0</v>
      </c>
      <c r="FH104" s="13">
        <f t="shared" si="311"/>
        <v>0</v>
      </c>
      <c r="FI104" s="13">
        <f t="shared" si="312"/>
        <v>0</v>
      </c>
      <c r="FJ104" s="13">
        <f t="shared" si="313"/>
        <v>0</v>
      </c>
      <c r="FK104" s="13">
        <f t="shared" si="314"/>
        <v>0</v>
      </c>
      <c r="FL104" s="13">
        <f t="shared" si="315"/>
        <v>0</v>
      </c>
      <c r="FM104" s="13">
        <f t="shared" si="316"/>
        <v>0</v>
      </c>
      <c r="FN104" s="13">
        <f t="shared" si="317"/>
        <v>0</v>
      </c>
      <c r="FO104" s="13">
        <f t="shared" si="318"/>
        <v>0</v>
      </c>
      <c r="FP104" s="13">
        <f t="shared" si="319"/>
        <v>0</v>
      </c>
      <c r="FQ104" s="13">
        <f t="shared" si="320"/>
        <v>0</v>
      </c>
      <c r="FR104" s="13">
        <f t="shared" si="321"/>
        <v>0</v>
      </c>
      <c r="FS104" s="13">
        <f t="shared" si="322"/>
        <v>0</v>
      </c>
      <c r="FT104" s="13">
        <f t="shared" si="323"/>
        <v>0</v>
      </c>
      <c r="FU104" s="13">
        <f t="shared" si="324"/>
        <v>0</v>
      </c>
      <c r="FV104" s="13">
        <f t="shared" si="325"/>
        <v>0</v>
      </c>
      <c r="FW104" s="13">
        <f t="shared" si="326"/>
        <v>0</v>
      </c>
      <c r="FX104" s="13">
        <f t="shared" si="327"/>
        <v>0</v>
      </c>
      <c r="FY104" s="13">
        <f t="shared" si="328"/>
        <v>0</v>
      </c>
      <c r="FZ104" s="13">
        <f t="shared" si="329"/>
        <v>0</v>
      </c>
      <c r="GA104" s="13">
        <f t="shared" si="330"/>
        <v>0</v>
      </c>
      <c r="GB104" s="13">
        <f t="shared" si="331"/>
        <v>1</v>
      </c>
      <c r="GC104" s="13">
        <f t="shared" si="332"/>
        <v>0</v>
      </c>
      <c r="GD104" s="13">
        <f t="shared" si="333"/>
        <v>0</v>
      </c>
      <c r="GE104" s="13">
        <f t="shared" si="334"/>
        <v>0</v>
      </c>
      <c r="GF104" s="13">
        <f t="shared" si="335"/>
        <v>0</v>
      </c>
      <c r="GG104" s="13">
        <f t="shared" si="336"/>
        <v>0</v>
      </c>
      <c r="GH104" s="30">
        <f t="shared" si="337"/>
        <v>2</v>
      </c>
    </row>
    <row r="105" spans="1:190">
      <c r="A105" s="2">
        <f>'database including 834 studies'!A105</f>
        <v>104</v>
      </c>
      <c r="B105" s="2">
        <f>'database including 834 studies'!J105</f>
        <v>1</v>
      </c>
      <c r="C105" s="2">
        <f>'database including 834 studies'!K105</f>
        <v>4</v>
      </c>
      <c r="D105" s="2">
        <f>'database including 834 studies'!L105</f>
        <v>0</v>
      </c>
      <c r="E105" s="2">
        <f>'database including 834 studies'!M105</f>
        <v>1</v>
      </c>
      <c r="F105" s="2">
        <f>'database including 834 studies'!N105</f>
        <v>1</v>
      </c>
      <c r="G105" s="2">
        <f>'database including 834 studies'!O105</f>
        <v>1</v>
      </c>
      <c r="H105" s="2">
        <f>'database including 834 studies'!P105</f>
        <v>1</v>
      </c>
      <c r="I105" s="2">
        <f>'database including 834 studies'!Q105</f>
        <v>0</v>
      </c>
      <c r="J105" s="2">
        <f>'database including 834 studies'!R105</f>
        <v>2022</v>
      </c>
      <c r="K105" s="29">
        <f>'database including 834 studies'!A635</f>
        <v>634</v>
      </c>
      <c r="L105" s="2">
        <f>'database including 834 studies'!J635</f>
        <v>0</v>
      </c>
      <c r="M105" s="2">
        <f>'database including 834 studies'!K635</f>
        <v>6</v>
      </c>
      <c r="N105" s="2">
        <f>'database including 834 studies'!L635</f>
        <v>1</v>
      </c>
      <c r="O105" s="2">
        <f>'database including 834 studies'!M635</f>
        <v>1</v>
      </c>
      <c r="P105" s="2">
        <f>'database including 834 studies'!N635</f>
        <v>1</v>
      </c>
      <c r="Q105" s="2">
        <f>'database including 834 studies'!O635</f>
        <v>1</v>
      </c>
      <c r="R105" s="2">
        <f>'database including 834 studies'!P635</f>
        <v>1</v>
      </c>
      <c r="S105" s="2">
        <f>'database including 834 studies'!Q635</f>
        <v>1</v>
      </c>
      <c r="T105" s="2">
        <f>'database including 834 studies'!R635</f>
        <v>2021</v>
      </c>
      <c r="V105" s="13">
        <f t="shared" si="169"/>
        <v>0</v>
      </c>
      <c r="W105" s="13">
        <f t="shared" si="170"/>
        <v>0</v>
      </c>
      <c r="X105" s="13">
        <f t="shared" si="171"/>
        <v>0</v>
      </c>
      <c r="Y105" s="13">
        <f t="shared" si="172"/>
        <v>0</v>
      </c>
      <c r="Z105" s="13">
        <f t="shared" si="173"/>
        <v>0</v>
      </c>
      <c r="AA105" s="13">
        <f t="shared" si="174"/>
        <v>0</v>
      </c>
      <c r="AB105" s="13">
        <f t="shared" si="175"/>
        <v>0</v>
      </c>
      <c r="AC105" s="13">
        <f t="shared" si="176"/>
        <v>0</v>
      </c>
      <c r="AD105" s="13">
        <f t="shared" si="177"/>
        <v>0</v>
      </c>
      <c r="AE105" s="13">
        <f t="shared" si="178"/>
        <v>0</v>
      </c>
      <c r="AF105" s="13">
        <f t="shared" si="179"/>
        <v>0</v>
      </c>
      <c r="AG105" s="13">
        <f t="shared" si="180"/>
        <v>0</v>
      </c>
      <c r="AH105" s="13">
        <f t="shared" si="181"/>
        <v>0</v>
      </c>
      <c r="AI105" s="13">
        <f t="shared" si="182"/>
        <v>0</v>
      </c>
      <c r="AJ105" s="13">
        <f t="shared" si="183"/>
        <v>0</v>
      </c>
      <c r="AK105" s="13">
        <f t="shared" si="184"/>
        <v>0</v>
      </c>
      <c r="AL105" s="13">
        <f t="shared" si="185"/>
        <v>0</v>
      </c>
      <c r="AM105" s="13">
        <f t="shared" si="186"/>
        <v>0</v>
      </c>
      <c r="AN105" s="13">
        <f t="shared" si="187"/>
        <v>0</v>
      </c>
      <c r="AO105" s="13">
        <f t="shared" si="188"/>
        <v>0</v>
      </c>
      <c r="AP105" s="13">
        <f t="shared" si="189"/>
        <v>0</v>
      </c>
      <c r="AQ105" s="13">
        <f t="shared" si="190"/>
        <v>0</v>
      </c>
      <c r="AR105" s="13">
        <f t="shared" si="191"/>
        <v>0</v>
      </c>
      <c r="AS105" s="13">
        <f t="shared" si="192"/>
        <v>0</v>
      </c>
      <c r="AT105" s="13">
        <f t="shared" si="193"/>
        <v>0</v>
      </c>
      <c r="AU105" s="13">
        <f t="shared" si="194"/>
        <v>0</v>
      </c>
      <c r="AV105" s="13">
        <f t="shared" si="195"/>
        <v>0</v>
      </c>
      <c r="AW105" s="13">
        <f t="shared" si="196"/>
        <v>0</v>
      </c>
      <c r="AX105" s="13">
        <f t="shared" si="197"/>
        <v>0</v>
      </c>
      <c r="AY105" s="13">
        <f t="shared" si="198"/>
        <v>0</v>
      </c>
      <c r="AZ105" s="13">
        <f t="shared" si="199"/>
        <v>0</v>
      </c>
      <c r="BA105" s="13">
        <f t="shared" si="200"/>
        <v>0</v>
      </c>
      <c r="BB105" s="13">
        <f t="shared" si="201"/>
        <v>0</v>
      </c>
      <c r="BC105" s="13">
        <f t="shared" si="202"/>
        <v>0</v>
      </c>
      <c r="BD105" s="13">
        <f t="shared" si="203"/>
        <v>0</v>
      </c>
      <c r="BE105" s="13">
        <f t="shared" si="204"/>
        <v>0</v>
      </c>
      <c r="BF105" s="13">
        <f t="shared" si="205"/>
        <v>0</v>
      </c>
      <c r="BG105" s="13">
        <f t="shared" si="206"/>
        <v>0</v>
      </c>
      <c r="BH105" s="13">
        <f t="shared" si="207"/>
        <v>0</v>
      </c>
      <c r="BI105" s="13">
        <f t="shared" si="208"/>
        <v>0</v>
      </c>
      <c r="BJ105" s="13">
        <f t="shared" si="209"/>
        <v>0</v>
      </c>
      <c r="BK105" s="13">
        <f t="shared" si="210"/>
        <v>0</v>
      </c>
      <c r="BL105" s="13">
        <f t="shared" si="211"/>
        <v>0</v>
      </c>
      <c r="BM105" s="13">
        <f t="shared" si="212"/>
        <v>0</v>
      </c>
      <c r="BN105" s="13">
        <f t="shared" si="213"/>
        <v>0</v>
      </c>
      <c r="BO105" s="13">
        <f t="shared" si="214"/>
        <v>0</v>
      </c>
      <c r="BP105" s="13">
        <f t="shared" si="215"/>
        <v>0</v>
      </c>
      <c r="BQ105" s="13">
        <f t="shared" si="216"/>
        <v>0</v>
      </c>
      <c r="BR105" s="13">
        <f t="shared" si="217"/>
        <v>0</v>
      </c>
      <c r="BS105" s="13">
        <f t="shared" si="218"/>
        <v>0</v>
      </c>
      <c r="BT105" s="13">
        <f t="shared" si="219"/>
        <v>0</v>
      </c>
      <c r="BU105" s="13">
        <f t="shared" si="220"/>
        <v>0</v>
      </c>
      <c r="BV105" s="13">
        <f t="shared" si="221"/>
        <v>0</v>
      </c>
      <c r="BW105" s="13">
        <f t="shared" si="222"/>
        <v>0</v>
      </c>
      <c r="BX105" s="13">
        <f t="shared" si="223"/>
        <v>0</v>
      </c>
      <c r="BY105" s="13">
        <f t="shared" si="224"/>
        <v>0</v>
      </c>
      <c r="BZ105" s="13">
        <f t="shared" si="225"/>
        <v>0</v>
      </c>
      <c r="CA105" s="13">
        <f t="shared" si="226"/>
        <v>0</v>
      </c>
      <c r="CB105" s="13">
        <f t="shared" si="227"/>
        <v>0</v>
      </c>
      <c r="CC105" s="13">
        <f t="shared" si="228"/>
        <v>1</v>
      </c>
      <c r="CD105" s="13">
        <f t="shared" si="229"/>
        <v>0</v>
      </c>
      <c r="CE105" s="13">
        <f t="shared" si="230"/>
        <v>0</v>
      </c>
      <c r="CF105" s="13">
        <f t="shared" si="231"/>
        <v>0</v>
      </c>
      <c r="CG105" s="13">
        <f t="shared" si="232"/>
        <v>0</v>
      </c>
      <c r="CH105" s="13">
        <f t="shared" si="233"/>
        <v>0</v>
      </c>
      <c r="CI105" s="13">
        <f t="shared" si="234"/>
        <v>0</v>
      </c>
      <c r="CJ105" s="13">
        <f t="shared" si="235"/>
        <v>0</v>
      </c>
      <c r="CK105" s="13">
        <f t="shared" si="236"/>
        <v>0</v>
      </c>
      <c r="CL105" s="13">
        <f t="shared" si="237"/>
        <v>0</v>
      </c>
      <c r="CM105" s="13">
        <f t="shared" si="238"/>
        <v>0</v>
      </c>
      <c r="CN105" s="13">
        <f t="shared" si="239"/>
        <v>0</v>
      </c>
      <c r="CO105" s="13">
        <f t="shared" si="240"/>
        <v>0</v>
      </c>
      <c r="CP105" s="13">
        <f t="shared" si="241"/>
        <v>0</v>
      </c>
      <c r="CQ105" s="13">
        <f t="shared" si="242"/>
        <v>0</v>
      </c>
      <c r="CR105" s="13">
        <f t="shared" si="243"/>
        <v>0</v>
      </c>
      <c r="CS105" s="13">
        <f t="shared" si="244"/>
        <v>0</v>
      </c>
      <c r="CT105" s="13">
        <f t="shared" si="245"/>
        <v>0</v>
      </c>
      <c r="CU105" s="13">
        <f t="shared" si="246"/>
        <v>0</v>
      </c>
      <c r="CV105" s="13">
        <f t="shared" si="247"/>
        <v>0</v>
      </c>
      <c r="CW105" s="13">
        <f t="shared" si="248"/>
        <v>0</v>
      </c>
      <c r="CX105" s="13">
        <f t="shared" si="249"/>
        <v>0</v>
      </c>
      <c r="CY105" s="13">
        <f t="shared" si="250"/>
        <v>0</v>
      </c>
      <c r="CZ105" s="13">
        <f t="shared" si="251"/>
        <v>0</v>
      </c>
      <c r="DA105" s="13">
        <f t="shared" si="252"/>
        <v>0</v>
      </c>
      <c r="DB105" s="13">
        <f t="shared" si="253"/>
        <v>0</v>
      </c>
      <c r="DC105" s="13">
        <f t="shared" si="254"/>
        <v>0</v>
      </c>
      <c r="DD105" s="13">
        <f t="shared" si="255"/>
        <v>0</v>
      </c>
      <c r="DE105" s="13">
        <f t="shared" si="256"/>
        <v>0</v>
      </c>
      <c r="DF105" s="13">
        <f t="shared" si="257"/>
        <v>0</v>
      </c>
      <c r="DG105" s="13">
        <f t="shared" si="258"/>
        <v>0</v>
      </c>
      <c r="DH105" s="13">
        <f t="shared" si="259"/>
        <v>0</v>
      </c>
      <c r="DI105" s="13">
        <f t="shared" si="260"/>
        <v>0</v>
      </c>
      <c r="DJ105" s="13">
        <f t="shared" si="261"/>
        <v>0</v>
      </c>
      <c r="DK105" s="13">
        <f t="shared" si="262"/>
        <v>0</v>
      </c>
      <c r="DL105" s="13">
        <f t="shared" si="263"/>
        <v>0</v>
      </c>
      <c r="DM105" s="13">
        <f t="shared" si="264"/>
        <v>0</v>
      </c>
      <c r="DN105" s="13">
        <f t="shared" si="265"/>
        <v>0</v>
      </c>
      <c r="DO105" s="13">
        <f t="shared" si="266"/>
        <v>0</v>
      </c>
      <c r="DP105" s="13">
        <f t="shared" si="267"/>
        <v>0</v>
      </c>
      <c r="DQ105" s="13">
        <f t="shared" si="268"/>
        <v>0</v>
      </c>
      <c r="DR105" s="13">
        <f t="shared" si="269"/>
        <v>0</v>
      </c>
      <c r="DS105" s="13">
        <f t="shared" si="270"/>
        <v>0</v>
      </c>
      <c r="DT105" s="13">
        <f t="shared" si="271"/>
        <v>0</v>
      </c>
      <c r="DU105" s="13">
        <f t="shared" si="272"/>
        <v>0</v>
      </c>
      <c r="DV105" s="13">
        <f t="shared" si="273"/>
        <v>0</v>
      </c>
      <c r="DW105" s="13">
        <f t="shared" si="274"/>
        <v>0</v>
      </c>
      <c r="DX105" s="13">
        <f t="shared" si="275"/>
        <v>0</v>
      </c>
      <c r="DY105" s="13">
        <f t="shared" si="276"/>
        <v>0</v>
      </c>
      <c r="DZ105" s="13">
        <f t="shared" si="277"/>
        <v>0</v>
      </c>
      <c r="EA105" s="13">
        <f t="shared" si="278"/>
        <v>0</v>
      </c>
      <c r="EB105" s="13">
        <f t="shared" si="279"/>
        <v>0</v>
      </c>
      <c r="EC105" s="13">
        <f t="shared" si="280"/>
        <v>0</v>
      </c>
      <c r="ED105" s="13">
        <f t="shared" si="281"/>
        <v>0</v>
      </c>
      <c r="EE105" s="13">
        <f t="shared" si="282"/>
        <v>0</v>
      </c>
      <c r="EF105" s="13">
        <f t="shared" si="283"/>
        <v>0</v>
      </c>
      <c r="EG105" s="13">
        <f t="shared" si="284"/>
        <v>0</v>
      </c>
      <c r="EH105" s="13">
        <f t="shared" si="285"/>
        <v>0</v>
      </c>
      <c r="EI105" s="13">
        <f t="shared" si="286"/>
        <v>0</v>
      </c>
      <c r="EJ105" s="13">
        <f t="shared" si="287"/>
        <v>0</v>
      </c>
      <c r="EK105" s="13">
        <f t="shared" si="288"/>
        <v>0</v>
      </c>
      <c r="EL105" s="13">
        <f t="shared" si="289"/>
        <v>0</v>
      </c>
      <c r="EM105" s="13">
        <f t="shared" si="290"/>
        <v>0</v>
      </c>
      <c r="EN105" s="13">
        <f t="shared" si="291"/>
        <v>0</v>
      </c>
      <c r="EO105" s="13">
        <f t="shared" si="292"/>
        <v>0</v>
      </c>
      <c r="EP105" s="13">
        <f t="shared" si="293"/>
        <v>0</v>
      </c>
      <c r="EQ105" s="13">
        <f t="shared" si="294"/>
        <v>0</v>
      </c>
      <c r="ER105" s="13">
        <f t="shared" si="295"/>
        <v>0</v>
      </c>
      <c r="ES105" s="13">
        <f t="shared" si="296"/>
        <v>0</v>
      </c>
      <c r="ET105" s="13">
        <f t="shared" si="297"/>
        <v>0</v>
      </c>
      <c r="EU105" s="13">
        <f t="shared" si="298"/>
        <v>0</v>
      </c>
      <c r="EV105" s="13">
        <f t="shared" si="299"/>
        <v>0</v>
      </c>
      <c r="EW105" s="13">
        <f t="shared" si="300"/>
        <v>0</v>
      </c>
      <c r="EX105" s="13">
        <f t="shared" si="301"/>
        <v>0</v>
      </c>
      <c r="EY105" s="13">
        <f t="shared" si="302"/>
        <v>0</v>
      </c>
      <c r="EZ105" s="13">
        <f t="shared" si="303"/>
        <v>0</v>
      </c>
      <c r="FA105" s="13">
        <f t="shared" si="304"/>
        <v>0</v>
      </c>
      <c r="FB105" s="13">
        <f t="shared" si="305"/>
        <v>0</v>
      </c>
      <c r="FC105" s="13">
        <f t="shared" si="306"/>
        <v>0</v>
      </c>
      <c r="FD105" s="13">
        <f t="shared" si="307"/>
        <v>0</v>
      </c>
      <c r="FE105" s="13">
        <f t="shared" si="308"/>
        <v>0</v>
      </c>
      <c r="FF105" s="13">
        <f t="shared" si="309"/>
        <v>0</v>
      </c>
      <c r="FG105" s="13">
        <f t="shared" si="310"/>
        <v>0</v>
      </c>
      <c r="FH105" s="13">
        <f t="shared" si="311"/>
        <v>0</v>
      </c>
      <c r="FI105" s="13">
        <f t="shared" si="312"/>
        <v>0</v>
      </c>
      <c r="FJ105" s="13">
        <f t="shared" si="313"/>
        <v>0</v>
      </c>
      <c r="FK105" s="13">
        <f t="shared" si="314"/>
        <v>0</v>
      </c>
      <c r="FL105" s="13">
        <f t="shared" si="315"/>
        <v>0</v>
      </c>
      <c r="FM105" s="13">
        <f t="shared" si="316"/>
        <v>0</v>
      </c>
      <c r="FN105" s="13">
        <f t="shared" si="317"/>
        <v>0</v>
      </c>
      <c r="FO105" s="13">
        <f t="shared" si="318"/>
        <v>0</v>
      </c>
      <c r="FP105" s="13">
        <f t="shared" si="319"/>
        <v>0</v>
      </c>
      <c r="FQ105" s="13">
        <f t="shared" si="320"/>
        <v>0</v>
      </c>
      <c r="FR105" s="13">
        <f t="shared" si="321"/>
        <v>0</v>
      </c>
      <c r="FS105" s="13">
        <f t="shared" si="322"/>
        <v>0</v>
      </c>
      <c r="FT105" s="13">
        <f t="shared" si="323"/>
        <v>0</v>
      </c>
      <c r="FU105" s="13">
        <f t="shared" si="324"/>
        <v>0</v>
      </c>
      <c r="FV105" s="13">
        <f t="shared" si="325"/>
        <v>0</v>
      </c>
      <c r="FW105" s="13">
        <f t="shared" si="326"/>
        <v>0</v>
      </c>
      <c r="FX105" s="13">
        <f t="shared" si="327"/>
        <v>0</v>
      </c>
      <c r="FY105" s="13">
        <f t="shared" si="328"/>
        <v>0</v>
      </c>
      <c r="FZ105" s="13">
        <f t="shared" si="329"/>
        <v>0</v>
      </c>
      <c r="GA105" s="13">
        <f t="shared" si="330"/>
        <v>0</v>
      </c>
      <c r="GB105" s="13">
        <f t="shared" si="331"/>
        <v>0</v>
      </c>
      <c r="GC105" s="13">
        <f t="shared" si="332"/>
        <v>0</v>
      </c>
      <c r="GD105" s="13">
        <f t="shared" si="333"/>
        <v>0</v>
      </c>
      <c r="GE105" s="13">
        <f t="shared" si="334"/>
        <v>0</v>
      </c>
      <c r="GF105" s="13">
        <f t="shared" si="335"/>
        <v>1</v>
      </c>
      <c r="GG105" s="13">
        <f t="shared" si="336"/>
        <v>0</v>
      </c>
      <c r="GH105" s="30">
        <f t="shared" si="337"/>
        <v>2</v>
      </c>
    </row>
    <row r="106" spans="1:190">
      <c r="A106" s="2">
        <f>'database including 834 studies'!A106</f>
        <v>105</v>
      </c>
      <c r="B106" s="2">
        <f>'database including 834 studies'!J106</f>
        <v>1</v>
      </c>
      <c r="C106" s="2">
        <f>'database including 834 studies'!K106</f>
        <v>4</v>
      </c>
      <c r="D106" s="2">
        <f>'database including 834 studies'!L106</f>
        <v>1</v>
      </c>
      <c r="E106" s="2">
        <f>'database including 834 studies'!M106</f>
        <v>1</v>
      </c>
      <c r="F106" s="2">
        <f>'database including 834 studies'!N106</f>
        <v>1</v>
      </c>
      <c r="G106" s="2">
        <f>'database including 834 studies'!O106</f>
        <v>1</v>
      </c>
      <c r="H106" s="2">
        <f>'database including 834 studies'!P106</f>
        <v>0</v>
      </c>
      <c r="I106" s="2">
        <f>'database including 834 studies'!Q106</f>
        <v>0</v>
      </c>
      <c r="J106" s="2">
        <f>'database including 834 studies'!R106</f>
        <v>2020</v>
      </c>
      <c r="K106" s="29">
        <f>'database including 834 studies'!A636</f>
        <v>635</v>
      </c>
      <c r="L106" s="2">
        <f>'database including 834 studies'!J636</f>
        <v>0</v>
      </c>
      <c r="M106" s="2">
        <f>'database including 834 studies'!K636</f>
        <v>6</v>
      </c>
      <c r="N106" s="2">
        <f>'database including 834 studies'!L636</f>
        <v>1</v>
      </c>
      <c r="O106" s="2">
        <f>'database including 834 studies'!M636</f>
        <v>1</v>
      </c>
      <c r="P106" s="2">
        <f>'database including 834 studies'!N636</f>
        <v>1</v>
      </c>
      <c r="Q106" s="2">
        <f>'database including 834 studies'!O636</f>
        <v>1</v>
      </c>
      <c r="R106" s="2">
        <f>'database including 834 studies'!P636</f>
        <v>1</v>
      </c>
      <c r="S106" s="2">
        <f>'database including 834 studies'!Q636</f>
        <v>1</v>
      </c>
      <c r="T106" s="2">
        <f>'database including 834 studies'!R636</f>
        <v>2021</v>
      </c>
      <c r="V106" s="13">
        <f t="shared" si="169"/>
        <v>0</v>
      </c>
      <c r="W106" s="13">
        <f t="shared" si="170"/>
        <v>0</v>
      </c>
      <c r="X106" s="13">
        <f t="shared" si="171"/>
        <v>0</v>
      </c>
      <c r="Y106" s="13">
        <f t="shared" si="172"/>
        <v>0</v>
      </c>
      <c r="Z106" s="13">
        <f t="shared" si="173"/>
        <v>0</v>
      </c>
      <c r="AA106" s="13">
        <f t="shared" si="174"/>
        <v>0</v>
      </c>
      <c r="AB106" s="13">
        <f t="shared" si="175"/>
        <v>0</v>
      </c>
      <c r="AC106" s="13">
        <f t="shared" si="176"/>
        <v>0</v>
      </c>
      <c r="AD106" s="13">
        <f t="shared" si="177"/>
        <v>0</v>
      </c>
      <c r="AE106" s="13">
        <f t="shared" si="178"/>
        <v>0</v>
      </c>
      <c r="AF106" s="13">
        <f t="shared" si="179"/>
        <v>0</v>
      </c>
      <c r="AG106" s="13">
        <f t="shared" si="180"/>
        <v>0</v>
      </c>
      <c r="AH106" s="13">
        <f t="shared" si="181"/>
        <v>0</v>
      </c>
      <c r="AI106" s="13">
        <f t="shared" si="182"/>
        <v>0</v>
      </c>
      <c r="AJ106" s="13">
        <f t="shared" si="183"/>
        <v>0</v>
      </c>
      <c r="AK106" s="13">
        <f t="shared" si="184"/>
        <v>0</v>
      </c>
      <c r="AL106" s="13">
        <f t="shared" si="185"/>
        <v>0</v>
      </c>
      <c r="AM106" s="13">
        <f t="shared" si="186"/>
        <v>0</v>
      </c>
      <c r="AN106" s="13">
        <f t="shared" si="187"/>
        <v>0</v>
      </c>
      <c r="AO106" s="13">
        <f t="shared" si="188"/>
        <v>0</v>
      </c>
      <c r="AP106" s="13">
        <f t="shared" si="189"/>
        <v>0</v>
      </c>
      <c r="AQ106" s="13">
        <f t="shared" si="190"/>
        <v>0</v>
      </c>
      <c r="AR106" s="13">
        <f t="shared" si="191"/>
        <v>0</v>
      </c>
      <c r="AS106" s="13">
        <f t="shared" si="192"/>
        <v>0</v>
      </c>
      <c r="AT106" s="13">
        <f t="shared" si="193"/>
        <v>0</v>
      </c>
      <c r="AU106" s="13">
        <f t="shared" si="194"/>
        <v>0</v>
      </c>
      <c r="AV106" s="13">
        <f t="shared" si="195"/>
        <v>0</v>
      </c>
      <c r="AW106" s="13">
        <f t="shared" si="196"/>
        <v>0</v>
      </c>
      <c r="AX106" s="13">
        <f t="shared" si="197"/>
        <v>0</v>
      </c>
      <c r="AY106" s="13">
        <f t="shared" si="198"/>
        <v>0</v>
      </c>
      <c r="AZ106" s="13">
        <f t="shared" si="199"/>
        <v>0</v>
      </c>
      <c r="BA106" s="13">
        <f t="shared" si="200"/>
        <v>0</v>
      </c>
      <c r="BB106" s="13">
        <f t="shared" si="201"/>
        <v>0</v>
      </c>
      <c r="BC106" s="13">
        <f t="shared" si="202"/>
        <v>0</v>
      </c>
      <c r="BD106" s="13">
        <f t="shared" si="203"/>
        <v>0</v>
      </c>
      <c r="BE106" s="13">
        <f t="shared" si="204"/>
        <v>0</v>
      </c>
      <c r="BF106" s="13">
        <f t="shared" si="205"/>
        <v>0</v>
      </c>
      <c r="BG106" s="13">
        <f t="shared" si="206"/>
        <v>0</v>
      </c>
      <c r="BH106" s="13">
        <f t="shared" si="207"/>
        <v>0</v>
      </c>
      <c r="BI106" s="13">
        <f t="shared" si="208"/>
        <v>0</v>
      </c>
      <c r="BJ106" s="13">
        <f t="shared" si="209"/>
        <v>0</v>
      </c>
      <c r="BK106" s="13">
        <f t="shared" si="210"/>
        <v>0</v>
      </c>
      <c r="BL106" s="13">
        <f t="shared" si="211"/>
        <v>0</v>
      </c>
      <c r="BM106" s="13">
        <f t="shared" si="212"/>
        <v>0</v>
      </c>
      <c r="BN106" s="13">
        <f t="shared" si="213"/>
        <v>0</v>
      </c>
      <c r="BO106" s="13">
        <f t="shared" si="214"/>
        <v>0</v>
      </c>
      <c r="BP106" s="13">
        <f t="shared" si="215"/>
        <v>0</v>
      </c>
      <c r="BQ106" s="13">
        <f t="shared" si="216"/>
        <v>0</v>
      </c>
      <c r="BR106" s="13">
        <f t="shared" si="217"/>
        <v>0</v>
      </c>
      <c r="BS106" s="13">
        <f t="shared" si="218"/>
        <v>0</v>
      </c>
      <c r="BT106" s="13">
        <f t="shared" si="219"/>
        <v>0</v>
      </c>
      <c r="BU106" s="13">
        <f t="shared" si="220"/>
        <v>0</v>
      </c>
      <c r="BV106" s="13">
        <f t="shared" si="221"/>
        <v>0</v>
      </c>
      <c r="BW106" s="13">
        <f t="shared" si="222"/>
        <v>0</v>
      </c>
      <c r="BX106" s="13">
        <f t="shared" si="223"/>
        <v>0</v>
      </c>
      <c r="BY106" s="13">
        <f t="shared" si="224"/>
        <v>0</v>
      </c>
      <c r="BZ106" s="13">
        <f t="shared" si="225"/>
        <v>0</v>
      </c>
      <c r="CA106" s="13">
        <f t="shared" si="226"/>
        <v>1</v>
      </c>
      <c r="CB106" s="13">
        <f t="shared" si="227"/>
        <v>0</v>
      </c>
      <c r="CC106" s="13">
        <f t="shared" si="228"/>
        <v>0</v>
      </c>
      <c r="CD106" s="13">
        <f t="shared" si="229"/>
        <v>0</v>
      </c>
      <c r="CE106" s="13">
        <f t="shared" si="230"/>
        <v>0</v>
      </c>
      <c r="CF106" s="13">
        <f t="shared" si="231"/>
        <v>0</v>
      </c>
      <c r="CG106" s="13">
        <f t="shared" si="232"/>
        <v>0</v>
      </c>
      <c r="CH106" s="13">
        <f t="shared" si="233"/>
        <v>0</v>
      </c>
      <c r="CI106" s="13">
        <f t="shared" si="234"/>
        <v>0</v>
      </c>
      <c r="CJ106" s="13">
        <f t="shared" si="235"/>
        <v>0</v>
      </c>
      <c r="CK106" s="13">
        <f t="shared" si="236"/>
        <v>0</v>
      </c>
      <c r="CL106" s="13">
        <f t="shared" si="237"/>
        <v>0</v>
      </c>
      <c r="CM106" s="13">
        <f t="shared" si="238"/>
        <v>0</v>
      </c>
      <c r="CN106" s="13">
        <f t="shared" si="239"/>
        <v>0</v>
      </c>
      <c r="CO106" s="13">
        <f t="shared" si="240"/>
        <v>0</v>
      </c>
      <c r="CP106" s="13">
        <f t="shared" si="241"/>
        <v>0</v>
      </c>
      <c r="CQ106" s="13">
        <f t="shared" si="242"/>
        <v>0</v>
      </c>
      <c r="CR106" s="13">
        <f t="shared" si="243"/>
        <v>0</v>
      </c>
      <c r="CS106" s="13">
        <f t="shared" si="244"/>
        <v>0</v>
      </c>
      <c r="CT106" s="13">
        <f t="shared" si="245"/>
        <v>0</v>
      </c>
      <c r="CU106" s="13">
        <f t="shared" si="246"/>
        <v>0</v>
      </c>
      <c r="CV106" s="13">
        <f t="shared" si="247"/>
        <v>0</v>
      </c>
      <c r="CW106" s="13">
        <f t="shared" si="248"/>
        <v>0</v>
      </c>
      <c r="CX106" s="13">
        <f t="shared" si="249"/>
        <v>0</v>
      </c>
      <c r="CY106" s="13">
        <f t="shared" si="250"/>
        <v>0</v>
      </c>
      <c r="CZ106" s="13">
        <f t="shared" si="251"/>
        <v>0</v>
      </c>
      <c r="DA106" s="13">
        <f t="shared" si="252"/>
        <v>0</v>
      </c>
      <c r="DB106" s="13">
        <f t="shared" si="253"/>
        <v>0</v>
      </c>
      <c r="DC106" s="13">
        <f t="shared" si="254"/>
        <v>0</v>
      </c>
      <c r="DD106" s="13">
        <f t="shared" si="255"/>
        <v>0</v>
      </c>
      <c r="DE106" s="13">
        <f t="shared" si="256"/>
        <v>0</v>
      </c>
      <c r="DF106" s="13">
        <f t="shared" si="257"/>
        <v>0</v>
      </c>
      <c r="DG106" s="13">
        <f t="shared" si="258"/>
        <v>0</v>
      </c>
      <c r="DH106" s="13">
        <f t="shared" si="259"/>
        <v>0</v>
      </c>
      <c r="DI106" s="13">
        <f t="shared" si="260"/>
        <v>0</v>
      </c>
      <c r="DJ106" s="13">
        <f t="shared" si="261"/>
        <v>0</v>
      </c>
      <c r="DK106" s="13">
        <f t="shared" si="262"/>
        <v>0</v>
      </c>
      <c r="DL106" s="13">
        <f t="shared" si="263"/>
        <v>0</v>
      </c>
      <c r="DM106" s="13">
        <f t="shared" si="264"/>
        <v>0</v>
      </c>
      <c r="DN106" s="13">
        <f t="shared" si="265"/>
        <v>0</v>
      </c>
      <c r="DO106" s="13">
        <f t="shared" si="266"/>
        <v>0</v>
      </c>
      <c r="DP106" s="13">
        <f t="shared" si="267"/>
        <v>0</v>
      </c>
      <c r="DQ106" s="13">
        <f t="shared" si="268"/>
        <v>0</v>
      </c>
      <c r="DR106" s="13">
        <f t="shared" si="269"/>
        <v>0</v>
      </c>
      <c r="DS106" s="13">
        <f t="shared" si="270"/>
        <v>0</v>
      </c>
      <c r="DT106" s="13">
        <f t="shared" si="271"/>
        <v>0</v>
      </c>
      <c r="DU106" s="13">
        <f t="shared" si="272"/>
        <v>0</v>
      </c>
      <c r="DV106" s="13">
        <f t="shared" si="273"/>
        <v>0</v>
      </c>
      <c r="DW106" s="13">
        <f t="shared" si="274"/>
        <v>0</v>
      </c>
      <c r="DX106" s="13">
        <f t="shared" si="275"/>
        <v>0</v>
      </c>
      <c r="DY106" s="13">
        <f t="shared" si="276"/>
        <v>0</v>
      </c>
      <c r="DZ106" s="13">
        <f t="shared" si="277"/>
        <v>0</v>
      </c>
      <c r="EA106" s="13">
        <f t="shared" si="278"/>
        <v>0</v>
      </c>
      <c r="EB106" s="13">
        <f t="shared" si="279"/>
        <v>0</v>
      </c>
      <c r="EC106" s="13">
        <f t="shared" si="280"/>
        <v>0</v>
      </c>
      <c r="ED106" s="13">
        <f t="shared" si="281"/>
        <v>0</v>
      </c>
      <c r="EE106" s="13">
        <f t="shared" si="282"/>
        <v>0</v>
      </c>
      <c r="EF106" s="13">
        <f t="shared" si="283"/>
        <v>0</v>
      </c>
      <c r="EG106" s="13">
        <f t="shared" si="284"/>
        <v>0</v>
      </c>
      <c r="EH106" s="13">
        <f t="shared" si="285"/>
        <v>0</v>
      </c>
      <c r="EI106" s="13">
        <f t="shared" si="286"/>
        <v>0</v>
      </c>
      <c r="EJ106" s="13">
        <f t="shared" si="287"/>
        <v>0</v>
      </c>
      <c r="EK106" s="13">
        <f t="shared" si="288"/>
        <v>0</v>
      </c>
      <c r="EL106" s="13">
        <f t="shared" si="289"/>
        <v>0</v>
      </c>
      <c r="EM106" s="13">
        <f t="shared" si="290"/>
        <v>0</v>
      </c>
      <c r="EN106" s="13">
        <f t="shared" si="291"/>
        <v>0</v>
      </c>
      <c r="EO106" s="13">
        <f t="shared" si="292"/>
        <v>0</v>
      </c>
      <c r="EP106" s="13">
        <f t="shared" si="293"/>
        <v>0</v>
      </c>
      <c r="EQ106" s="13">
        <f t="shared" si="294"/>
        <v>0</v>
      </c>
      <c r="ER106" s="13">
        <f t="shared" si="295"/>
        <v>0</v>
      </c>
      <c r="ES106" s="13">
        <f t="shared" si="296"/>
        <v>0</v>
      </c>
      <c r="ET106" s="13">
        <f t="shared" si="297"/>
        <v>0</v>
      </c>
      <c r="EU106" s="13">
        <f t="shared" si="298"/>
        <v>0</v>
      </c>
      <c r="EV106" s="13">
        <f t="shared" si="299"/>
        <v>0</v>
      </c>
      <c r="EW106" s="13">
        <f t="shared" si="300"/>
        <v>0</v>
      </c>
      <c r="EX106" s="13">
        <f t="shared" si="301"/>
        <v>0</v>
      </c>
      <c r="EY106" s="13">
        <f t="shared" si="302"/>
        <v>0</v>
      </c>
      <c r="EZ106" s="13">
        <f t="shared" si="303"/>
        <v>0</v>
      </c>
      <c r="FA106" s="13">
        <f t="shared" si="304"/>
        <v>0</v>
      </c>
      <c r="FB106" s="13">
        <f t="shared" si="305"/>
        <v>0</v>
      </c>
      <c r="FC106" s="13">
        <f t="shared" si="306"/>
        <v>0</v>
      </c>
      <c r="FD106" s="13">
        <f t="shared" si="307"/>
        <v>0</v>
      </c>
      <c r="FE106" s="13">
        <f t="shared" si="308"/>
        <v>0</v>
      </c>
      <c r="FF106" s="13">
        <f t="shared" si="309"/>
        <v>0</v>
      </c>
      <c r="FG106" s="13">
        <f t="shared" si="310"/>
        <v>0</v>
      </c>
      <c r="FH106" s="13">
        <f t="shared" si="311"/>
        <v>0</v>
      </c>
      <c r="FI106" s="13">
        <f t="shared" si="312"/>
        <v>0</v>
      </c>
      <c r="FJ106" s="13">
        <f t="shared" si="313"/>
        <v>0</v>
      </c>
      <c r="FK106" s="13">
        <f t="shared" si="314"/>
        <v>0</v>
      </c>
      <c r="FL106" s="13">
        <f t="shared" si="315"/>
        <v>0</v>
      </c>
      <c r="FM106" s="13">
        <f t="shared" si="316"/>
        <v>0</v>
      </c>
      <c r="FN106" s="13">
        <f t="shared" si="317"/>
        <v>0</v>
      </c>
      <c r="FO106" s="13">
        <f t="shared" si="318"/>
        <v>0</v>
      </c>
      <c r="FP106" s="13">
        <f t="shared" si="319"/>
        <v>0</v>
      </c>
      <c r="FQ106" s="13">
        <f t="shared" si="320"/>
        <v>0</v>
      </c>
      <c r="FR106" s="13">
        <f t="shared" si="321"/>
        <v>0</v>
      </c>
      <c r="FS106" s="13">
        <f t="shared" si="322"/>
        <v>0</v>
      </c>
      <c r="FT106" s="13">
        <f t="shared" si="323"/>
        <v>0</v>
      </c>
      <c r="FU106" s="13">
        <f t="shared" si="324"/>
        <v>0</v>
      </c>
      <c r="FV106" s="13">
        <f t="shared" si="325"/>
        <v>0</v>
      </c>
      <c r="FW106" s="13">
        <f t="shared" si="326"/>
        <v>0</v>
      </c>
      <c r="FX106" s="13">
        <f t="shared" si="327"/>
        <v>0</v>
      </c>
      <c r="FY106" s="13">
        <f t="shared" si="328"/>
        <v>0</v>
      </c>
      <c r="FZ106" s="13">
        <f t="shared" si="329"/>
        <v>0</v>
      </c>
      <c r="GA106" s="13">
        <f t="shared" si="330"/>
        <v>0</v>
      </c>
      <c r="GB106" s="13">
        <f t="shared" si="331"/>
        <v>0</v>
      </c>
      <c r="GC106" s="13">
        <f t="shared" si="332"/>
        <v>0</v>
      </c>
      <c r="GD106" s="13">
        <f t="shared" si="333"/>
        <v>0</v>
      </c>
      <c r="GE106" s="13">
        <f t="shared" si="334"/>
        <v>0</v>
      </c>
      <c r="GF106" s="13">
        <f t="shared" si="335"/>
        <v>1</v>
      </c>
      <c r="GG106" s="13">
        <f t="shared" si="336"/>
        <v>0</v>
      </c>
      <c r="GH106" s="30">
        <f t="shared" si="337"/>
        <v>2</v>
      </c>
    </row>
    <row r="107" spans="1:190">
      <c r="A107" s="2">
        <f>'database including 834 studies'!A107</f>
        <v>106</v>
      </c>
      <c r="B107" s="2">
        <f>'database including 834 studies'!J107</f>
        <v>1</v>
      </c>
      <c r="C107" s="2">
        <f>'database including 834 studies'!K107</f>
        <v>4</v>
      </c>
      <c r="D107" s="2">
        <f>'database including 834 studies'!L107</f>
        <v>1</v>
      </c>
      <c r="E107" s="2">
        <f>'database including 834 studies'!M107</f>
        <v>1</v>
      </c>
      <c r="F107" s="2">
        <f>'database including 834 studies'!N107</f>
        <v>1</v>
      </c>
      <c r="G107" s="2">
        <f>'database including 834 studies'!O107</f>
        <v>1</v>
      </c>
      <c r="H107" s="2">
        <f>'database including 834 studies'!P107</f>
        <v>0</v>
      </c>
      <c r="I107" s="2">
        <f>'database including 834 studies'!Q107</f>
        <v>0</v>
      </c>
      <c r="J107" s="2">
        <f>'database including 834 studies'!R107</f>
        <v>2021</v>
      </c>
      <c r="K107" s="29">
        <f>'database including 834 studies'!A637</f>
        <v>636</v>
      </c>
      <c r="L107" s="2">
        <f>'database including 834 studies'!J637</f>
        <v>0</v>
      </c>
      <c r="M107" s="2">
        <f>'database including 834 studies'!K637</f>
        <v>6</v>
      </c>
      <c r="N107" s="2">
        <f>'database including 834 studies'!L637</f>
        <v>1</v>
      </c>
      <c r="O107" s="2">
        <f>'database including 834 studies'!M637</f>
        <v>1</v>
      </c>
      <c r="P107" s="2">
        <f>'database including 834 studies'!N637</f>
        <v>1</v>
      </c>
      <c r="Q107" s="2">
        <f>'database including 834 studies'!O637</f>
        <v>1</v>
      </c>
      <c r="R107" s="2">
        <f>'database including 834 studies'!P637</f>
        <v>1</v>
      </c>
      <c r="S107" s="2">
        <f>'database including 834 studies'!Q637</f>
        <v>1</v>
      </c>
      <c r="T107" s="2">
        <f>'database including 834 studies'!R637</f>
        <v>2016</v>
      </c>
      <c r="V107" s="13">
        <f t="shared" si="169"/>
        <v>0</v>
      </c>
      <c r="W107" s="13">
        <f t="shared" si="170"/>
        <v>0</v>
      </c>
      <c r="X107" s="13">
        <f t="shared" si="171"/>
        <v>0</v>
      </c>
      <c r="Y107" s="13">
        <f t="shared" si="172"/>
        <v>0</v>
      </c>
      <c r="Z107" s="13">
        <f t="shared" si="173"/>
        <v>0</v>
      </c>
      <c r="AA107" s="13">
        <f t="shared" si="174"/>
        <v>0</v>
      </c>
      <c r="AB107" s="13">
        <f t="shared" si="175"/>
        <v>0</v>
      </c>
      <c r="AC107" s="13">
        <f t="shared" si="176"/>
        <v>0</v>
      </c>
      <c r="AD107" s="13">
        <f t="shared" si="177"/>
        <v>0</v>
      </c>
      <c r="AE107" s="13">
        <f t="shared" si="178"/>
        <v>0</v>
      </c>
      <c r="AF107" s="13">
        <f t="shared" si="179"/>
        <v>0</v>
      </c>
      <c r="AG107" s="13">
        <f t="shared" si="180"/>
        <v>0</v>
      </c>
      <c r="AH107" s="13">
        <f t="shared" si="181"/>
        <v>0</v>
      </c>
      <c r="AI107" s="13">
        <f t="shared" si="182"/>
        <v>0</v>
      </c>
      <c r="AJ107" s="13">
        <f t="shared" si="183"/>
        <v>0</v>
      </c>
      <c r="AK107" s="13">
        <f t="shared" si="184"/>
        <v>0</v>
      </c>
      <c r="AL107" s="13">
        <f t="shared" si="185"/>
        <v>0</v>
      </c>
      <c r="AM107" s="13">
        <f t="shared" si="186"/>
        <v>0</v>
      </c>
      <c r="AN107" s="13">
        <f t="shared" si="187"/>
        <v>0</v>
      </c>
      <c r="AO107" s="13">
        <f t="shared" si="188"/>
        <v>0</v>
      </c>
      <c r="AP107" s="13">
        <f t="shared" si="189"/>
        <v>0</v>
      </c>
      <c r="AQ107" s="13">
        <f t="shared" si="190"/>
        <v>0</v>
      </c>
      <c r="AR107" s="13">
        <f t="shared" si="191"/>
        <v>0</v>
      </c>
      <c r="AS107" s="13">
        <f t="shared" si="192"/>
        <v>0</v>
      </c>
      <c r="AT107" s="13">
        <f t="shared" si="193"/>
        <v>0</v>
      </c>
      <c r="AU107" s="13">
        <f t="shared" si="194"/>
        <v>0</v>
      </c>
      <c r="AV107" s="13">
        <f t="shared" si="195"/>
        <v>0</v>
      </c>
      <c r="AW107" s="13">
        <f t="shared" si="196"/>
        <v>0</v>
      </c>
      <c r="AX107" s="13">
        <f t="shared" si="197"/>
        <v>0</v>
      </c>
      <c r="AY107" s="13">
        <f t="shared" si="198"/>
        <v>0</v>
      </c>
      <c r="AZ107" s="13">
        <f t="shared" si="199"/>
        <v>0</v>
      </c>
      <c r="BA107" s="13">
        <f t="shared" si="200"/>
        <v>0</v>
      </c>
      <c r="BB107" s="13">
        <f t="shared" si="201"/>
        <v>0</v>
      </c>
      <c r="BC107" s="13">
        <f t="shared" si="202"/>
        <v>0</v>
      </c>
      <c r="BD107" s="13">
        <f t="shared" si="203"/>
        <v>0</v>
      </c>
      <c r="BE107" s="13">
        <f t="shared" si="204"/>
        <v>0</v>
      </c>
      <c r="BF107" s="13">
        <f t="shared" si="205"/>
        <v>0</v>
      </c>
      <c r="BG107" s="13">
        <f t="shared" si="206"/>
        <v>0</v>
      </c>
      <c r="BH107" s="13">
        <f t="shared" si="207"/>
        <v>0</v>
      </c>
      <c r="BI107" s="13">
        <f t="shared" si="208"/>
        <v>0</v>
      </c>
      <c r="BJ107" s="13">
        <f t="shared" si="209"/>
        <v>0</v>
      </c>
      <c r="BK107" s="13">
        <f t="shared" si="210"/>
        <v>0</v>
      </c>
      <c r="BL107" s="13">
        <f t="shared" si="211"/>
        <v>0</v>
      </c>
      <c r="BM107" s="13">
        <f t="shared" si="212"/>
        <v>0</v>
      </c>
      <c r="BN107" s="13">
        <f t="shared" si="213"/>
        <v>0</v>
      </c>
      <c r="BO107" s="13">
        <f t="shared" si="214"/>
        <v>0</v>
      </c>
      <c r="BP107" s="13">
        <f t="shared" si="215"/>
        <v>0</v>
      </c>
      <c r="BQ107" s="13">
        <f t="shared" si="216"/>
        <v>0</v>
      </c>
      <c r="BR107" s="13">
        <f t="shared" si="217"/>
        <v>0</v>
      </c>
      <c r="BS107" s="13">
        <f t="shared" si="218"/>
        <v>0</v>
      </c>
      <c r="BT107" s="13">
        <f t="shared" si="219"/>
        <v>0</v>
      </c>
      <c r="BU107" s="13">
        <f t="shared" si="220"/>
        <v>0</v>
      </c>
      <c r="BV107" s="13">
        <f t="shared" si="221"/>
        <v>0</v>
      </c>
      <c r="BW107" s="13">
        <f t="shared" si="222"/>
        <v>0</v>
      </c>
      <c r="BX107" s="13">
        <f t="shared" si="223"/>
        <v>0</v>
      </c>
      <c r="BY107" s="13">
        <f t="shared" si="224"/>
        <v>0</v>
      </c>
      <c r="BZ107" s="13">
        <f t="shared" si="225"/>
        <v>0</v>
      </c>
      <c r="CA107" s="13">
        <f t="shared" si="226"/>
        <v>0</v>
      </c>
      <c r="CB107" s="13">
        <f t="shared" si="227"/>
        <v>1</v>
      </c>
      <c r="CC107" s="13">
        <f t="shared" si="228"/>
        <v>0</v>
      </c>
      <c r="CD107" s="13">
        <f t="shared" si="229"/>
        <v>0</v>
      </c>
      <c r="CE107" s="13">
        <f t="shared" si="230"/>
        <v>0</v>
      </c>
      <c r="CF107" s="13">
        <f t="shared" si="231"/>
        <v>0</v>
      </c>
      <c r="CG107" s="13">
        <f t="shared" si="232"/>
        <v>0</v>
      </c>
      <c r="CH107" s="13">
        <f t="shared" si="233"/>
        <v>0</v>
      </c>
      <c r="CI107" s="13">
        <f t="shared" si="234"/>
        <v>0</v>
      </c>
      <c r="CJ107" s="13">
        <f t="shared" si="235"/>
        <v>0</v>
      </c>
      <c r="CK107" s="13">
        <f t="shared" si="236"/>
        <v>0</v>
      </c>
      <c r="CL107" s="13">
        <f t="shared" si="237"/>
        <v>0</v>
      </c>
      <c r="CM107" s="13">
        <f t="shared" si="238"/>
        <v>0</v>
      </c>
      <c r="CN107" s="13">
        <f t="shared" si="239"/>
        <v>0</v>
      </c>
      <c r="CO107" s="13">
        <f t="shared" si="240"/>
        <v>0</v>
      </c>
      <c r="CP107" s="13">
        <f t="shared" si="241"/>
        <v>0</v>
      </c>
      <c r="CQ107" s="13">
        <f t="shared" si="242"/>
        <v>0</v>
      </c>
      <c r="CR107" s="13">
        <f t="shared" si="243"/>
        <v>0</v>
      </c>
      <c r="CS107" s="13">
        <f t="shared" si="244"/>
        <v>0</v>
      </c>
      <c r="CT107" s="13">
        <f t="shared" si="245"/>
        <v>0</v>
      </c>
      <c r="CU107" s="13">
        <f t="shared" si="246"/>
        <v>0</v>
      </c>
      <c r="CV107" s="13">
        <f t="shared" si="247"/>
        <v>0</v>
      </c>
      <c r="CW107" s="13">
        <f t="shared" si="248"/>
        <v>0</v>
      </c>
      <c r="CX107" s="13">
        <f t="shared" si="249"/>
        <v>0</v>
      </c>
      <c r="CY107" s="13">
        <f t="shared" si="250"/>
        <v>0</v>
      </c>
      <c r="CZ107" s="13">
        <f t="shared" si="251"/>
        <v>0</v>
      </c>
      <c r="DA107" s="13">
        <f t="shared" si="252"/>
        <v>0</v>
      </c>
      <c r="DB107" s="13">
        <f t="shared" si="253"/>
        <v>0</v>
      </c>
      <c r="DC107" s="13">
        <f t="shared" si="254"/>
        <v>0</v>
      </c>
      <c r="DD107" s="13">
        <f t="shared" si="255"/>
        <v>0</v>
      </c>
      <c r="DE107" s="13">
        <f t="shared" si="256"/>
        <v>0</v>
      </c>
      <c r="DF107" s="13">
        <f t="shared" si="257"/>
        <v>0</v>
      </c>
      <c r="DG107" s="13">
        <f t="shared" si="258"/>
        <v>0</v>
      </c>
      <c r="DH107" s="13">
        <f t="shared" si="259"/>
        <v>0</v>
      </c>
      <c r="DI107" s="13">
        <f t="shared" si="260"/>
        <v>0</v>
      </c>
      <c r="DJ107" s="13">
        <f t="shared" si="261"/>
        <v>0</v>
      </c>
      <c r="DK107" s="13">
        <f t="shared" si="262"/>
        <v>0</v>
      </c>
      <c r="DL107" s="13">
        <f t="shared" si="263"/>
        <v>0</v>
      </c>
      <c r="DM107" s="13">
        <f t="shared" si="264"/>
        <v>0</v>
      </c>
      <c r="DN107" s="13">
        <f t="shared" si="265"/>
        <v>0</v>
      </c>
      <c r="DO107" s="13">
        <f t="shared" si="266"/>
        <v>0</v>
      </c>
      <c r="DP107" s="13">
        <f t="shared" si="267"/>
        <v>0</v>
      </c>
      <c r="DQ107" s="13">
        <f t="shared" si="268"/>
        <v>0</v>
      </c>
      <c r="DR107" s="13">
        <f t="shared" si="269"/>
        <v>0</v>
      </c>
      <c r="DS107" s="13">
        <f t="shared" si="270"/>
        <v>0</v>
      </c>
      <c r="DT107" s="13">
        <f t="shared" si="271"/>
        <v>0</v>
      </c>
      <c r="DU107" s="13">
        <f t="shared" si="272"/>
        <v>0</v>
      </c>
      <c r="DV107" s="13">
        <f t="shared" si="273"/>
        <v>0</v>
      </c>
      <c r="DW107" s="13">
        <f t="shared" si="274"/>
        <v>0</v>
      </c>
      <c r="DX107" s="13">
        <f t="shared" si="275"/>
        <v>0</v>
      </c>
      <c r="DY107" s="13">
        <f t="shared" si="276"/>
        <v>0</v>
      </c>
      <c r="DZ107" s="13">
        <f t="shared" si="277"/>
        <v>0</v>
      </c>
      <c r="EA107" s="13">
        <f t="shared" si="278"/>
        <v>0</v>
      </c>
      <c r="EB107" s="13">
        <f t="shared" si="279"/>
        <v>0</v>
      </c>
      <c r="EC107" s="13">
        <f t="shared" si="280"/>
        <v>0</v>
      </c>
      <c r="ED107" s="13">
        <f t="shared" si="281"/>
        <v>0</v>
      </c>
      <c r="EE107" s="13">
        <f t="shared" si="282"/>
        <v>0</v>
      </c>
      <c r="EF107" s="13">
        <f t="shared" si="283"/>
        <v>0</v>
      </c>
      <c r="EG107" s="13">
        <f t="shared" si="284"/>
        <v>0</v>
      </c>
      <c r="EH107" s="13">
        <f t="shared" si="285"/>
        <v>0</v>
      </c>
      <c r="EI107" s="13">
        <f t="shared" si="286"/>
        <v>0</v>
      </c>
      <c r="EJ107" s="13">
        <f t="shared" si="287"/>
        <v>0</v>
      </c>
      <c r="EK107" s="13">
        <f t="shared" si="288"/>
        <v>0</v>
      </c>
      <c r="EL107" s="13">
        <f t="shared" si="289"/>
        <v>0</v>
      </c>
      <c r="EM107" s="13">
        <f t="shared" si="290"/>
        <v>0</v>
      </c>
      <c r="EN107" s="13">
        <f t="shared" si="291"/>
        <v>0</v>
      </c>
      <c r="EO107" s="13">
        <f t="shared" si="292"/>
        <v>0</v>
      </c>
      <c r="EP107" s="13">
        <f t="shared" si="293"/>
        <v>0</v>
      </c>
      <c r="EQ107" s="13">
        <f t="shared" si="294"/>
        <v>0</v>
      </c>
      <c r="ER107" s="13">
        <f t="shared" si="295"/>
        <v>0</v>
      </c>
      <c r="ES107" s="13">
        <f t="shared" si="296"/>
        <v>0</v>
      </c>
      <c r="ET107" s="13">
        <f t="shared" si="297"/>
        <v>0</v>
      </c>
      <c r="EU107" s="13">
        <f t="shared" si="298"/>
        <v>0</v>
      </c>
      <c r="EV107" s="13">
        <f t="shared" si="299"/>
        <v>0</v>
      </c>
      <c r="EW107" s="13">
        <f t="shared" si="300"/>
        <v>0</v>
      </c>
      <c r="EX107" s="13">
        <f t="shared" si="301"/>
        <v>0</v>
      </c>
      <c r="EY107" s="13">
        <f t="shared" si="302"/>
        <v>0</v>
      </c>
      <c r="EZ107" s="13">
        <f t="shared" si="303"/>
        <v>0</v>
      </c>
      <c r="FA107" s="13">
        <f t="shared" si="304"/>
        <v>0</v>
      </c>
      <c r="FB107" s="13">
        <f t="shared" si="305"/>
        <v>0</v>
      </c>
      <c r="FC107" s="13">
        <f t="shared" si="306"/>
        <v>0</v>
      </c>
      <c r="FD107" s="13">
        <f t="shared" si="307"/>
        <v>0</v>
      </c>
      <c r="FE107" s="13">
        <f t="shared" si="308"/>
        <v>0</v>
      </c>
      <c r="FF107" s="13">
        <f t="shared" si="309"/>
        <v>0</v>
      </c>
      <c r="FG107" s="13">
        <f t="shared" si="310"/>
        <v>0</v>
      </c>
      <c r="FH107" s="13">
        <f t="shared" si="311"/>
        <v>0</v>
      </c>
      <c r="FI107" s="13">
        <f t="shared" si="312"/>
        <v>0</v>
      </c>
      <c r="FJ107" s="13">
        <f t="shared" si="313"/>
        <v>0</v>
      </c>
      <c r="FK107" s="13">
        <f t="shared" si="314"/>
        <v>0</v>
      </c>
      <c r="FL107" s="13">
        <f t="shared" si="315"/>
        <v>0</v>
      </c>
      <c r="FM107" s="13">
        <f t="shared" si="316"/>
        <v>0</v>
      </c>
      <c r="FN107" s="13">
        <f t="shared" si="317"/>
        <v>0</v>
      </c>
      <c r="FO107" s="13">
        <f t="shared" si="318"/>
        <v>0</v>
      </c>
      <c r="FP107" s="13">
        <f t="shared" si="319"/>
        <v>0</v>
      </c>
      <c r="FQ107" s="13">
        <f t="shared" si="320"/>
        <v>0</v>
      </c>
      <c r="FR107" s="13">
        <f t="shared" si="321"/>
        <v>0</v>
      </c>
      <c r="FS107" s="13">
        <f t="shared" si="322"/>
        <v>0</v>
      </c>
      <c r="FT107" s="13">
        <f t="shared" si="323"/>
        <v>0</v>
      </c>
      <c r="FU107" s="13">
        <f t="shared" si="324"/>
        <v>0</v>
      </c>
      <c r="FV107" s="13">
        <f t="shared" si="325"/>
        <v>0</v>
      </c>
      <c r="FW107" s="13">
        <f t="shared" si="326"/>
        <v>0</v>
      </c>
      <c r="FX107" s="13">
        <f t="shared" si="327"/>
        <v>0</v>
      </c>
      <c r="FY107" s="13">
        <f t="shared" si="328"/>
        <v>0</v>
      </c>
      <c r="FZ107" s="13">
        <f t="shared" si="329"/>
        <v>0</v>
      </c>
      <c r="GA107" s="13">
        <f t="shared" si="330"/>
        <v>1</v>
      </c>
      <c r="GB107" s="13">
        <f t="shared" si="331"/>
        <v>0</v>
      </c>
      <c r="GC107" s="13">
        <f t="shared" si="332"/>
        <v>0</v>
      </c>
      <c r="GD107" s="13">
        <f t="shared" si="333"/>
        <v>0</v>
      </c>
      <c r="GE107" s="13">
        <f t="shared" si="334"/>
        <v>0</v>
      </c>
      <c r="GF107" s="13">
        <f t="shared" si="335"/>
        <v>0</v>
      </c>
      <c r="GG107" s="13">
        <f t="shared" si="336"/>
        <v>0</v>
      </c>
      <c r="GH107" s="30">
        <f t="shared" si="337"/>
        <v>2</v>
      </c>
    </row>
    <row r="108" spans="1:190">
      <c r="A108" s="2">
        <f>'database including 834 studies'!A108</f>
        <v>107</v>
      </c>
      <c r="B108" s="2">
        <f>'database including 834 studies'!J108</f>
        <v>1</v>
      </c>
      <c r="C108" s="2">
        <f>'database including 834 studies'!K108</f>
        <v>4</v>
      </c>
      <c r="D108" s="2">
        <f>'database including 834 studies'!L108</f>
        <v>1</v>
      </c>
      <c r="E108" s="2">
        <f>'database including 834 studies'!M108</f>
        <v>1</v>
      </c>
      <c r="F108" s="2">
        <f>'database including 834 studies'!N108</f>
        <v>1</v>
      </c>
      <c r="G108" s="2">
        <f>'database including 834 studies'!O108</f>
        <v>1</v>
      </c>
      <c r="H108" s="2">
        <f>'database including 834 studies'!P108</f>
        <v>0</v>
      </c>
      <c r="I108" s="2">
        <f>'database including 834 studies'!Q108</f>
        <v>0</v>
      </c>
      <c r="J108" s="2">
        <f>'database including 834 studies'!R108</f>
        <v>2019</v>
      </c>
      <c r="K108" s="29">
        <f>'database including 834 studies'!A638</f>
        <v>637</v>
      </c>
      <c r="L108" s="2">
        <f>'database including 834 studies'!J638</f>
        <v>0</v>
      </c>
      <c r="M108" s="2">
        <f>'database including 834 studies'!K638</f>
        <v>6</v>
      </c>
      <c r="N108" s="2">
        <f>'database including 834 studies'!L638</f>
        <v>1</v>
      </c>
      <c r="O108" s="2">
        <f>'database including 834 studies'!M638</f>
        <v>1</v>
      </c>
      <c r="P108" s="2">
        <f>'database including 834 studies'!N638</f>
        <v>1</v>
      </c>
      <c r="Q108" s="2">
        <f>'database including 834 studies'!O638</f>
        <v>1</v>
      </c>
      <c r="R108" s="2">
        <f>'database including 834 studies'!P638</f>
        <v>1</v>
      </c>
      <c r="S108" s="2">
        <f>'database including 834 studies'!Q638</f>
        <v>1</v>
      </c>
      <c r="T108" s="2">
        <f>'database including 834 studies'!R638</f>
        <v>2018</v>
      </c>
      <c r="V108" s="13">
        <f t="shared" si="169"/>
        <v>0</v>
      </c>
      <c r="W108" s="13">
        <f t="shared" si="170"/>
        <v>0</v>
      </c>
      <c r="X108" s="13">
        <f t="shared" si="171"/>
        <v>0</v>
      </c>
      <c r="Y108" s="13">
        <f t="shared" si="172"/>
        <v>0</v>
      </c>
      <c r="Z108" s="13">
        <f t="shared" si="173"/>
        <v>0</v>
      </c>
      <c r="AA108" s="13">
        <f t="shared" si="174"/>
        <v>0</v>
      </c>
      <c r="AB108" s="13">
        <f t="shared" si="175"/>
        <v>0</v>
      </c>
      <c r="AC108" s="13">
        <f t="shared" si="176"/>
        <v>0</v>
      </c>
      <c r="AD108" s="13">
        <f t="shared" si="177"/>
        <v>0</v>
      </c>
      <c r="AE108" s="13">
        <f t="shared" si="178"/>
        <v>0</v>
      </c>
      <c r="AF108" s="13">
        <f t="shared" si="179"/>
        <v>0</v>
      </c>
      <c r="AG108" s="13">
        <f t="shared" si="180"/>
        <v>0</v>
      </c>
      <c r="AH108" s="13">
        <f t="shared" si="181"/>
        <v>0</v>
      </c>
      <c r="AI108" s="13">
        <f t="shared" si="182"/>
        <v>0</v>
      </c>
      <c r="AJ108" s="13">
        <f t="shared" si="183"/>
        <v>0</v>
      </c>
      <c r="AK108" s="13">
        <f t="shared" si="184"/>
        <v>0</v>
      </c>
      <c r="AL108" s="13">
        <f t="shared" si="185"/>
        <v>0</v>
      </c>
      <c r="AM108" s="13">
        <f t="shared" si="186"/>
        <v>0</v>
      </c>
      <c r="AN108" s="13">
        <f t="shared" si="187"/>
        <v>0</v>
      </c>
      <c r="AO108" s="13">
        <f t="shared" si="188"/>
        <v>0</v>
      </c>
      <c r="AP108" s="13">
        <f t="shared" si="189"/>
        <v>0</v>
      </c>
      <c r="AQ108" s="13">
        <f t="shared" si="190"/>
        <v>0</v>
      </c>
      <c r="AR108" s="13">
        <f t="shared" si="191"/>
        <v>0</v>
      </c>
      <c r="AS108" s="13">
        <f t="shared" si="192"/>
        <v>0</v>
      </c>
      <c r="AT108" s="13">
        <f t="shared" si="193"/>
        <v>0</v>
      </c>
      <c r="AU108" s="13">
        <f t="shared" si="194"/>
        <v>0</v>
      </c>
      <c r="AV108" s="13">
        <f t="shared" si="195"/>
        <v>0</v>
      </c>
      <c r="AW108" s="13">
        <f t="shared" si="196"/>
        <v>0</v>
      </c>
      <c r="AX108" s="13">
        <f t="shared" si="197"/>
        <v>0</v>
      </c>
      <c r="AY108" s="13">
        <f t="shared" si="198"/>
        <v>0</v>
      </c>
      <c r="AZ108" s="13">
        <f t="shared" si="199"/>
        <v>0</v>
      </c>
      <c r="BA108" s="13">
        <f t="shared" si="200"/>
        <v>0</v>
      </c>
      <c r="BB108" s="13">
        <f t="shared" si="201"/>
        <v>0</v>
      </c>
      <c r="BC108" s="13">
        <f t="shared" si="202"/>
        <v>0</v>
      </c>
      <c r="BD108" s="13">
        <f t="shared" si="203"/>
        <v>0</v>
      </c>
      <c r="BE108" s="13">
        <f t="shared" si="204"/>
        <v>0</v>
      </c>
      <c r="BF108" s="13">
        <f t="shared" si="205"/>
        <v>0</v>
      </c>
      <c r="BG108" s="13">
        <f t="shared" si="206"/>
        <v>0</v>
      </c>
      <c r="BH108" s="13">
        <f t="shared" si="207"/>
        <v>0</v>
      </c>
      <c r="BI108" s="13">
        <f t="shared" si="208"/>
        <v>0</v>
      </c>
      <c r="BJ108" s="13">
        <f t="shared" si="209"/>
        <v>0</v>
      </c>
      <c r="BK108" s="13">
        <f t="shared" si="210"/>
        <v>0</v>
      </c>
      <c r="BL108" s="13">
        <f t="shared" si="211"/>
        <v>0</v>
      </c>
      <c r="BM108" s="13">
        <f t="shared" si="212"/>
        <v>0</v>
      </c>
      <c r="BN108" s="13">
        <f t="shared" si="213"/>
        <v>0</v>
      </c>
      <c r="BO108" s="13">
        <f t="shared" si="214"/>
        <v>0</v>
      </c>
      <c r="BP108" s="13">
        <f t="shared" si="215"/>
        <v>0</v>
      </c>
      <c r="BQ108" s="13">
        <f t="shared" si="216"/>
        <v>0</v>
      </c>
      <c r="BR108" s="13">
        <f t="shared" si="217"/>
        <v>0</v>
      </c>
      <c r="BS108" s="13">
        <f t="shared" si="218"/>
        <v>0</v>
      </c>
      <c r="BT108" s="13">
        <f t="shared" si="219"/>
        <v>0</v>
      </c>
      <c r="BU108" s="13">
        <f t="shared" si="220"/>
        <v>0</v>
      </c>
      <c r="BV108" s="13">
        <f t="shared" si="221"/>
        <v>0</v>
      </c>
      <c r="BW108" s="13">
        <f t="shared" si="222"/>
        <v>0</v>
      </c>
      <c r="BX108" s="13">
        <f t="shared" si="223"/>
        <v>0</v>
      </c>
      <c r="BY108" s="13">
        <f t="shared" si="224"/>
        <v>0</v>
      </c>
      <c r="BZ108" s="13">
        <f t="shared" si="225"/>
        <v>1</v>
      </c>
      <c r="CA108" s="13">
        <f t="shared" si="226"/>
        <v>0</v>
      </c>
      <c r="CB108" s="13">
        <f t="shared" si="227"/>
        <v>0</v>
      </c>
      <c r="CC108" s="13">
        <f t="shared" si="228"/>
        <v>0</v>
      </c>
      <c r="CD108" s="13">
        <f t="shared" si="229"/>
        <v>0</v>
      </c>
      <c r="CE108" s="13">
        <f t="shared" si="230"/>
        <v>0</v>
      </c>
      <c r="CF108" s="13">
        <f t="shared" si="231"/>
        <v>0</v>
      </c>
      <c r="CG108" s="13">
        <f t="shared" si="232"/>
        <v>0</v>
      </c>
      <c r="CH108" s="13">
        <f t="shared" si="233"/>
        <v>0</v>
      </c>
      <c r="CI108" s="13">
        <f t="shared" si="234"/>
        <v>0</v>
      </c>
      <c r="CJ108" s="13">
        <f t="shared" si="235"/>
        <v>0</v>
      </c>
      <c r="CK108" s="13">
        <f t="shared" si="236"/>
        <v>0</v>
      </c>
      <c r="CL108" s="13">
        <f t="shared" si="237"/>
        <v>0</v>
      </c>
      <c r="CM108" s="13">
        <f t="shared" si="238"/>
        <v>0</v>
      </c>
      <c r="CN108" s="13">
        <f t="shared" si="239"/>
        <v>0</v>
      </c>
      <c r="CO108" s="13">
        <f t="shared" si="240"/>
        <v>0</v>
      </c>
      <c r="CP108" s="13">
        <f t="shared" si="241"/>
        <v>0</v>
      </c>
      <c r="CQ108" s="13">
        <f t="shared" si="242"/>
        <v>0</v>
      </c>
      <c r="CR108" s="13">
        <f t="shared" si="243"/>
        <v>0</v>
      </c>
      <c r="CS108" s="13">
        <f t="shared" si="244"/>
        <v>0</v>
      </c>
      <c r="CT108" s="13">
        <f t="shared" si="245"/>
        <v>0</v>
      </c>
      <c r="CU108" s="13">
        <f t="shared" si="246"/>
        <v>0</v>
      </c>
      <c r="CV108" s="13">
        <f t="shared" si="247"/>
        <v>0</v>
      </c>
      <c r="CW108" s="13">
        <f t="shared" si="248"/>
        <v>0</v>
      </c>
      <c r="CX108" s="13">
        <f t="shared" si="249"/>
        <v>0</v>
      </c>
      <c r="CY108" s="13">
        <f t="shared" si="250"/>
        <v>0</v>
      </c>
      <c r="CZ108" s="13">
        <f t="shared" si="251"/>
        <v>0</v>
      </c>
      <c r="DA108" s="13">
        <f t="shared" si="252"/>
        <v>0</v>
      </c>
      <c r="DB108" s="13">
        <f t="shared" si="253"/>
        <v>0</v>
      </c>
      <c r="DC108" s="13">
        <f t="shared" si="254"/>
        <v>0</v>
      </c>
      <c r="DD108" s="13">
        <f t="shared" si="255"/>
        <v>0</v>
      </c>
      <c r="DE108" s="13">
        <f t="shared" si="256"/>
        <v>0</v>
      </c>
      <c r="DF108" s="13">
        <f t="shared" si="257"/>
        <v>0</v>
      </c>
      <c r="DG108" s="13">
        <f t="shared" si="258"/>
        <v>0</v>
      </c>
      <c r="DH108" s="13">
        <f t="shared" si="259"/>
        <v>0</v>
      </c>
      <c r="DI108" s="13">
        <f t="shared" si="260"/>
        <v>0</v>
      </c>
      <c r="DJ108" s="13">
        <f t="shared" si="261"/>
        <v>0</v>
      </c>
      <c r="DK108" s="13">
        <f t="shared" si="262"/>
        <v>0</v>
      </c>
      <c r="DL108" s="13">
        <f t="shared" si="263"/>
        <v>0</v>
      </c>
      <c r="DM108" s="13">
        <f t="shared" si="264"/>
        <v>0</v>
      </c>
      <c r="DN108" s="13">
        <f t="shared" si="265"/>
        <v>0</v>
      </c>
      <c r="DO108" s="13">
        <f t="shared" si="266"/>
        <v>0</v>
      </c>
      <c r="DP108" s="13">
        <f t="shared" si="267"/>
        <v>0</v>
      </c>
      <c r="DQ108" s="13">
        <f t="shared" si="268"/>
        <v>0</v>
      </c>
      <c r="DR108" s="13">
        <f t="shared" si="269"/>
        <v>0</v>
      </c>
      <c r="DS108" s="13">
        <f t="shared" si="270"/>
        <v>0</v>
      </c>
      <c r="DT108" s="13">
        <f t="shared" si="271"/>
        <v>0</v>
      </c>
      <c r="DU108" s="13">
        <f t="shared" si="272"/>
        <v>0</v>
      </c>
      <c r="DV108" s="13">
        <f t="shared" si="273"/>
        <v>0</v>
      </c>
      <c r="DW108" s="13">
        <f t="shared" si="274"/>
        <v>0</v>
      </c>
      <c r="DX108" s="13">
        <f t="shared" si="275"/>
        <v>0</v>
      </c>
      <c r="DY108" s="13">
        <f t="shared" si="276"/>
        <v>0</v>
      </c>
      <c r="DZ108" s="13">
        <f t="shared" si="277"/>
        <v>0</v>
      </c>
      <c r="EA108" s="13">
        <f t="shared" si="278"/>
        <v>0</v>
      </c>
      <c r="EB108" s="13">
        <f t="shared" si="279"/>
        <v>0</v>
      </c>
      <c r="EC108" s="13">
        <f t="shared" si="280"/>
        <v>0</v>
      </c>
      <c r="ED108" s="13">
        <f t="shared" si="281"/>
        <v>0</v>
      </c>
      <c r="EE108" s="13">
        <f t="shared" si="282"/>
        <v>0</v>
      </c>
      <c r="EF108" s="13">
        <f t="shared" si="283"/>
        <v>0</v>
      </c>
      <c r="EG108" s="13">
        <f t="shared" si="284"/>
        <v>0</v>
      </c>
      <c r="EH108" s="13">
        <f t="shared" si="285"/>
        <v>0</v>
      </c>
      <c r="EI108" s="13">
        <f t="shared" si="286"/>
        <v>0</v>
      </c>
      <c r="EJ108" s="13">
        <f t="shared" si="287"/>
        <v>0</v>
      </c>
      <c r="EK108" s="13">
        <f t="shared" si="288"/>
        <v>0</v>
      </c>
      <c r="EL108" s="13">
        <f t="shared" si="289"/>
        <v>0</v>
      </c>
      <c r="EM108" s="13">
        <f t="shared" si="290"/>
        <v>0</v>
      </c>
      <c r="EN108" s="13">
        <f t="shared" si="291"/>
        <v>0</v>
      </c>
      <c r="EO108" s="13">
        <f t="shared" si="292"/>
        <v>0</v>
      </c>
      <c r="EP108" s="13">
        <f t="shared" si="293"/>
        <v>0</v>
      </c>
      <c r="EQ108" s="13">
        <f t="shared" si="294"/>
        <v>0</v>
      </c>
      <c r="ER108" s="13">
        <f t="shared" si="295"/>
        <v>0</v>
      </c>
      <c r="ES108" s="13">
        <f t="shared" si="296"/>
        <v>0</v>
      </c>
      <c r="ET108" s="13">
        <f t="shared" si="297"/>
        <v>0</v>
      </c>
      <c r="EU108" s="13">
        <f t="shared" si="298"/>
        <v>0</v>
      </c>
      <c r="EV108" s="13">
        <f t="shared" si="299"/>
        <v>0</v>
      </c>
      <c r="EW108" s="13">
        <f t="shared" si="300"/>
        <v>0</v>
      </c>
      <c r="EX108" s="13">
        <f t="shared" si="301"/>
        <v>0</v>
      </c>
      <c r="EY108" s="13">
        <f t="shared" si="302"/>
        <v>0</v>
      </c>
      <c r="EZ108" s="13">
        <f t="shared" si="303"/>
        <v>0</v>
      </c>
      <c r="FA108" s="13">
        <f t="shared" si="304"/>
        <v>0</v>
      </c>
      <c r="FB108" s="13">
        <f t="shared" si="305"/>
        <v>0</v>
      </c>
      <c r="FC108" s="13">
        <f t="shared" si="306"/>
        <v>0</v>
      </c>
      <c r="FD108" s="13">
        <f t="shared" si="307"/>
        <v>0</v>
      </c>
      <c r="FE108" s="13">
        <f t="shared" si="308"/>
        <v>0</v>
      </c>
      <c r="FF108" s="13">
        <f t="shared" si="309"/>
        <v>0</v>
      </c>
      <c r="FG108" s="13">
        <f t="shared" si="310"/>
        <v>0</v>
      </c>
      <c r="FH108" s="13">
        <f t="shared" si="311"/>
        <v>0</v>
      </c>
      <c r="FI108" s="13">
        <f t="shared" si="312"/>
        <v>0</v>
      </c>
      <c r="FJ108" s="13">
        <f t="shared" si="313"/>
        <v>0</v>
      </c>
      <c r="FK108" s="13">
        <f t="shared" si="314"/>
        <v>0</v>
      </c>
      <c r="FL108" s="13">
        <f t="shared" si="315"/>
        <v>0</v>
      </c>
      <c r="FM108" s="13">
        <f t="shared" si="316"/>
        <v>0</v>
      </c>
      <c r="FN108" s="13">
        <f t="shared" si="317"/>
        <v>0</v>
      </c>
      <c r="FO108" s="13">
        <f t="shared" si="318"/>
        <v>0</v>
      </c>
      <c r="FP108" s="13">
        <f t="shared" si="319"/>
        <v>0</v>
      </c>
      <c r="FQ108" s="13">
        <f t="shared" si="320"/>
        <v>0</v>
      </c>
      <c r="FR108" s="13">
        <f t="shared" si="321"/>
        <v>0</v>
      </c>
      <c r="FS108" s="13">
        <f t="shared" si="322"/>
        <v>0</v>
      </c>
      <c r="FT108" s="13">
        <f t="shared" si="323"/>
        <v>0</v>
      </c>
      <c r="FU108" s="13">
        <f t="shared" si="324"/>
        <v>0</v>
      </c>
      <c r="FV108" s="13">
        <f t="shared" si="325"/>
        <v>0</v>
      </c>
      <c r="FW108" s="13">
        <f t="shared" si="326"/>
        <v>0</v>
      </c>
      <c r="FX108" s="13">
        <f t="shared" si="327"/>
        <v>0</v>
      </c>
      <c r="FY108" s="13">
        <f t="shared" si="328"/>
        <v>0</v>
      </c>
      <c r="FZ108" s="13">
        <f t="shared" si="329"/>
        <v>0</v>
      </c>
      <c r="GA108" s="13">
        <f t="shared" si="330"/>
        <v>0</v>
      </c>
      <c r="GB108" s="13">
        <f t="shared" si="331"/>
        <v>0</v>
      </c>
      <c r="GC108" s="13">
        <f t="shared" si="332"/>
        <v>1</v>
      </c>
      <c r="GD108" s="13">
        <f t="shared" si="333"/>
        <v>0</v>
      </c>
      <c r="GE108" s="13">
        <f t="shared" si="334"/>
        <v>0</v>
      </c>
      <c r="GF108" s="13">
        <f t="shared" si="335"/>
        <v>0</v>
      </c>
      <c r="GG108" s="13">
        <f t="shared" si="336"/>
        <v>0</v>
      </c>
      <c r="GH108" s="30">
        <f t="shared" si="337"/>
        <v>2</v>
      </c>
    </row>
    <row r="109" spans="1:190">
      <c r="A109" s="2">
        <f>'database including 834 studies'!A109</f>
        <v>108</v>
      </c>
      <c r="B109" s="2">
        <f>'database including 834 studies'!J109</f>
        <v>1</v>
      </c>
      <c r="C109" s="2">
        <f>'database including 834 studies'!K109</f>
        <v>4</v>
      </c>
      <c r="D109" s="2">
        <f>'database including 834 studies'!L109</f>
        <v>0</v>
      </c>
      <c r="E109" s="2">
        <f>'database including 834 studies'!M109</f>
        <v>1</v>
      </c>
      <c r="F109" s="2">
        <f>'database including 834 studies'!N109</f>
        <v>1</v>
      </c>
      <c r="G109" s="2">
        <f>'database including 834 studies'!O109</f>
        <v>1</v>
      </c>
      <c r="H109" s="2">
        <f>'database including 834 studies'!P109</f>
        <v>0</v>
      </c>
      <c r="I109" s="2">
        <f>'database including 834 studies'!Q109</f>
        <v>1</v>
      </c>
      <c r="J109" s="2">
        <f>'database including 834 studies'!R109</f>
        <v>2017</v>
      </c>
      <c r="K109" s="29">
        <f>'database including 834 studies'!A639</f>
        <v>638</v>
      </c>
      <c r="L109" s="2">
        <f>'database including 834 studies'!J639</f>
        <v>0</v>
      </c>
      <c r="M109" s="2">
        <f>'database including 834 studies'!K639</f>
        <v>6</v>
      </c>
      <c r="N109" s="2">
        <f>'database including 834 studies'!L639</f>
        <v>1</v>
      </c>
      <c r="O109" s="2">
        <f>'database including 834 studies'!M639</f>
        <v>1</v>
      </c>
      <c r="P109" s="2">
        <f>'database including 834 studies'!N639</f>
        <v>1</v>
      </c>
      <c r="Q109" s="2">
        <f>'database including 834 studies'!O639</f>
        <v>1</v>
      </c>
      <c r="R109" s="2">
        <f>'database including 834 studies'!P639</f>
        <v>1</v>
      </c>
      <c r="S109" s="2">
        <f>'database including 834 studies'!Q639</f>
        <v>1</v>
      </c>
      <c r="T109" s="2">
        <f>'database including 834 studies'!R639</f>
        <v>2019</v>
      </c>
      <c r="V109" s="13">
        <f t="shared" si="169"/>
        <v>0</v>
      </c>
      <c r="W109" s="13">
        <f t="shared" si="170"/>
        <v>0</v>
      </c>
      <c r="X109" s="13">
        <f t="shared" si="171"/>
        <v>0</v>
      </c>
      <c r="Y109" s="13">
        <f t="shared" si="172"/>
        <v>0</v>
      </c>
      <c r="Z109" s="13">
        <f t="shared" si="173"/>
        <v>0</v>
      </c>
      <c r="AA109" s="13">
        <f t="shared" si="174"/>
        <v>0</v>
      </c>
      <c r="AB109" s="13">
        <f t="shared" si="175"/>
        <v>0</v>
      </c>
      <c r="AC109" s="13">
        <f t="shared" si="176"/>
        <v>0</v>
      </c>
      <c r="AD109" s="13">
        <f t="shared" si="177"/>
        <v>0</v>
      </c>
      <c r="AE109" s="13">
        <f t="shared" si="178"/>
        <v>0</v>
      </c>
      <c r="AF109" s="13">
        <f t="shared" si="179"/>
        <v>0</v>
      </c>
      <c r="AG109" s="13">
        <f t="shared" si="180"/>
        <v>0</v>
      </c>
      <c r="AH109" s="13">
        <f t="shared" si="181"/>
        <v>0</v>
      </c>
      <c r="AI109" s="13">
        <f t="shared" si="182"/>
        <v>0</v>
      </c>
      <c r="AJ109" s="13">
        <f t="shared" si="183"/>
        <v>0</v>
      </c>
      <c r="AK109" s="13">
        <f t="shared" si="184"/>
        <v>0</v>
      </c>
      <c r="AL109" s="13">
        <f t="shared" si="185"/>
        <v>0</v>
      </c>
      <c r="AM109" s="13">
        <f t="shared" si="186"/>
        <v>0</v>
      </c>
      <c r="AN109" s="13">
        <f t="shared" si="187"/>
        <v>0</v>
      </c>
      <c r="AO109" s="13">
        <f t="shared" si="188"/>
        <v>0</v>
      </c>
      <c r="AP109" s="13">
        <f t="shared" si="189"/>
        <v>0</v>
      </c>
      <c r="AQ109" s="13">
        <f t="shared" si="190"/>
        <v>0</v>
      </c>
      <c r="AR109" s="13">
        <f t="shared" si="191"/>
        <v>0</v>
      </c>
      <c r="AS109" s="13">
        <f t="shared" si="192"/>
        <v>0</v>
      </c>
      <c r="AT109" s="13">
        <f t="shared" si="193"/>
        <v>0</v>
      </c>
      <c r="AU109" s="13">
        <f t="shared" si="194"/>
        <v>0</v>
      </c>
      <c r="AV109" s="13">
        <f t="shared" si="195"/>
        <v>0</v>
      </c>
      <c r="AW109" s="13">
        <f t="shared" si="196"/>
        <v>0</v>
      </c>
      <c r="AX109" s="13">
        <f t="shared" si="197"/>
        <v>0</v>
      </c>
      <c r="AY109" s="13">
        <f t="shared" si="198"/>
        <v>0</v>
      </c>
      <c r="AZ109" s="13">
        <f t="shared" si="199"/>
        <v>0</v>
      </c>
      <c r="BA109" s="13">
        <f t="shared" si="200"/>
        <v>0</v>
      </c>
      <c r="BB109" s="13">
        <f t="shared" si="201"/>
        <v>0</v>
      </c>
      <c r="BC109" s="13">
        <f t="shared" si="202"/>
        <v>0</v>
      </c>
      <c r="BD109" s="13">
        <f t="shared" si="203"/>
        <v>0</v>
      </c>
      <c r="BE109" s="13">
        <f t="shared" si="204"/>
        <v>0</v>
      </c>
      <c r="BF109" s="13">
        <f t="shared" si="205"/>
        <v>0</v>
      </c>
      <c r="BG109" s="13">
        <f t="shared" si="206"/>
        <v>0</v>
      </c>
      <c r="BH109" s="13">
        <f t="shared" si="207"/>
        <v>0</v>
      </c>
      <c r="BI109" s="13">
        <f t="shared" si="208"/>
        <v>0</v>
      </c>
      <c r="BJ109" s="13">
        <f t="shared" si="209"/>
        <v>0</v>
      </c>
      <c r="BK109" s="13">
        <f t="shared" si="210"/>
        <v>0</v>
      </c>
      <c r="BL109" s="13">
        <f t="shared" si="211"/>
        <v>0</v>
      </c>
      <c r="BM109" s="13">
        <f t="shared" si="212"/>
        <v>0</v>
      </c>
      <c r="BN109" s="13">
        <f t="shared" si="213"/>
        <v>0</v>
      </c>
      <c r="BO109" s="13">
        <f t="shared" si="214"/>
        <v>0</v>
      </c>
      <c r="BP109" s="13">
        <f t="shared" si="215"/>
        <v>0</v>
      </c>
      <c r="BQ109" s="13">
        <f t="shared" si="216"/>
        <v>0</v>
      </c>
      <c r="BR109" s="13">
        <f t="shared" si="217"/>
        <v>0</v>
      </c>
      <c r="BS109" s="13">
        <f t="shared" si="218"/>
        <v>0</v>
      </c>
      <c r="BT109" s="13">
        <f t="shared" si="219"/>
        <v>0</v>
      </c>
      <c r="BU109" s="13">
        <f t="shared" si="220"/>
        <v>0</v>
      </c>
      <c r="BV109" s="13">
        <f t="shared" si="221"/>
        <v>0</v>
      </c>
      <c r="BW109" s="13">
        <f t="shared" si="222"/>
        <v>0</v>
      </c>
      <c r="BX109" s="13">
        <f t="shared" si="223"/>
        <v>1</v>
      </c>
      <c r="BY109" s="13">
        <f t="shared" si="224"/>
        <v>0</v>
      </c>
      <c r="BZ109" s="13">
        <f t="shared" si="225"/>
        <v>0</v>
      </c>
      <c r="CA109" s="13">
        <f t="shared" si="226"/>
        <v>0</v>
      </c>
      <c r="CB109" s="13">
        <f t="shared" si="227"/>
        <v>0</v>
      </c>
      <c r="CC109" s="13">
        <f t="shared" si="228"/>
        <v>0</v>
      </c>
      <c r="CD109" s="13">
        <f t="shared" si="229"/>
        <v>0</v>
      </c>
      <c r="CE109" s="13">
        <f t="shared" si="230"/>
        <v>0</v>
      </c>
      <c r="CF109" s="13">
        <f t="shared" si="231"/>
        <v>0</v>
      </c>
      <c r="CG109" s="13">
        <f t="shared" si="232"/>
        <v>0</v>
      </c>
      <c r="CH109" s="13">
        <f t="shared" si="233"/>
        <v>0</v>
      </c>
      <c r="CI109" s="13">
        <f t="shared" si="234"/>
        <v>0</v>
      </c>
      <c r="CJ109" s="13">
        <f t="shared" si="235"/>
        <v>0</v>
      </c>
      <c r="CK109" s="13">
        <f t="shared" si="236"/>
        <v>0</v>
      </c>
      <c r="CL109" s="13">
        <f t="shared" si="237"/>
        <v>0</v>
      </c>
      <c r="CM109" s="13">
        <f t="shared" si="238"/>
        <v>0</v>
      </c>
      <c r="CN109" s="13">
        <f t="shared" si="239"/>
        <v>0</v>
      </c>
      <c r="CO109" s="13">
        <f t="shared" si="240"/>
        <v>0</v>
      </c>
      <c r="CP109" s="13">
        <f t="shared" si="241"/>
        <v>0</v>
      </c>
      <c r="CQ109" s="13">
        <f t="shared" si="242"/>
        <v>0</v>
      </c>
      <c r="CR109" s="13">
        <f t="shared" si="243"/>
        <v>0</v>
      </c>
      <c r="CS109" s="13">
        <f t="shared" si="244"/>
        <v>0</v>
      </c>
      <c r="CT109" s="13">
        <f t="shared" si="245"/>
        <v>0</v>
      </c>
      <c r="CU109" s="13">
        <f t="shared" si="246"/>
        <v>0</v>
      </c>
      <c r="CV109" s="13">
        <f t="shared" si="247"/>
        <v>0</v>
      </c>
      <c r="CW109" s="13">
        <f t="shared" si="248"/>
        <v>0</v>
      </c>
      <c r="CX109" s="13">
        <f t="shared" si="249"/>
        <v>0</v>
      </c>
      <c r="CY109" s="13">
        <f t="shared" si="250"/>
        <v>0</v>
      </c>
      <c r="CZ109" s="13">
        <f t="shared" si="251"/>
        <v>0</v>
      </c>
      <c r="DA109" s="13">
        <f t="shared" si="252"/>
        <v>0</v>
      </c>
      <c r="DB109" s="13">
        <f t="shared" si="253"/>
        <v>0</v>
      </c>
      <c r="DC109" s="13">
        <f t="shared" si="254"/>
        <v>0</v>
      </c>
      <c r="DD109" s="13">
        <f t="shared" si="255"/>
        <v>0</v>
      </c>
      <c r="DE109" s="13">
        <f t="shared" si="256"/>
        <v>0</v>
      </c>
      <c r="DF109" s="13">
        <f t="shared" si="257"/>
        <v>0</v>
      </c>
      <c r="DG109" s="13">
        <f t="shared" si="258"/>
        <v>0</v>
      </c>
      <c r="DH109" s="13">
        <f t="shared" si="259"/>
        <v>0</v>
      </c>
      <c r="DI109" s="13">
        <f t="shared" si="260"/>
        <v>0</v>
      </c>
      <c r="DJ109" s="13">
        <f t="shared" si="261"/>
        <v>0</v>
      </c>
      <c r="DK109" s="13">
        <f t="shared" si="262"/>
        <v>0</v>
      </c>
      <c r="DL109" s="13">
        <f t="shared" si="263"/>
        <v>0</v>
      </c>
      <c r="DM109" s="13">
        <f t="shared" si="264"/>
        <v>0</v>
      </c>
      <c r="DN109" s="13">
        <f t="shared" si="265"/>
        <v>0</v>
      </c>
      <c r="DO109" s="13">
        <f t="shared" si="266"/>
        <v>0</v>
      </c>
      <c r="DP109" s="13">
        <f t="shared" si="267"/>
        <v>0</v>
      </c>
      <c r="DQ109" s="13">
        <f t="shared" si="268"/>
        <v>0</v>
      </c>
      <c r="DR109" s="13">
        <f t="shared" si="269"/>
        <v>0</v>
      </c>
      <c r="DS109" s="13">
        <f t="shared" si="270"/>
        <v>0</v>
      </c>
      <c r="DT109" s="13">
        <f t="shared" si="271"/>
        <v>0</v>
      </c>
      <c r="DU109" s="13">
        <f t="shared" si="272"/>
        <v>0</v>
      </c>
      <c r="DV109" s="13">
        <f t="shared" si="273"/>
        <v>0</v>
      </c>
      <c r="DW109" s="13">
        <f t="shared" si="274"/>
        <v>0</v>
      </c>
      <c r="DX109" s="13">
        <f t="shared" si="275"/>
        <v>0</v>
      </c>
      <c r="DY109" s="13">
        <f t="shared" si="276"/>
        <v>0</v>
      </c>
      <c r="DZ109" s="13">
        <f t="shared" si="277"/>
        <v>0</v>
      </c>
      <c r="EA109" s="13">
        <f t="shared" si="278"/>
        <v>0</v>
      </c>
      <c r="EB109" s="13">
        <f t="shared" si="279"/>
        <v>0</v>
      </c>
      <c r="EC109" s="13">
        <f t="shared" si="280"/>
        <v>0</v>
      </c>
      <c r="ED109" s="13">
        <f t="shared" si="281"/>
        <v>0</v>
      </c>
      <c r="EE109" s="13">
        <f t="shared" si="282"/>
        <v>0</v>
      </c>
      <c r="EF109" s="13">
        <f t="shared" si="283"/>
        <v>0</v>
      </c>
      <c r="EG109" s="13">
        <f t="shared" si="284"/>
        <v>0</v>
      </c>
      <c r="EH109" s="13">
        <f t="shared" si="285"/>
        <v>0</v>
      </c>
      <c r="EI109" s="13">
        <f t="shared" si="286"/>
        <v>0</v>
      </c>
      <c r="EJ109" s="13">
        <f t="shared" si="287"/>
        <v>0</v>
      </c>
      <c r="EK109" s="13">
        <f t="shared" si="288"/>
        <v>0</v>
      </c>
      <c r="EL109" s="13">
        <f t="shared" si="289"/>
        <v>0</v>
      </c>
      <c r="EM109" s="13">
        <f t="shared" si="290"/>
        <v>0</v>
      </c>
      <c r="EN109" s="13">
        <f t="shared" si="291"/>
        <v>0</v>
      </c>
      <c r="EO109" s="13">
        <f t="shared" si="292"/>
        <v>0</v>
      </c>
      <c r="EP109" s="13">
        <f t="shared" si="293"/>
        <v>0</v>
      </c>
      <c r="EQ109" s="13">
        <f t="shared" si="294"/>
        <v>0</v>
      </c>
      <c r="ER109" s="13">
        <f t="shared" si="295"/>
        <v>0</v>
      </c>
      <c r="ES109" s="13">
        <f t="shared" si="296"/>
        <v>0</v>
      </c>
      <c r="ET109" s="13">
        <f t="shared" si="297"/>
        <v>0</v>
      </c>
      <c r="EU109" s="13">
        <f t="shared" si="298"/>
        <v>0</v>
      </c>
      <c r="EV109" s="13">
        <f t="shared" si="299"/>
        <v>0</v>
      </c>
      <c r="EW109" s="13">
        <f t="shared" si="300"/>
        <v>0</v>
      </c>
      <c r="EX109" s="13">
        <f t="shared" si="301"/>
        <v>0</v>
      </c>
      <c r="EY109" s="13">
        <f t="shared" si="302"/>
        <v>0</v>
      </c>
      <c r="EZ109" s="13">
        <f t="shared" si="303"/>
        <v>0</v>
      </c>
      <c r="FA109" s="13">
        <f t="shared" si="304"/>
        <v>0</v>
      </c>
      <c r="FB109" s="13">
        <f t="shared" si="305"/>
        <v>0</v>
      </c>
      <c r="FC109" s="13">
        <f t="shared" si="306"/>
        <v>0</v>
      </c>
      <c r="FD109" s="13">
        <f t="shared" si="307"/>
        <v>0</v>
      </c>
      <c r="FE109" s="13">
        <f t="shared" si="308"/>
        <v>0</v>
      </c>
      <c r="FF109" s="13">
        <f t="shared" si="309"/>
        <v>0</v>
      </c>
      <c r="FG109" s="13">
        <f t="shared" si="310"/>
        <v>0</v>
      </c>
      <c r="FH109" s="13">
        <f t="shared" si="311"/>
        <v>0</v>
      </c>
      <c r="FI109" s="13">
        <f t="shared" si="312"/>
        <v>0</v>
      </c>
      <c r="FJ109" s="13">
        <f t="shared" si="313"/>
        <v>0</v>
      </c>
      <c r="FK109" s="13">
        <f t="shared" si="314"/>
        <v>0</v>
      </c>
      <c r="FL109" s="13">
        <f t="shared" si="315"/>
        <v>0</v>
      </c>
      <c r="FM109" s="13">
        <f t="shared" si="316"/>
        <v>0</v>
      </c>
      <c r="FN109" s="13">
        <f t="shared" si="317"/>
        <v>0</v>
      </c>
      <c r="FO109" s="13">
        <f t="shared" si="318"/>
        <v>0</v>
      </c>
      <c r="FP109" s="13">
        <f t="shared" si="319"/>
        <v>0</v>
      </c>
      <c r="FQ109" s="13">
        <f t="shared" si="320"/>
        <v>0</v>
      </c>
      <c r="FR109" s="13">
        <f t="shared" si="321"/>
        <v>0</v>
      </c>
      <c r="FS109" s="13">
        <f t="shared" si="322"/>
        <v>0</v>
      </c>
      <c r="FT109" s="13">
        <f t="shared" si="323"/>
        <v>0</v>
      </c>
      <c r="FU109" s="13">
        <f t="shared" si="324"/>
        <v>0</v>
      </c>
      <c r="FV109" s="13">
        <f t="shared" si="325"/>
        <v>0</v>
      </c>
      <c r="FW109" s="13">
        <f t="shared" si="326"/>
        <v>0</v>
      </c>
      <c r="FX109" s="13">
        <f t="shared" si="327"/>
        <v>0</v>
      </c>
      <c r="FY109" s="13">
        <f t="shared" si="328"/>
        <v>0</v>
      </c>
      <c r="FZ109" s="13">
        <f t="shared" si="329"/>
        <v>0</v>
      </c>
      <c r="GA109" s="13">
        <f t="shared" si="330"/>
        <v>0</v>
      </c>
      <c r="GB109" s="13">
        <f t="shared" si="331"/>
        <v>0</v>
      </c>
      <c r="GC109" s="13">
        <f t="shared" si="332"/>
        <v>0</v>
      </c>
      <c r="GD109" s="13">
        <f t="shared" si="333"/>
        <v>1</v>
      </c>
      <c r="GE109" s="13">
        <f t="shared" si="334"/>
        <v>0</v>
      </c>
      <c r="GF109" s="13">
        <f t="shared" si="335"/>
        <v>0</v>
      </c>
      <c r="GG109" s="13">
        <f t="shared" si="336"/>
        <v>0</v>
      </c>
      <c r="GH109" s="30">
        <f t="shared" si="337"/>
        <v>2</v>
      </c>
    </row>
    <row r="110" spans="1:190">
      <c r="A110" s="2">
        <f>'database including 834 studies'!A110</f>
        <v>109</v>
      </c>
      <c r="B110" s="2">
        <f>'database including 834 studies'!J110</f>
        <v>1</v>
      </c>
      <c r="C110" s="2">
        <f>'database including 834 studies'!K110</f>
        <v>4</v>
      </c>
      <c r="D110" s="2">
        <f>'database including 834 studies'!L110</f>
        <v>1</v>
      </c>
      <c r="E110" s="2">
        <f>'database including 834 studies'!M110</f>
        <v>1</v>
      </c>
      <c r="F110" s="2">
        <f>'database including 834 studies'!N110</f>
        <v>1</v>
      </c>
      <c r="G110" s="2">
        <f>'database including 834 studies'!O110</f>
        <v>0</v>
      </c>
      <c r="H110" s="2">
        <f>'database including 834 studies'!P110</f>
        <v>1</v>
      </c>
      <c r="I110" s="2">
        <f>'database including 834 studies'!Q110</f>
        <v>0</v>
      </c>
      <c r="J110" s="2">
        <f>'database including 834 studies'!R110</f>
        <v>2021</v>
      </c>
      <c r="K110" s="29">
        <f>'database including 834 studies'!A640</f>
        <v>639</v>
      </c>
      <c r="L110" s="2">
        <f>'database including 834 studies'!J640</f>
        <v>0</v>
      </c>
      <c r="M110" s="2">
        <f>'database including 834 studies'!K640</f>
        <v>6</v>
      </c>
      <c r="N110" s="2">
        <f>'database including 834 studies'!L640</f>
        <v>1</v>
      </c>
      <c r="O110" s="2">
        <f>'database including 834 studies'!M640</f>
        <v>1</v>
      </c>
      <c r="P110" s="2">
        <f>'database including 834 studies'!N640</f>
        <v>1</v>
      </c>
      <c r="Q110" s="2">
        <f>'database including 834 studies'!O640</f>
        <v>1</v>
      </c>
      <c r="R110" s="2">
        <f>'database including 834 studies'!P640</f>
        <v>1</v>
      </c>
      <c r="S110" s="2">
        <f>'database including 834 studies'!Q640</f>
        <v>1</v>
      </c>
      <c r="T110" s="2">
        <f>'database including 834 studies'!R640</f>
        <v>2021</v>
      </c>
      <c r="V110" s="13">
        <f t="shared" si="169"/>
        <v>0</v>
      </c>
      <c r="W110" s="13">
        <f t="shared" si="170"/>
        <v>0</v>
      </c>
      <c r="X110" s="13">
        <f t="shared" si="171"/>
        <v>0</v>
      </c>
      <c r="Y110" s="13">
        <f t="shared" si="172"/>
        <v>0</v>
      </c>
      <c r="Z110" s="13">
        <f t="shared" si="173"/>
        <v>0</v>
      </c>
      <c r="AA110" s="13">
        <f t="shared" si="174"/>
        <v>0</v>
      </c>
      <c r="AB110" s="13">
        <f t="shared" si="175"/>
        <v>0</v>
      </c>
      <c r="AC110" s="13">
        <f t="shared" si="176"/>
        <v>0</v>
      </c>
      <c r="AD110" s="13">
        <f t="shared" si="177"/>
        <v>0</v>
      </c>
      <c r="AE110" s="13">
        <f t="shared" si="178"/>
        <v>0</v>
      </c>
      <c r="AF110" s="13">
        <f t="shared" si="179"/>
        <v>0</v>
      </c>
      <c r="AG110" s="13">
        <f t="shared" si="180"/>
        <v>0</v>
      </c>
      <c r="AH110" s="13">
        <f t="shared" si="181"/>
        <v>0</v>
      </c>
      <c r="AI110" s="13">
        <f t="shared" si="182"/>
        <v>0</v>
      </c>
      <c r="AJ110" s="13">
        <f t="shared" si="183"/>
        <v>0</v>
      </c>
      <c r="AK110" s="13">
        <f t="shared" si="184"/>
        <v>0</v>
      </c>
      <c r="AL110" s="13">
        <f t="shared" si="185"/>
        <v>0</v>
      </c>
      <c r="AM110" s="13">
        <f t="shared" si="186"/>
        <v>0</v>
      </c>
      <c r="AN110" s="13">
        <f t="shared" si="187"/>
        <v>0</v>
      </c>
      <c r="AO110" s="13">
        <f t="shared" si="188"/>
        <v>0</v>
      </c>
      <c r="AP110" s="13">
        <f t="shared" si="189"/>
        <v>0</v>
      </c>
      <c r="AQ110" s="13">
        <f t="shared" si="190"/>
        <v>0</v>
      </c>
      <c r="AR110" s="13">
        <f t="shared" si="191"/>
        <v>0</v>
      </c>
      <c r="AS110" s="13">
        <f t="shared" si="192"/>
        <v>0</v>
      </c>
      <c r="AT110" s="13">
        <f t="shared" si="193"/>
        <v>0</v>
      </c>
      <c r="AU110" s="13">
        <f t="shared" si="194"/>
        <v>0</v>
      </c>
      <c r="AV110" s="13">
        <f t="shared" si="195"/>
        <v>0</v>
      </c>
      <c r="AW110" s="13">
        <f t="shared" si="196"/>
        <v>0</v>
      </c>
      <c r="AX110" s="13">
        <f t="shared" si="197"/>
        <v>0</v>
      </c>
      <c r="AY110" s="13">
        <f t="shared" si="198"/>
        <v>0</v>
      </c>
      <c r="AZ110" s="13">
        <f t="shared" si="199"/>
        <v>0</v>
      </c>
      <c r="BA110" s="13">
        <f t="shared" si="200"/>
        <v>0</v>
      </c>
      <c r="BB110" s="13">
        <f t="shared" si="201"/>
        <v>0</v>
      </c>
      <c r="BC110" s="13">
        <f t="shared" si="202"/>
        <v>0</v>
      </c>
      <c r="BD110" s="13">
        <f t="shared" si="203"/>
        <v>0</v>
      </c>
      <c r="BE110" s="13">
        <f t="shared" si="204"/>
        <v>0</v>
      </c>
      <c r="BF110" s="13">
        <f t="shared" si="205"/>
        <v>0</v>
      </c>
      <c r="BG110" s="13">
        <f t="shared" si="206"/>
        <v>0</v>
      </c>
      <c r="BH110" s="13">
        <f t="shared" si="207"/>
        <v>0</v>
      </c>
      <c r="BI110" s="13">
        <f t="shared" si="208"/>
        <v>0</v>
      </c>
      <c r="BJ110" s="13">
        <f t="shared" si="209"/>
        <v>0</v>
      </c>
      <c r="BK110" s="13">
        <f t="shared" si="210"/>
        <v>0</v>
      </c>
      <c r="BL110" s="13">
        <f t="shared" si="211"/>
        <v>0</v>
      </c>
      <c r="BM110" s="13">
        <f t="shared" si="212"/>
        <v>0</v>
      </c>
      <c r="BN110" s="13">
        <f t="shared" si="213"/>
        <v>0</v>
      </c>
      <c r="BO110" s="13">
        <f t="shared" si="214"/>
        <v>0</v>
      </c>
      <c r="BP110" s="13">
        <f t="shared" si="215"/>
        <v>0</v>
      </c>
      <c r="BQ110" s="13">
        <f t="shared" si="216"/>
        <v>0</v>
      </c>
      <c r="BR110" s="13">
        <f t="shared" si="217"/>
        <v>0</v>
      </c>
      <c r="BS110" s="13">
        <f t="shared" si="218"/>
        <v>0</v>
      </c>
      <c r="BT110" s="13">
        <f t="shared" si="219"/>
        <v>0</v>
      </c>
      <c r="BU110" s="13">
        <f t="shared" si="220"/>
        <v>0</v>
      </c>
      <c r="BV110" s="13">
        <f t="shared" si="221"/>
        <v>0</v>
      </c>
      <c r="BW110" s="13">
        <f t="shared" si="222"/>
        <v>0</v>
      </c>
      <c r="BX110" s="13">
        <f t="shared" si="223"/>
        <v>0</v>
      </c>
      <c r="BY110" s="13">
        <f t="shared" si="224"/>
        <v>0</v>
      </c>
      <c r="BZ110" s="13">
        <f t="shared" si="225"/>
        <v>0</v>
      </c>
      <c r="CA110" s="13">
        <f t="shared" si="226"/>
        <v>0</v>
      </c>
      <c r="CB110" s="13">
        <f t="shared" si="227"/>
        <v>1</v>
      </c>
      <c r="CC110" s="13">
        <f t="shared" si="228"/>
        <v>0</v>
      </c>
      <c r="CD110" s="13">
        <f t="shared" si="229"/>
        <v>0</v>
      </c>
      <c r="CE110" s="13">
        <f t="shared" si="230"/>
        <v>0</v>
      </c>
      <c r="CF110" s="13">
        <f t="shared" si="231"/>
        <v>0</v>
      </c>
      <c r="CG110" s="13">
        <f t="shared" si="232"/>
        <v>0</v>
      </c>
      <c r="CH110" s="13">
        <f t="shared" si="233"/>
        <v>0</v>
      </c>
      <c r="CI110" s="13">
        <f t="shared" si="234"/>
        <v>0</v>
      </c>
      <c r="CJ110" s="13">
        <f t="shared" si="235"/>
        <v>0</v>
      </c>
      <c r="CK110" s="13">
        <f t="shared" si="236"/>
        <v>0</v>
      </c>
      <c r="CL110" s="13">
        <f t="shared" si="237"/>
        <v>0</v>
      </c>
      <c r="CM110" s="13">
        <f t="shared" si="238"/>
        <v>0</v>
      </c>
      <c r="CN110" s="13">
        <f t="shared" si="239"/>
        <v>0</v>
      </c>
      <c r="CO110" s="13">
        <f t="shared" si="240"/>
        <v>0</v>
      </c>
      <c r="CP110" s="13">
        <f t="shared" si="241"/>
        <v>0</v>
      </c>
      <c r="CQ110" s="13">
        <f t="shared" si="242"/>
        <v>0</v>
      </c>
      <c r="CR110" s="13">
        <f t="shared" si="243"/>
        <v>0</v>
      </c>
      <c r="CS110" s="13">
        <f t="shared" si="244"/>
        <v>0</v>
      </c>
      <c r="CT110" s="13">
        <f t="shared" si="245"/>
        <v>0</v>
      </c>
      <c r="CU110" s="13">
        <f t="shared" si="246"/>
        <v>0</v>
      </c>
      <c r="CV110" s="13">
        <f t="shared" si="247"/>
        <v>0</v>
      </c>
      <c r="CW110" s="13">
        <f t="shared" si="248"/>
        <v>0</v>
      </c>
      <c r="CX110" s="13">
        <f t="shared" si="249"/>
        <v>0</v>
      </c>
      <c r="CY110" s="13">
        <f t="shared" si="250"/>
        <v>0</v>
      </c>
      <c r="CZ110" s="13">
        <f t="shared" si="251"/>
        <v>0</v>
      </c>
      <c r="DA110" s="13">
        <f t="shared" si="252"/>
        <v>0</v>
      </c>
      <c r="DB110" s="13">
        <f t="shared" si="253"/>
        <v>0</v>
      </c>
      <c r="DC110" s="13">
        <f t="shared" si="254"/>
        <v>0</v>
      </c>
      <c r="DD110" s="13">
        <f t="shared" si="255"/>
        <v>0</v>
      </c>
      <c r="DE110" s="13">
        <f t="shared" si="256"/>
        <v>0</v>
      </c>
      <c r="DF110" s="13">
        <f t="shared" si="257"/>
        <v>0</v>
      </c>
      <c r="DG110" s="13">
        <f t="shared" si="258"/>
        <v>0</v>
      </c>
      <c r="DH110" s="13">
        <f t="shared" si="259"/>
        <v>0</v>
      </c>
      <c r="DI110" s="13">
        <f t="shared" si="260"/>
        <v>0</v>
      </c>
      <c r="DJ110" s="13">
        <f t="shared" si="261"/>
        <v>0</v>
      </c>
      <c r="DK110" s="13">
        <f t="shared" si="262"/>
        <v>0</v>
      </c>
      <c r="DL110" s="13">
        <f t="shared" si="263"/>
        <v>0</v>
      </c>
      <c r="DM110" s="13">
        <f t="shared" si="264"/>
        <v>0</v>
      </c>
      <c r="DN110" s="13">
        <f t="shared" si="265"/>
        <v>0</v>
      </c>
      <c r="DO110" s="13">
        <f t="shared" si="266"/>
        <v>0</v>
      </c>
      <c r="DP110" s="13">
        <f t="shared" si="267"/>
        <v>0</v>
      </c>
      <c r="DQ110" s="13">
        <f t="shared" si="268"/>
        <v>0</v>
      </c>
      <c r="DR110" s="13">
        <f t="shared" si="269"/>
        <v>0</v>
      </c>
      <c r="DS110" s="13">
        <f t="shared" si="270"/>
        <v>0</v>
      </c>
      <c r="DT110" s="13">
        <f t="shared" si="271"/>
        <v>0</v>
      </c>
      <c r="DU110" s="13">
        <f t="shared" si="272"/>
        <v>0</v>
      </c>
      <c r="DV110" s="13">
        <f t="shared" si="273"/>
        <v>0</v>
      </c>
      <c r="DW110" s="13">
        <f t="shared" si="274"/>
        <v>0</v>
      </c>
      <c r="DX110" s="13">
        <f t="shared" si="275"/>
        <v>0</v>
      </c>
      <c r="DY110" s="13">
        <f t="shared" si="276"/>
        <v>0</v>
      </c>
      <c r="DZ110" s="13">
        <f t="shared" si="277"/>
        <v>0</v>
      </c>
      <c r="EA110" s="13">
        <f t="shared" si="278"/>
        <v>0</v>
      </c>
      <c r="EB110" s="13">
        <f t="shared" si="279"/>
        <v>0</v>
      </c>
      <c r="EC110" s="13">
        <f t="shared" si="280"/>
        <v>0</v>
      </c>
      <c r="ED110" s="13">
        <f t="shared" si="281"/>
        <v>0</v>
      </c>
      <c r="EE110" s="13">
        <f t="shared" si="282"/>
        <v>0</v>
      </c>
      <c r="EF110" s="13">
        <f t="shared" si="283"/>
        <v>0</v>
      </c>
      <c r="EG110" s="13">
        <f t="shared" si="284"/>
        <v>0</v>
      </c>
      <c r="EH110" s="13">
        <f t="shared" si="285"/>
        <v>0</v>
      </c>
      <c r="EI110" s="13">
        <f t="shared" si="286"/>
        <v>0</v>
      </c>
      <c r="EJ110" s="13">
        <f t="shared" si="287"/>
        <v>0</v>
      </c>
      <c r="EK110" s="13">
        <f t="shared" si="288"/>
        <v>0</v>
      </c>
      <c r="EL110" s="13">
        <f t="shared" si="289"/>
        <v>0</v>
      </c>
      <c r="EM110" s="13">
        <f t="shared" si="290"/>
        <v>0</v>
      </c>
      <c r="EN110" s="13">
        <f t="shared" si="291"/>
        <v>0</v>
      </c>
      <c r="EO110" s="13">
        <f t="shared" si="292"/>
        <v>0</v>
      </c>
      <c r="EP110" s="13">
        <f t="shared" si="293"/>
        <v>0</v>
      </c>
      <c r="EQ110" s="13">
        <f t="shared" si="294"/>
        <v>0</v>
      </c>
      <c r="ER110" s="13">
        <f t="shared" si="295"/>
        <v>0</v>
      </c>
      <c r="ES110" s="13">
        <f t="shared" si="296"/>
        <v>0</v>
      </c>
      <c r="ET110" s="13">
        <f t="shared" si="297"/>
        <v>0</v>
      </c>
      <c r="EU110" s="13">
        <f t="shared" si="298"/>
        <v>0</v>
      </c>
      <c r="EV110" s="13">
        <f t="shared" si="299"/>
        <v>0</v>
      </c>
      <c r="EW110" s="13">
        <f t="shared" si="300"/>
        <v>0</v>
      </c>
      <c r="EX110" s="13">
        <f t="shared" si="301"/>
        <v>0</v>
      </c>
      <c r="EY110" s="13">
        <f t="shared" si="302"/>
        <v>0</v>
      </c>
      <c r="EZ110" s="13">
        <f t="shared" si="303"/>
        <v>0</v>
      </c>
      <c r="FA110" s="13">
        <f t="shared" si="304"/>
        <v>0</v>
      </c>
      <c r="FB110" s="13">
        <f t="shared" si="305"/>
        <v>0</v>
      </c>
      <c r="FC110" s="13">
        <f t="shared" si="306"/>
        <v>0</v>
      </c>
      <c r="FD110" s="13">
        <f t="shared" si="307"/>
        <v>0</v>
      </c>
      <c r="FE110" s="13">
        <f t="shared" si="308"/>
        <v>0</v>
      </c>
      <c r="FF110" s="13">
        <f t="shared" si="309"/>
        <v>0</v>
      </c>
      <c r="FG110" s="13">
        <f t="shared" si="310"/>
        <v>0</v>
      </c>
      <c r="FH110" s="13">
        <f t="shared" si="311"/>
        <v>0</v>
      </c>
      <c r="FI110" s="13">
        <f t="shared" si="312"/>
        <v>0</v>
      </c>
      <c r="FJ110" s="13">
        <f t="shared" si="313"/>
        <v>0</v>
      </c>
      <c r="FK110" s="13">
        <f t="shared" si="314"/>
        <v>0</v>
      </c>
      <c r="FL110" s="13">
        <f t="shared" si="315"/>
        <v>0</v>
      </c>
      <c r="FM110" s="13">
        <f t="shared" si="316"/>
        <v>0</v>
      </c>
      <c r="FN110" s="13">
        <f t="shared" si="317"/>
        <v>0</v>
      </c>
      <c r="FO110" s="13">
        <f t="shared" si="318"/>
        <v>0</v>
      </c>
      <c r="FP110" s="13">
        <f t="shared" si="319"/>
        <v>0</v>
      </c>
      <c r="FQ110" s="13">
        <f t="shared" si="320"/>
        <v>0</v>
      </c>
      <c r="FR110" s="13">
        <f t="shared" si="321"/>
        <v>0</v>
      </c>
      <c r="FS110" s="13">
        <f t="shared" si="322"/>
        <v>0</v>
      </c>
      <c r="FT110" s="13">
        <f t="shared" si="323"/>
        <v>0</v>
      </c>
      <c r="FU110" s="13">
        <f t="shared" si="324"/>
        <v>0</v>
      </c>
      <c r="FV110" s="13">
        <f t="shared" si="325"/>
        <v>0</v>
      </c>
      <c r="FW110" s="13">
        <f t="shared" si="326"/>
        <v>0</v>
      </c>
      <c r="FX110" s="13">
        <f t="shared" si="327"/>
        <v>0</v>
      </c>
      <c r="FY110" s="13">
        <f t="shared" si="328"/>
        <v>0</v>
      </c>
      <c r="FZ110" s="13">
        <f t="shared" si="329"/>
        <v>0</v>
      </c>
      <c r="GA110" s="13">
        <f t="shared" si="330"/>
        <v>0</v>
      </c>
      <c r="GB110" s="13">
        <f t="shared" si="331"/>
        <v>0</v>
      </c>
      <c r="GC110" s="13">
        <f t="shared" si="332"/>
        <v>0</v>
      </c>
      <c r="GD110" s="13">
        <f t="shared" si="333"/>
        <v>0</v>
      </c>
      <c r="GE110" s="13">
        <f t="shared" si="334"/>
        <v>0</v>
      </c>
      <c r="GF110" s="13">
        <f t="shared" si="335"/>
        <v>1</v>
      </c>
      <c r="GG110" s="13">
        <f t="shared" si="336"/>
        <v>0</v>
      </c>
      <c r="GH110" s="30">
        <f t="shared" si="337"/>
        <v>2</v>
      </c>
    </row>
    <row r="111" spans="1:190">
      <c r="A111" s="2">
        <f>'database including 834 studies'!A111</f>
        <v>110</v>
      </c>
      <c r="B111" s="2">
        <f>'database including 834 studies'!J111</f>
        <v>1</v>
      </c>
      <c r="C111" s="2">
        <f>'database including 834 studies'!K111</f>
        <v>4</v>
      </c>
      <c r="D111" s="2">
        <f>'database including 834 studies'!L111</f>
        <v>0</v>
      </c>
      <c r="E111" s="2">
        <f>'database including 834 studies'!M111</f>
        <v>1</v>
      </c>
      <c r="F111" s="2">
        <f>'database including 834 studies'!N111</f>
        <v>1</v>
      </c>
      <c r="G111" s="2">
        <f>'database including 834 studies'!O111</f>
        <v>1</v>
      </c>
      <c r="H111" s="2">
        <f>'database including 834 studies'!P111</f>
        <v>0</v>
      </c>
      <c r="I111" s="2">
        <f>'database including 834 studies'!Q111</f>
        <v>1</v>
      </c>
      <c r="J111" s="2">
        <f>'database including 834 studies'!R111</f>
        <v>2022</v>
      </c>
      <c r="K111" s="29">
        <f>'database including 834 studies'!A641</f>
        <v>640</v>
      </c>
      <c r="L111" s="2">
        <f>'database including 834 studies'!J641</f>
        <v>0</v>
      </c>
      <c r="M111" s="2">
        <f>'database including 834 studies'!K641</f>
        <v>6</v>
      </c>
      <c r="N111" s="2">
        <f>'database including 834 studies'!L641</f>
        <v>1</v>
      </c>
      <c r="O111" s="2">
        <f>'database including 834 studies'!M641</f>
        <v>1</v>
      </c>
      <c r="P111" s="2">
        <f>'database including 834 studies'!N641</f>
        <v>1</v>
      </c>
      <c r="Q111" s="2">
        <f>'database including 834 studies'!O641</f>
        <v>1</v>
      </c>
      <c r="R111" s="2">
        <f>'database including 834 studies'!P641</f>
        <v>1</v>
      </c>
      <c r="S111" s="2">
        <f>'database including 834 studies'!Q641</f>
        <v>1</v>
      </c>
      <c r="T111" s="2">
        <f>'database including 834 studies'!R641</f>
        <v>2019</v>
      </c>
      <c r="V111" s="13">
        <f t="shared" si="169"/>
        <v>0</v>
      </c>
      <c r="W111" s="13">
        <f t="shared" si="170"/>
        <v>0</v>
      </c>
      <c r="X111" s="13">
        <f t="shared" si="171"/>
        <v>0</v>
      </c>
      <c r="Y111" s="13">
        <f t="shared" si="172"/>
        <v>0</v>
      </c>
      <c r="Z111" s="13">
        <f t="shared" si="173"/>
        <v>0</v>
      </c>
      <c r="AA111" s="13">
        <f t="shared" si="174"/>
        <v>0</v>
      </c>
      <c r="AB111" s="13">
        <f t="shared" si="175"/>
        <v>0</v>
      </c>
      <c r="AC111" s="13">
        <f t="shared" si="176"/>
        <v>0</v>
      </c>
      <c r="AD111" s="13">
        <f t="shared" si="177"/>
        <v>0</v>
      </c>
      <c r="AE111" s="13">
        <f t="shared" si="178"/>
        <v>0</v>
      </c>
      <c r="AF111" s="13">
        <f t="shared" si="179"/>
        <v>0</v>
      </c>
      <c r="AG111" s="13">
        <f t="shared" si="180"/>
        <v>0</v>
      </c>
      <c r="AH111" s="13">
        <f t="shared" si="181"/>
        <v>0</v>
      </c>
      <c r="AI111" s="13">
        <f t="shared" si="182"/>
        <v>0</v>
      </c>
      <c r="AJ111" s="13">
        <f t="shared" si="183"/>
        <v>0</v>
      </c>
      <c r="AK111" s="13">
        <f t="shared" si="184"/>
        <v>0</v>
      </c>
      <c r="AL111" s="13">
        <f t="shared" si="185"/>
        <v>0</v>
      </c>
      <c r="AM111" s="13">
        <f t="shared" si="186"/>
        <v>0</v>
      </c>
      <c r="AN111" s="13">
        <f t="shared" si="187"/>
        <v>0</v>
      </c>
      <c r="AO111" s="13">
        <f t="shared" si="188"/>
        <v>0</v>
      </c>
      <c r="AP111" s="13">
        <f t="shared" si="189"/>
        <v>0</v>
      </c>
      <c r="AQ111" s="13">
        <f t="shared" si="190"/>
        <v>0</v>
      </c>
      <c r="AR111" s="13">
        <f t="shared" si="191"/>
        <v>0</v>
      </c>
      <c r="AS111" s="13">
        <f t="shared" si="192"/>
        <v>0</v>
      </c>
      <c r="AT111" s="13">
        <f t="shared" si="193"/>
        <v>0</v>
      </c>
      <c r="AU111" s="13">
        <f t="shared" si="194"/>
        <v>0</v>
      </c>
      <c r="AV111" s="13">
        <f t="shared" si="195"/>
        <v>0</v>
      </c>
      <c r="AW111" s="13">
        <f t="shared" si="196"/>
        <v>0</v>
      </c>
      <c r="AX111" s="13">
        <f t="shared" si="197"/>
        <v>0</v>
      </c>
      <c r="AY111" s="13">
        <f t="shared" si="198"/>
        <v>0</v>
      </c>
      <c r="AZ111" s="13">
        <f t="shared" si="199"/>
        <v>0</v>
      </c>
      <c r="BA111" s="13">
        <f t="shared" si="200"/>
        <v>0</v>
      </c>
      <c r="BB111" s="13">
        <f t="shared" si="201"/>
        <v>0</v>
      </c>
      <c r="BC111" s="13">
        <f t="shared" si="202"/>
        <v>0</v>
      </c>
      <c r="BD111" s="13">
        <f t="shared" si="203"/>
        <v>0</v>
      </c>
      <c r="BE111" s="13">
        <f t="shared" si="204"/>
        <v>0</v>
      </c>
      <c r="BF111" s="13">
        <f t="shared" si="205"/>
        <v>0</v>
      </c>
      <c r="BG111" s="13">
        <f t="shared" si="206"/>
        <v>0</v>
      </c>
      <c r="BH111" s="13">
        <f t="shared" si="207"/>
        <v>0</v>
      </c>
      <c r="BI111" s="13">
        <f t="shared" si="208"/>
        <v>0</v>
      </c>
      <c r="BJ111" s="13">
        <f t="shared" si="209"/>
        <v>0</v>
      </c>
      <c r="BK111" s="13">
        <f t="shared" si="210"/>
        <v>0</v>
      </c>
      <c r="BL111" s="13">
        <f t="shared" si="211"/>
        <v>0</v>
      </c>
      <c r="BM111" s="13">
        <f t="shared" si="212"/>
        <v>0</v>
      </c>
      <c r="BN111" s="13">
        <f t="shared" si="213"/>
        <v>0</v>
      </c>
      <c r="BO111" s="13">
        <f t="shared" si="214"/>
        <v>0</v>
      </c>
      <c r="BP111" s="13">
        <f t="shared" si="215"/>
        <v>0</v>
      </c>
      <c r="BQ111" s="13">
        <f t="shared" si="216"/>
        <v>0</v>
      </c>
      <c r="BR111" s="13">
        <f t="shared" si="217"/>
        <v>0</v>
      </c>
      <c r="BS111" s="13">
        <f t="shared" si="218"/>
        <v>0</v>
      </c>
      <c r="BT111" s="13">
        <f t="shared" si="219"/>
        <v>0</v>
      </c>
      <c r="BU111" s="13">
        <f t="shared" si="220"/>
        <v>0</v>
      </c>
      <c r="BV111" s="13">
        <f t="shared" si="221"/>
        <v>0</v>
      </c>
      <c r="BW111" s="13">
        <f t="shared" si="222"/>
        <v>0</v>
      </c>
      <c r="BX111" s="13">
        <f t="shared" si="223"/>
        <v>0</v>
      </c>
      <c r="BY111" s="13">
        <f t="shared" si="224"/>
        <v>0</v>
      </c>
      <c r="BZ111" s="13">
        <f t="shared" si="225"/>
        <v>0</v>
      </c>
      <c r="CA111" s="13">
        <f t="shared" si="226"/>
        <v>0</v>
      </c>
      <c r="CB111" s="13">
        <f t="shared" si="227"/>
        <v>0</v>
      </c>
      <c r="CC111" s="13">
        <f t="shared" si="228"/>
        <v>1</v>
      </c>
      <c r="CD111" s="13">
        <f t="shared" si="229"/>
        <v>0</v>
      </c>
      <c r="CE111" s="13">
        <f t="shared" si="230"/>
        <v>0</v>
      </c>
      <c r="CF111" s="13">
        <f t="shared" si="231"/>
        <v>0</v>
      </c>
      <c r="CG111" s="13">
        <f t="shared" si="232"/>
        <v>0</v>
      </c>
      <c r="CH111" s="13">
        <f t="shared" si="233"/>
        <v>0</v>
      </c>
      <c r="CI111" s="13">
        <f t="shared" si="234"/>
        <v>0</v>
      </c>
      <c r="CJ111" s="13">
        <f t="shared" si="235"/>
        <v>0</v>
      </c>
      <c r="CK111" s="13">
        <f t="shared" si="236"/>
        <v>0</v>
      </c>
      <c r="CL111" s="13">
        <f t="shared" si="237"/>
        <v>0</v>
      </c>
      <c r="CM111" s="13">
        <f t="shared" si="238"/>
        <v>0</v>
      </c>
      <c r="CN111" s="13">
        <f t="shared" si="239"/>
        <v>0</v>
      </c>
      <c r="CO111" s="13">
        <f t="shared" si="240"/>
        <v>0</v>
      </c>
      <c r="CP111" s="13">
        <f t="shared" si="241"/>
        <v>0</v>
      </c>
      <c r="CQ111" s="13">
        <f t="shared" si="242"/>
        <v>0</v>
      </c>
      <c r="CR111" s="13">
        <f t="shared" si="243"/>
        <v>0</v>
      </c>
      <c r="CS111" s="13">
        <f t="shared" si="244"/>
        <v>0</v>
      </c>
      <c r="CT111" s="13">
        <f t="shared" si="245"/>
        <v>0</v>
      </c>
      <c r="CU111" s="13">
        <f t="shared" si="246"/>
        <v>0</v>
      </c>
      <c r="CV111" s="13">
        <f t="shared" si="247"/>
        <v>0</v>
      </c>
      <c r="CW111" s="13">
        <f t="shared" si="248"/>
        <v>0</v>
      </c>
      <c r="CX111" s="13">
        <f t="shared" si="249"/>
        <v>0</v>
      </c>
      <c r="CY111" s="13">
        <f t="shared" si="250"/>
        <v>0</v>
      </c>
      <c r="CZ111" s="13">
        <f t="shared" si="251"/>
        <v>0</v>
      </c>
      <c r="DA111" s="13">
        <f t="shared" si="252"/>
        <v>0</v>
      </c>
      <c r="DB111" s="13">
        <f t="shared" si="253"/>
        <v>0</v>
      </c>
      <c r="DC111" s="13">
        <f t="shared" si="254"/>
        <v>0</v>
      </c>
      <c r="DD111" s="13">
        <f t="shared" si="255"/>
        <v>0</v>
      </c>
      <c r="DE111" s="13">
        <f t="shared" si="256"/>
        <v>0</v>
      </c>
      <c r="DF111" s="13">
        <f t="shared" si="257"/>
        <v>0</v>
      </c>
      <c r="DG111" s="13">
        <f t="shared" si="258"/>
        <v>0</v>
      </c>
      <c r="DH111" s="13">
        <f t="shared" si="259"/>
        <v>0</v>
      </c>
      <c r="DI111" s="13">
        <f t="shared" si="260"/>
        <v>0</v>
      </c>
      <c r="DJ111" s="13">
        <f t="shared" si="261"/>
        <v>0</v>
      </c>
      <c r="DK111" s="13">
        <f t="shared" si="262"/>
        <v>0</v>
      </c>
      <c r="DL111" s="13">
        <f t="shared" si="263"/>
        <v>0</v>
      </c>
      <c r="DM111" s="13">
        <f t="shared" si="264"/>
        <v>0</v>
      </c>
      <c r="DN111" s="13">
        <f t="shared" si="265"/>
        <v>0</v>
      </c>
      <c r="DO111" s="13">
        <f t="shared" si="266"/>
        <v>0</v>
      </c>
      <c r="DP111" s="13">
        <f t="shared" si="267"/>
        <v>0</v>
      </c>
      <c r="DQ111" s="13">
        <f t="shared" si="268"/>
        <v>0</v>
      </c>
      <c r="DR111" s="13">
        <f t="shared" si="269"/>
        <v>0</v>
      </c>
      <c r="DS111" s="13">
        <f t="shared" si="270"/>
        <v>0</v>
      </c>
      <c r="DT111" s="13">
        <f t="shared" si="271"/>
        <v>0</v>
      </c>
      <c r="DU111" s="13">
        <f t="shared" si="272"/>
        <v>0</v>
      </c>
      <c r="DV111" s="13">
        <f t="shared" si="273"/>
        <v>0</v>
      </c>
      <c r="DW111" s="13">
        <f t="shared" si="274"/>
        <v>0</v>
      </c>
      <c r="DX111" s="13">
        <f t="shared" si="275"/>
        <v>0</v>
      </c>
      <c r="DY111" s="13">
        <f t="shared" si="276"/>
        <v>0</v>
      </c>
      <c r="DZ111" s="13">
        <f t="shared" si="277"/>
        <v>0</v>
      </c>
      <c r="EA111" s="13">
        <f t="shared" si="278"/>
        <v>0</v>
      </c>
      <c r="EB111" s="13">
        <f t="shared" si="279"/>
        <v>0</v>
      </c>
      <c r="EC111" s="13">
        <f t="shared" si="280"/>
        <v>0</v>
      </c>
      <c r="ED111" s="13">
        <f t="shared" si="281"/>
        <v>0</v>
      </c>
      <c r="EE111" s="13">
        <f t="shared" si="282"/>
        <v>0</v>
      </c>
      <c r="EF111" s="13">
        <f t="shared" si="283"/>
        <v>0</v>
      </c>
      <c r="EG111" s="13">
        <f t="shared" si="284"/>
        <v>0</v>
      </c>
      <c r="EH111" s="13">
        <f t="shared" si="285"/>
        <v>0</v>
      </c>
      <c r="EI111" s="13">
        <f t="shared" si="286"/>
        <v>0</v>
      </c>
      <c r="EJ111" s="13">
        <f t="shared" si="287"/>
        <v>0</v>
      </c>
      <c r="EK111" s="13">
        <f t="shared" si="288"/>
        <v>0</v>
      </c>
      <c r="EL111" s="13">
        <f t="shared" si="289"/>
        <v>0</v>
      </c>
      <c r="EM111" s="13">
        <f t="shared" si="290"/>
        <v>0</v>
      </c>
      <c r="EN111" s="13">
        <f t="shared" si="291"/>
        <v>0</v>
      </c>
      <c r="EO111" s="13">
        <f t="shared" si="292"/>
        <v>0</v>
      </c>
      <c r="EP111" s="13">
        <f t="shared" si="293"/>
        <v>0</v>
      </c>
      <c r="EQ111" s="13">
        <f t="shared" si="294"/>
        <v>0</v>
      </c>
      <c r="ER111" s="13">
        <f t="shared" si="295"/>
        <v>0</v>
      </c>
      <c r="ES111" s="13">
        <f t="shared" si="296"/>
        <v>0</v>
      </c>
      <c r="ET111" s="13">
        <f t="shared" si="297"/>
        <v>0</v>
      </c>
      <c r="EU111" s="13">
        <f t="shared" si="298"/>
        <v>0</v>
      </c>
      <c r="EV111" s="13">
        <f t="shared" si="299"/>
        <v>0</v>
      </c>
      <c r="EW111" s="13">
        <f t="shared" si="300"/>
        <v>0</v>
      </c>
      <c r="EX111" s="13">
        <f t="shared" si="301"/>
        <v>0</v>
      </c>
      <c r="EY111" s="13">
        <f t="shared" si="302"/>
        <v>0</v>
      </c>
      <c r="EZ111" s="13">
        <f t="shared" si="303"/>
        <v>0</v>
      </c>
      <c r="FA111" s="13">
        <f t="shared" si="304"/>
        <v>0</v>
      </c>
      <c r="FB111" s="13">
        <f t="shared" si="305"/>
        <v>0</v>
      </c>
      <c r="FC111" s="13">
        <f t="shared" si="306"/>
        <v>0</v>
      </c>
      <c r="FD111" s="13">
        <f t="shared" si="307"/>
        <v>0</v>
      </c>
      <c r="FE111" s="13">
        <f t="shared" si="308"/>
        <v>0</v>
      </c>
      <c r="FF111" s="13">
        <f t="shared" si="309"/>
        <v>0</v>
      </c>
      <c r="FG111" s="13">
        <f t="shared" si="310"/>
        <v>0</v>
      </c>
      <c r="FH111" s="13">
        <f t="shared" si="311"/>
        <v>0</v>
      </c>
      <c r="FI111" s="13">
        <f t="shared" si="312"/>
        <v>0</v>
      </c>
      <c r="FJ111" s="13">
        <f t="shared" si="313"/>
        <v>0</v>
      </c>
      <c r="FK111" s="13">
        <f t="shared" si="314"/>
        <v>0</v>
      </c>
      <c r="FL111" s="13">
        <f t="shared" si="315"/>
        <v>0</v>
      </c>
      <c r="FM111" s="13">
        <f t="shared" si="316"/>
        <v>0</v>
      </c>
      <c r="FN111" s="13">
        <f t="shared" si="317"/>
        <v>0</v>
      </c>
      <c r="FO111" s="13">
        <f t="shared" si="318"/>
        <v>0</v>
      </c>
      <c r="FP111" s="13">
        <f t="shared" si="319"/>
        <v>0</v>
      </c>
      <c r="FQ111" s="13">
        <f t="shared" si="320"/>
        <v>0</v>
      </c>
      <c r="FR111" s="13">
        <f t="shared" si="321"/>
        <v>0</v>
      </c>
      <c r="FS111" s="13">
        <f t="shared" si="322"/>
        <v>0</v>
      </c>
      <c r="FT111" s="13">
        <f t="shared" si="323"/>
        <v>0</v>
      </c>
      <c r="FU111" s="13">
        <f t="shared" si="324"/>
        <v>0</v>
      </c>
      <c r="FV111" s="13">
        <f t="shared" si="325"/>
        <v>0</v>
      </c>
      <c r="FW111" s="13">
        <f t="shared" si="326"/>
        <v>0</v>
      </c>
      <c r="FX111" s="13">
        <f t="shared" si="327"/>
        <v>0</v>
      </c>
      <c r="FY111" s="13">
        <f t="shared" si="328"/>
        <v>0</v>
      </c>
      <c r="FZ111" s="13">
        <f t="shared" si="329"/>
        <v>0</v>
      </c>
      <c r="GA111" s="13">
        <f t="shared" si="330"/>
        <v>0</v>
      </c>
      <c r="GB111" s="13">
        <f t="shared" si="331"/>
        <v>0</v>
      </c>
      <c r="GC111" s="13">
        <f t="shared" si="332"/>
        <v>0</v>
      </c>
      <c r="GD111" s="13">
        <f t="shared" si="333"/>
        <v>1</v>
      </c>
      <c r="GE111" s="13">
        <f t="shared" si="334"/>
        <v>0</v>
      </c>
      <c r="GF111" s="13">
        <f t="shared" si="335"/>
        <v>0</v>
      </c>
      <c r="GG111" s="13">
        <f t="shared" si="336"/>
        <v>0</v>
      </c>
      <c r="GH111" s="30">
        <f t="shared" si="337"/>
        <v>2</v>
      </c>
    </row>
    <row r="112" spans="1:190">
      <c r="A112" s="2">
        <f>'database including 834 studies'!A112</f>
        <v>111</v>
      </c>
      <c r="B112" s="2">
        <f>'database including 834 studies'!J112</f>
        <v>1</v>
      </c>
      <c r="C112" s="2">
        <f>'database including 834 studies'!K112</f>
        <v>4</v>
      </c>
      <c r="D112" s="2">
        <f>'database including 834 studies'!L112</f>
        <v>0</v>
      </c>
      <c r="E112" s="2">
        <f>'database including 834 studies'!M112</f>
        <v>1</v>
      </c>
      <c r="F112" s="2">
        <f>'database including 834 studies'!N112</f>
        <v>1</v>
      </c>
      <c r="G112" s="2">
        <f>'database including 834 studies'!O112</f>
        <v>0</v>
      </c>
      <c r="H112" s="2">
        <f>'database including 834 studies'!P112</f>
        <v>1</v>
      </c>
      <c r="I112" s="2">
        <f>'database including 834 studies'!Q112</f>
        <v>1</v>
      </c>
      <c r="J112" s="2">
        <f>'database including 834 studies'!R112</f>
        <v>2021</v>
      </c>
      <c r="K112" s="29">
        <f>'database including 834 studies'!A642</f>
        <v>641</v>
      </c>
      <c r="L112" s="2">
        <f>'database including 834 studies'!J642</f>
        <v>0</v>
      </c>
      <c r="M112" s="2">
        <f>'database including 834 studies'!K642</f>
        <v>6</v>
      </c>
      <c r="N112" s="2">
        <f>'database including 834 studies'!L642</f>
        <v>1</v>
      </c>
      <c r="O112" s="2">
        <f>'database including 834 studies'!M642</f>
        <v>1</v>
      </c>
      <c r="P112" s="2">
        <f>'database including 834 studies'!N642</f>
        <v>1</v>
      </c>
      <c r="Q112" s="2">
        <f>'database including 834 studies'!O642</f>
        <v>1</v>
      </c>
      <c r="R112" s="2">
        <f>'database including 834 studies'!P642</f>
        <v>1</v>
      </c>
      <c r="S112" s="2">
        <f>'database including 834 studies'!Q642</f>
        <v>1</v>
      </c>
      <c r="T112" s="2">
        <f>'database including 834 studies'!R642</f>
        <v>2019</v>
      </c>
      <c r="V112" s="13">
        <f t="shared" si="169"/>
        <v>0</v>
      </c>
      <c r="W112" s="13">
        <f t="shared" si="170"/>
        <v>0</v>
      </c>
      <c r="X112" s="13">
        <f t="shared" si="171"/>
        <v>0</v>
      </c>
      <c r="Y112" s="13">
        <f t="shared" si="172"/>
        <v>0</v>
      </c>
      <c r="Z112" s="13">
        <f t="shared" si="173"/>
        <v>0</v>
      </c>
      <c r="AA112" s="13">
        <f t="shared" si="174"/>
        <v>0</v>
      </c>
      <c r="AB112" s="13">
        <f t="shared" si="175"/>
        <v>0</v>
      </c>
      <c r="AC112" s="13">
        <f t="shared" si="176"/>
        <v>0</v>
      </c>
      <c r="AD112" s="13">
        <f t="shared" si="177"/>
        <v>0</v>
      </c>
      <c r="AE112" s="13">
        <f t="shared" si="178"/>
        <v>0</v>
      </c>
      <c r="AF112" s="13">
        <f t="shared" si="179"/>
        <v>0</v>
      </c>
      <c r="AG112" s="13">
        <f t="shared" si="180"/>
        <v>0</v>
      </c>
      <c r="AH112" s="13">
        <f t="shared" si="181"/>
        <v>0</v>
      </c>
      <c r="AI112" s="13">
        <f t="shared" si="182"/>
        <v>0</v>
      </c>
      <c r="AJ112" s="13">
        <f t="shared" si="183"/>
        <v>0</v>
      </c>
      <c r="AK112" s="13">
        <f t="shared" si="184"/>
        <v>0</v>
      </c>
      <c r="AL112" s="13">
        <f t="shared" si="185"/>
        <v>0</v>
      </c>
      <c r="AM112" s="13">
        <f t="shared" si="186"/>
        <v>0</v>
      </c>
      <c r="AN112" s="13">
        <f t="shared" si="187"/>
        <v>0</v>
      </c>
      <c r="AO112" s="13">
        <f t="shared" si="188"/>
        <v>0</v>
      </c>
      <c r="AP112" s="13">
        <f t="shared" si="189"/>
        <v>0</v>
      </c>
      <c r="AQ112" s="13">
        <f t="shared" si="190"/>
        <v>0</v>
      </c>
      <c r="AR112" s="13">
        <f t="shared" si="191"/>
        <v>0</v>
      </c>
      <c r="AS112" s="13">
        <f t="shared" si="192"/>
        <v>0</v>
      </c>
      <c r="AT112" s="13">
        <f t="shared" si="193"/>
        <v>0</v>
      </c>
      <c r="AU112" s="13">
        <f t="shared" si="194"/>
        <v>0</v>
      </c>
      <c r="AV112" s="13">
        <f t="shared" si="195"/>
        <v>0</v>
      </c>
      <c r="AW112" s="13">
        <f t="shared" si="196"/>
        <v>0</v>
      </c>
      <c r="AX112" s="13">
        <f t="shared" si="197"/>
        <v>0</v>
      </c>
      <c r="AY112" s="13">
        <f t="shared" si="198"/>
        <v>0</v>
      </c>
      <c r="AZ112" s="13">
        <f t="shared" si="199"/>
        <v>0</v>
      </c>
      <c r="BA112" s="13">
        <f t="shared" si="200"/>
        <v>0</v>
      </c>
      <c r="BB112" s="13">
        <f t="shared" si="201"/>
        <v>0</v>
      </c>
      <c r="BC112" s="13">
        <f t="shared" si="202"/>
        <v>0</v>
      </c>
      <c r="BD112" s="13">
        <f t="shared" si="203"/>
        <v>0</v>
      </c>
      <c r="BE112" s="13">
        <f t="shared" si="204"/>
        <v>0</v>
      </c>
      <c r="BF112" s="13">
        <f t="shared" si="205"/>
        <v>0</v>
      </c>
      <c r="BG112" s="13">
        <f t="shared" si="206"/>
        <v>0</v>
      </c>
      <c r="BH112" s="13">
        <f t="shared" si="207"/>
        <v>0</v>
      </c>
      <c r="BI112" s="13">
        <f t="shared" si="208"/>
        <v>0</v>
      </c>
      <c r="BJ112" s="13">
        <f t="shared" si="209"/>
        <v>0</v>
      </c>
      <c r="BK112" s="13">
        <f t="shared" si="210"/>
        <v>0</v>
      </c>
      <c r="BL112" s="13">
        <f t="shared" si="211"/>
        <v>0</v>
      </c>
      <c r="BM112" s="13">
        <f t="shared" si="212"/>
        <v>0</v>
      </c>
      <c r="BN112" s="13">
        <f t="shared" si="213"/>
        <v>0</v>
      </c>
      <c r="BO112" s="13">
        <f t="shared" si="214"/>
        <v>0</v>
      </c>
      <c r="BP112" s="13">
        <f t="shared" si="215"/>
        <v>0</v>
      </c>
      <c r="BQ112" s="13">
        <f t="shared" si="216"/>
        <v>0</v>
      </c>
      <c r="BR112" s="13">
        <f t="shared" si="217"/>
        <v>0</v>
      </c>
      <c r="BS112" s="13">
        <f t="shared" si="218"/>
        <v>0</v>
      </c>
      <c r="BT112" s="13">
        <f t="shared" si="219"/>
        <v>0</v>
      </c>
      <c r="BU112" s="13">
        <f t="shared" si="220"/>
        <v>0</v>
      </c>
      <c r="BV112" s="13">
        <f t="shared" si="221"/>
        <v>0</v>
      </c>
      <c r="BW112" s="13">
        <f t="shared" si="222"/>
        <v>0</v>
      </c>
      <c r="BX112" s="13">
        <f t="shared" si="223"/>
        <v>0</v>
      </c>
      <c r="BY112" s="13">
        <f t="shared" si="224"/>
        <v>0</v>
      </c>
      <c r="BZ112" s="13">
        <f t="shared" si="225"/>
        <v>0</v>
      </c>
      <c r="CA112" s="13">
        <f t="shared" si="226"/>
        <v>0</v>
      </c>
      <c r="CB112" s="13">
        <f t="shared" si="227"/>
        <v>1</v>
      </c>
      <c r="CC112" s="13">
        <f t="shared" si="228"/>
        <v>0</v>
      </c>
      <c r="CD112" s="13">
        <f t="shared" si="229"/>
        <v>0</v>
      </c>
      <c r="CE112" s="13">
        <f t="shared" si="230"/>
        <v>0</v>
      </c>
      <c r="CF112" s="13">
        <f t="shared" si="231"/>
        <v>0</v>
      </c>
      <c r="CG112" s="13">
        <f t="shared" si="232"/>
        <v>0</v>
      </c>
      <c r="CH112" s="13">
        <f t="shared" si="233"/>
        <v>0</v>
      </c>
      <c r="CI112" s="13">
        <f t="shared" si="234"/>
        <v>0</v>
      </c>
      <c r="CJ112" s="13">
        <f t="shared" si="235"/>
        <v>0</v>
      </c>
      <c r="CK112" s="13">
        <f t="shared" si="236"/>
        <v>0</v>
      </c>
      <c r="CL112" s="13">
        <f t="shared" si="237"/>
        <v>0</v>
      </c>
      <c r="CM112" s="13">
        <f t="shared" si="238"/>
        <v>0</v>
      </c>
      <c r="CN112" s="13">
        <f t="shared" si="239"/>
        <v>0</v>
      </c>
      <c r="CO112" s="13">
        <f t="shared" si="240"/>
        <v>0</v>
      </c>
      <c r="CP112" s="13">
        <f t="shared" si="241"/>
        <v>0</v>
      </c>
      <c r="CQ112" s="13">
        <f t="shared" si="242"/>
        <v>0</v>
      </c>
      <c r="CR112" s="13">
        <f t="shared" si="243"/>
        <v>0</v>
      </c>
      <c r="CS112" s="13">
        <f t="shared" si="244"/>
        <v>0</v>
      </c>
      <c r="CT112" s="13">
        <f t="shared" si="245"/>
        <v>0</v>
      </c>
      <c r="CU112" s="13">
        <f t="shared" si="246"/>
        <v>0</v>
      </c>
      <c r="CV112" s="13">
        <f t="shared" si="247"/>
        <v>0</v>
      </c>
      <c r="CW112" s="13">
        <f t="shared" si="248"/>
        <v>0</v>
      </c>
      <c r="CX112" s="13">
        <f t="shared" si="249"/>
        <v>0</v>
      </c>
      <c r="CY112" s="13">
        <f t="shared" si="250"/>
        <v>0</v>
      </c>
      <c r="CZ112" s="13">
        <f t="shared" si="251"/>
        <v>0</v>
      </c>
      <c r="DA112" s="13">
        <f t="shared" si="252"/>
        <v>0</v>
      </c>
      <c r="DB112" s="13">
        <f t="shared" si="253"/>
        <v>0</v>
      </c>
      <c r="DC112" s="13">
        <f t="shared" si="254"/>
        <v>0</v>
      </c>
      <c r="DD112" s="13">
        <f t="shared" si="255"/>
        <v>0</v>
      </c>
      <c r="DE112" s="13">
        <f t="shared" si="256"/>
        <v>0</v>
      </c>
      <c r="DF112" s="13">
        <f t="shared" si="257"/>
        <v>0</v>
      </c>
      <c r="DG112" s="13">
        <f t="shared" si="258"/>
        <v>0</v>
      </c>
      <c r="DH112" s="13">
        <f t="shared" si="259"/>
        <v>0</v>
      </c>
      <c r="DI112" s="13">
        <f t="shared" si="260"/>
        <v>0</v>
      </c>
      <c r="DJ112" s="13">
        <f t="shared" si="261"/>
        <v>0</v>
      </c>
      <c r="DK112" s="13">
        <f t="shared" si="262"/>
        <v>0</v>
      </c>
      <c r="DL112" s="13">
        <f t="shared" si="263"/>
        <v>0</v>
      </c>
      <c r="DM112" s="13">
        <f t="shared" si="264"/>
        <v>0</v>
      </c>
      <c r="DN112" s="13">
        <f t="shared" si="265"/>
        <v>0</v>
      </c>
      <c r="DO112" s="13">
        <f t="shared" si="266"/>
        <v>0</v>
      </c>
      <c r="DP112" s="13">
        <f t="shared" si="267"/>
        <v>0</v>
      </c>
      <c r="DQ112" s="13">
        <f t="shared" si="268"/>
        <v>0</v>
      </c>
      <c r="DR112" s="13">
        <f t="shared" si="269"/>
        <v>0</v>
      </c>
      <c r="DS112" s="13">
        <f t="shared" si="270"/>
        <v>0</v>
      </c>
      <c r="DT112" s="13">
        <f t="shared" si="271"/>
        <v>0</v>
      </c>
      <c r="DU112" s="13">
        <f t="shared" si="272"/>
        <v>0</v>
      </c>
      <c r="DV112" s="13">
        <f t="shared" si="273"/>
        <v>0</v>
      </c>
      <c r="DW112" s="13">
        <f t="shared" si="274"/>
        <v>0</v>
      </c>
      <c r="DX112" s="13">
        <f t="shared" si="275"/>
        <v>0</v>
      </c>
      <c r="DY112" s="13">
        <f t="shared" si="276"/>
        <v>0</v>
      </c>
      <c r="DZ112" s="13">
        <f t="shared" si="277"/>
        <v>0</v>
      </c>
      <c r="EA112" s="13">
        <f t="shared" si="278"/>
        <v>0</v>
      </c>
      <c r="EB112" s="13">
        <f t="shared" si="279"/>
        <v>0</v>
      </c>
      <c r="EC112" s="13">
        <f t="shared" si="280"/>
        <v>0</v>
      </c>
      <c r="ED112" s="13">
        <f t="shared" si="281"/>
        <v>0</v>
      </c>
      <c r="EE112" s="13">
        <f t="shared" si="282"/>
        <v>0</v>
      </c>
      <c r="EF112" s="13">
        <f t="shared" si="283"/>
        <v>0</v>
      </c>
      <c r="EG112" s="13">
        <f t="shared" si="284"/>
        <v>0</v>
      </c>
      <c r="EH112" s="13">
        <f t="shared" si="285"/>
        <v>0</v>
      </c>
      <c r="EI112" s="13">
        <f t="shared" si="286"/>
        <v>0</v>
      </c>
      <c r="EJ112" s="13">
        <f t="shared" si="287"/>
        <v>0</v>
      </c>
      <c r="EK112" s="13">
        <f t="shared" si="288"/>
        <v>0</v>
      </c>
      <c r="EL112" s="13">
        <f t="shared" si="289"/>
        <v>0</v>
      </c>
      <c r="EM112" s="13">
        <f t="shared" si="290"/>
        <v>0</v>
      </c>
      <c r="EN112" s="13">
        <f t="shared" si="291"/>
        <v>0</v>
      </c>
      <c r="EO112" s="13">
        <f t="shared" si="292"/>
        <v>0</v>
      </c>
      <c r="EP112" s="13">
        <f t="shared" si="293"/>
        <v>0</v>
      </c>
      <c r="EQ112" s="13">
        <f t="shared" si="294"/>
        <v>0</v>
      </c>
      <c r="ER112" s="13">
        <f t="shared" si="295"/>
        <v>0</v>
      </c>
      <c r="ES112" s="13">
        <f t="shared" si="296"/>
        <v>0</v>
      </c>
      <c r="ET112" s="13">
        <f t="shared" si="297"/>
        <v>0</v>
      </c>
      <c r="EU112" s="13">
        <f t="shared" si="298"/>
        <v>0</v>
      </c>
      <c r="EV112" s="13">
        <f t="shared" si="299"/>
        <v>0</v>
      </c>
      <c r="EW112" s="13">
        <f t="shared" si="300"/>
        <v>0</v>
      </c>
      <c r="EX112" s="13">
        <f t="shared" si="301"/>
        <v>0</v>
      </c>
      <c r="EY112" s="13">
        <f t="shared" si="302"/>
        <v>0</v>
      </c>
      <c r="EZ112" s="13">
        <f t="shared" si="303"/>
        <v>0</v>
      </c>
      <c r="FA112" s="13">
        <f t="shared" si="304"/>
        <v>0</v>
      </c>
      <c r="FB112" s="13">
        <f t="shared" si="305"/>
        <v>0</v>
      </c>
      <c r="FC112" s="13">
        <f t="shared" si="306"/>
        <v>0</v>
      </c>
      <c r="FD112" s="13">
        <f t="shared" si="307"/>
        <v>0</v>
      </c>
      <c r="FE112" s="13">
        <f t="shared" si="308"/>
        <v>0</v>
      </c>
      <c r="FF112" s="13">
        <f t="shared" si="309"/>
        <v>0</v>
      </c>
      <c r="FG112" s="13">
        <f t="shared" si="310"/>
        <v>0</v>
      </c>
      <c r="FH112" s="13">
        <f t="shared" si="311"/>
        <v>0</v>
      </c>
      <c r="FI112" s="13">
        <f t="shared" si="312"/>
        <v>0</v>
      </c>
      <c r="FJ112" s="13">
        <f t="shared" si="313"/>
        <v>0</v>
      </c>
      <c r="FK112" s="13">
        <f t="shared" si="314"/>
        <v>0</v>
      </c>
      <c r="FL112" s="13">
        <f t="shared" si="315"/>
        <v>0</v>
      </c>
      <c r="FM112" s="13">
        <f t="shared" si="316"/>
        <v>0</v>
      </c>
      <c r="FN112" s="13">
        <f t="shared" si="317"/>
        <v>0</v>
      </c>
      <c r="FO112" s="13">
        <f t="shared" si="318"/>
        <v>0</v>
      </c>
      <c r="FP112" s="13">
        <f t="shared" si="319"/>
        <v>0</v>
      </c>
      <c r="FQ112" s="13">
        <f t="shared" si="320"/>
        <v>0</v>
      </c>
      <c r="FR112" s="13">
        <f t="shared" si="321"/>
        <v>0</v>
      </c>
      <c r="FS112" s="13">
        <f t="shared" si="322"/>
        <v>0</v>
      </c>
      <c r="FT112" s="13">
        <f t="shared" si="323"/>
        <v>0</v>
      </c>
      <c r="FU112" s="13">
        <f t="shared" si="324"/>
        <v>0</v>
      </c>
      <c r="FV112" s="13">
        <f t="shared" si="325"/>
        <v>0</v>
      </c>
      <c r="FW112" s="13">
        <f t="shared" si="326"/>
        <v>0</v>
      </c>
      <c r="FX112" s="13">
        <f t="shared" si="327"/>
        <v>0</v>
      </c>
      <c r="FY112" s="13">
        <f t="shared" si="328"/>
        <v>0</v>
      </c>
      <c r="FZ112" s="13">
        <f t="shared" si="329"/>
        <v>0</v>
      </c>
      <c r="GA112" s="13">
        <f t="shared" si="330"/>
        <v>0</v>
      </c>
      <c r="GB112" s="13">
        <f t="shared" si="331"/>
        <v>0</v>
      </c>
      <c r="GC112" s="13">
        <f t="shared" si="332"/>
        <v>0</v>
      </c>
      <c r="GD112" s="13">
        <f t="shared" si="333"/>
        <v>1</v>
      </c>
      <c r="GE112" s="13">
        <f t="shared" si="334"/>
        <v>0</v>
      </c>
      <c r="GF112" s="13">
        <f t="shared" si="335"/>
        <v>0</v>
      </c>
      <c r="GG112" s="13">
        <f t="shared" si="336"/>
        <v>0</v>
      </c>
      <c r="GH112" s="30">
        <f t="shared" si="337"/>
        <v>2</v>
      </c>
    </row>
    <row r="113" spans="1:190">
      <c r="A113" s="2">
        <f>'database including 834 studies'!A113</f>
        <v>112</v>
      </c>
      <c r="B113" s="2">
        <f>'database including 834 studies'!J113</f>
        <v>1</v>
      </c>
      <c r="C113" s="2">
        <f>'database including 834 studies'!K113</f>
        <v>4</v>
      </c>
      <c r="D113" s="2">
        <f>'database including 834 studies'!L113</f>
        <v>1</v>
      </c>
      <c r="E113" s="2">
        <f>'database including 834 studies'!M113</f>
        <v>1</v>
      </c>
      <c r="F113" s="2">
        <f>'database including 834 studies'!N113</f>
        <v>1</v>
      </c>
      <c r="G113" s="2">
        <f>'database including 834 studies'!O113</f>
        <v>1</v>
      </c>
      <c r="H113" s="2">
        <f>'database including 834 studies'!P113</f>
        <v>0</v>
      </c>
      <c r="I113" s="2">
        <f>'database including 834 studies'!Q113</f>
        <v>0</v>
      </c>
      <c r="J113" s="2">
        <f>'database including 834 studies'!R113</f>
        <v>2019</v>
      </c>
      <c r="K113" s="29">
        <f>'database including 834 studies'!A643</f>
        <v>642</v>
      </c>
      <c r="L113" s="2">
        <f>'database including 834 studies'!J643</f>
        <v>0</v>
      </c>
      <c r="M113" s="2">
        <f>'database including 834 studies'!K643</f>
        <v>6</v>
      </c>
      <c r="N113" s="2">
        <f>'database including 834 studies'!L643</f>
        <v>1</v>
      </c>
      <c r="O113" s="2">
        <f>'database including 834 studies'!M643</f>
        <v>1</v>
      </c>
      <c r="P113" s="2">
        <f>'database including 834 studies'!N643</f>
        <v>1</v>
      </c>
      <c r="Q113" s="2">
        <f>'database including 834 studies'!O643</f>
        <v>1</v>
      </c>
      <c r="R113" s="2">
        <f>'database including 834 studies'!P643</f>
        <v>1</v>
      </c>
      <c r="S113" s="2">
        <f>'database including 834 studies'!Q643</f>
        <v>1</v>
      </c>
      <c r="T113" s="2">
        <f>'database including 834 studies'!R643</f>
        <v>2016</v>
      </c>
      <c r="V113" s="13">
        <f t="shared" si="169"/>
        <v>0</v>
      </c>
      <c r="W113" s="13">
        <f t="shared" si="170"/>
        <v>0</v>
      </c>
      <c r="X113" s="13">
        <f t="shared" si="171"/>
        <v>0</v>
      </c>
      <c r="Y113" s="13">
        <f t="shared" si="172"/>
        <v>0</v>
      </c>
      <c r="Z113" s="13">
        <f t="shared" si="173"/>
        <v>0</v>
      </c>
      <c r="AA113" s="13">
        <f t="shared" si="174"/>
        <v>0</v>
      </c>
      <c r="AB113" s="13">
        <f t="shared" si="175"/>
        <v>0</v>
      </c>
      <c r="AC113" s="13">
        <f t="shared" si="176"/>
        <v>0</v>
      </c>
      <c r="AD113" s="13">
        <f t="shared" si="177"/>
        <v>0</v>
      </c>
      <c r="AE113" s="13">
        <f t="shared" si="178"/>
        <v>0</v>
      </c>
      <c r="AF113" s="13">
        <f t="shared" si="179"/>
        <v>0</v>
      </c>
      <c r="AG113" s="13">
        <f t="shared" si="180"/>
        <v>0</v>
      </c>
      <c r="AH113" s="13">
        <f t="shared" si="181"/>
        <v>0</v>
      </c>
      <c r="AI113" s="13">
        <f t="shared" si="182"/>
        <v>0</v>
      </c>
      <c r="AJ113" s="13">
        <f t="shared" si="183"/>
        <v>0</v>
      </c>
      <c r="AK113" s="13">
        <f t="shared" si="184"/>
        <v>0</v>
      </c>
      <c r="AL113" s="13">
        <f t="shared" si="185"/>
        <v>0</v>
      </c>
      <c r="AM113" s="13">
        <f t="shared" si="186"/>
        <v>0</v>
      </c>
      <c r="AN113" s="13">
        <f t="shared" si="187"/>
        <v>0</v>
      </c>
      <c r="AO113" s="13">
        <f t="shared" si="188"/>
        <v>0</v>
      </c>
      <c r="AP113" s="13">
        <f t="shared" si="189"/>
        <v>0</v>
      </c>
      <c r="AQ113" s="13">
        <f t="shared" si="190"/>
        <v>0</v>
      </c>
      <c r="AR113" s="13">
        <f t="shared" si="191"/>
        <v>0</v>
      </c>
      <c r="AS113" s="13">
        <f t="shared" si="192"/>
        <v>0</v>
      </c>
      <c r="AT113" s="13">
        <f t="shared" si="193"/>
        <v>0</v>
      </c>
      <c r="AU113" s="13">
        <f t="shared" si="194"/>
        <v>0</v>
      </c>
      <c r="AV113" s="13">
        <f t="shared" si="195"/>
        <v>0</v>
      </c>
      <c r="AW113" s="13">
        <f t="shared" si="196"/>
        <v>0</v>
      </c>
      <c r="AX113" s="13">
        <f t="shared" si="197"/>
        <v>0</v>
      </c>
      <c r="AY113" s="13">
        <f t="shared" si="198"/>
        <v>0</v>
      </c>
      <c r="AZ113" s="13">
        <f t="shared" si="199"/>
        <v>0</v>
      </c>
      <c r="BA113" s="13">
        <f t="shared" si="200"/>
        <v>0</v>
      </c>
      <c r="BB113" s="13">
        <f t="shared" si="201"/>
        <v>0</v>
      </c>
      <c r="BC113" s="13">
        <f t="shared" si="202"/>
        <v>0</v>
      </c>
      <c r="BD113" s="13">
        <f t="shared" si="203"/>
        <v>0</v>
      </c>
      <c r="BE113" s="13">
        <f t="shared" si="204"/>
        <v>0</v>
      </c>
      <c r="BF113" s="13">
        <f t="shared" si="205"/>
        <v>0</v>
      </c>
      <c r="BG113" s="13">
        <f t="shared" si="206"/>
        <v>0</v>
      </c>
      <c r="BH113" s="13">
        <f t="shared" si="207"/>
        <v>0</v>
      </c>
      <c r="BI113" s="13">
        <f t="shared" si="208"/>
        <v>0</v>
      </c>
      <c r="BJ113" s="13">
        <f t="shared" si="209"/>
        <v>0</v>
      </c>
      <c r="BK113" s="13">
        <f t="shared" si="210"/>
        <v>0</v>
      </c>
      <c r="BL113" s="13">
        <f t="shared" si="211"/>
        <v>0</v>
      </c>
      <c r="BM113" s="13">
        <f t="shared" si="212"/>
        <v>0</v>
      </c>
      <c r="BN113" s="13">
        <f t="shared" si="213"/>
        <v>0</v>
      </c>
      <c r="BO113" s="13">
        <f t="shared" si="214"/>
        <v>0</v>
      </c>
      <c r="BP113" s="13">
        <f t="shared" si="215"/>
        <v>0</v>
      </c>
      <c r="BQ113" s="13">
        <f t="shared" si="216"/>
        <v>0</v>
      </c>
      <c r="BR113" s="13">
        <f t="shared" si="217"/>
        <v>0</v>
      </c>
      <c r="BS113" s="13">
        <f t="shared" si="218"/>
        <v>0</v>
      </c>
      <c r="BT113" s="13">
        <f t="shared" si="219"/>
        <v>0</v>
      </c>
      <c r="BU113" s="13">
        <f t="shared" si="220"/>
        <v>0</v>
      </c>
      <c r="BV113" s="13">
        <f t="shared" si="221"/>
        <v>0</v>
      </c>
      <c r="BW113" s="13">
        <f t="shared" si="222"/>
        <v>0</v>
      </c>
      <c r="BX113" s="13">
        <f t="shared" si="223"/>
        <v>0</v>
      </c>
      <c r="BY113" s="13">
        <f t="shared" si="224"/>
        <v>0</v>
      </c>
      <c r="BZ113" s="13">
        <f t="shared" si="225"/>
        <v>1</v>
      </c>
      <c r="CA113" s="13">
        <f t="shared" si="226"/>
        <v>0</v>
      </c>
      <c r="CB113" s="13">
        <f t="shared" si="227"/>
        <v>0</v>
      </c>
      <c r="CC113" s="13">
        <f t="shared" si="228"/>
        <v>0</v>
      </c>
      <c r="CD113" s="13">
        <f t="shared" si="229"/>
        <v>0</v>
      </c>
      <c r="CE113" s="13">
        <f t="shared" si="230"/>
        <v>0</v>
      </c>
      <c r="CF113" s="13">
        <f t="shared" si="231"/>
        <v>0</v>
      </c>
      <c r="CG113" s="13">
        <f t="shared" si="232"/>
        <v>0</v>
      </c>
      <c r="CH113" s="13">
        <f t="shared" si="233"/>
        <v>0</v>
      </c>
      <c r="CI113" s="13">
        <f t="shared" si="234"/>
        <v>0</v>
      </c>
      <c r="CJ113" s="13">
        <f t="shared" si="235"/>
        <v>0</v>
      </c>
      <c r="CK113" s="13">
        <f t="shared" si="236"/>
        <v>0</v>
      </c>
      <c r="CL113" s="13">
        <f t="shared" si="237"/>
        <v>0</v>
      </c>
      <c r="CM113" s="13">
        <f t="shared" si="238"/>
        <v>0</v>
      </c>
      <c r="CN113" s="13">
        <f t="shared" si="239"/>
        <v>0</v>
      </c>
      <c r="CO113" s="13">
        <f t="shared" si="240"/>
        <v>0</v>
      </c>
      <c r="CP113" s="13">
        <f t="shared" si="241"/>
        <v>0</v>
      </c>
      <c r="CQ113" s="13">
        <f t="shared" si="242"/>
        <v>0</v>
      </c>
      <c r="CR113" s="13">
        <f t="shared" si="243"/>
        <v>0</v>
      </c>
      <c r="CS113" s="13">
        <f t="shared" si="244"/>
        <v>0</v>
      </c>
      <c r="CT113" s="13">
        <f t="shared" si="245"/>
        <v>0</v>
      </c>
      <c r="CU113" s="13">
        <f t="shared" si="246"/>
        <v>0</v>
      </c>
      <c r="CV113" s="13">
        <f t="shared" si="247"/>
        <v>0</v>
      </c>
      <c r="CW113" s="13">
        <f t="shared" si="248"/>
        <v>0</v>
      </c>
      <c r="CX113" s="13">
        <f t="shared" si="249"/>
        <v>0</v>
      </c>
      <c r="CY113" s="13">
        <f t="shared" si="250"/>
        <v>0</v>
      </c>
      <c r="CZ113" s="13">
        <f t="shared" si="251"/>
        <v>0</v>
      </c>
      <c r="DA113" s="13">
        <f t="shared" si="252"/>
        <v>0</v>
      </c>
      <c r="DB113" s="13">
        <f t="shared" si="253"/>
        <v>0</v>
      </c>
      <c r="DC113" s="13">
        <f t="shared" si="254"/>
        <v>0</v>
      </c>
      <c r="DD113" s="13">
        <f t="shared" si="255"/>
        <v>0</v>
      </c>
      <c r="DE113" s="13">
        <f t="shared" si="256"/>
        <v>0</v>
      </c>
      <c r="DF113" s="13">
        <f t="shared" si="257"/>
        <v>0</v>
      </c>
      <c r="DG113" s="13">
        <f t="shared" si="258"/>
        <v>0</v>
      </c>
      <c r="DH113" s="13">
        <f t="shared" si="259"/>
        <v>0</v>
      </c>
      <c r="DI113" s="13">
        <f t="shared" si="260"/>
        <v>0</v>
      </c>
      <c r="DJ113" s="13">
        <f t="shared" si="261"/>
        <v>0</v>
      </c>
      <c r="DK113" s="13">
        <f t="shared" si="262"/>
        <v>0</v>
      </c>
      <c r="DL113" s="13">
        <f t="shared" si="263"/>
        <v>0</v>
      </c>
      <c r="DM113" s="13">
        <f t="shared" si="264"/>
        <v>0</v>
      </c>
      <c r="DN113" s="13">
        <f t="shared" si="265"/>
        <v>0</v>
      </c>
      <c r="DO113" s="13">
        <f t="shared" si="266"/>
        <v>0</v>
      </c>
      <c r="DP113" s="13">
        <f t="shared" si="267"/>
        <v>0</v>
      </c>
      <c r="DQ113" s="13">
        <f t="shared" si="268"/>
        <v>0</v>
      </c>
      <c r="DR113" s="13">
        <f t="shared" si="269"/>
        <v>0</v>
      </c>
      <c r="DS113" s="13">
        <f t="shared" si="270"/>
        <v>0</v>
      </c>
      <c r="DT113" s="13">
        <f t="shared" si="271"/>
        <v>0</v>
      </c>
      <c r="DU113" s="13">
        <f t="shared" si="272"/>
        <v>0</v>
      </c>
      <c r="DV113" s="13">
        <f t="shared" si="273"/>
        <v>0</v>
      </c>
      <c r="DW113" s="13">
        <f t="shared" si="274"/>
        <v>0</v>
      </c>
      <c r="DX113" s="13">
        <f t="shared" si="275"/>
        <v>0</v>
      </c>
      <c r="DY113" s="13">
        <f t="shared" si="276"/>
        <v>0</v>
      </c>
      <c r="DZ113" s="13">
        <f t="shared" si="277"/>
        <v>0</v>
      </c>
      <c r="EA113" s="13">
        <f t="shared" si="278"/>
        <v>0</v>
      </c>
      <c r="EB113" s="13">
        <f t="shared" si="279"/>
        <v>0</v>
      </c>
      <c r="EC113" s="13">
        <f t="shared" si="280"/>
        <v>0</v>
      </c>
      <c r="ED113" s="13">
        <f t="shared" si="281"/>
        <v>0</v>
      </c>
      <c r="EE113" s="13">
        <f t="shared" si="282"/>
        <v>0</v>
      </c>
      <c r="EF113" s="13">
        <f t="shared" si="283"/>
        <v>0</v>
      </c>
      <c r="EG113" s="13">
        <f t="shared" si="284"/>
        <v>0</v>
      </c>
      <c r="EH113" s="13">
        <f t="shared" si="285"/>
        <v>0</v>
      </c>
      <c r="EI113" s="13">
        <f t="shared" si="286"/>
        <v>0</v>
      </c>
      <c r="EJ113" s="13">
        <f t="shared" si="287"/>
        <v>0</v>
      </c>
      <c r="EK113" s="13">
        <f t="shared" si="288"/>
        <v>0</v>
      </c>
      <c r="EL113" s="13">
        <f t="shared" si="289"/>
        <v>0</v>
      </c>
      <c r="EM113" s="13">
        <f t="shared" si="290"/>
        <v>0</v>
      </c>
      <c r="EN113" s="13">
        <f t="shared" si="291"/>
        <v>0</v>
      </c>
      <c r="EO113" s="13">
        <f t="shared" si="292"/>
        <v>0</v>
      </c>
      <c r="EP113" s="13">
        <f t="shared" si="293"/>
        <v>0</v>
      </c>
      <c r="EQ113" s="13">
        <f t="shared" si="294"/>
        <v>0</v>
      </c>
      <c r="ER113" s="13">
        <f t="shared" si="295"/>
        <v>0</v>
      </c>
      <c r="ES113" s="13">
        <f t="shared" si="296"/>
        <v>0</v>
      </c>
      <c r="ET113" s="13">
        <f t="shared" si="297"/>
        <v>0</v>
      </c>
      <c r="EU113" s="13">
        <f t="shared" si="298"/>
        <v>0</v>
      </c>
      <c r="EV113" s="13">
        <f t="shared" si="299"/>
        <v>0</v>
      </c>
      <c r="EW113" s="13">
        <f t="shared" si="300"/>
        <v>0</v>
      </c>
      <c r="EX113" s="13">
        <f t="shared" si="301"/>
        <v>0</v>
      </c>
      <c r="EY113" s="13">
        <f t="shared" si="302"/>
        <v>0</v>
      </c>
      <c r="EZ113" s="13">
        <f t="shared" si="303"/>
        <v>0</v>
      </c>
      <c r="FA113" s="13">
        <f t="shared" si="304"/>
        <v>0</v>
      </c>
      <c r="FB113" s="13">
        <f t="shared" si="305"/>
        <v>0</v>
      </c>
      <c r="FC113" s="13">
        <f t="shared" si="306"/>
        <v>0</v>
      </c>
      <c r="FD113" s="13">
        <f t="shared" si="307"/>
        <v>0</v>
      </c>
      <c r="FE113" s="13">
        <f t="shared" si="308"/>
        <v>0</v>
      </c>
      <c r="FF113" s="13">
        <f t="shared" si="309"/>
        <v>0</v>
      </c>
      <c r="FG113" s="13">
        <f t="shared" si="310"/>
        <v>0</v>
      </c>
      <c r="FH113" s="13">
        <f t="shared" si="311"/>
        <v>0</v>
      </c>
      <c r="FI113" s="13">
        <f t="shared" si="312"/>
        <v>0</v>
      </c>
      <c r="FJ113" s="13">
        <f t="shared" si="313"/>
        <v>0</v>
      </c>
      <c r="FK113" s="13">
        <f t="shared" si="314"/>
        <v>0</v>
      </c>
      <c r="FL113" s="13">
        <f t="shared" si="315"/>
        <v>0</v>
      </c>
      <c r="FM113" s="13">
        <f t="shared" si="316"/>
        <v>0</v>
      </c>
      <c r="FN113" s="13">
        <f t="shared" si="317"/>
        <v>0</v>
      </c>
      <c r="FO113" s="13">
        <f t="shared" si="318"/>
        <v>0</v>
      </c>
      <c r="FP113" s="13">
        <f t="shared" si="319"/>
        <v>0</v>
      </c>
      <c r="FQ113" s="13">
        <f t="shared" si="320"/>
        <v>0</v>
      </c>
      <c r="FR113" s="13">
        <f t="shared" si="321"/>
        <v>0</v>
      </c>
      <c r="FS113" s="13">
        <f t="shared" si="322"/>
        <v>0</v>
      </c>
      <c r="FT113" s="13">
        <f t="shared" si="323"/>
        <v>0</v>
      </c>
      <c r="FU113" s="13">
        <f t="shared" si="324"/>
        <v>0</v>
      </c>
      <c r="FV113" s="13">
        <f t="shared" si="325"/>
        <v>0</v>
      </c>
      <c r="FW113" s="13">
        <f t="shared" si="326"/>
        <v>0</v>
      </c>
      <c r="FX113" s="13">
        <f t="shared" si="327"/>
        <v>0</v>
      </c>
      <c r="FY113" s="13">
        <f t="shared" si="328"/>
        <v>0</v>
      </c>
      <c r="FZ113" s="13">
        <f t="shared" si="329"/>
        <v>0</v>
      </c>
      <c r="GA113" s="13">
        <f t="shared" si="330"/>
        <v>1</v>
      </c>
      <c r="GB113" s="13">
        <f t="shared" si="331"/>
        <v>0</v>
      </c>
      <c r="GC113" s="13">
        <f t="shared" si="332"/>
        <v>0</v>
      </c>
      <c r="GD113" s="13">
        <f t="shared" si="333"/>
        <v>0</v>
      </c>
      <c r="GE113" s="13">
        <f t="shared" si="334"/>
        <v>0</v>
      </c>
      <c r="GF113" s="13">
        <f t="shared" si="335"/>
        <v>0</v>
      </c>
      <c r="GG113" s="13">
        <f t="shared" si="336"/>
        <v>0</v>
      </c>
      <c r="GH113" s="30">
        <f t="shared" si="337"/>
        <v>2</v>
      </c>
    </row>
    <row r="114" spans="1:190">
      <c r="A114" s="2">
        <f>'database including 834 studies'!A114</f>
        <v>113</v>
      </c>
      <c r="B114" s="2">
        <f>'database including 834 studies'!J114</f>
        <v>1</v>
      </c>
      <c r="C114" s="2">
        <f>'database including 834 studies'!K114</f>
        <v>4</v>
      </c>
      <c r="D114" s="2">
        <f>'database including 834 studies'!L114</f>
        <v>1</v>
      </c>
      <c r="E114" s="2">
        <f>'database including 834 studies'!M114</f>
        <v>1</v>
      </c>
      <c r="F114" s="2">
        <f>'database including 834 studies'!N114</f>
        <v>1</v>
      </c>
      <c r="G114" s="2">
        <f>'database including 834 studies'!O114</f>
        <v>0</v>
      </c>
      <c r="H114" s="2">
        <f>'database including 834 studies'!P114</f>
        <v>0</v>
      </c>
      <c r="I114" s="2">
        <f>'database including 834 studies'!Q114</f>
        <v>1</v>
      </c>
      <c r="J114" s="2">
        <f>'database including 834 studies'!R114</f>
        <v>2020</v>
      </c>
      <c r="K114" s="29">
        <f>'database including 834 studies'!A644</f>
        <v>643</v>
      </c>
      <c r="L114" s="2">
        <f>'database including 834 studies'!J644</f>
        <v>0</v>
      </c>
      <c r="M114" s="2">
        <f>'database including 834 studies'!K644</f>
        <v>6</v>
      </c>
      <c r="N114" s="2">
        <f>'database including 834 studies'!L644</f>
        <v>1</v>
      </c>
      <c r="O114" s="2">
        <f>'database including 834 studies'!M644</f>
        <v>1</v>
      </c>
      <c r="P114" s="2">
        <f>'database including 834 studies'!N644</f>
        <v>1</v>
      </c>
      <c r="Q114" s="2">
        <f>'database including 834 studies'!O644</f>
        <v>1</v>
      </c>
      <c r="R114" s="2">
        <f>'database including 834 studies'!P644</f>
        <v>1</v>
      </c>
      <c r="S114" s="2">
        <f>'database including 834 studies'!Q644</f>
        <v>1</v>
      </c>
      <c r="T114" s="2">
        <f>'database including 834 studies'!R644</f>
        <v>2020</v>
      </c>
      <c r="V114" s="13">
        <f t="shared" si="169"/>
        <v>0</v>
      </c>
      <c r="W114" s="13">
        <f t="shared" si="170"/>
        <v>0</v>
      </c>
      <c r="X114" s="13">
        <f t="shared" si="171"/>
        <v>0</v>
      </c>
      <c r="Y114" s="13">
        <f t="shared" si="172"/>
        <v>0</v>
      </c>
      <c r="Z114" s="13">
        <f t="shared" si="173"/>
        <v>0</v>
      </c>
      <c r="AA114" s="13">
        <f t="shared" si="174"/>
        <v>0</v>
      </c>
      <c r="AB114" s="13">
        <f t="shared" si="175"/>
        <v>0</v>
      </c>
      <c r="AC114" s="13">
        <f t="shared" si="176"/>
        <v>0</v>
      </c>
      <c r="AD114" s="13">
        <f t="shared" si="177"/>
        <v>0</v>
      </c>
      <c r="AE114" s="13">
        <f t="shared" si="178"/>
        <v>0</v>
      </c>
      <c r="AF114" s="13">
        <f t="shared" si="179"/>
        <v>0</v>
      </c>
      <c r="AG114" s="13">
        <f t="shared" si="180"/>
        <v>0</v>
      </c>
      <c r="AH114" s="13">
        <f t="shared" si="181"/>
        <v>0</v>
      </c>
      <c r="AI114" s="13">
        <f t="shared" si="182"/>
        <v>0</v>
      </c>
      <c r="AJ114" s="13">
        <f t="shared" si="183"/>
        <v>0</v>
      </c>
      <c r="AK114" s="13">
        <f t="shared" si="184"/>
        <v>0</v>
      </c>
      <c r="AL114" s="13">
        <f t="shared" si="185"/>
        <v>0</v>
      </c>
      <c r="AM114" s="13">
        <f t="shared" si="186"/>
        <v>0</v>
      </c>
      <c r="AN114" s="13">
        <f t="shared" si="187"/>
        <v>0</v>
      </c>
      <c r="AO114" s="13">
        <f t="shared" si="188"/>
        <v>0</v>
      </c>
      <c r="AP114" s="13">
        <f t="shared" si="189"/>
        <v>0</v>
      </c>
      <c r="AQ114" s="13">
        <f t="shared" si="190"/>
        <v>0</v>
      </c>
      <c r="AR114" s="13">
        <f t="shared" si="191"/>
        <v>0</v>
      </c>
      <c r="AS114" s="13">
        <f t="shared" si="192"/>
        <v>0</v>
      </c>
      <c r="AT114" s="13">
        <f t="shared" si="193"/>
        <v>0</v>
      </c>
      <c r="AU114" s="13">
        <f t="shared" si="194"/>
        <v>0</v>
      </c>
      <c r="AV114" s="13">
        <f t="shared" si="195"/>
        <v>0</v>
      </c>
      <c r="AW114" s="13">
        <f t="shared" si="196"/>
        <v>0</v>
      </c>
      <c r="AX114" s="13">
        <f t="shared" si="197"/>
        <v>0</v>
      </c>
      <c r="AY114" s="13">
        <f t="shared" si="198"/>
        <v>0</v>
      </c>
      <c r="AZ114" s="13">
        <f t="shared" si="199"/>
        <v>0</v>
      </c>
      <c r="BA114" s="13">
        <f t="shared" si="200"/>
        <v>0</v>
      </c>
      <c r="BB114" s="13">
        <f t="shared" si="201"/>
        <v>0</v>
      </c>
      <c r="BC114" s="13">
        <f t="shared" si="202"/>
        <v>0</v>
      </c>
      <c r="BD114" s="13">
        <f t="shared" si="203"/>
        <v>0</v>
      </c>
      <c r="BE114" s="13">
        <f t="shared" si="204"/>
        <v>0</v>
      </c>
      <c r="BF114" s="13">
        <f t="shared" si="205"/>
        <v>0</v>
      </c>
      <c r="BG114" s="13">
        <f t="shared" si="206"/>
        <v>0</v>
      </c>
      <c r="BH114" s="13">
        <f t="shared" si="207"/>
        <v>0</v>
      </c>
      <c r="BI114" s="13">
        <f t="shared" si="208"/>
        <v>0</v>
      </c>
      <c r="BJ114" s="13">
        <f t="shared" si="209"/>
        <v>0</v>
      </c>
      <c r="BK114" s="13">
        <f t="shared" si="210"/>
        <v>0</v>
      </c>
      <c r="BL114" s="13">
        <f t="shared" si="211"/>
        <v>0</v>
      </c>
      <c r="BM114" s="13">
        <f t="shared" si="212"/>
        <v>0</v>
      </c>
      <c r="BN114" s="13">
        <f t="shared" si="213"/>
        <v>0</v>
      </c>
      <c r="BO114" s="13">
        <f t="shared" si="214"/>
        <v>0</v>
      </c>
      <c r="BP114" s="13">
        <f t="shared" si="215"/>
        <v>0</v>
      </c>
      <c r="BQ114" s="13">
        <f t="shared" si="216"/>
        <v>0</v>
      </c>
      <c r="BR114" s="13">
        <f t="shared" si="217"/>
        <v>0</v>
      </c>
      <c r="BS114" s="13">
        <f t="shared" si="218"/>
        <v>0</v>
      </c>
      <c r="BT114" s="13">
        <f t="shared" si="219"/>
        <v>0</v>
      </c>
      <c r="BU114" s="13">
        <f t="shared" si="220"/>
        <v>0</v>
      </c>
      <c r="BV114" s="13">
        <f t="shared" si="221"/>
        <v>0</v>
      </c>
      <c r="BW114" s="13">
        <f t="shared" si="222"/>
        <v>0</v>
      </c>
      <c r="BX114" s="13">
        <f t="shared" si="223"/>
        <v>0</v>
      </c>
      <c r="BY114" s="13">
        <f t="shared" si="224"/>
        <v>0</v>
      </c>
      <c r="BZ114" s="13">
        <f t="shared" si="225"/>
        <v>0</v>
      </c>
      <c r="CA114" s="13">
        <f t="shared" si="226"/>
        <v>1</v>
      </c>
      <c r="CB114" s="13">
        <f t="shared" si="227"/>
        <v>0</v>
      </c>
      <c r="CC114" s="13">
        <f t="shared" si="228"/>
        <v>0</v>
      </c>
      <c r="CD114" s="13">
        <f t="shared" si="229"/>
        <v>0</v>
      </c>
      <c r="CE114" s="13">
        <f t="shared" si="230"/>
        <v>0</v>
      </c>
      <c r="CF114" s="13">
        <f t="shared" si="231"/>
        <v>0</v>
      </c>
      <c r="CG114" s="13">
        <f t="shared" si="232"/>
        <v>0</v>
      </c>
      <c r="CH114" s="13">
        <f t="shared" si="233"/>
        <v>0</v>
      </c>
      <c r="CI114" s="13">
        <f t="shared" si="234"/>
        <v>0</v>
      </c>
      <c r="CJ114" s="13">
        <f t="shared" si="235"/>
        <v>0</v>
      </c>
      <c r="CK114" s="13">
        <f t="shared" si="236"/>
        <v>0</v>
      </c>
      <c r="CL114" s="13">
        <f t="shared" si="237"/>
        <v>0</v>
      </c>
      <c r="CM114" s="13">
        <f t="shared" si="238"/>
        <v>0</v>
      </c>
      <c r="CN114" s="13">
        <f t="shared" si="239"/>
        <v>0</v>
      </c>
      <c r="CO114" s="13">
        <f t="shared" si="240"/>
        <v>0</v>
      </c>
      <c r="CP114" s="13">
        <f t="shared" si="241"/>
        <v>0</v>
      </c>
      <c r="CQ114" s="13">
        <f t="shared" si="242"/>
        <v>0</v>
      </c>
      <c r="CR114" s="13">
        <f t="shared" si="243"/>
        <v>0</v>
      </c>
      <c r="CS114" s="13">
        <f t="shared" si="244"/>
        <v>0</v>
      </c>
      <c r="CT114" s="13">
        <f t="shared" si="245"/>
        <v>0</v>
      </c>
      <c r="CU114" s="13">
        <f t="shared" si="246"/>
        <v>0</v>
      </c>
      <c r="CV114" s="13">
        <f t="shared" si="247"/>
        <v>0</v>
      </c>
      <c r="CW114" s="13">
        <f t="shared" si="248"/>
        <v>0</v>
      </c>
      <c r="CX114" s="13">
        <f t="shared" si="249"/>
        <v>0</v>
      </c>
      <c r="CY114" s="13">
        <f t="shared" si="250"/>
        <v>0</v>
      </c>
      <c r="CZ114" s="13">
        <f t="shared" si="251"/>
        <v>0</v>
      </c>
      <c r="DA114" s="13">
        <f t="shared" si="252"/>
        <v>0</v>
      </c>
      <c r="DB114" s="13">
        <f t="shared" si="253"/>
        <v>0</v>
      </c>
      <c r="DC114" s="13">
        <f t="shared" si="254"/>
        <v>0</v>
      </c>
      <c r="DD114" s="13">
        <f t="shared" si="255"/>
        <v>0</v>
      </c>
      <c r="DE114" s="13">
        <f t="shared" si="256"/>
        <v>0</v>
      </c>
      <c r="DF114" s="13">
        <f t="shared" si="257"/>
        <v>0</v>
      </c>
      <c r="DG114" s="13">
        <f t="shared" si="258"/>
        <v>0</v>
      </c>
      <c r="DH114" s="13">
        <f t="shared" si="259"/>
        <v>0</v>
      </c>
      <c r="DI114" s="13">
        <f t="shared" si="260"/>
        <v>0</v>
      </c>
      <c r="DJ114" s="13">
        <f t="shared" si="261"/>
        <v>0</v>
      </c>
      <c r="DK114" s="13">
        <f t="shared" si="262"/>
        <v>0</v>
      </c>
      <c r="DL114" s="13">
        <f t="shared" si="263"/>
        <v>0</v>
      </c>
      <c r="DM114" s="13">
        <f t="shared" si="264"/>
        <v>0</v>
      </c>
      <c r="DN114" s="13">
        <f t="shared" si="265"/>
        <v>0</v>
      </c>
      <c r="DO114" s="13">
        <f t="shared" si="266"/>
        <v>0</v>
      </c>
      <c r="DP114" s="13">
        <f t="shared" si="267"/>
        <v>0</v>
      </c>
      <c r="DQ114" s="13">
        <f t="shared" si="268"/>
        <v>0</v>
      </c>
      <c r="DR114" s="13">
        <f t="shared" si="269"/>
        <v>0</v>
      </c>
      <c r="DS114" s="13">
        <f t="shared" si="270"/>
        <v>0</v>
      </c>
      <c r="DT114" s="13">
        <f t="shared" si="271"/>
        <v>0</v>
      </c>
      <c r="DU114" s="13">
        <f t="shared" si="272"/>
        <v>0</v>
      </c>
      <c r="DV114" s="13">
        <f t="shared" si="273"/>
        <v>0</v>
      </c>
      <c r="DW114" s="13">
        <f t="shared" si="274"/>
        <v>0</v>
      </c>
      <c r="DX114" s="13">
        <f t="shared" si="275"/>
        <v>0</v>
      </c>
      <c r="DY114" s="13">
        <f t="shared" si="276"/>
        <v>0</v>
      </c>
      <c r="DZ114" s="13">
        <f t="shared" si="277"/>
        <v>0</v>
      </c>
      <c r="EA114" s="13">
        <f t="shared" si="278"/>
        <v>0</v>
      </c>
      <c r="EB114" s="13">
        <f t="shared" si="279"/>
        <v>0</v>
      </c>
      <c r="EC114" s="13">
        <f t="shared" si="280"/>
        <v>0</v>
      </c>
      <c r="ED114" s="13">
        <f t="shared" si="281"/>
        <v>0</v>
      </c>
      <c r="EE114" s="13">
        <f t="shared" si="282"/>
        <v>0</v>
      </c>
      <c r="EF114" s="13">
        <f t="shared" si="283"/>
        <v>0</v>
      </c>
      <c r="EG114" s="13">
        <f t="shared" si="284"/>
        <v>0</v>
      </c>
      <c r="EH114" s="13">
        <f t="shared" si="285"/>
        <v>0</v>
      </c>
      <c r="EI114" s="13">
        <f t="shared" si="286"/>
        <v>0</v>
      </c>
      <c r="EJ114" s="13">
        <f t="shared" si="287"/>
        <v>0</v>
      </c>
      <c r="EK114" s="13">
        <f t="shared" si="288"/>
        <v>0</v>
      </c>
      <c r="EL114" s="13">
        <f t="shared" si="289"/>
        <v>0</v>
      </c>
      <c r="EM114" s="13">
        <f t="shared" si="290"/>
        <v>0</v>
      </c>
      <c r="EN114" s="13">
        <f t="shared" si="291"/>
        <v>0</v>
      </c>
      <c r="EO114" s="13">
        <f t="shared" si="292"/>
        <v>0</v>
      </c>
      <c r="EP114" s="13">
        <f t="shared" si="293"/>
        <v>0</v>
      </c>
      <c r="EQ114" s="13">
        <f t="shared" si="294"/>
        <v>0</v>
      </c>
      <c r="ER114" s="13">
        <f t="shared" si="295"/>
        <v>0</v>
      </c>
      <c r="ES114" s="13">
        <f t="shared" si="296"/>
        <v>0</v>
      </c>
      <c r="ET114" s="13">
        <f t="shared" si="297"/>
        <v>0</v>
      </c>
      <c r="EU114" s="13">
        <f t="shared" si="298"/>
        <v>0</v>
      </c>
      <c r="EV114" s="13">
        <f t="shared" si="299"/>
        <v>0</v>
      </c>
      <c r="EW114" s="13">
        <f t="shared" si="300"/>
        <v>0</v>
      </c>
      <c r="EX114" s="13">
        <f t="shared" si="301"/>
        <v>0</v>
      </c>
      <c r="EY114" s="13">
        <f t="shared" si="302"/>
        <v>0</v>
      </c>
      <c r="EZ114" s="13">
        <f t="shared" si="303"/>
        <v>0</v>
      </c>
      <c r="FA114" s="13">
        <f t="shared" si="304"/>
        <v>0</v>
      </c>
      <c r="FB114" s="13">
        <f t="shared" si="305"/>
        <v>0</v>
      </c>
      <c r="FC114" s="13">
        <f t="shared" si="306"/>
        <v>0</v>
      </c>
      <c r="FD114" s="13">
        <f t="shared" si="307"/>
        <v>0</v>
      </c>
      <c r="FE114" s="13">
        <f t="shared" si="308"/>
        <v>0</v>
      </c>
      <c r="FF114" s="13">
        <f t="shared" si="309"/>
        <v>0</v>
      </c>
      <c r="FG114" s="13">
        <f t="shared" si="310"/>
        <v>0</v>
      </c>
      <c r="FH114" s="13">
        <f t="shared" si="311"/>
        <v>0</v>
      </c>
      <c r="FI114" s="13">
        <f t="shared" si="312"/>
        <v>0</v>
      </c>
      <c r="FJ114" s="13">
        <f t="shared" si="313"/>
        <v>0</v>
      </c>
      <c r="FK114" s="13">
        <f t="shared" si="314"/>
        <v>0</v>
      </c>
      <c r="FL114" s="13">
        <f t="shared" si="315"/>
        <v>0</v>
      </c>
      <c r="FM114" s="13">
        <f t="shared" si="316"/>
        <v>0</v>
      </c>
      <c r="FN114" s="13">
        <f t="shared" si="317"/>
        <v>0</v>
      </c>
      <c r="FO114" s="13">
        <f t="shared" si="318"/>
        <v>0</v>
      </c>
      <c r="FP114" s="13">
        <f t="shared" si="319"/>
        <v>0</v>
      </c>
      <c r="FQ114" s="13">
        <f t="shared" si="320"/>
        <v>0</v>
      </c>
      <c r="FR114" s="13">
        <f t="shared" si="321"/>
        <v>0</v>
      </c>
      <c r="FS114" s="13">
        <f t="shared" si="322"/>
        <v>0</v>
      </c>
      <c r="FT114" s="13">
        <f t="shared" si="323"/>
        <v>0</v>
      </c>
      <c r="FU114" s="13">
        <f t="shared" si="324"/>
        <v>0</v>
      </c>
      <c r="FV114" s="13">
        <f t="shared" si="325"/>
        <v>0</v>
      </c>
      <c r="FW114" s="13">
        <f t="shared" si="326"/>
        <v>0</v>
      </c>
      <c r="FX114" s="13">
        <f t="shared" si="327"/>
        <v>0</v>
      </c>
      <c r="FY114" s="13">
        <f t="shared" si="328"/>
        <v>0</v>
      </c>
      <c r="FZ114" s="13">
        <f t="shared" si="329"/>
        <v>0</v>
      </c>
      <c r="GA114" s="13">
        <f t="shared" si="330"/>
        <v>0</v>
      </c>
      <c r="GB114" s="13">
        <f t="shared" si="331"/>
        <v>0</v>
      </c>
      <c r="GC114" s="13">
        <f t="shared" si="332"/>
        <v>0</v>
      </c>
      <c r="GD114" s="13">
        <f t="shared" si="333"/>
        <v>0</v>
      </c>
      <c r="GE114" s="13">
        <f t="shared" si="334"/>
        <v>1</v>
      </c>
      <c r="GF114" s="13">
        <f t="shared" si="335"/>
        <v>0</v>
      </c>
      <c r="GG114" s="13">
        <f t="shared" si="336"/>
        <v>0</v>
      </c>
      <c r="GH114" s="30">
        <f t="shared" si="337"/>
        <v>2</v>
      </c>
    </row>
    <row r="115" spans="1:190">
      <c r="A115" s="2">
        <f>'database including 834 studies'!A115</f>
        <v>114</v>
      </c>
      <c r="B115" s="2">
        <f>'database including 834 studies'!J115</f>
        <v>1</v>
      </c>
      <c r="C115" s="2">
        <f>'database including 834 studies'!K115</f>
        <v>4</v>
      </c>
      <c r="D115" s="2">
        <f>'database including 834 studies'!L115</f>
        <v>1</v>
      </c>
      <c r="E115" s="2">
        <f>'database including 834 studies'!M115</f>
        <v>1</v>
      </c>
      <c r="F115" s="2">
        <f>'database including 834 studies'!N115</f>
        <v>1</v>
      </c>
      <c r="G115" s="2">
        <f>'database including 834 studies'!O115</f>
        <v>0</v>
      </c>
      <c r="H115" s="2">
        <f>'database including 834 studies'!P115</f>
        <v>1</v>
      </c>
      <c r="I115" s="2">
        <f>'database including 834 studies'!Q115</f>
        <v>0</v>
      </c>
      <c r="J115" s="2">
        <f>'database including 834 studies'!R115</f>
        <v>2015</v>
      </c>
      <c r="K115" s="29">
        <f>'database including 834 studies'!A645</f>
        <v>644</v>
      </c>
      <c r="L115" s="2">
        <f>'database including 834 studies'!J645</f>
        <v>0</v>
      </c>
      <c r="M115" s="2">
        <f>'database including 834 studies'!K645</f>
        <v>6</v>
      </c>
      <c r="N115" s="2">
        <f>'database including 834 studies'!L645</f>
        <v>1</v>
      </c>
      <c r="O115" s="2">
        <f>'database including 834 studies'!M645</f>
        <v>1</v>
      </c>
      <c r="P115" s="2">
        <f>'database including 834 studies'!N645</f>
        <v>1</v>
      </c>
      <c r="Q115" s="2">
        <f>'database including 834 studies'!O645</f>
        <v>1</v>
      </c>
      <c r="R115" s="2">
        <f>'database including 834 studies'!P645</f>
        <v>1</v>
      </c>
      <c r="S115" s="2">
        <f>'database including 834 studies'!Q645</f>
        <v>1</v>
      </c>
      <c r="T115" s="2">
        <f>'database including 834 studies'!R645</f>
        <v>2021</v>
      </c>
      <c r="V115" s="13">
        <f t="shared" si="169"/>
        <v>0</v>
      </c>
      <c r="W115" s="13">
        <f t="shared" si="170"/>
        <v>0</v>
      </c>
      <c r="X115" s="13">
        <f t="shared" si="171"/>
        <v>0</v>
      </c>
      <c r="Y115" s="13">
        <f t="shared" si="172"/>
        <v>0</v>
      </c>
      <c r="Z115" s="13">
        <f t="shared" si="173"/>
        <v>0</v>
      </c>
      <c r="AA115" s="13">
        <f t="shared" si="174"/>
        <v>0</v>
      </c>
      <c r="AB115" s="13">
        <f t="shared" si="175"/>
        <v>0</v>
      </c>
      <c r="AC115" s="13">
        <f t="shared" si="176"/>
        <v>0</v>
      </c>
      <c r="AD115" s="13">
        <f t="shared" si="177"/>
        <v>0</v>
      </c>
      <c r="AE115" s="13">
        <f t="shared" si="178"/>
        <v>0</v>
      </c>
      <c r="AF115" s="13">
        <f t="shared" si="179"/>
        <v>0</v>
      </c>
      <c r="AG115" s="13">
        <f t="shared" si="180"/>
        <v>0</v>
      </c>
      <c r="AH115" s="13">
        <f t="shared" si="181"/>
        <v>0</v>
      </c>
      <c r="AI115" s="13">
        <f t="shared" si="182"/>
        <v>0</v>
      </c>
      <c r="AJ115" s="13">
        <f t="shared" si="183"/>
        <v>0</v>
      </c>
      <c r="AK115" s="13">
        <f t="shared" si="184"/>
        <v>0</v>
      </c>
      <c r="AL115" s="13">
        <f t="shared" si="185"/>
        <v>0</v>
      </c>
      <c r="AM115" s="13">
        <f t="shared" si="186"/>
        <v>0</v>
      </c>
      <c r="AN115" s="13">
        <f t="shared" si="187"/>
        <v>0</v>
      </c>
      <c r="AO115" s="13">
        <f t="shared" si="188"/>
        <v>0</v>
      </c>
      <c r="AP115" s="13">
        <f t="shared" si="189"/>
        <v>0</v>
      </c>
      <c r="AQ115" s="13">
        <f t="shared" si="190"/>
        <v>0</v>
      </c>
      <c r="AR115" s="13">
        <f t="shared" si="191"/>
        <v>0</v>
      </c>
      <c r="AS115" s="13">
        <f t="shared" si="192"/>
        <v>0</v>
      </c>
      <c r="AT115" s="13">
        <f t="shared" si="193"/>
        <v>0</v>
      </c>
      <c r="AU115" s="13">
        <f t="shared" si="194"/>
        <v>0</v>
      </c>
      <c r="AV115" s="13">
        <f t="shared" si="195"/>
        <v>0</v>
      </c>
      <c r="AW115" s="13">
        <f t="shared" si="196"/>
        <v>0</v>
      </c>
      <c r="AX115" s="13">
        <f t="shared" si="197"/>
        <v>0</v>
      </c>
      <c r="AY115" s="13">
        <f t="shared" si="198"/>
        <v>0</v>
      </c>
      <c r="AZ115" s="13">
        <f t="shared" si="199"/>
        <v>0</v>
      </c>
      <c r="BA115" s="13">
        <f t="shared" si="200"/>
        <v>0</v>
      </c>
      <c r="BB115" s="13">
        <f t="shared" si="201"/>
        <v>0</v>
      </c>
      <c r="BC115" s="13">
        <f t="shared" si="202"/>
        <v>0</v>
      </c>
      <c r="BD115" s="13">
        <f t="shared" si="203"/>
        <v>0</v>
      </c>
      <c r="BE115" s="13">
        <f t="shared" si="204"/>
        <v>0</v>
      </c>
      <c r="BF115" s="13">
        <f t="shared" si="205"/>
        <v>0</v>
      </c>
      <c r="BG115" s="13">
        <f t="shared" si="206"/>
        <v>0</v>
      </c>
      <c r="BH115" s="13">
        <f t="shared" si="207"/>
        <v>0</v>
      </c>
      <c r="BI115" s="13">
        <f t="shared" si="208"/>
        <v>0</v>
      </c>
      <c r="BJ115" s="13">
        <f t="shared" si="209"/>
        <v>0</v>
      </c>
      <c r="BK115" s="13">
        <f t="shared" si="210"/>
        <v>0</v>
      </c>
      <c r="BL115" s="13">
        <f t="shared" si="211"/>
        <v>0</v>
      </c>
      <c r="BM115" s="13">
        <f t="shared" si="212"/>
        <v>0</v>
      </c>
      <c r="BN115" s="13">
        <f t="shared" si="213"/>
        <v>0</v>
      </c>
      <c r="BO115" s="13">
        <f t="shared" si="214"/>
        <v>0</v>
      </c>
      <c r="BP115" s="13">
        <f t="shared" si="215"/>
        <v>0</v>
      </c>
      <c r="BQ115" s="13">
        <f t="shared" si="216"/>
        <v>0</v>
      </c>
      <c r="BR115" s="13">
        <f t="shared" si="217"/>
        <v>0</v>
      </c>
      <c r="BS115" s="13">
        <f t="shared" si="218"/>
        <v>0</v>
      </c>
      <c r="BT115" s="13">
        <f t="shared" si="219"/>
        <v>0</v>
      </c>
      <c r="BU115" s="13">
        <f t="shared" si="220"/>
        <v>0</v>
      </c>
      <c r="BV115" s="13">
        <f t="shared" si="221"/>
        <v>1</v>
      </c>
      <c r="BW115" s="13">
        <f t="shared" si="222"/>
        <v>0</v>
      </c>
      <c r="BX115" s="13">
        <f t="shared" si="223"/>
        <v>0</v>
      </c>
      <c r="BY115" s="13">
        <f t="shared" si="224"/>
        <v>0</v>
      </c>
      <c r="BZ115" s="13">
        <f t="shared" si="225"/>
        <v>0</v>
      </c>
      <c r="CA115" s="13">
        <f t="shared" si="226"/>
        <v>0</v>
      </c>
      <c r="CB115" s="13">
        <f t="shared" si="227"/>
        <v>0</v>
      </c>
      <c r="CC115" s="13">
        <f t="shared" si="228"/>
        <v>0</v>
      </c>
      <c r="CD115" s="13">
        <f t="shared" si="229"/>
        <v>0</v>
      </c>
      <c r="CE115" s="13">
        <f t="shared" si="230"/>
        <v>0</v>
      </c>
      <c r="CF115" s="13">
        <f t="shared" si="231"/>
        <v>0</v>
      </c>
      <c r="CG115" s="13">
        <f t="shared" si="232"/>
        <v>0</v>
      </c>
      <c r="CH115" s="13">
        <f t="shared" si="233"/>
        <v>0</v>
      </c>
      <c r="CI115" s="13">
        <f t="shared" si="234"/>
        <v>0</v>
      </c>
      <c r="CJ115" s="13">
        <f t="shared" si="235"/>
        <v>0</v>
      </c>
      <c r="CK115" s="13">
        <f t="shared" si="236"/>
        <v>0</v>
      </c>
      <c r="CL115" s="13">
        <f t="shared" si="237"/>
        <v>0</v>
      </c>
      <c r="CM115" s="13">
        <f t="shared" si="238"/>
        <v>0</v>
      </c>
      <c r="CN115" s="13">
        <f t="shared" si="239"/>
        <v>0</v>
      </c>
      <c r="CO115" s="13">
        <f t="shared" si="240"/>
        <v>0</v>
      </c>
      <c r="CP115" s="13">
        <f t="shared" si="241"/>
        <v>0</v>
      </c>
      <c r="CQ115" s="13">
        <f t="shared" si="242"/>
        <v>0</v>
      </c>
      <c r="CR115" s="13">
        <f t="shared" si="243"/>
        <v>0</v>
      </c>
      <c r="CS115" s="13">
        <f t="shared" si="244"/>
        <v>0</v>
      </c>
      <c r="CT115" s="13">
        <f t="shared" si="245"/>
        <v>0</v>
      </c>
      <c r="CU115" s="13">
        <f t="shared" si="246"/>
        <v>0</v>
      </c>
      <c r="CV115" s="13">
        <f t="shared" si="247"/>
        <v>0</v>
      </c>
      <c r="CW115" s="13">
        <f t="shared" si="248"/>
        <v>0</v>
      </c>
      <c r="CX115" s="13">
        <f t="shared" si="249"/>
        <v>0</v>
      </c>
      <c r="CY115" s="13">
        <f t="shared" si="250"/>
        <v>0</v>
      </c>
      <c r="CZ115" s="13">
        <f t="shared" si="251"/>
        <v>0</v>
      </c>
      <c r="DA115" s="13">
        <f t="shared" si="252"/>
        <v>0</v>
      </c>
      <c r="DB115" s="13">
        <f t="shared" si="253"/>
        <v>0</v>
      </c>
      <c r="DC115" s="13">
        <f t="shared" si="254"/>
        <v>0</v>
      </c>
      <c r="DD115" s="13">
        <f t="shared" si="255"/>
        <v>0</v>
      </c>
      <c r="DE115" s="13">
        <f t="shared" si="256"/>
        <v>0</v>
      </c>
      <c r="DF115" s="13">
        <f t="shared" si="257"/>
        <v>0</v>
      </c>
      <c r="DG115" s="13">
        <f t="shared" si="258"/>
        <v>0</v>
      </c>
      <c r="DH115" s="13">
        <f t="shared" si="259"/>
        <v>0</v>
      </c>
      <c r="DI115" s="13">
        <f t="shared" si="260"/>
        <v>0</v>
      </c>
      <c r="DJ115" s="13">
        <f t="shared" si="261"/>
        <v>0</v>
      </c>
      <c r="DK115" s="13">
        <f t="shared" si="262"/>
        <v>0</v>
      </c>
      <c r="DL115" s="13">
        <f t="shared" si="263"/>
        <v>0</v>
      </c>
      <c r="DM115" s="13">
        <f t="shared" si="264"/>
        <v>0</v>
      </c>
      <c r="DN115" s="13">
        <f t="shared" si="265"/>
        <v>0</v>
      </c>
      <c r="DO115" s="13">
        <f t="shared" si="266"/>
        <v>0</v>
      </c>
      <c r="DP115" s="13">
        <f t="shared" si="267"/>
        <v>0</v>
      </c>
      <c r="DQ115" s="13">
        <f t="shared" si="268"/>
        <v>0</v>
      </c>
      <c r="DR115" s="13">
        <f t="shared" si="269"/>
        <v>0</v>
      </c>
      <c r="DS115" s="13">
        <f t="shared" si="270"/>
        <v>0</v>
      </c>
      <c r="DT115" s="13">
        <f t="shared" si="271"/>
        <v>0</v>
      </c>
      <c r="DU115" s="13">
        <f t="shared" si="272"/>
        <v>0</v>
      </c>
      <c r="DV115" s="13">
        <f t="shared" si="273"/>
        <v>0</v>
      </c>
      <c r="DW115" s="13">
        <f t="shared" si="274"/>
        <v>0</v>
      </c>
      <c r="DX115" s="13">
        <f t="shared" si="275"/>
        <v>0</v>
      </c>
      <c r="DY115" s="13">
        <f t="shared" si="276"/>
        <v>0</v>
      </c>
      <c r="DZ115" s="13">
        <f t="shared" si="277"/>
        <v>0</v>
      </c>
      <c r="EA115" s="13">
        <f t="shared" si="278"/>
        <v>0</v>
      </c>
      <c r="EB115" s="13">
        <f t="shared" si="279"/>
        <v>0</v>
      </c>
      <c r="EC115" s="13">
        <f t="shared" si="280"/>
        <v>0</v>
      </c>
      <c r="ED115" s="13">
        <f t="shared" si="281"/>
        <v>0</v>
      </c>
      <c r="EE115" s="13">
        <f t="shared" si="282"/>
        <v>0</v>
      </c>
      <c r="EF115" s="13">
        <f t="shared" si="283"/>
        <v>0</v>
      </c>
      <c r="EG115" s="13">
        <f t="shared" si="284"/>
        <v>0</v>
      </c>
      <c r="EH115" s="13">
        <f t="shared" si="285"/>
        <v>0</v>
      </c>
      <c r="EI115" s="13">
        <f t="shared" si="286"/>
        <v>0</v>
      </c>
      <c r="EJ115" s="13">
        <f t="shared" si="287"/>
        <v>0</v>
      </c>
      <c r="EK115" s="13">
        <f t="shared" si="288"/>
        <v>0</v>
      </c>
      <c r="EL115" s="13">
        <f t="shared" si="289"/>
        <v>0</v>
      </c>
      <c r="EM115" s="13">
        <f t="shared" si="290"/>
        <v>0</v>
      </c>
      <c r="EN115" s="13">
        <f t="shared" si="291"/>
        <v>0</v>
      </c>
      <c r="EO115" s="13">
        <f t="shared" si="292"/>
        <v>0</v>
      </c>
      <c r="EP115" s="13">
        <f t="shared" si="293"/>
        <v>0</v>
      </c>
      <c r="EQ115" s="13">
        <f t="shared" si="294"/>
        <v>0</v>
      </c>
      <c r="ER115" s="13">
        <f t="shared" si="295"/>
        <v>0</v>
      </c>
      <c r="ES115" s="13">
        <f t="shared" si="296"/>
        <v>0</v>
      </c>
      <c r="ET115" s="13">
        <f t="shared" si="297"/>
        <v>0</v>
      </c>
      <c r="EU115" s="13">
        <f t="shared" si="298"/>
        <v>0</v>
      </c>
      <c r="EV115" s="13">
        <f t="shared" si="299"/>
        <v>0</v>
      </c>
      <c r="EW115" s="13">
        <f t="shared" si="300"/>
        <v>0</v>
      </c>
      <c r="EX115" s="13">
        <f t="shared" si="301"/>
        <v>0</v>
      </c>
      <c r="EY115" s="13">
        <f t="shared" si="302"/>
        <v>0</v>
      </c>
      <c r="EZ115" s="13">
        <f t="shared" si="303"/>
        <v>0</v>
      </c>
      <c r="FA115" s="13">
        <f t="shared" si="304"/>
        <v>0</v>
      </c>
      <c r="FB115" s="13">
        <f t="shared" si="305"/>
        <v>0</v>
      </c>
      <c r="FC115" s="13">
        <f t="shared" si="306"/>
        <v>0</v>
      </c>
      <c r="FD115" s="13">
        <f t="shared" si="307"/>
        <v>0</v>
      </c>
      <c r="FE115" s="13">
        <f t="shared" si="308"/>
        <v>0</v>
      </c>
      <c r="FF115" s="13">
        <f t="shared" si="309"/>
        <v>0</v>
      </c>
      <c r="FG115" s="13">
        <f t="shared" si="310"/>
        <v>0</v>
      </c>
      <c r="FH115" s="13">
        <f t="shared" si="311"/>
        <v>0</v>
      </c>
      <c r="FI115" s="13">
        <f t="shared" si="312"/>
        <v>0</v>
      </c>
      <c r="FJ115" s="13">
        <f t="shared" si="313"/>
        <v>0</v>
      </c>
      <c r="FK115" s="13">
        <f t="shared" si="314"/>
        <v>0</v>
      </c>
      <c r="FL115" s="13">
        <f t="shared" si="315"/>
        <v>0</v>
      </c>
      <c r="FM115" s="13">
        <f t="shared" si="316"/>
        <v>0</v>
      </c>
      <c r="FN115" s="13">
        <f t="shared" si="317"/>
        <v>0</v>
      </c>
      <c r="FO115" s="13">
        <f t="shared" si="318"/>
        <v>0</v>
      </c>
      <c r="FP115" s="13">
        <f t="shared" si="319"/>
        <v>0</v>
      </c>
      <c r="FQ115" s="13">
        <f t="shared" si="320"/>
        <v>0</v>
      </c>
      <c r="FR115" s="13">
        <f t="shared" si="321"/>
        <v>0</v>
      </c>
      <c r="FS115" s="13">
        <f t="shared" si="322"/>
        <v>0</v>
      </c>
      <c r="FT115" s="13">
        <f t="shared" si="323"/>
        <v>0</v>
      </c>
      <c r="FU115" s="13">
        <f t="shared" si="324"/>
        <v>0</v>
      </c>
      <c r="FV115" s="13">
        <f t="shared" si="325"/>
        <v>0</v>
      </c>
      <c r="FW115" s="13">
        <f t="shared" si="326"/>
        <v>0</v>
      </c>
      <c r="FX115" s="13">
        <f t="shared" si="327"/>
        <v>0</v>
      </c>
      <c r="FY115" s="13">
        <f t="shared" si="328"/>
        <v>0</v>
      </c>
      <c r="FZ115" s="13">
        <f t="shared" si="329"/>
        <v>0</v>
      </c>
      <c r="GA115" s="13">
        <f t="shared" si="330"/>
        <v>0</v>
      </c>
      <c r="GB115" s="13">
        <f t="shared" si="331"/>
        <v>0</v>
      </c>
      <c r="GC115" s="13">
        <f t="shared" si="332"/>
        <v>0</v>
      </c>
      <c r="GD115" s="13">
        <f t="shared" si="333"/>
        <v>0</v>
      </c>
      <c r="GE115" s="13">
        <f t="shared" si="334"/>
        <v>0</v>
      </c>
      <c r="GF115" s="13">
        <f t="shared" si="335"/>
        <v>1</v>
      </c>
      <c r="GG115" s="13">
        <f t="shared" si="336"/>
        <v>0</v>
      </c>
      <c r="GH115" s="30">
        <f t="shared" si="337"/>
        <v>2</v>
      </c>
    </row>
    <row r="116" spans="1:190">
      <c r="A116" s="2">
        <f>'database including 834 studies'!A116</f>
        <v>115</v>
      </c>
      <c r="B116" s="2">
        <f>'database including 834 studies'!J116</f>
        <v>1</v>
      </c>
      <c r="C116" s="2">
        <f>'database including 834 studies'!K116</f>
        <v>4</v>
      </c>
      <c r="D116" s="2">
        <f>'database including 834 studies'!L116</f>
        <v>1</v>
      </c>
      <c r="E116" s="2">
        <f>'database including 834 studies'!M116</f>
        <v>1</v>
      </c>
      <c r="F116" s="2">
        <f>'database including 834 studies'!N116</f>
        <v>1</v>
      </c>
      <c r="G116" s="2">
        <f>'database including 834 studies'!O116</f>
        <v>1</v>
      </c>
      <c r="H116" s="2">
        <f>'database including 834 studies'!P116</f>
        <v>0</v>
      </c>
      <c r="I116" s="2">
        <f>'database including 834 studies'!Q116</f>
        <v>0</v>
      </c>
      <c r="J116" s="2">
        <f>'database including 834 studies'!R116</f>
        <v>2018</v>
      </c>
      <c r="K116" s="29">
        <f>'database including 834 studies'!A646</f>
        <v>645</v>
      </c>
      <c r="L116" s="2">
        <f>'database including 834 studies'!J646</f>
        <v>0</v>
      </c>
      <c r="M116" s="2">
        <f>'database including 834 studies'!K646</f>
        <v>6</v>
      </c>
      <c r="N116" s="2">
        <f>'database including 834 studies'!L646</f>
        <v>1</v>
      </c>
      <c r="O116" s="2">
        <f>'database including 834 studies'!M646</f>
        <v>1</v>
      </c>
      <c r="P116" s="2">
        <f>'database including 834 studies'!N646</f>
        <v>1</v>
      </c>
      <c r="Q116" s="2">
        <f>'database including 834 studies'!O646</f>
        <v>1</v>
      </c>
      <c r="R116" s="2">
        <f>'database including 834 studies'!P646</f>
        <v>1</v>
      </c>
      <c r="S116" s="2">
        <f>'database including 834 studies'!Q646</f>
        <v>1</v>
      </c>
      <c r="T116" s="2">
        <f>'database including 834 studies'!R646</f>
        <v>2022</v>
      </c>
      <c r="V116" s="13">
        <f t="shared" si="169"/>
        <v>0</v>
      </c>
      <c r="W116" s="13">
        <f t="shared" si="170"/>
        <v>0</v>
      </c>
      <c r="X116" s="13">
        <f t="shared" si="171"/>
        <v>0</v>
      </c>
      <c r="Y116" s="13">
        <f t="shared" si="172"/>
        <v>0</v>
      </c>
      <c r="Z116" s="13">
        <f t="shared" si="173"/>
        <v>0</v>
      </c>
      <c r="AA116" s="13">
        <f t="shared" si="174"/>
        <v>0</v>
      </c>
      <c r="AB116" s="13">
        <f t="shared" si="175"/>
        <v>0</v>
      </c>
      <c r="AC116" s="13">
        <f t="shared" si="176"/>
        <v>0</v>
      </c>
      <c r="AD116" s="13">
        <f t="shared" si="177"/>
        <v>0</v>
      </c>
      <c r="AE116" s="13">
        <f t="shared" si="178"/>
        <v>0</v>
      </c>
      <c r="AF116" s="13">
        <f t="shared" si="179"/>
        <v>0</v>
      </c>
      <c r="AG116" s="13">
        <f t="shared" si="180"/>
        <v>0</v>
      </c>
      <c r="AH116" s="13">
        <f t="shared" si="181"/>
        <v>0</v>
      </c>
      <c r="AI116" s="13">
        <f t="shared" si="182"/>
        <v>0</v>
      </c>
      <c r="AJ116" s="13">
        <f t="shared" si="183"/>
        <v>0</v>
      </c>
      <c r="AK116" s="13">
        <f t="shared" si="184"/>
        <v>0</v>
      </c>
      <c r="AL116" s="13">
        <f t="shared" si="185"/>
        <v>0</v>
      </c>
      <c r="AM116" s="13">
        <f t="shared" si="186"/>
        <v>0</v>
      </c>
      <c r="AN116" s="13">
        <f t="shared" si="187"/>
        <v>0</v>
      </c>
      <c r="AO116" s="13">
        <f t="shared" si="188"/>
        <v>0</v>
      </c>
      <c r="AP116" s="13">
        <f t="shared" si="189"/>
        <v>0</v>
      </c>
      <c r="AQ116" s="13">
        <f t="shared" si="190"/>
        <v>0</v>
      </c>
      <c r="AR116" s="13">
        <f t="shared" si="191"/>
        <v>0</v>
      </c>
      <c r="AS116" s="13">
        <f t="shared" si="192"/>
        <v>0</v>
      </c>
      <c r="AT116" s="13">
        <f t="shared" si="193"/>
        <v>0</v>
      </c>
      <c r="AU116" s="13">
        <f t="shared" si="194"/>
        <v>0</v>
      </c>
      <c r="AV116" s="13">
        <f t="shared" si="195"/>
        <v>0</v>
      </c>
      <c r="AW116" s="13">
        <f t="shared" si="196"/>
        <v>0</v>
      </c>
      <c r="AX116" s="13">
        <f t="shared" si="197"/>
        <v>0</v>
      </c>
      <c r="AY116" s="13">
        <f t="shared" si="198"/>
        <v>0</v>
      </c>
      <c r="AZ116" s="13">
        <f t="shared" si="199"/>
        <v>0</v>
      </c>
      <c r="BA116" s="13">
        <f t="shared" si="200"/>
        <v>0</v>
      </c>
      <c r="BB116" s="13">
        <f t="shared" si="201"/>
        <v>0</v>
      </c>
      <c r="BC116" s="13">
        <f t="shared" si="202"/>
        <v>0</v>
      </c>
      <c r="BD116" s="13">
        <f t="shared" si="203"/>
        <v>0</v>
      </c>
      <c r="BE116" s="13">
        <f t="shared" si="204"/>
        <v>0</v>
      </c>
      <c r="BF116" s="13">
        <f t="shared" si="205"/>
        <v>0</v>
      </c>
      <c r="BG116" s="13">
        <f t="shared" si="206"/>
        <v>0</v>
      </c>
      <c r="BH116" s="13">
        <f t="shared" si="207"/>
        <v>0</v>
      </c>
      <c r="BI116" s="13">
        <f t="shared" si="208"/>
        <v>0</v>
      </c>
      <c r="BJ116" s="13">
        <f t="shared" si="209"/>
        <v>0</v>
      </c>
      <c r="BK116" s="13">
        <f t="shared" si="210"/>
        <v>0</v>
      </c>
      <c r="BL116" s="13">
        <f t="shared" si="211"/>
        <v>0</v>
      </c>
      <c r="BM116" s="13">
        <f t="shared" si="212"/>
        <v>0</v>
      </c>
      <c r="BN116" s="13">
        <f t="shared" si="213"/>
        <v>0</v>
      </c>
      <c r="BO116" s="13">
        <f t="shared" si="214"/>
        <v>0</v>
      </c>
      <c r="BP116" s="13">
        <f t="shared" si="215"/>
        <v>0</v>
      </c>
      <c r="BQ116" s="13">
        <f t="shared" si="216"/>
        <v>0</v>
      </c>
      <c r="BR116" s="13">
        <f t="shared" si="217"/>
        <v>0</v>
      </c>
      <c r="BS116" s="13">
        <f t="shared" si="218"/>
        <v>0</v>
      </c>
      <c r="BT116" s="13">
        <f t="shared" si="219"/>
        <v>0</v>
      </c>
      <c r="BU116" s="13">
        <f t="shared" si="220"/>
        <v>0</v>
      </c>
      <c r="BV116" s="13">
        <f t="shared" si="221"/>
        <v>0</v>
      </c>
      <c r="BW116" s="13">
        <f t="shared" si="222"/>
        <v>0</v>
      </c>
      <c r="BX116" s="13">
        <f t="shared" si="223"/>
        <v>0</v>
      </c>
      <c r="BY116" s="13">
        <f t="shared" si="224"/>
        <v>1</v>
      </c>
      <c r="BZ116" s="13">
        <f t="shared" si="225"/>
        <v>0</v>
      </c>
      <c r="CA116" s="13">
        <f t="shared" si="226"/>
        <v>0</v>
      </c>
      <c r="CB116" s="13">
        <f t="shared" si="227"/>
        <v>0</v>
      </c>
      <c r="CC116" s="13">
        <f t="shared" si="228"/>
        <v>0</v>
      </c>
      <c r="CD116" s="13">
        <f t="shared" si="229"/>
        <v>0</v>
      </c>
      <c r="CE116" s="13">
        <f t="shared" si="230"/>
        <v>0</v>
      </c>
      <c r="CF116" s="13">
        <f t="shared" si="231"/>
        <v>0</v>
      </c>
      <c r="CG116" s="13">
        <f t="shared" si="232"/>
        <v>0</v>
      </c>
      <c r="CH116" s="13">
        <f t="shared" si="233"/>
        <v>0</v>
      </c>
      <c r="CI116" s="13">
        <f t="shared" si="234"/>
        <v>0</v>
      </c>
      <c r="CJ116" s="13">
        <f t="shared" si="235"/>
        <v>0</v>
      </c>
      <c r="CK116" s="13">
        <f t="shared" si="236"/>
        <v>0</v>
      </c>
      <c r="CL116" s="13">
        <f t="shared" si="237"/>
        <v>0</v>
      </c>
      <c r="CM116" s="13">
        <f t="shared" si="238"/>
        <v>0</v>
      </c>
      <c r="CN116" s="13">
        <f t="shared" si="239"/>
        <v>0</v>
      </c>
      <c r="CO116" s="13">
        <f t="shared" si="240"/>
        <v>0</v>
      </c>
      <c r="CP116" s="13">
        <f t="shared" si="241"/>
        <v>0</v>
      </c>
      <c r="CQ116" s="13">
        <f t="shared" si="242"/>
        <v>0</v>
      </c>
      <c r="CR116" s="13">
        <f t="shared" si="243"/>
        <v>0</v>
      </c>
      <c r="CS116" s="13">
        <f t="shared" si="244"/>
        <v>0</v>
      </c>
      <c r="CT116" s="13">
        <f t="shared" si="245"/>
        <v>0</v>
      </c>
      <c r="CU116" s="13">
        <f t="shared" si="246"/>
        <v>0</v>
      </c>
      <c r="CV116" s="13">
        <f t="shared" si="247"/>
        <v>0</v>
      </c>
      <c r="CW116" s="13">
        <f t="shared" si="248"/>
        <v>0</v>
      </c>
      <c r="CX116" s="13">
        <f t="shared" si="249"/>
        <v>0</v>
      </c>
      <c r="CY116" s="13">
        <f t="shared" si="250"/>
        <v>0</v>
      </c>
      <c r="CZ116" s="13">
        <f t="shared" si="251"/>
        <v>0</v>
      </c>
      <c r="DA116" s="13">
        <f t="shared" si="252"/>
        <v>0</v>
      </c>
      <c r="DB116" s="13">
        <f t="shared" si="253"/>
        <v>0</v>
      </c>
      <c r="DC116" s="13">
        <f t="shared" si="254"/>
        <v>0</v>
      </c>
      <c r="DD116" s="13">
        <f t="shared" si="255"/>
        <v>0</v>
      </c>
      <c r="DE116" s="13">
        <f t="shared" si="256"/>
        <v>0</v>
      </c>
      <c r="DF116" s="13">
        <f t="shared" si="257"/>
        <v>0</v>
      </c>
      <c r="DG116" s="13">
        <f t="shared" si="258"/>
        <v>0</v>
      </c>
      <c r="DH116" s="13">
        <f t="shared" si="259"/>
        <v>0</v>
      </c>
      <c r="DI116" s="13">
        <f t="shared" si="260"/>
        <v>0</v>
      </c>
      <c r="DJ116" s="13">
        <f t="shared" si="261"/>
        <v>0</v>
      </c>
      <c r="DK116" s="13">
        <f t="shared" si="262"/>
        <v>0</v>
      </c>
      <c r="DL116" s="13">
        <f t="shared" si="263"/>
        <v>0</v>
      </c>
      <c r="DM116" s="13">
        <f t="shared" si="264"/>
        <v>0</v>
      </c>
      <c r="DN116" s="13">
        <f t="shared" si="265"/>
        <v>0</v>
      </c>
      <c r="DO116" s="13">
        <f t="shared" si="266"/>
        <v>0</v>
      </c>
      <c r="DP116" s="13">
        <f t="shared" si="267"/>
        <v>0</v>
      </c>
      <c r="DQ116" s="13">
        <f t="shared" si="268"/>
        <v>0</v>
      </c>
      <c r="DR116" s="13">
        <f t="shared" si="269"/>
        <v>0</v>
      </c>
      <c r="DS116" s="13">
        <f t="shared" si="270"/>
        <v>0</v>
      </c>
      <c r="DT116" s="13">
        <f t="shared" si="271"/>
        <v>0</v>
      </c>
      <c r="DU116" s="13">
        <f t="shared" si="272"/>
        <v>0</v>
      </c>
      <c r="DV116" s="13">
        <f t="shared" si="273"/>
        <v>0</v>
      </c>
      <c r="DW116" s="13">
        <f t="shared" si="274"/>
        <v>0</v>
      </c>
      <c r="DX116" s="13">
        <f t="shared" si="275"/>
        <v>0</v>
      </c>
      <c r="DY116" s="13">
        <f t="shared" si="276"/>
        <v>0</v>
      </c>
      <c r="DZ116" s="13">
        <f t="shared" si="277"/>
        <v>0</v>
      </c>
      <c r="EA116" s="13">
        <f t="shared" si="278"/>
        <v>0</v>
      </c>
      <c r="EB116" s="13">
        <f t="shared" si="279"/>
        <v>0</v>
      </c>
      <c r="EC116" s="13">
        <f t="shared" si="280"/>
        <v>0</v>
      </c>
      <c r="ED116" s="13">
        <f t="shared" si="281"/>
        <v>0</v>
      </c>
      <c r="EE116" s="13">
        <f t="shared" si="282"/>
        <v>0</v>
      </c>
      <c r="EF116" s="13">
        <f t="shared" si="283"/>
        <v>0</v>
      </c>
      <c r="EG116" s="13">
        <f t="shared" si="284"/>
        <v>0</v>
      </c>
      <c r="EH116" s="13">
        <f t="shared" si="285"/>
        <v>0</v>
      </c>
      <c r="EI116" s="13">
        <f t="shared" si="286"/>
        <v>0</v>
      </c>
      <c r="EJ116" s="13">
        <f t="shared" si="287"/>
        <v>0</v>
      </c>
      <c r="EK116" s="13">
        <f t="shared" si="288"/>
        <v>0</v>
      </c>
      <c r="EL116" s="13">
        <f t="shared" si="289"/>
        <v>0</v>
      </c>
      <c r="EM116" s="13">
        <f t="shared" si="290"/>
        <v>0</v>
      </c>
      <c r="EN116" s="13">
        <f t="shared" si="291"/>
        <v>0</v>
      </c>
      <c r="EO116" s="13">
        <f t="shared" si="292"/>
        <v>0</v>
      </c>
      <c r="EP116" s="13">
        <f t="shared" si="293"/>
        <v>0</v>
      </c>
      <c r="EQ116" s="13">
        <f t="shared" si="294"/>
        <v>0</v>
      </c>
      <c r="ER116" s="13">
        <f t="shared" si="295"/>
        <v>0</v>
      </c>
      <c r="ES116" s="13">
        <f t="shared" si="296"/>
        <v>0</v>
      </c>
      <c r="ET116" s="13">
        <f t="shared" si="297"/>
        <v>0</v>
      </c>
      <c r="EU116" s="13">
        <f t="shared" si="298"/>
        <v>0</v>
      </c>
      <c r="EV116" s="13">
        <f t="shared" si="299"/>
        <v>0</v>
      </c>
      <c r="EW116" s="13">
        <f t="shared" si="300"/>
        <v>0</v>
      </c>
      <c r="EX116" s="13">
        <f t="shared" si="301"/>
        <v>0</v>
      </c>
      <c r="EY116" s="13">
        <f t="shared" si="302"/>
        <v>0</v>
      </c>
      <c r="EZ116" s="13">
        <f t="shared" si="303"/>
        <v>0</v>
      </c>
      <c r="FA116" s="13">
        <f t="shared" si="304"/>
        <v>0</v>
      </c>
      <c r="FB116" s="13">
        <f t="shared" si="305"/>
        <v>0</v>
      </c>
      <c r="FC116" s="13">
        <f t="shared" si="306"/>
        <v>0</v>
      </c>
      <c r="FD116" s="13">
        <f t="shared" si="307"/>
        <v>0</v>
      </c>
      <c r="FE116" s="13">
        <f t="shared" si="308"/>
        <v>0</v>
      </c>
      <c r="FF116" s="13">
        <f t="shared" si="309"/>
        <v>0</v>
      </c>
      <c r="FG116" s="13">
        <f t="shared" si="310"/>
        <v>0</v>
      </c>
      <c r="FH116" s="13">
        <f t="shared" si="311"/>
        <v>0</v>
      </c>
      <c r="FI116" s="13">
        <f t="shared" si="312"/>
        <v>0</v>
      </c>
      <c r="FJ116" s="13">
        <f t="shared" si="313"/>
        <v>0</v>
      </c>
      <c r="FK116" s="13">
        <f t="shared" si="314"/>
        <v>0</v>
      </c>
      <c r="FL116" s="13">
        <f t="shared" si="315"/>
        <v>0</v>
      </c>
      <c r="FM116" s="13">
        <f t="shared" si="316"/>
        <v>0</v>
      </c>
      <c r="FN116" s="13">
        <f t="shared" si="317"/>
        <v>0</v>
      </c>
      <c r="FO116" s="13">
        <f t="shared" si="318"/>
        <v>0</v>
      </c>
      <c r="FP116" s="13">
        <f t="shared" si="319"/>
        <v>0</v>
      </c>
      <c r="FQ116" s="13">
        <f t="shared" si="320"/>
        <v>0</v>
      </c>
      <c r="FR116" s="13">
        <f t="shared" si="321"/>
        <v>0</v>
      </c>
      <c r="FS116" s="13">
        <f t="shared" si="322"/>
        <v>0</v>
      </c>
      <c r="FT116" s="13">
        <f t="shared" si="323"/>
        <v>0</v>
      </c>
      <c r="FU116" s="13">
        <f t="shared" si="324"/>
        <v>0</v>
      </c>
      <c r="FV116" s="13">
        <f t="shared" si="325"/>
        <v>0</v>
      </c>
      <c r="FW116" s="13">
        <f t="shared" si="326"/>
        <v>0</v>
      </c>
      <c r="FX116" s="13">
        <f t="shared" si="327"/>
        <v>0</v>
      </c>
      <c r="FY116" s="13">
        <f t="shared" si="328"/>
        <v>0</v>
      </c>
      <c r="FZ116" s="13">
        <f t="shared" si="329"/>
        <v>0</v>
      </c>
      <c r="GA116" s="13">
        <f t="shared" si="330"/>
        <v>0</v>
      </c>
      <c r="GB116" s="13">
        <f t="shared" si="331"/>
        <v>0</v>
      </c>
      <c r="GC116" s="13">
        <f t="shared" si="332"/>
        <v>0</v>
      </c>
      <c r="GD116" s="13">
        <f t="shared" si="333"/>
        <v>0</v>
      </c>
      <c r="GE116" s="13">
        <f t="shared" si="334"/>
        <v>0</v>
      </c>
      <c r="GF116" s="13">
        <f t="shared" si="335"/>
        <v>0</v>
      </c>
      <c r="GG116" s="13">
        <f t="shared" si="336"/>
        <v>1</v>
      </c>
      <c r="GH116" s="30">
        <f t="shared" si="337"/>
        <v>2</v>
      </c>
    </row>
    <row r="117" spans="1:190">
      <c r="A117" s="2">
        <f>'database including 834 studies'!A117</f>
        <v>116</v>
      </c>
      <c r="B117" s="2">
        <f>'database including 834 studies'!J117</f>
        <v>1</v>
      </c>
      <c r="C117" s="2">
        <f>'database including 834 studies'!K117</f>
        <v>4</v>
      </c>
      <c r="D117" s="2">
        <f>'database including 834 studies'!L117</f>
        <v>1</v>
      </c>
      <c r="E117" s="2">
        <f>'database including 834 studies'!M117</f>
        <v>1</v>
      </c>
      <c r="F117" s="2">
        <f>'database including 834 studies'!N117</f>
        <v>1</v>
      </c>
      <c r="G117" s="2">
        <f>'database including 834 studies'!O117</f>
        <v>0</v>
      </c>
      <c r="H117" s="2">
        <f>'database including 834 studies'!P117</f>
        <v>1</v>
      </c>
      <c r="I117" s="2">
        <f>'database including 834 studies'!Q117</f>
        <v>0</v>
      </c>
      <c r="J117" s="2">
        <f>'database including 834 studies'!R117</f>
        <v>2019</v>
      </c>
      <c r="K117" s="29">
        <f>'database including 834 studies'!A647</f>
        <v>646</v>
      </c>
      <c r="L117" s="2">
        <f>'database including 834 studies'!J647</f>
        <v>0</v>
      </c>
      <c r="M117" s="2">
        <f>'database including 834 studies'!K647</f>
        <v>6</v>
      </c>
      <c r="N117" s="2">
        <f>'database including 834 studies'!L647</f>
        <v>1</v>
      </c>
      <c r="O117" s="2">
        <f>'database including 834 studies'!M647</f>
        <v>1</v>
      </c>
      <c r="P117" s="2">
        <f>'database including 834 studies'!N647</f>
        <v>1</v>
      </c>
      <c r="Q117" s="2">
        <f>'database including 834 studies'!O647</f>
        <v>1</v>
      </c>
      <c r="R117" s="2">
        <f>'database including 834 studies'!P647</f>
        <v>1</v>
      </c>
      <c r="S117" s="2">
        <f>'database including 834 studies'!Q647</f>
        <v>1</v>
      </c>
      <c r="T117" s="2">
        <f>'database including 834 studies'!R647</f>
        <v>2016</v>
      </c>
      <c r="V117" s="13">
        <f t="shared" si="169"/>
        <v>0</v>
      </c>
      <c r="W117" s="13">
        <f t="shared" si="170"/>
        <v>0</v>
      </c>
      <c r="X117" s="13">
        <f t="shared" si="171"/>
        <v>0</v>
      </c>
      <c r="Y117" s="13">
        <f t="shared" si="172"/>
        <v>0</v>
      </c>
      <c r="Z117" s="13">
        <f t="shared" si="173"/>
        <v>0</v>
      </c>
      <c r="AA117" s="13">
        <f t="shared" si="174"/>
        <v>0</v>
      </c>
      <c r="AB117" s="13">
        <f t="shared" si="175"/>
        <v>0</v>
      </c>
      <c r="AC117" s="13">
        <f t="shared" si="176"/>
        <v>0</v>
      </c>
      <c r="AD117" s="13">
        <f t="shared" si="177"/>
        <v>0</v>
      </c>
      <c r="AE117" s="13">
        <f t="shared" si="178"/>
        <v>0</v>
      </c>
      <c r="AF117" s="13">
        <f t="shared" si="179"/>
        <v>0</v>
      </c>
      <c r="AG117" s="13">
        <f t="shared" si="180"/>
        <v>0</v>
      </c>
      <c r="AH117" s="13">
        <f t="shared" si="181"/>
        <v>0</v>
      </c>
      <c r="AI117" s="13">
        <f t="shared" si="182"/>
        <v>0</v>
      </c>
      <c r="AJ117" s="13">
        <f t="shared" si="183"/>
        <v>0</v>
      </c>
      <c r="AK117" s="13">
        <f t="shared" si="184"/>
        <v>0</v>
      </c>
      <c r="AL117" s="13">
        <f t="shared" si="185"/>
        <v>0</v>
      </c>
      <c r="AM117" s="13">
        <f t="shared" si="186"/>
        <v>0</v>
      </c>
      <c r="AN117" s="13">
        <f t="shared" si="187"/>
        <v>0</v>
      </c>
      <c r="AO117" s="13">
        <f t="shared" si="188"/>
        <v>0</v>
      </c>
      <c r="AP117" s="13">
        <f t="shared" si="189"/>
        <v>0</v>
      </c>
      <c r="AQ117" s="13">
        <f t="shared" si="190"/>
        <v>0</v>
      </c>
      <c r="AR117" s="13">
        <f t="shared" si="191"/>
        <v>0</v>
      </c>
      <c r="AS117" s="13">
        <f t="shared" si="192"/>
        <v>0</v>
      </c>
      <c r="AT117" s="13">
        <f t="shared" si="193"/>
        <v>0</v>
      </c>
      <c r="AU117" s="13">
        <f t="shared" si="194"/>
        <v>0</v>
      </c>
      <c r="AV117" s="13">
        <f t="shared" si="195"/>
        <v>0</v>
      </c>
      <c r="AW117" s="13">
        <f t="shared" si="196"/>
        <v>0</v>
      </c>
      <c r="AX117" s="13">
        <f t="shared" si="197"/>
        <v>0</v>
      </c>
      <c r="AY117" s="13">
        <f t="shared" si="198"/>
        <v>0</v>
      </c>
      <c r="AZ117" s="13">
        <f t="shared" si="199"/>
        <v>0</v>
      </c>
      <c r="BA117" s="13">
        <f t="shared" si="200"/>
        <v>0</v>
      </c>
      <c r="BB117" s="13">
        <f t="shared" si="201"/>
        <v>0</v>
      </c>
      <c r="BC117" s="13">
        <f t="shared" si="202"/>
        <v>0</v>
      </c>
      <c r="BD117" s="13">
        <f t="shared" si="203"/>
        <v>0</v>
      </c>
      <c r="BE117" s="13">
        <f t="shared" si="204"/>
        <v>0</v>
      </c>
      <c r="BF117" s="13">
        <f t="shared" si="205"/>
        <v>0</v>
      </c>
      <c r="BG117" s="13">
        <f t="shared" si="206"/>
        <v>0</v>
      </c>
      <c r="BH117" s="13">
        <f t="shared" si="207"/>
        <v>0</v>
      </c>
      <c r="BI117" s="13">
        <f t="shared" si="208"/>
        <v>0</v>
      </c>
      <c r="BJ117" s="13">
        <f t="shared" si="209"/>
        <v>0</v>
      </c>
      <c r="BK117" s="13">
        <f t="shared" si="210"/>
        <v>0</v>
      </c>
      <c r="BL117" s="13">
        <f t="shared" si="211"/>
        <v>0</v>
      </c>
      <c r="BM117" s="13">
        <f t="shared" si="212"/>
        <v>0</v>
      </c>
      <c r="BN117" s="13">
        <f t="shared" si="213"/>
        <v>0</v>
      </c>
      <c r="BO117" s="13">
        <f t="shared" si="214"/>
        <v>0</v>
      </c>
      <c r="BP117" s="13">
        <f t="shared" si="215"/>
        <v>0</v>
      </c>
      <c r="BQ117" s="13">
        <f t="shared" si="216"/>
        <v>0</v>
      </c>
      <c r="BR117" s="13">
        <f t="shared" si="217"/>
        <v>0</v>
      </c>
      <c r="BS117" s="13">
        <f t="shared" si="218"/>
        <v>0</v>
      </c>
      <c r="BT117" s="13">
        <f t="shared" si="219"/>
        <v>0</v>
      </c>
      <c r="BU117" s="13">
        <f t="shared" si="220"/>
        <v>0</v>
      </c>
      <c r="BV117" s="13">
        <f t="shared" si="221"/>
        <v>0</v>
      </c>
      <c r="BW117" s="13">
        <f t="shared" si="222"/>
        <v>0</v>
      </c>
      <c r="BX117" s="13">
        <f t="shared" si="223"/>
        <v>0</v>
      </c>
      <c r="BY117" s="13">
        <f t="shared" si="224"/>
        <v>0</v>
      </c>
      <c r="BZ117" s="13">
        <f t="shared" si="225"/>
        <v>1</v>
      </c>
      <c r="CA117" s="13">
        <f t="shared" si="226"/>
        <v>0</v>
      </c>
      <c r="CB117" s="13">
        <f t="shared" si="227"/>
        <v>0</v>
      </c>
      <c r="CC117" s="13">
        <f t="shared" si="228"/>
        <v>0</v>
      </c>
      <c r="CD117" s="13">
        <f t="shared" si="229"/>
        <v>0</v>
      </c>
      <c r="CE117" s="13">
        <f t="shared" si="230"/>
        <v>0</v>
      </c>
      <c r="CF117" s="13">
        <f t="shared" si="231"/>
        <v>0</v>
      </c>
      <c r="CG117" s="13">
        <f t="shared" si="232"/>
        <v>0</v>
      </c>
      <c r="CH117" s="13">
        <f t="shared" si="233"/>
        <v>0</v>
      </c>
      <c r="CI117" s="13">
        <f t="shared" si="234"/>
        <v>0</v>
      </c>
      <c r="CJ117" s="13">
        <f t="shared" si="235"/>
        <v>0</v>
      </c>
      <c r="CK117" s="13">
        <f t="shared" si="236"/>
        <v>0</v>
      </c>
      <c r="CL117" s="13">
        <f t="shared" si="237"/>
        <v>0</v>
      </c>
      <c r="CM117" s="13">
        <f t="shared" si="238"/>
        <v>0</v>
      </c>
      <c r="CN117" s="13">
        <f t="shared" si="239"/>
        <v>0</v>
      </c>
      <c r="CO117" s="13">
        <f t="shared" si="240"/>
        <v>0</v>
      </c>
      <c r="CP117" s="13">
        <f t="shared" si="241"/>
        <v>0</v>
      </c>
      <c r="CQ117" s="13">
        <f t="shared" si="242"/>
        <v>0</v>
      </c>
      <c r="CR117" s="13">
        <f t="shared" si="243"/>
        <v>0</v>
      </c>
      <c r="CS117" s="13">
        <f t="shared" si="244"/>
        <v>0</v>
      </c>
      <c r="CT117" s="13">
        <f t="shared" si="245"/>
        <v>0</v>
      </c>
      <c r="CU117" s="13">
        <f t="shared" si="246"/>
        <v>0</v>
      </c>
      <c r="CV117" s="13">
        <f t="shared" si="247"/>
        <v>0</v>
      </c>
      <c r="CW117" s="13">
        <f t="shared" si="248"/>
        <v>0</v>
      </c>
      <c r="CX117" s="13">
        <f t="shared" si="249"/>
        <v>0</v>
      </c>
      <c r="CY117" s="13">
        <f t="shared" si="250"/>
        <v>0</v>
      </c>
      <c r="CZ117" s="13">
        <f t="shared" si="251"/>
        <v>0</v>
      </c>
      <c r="DA117" s="13">
        <f t="shared" si="252"/>
        <v>0</v>
      </c>
      <c r="DB117" s="13">
        <f t="shared" si="253"/>
        <v>0</v>
      </c>
      <c r="DC117" s="13">
        <f t="shared" si="254"/>
        <v>0</v>
      </c>
      <c r="DD117" s="13">
        <f t="shared" si="255"/>
        <v>0</v>
      </c>
      <c r="DE117" s="13">
        <f t="shared" si="256"/>
        <v>0</v>
      </c>
      <c r="DF117" s="13">
        <f t="shared" si="257"/>
        <v>0</v>
      </c>
      <c r="DG117" s="13">
        <f t="shared" si="258"/>
        <v>0</v>
      </c>
      <c r="DH117" s="13">
        <f t="shared" si="259"/>
        <v>0</v>
      </c>
      <c r="DI117" s="13">
        <f t="shared" si="260"/>
        <v>0</v>
      </c>
      <c r="DJ117" s="13">
        <f t="shared" si="261"/>
        <v>0</v>
      </c>
      <c r="DK117" s="13">
        <f t="shared" si="262"/>
        <v>0</v>
      </c>
      <c r="DL117" s="13">
        <f t="shared" si="263"/>
        <v>0</v>
      </c>
      <c r="DM117" s="13">
        <f t="shared" si="264"/>
        <v>0</v>
      </c>
      <c r="DN117" s="13">
        <f t="shared" si="265"/>
        <v>0</v>
      </c>
      <c r="DO117" s="13">
        <f t="shared" si="266"/>
        <v>0</v>
      </c>
      <c r="DP117" s="13">
        <f t="shared" si="267"/>
        <v>0</v>
      </c>
      <c r="DQ117" s="13">
        <f t="shared" si="268"/>
        <v>0</v>
      </c>
      <c r="DR117" s="13">
        <f t="shared" si="269"/>
        <v>0</v>
      </c>
      <c r="DS117" s="13">
        <f t="shared" si="270"/>
        <v>0</v>
      </c>
      <c r="DT117" s="13">
        <f t="shared" si="271"/>
        <v>0</v>
      </c>
      <c r="DU117" s="13">
        <f t="shared" si="272"/>
        <v>0</v>
      </c>
      <c r="DV117" s="13">
        <f t="shared" si="273"/>
        <v>0</v>
      </c>
      <c r="DW117" s="13">
        <f t="shared" si="274"/>
        <v>0</v>
      </c>
      <c r="DX117" s="13">
        <f t="shared" si="275"/>
        <v>0</v>
      </c>
      <c r="DY117" s="13">
        <f t="shared" si="276"/>
        <v>0</v>
      </c>
      <c r="DZ117" s="13">
        <f t="shared" si="277"/>
        <v>0</v>
      </c>
      <c r="EA117" s="13">
        <f t="shared" si="278"/>
        <v>0</v>
      </c>
      <c r="EB117" s="13">
        <f t="shared" si="279"/>
        <v>0</v>
      </c>
      <c r="EC117" s="13">
        <f t="shared" si="280"/>
        <v>0</v>
      </c>
      <c r="ED117" s="13">
        <f t="shared" si="281"/>
        <v>0</v>
      </c>
      <c r="EE117" s="13">
        <f t="shared" si="282"/>
        <v>0</v>
      </c>
      <c r="EF117" s="13">
        <f t="shared" si="283"/>
        <v>0</v>
      </c>
      <c r="EG117" s="13">
        <f t="shared" si="284"/>
        <v>0</v>
      </c>
      <c r="EH117" s="13">
        <f t="shared" si="285"/>
        <v>0</v>
      </c>
      <c r="EI117" s="13">
        <f t="shared" si="286"/>
        <v>0</v>
      </c>
      <c r="EJ117" s="13">
        <f t="shared" si="287"/>
        <v>0</v>
      </c>
      <c r="EK117" s="13">
        <f t="shared" si="288"/>
        <v>0</v>
      </c>
      <c r="EL117" s="13">
        <f t="shared" si="289"/>
        <v>0</v>
      </c>
      <c r="EM117" s="13">
        <f t="shared" si="290"/>
        <v>0</v>
      </c>
      <c r="EN117" s="13">
        <f t="shared" si="291"/>
        <v>0</v>
      </c>
      <c r="EO117" s="13">
        <f t="shared" si="292"/>
        <v>0</v>
      </c>
      <c r="EP117" s="13">
        <f t="shared" si="293"/>
        <v>0</v>
      </c>
      <c r="EQ117" s="13">
        <f t="shared" si="294"/>
        <v>0</v>
      </c>
      <c r="ER117" s="13">
        <f t="shared" si="295"/>
        <v>0</v>
      </c>
      <c r="ES117" s="13">
        <f t="shared" si="296"/>
        <v>0</v>
      </c>
      <c r="ET117" s="13">
        <f t="shared" si="297"/>
        <v>0</v>
      </c>
      <c r="EU117" s="13">
        <f t="shared" si="298"/>
        <v>0</v>
      </c>
      <c r="EV117" s="13">
        <f t="shared" si="299"/>
        <v>0</v>
      </c>
      <c r="EW117" s="13">
        <f t="shared" si="300"/>
        <v>0</v>
      </c>
      <c r="EX117" s="13">
        <f t="shared" si="301"/>
        <v>0</v>
      </c>
      <c r="EY117" s="13">
        <f t="shared" si="302"/>
        <v>0</v>
      </c>
      <c r="EZ117" s="13">
        <f t="shared" si="303"/>
        <v>0</v>
      </c>
      <c r="FA117" s="13">
        <f t="shared" si="304"/>
        <v>0</v>
      </c>
      <c r="FB117" s="13">
        <f t="shared" si="305"/>
        <v>0</v>
      </c>
      <c r="FC117" s="13">
        <f t="shared" si="306"/>
        <v>0</v>
      </c>
      <c r="FD117" s="13">
        <f t="shared" si="307"/>
        <v>0</v>
      </c>
      <c r="FE117" s="13">
        <f t="shared" si="308"/>
        <v>0</v>
      </c>
      <c r="FF117" s="13">
        <f t="shared" si="309"/>
        <v>0</v>
      </c>
      <c r="FG117" s="13">
        <f t="shared" si="310"/>
        <v>0</v>
      </c>
      <c r="FH117" s="13">
        <f t="shared" si="311"/>
        <v>0</v>
      </c>
      <c r="FI117" s="13">
        <f t="shared" si="312"/>
        <v>0</v>
      </c>
      <c r="FJ117" s="13">
        <f t="shared" si="313"/>
        <v>0</v>
      </c>
      <c r="FK117" s="13">
        <f t="shared" si="314"/>
        <v>0</v>
      </c>
      <c r="FL117" s="13">
        <f t="shared" si="315"/>
        <v>0</v>
      </c>
      <c r="FM117" s="13">
        <f t="shared" si="316"/>
        <v>0</v>
      </c>
      <c r="FN117" s="13">
        <f t="shared" si="317"/>
        <v>0</v>
      </c>
      <c r="FO117" s="13">
        <f t="shared" si="318"/>
        <v>0</v>
      </c>
      <c r="FP117" s="13">
        <f t="shared" si="319"/>
        <v>0</v>
      </c>
      <c r="FQ117" s="13">
        <f t="shared" si="320"/>
        <v>0</v>
      </c>
      <c r="FR117" s="13">
        <f t="shared" si="321"/>
        <v>0</v>
      </c>
      <c r="FS117" s="13">
        <f t="shared" si="322"/>
        <v>0</v>
      </c>
      <c r="FT117" s="13">
        <f t="shared" si="323"/>
        <v>0</v>
      </c>
      <c r="FU117" s="13">
        <f t="shared" si="324"/>
        <v>0</v>
      </c>
      <c r="FV117" s="13">
        <f t="shared" si="325"/>
        <v>0</v>
      </c>
      <c r="FW117" s="13">
        <f t="shared" si="326"/>
        <v>0</v>
      </c>
      <c r="FX117" s="13">
        <f t="shared" si="327"/>
        <v>0</v>
      </c>
      <c r="FY117" s="13">
        <f t="shared" si="328"/>
        <v>0</v>
      </c>
      <c r="FZ117" s="13">
        <f t="shared" si="329"/>
        <v>0</v>
      </c>
      <c r="GA117" s="13">
        <f t="shared" si="330"/>
        <v>1</v>
      </c>
      <c r="GB117" s="13">
        <f t="shared" si="331"/>
        <v>0</v>
      </c>
      <c r="GC117" s="13">
        <f t="shared" si="332"/>
        <v>0</v>
      </c>
      <c r="GD117" s="13">
        <f t="shared" si="333"/>
        <v>0</v>
      </c>
      <c r="GE117" s="13">
        <f t="shared" si="334"/>
        <v>0</v>
      </c>
      <c r="GF117" s="13">
        <f t="shared" si="335"/>
        <v>0</v>
      </c>
      <c r="GG117" s="13">
        <f t="shared" si="336"/>
        <v>0</v>
      </c>
      <c r="GH117" s="30">
        <f t="shared" si="337"/>
        <v>2</v>
      </c>
    </row>
    <row r="118" spans="1:190">
      <c r="A118" s="2">
        <f>'database including 834 studies'!A118</f>
        <v>117</v>
      </c>
      <c r="B118" s="2">
        <f>'database including 834 studies'!J118</f>
        <v>1</v>
      </c>
      <c r="C118" s="2">
        <f>'database including 834 studies'!K118</f>
        <v>4</v>
      </c>
      <c r="D118" s="2">
        <f>'database including 834 studies'!L118</f>
        <v>1</v>
      </c>
      <c r="E118" s="2">
        <f>'database including 834 studies'!M118</f>
        <v>1</v>
      </c>
      <c r="F118" s="2">
        <f>'database including 834 studies'!N118</f>
        <v>1</v>
      </c>
      <c r="G118" s="2">
        <f>'database including 834 studies'!O118</f>
        <v>1</v>
      </c>
      <c r="H118" s="2">
        <f>'database including 834 studies'!P118</f>
        <v>0</v>
      </c>
      <c r="I118" s="2">
        <f>'database including 834 studies'!Q118</f>
        <v>0</v>
      </c>
      <c r="J118" s="2">
        <f>'database including 834 studies'!R118</f>
        <v>2020</v>
      </c>
      <c r="K118" s="29">
        <f>'database including 834 studies'!A648</f>
        <v>647</v>
      </c>
      <c r="L118" s="2">
        <f>'database including 834 studies'!J648</f>
        <v>0</v>
      </c>
      <c r="M118" s="2">
        <f>'database including 834 studies'!K648</f>
        <v>6</v>
      </c>
      <c r="N118" s="2">
        <f>'database including 834 studies'!L648</f>
        <v>1</v>
      </c>
      <c r="O118" s="2">
        <f>'database including 834 studies'!M648</f>
        <v>1</v>
      </c>
      <c r="P118" s="2">
        <f>'database including 834 studies'!N648</f>
        <v>1</v>
      </c>
      <c r="Q118" s="2">
        <f>'database including 834 studies'!O648</f>
        <v>1</v>
      </c>
      <c r="R118" s="2">
        <f>'database including 834 studies'!P648</f>
        <v>1</v>
      </c>
      <c r="S118" s="2">
        <f>'database including 834 studies'!Q648</f>
        <v>1</v>
      </c>
      <c r="T118" s="2">
        <f>'database including 834 studies'!R648</f>
        <v>2017</v>
      </c>
      <c r="V118" s="13">
        <f t="shared" si="169"/>
        <v>0</v>
      </c>
      <c r="W118" s="13">
        <f t="shared" si="170"/>
        <v>0</v>
      </c>
      <c r="X118" s="13">
        <f t="shared" si="171"/>
        <v>0</v>
      </c>
      <c r="Y118" s="13">
        <f t="shared" si="172"/>
        <v>0</v>
      </c>
      <c r="Z118" s="13">
        <f t="shared" si="173"/>
        <v>0</v>
      </c>
      <c r="AA118" s="13">
        <f t="shared" si="174"/>
        <v>0</v>
      </c>
      <c r="AB118" s="13">
        <f t="shared" si="175"/>
        <v>0</v>
      </c>
      <c r="AC118" s="13">
        <f t="shared" si="176"/>
        <v>0</v>
      </c>
      <c r="AD118" s="13">
        <f t="shared" si="177"/>
        <v>0</v>
      </c>
      <c r="AE118" s="13">
        <f t="shared" si="178"/>
        <v>0</v>
      </c>
      <c r="AF118" s="13">
        <f t="shared" si="179"/>
        <v>0</v>
      </c>
      <c r="AG118" s="13">
        <f t="shared" si="180"/>
        <v>0</v>
      </c>
      <c r="AH118" s="13">
        <f t="shared" si="181"/>
        <v>0</v>
      </c>
      <c r="AI118" s="13">
        <f t="shared" si="182"/>
        <v>0</v>
      </c>
      <c r="AJ118" s="13">
        <f t="shared" si="183"/>
        <v>0</v>
      </c>
      <c r="AK118" s="13">
        <f t="shared" si="184"/>
        <v>0</v>
      </c>
      <c r="AL118" s="13">
        <f t="shared" si="185"/>
        <v>0</v>
      </c>
      <c r="AM118" s="13">
        <f t="shared" si="186"/>
        <v>0</v>
      </c>
      <c r="AN118" s="13">
        <f t="shared" si="187"/>
        <v>0</v>
      </c>
      <c r="AO118" s="13">
        <f t="shared" si="188"/>
        <v>0</v>
      </c>
      <c r="AP118" s="13">
        <f t="shared" si="189"/>
        <v>0</v>
      </c>
      <c r="AQ118" s="13">
        <f t="shared" si="190"/>
        <v>0</v>
      </c>
      <c r="AR118" s="13">
        <f t="shared" si="191"/>
        <v>0</v>
      </c>
      <c r="AS118" s="13">
        <f t="shared" si="192"/>
        <v>0</v>
      </c>
      <c r="AT118" s="13">
        <f t="shared" si="193"/>
        <v>0</v>
      </c>
      <c r="AU118" s="13">
        <f t="shared" si="194"/>
        <v>0</v>
      </c>
      <c r="AV118" s="13">
        <f t="shared" si="195"/>
        <v>0</v>
      </c>
      <c r="AW118" s="13">
        <f t="shared" si="196"/>
        <v>0</v>
      </c>
      <c r="AX118" s="13">
        <f t="shared" si="197"/>
        <v>0</v>
      </c>
      <c r="AY118" s="13">
        <f t="shared" si="198"/>
        <v>0</v>
      </c>
      <c r="AZ118" s="13">
        <f t="shared" si="199"/>
        <v>0</v>
      </c>
      <c r="BA118" s="13">
        <f t="shared" si="200"/>
        <v>0</v>
      </c>
      <c r="BB118" s="13">
        <f t="shared" si="201"/>
        <v>0</v>
      </c>
      <c r="BC118" s="13">
        <f t="shared" si="202"/>
        <v>0</v>
      </c>
      <c r="BD118" s="13">
        <f t="shared" si="203"/>
        <v>0</v>
      </c>
      <c r="BE118" s="13">
        <f t="shared" si="204"/>
        <v>0</v>
      </c>
      <c r="BF118" s="13">
        <f t="shared" si="205"/>
        <v>0</v>
      </c>
      <c r="BG118" s="13">
        <f t="shared" si="206"/>
        <v>0</v>
      </c>
      <c r="BH118" s="13">
        <f t="shared" si="207"/>
        <v>0</v>
      </c>
      <c r="BI118" s="13">
        <f t="shared" si="208"/>
        <v>0</v>
      </c>
      <c r="BJ118" s="13">
        <f t="shared" si="209"/>
        <v>0</v>
      </c>
      <c r="BK118" s="13">
        <f t="shared" si="210"/>
        <v>0</v>
      </c>
      <c r="BL118" s="13">
        <f t="shared" si="211"/>
        <v>0</v>
      </c>
      <c r="BM118" s="13">
        <f t="shared" si="212"/>
        <v>0</v>
      </c>
      <c r="BN118" s="13">
        <f t="shared" si="213"/>
        <v>0</v>
      </c>
      <c r="BO118" s="13">
        <f t="shared" si="214"/>
        <v>0</v>
      </c>
      <c r="BP118" s="13">
        <f t="shared" si="215"/>
        <v>0</v>
      </c>
      <c r="BQ118" s="13">
        <f t="shared" si="216"/>
        <v>0</v>
      </c>
      <c r="BR118" s="13">
        <f t="shared" si="217"/>
        <v>0</v>
      </c>
      <c r="BS118" s="13">
        <f t="shared" si="218"/>
        <v>0</v>
      </c>
      <c r="BT118" s="13">
        <f t="shared" si="219"/>
        <v>0</v>
      </c>
      <c r="BU118" s="13">
        <f t="shared" si="220"/>
        <v>0</v>
      </c>
      <c r="BV118" s="13">
        <f t="shared" si="221"/>
        <v>0</v>
      </c>
      <c r="BW118" s="13">
        <f t="shared" si="222"/>
        <v>0</v>
      </c>
      <c r="BX118" s="13">
        <f t="shared" si="223"/>
        <v>0</v>
      </c>
      <c r="BY118" s="13">
        <f t="shared" si="224"/>
        <v>0</v>
      </c>
      <c r="BZ118" s="13">
        <f t="shared" si="225"/>
        <v>0</v>
      </c>
      <c r="CA118" s="13">
        <f t="shared" si="226"/>
        <v>1</v>
      </c>
      <c r="CB118" s="13">
        <f t="shared" si="227"/>
        <v>0</v>
      </c>
      <c r="CC118" s="13">
        <f t="shared" si="228"/>
        <v>0</v>
      </c>
      <c r="CD118" s="13">
        <f t="shared" si="229"/>
        <v>0</v>
      </c>
      <c r="CE118" s="13">
        <f t="shared" si="230"/>
        <v>0</v>
      </c>
      <c r="CF118" s="13">
        <f t="shared" si="231"/>
        <v>0</v>
      </c>
      <c r="CG118" s="13">
        <f t="shared" si="232"/>
        <v>0</v>
      </c>
      <c r="CH118" s="13">
        <f t="shared" si="233"/>
        <v>0</v>
      </c>
      <c r="CI118" s="13">
        <f t="shared" si="234"/>
        <v>0</v>
      </c>
      <c r="CJ118" s="13">
        <f t="shared" si="235"/>
        <v>0</v>
      </c>
      <c r="CK118" s="13">
        <f t="shared" si="236"/>
        <v>0</v>
      </c>
      <c r="CL118" s="13">
        <f t="shared" si="237"/>
        <v>0</v>
      </c>
      <c r="CM118" s="13">
        <f t="shared" si="238"/>
        <v>0</v>
      </c>
      <c r="CN118" s="13">
        <f t="shared" si="239"/>
        <v>0</v>
      </c>
      <c r="CO118" s="13">
        <f t="shared" si="240"/>
        <v>0</v>
      </c>
      <c r="CP118" s="13">
        <f t="shared" si="241"/>
        <v>0</v>
      </c>
      <c r="CQ118" s="13">
        <f t="shared" si="242"/>
        <v>0</v>
      </c>
      <c r="CR118" s="13">
        <f t="shared" si="243"/>
        <v>0</v>
      </c>
      <c r="CS118" s="13">
        <f t="shared" si="244"/>
        <v>0</v>
      </c>
      <c r="CT118" s="13">
        <f t="shared" si="245"/>
        <v>0</v>
      </c>
      <c r="CU118" s="13">
        <f t="shared" si="246"/>
        <v>0</v>
      </c>
      <c r="CV118" s="13">
        <f t="shared" si="247"/>
        <v>0</v>
      </c>
      <c r="CW118" s="13">
        <f t="shared" si="248"/>
        <v>0</v>
      </c>
      <c r="CX118" s="13">
        <f t="shared" si="249"/>
        <v>0</v>
      </c>
      <c r="CY118" s="13">
        <f t="shared" si="250"/>
        <v>0</v>
      </c>
      <c r="CZ118" s="13">
        <f t="shared" si="251"/>
        <v>0</v>
      </c>
      <c r="DA118" s="13">
        <f t="shared" si="252"/>
        <v>0</v>
      </c>
      <c r="DB118" s="13">
        <f t="shared" si="253"/>
        <v>0</v>
      </c>
      <c r="DC118" s="13">
        <f t="shared" si="254"/>
        <v>0</v>
      </c>
      <c r="DD118" s="13">
        <f t="shared" si="255"/>
        <v>0</v>
      </c>
      <c r="DE118" s="13">
        <f t="shared" si="256"/>
        <v>0</v>
      </c>
      <c r="DF118" s="13">
        <f t="shared" si="257"/>
        <v>0</v>
      </c>
      <c r="DG118" s="13">
        <f t="shared" si="258"/>
        <v>0</v>
      </c>
      <c r="DH118" s="13">
        <f t="shared" si="259"/>
        <v>0</v>
      </c>
      <c r="DI118" s="13">
        <f t="shared" si="260"/>
        <v>0</v>
      </c>
      <c r="DJ118" s="13">
        <f t="shared" si="261"/>
        <v>0</v>
      </c>
      <c r="DK118" s="13">
        <f t="shared" si="262"/>
        <v>0</v>
      </c>
      <c r="DL118" s="13">
        <f t="shared" si="263"/>
        <v>0</v>
      </c>
      <c r="DM118" s="13">
        <f t="shared" si="264"/>
        <v>0</v>
      </c>
      <c r="DN118" s="13">
        <f t="shared" si="265"/>
        <v>0</v>
      </c>
      <c r="DO118" s="13">
        <f t="shared" si="266"/>
        <v>0</v>
      </c>
      <c r="DP118" s="13">
        <f t="shared" si="267"/>
        <v>0</v>
      </c>
      <c r="DQ118" s="13">
        <f t="shared" si="268"/>
        <v>0</v>
      </c>
      <c r="DR118" s="13">
        <f t="shared" si="269"/>
        <v>0</v>
      </c>
      <c r="DS118" s="13">
        <f t="shared" si="270"/>
        <v>0</v>
      </c>
      <c r="DT118" s="13">
        <f t="shared" si="271"/>
        <v>0</v>
      </c>
      <c r="DU118" s="13">
        <f t="shared" si="272"/>
        <v>0</v>
      </c>
      <c r="DV118" s="13">
        <f t="shared" si="273"/>
        <v>0</v>
      </c>
      <c r="DW118" s="13">
        <f t="shared" si="274"/>
        <v>0</v>
      </c>
      <c r="DX118" s="13">
        <f t="shared" si="275"/>
        <v>0</v>
      </c>
      <c r="DY118" s="13">
        <f t="shared" si="276"/>
        <v>0</v>
      </c>
      <c r="DZ118" s="13">
        <f t="shared" si="277"/>
        <v>0</v>
      </c>
      <c r="EA118" s="13">
        <f t="shared" si="278"/>
        <v>0</v>
      </c>
      <c r="EB118" s="13">
        <f t="shared" si="279"/>
        <v>0</v>
      </c>
      <c r="EC118" s="13">
        <f t="shared" si="280"/>
        <v>0</v>
      </c>
      <c r="ED118" s="13">
        <f t="shared" si="281"/>
        <v>0</v>
      </c>
      <c r="EE118" s="13">
        <f t="shared" si="282"/>
        <v>0</v>
      </c>
      <c r="EF118" s="13">
        <f t="shared" si="283"/>
        <v>0</v>
      </c>
      <c r="EG118" s="13">
        <f t="shared" si="284"/>
        <v>0</v>
      </c>
      <c r="EH118" s="13">
        <f t="shared" si="285"/>
        <v>0</v>
      </c>
      <c r="EI118" s="13">
        <f t="shared" si="286"/>
        <v>0</v>
      </c>
      <c r="EJ118" s="13">
        <f t="shared" si="287"/>
        <v>0</v>
      </c>
      <c r="EK118" s="13">
        <f t="shared" si="288"/>
        <v>0</v>
      </c>
      <c r="EL118" s="13">
        <f t="shared" si="289"/>
        <v>0</v>
      </c>
      <c r="EM118" s="13">
        <f t="shared" si="290"/>
        <v>0</v>
      </c>
      <c r="EN118" s="13">
        <f t="shared" si="291"/>
        <v>0</v>
      </c>
      <c r="EO118" s="13">
        <f t="shared" si="292"/>
        <v>0</v>
      </c>
      <c r="EP118" s="13">
        <f t="shared" si="293"/>
        <v>0</v>
      </c>
      <c r="EQ118" s="13">
        <f t="shared" si="294"/>
        <v>0</v>
      </c>
      <c r="ER118" s="13">
        <f t="shared" si="295"/>
        <v>0</v>
      </c>
      <c r="ES118" s="13">
        <f t="shared" si="296"/>
        <v>0</v>
      </c>
      <c r="ET118" s="13">
        <f t="shared" si="297"/>
        <v>0</v>
      </c>
      <c r="EU118" s="13">
        <f t="shared" si="298"/>
        <v>0</v>
      </c>
      <c r="EV118" s="13">
        <f t="shared" si="299"/>
        <v>0</v>
      </c>
      <c r="EW118" s="13">
        <f t="shared" si="300"/>
        <v>0</v>
      </c>
      <c r="EX118" s="13">
        <f t="shared" si="301"/>
        <v>0</v>
      </c>
      <c r="EY118" s="13">
        <f t="shared" si="302"/>
        <v>0</v>
      </c>
      <c r="EZ118" s="13">
        <f t="shared" si="303"/>
        <v>0</v>
      </c>
      <c r="FA118" s="13">
        <f t="shared" si="304"/>
        <v>0</v>
      </c>
      <c r="FB118" s="13">
        <f t="shared" si="305"/>
        <v>0</v>
      </c>
      <c r="FC118" s="13">
        <f t="shared" si="306"/>
        <v>0</v>
      </c>
      <c r="FD118" s="13">
        <f t="shared" si="307"/>
        <v>0</v>
      </c>
      <c r="FE118" s="13">
        <f t="shared" si="308"/>
        <v>0</v>
      </c>
      <c r="FF118" s="13">
        <f t="shared" si="309"/>
        <v>0</v>
      </c>
      <c r="FG118" s="13">
        <f t="shared" si="310"/>
        <v>0</v>
      </c>
      <c r="FH118" s="13">
        <f t="shared" si="311"/>
        <v>0</v>
      </c>
      <c r="FI118" s="13">
        <f t="shared" si="312"/>
        <v>0</v>
      </c>
      <c r="FJ118" s="13">
        <f t="shared" si="313"/>
        <v>0</v>
      </c>
      <c r="FK118" s="13">
        <f t="shared" si="314"/>
        <v>0</v>
      </c>
      <c r="FL118" s="13">
        <f t="shared" si="315"/>
        <v>0</v>
      </c>
      <c r="FM118" s="13">
        <f t="shared" si="316"/>
        <v>0</v>
      </c>
      <c r="FN118" s="13">
        <f t="shared" si="317"/>
        <v>0</v>
      </c>
      <c r="FO118" s="13">
        <f t="shared" si="318"/>
        <v>0</v>
      </c>
      <c r="FP118" s="13">
        <f t="shared" si="319"/>
        <v>0</v>
      </c>
      <c r="FQ118" s="13">
        <f t="shared" si="320"/>
        <v>0</v>
      </c>
      <c r="FR118" s="13">
        <f t="shared" si="321"/>
        <v>0</v>
      </c>
      <c r="FS118" s="13">
        <f t="shared" si="322"/>
        <v>0</v>
      </c>
      <c r="FT118" s="13">
        <f t="shared" si="323"/>
        <v>0</v>
      </c>
      <c r="FU118" s="13">
        <f t="shared" si="324"/>
        <v>0</v>
      </c>
      <c r="FV118" s="13">
        <f t="shared" si="325"/>
        <v>0</v>
      </c>
      <c r="FW118" s="13">
        <f t="shared" si="326"/>
        <v>0</v>
      </c>
      <c r="FX118" s="13">
        <f t="shared" si="327"/>
        <v>0</v>
      </c>
      <c r="FY118" s="13">
        <f t="shared" si="328"/>
        <v>0</v>
      </c>
      <c r="FZ118" s="13">
        <f t="shared" si="329"/>
        <v>0</v>
      </c>
      <c r="GA118" s="13">
        <f t="shared" si="330"/>
        <v>0</v>
      </c>
      <c r="GB118" s="13">
        <f t="shared" si="331"/>
        <v>1</v>
      </c>
      <c r="GC118" s="13">
        <f t="shared" si="332"/>
        <v>0</v>
      </c>
      <c r="GD118" s="13">
        <f t="shared" si="333"/>
        <v>0</v>
      </c>
      <c r="GE118" s="13">
        <f t="shared" si="334"/>
        <v>0</v>
      </c>
      <c r="GF118" s="13">
        <f t="shared" si="335"/>
        <v>0</v>
      </c>
      <c r="GG118" s="13">
        <f t="shared" si="336"/>
        <v>0</v>
      </c>
      <c r="GH118" s="30">
        <f t="shared" si="337"/>
        <v>2</v>
      </c>
    </row>
    <row r="119" spans="1:190">
      <c r="A119" s="2">
        <f>'database including 834 studies'!A119</f>
        <v>118</v>
      </c>
      <c r="B119" s="2">
        <f>'database including 834 studies'!J119</f>
        <v>1</v>
      </c>
      <c r="C119" s="2">
        <f>'database including 834 studies'!K119</f>
        <v>4</v>
      </c>
      <c r="D119" s="2">
        <f>'database including 834 studies'!L119</f>
        <v>0</v>
      </c>
      <c r="E119" s="2">
        <f>'database including 834 studies'!M119</f>
        <v>1</v>
      </c>
      <c r="F119" s="2">
        <f>'database including 834 studies'!N119</f>
        <v>1</v>
      </c>
      <c r="G119" s="2">
        <f>'database including 834 studies'!O119</f>
        <v>1</v>
      </c>
      <c r="H119" s="2">
        <f>'database including 834 studies'!P119</f>
        <v>1</v>
      </c>
      <c r="I119" s="2">
        <f>'database including 834 studies'!Q119</f>
        <v>0</v>
      </c>
      <c r="J119" s="2">
        <f>'database including 834 studies'!R119</f>
        <v>2020</v>
      </c>
      <c r="K119" s="29">
        <f>'database including 834 studies'!A649</f>
        <v>648</v>
      </c>
      <c r="L119" s="2">
        <f>'database including 834 studies'!J649</f>
        <v>0</v>
      </c>
      <c r="M119" s="2">
        <f>'database including 834 studies'!K649</f>
        <v>6</v>
      </c>
      <c r="N119" s="2">
        <f>'database including 834 studies'!L649</f>
        <v>1</v>
      </c>
      <c r="O119" s="2">
        <f>'database including 834 studies'!M649</f>
        <v>1</v>
      </c>
      <c r="P119" s="2">
        <f>'database including 834 studies'!N649</f>
        <v>1</v>
      </c>
      <c r="Q119" s="2">
        <f>'database including 834 studies'!O649</f>
        <v>1</v>
      </c>
      <c r="R119" s="2">
        <f>'database including 834 studies'!P649</f>
        <v>1</v>
      </c>
      <c r="S119" s="2">
        <f>'database including 834 studies'!Q649</f>
        <v>1</v>
      </c>
      <c r="T119" s="2">
        <f>'database including 834 studies'!R649</f>
        <v>2015</v>
      </c>
      <c r="V119" s="13">
        <f t="shared" si="169"/>
        <v>0</v>
      </c>
      <c r="W119" s="13">
        <f t="shared" si="170"/>
        <v>0</v>
      </c>
      <c r="X119" s="13">
        <f t="shared" si="171"/>
        <v>0</v>
      </c>
      <c r="Y119" s="13">
        <f t="shared" si="172"/>
        <v>0</v>
      </c>
      <c r="Z119" s="13">
        <f t="shared" si="173"/>
        <v>0</v>
      </c>
      <c r="AA119" s="13">
        <f t="shared" si="174"/>
        <v>0</v>
      </c>
      <c r="AB119" s="13">
        <f t="shared" si="175"/>
        <v>0</v>
      </c>
      <c r="AC119" s="13">
        <f t="shared" si="176"/>
        <v>0</v>
      </c>
      <c r="AD119" s="13">
        <f t="shared" si="177"/>
        <v>0</v>
      </c>
      <c r="AE119" s="13">
        <f t="shared" si="178"/>
        <v>0</v>
      </c>
      <c r="AF119" s="13">
        <f t="shared" si="179"/>
        <v>0</v>
      </c>
      <c r="AG119" s="13">
        <f t="shared" si="180"/>
        <v>0</v>
      </c>
      <c r="AH119" s="13">
        <f t="shared" si="181"/>
        <v>0</v>
      </c>
      <c r="AI119" s="13">
        <f t="shared" si="182"/>
        <v>0</v>
      </c>
      <c r="AJ119" s="13">
        <f t="shared" si="183"/>
        <v>0</v>
      </c>
      <c r="AK119" s="13">
        <f t="shared" si="184"/>
        <v>0</v>
      </c>
      <c r="AL119" s="13">
        <f t="shared" si="185"/>
        <v>0</v>
      </c>
      <c r="AM119" s="13">
        <f t="shared" si="186"/>
        <v>0</v>
      </c>
      <c r="AN119" s="13">
        <f t="shared" si="187"/>
        <v>0</v>
      </c>
      <c r="AO119" s="13">
        <f t="shared" si="188"/>
        <v>0</v>
      </c>
      <c r="AP119" s="13">
        <f t="shared" si="189"/>
        <v>0</v>
      </c>
      <c r="AQ119" s="13">
        <f t="shared" si="190"/>
        <v>0</v>
      </c>
      <c r="AR119" s="13">
        <f t="shared" si="191"/>
        <v>0</v>
      </c>
      <c r="AS119" s="13">
        <f t="shared" si="192"/>
        <v>0</v>
      </c>
      <c r="AT119" s="13">
        <f t="shared" si="193"/>
        <v>0</v>
      </c>
      <c r="AU119" s="13">
        <f t="shared" si="194"/>
        <v>0</v>
      </c>
      <c r="AV119" s="13">
        <f t="shared" si="195"/>
        <v>0</v>
      </c>
      <c r="AW119" s="13">
        <f t="shared" si="196"/>
        <v>0</v>
      </c>
      <c r="AX119" s="13">
        <f t="shared" si="197"/>
        <v>0</v>
      </c>
      <c r="AY119" s="13">
        <f t="shared" si="198"/>
        <v>0</v>
      </c>
      <c r="AZ119" s="13">
        <f t="shared" si="199"/>
        <v>0</v>
      </c>
      <c r="BA119" s="13">
        <f t="shared" si="200"/>
        <v>0</v>
      </c>
      <c r="BB119" s="13">
        <f t="shared" si="201"/>
        <v>0</v>
      </c>
      <c r="BC119" s="13">
        <f t="shared" si="202"/>
        <v>0</v>
      </c>
      <c r="BD119" s="13">
        <f t="shared" si="203"/>
        <v>0</v>
      </c>
      <c r="BE119" s="13">
        <f t="shared" si="204"/>
        <v>0</v>
      </c>
      <c r="BF119" s="13">
        <f t="shared" si="205"/>
        <v>0</v>
      </c>
      <c r="BG119" s="13">
        <f t="shared" si="206"/>
        <v>0</v>
      </c>
      <c r="BH119" s="13">
        <f t="shared" si="207"/>
        <v>0</v>
      </c>
      <c r="BI119" s="13">
        <f t="shared" si="208"/>
        <v>0</v>
      </c>
      <c r="BJ119" s="13">
        <f t="shared" si="209"/>
        <v>0</v>
      </c>
      <c r="BK119" s="13">
        <f t="shared" si="210"/>
        <v>0</v>
      </c>
      <c r="BL119" s="13">
        <f t="shared" si="211"/>
        <v>0</v>
      </c>
      <c r="BM119" s="13">
        <f t="shared" si="212"/>
        <v>0</v>
      </c>
      <c r="BN119" s="13">
        <f t="shared" si="213"/>
        <v>0</v>
      </c>
      <c r="BO119" s="13">
        <f t="shared" si="214"/>
        <v>0</v>
      </c>
      <c r="BP119" s="13">
        <f t="shared" si="215"/>
        <v>0</v>
      </c>
      <c r="BQ119" s="13">
        <f t="shared" si="216"/>
        <v>0</v>
      </c>
      <c r="BR119" s="13">
        <f t="shared" si="217"/>
        <v>0</v>
      </c>
      <c r="BS119" s="13">
        <f t="shared" si="218"/>
        <v>0</v>
      </c>
      <c r="BT119" s="13">
        <f t="shared" si="219"/>
        <v>0</v>
      </c>
      <c r="BU119" s="13">
        <f t="shared" si="220"/>
        <v>0</v>
      </c>
      <c r="BV119" s="13">
        <f t="shared" si="221"/>
        <v>0</v>
      </c>
      <c r="BW119" s="13">
        <f t="shared" si="222"/>
        <v>0</v>
      </c>
      <c r="BX119" s="13">
        <f t="shared" si="223"/>
        <v>0</v>
      </c>
      <c r="BY119" s="13">
        <f t="shared" si="224"/>
        <v>0</v>
      </c>
      <c r="BZ119" s="13">
        <f t="shared" si="225"/>
        <v>0</v>
      </c>
      <c r="CA119" s="13">
        <f t="shared" si="226"/>
        <v>1</v>
      </c>
      <c r="CB119" s="13">
        <f t="shared" si="227"/>
        <v>0</v>
      </c>
      <c r="CC119" s="13">
        <f t="shared" si="228"/>
        <v>0</v>
      </c>
      <c r="CD119" s="13">
        <f t="shared" si="229"/>
        <v>0</v>
      </c>
      <c r="CE119" s="13">
        <f t="shared" si="230"/>
        <v>0</v>
      </c>
      <c r="CF119" s="13">
        <f t="shared" si="231"/>
        <v>0</v>
      </c>
      <c r="CG119" s="13">
        <f t="shared" si="232"/>
        <v>0</v>
      </c>
      <c r="CH119" s="13">
        <f t="shared" si="233"/>
        <v>0</v>
      </c>
      <c r="CI119" s="13">
        <f t="shared" si="234"/>
        <v>0</v>
      </c>
      <c r="CJ119" s="13">
        <f t="shared" si="235"/>
        <v>0</v>
      </c>
      <c r="CK119" s="13">
        <f t="shared" si="236"/>
        <v>0</v>
      </c>
      <c r="CL119" s="13">
        <f t="shared" si="237"/>
        <v>0</v>
      </c>
      <c r="CM119" s="13">
        <f t="shared" si="238"/>
        <v>0</v>
      </c>
      <c r="CN119" s="13">
        <f t="shared" si="239"/>
        <v>0</v>
      </c>
      <c r="CO119" s="13">
        <f t="shared" si="240"/>
        <v>0</v>
      </c>
      <c r="CP119" s="13">
        <f t="shared" si="241"/>
        <v>0</v>
      </c>
      <c r="CQ119" s="13">
        <f t="shared" si="242"/>
        <v>0</v>
      </c>
      <c r="CR119" s="13">
        <f t="shared" si="243"/>
        <v>0</v>
      </c>
      <c r="CS119" s="13">
        <f t="shared" si="244"/>
        <v>0</v>
      </c>
      <c r="CT119" s="13">
        <f t="shared" si="245"/>
        <v>0</v>
      </c>
      <c r="CU119" s="13">
        <f t="shared" si="246"/>
        <v>0</v>
      </c>
      <c r="CV119" s="13">
        <f t="shared" si="247"/>
        <v>0</v>
      </c>
      <c r="CW119" s="13">
        <f t="shared" si="248"/>
        <v>0</v>
      </c>
      <c r="CX119" s="13">
        <f t="shared" si="249"/>
        <v>0</v>
      </c>
      <c r="CY119" s="13">
        <f t="shared" si="250"/>
        <v>0</v>
      </c>
      <c r="CZ119" s="13">
        <f t="shared" si="251"/>
        <v>0</v>
      </c>
      <c r="DA119" s="13">
        <f t="shared" si="252"/>
        <v>0</v>
      </c>
      <c r="DB119" s="13">
        <f t="shared" si="253"/>
        <v>0</v>
      </c>
      <c r="DC119" s="13">
        <f t="shared" si="254"/>
        <v>0</v>
      </c>
      <c r="DD119" s="13">
        <f t="shared" si="255"/>
        <v>0</v>
      </c>
      <c r="DE119" s="13">
        <f t="shared" si="256"/>
        <v>0</v>
      </c>
      <c r="DF119" s="13">
        <f t="shared" si="257"/>
        <v>0</v>
      </c>
      <c r="DG119" s="13">
        <f t="shared" si="258"/>
        <v>0</v>
      </c>
      <c r="DH119" s="13">
        <f t="shared" si="259"/>
        <v>0</v>
      </c>
      <c r="DI119" s="13">
        <f t="shared" si="260"/>
        <v>0</v>
      </c>
      <c r="DJ119" s="13">
        <f t="shared" si="261"/>
        <v>0</v>
      </c>
      <c r="DK119" s="13">
        <f t="shared" si="262"/>
        <v>0</v>
      </c>
      <c r="DL119" s="13">
        <f t="shared" si="263"/>
        <v>0</v>
      </c>
      <c r="DM119" s="13">
        <f t="shared" si="264"/>
        <v>0</v>
      </c>
      <c r="DN119" s="13">
        <f t="shared" si="265"/>
        <v>0</v>
      </c>
      <c r="DO119" s="13">
        <f t="shared" si="266"/>
        <v>0</v>
      </c>
      <c r="DP119" s="13">
        <f t="shared" si="267"/>
        <v>0</v>
      </c>
      <c r="DQ119" s="13">
        <f t="shared" si="268"/>
        <v>0</v>
      </c>
      <c r="DR119" s="13">
        <f t="shared" si="269"/>
        <v>0</v>
      </c>
      <c r="DS119" s="13">
        <f t="shared" si="270"/>
        <v>0</v>
      </c>
      <c r="DT119" s="13">
        <f t="shared" si="271"/>
        <v>0</v>
      </c>
      <c r="DU119" s="13">
        <f t="shared" si="272"/>
        <v>0</v>
      </c>
      <c r="DV119" s="13">
        <f t="shared" si="273"/>
        <v>0</v>
      </c>
      <c r="DW119" s="13">
        <f t="shared" si="274"/>
        <v>0</v>
      </c>
      <c r="DX119" s="13">
        <f t="shared" si="275"/>
        <v>0</v>
      </c>
      <c r="DY119" s="13">
        <f t="shared" si="276"/>
        <v>0</v>
      </c>
      <c r="DZ119" s="13">
        <f t="shared" si="277"/>
        <v>0</v>
      </c>
      <c r="EA119" s="13">
        <f t="shared" si="278"/>
        <v>0</v>
      </c>
      <c r="EB119" s="13">
        <f t="shared" si="279"/>
        <v>0</v>
      </c>
      <c r="EC119" s="13">
        <f t="shared" si="280"/>
        <v>0</v>
      </c>
      <c r="ED119" s="13">
        <f t="shared" si="281"/>
        <v>0</v>
      </c>
      <c r="EE119" s="13">
        <f t="shared" si="282"/>
        <v>0</v>
      </c>
      <c r="EF119" s="13">
        <f t="shared" si="283"/>
        <v>0</v>
      </c>
      <c r="EG119" s="13">
        <f t="shared" si="284"/>
        <v>0</v>
      </c>
      <c r="EH119" s="13">
        <f t="shared" si="285"/>
        <v>0</v>
      </c>
      <c r="EI119" s="13">
        <f t="shared" si="286"/>
        <v>0</v>
      </c>
      <c r="EJ119" s="13">
        <f t="shared" si="287"/>
        <v>0</v>
      </c>
      <c r="EK119" s="13">
        <f t="shared" si="288"/>
        <v>0</v>
      </c>
      <c r="EL119" s="13">
        <f t="shared" si="289"/>
        <v>0</v>
      </c>
      <c r="EM119" s="13">
        <f t="shared" si="290"/>
        <v>0</v>
      </c>
      <c r="EN119" s="13">
        <f t="shared" si="291"/>
        <v>0</v>
      </c>
      <c r="EO119" s="13">
        <f t="shared" si="292"/>
        <v>0</v>
      </c>
      <c r="EP119" s="13">
        <f t="shared" si="293"/>
        <v>0</v>
      </c>
      <c r="EQ119" s="13">
        <f t="shared" si="294"/>
        <v>0</v>
      </c>
      <c r="ER119" s="13">
        <f t="shared" si="295"/>
        <v>0</v>
      </c>
      <c r="ES119" s="13">
        <f t="shared" si="296"/>
        <v>0</v>
      </c>
      <c r="ET119" s="13">
        <f t="shared" si="297"/>
        <v>0</v>
      </c>
      <c r="EU119" s="13">
        <f t="shared" si="298"/>
        <v>0</v>
      </c>
      <c r="EV119" s="13">
        <f t="shared" si="299"/>
        <v>0</v>
      </c>
      <c r="EW119" s="13">
        <f t="shared" si="300"/>
        <v>0</v>
      </c>
      <c r="EX119" s="13">
        <f t="shared" si="301"/>
        <v>0</v>
      </c>
      <c r="EY119" s="13">
        <f t="shared" si="302"/>
        <v>0</v>
      </c>
      <c r="EZ119" s="13">
        <f t="shared" si="303"/>
        <v>0</v>
      </c>
      <c r="FA119" s="13">
        <f t="shared" si="304"/>
        <v>0</v>
      </c>
      <c r="FB119" s="13">
        <f t="shared" si="305"/>
        <v>0</v>
      </c>
      <c r="FC119" s="13">
        <f t="shared" si="306"/>
        <v>0</v>
      </c>
      <c r="FD119" s="13">
        <f t="shared" si="307"/>
        <v>0</v>
      </c>
      <c r="FE119" s="13">
        <f t="shared" si="308"/>
        <v>0</v>
      </c>
      <c r="FF119" s="13">
        <f t="shared" si="309"/>
        <v>0</v>
      </c>
      <c r="FG119" s="13">
        <f t="shared" si="310"/>
        <v>0</v>
      </c>
      <c r="FH119" s="13">
        <f t="shared" si="311"/>
        <v>0</v>
      </c>
      <c r="FI119" s="13">
        <f t="shared" si="312"/>
        <v>0</v>
      </c>
      <c r="FJ119" s="13">
        <f t="shared" si="313"/>
        <v>0</v>
      </c>
      <c r="FK119" s="13">
        <f t="shared" si="314"/>
        <v>0</v>
      </c>
      <c r="FL119" s="13">
        <f t="shared" si="315"/>
        <v>0</v>
      </c>
      <c r="FM119" s="13">
        <f t="shared" si="316"/>
        <v>0</v>
      </c>
      <c r="FN119" s="13">
        <f t="shared" si="317"/>
        <v>0</v>
      </c>
      <c r="FO119" s="13">
        <f t="shared" si="318"/>
        <v>0</v>
      </c>
      <c r="FP119" s="13">
        <f t="shared" si="319"/>
        <v>0</v>
      </c>
      <c r="FQ119" s="13">
        <f t="shared" si="320"/>
        <v>0</v>
      </c>
      <c r="FR119" s="13">
        <f t="shared" si="321"/>
        <v>0</v>
      </c>
      <c r="FS119" s="13">
        <f t="shared" si="322"/>
        <v>0</v>
      </c>
      <c r="FT119" s="13">
        <f t="shared" si="323"/>
        <v>0</v>
      </c>
      <c r="FU119" s="13">
        <f t="shared" si="324"/>
        <v>0</v>
      </c>
      <c r="FV119" s="13">
        <f t="shared" si="325"/>
        <v>0</v>
      </c>
      <c r="FW119" s="13">
        <f t="shared" si="326"/>
        <v>0</v>
      </c>
      <c r="FX119" s="13">
        <f t="shared" si="327"/>
        <v>0</v>
      </c>
      <c r="FY119" s="13">
        <f t="shared" si="328"/>
        <v>0</v>
      </c>
      <c r="FZ119" s="13">
        <f t="shared" si="329"/>
        <v>1</v>
      </c>
      <c r="GA119" s="13">
        <f t="shared" si="330"/>
        <v>0</v>
      </c>
      <c r="GB119" s="13">
        <f t="shared" si="331"/>
        <v>0</v>
      </c>
      <c r="GC119" s="13">
        <f t="shared" si="332"/>
        <v>0</v>
      </c>
      <c r="GD119" s="13">
        <f t="shared" si="333"/>
        <v>0</v>
      </c>
      <c r="GE119" s="13">
        <f t="shared" si="334"/>
        <v>0</v>
      </c>
      <c r="GF119" s="13">
        <f t="shared" si="335"/>
        <v>0</v>
      </c>
      <c r="GG119" s="13">
        <f t="shared" si="336"/>
        <v>0</v>
      </c>
      <c r="GH119" s="30">
        <f t="shared" si="337"/>
        <v>2</v>
      </c>
    </row>
    <row r="120" spans="1:190">
      <c r="A120" s="2">
        <f>'database including 834 studies'!A120</f>
        <v>119</v>
      </c>
      <c r="B120" s="2">
        <f>'database including 834 studies'!J120</f>
        <v>1</v>
      </c>
      <c r="C120" s="2">
        <f>'database including 834 studies'!K120</f>
        <v>4</v>
      </c>
      <c r="D120" s="2">
        <f>'database including 834 studies'!L120</f>
        <v>1</v>
      </c>
      <c r="E120" s="2">
        <f>'database including 834 studies'!M120</f>
        <v>1</v>
      </c>
      <c r="F120" s="2">
        <f>'database including 834 studies'!N120</f>
        <v>1</v>
      </c>
      <c r="G120" s="2">
        <f>'database including 834 studies'!O120</f>
        <v>1</v>
      </c>
      <c r="H120" s="2">
        <f>'database including 834 studies'!P120</f>
        <v>0</v>
      </c>
      <c r="I120" s="2">
        <f>'database including 834 studies'!Q120</f>
        <v>0</v>
      </c>
      <c r="J120" s="2">
        <f>'database including 834 studies'!R120</f>
        <v>2021</v>
      </c>
      <c r="K120" s="29">
        <f>'database including 834 studies'!A650</f>
        <v>649</v>
      </c>
      <c r="L120" s="2">
        <f>'database including 834 studies'!J650</f>
        <v>0</v>
      </c>
      <c r="M120" s="2">
        <f>'database including 834 studies'!K650</f>
        <v>6</v>
      </c>
      <c r="N120" s="2">
        <f>'database including 834 studies'!L650</f>
        <v>1</v>
      </c>
      <c r="O120" s="2">
        <f>'database including 834 studies'!M650</f>
        <v>1</v>
      </c>
      <c r="P120" s="2">
        <f>'database including 834 studies'!N650</f>
        <v>1</v>
      </c>
      <c r="Q120" s="2">
        <f>'database including 834 studies'!O650</f>
        <v>1</v>
      </c>
      <c r="R120" s="2">
        <f>'database including 834 studies'!P650</f>
        <v>1</v>
      </c>
      <c r="S120" s="2">
        <f>'database including 834 studies'!Q650</f>
        <v>1</v>
      </c>
      <c r="T120" s="2">
        <f>'database including 834 studies'!R650</f>
        <v>2021</v>
      </c>
      <c r="V120" s="13">
        <f t="shared" si="169"/>
        <v>0</v>
      </c>
      <c r="W120" s="13">
        <f t="shared" si="170"/>
        <v>0</v>
      </c>
      <c r="X120" s="13">
        <f t="shared" si="171"/>
        <v>0</v>
      </c>
      <c r="Y120" s="13">
        <f t="shared" si="172"/>
        <v>0</v>
      </c>
      <c r="Z120" s="13">
        <f t="shared" si="173"/>
        <v>0</v>
      </c>
      <c r="AA120" s="13">
        <f t="shared" si="174"/>
        <v>0</v>
      </c>
      <c r="AB120" s="13">
        <f t="shared" si="175"/>
        <v>0</v>
      </c>
      <c r="AC120" s="13">
        <f t="shared" si="176"/>
        <v>0</v>
      </c>
      <c r="AD120" s="13">
        <f t="shared" si="177"/>
        <v>0</v>
      </c>
      <c r="AE120" s="13">
        <f t="shared" si="178"/>
        <v>0</v>
      </c>
      <c r="AF120" s="13">
        <f t="shared" si="179"/>
        <v>0</v>
      </c>
      <c r="AG120" s="13">
        <f t="shared" si="180"/>
        <v>0</v>
      </c>
      <c r="AH120" s="13">
        <f t="shared" si="181"/>
        <v>0</v>
      </c>
      <c r="AI120" s="13">
        <f t="shared" si="182"/>
        <v>0</v>
      </c>
      <c r="AJ120" s="13">
        <f t="shared" si="183"/>
        <v>0</v>
      </c>
      <c r="AK120" s="13">
        <f t="shared" si="184"/>
        <v>0</v>
      </c>
      <c r="AL120" s="13">
        <f t="shared" si="185"/>
        <v>0</v>
      </c>
      <c r="AM120" s="13">
        <f t="shared" si="186"/>
        <v>0</v>
      </c>
      <c r="AN120" s="13">
        <f t="shared" si="187"/>
        <v>0</v>
      </c>
      <c r="AO120" s="13">
        <f t="shared" si="188"/>
        <v>0</v>
      </c>
      <c r="AP120" s="13">
        <f t="shared" si="189"/>
        <v>0</v>
      </c>
      <c r="AQ120" s="13">
        <f t="shared" si="190"/>
        <v>0</v>
      </c>
      <c r="AR120" s="13">
        <f t="shared" si="191"/>
        <v>0</v>
      </c>
      <c r="AS120" s="13">
        <f t="shared" si="192"/>
        <v>0</v>
      </c>
      <c r="AT120" s="13">
        <f t="shared" si="193"/>
        <v>0</v>
      </c>
      <c r="AU120" s="13">
        <f t="shared" si="194"/>
        <v>0</v>
      </c>
      <c r="AV120" s="13">
        <f t="shared" si="195"/>
        <v>0</v>
      </c>
      <c r="AW120" s="13">
        <f t="shared" si="196"/>
        <v>0</v>
      </c>
      <c r="AX120" s="13">
        <f t="shared" si="197"/>
        <v>0</v>
      </c>
      <c r="AY120" s="13">
        <f t="shared" si="198"/>
        <v>0</v>
      </c>
      <c r="AZ120" s="13">
        <f t="shared" si="199"/>
        <v>0</v>
      </c>
      <c r="BA120" s="13">
        <f t="shared" si="200"/>
        <v>0</v>
      </c>
      <c r="BB120" s="13">
        <f t="shared" si="201"/>
        <v>0</v>
      </c>
      <c r="BC120" s="13">
        <f t="shared" si="202"/>
        <v>0</v>
      </c>
      <c r="BD120" s="13">
        <f t="shared" si="203"/>
        <v>0</v>
      </c>
      <c r="BE120" s="13">
        <f t="shared" si="204"/>
        <v>0</v>
      </c>
      <c r="BF120" s="13">
        <f t="shared" si="205"/>
        <v>0</v>
      </c>
      <c r="BG120" s="13">
        <f t="shared" si="206"/>
        <v>0</v>
      </c>
      <c r="BH120" s="13">
        <f t="shared" si="207"/>
        <v>0</v>
      </c>
      <c r="BI120" s="13">
        <f t="shared" si="208"/>
        <v>0</v>
      </c>
      <c r="BJ120" s="13">
        <f t="shared" si="209"/>
        <v>0</v>
      </c>
      <c r="BK120" s="13">
        <f t="shared" si="210"/>
        <v>0</v>
      </c>
      <c r="BL120" s="13">
        <f t="shared" si="211"/>
        <v>0</v>
      </c>
      <c r="BM120" s="13">
        <f t="shared" si="212"/>
        <v>0</v>
      </c>
      <c r="BN120" s="13">
        <f t="shared" si="213"/>
        <v>0</v>
      </c>
      <c r="BO120" s="13">
        <f t="shared" si="214"/>
        <v>0</v>
      </c>
      <c r="BP120" s="13">
        <f t="shared" si="215"/>
        <v>0</v>
      </c>
      <c r="BQ120" s="13">
        <f t="shared" si="216"/>
        <v>0</v>
      </c>
      <c r="BR120" s="13">
        <f t="shared" si="217"/>
        <v>0</v>
      </c>
      <c r="BS120" s="13">
        <f t="shared" si="218"/>
        <v>0</v>
      </c>
      <c r="BT120" s="13">
        <f t="shared" si="219"/>
        <v>0</v>
      </c>
      <c r="BU120" s="13">
        <f t="shared" si="220"/>
        <v>0</v>
      </c>
      <c r="BV120" s="13">
        <f t="shared" si="221"/>
        <v>0</v>
      </c>
      <c r="BW120" s="13">
        <f t="shared" si="222"/>
        <v>0</v>
      </c>
      <c r="BX120" s="13">
        <f t="shared" si="223"/>
        <v>0</v>
      </c>
      <c r="BY120" s="13">
        <f t="shared" si="224"/>
        <v>0</v>
      </c>
      <c r="BZ120" s="13">
        <f t="shared" si="225"/>
        <v>0</v>
      </c>
      <c r="CA120" s="13">
        <f t="shared" si="226"/>
        <v>0</v>
      </c>
      <c r="CB120" s="13">
        <f t="shared" si="227"/>
        <v>1</v>
      </c>
      <c r="CC120" s="13">
        <f t="shared" si="228"/>
        <v>0</v>
      </c>
      <c r="CD120" s="13">
        <f t="shared" si="229"/>
        <v>0</v>
      </c>
      <c r="CE120" s="13">
        <f t="shared" si="230"/>
        <v>0</v>
      </c>
      <c r="CF120" s="13">
        <f t="shared" si="231"/>
        <v>0</v>
      </c>
      <c r="CG120" s="13">
        <f t="shared" si="232"/>
        <v>0</v>
      </c>
      <c r="CH120" s="13">
        <f t="shared" si="233"/>
        <v>0</v>
      </c>
      <c r="CI120" s="13">
        <f t="shared" si="234"/>
        <v>0</v>
      </c>
      <c r="CJ120" s="13">
        <f t="shared" si="235"/>
        <v>0</v>
      </c>
      <c r="CK120" s="13">
        <f t="shared" si="236"/>
        <v>0</v>
      </c>
      <c r="CL120" s="13">
        <f t="shared" si="237"/>
        <v>0</v>
      </c>
      <c r="CM120" s="13">
        <f t="shared" si="238"/>
        <v>0</v>
      </c>
      <c r="CN120" s="13">
        <f t="shared" si="239"/>
        <v>0</v>
      </c>
      <c r="CO120" s="13">
        <f t="shared" si="240"/>
        <v>0</v>
      </c>
      <c r="CP120" s="13">
        <f t="shared" si="241"/>
        <v>0</v>
      </c>
      <c r="CQ120" s="13">
        <f t="shared" si="242"/>
        <v>0</v>
      </c>
      <c r="CR120" s="13">
        <f t="shared" si="243"/>
        <v>0</v>
      </c>
      <c r="CS120" s="13">
        <f t="shared" si="244"/>
        <v>0</v>
      </c>
      <c r="CT120" s="13">
        <f t="shared" si="245"/>
        <v>0</v>
      </c>
      <c r="CU120" s="13">
        <f t="shared" si="246"/>
        <v>0</v>
      </c>
      <c r="CV120" s="13">
        <f t="shared" si="247"/>
        <v>0</v>
      </c>
      <c r="CW120" s="13">
        <f t="shared" si="248"/>
        <v>0</v>
      </c>
      <c r="CX120" s="13">
        <f t="shared" si="249"/>
        <v>0</v>
      </c>
      <c r="CY120" s="13">
        <f t="shared" si="250"/>
        <v>0</v>
      </c>
      <c r="CZ120" s="13">
        <f t="shared" si="251"/>
        <v>0</v>
      </c>
      <c r="DA120" s="13">
        <f t="shared" si="252"/>
        <v>0</v>
      </c>
      <c r="DB120" s="13">
        <f t="shared" si="253"/>
        <v>0</v>
      </c>
      <c r="DC120" s="13">
        <f t="shared" si="254"/>
        <v>0</v>
      </c>
      <c r="DD120" s="13">
        <f t="shared" si="255"/>
        <v>0</v>
      </c>
      <c r="DE120" s="13">
        <f t="shared" si="256"/>
        <v>0</v>
      </c>
      <c r="DF120" s="13">
        <f t="shared" si="257"/>
        <v>0</v>
      </c>
      <c r="DG120" s="13">
        <f t="shared" si="258"/>
        <v>0</v>
      </c>
      <c r="DH120" s="13">
        <f t="shared" si="259"/>
        <v>0</v>
      </c>
      <c r="DI120" s="13">
        <f t="shared" si="260"/>
        <v>0</v>
      </c>
      <c r="DJ120" s="13">
        <f t="shared" si="261"/>
        <v>0</v>
      </c>
      <c r="DK120" s="13">
        <f t="shared" si="262"/>
        <v>0</v>
      </c>
      <c r="DL120" s="13">
        <f t="shared" si="263"/>
        <v>0</v>
      </c>
      <c r="DM120" s="13">
        <f t="shared" si="264"/>
        <v>0</v>
      </c>
      <c r="DN120" s="13">
        <f t="shared" si="265"/>
        <v>0</v>
      </c>
      <c r="DO120" s="13">
        <f t="shared" si="266"/>
        <v>0</v>
      </c>
      <c r="DP120" s="13">
        <f t="shared" si="267"/>
        <v>0</v>
      </c>
      <c r="DQ120" s="13">
        <f t="shared" si="268"/>
        <v>0</v>
      </c>
      <c r="DR120" s="13">
        <f t="shared" si="269"/>
        <v>0</v>
      </c>
      <c r="DS120" s="13">
        <f t="shared" si="270"/>
        <v>0</v>
      </c>
      <c r="DT120" s="13">
        <f t="shared" si="271"/>
        <v>0</v>
      </c>
      <c r="DU120" s="13">
        <f t="shared" si="272"/>
        <v>0</v>
      </c>
      <c r="DV120" s="13">
        <f t="shared" si="273"/>
        <v>0</v>
      </c>
      <c r="DW120" s="13">
        <f t="shared" si="274"/>
        <v>0</v>
      </c>
      <c r="DX120" s="13">
        <f t="shared" si="275"/>
        <v>0</v>
      </c>
      <c r="DY120" s="13">
        <f t="shared" si="276"/>
        <v>0</v>
      </c>
      <c r="DZ120" s="13">
        <f t="shared" si="277"/>
        <v>0</v>
      </c>
      <c r="EA120" s="13">
        <f t="shared" si="278"/>
        <v>0</v>
      </c>
      <c r="EB120" s="13">
        <f t="shared" si="279"/>
        <v>0</v>
      </c>
      <c r="EC120" s="13">
        <f t="shared" si="280"/>
        <v>0</v>
      </c>
      <c r="ED120" s="13">
        <f t="shared" si="281"/>
        <v>0</v>
      </c>
      <c r="EE120" s="13">
        <f t="shared" si="282"/>
        <v>0</v>
      </c>
      <c r="EF120" s="13">
        <f t="shared" si="283"/>
        <v>0</v>
      </c>
      <c r="EG120" s="13">
        <f t="shared" si="284"/>
        <v>0</v>
      </c>
      <c r="EH120" s="13">
        <f t="shared" si="285"/>
        <v>0</v>
      </c>
      <c r="EI120" s="13">
        <f t="shared" si="286"/>
        <v>0</v>
      </c>
      <c r="EJ120" s="13">
        <f t="shared" si="287"/>
        <v>0</v>
      </c>
      <c r="EK120" s="13">
        <f t="shared" si="288"/>
        <v>0</v>
      </c>
      <c r="EL120" s="13">
        <f t="shared" si="289"/>
        <v>0</v>
      </c>
      <c r="EM120" s="13">
        <f t="shared" si="290"/>
        <v>0</v>
      </c>
      <c r="EN120" s="13">
        <f t="shared" si="291"/>
        <v>0</v>
      </c>
      <c r="EO120" s="13">
        <f t="shared" si="292"/>
        <v>0</v>
      </c>
      <c r="EP120" s="13">
        <f t="shared" si="293"/>
        <v>0</v>
      </c>
      <c r="EQ120" s="13">
        <f t="shared" si="294"/>
        <v>0</v>
      </c>
      <c r="ER120" s="13">
        <f t="shared" si="295"/>
        <v>0</v>
      </c>
      <c r="ES120" s="13">
        <f t="shared" si="296"/>
        <v>0</v>
      </c>
      <c r="ET120" s="13">
        <f t="shared" si="297"/>
        <v>0</v>
      </c>
      <c r="EU120" s="13">
        <f t="shared" si="298"/>
        <v>0</v>
      </c>
      <c r="EV120" s="13">
        <f t="shared" si="299"/>
        <v>0</v>
      </c>
      <c r="EW120" s="13">
        <f t="shared" si="300"/>
        <v>0</v>
      </c>
      <c r="EX120" s="13">
        <f t="shared" si="301"/>
        <v>0</v>
      </c>
      <c r="EY120" s="13">
        <f t="shared" si="302"/>
        <v>0</v>
      </c>
      <c r="EZ120" s="13">
        <f t="shared" si="303"/>
        <v>0</v>
      </c>
      <c r="FA120" s="13">
        <f t="shared" si="304"/>
        <v>0</v>
      </c>
      <c r="FB120" s="13">
        <f t="shared" si="305"/>
        <v>0</v>
      </c>
      <c r="FC120" s="13">
        <f t="shared" si="306"/>
        <v>0</v>
      </c>
      <c r="FD120" s="13">
        <f t="shared" si="307"/>
        <v>0</v>
      </c>
      <c r="FE120" s="13">
        <f t="shared" si="308"/>
        <v>0</v>
      </c>
      <c r="FF120" s="13">
        <f t="shared" si="309"/>
        <v>0</v>
      </c>
      <c r="FG120" s="13">
        <f t="shared" si="310"/>
        <v>0</v>
      </c>
      <c r="FH120" s="13">
        <f t="shared" si="311"/>
        <v>0</v>
      </c>
      <c r="FI120" s="13">
        <f t="shared" si="312"/>
        <v>0</v>
      </c>
      <c r="FJ120" s="13">
        <f t="shared" si="313"/>
        <v>0</v>
      </c>
      <c r="FK120" s="13">
        <f t="shared" si="314"/>
        <v>0</v>
      </c>
      <c r="FL120" s="13">
        <f t="shared" si="315"/>
        <v>0</v>
      </c>
      <c r="FM120" s="13">
        <f t="shared" si="316"/>
        <v>0</v>
      </c>
      <c r="FN120" s="13">
        <f t="shared" si="317"/>
        <v>0</v>
      </c>
      <c r="FO120" s="13">
        <f t="shared" si="318"/>
        <v>0</v>
      </c>
      <c r="FP120" s="13">
        <f t="shared" si="319"/>
        <v>0</v>
      </c>
      <c r="FQ120" s="13">
        <f t="shared" si="320"/>
        <v>0</v>
      </c>
      <c r="FR120" s="13">
        <f t="shared" si="321"/>
        <v>0</v>
      </c>
      <c r="FS120" s="13">
        <f t="shared" si="322"/>
        <v>0</v>
      </c>
      <c r="FT120" s="13">
        <f t="shared" si="323"/>
        <v>0</v>
      </c>
      <c r="FU120" s="13">
        <f t="shared" si="324"/>
        <v>0</v>
      </c>
      <c r="FV120" s="13">
        <f t="shared" si="325"/>
        <v>0</v>
      </c>
      <c r="FW120" s="13">
        <f t="shared" si="326"/>
        <v>0</v>
      </c>
      <c r="FX120" s="13">
        <f t="shared" si="327"/>
        <v>0</v>
      </c>
      <c r="FY120" s="13">
        <f t="shared" si="328"/>
        <v>0</v>
      </c>
      <c r="FZ120" s="13">
        <f t="shared" si="329"/>
        <v>0</v>
      </c>
      <c r="GA120" s="13">
        <f t="shared" si="330"/>
        <v>0</v>
      </c>
      <c r="GB120" s="13">
        <f t="shared" si="331"/>
        <v>0</v>
      </c>
      <c r="GC120" s="13">
        <f t="shared" si="332"/>
        <v>0</v>
      </c>
      <c r="GD120" s="13">
        <f t="shared" si="333"/>
        <v>0</v>
      </c>
      <c r="GE120" s="13">
        <f t="shared" si="334"/>
        <v>0</v>
      </c>
      <c r="GF120" s="13">
        <f t="shared" si="335"/>
        <v>1</v>
      </c>
      <c r="GG120" s="13">
        <f t="shared" si="336"/>
        <v>0</v>
      </c>
      <c r="GH120" s="30">
        <f t="shared" si="337"/>
        <v>2</v>
      </c>
    </row>
    <row r="121" spans="1:190">
      <c r="A121" s="2">
        <f>'database including 834 studies'!A121</f>
        <v>120</v>
      </c>
      <c r="B121" s="2">
        <f>'database including 834 studies'!J121</f>
        <v>1</v>
      </c>
      <c r="C121" s="2">
        <f>'database including 834 studies'!K121</f>
        <v>4</v>
      </c>
      <c r="D121" s="2">
        <f>'database including 834 studies'!L121</f>
        <v>0</v>
      </c>
      <c r="E121" s="2">
        <f>'database including 834 studies'!M121</f>
        <v>0</v>
      </c>
      <c r="F121" s="2">
        <f>'database including 834 studies'!N121</f>
        <v>1</v>
      </c>
      <c r="G121" s="2">
        <f>'database including 834 studies'!O121</f>
        <v>1</v>
      </c>
      <c r="H121" s="2">
        <f>'database including 834 studies'!P121</f>
        <v>1</v>
      </c>
      <c r="I121" s="2">
        <f>'database including 834 studies'!Q121</f>
        <v>1</v>
      </c>
      <c r="J121" s="2">
        <f>'database including 834 studies'!R121</f>
        <v>2020</v>
      </c>
      <c r="K121" s="29">
        <f>'database including 834 studies'!A651</f>
        <v>650</v>
      </c>
      <c r="L121" s="2">
        <f>'database including 834 studies'!J651</f>
        <v>0</v>
      </c>
      <c r="M121" s="2">
        <f>'database including 834 studies'!K651</f>
        <v>6</v>
      </c>
      <c r="N121" s="2">
        <f>'database including 834 studies'!L651</f>
        <v>1</v>
      </c>
      <c r="O121" s="2">
        <f>'database including 834 studies'!M651</f>
        <v>1</v>
      </c>
      <c r="P121" s="2">
        <f>'database including 834 studies'!N651</f>
        <v>1</v>
      </c>
      <c r="Q121" s="2">
        <f>'database including 834 studies'!O651</f>
        <v>1</v>
      </c>
      <c r="R121" s="2">
        <f>'database including 834 studies'!P651</f>
        <v>1</v>
      </c>
      <c r="S121" s="2">
        <f>'database including 834 studies'!Q651</f>
        <v>1</v>
      </c>
      <c r="T121" s="2">
        <f>'database including 834 studies'!R651</f>
        <v>2017</v>
      </c>
      <c r="V121" s="13">
        <f t="shared" si="169"/>
        <v>0</v>
      </c>
      <c r="W121" s="13">
        <f t="shared" si="170"/>
        <v>0</v>
      </c>
      <c r="X121" s="13">
        <f t="shared" si="171"/>
        <v>0</v>
      </c>
      <c r="Y121" s="13">
        <f t="shared" si="172"/>
        <v>0</v>
      </c>
      <c r="Z121" s="13">
        <f t="shared" si="173"/>
        <v>0</v>
      </c>
      <c r="AA121" s="13">
        <f t="shared" si="174"/>
        <v>0</v>
      </c>
      <c r="AB121" s="13">
        <f t="shared" si="175"/>
        <v>0</v>
      </c>
      <c r="AC121" s="13">
        <f t="shared" si="176"/>
        <v>0</v>
      </c>
      <c r="AD121" s="13">
        <f t="shared" si="177"/>
        <v>0</v>
      </c>
      <c r="AE121" s="13">
        <f t="shared" si="178"/>
        <v>0</v>
      </c>
      <c r="AF121" s="13">
        <f t="shared" si="179"/>
        <v>0</v>
      </c>
      <c r="AG121" s="13">
        <f t="shared" si="180"/>
        <v>0</v>
      </c>
      <c r="AH121" s="13">
        <f t="shared" si="181"/>
        <v>0</v>
      </c>
      <c r="AI121" s="13">
        <f t="shared" si="182"/>
        <v>0</v>
      </c>
      <c r="AJ121" s="13">
        <f t="shared" si="183"/>
        <v>0</v>
      </c>
      <c r="AK121" s="13">
        <f t="shared" si="184"/>
        <v>0</v>
      </c>
      <c r="AL121" s="13">
        <f t="shared" si="185"/>
        <v>0</v>
      </c>
      <c r="AM121" s="13">
        <f t="shared" si="186"/>
        <v>0</v>
      </c>
      <c r="AN121" s="13">
        <f t="shared" si="187"/>
        <v>0</v>
      </c>
      <c r="AO121" s="13">
        <f t="shared" si="188"/>
        <v>0</v>
      </c>
      <c r="AP121" s="13">
        <f t="shared" si="189"/>
        <v>0</v>
      </c>
      <c r="AQ121" s="13">
        <f t="shared" si="190"/>
        <v>0</v>
      </c>
      <c r="AR121" s="13">
        <f t="shared" si="191"/>
        <v>0</v>
      </c>
      <c r="AS121" s="13">
        <f t="shared" si="192"/>
        <v>0</v>
      </c>
      <c r="AT121" s="13">
        <f t="shared" si="193"/>
        <v>0</v>
      </c>
      <c r="AU121" s="13">
        <f t="shared" si="194"/>
        <v>0</v>
      </c>
      <c r="AV121" s="13">
        <f t="shared" si="195"/>
        <v>0</v>
      </c>
      <c r="AW121" s="13">
        <f t="shared" si="196"/>
        <v>0</v>
      </c>
      <c r="AX121" s="13">
        <f t="shared" si="197"/>
        <v>0</v>
      </c>
      <c r="AY121" s="13">
        <f t="shared" si="198"/>
        <v>0</v>
      </c>
      <c r="AZ121" s="13">
        <f t="shared" si="199"/>
        <v>0</v>
      </c>
      <c r="BA121" s="13">
        <f t="shared" si="200"/>
        <v>0</v>
      </c>
      <c r="BB121" s="13">
        <f t="shared" si="201"/>
        <v>0</v>
      </c>
      <c r="BC121" s="13">
        <f t="shared" si="202"/>
        <v>0</v>
      </c>
      <c r="BD121" s="13">
        <f t="shared" si="203"/>
        <v>0</v>
      </c>
      <c r="BE121" s="13">
        <f t="shared" si="204"/>
        <v>0</v>
      </c>
      <c r="BF121" s="13">
        <f t="shared" si="205"/>
        <v>0</v>
      </c>
      <c r="BG121" s="13">
        <f t="shared" si="206"/>
        <v>0</v>
      </c>
      <c r="BH121" s="13">
        <f t="shared" si="207"/>
        <v>0</v>
      </c>
      <c r="BI121" s="13">
        <f t="shared" si="208"/>
        <v>0</v>
      </c>
      <c r="BJ121" s="13">
        <f t="shared" si="209"/>
        <v>0</v>
      </c>
      <c r="BK121" s="13">
        <f t="shared" si="210"/>
        <v>0</v>
      </c>
      <c r="BL121" s="13">
        <f t="shared" si="211"/>
        <v>0</v>
      </c>
      <c r="BM121" s="13">
        <f t="shared" si="212"/>
        <v>0</v>
      </c>
      <c r="BN121" s="13">
        <f t="shared" si="213"/>
        <v>0</v>
      </c>
      <c r="BO121" s="13">
        <f t="shared" si="214"/>
        <v>0</v>
      </c>
      <c r="BP121" s="13">
        <f t="shared" si="215"/>
        <v>0</v>
      </c>
      <c r="BQ121" s="13">
        <f t="shared" si="216"/>
        <v>0</v>
      </c>
      <c r="BR121" s="13">
        <f t="shared" si="217"/>
        <v>0</v>
      </c>
      <c r="BS121" s="13">
        <f t="shared" si="218"/>
        <v>0</v>
      </c>
      <c r="BT121" s="13">
        <f t="shared" si="219"/>
        <v>0</v>
      </c>
      <c r="BU121" s="13">
        <f t="shared" si="220"/>
        <v>0</v>
      </c>
      <c r="BV121" s="13">
        <f t="shared" si="221"/>
        <v>0</v>
      </c>
      <c r="BW121" s="13">
        <f t="shared" si="222"/>
        <v>0</v>
      </c>
      <c r="BX121" s="13">
        <f t="shared" si="223"/>
        <v>0</v>
      </c>
      <c r="BY121" s="13">
        <f t="shared" si="224"/>
        <v>0</v>
      </c>
      <c r="BZ121" s="13">
        <f t="shared" si="225"/>
        <v>0</v>
      </c>
      <c r="CA121" s="13">
        <f t="shared" si="226"/>
        <v>1</v>
      </c>
      <c r="CB121" s="13">
        <f t="shared" si="227"/>
        <v>0</v>
      </c>
      <c r="CC121" s="13">
        <f t="shared" si="228"/>
        <v>0</v>
      </c>
      <c r="CD121" s="13">
        <f t="shared" si="229"/>
        <v>0</v>
      </c>
      <c r="CE121" s="13">
        <f t="shared" si="230"/>
        <v>0</v>
      </c>
      <c r="CF121" s="13">
        <f t="shared" si="231"/>
        <v>0</v>
      </c>
      <c r="CG121" s="13">
        <f t="shared" si="232"/>
        <v>0</v>
      </c>
      <c r="CH121" s="13">
        <f t="shared" si="233"/>
        <v>0</v>
      </c>
      <c r="CI121" s="13">
        <f t="shared" si="234"/>
        <v>0</v>
      </c>
      <c r="CJ121" s="13">
        <f t="shared" si="235"/>
        <v>0</v>
      </c>
      <c r="CK121" s="13">
        <f t="shared" si="236"/>
        <v>0</v>
      </c>
      <c r="CL121" s="13">
        <f t="shared" si="237"/>
        <v>0</v>
      </c>
      <c r="CM121" s="13">
        <f t="shared" si="238"/>
        <v>0</v>
      </c>
      <c r="CN121" s="13">
        <f t="shared" si="239"/>
        <v>0</v>
      </c>
      <c r="CO121" s="13">
        <f t="shared" si="240"/>
        <v>0</v>
      </c>
      <c r="CP121" s="13">
        <f t="shared" si="241"/>
        <v>0</v>
      </c>
      <c r="CQ121" s="13">
        <f t="shared" si="242"/>
        <v>0</v>
      </c>
      <c r="CR121" s="13">
        <f t="shared" si="243"/>
        <v>0</v>
      </c>
      <c r="CS121" s="13">
        <f t="shared" si="244"/>
        <v>0</v>
      </c>
      <c r="CT121" s="13">
        <f t="shared" si="245"/>
        <v>0</v>
      </c>
      <c r="CU121" s="13">
        <f t="shared" si="246"/>
        <v>0</v>
      </c>
      <c r="CV121" s="13">
        <f t="shared" si="247"/>
        <v>0</v>
      </c>
      <c r="CW121" s="13">
        <f t="shared" si="248"/>
        <v>0</v>
      </c>
      <c r="CX121" s="13">
        <f t="shared" si="249"/>
        <v>0</v>
      </c>
      <c r="CY121" s="13">
        <f t="shared" si="250"/>
        <v>0</v>
      </c>
      <c r="CZ121" s="13">
        <f t="shared" si="251"/>
        <v>0</v>
      </c>
      <c r="DA121" s="13">
        <f t="shared" si="252"/>
        <v>0</v>
      </c>
      <c r="DB121" s="13">
        <f t="shared" si="253"/>
        <v>0</v>
      </c>
      <c r="DC121" s="13">
        <f t="shared" si="254"/>
        <v>0</v>
      </c>
      <c r="DD121" s="13">
        <f t="shared" si="255"/>
        <v>0</v>
      </c>
      <c r="DE121" s="13">
        <f t="shared" si="256"/>
        <v>0</v>
      </c>
      <c r="DF121" s="13">
        <f t="shared" si="257"/>
        <v>0</v>
      </c>
      <c r="DG121" s="13">
        <f t="shared" si="258"/>
        <v>0</v>
      </c>
      <c r="DH121" s="13">
        <f t="shared" si="259"/>
        <v>0</v>
      </c>
      <c r="DI121" s="13">
        <f t="shared" si="260"/>
        <v>0</v>
      </c>
      <c r="DJ121" s="13">
        <f t="shared" si="261"/>
        <v>0</v>
      </c>
      <c r="DK121" s="13">
        <f t="shared" si="262"/>
        <v>0</v>
      </c>
      <c r="DL121" s="13">
        <f t="shared" si="263"/>
        <v>0</v>
      </c>
      <c r="DM121" s="13">
        <f t="shared" si="264"/>
        <v>0</v>
      </c>
      <c r="DN121" s="13">
        <f t="shared" si="265"/>
        <v>0</v>
      </c>
      <c r="DO121" s="13">
        <f t="shared" si="266"/>
        <v>0</v>
      </c>
      <c r="DP121" s="13">
        <f t="shared" si="267"/>
        <v>0</v>
      </c>
      <c r="DQ121" s="13">
        <f t="shared" si="268"/>
        <v>0</v>
      </c>
      <c r="DR121" s="13">
        <f t="shared" si="269"/>
        <v>0</v>
      </c>
      <c r="DS121" s="13">
        <f t="shared" si="270"/>
        <v>0</v>
      </c>
      <c r="DT121" s="13">
        <f t="shared" si="271"/>
        <v>0</v>
      </c>
      <c r="DU121" s="13">
        <f t="shared" si="272"/>
        <v>0</v>
      </c>
      <c r="DV121" s="13">
        <f t="shared" si="273"/>
        <v>0</v>
      </c>
      <c r="DW121" s="13">
        <f t="shared" si="274"/>
        <v>0</v>
      </c>
      <c r="DX121" s="13">
        <f t="shared" si="275"/>
        <v>0</v>
      </c>
      <c r="DY121" s="13">
        <f t="shared" si="276"/>
        <v>0</v>
      </c>
      <c r="DZ121" s="13">
        <f t="shared" si="277"/>
        <v>0</v>
      </c>
      <c r="EA121" s="13">
        <f t="shared" si="278"/>
        <v>0</v>
      </c>
      <c r="EB121" s="13">
        <f t="shared" si="279"/>
        <v>0</v>
      </c>
      <c r="EC121" s="13">
        <f t="shared" si="280"/>
        <v>0</v>
      </c>
      <c r="ED121" s="13">
        <f t="shared" si="281"/>
        <v>0</v>
      </c>
      <c r="EE121" s="13">
        <f t="shared" si="282"/>
        <v>0</v>
      </c>
      <c r="EF121" s="13">
        <f t="shared" si="283"/>
        <v>0</v>
      </c>
      <c r="EG121" s="13">
        <f t="shared" si="284"/>
        <v>0</v>
      </c>
      <c r="EH121" s="13">
        <f t="shared" si="285"/>
        <v>0</v>
      </c>
      <c r="EI121" s="13">
        <f t="shared" si="286"/>
        <v>0</v>
      </c>
      <c r="EJ121" s="13">
        <f t="shared" si="287"/>
        <v>0</v>
      </c>
      <c r="EK121" s="13">
        <f t="shared" si="288"/>
        <v>0</v>
      </c>
      <c r="EL121" s="13">
        <f t="shared" si="289"/>
        <v>0</v>
      </c>
      <c r="EM121" s="13">
        <f t="shared" si="290"/>
        <v>0</v>
      </c>
      <c r="EN121" s="13">
        <f t="shared" si="291"/>
        <v>0</v>
      </c>
      <c r="EO121" s="13">
        <f t="shared" si="292"/>
        <v>0</v>
      </c>
      <c r="EP121" s="13">
        <f t="shared" si="293"/>
        <v>0</v>
      </c>
      <c r="EQ121" s="13">
        <f t="shared" si="294"/>
        <v>0</v>
      </c>
      <c r="ER121" s="13">
        <f t="shared" si="295"/>
        <v>0</v>
      </c>
      <c r="ES121" s="13">
        <f t="shared" si="296"/>
        <v>0</v>
      </c>
      <c r="ET121" s="13">
        <f t="shared" si="297"/>
        <v>0</v>
      </c>
      <c r="EU121" s="13">
        <f t="shared" si="298"/>
        <v>0</v>
      </c>
      <c r="EV121" s="13">
        <f t="shared" si="299"/>
        <v>0</v>
      </c>
      <c r="EW121" s="13">
        <f t="shared" si="300"/>
        <v>0</v>
      </c>
      <c r="EX121" s="13">
        <f t="shared" si="301"/>
        <v>0</v>
      </c>
      <c r="EY121" s="13">
        <f t="shared" si="302"/>
        <v>0</v>
      </c>
      <c r="EZ121" s="13">
        <f t="shared" si="303"/>
        <v>0</v>
      </c>
      <c r="FA121" s="13">
        <f t="shared" si="304"/>
        <v>0</v>
      </c>
      <c r="FB121" s="13">
        <f t="shared" si="305"/>
        <v>0</v>
      </c>
      <c r="FC121" s="13">
        <f t="shared" si="306"/>
        <v>0</v>
      </c>
      <c r="FD121" s="13">
        <f t="shared" si="307"/>
        <v>0</v>
      </c>
      <c r="FE121" s="13">
        <f t="shared" si="308"/>
        <v>0</v>
      </c>
      <c r="FF121" s="13">
        <f t="shared" si="309"/>
        <v>0</v>
      </c>
      <c r="FG121" s="13">
        <f t="shared" si="310"/>
        <v>0</v>
      </c>
      <c r="FH121" s="13">
        <f t="shared" si="311"/>
        <v>0</v>
      </c>
      <c r="FI121" s="13">
        <f t="shared" si="312"/>
        <v>0</v>
      </c>
      <c r="FJ121" s="13">
        <f t="shared" si="313"/>
        <v>0</v>
      </c>
      <c r="FK121" s="13">
        <f t="shared" si="314"/>
        <v>0</v>
      </c>
      <c r="FL121" s="13">
        <f t="shared" si="315"/>
        <v>0</v>
      </c>
      <c r="FM121" s="13">
        <f t="shared" si="316"/>
        <v>0</v>
      </c>
      <c r="FN121" s="13">
        <f t="shared" si="317"/>
        <v>0</v>
      </c>
      <c r="FO121" s="13">
        <f t="shared" si="318"/>
        <v>0</v>
      </c>
      <c r="FP121" s="13">
        <f t="shared" si="319"/>
        <v>0</v>
      </c>
      <c r="FQ121" s="13">
        <f t="shared" si="320"/>
        <v>0</v>
      </c>
      <c r="FR121" s="13">
        <f t="shared" si="321"/>
        <v>0</v>
      </c>
      <c r="FS121" s="13">
        <f t="shared" si="322"/>
        <v>0</v>
      </c>
      <c r="FT121" s="13">
        <f t="shared" si="323"/>
        <v>0</v>
      </c>
      <c r="FU121" s="13">
        <f t="shared" si="324"/>
        <v>0</v>
      </c>
      <c r="FV121" s="13">
        <f t="shared" si="325"/>
        <v>0</v>
      </c>
      <c r="FW121" s="13">
        <f t="shared" si="326"/>
        <v>0</v>
      </c>
      <c r="FX121" s="13">
        <f t="shared" si="327"/>
        <v>0</v>
      </c>
      <c r="FY121" s="13">
        <f t="shared" si="328"/>
        <v>0</v>
      </c>
      <c r="FZ121" s="13">
        <f t="shared" si="329"/>
        <v>0</v>
      </c>
      <c r="GA121" s="13">
        <f t="shared" si="330"/>
        <v>0</v>
      </c>
      <c r="GB121" s="13">
        <f t="shared" si="331"/>
        <v>1</v>
      </c>
      <c r="GC121" s="13">
        <f t="shared" si="332"/>
        <v>0</v>
      </c>
      <c r="GD121" s="13">
        <f t="shared" si="333"/>
        <v>0</v>
      </c>
      <c r="GE121" s="13">
        <f t="shared" si="334"/>
        <v>0</v>
      </c>
      <c r="GF121" s="13">
        <f t="shared" si="335"/>
        <v>0</v>
      </c>
      <c r="GG121" s="13">
        <f t="shared" si="336"/>
        <v>0</v>
      </c>
      <c r="GH121" s="30">
        <f t="shared" si="337"/>
        <v>2</v>
      </c>
    </row>
    <row r="122" spans="1:190">
      <c r="A122" s="2">
        <f>'database including 834 studies'!A122</f>
        <v>121</v>
      </c>
      <c r="B122" s="2">
        <f>'database including 834 studies'!J122</f>
        <v>1</v>
      </c>
      <c r="C122" s="2">
        <f>'database including 834 studies'!K122</f>
        <v>4</v>
      </c>
      <c r="D122" s="2">
        <f>'database including 834 studies'!L122</f>
        <v>0</v>
      </c>
      <c r="E122" s="2">
        <f>'database including 834 studies'!M122</f>
        <v>1</v>
      </c>
      <c r="F122" s="2">
        <f>'database including 834 studies'!N122</f>
        <v>1</v>
      </c>
      <c r="G122" s="2">
        <f>'database including 834 studies'!O122</f>
        <v>1</v>
      </c>
      <c r="H122" s="2">
        <f>'database including 834 studies'!P122</f>
        <v>1</v>
      </c>
      <c r="I122" s="2">
        <f>'database including 834 studies'!Q122</f>
        <v>0</v>
      </c>
      <c r="J122" s="2">
        <f>'database including 834 studies'!R122</f>
        <v>2021</v>
      </c>
      <c r="K122" s="29">
        <f>'database including 834 studies'!A652</f>
        <v>651</v>
      </c>
      <c r="L122" s="2">
        <f>'database including 834 studies'!J652</f>
        <v>0</v>
      </c>
      <c r="M122" s="2">
        <f>'database including 834 studies'!K652</f>
        <v>6</v>
      </c>
      <c r="N122" s="2">
        <f>'database including 834 studies'!L652</f>
        <v>1</v>
      </c>
      <c r="O122" s="2">
        <f>'database including 834 studies'!M652</f>
        <v>1</v>
      </c>
      <c r="P122" s="2">
        <f>'database including 834 studies'!N652</f>
        <v>1</v>
      </c>
      <c r="Q122" s="2">
        <f>'database including 834 studies'!O652</f>
        <v>1</v>
      </c>
      <c r="R122" s="2">
        <f>'database including 834 studies'!P652</f>
        <v>1</v>
      </c>
      <c r="S122" s="2">
        <f>'database including 834 studies'!Q652</f>
        <v>1</v>
      </c>
      <c r="T122" s="2">
        <f>'database including 834 studies'!R652</f>
        <v>2019</v>
      </c>
      <c r="V122" s="13">
        <f t="shared" si="169"/>
        <v>0</v>
      </c>
      <c r="W122" s="13">
        <f t="shared" si="170"/>
        <v>0</v>
      </c>
      <c r="X122" s="13">
        <f t="shared" si="171"/>
        <v>0</v>
      </c>
      <c r="Y122" s="13">
        <f t="shared" si="172"/>
        <v>0</v>
      </c>
      <c r="Z122" s="13">
        <f t="shared" si="173"/>
        <v>0</v>
      </c>
      <c r="AA122" s="13">
        <f t="shared" si="174"/>
        <v>0</v>
      </c>
      <c r="AB122" s="13">
        <f t="shared" si="175"/>
        <v>0</v>
      </c>
      <c r="AC122" s="13">
        <f t="shared" si="176"/>
        <v>0</v>
      </c>
      <c r="AD122" s="13">
        <f t="shared" si="177"/>
        <v>0</v>
      </c>
      <c r="AE122" s="13">
        <f t="shared" si="178"/>
        <v>0</v>
      </c>
      <c r="AF122" s="13">
        <f t="shared" si="179"/>
        <v>0</v>
      </c>
      <c r="AG122" s="13">
        <f t="shared" si="180"/>
        <v>0</v>
      </c>
      <c r="AH122" s="13">
        <f t="shared" si="181"/>
        <v>0</v>
      </c>
      <c r="AI122" s="13">
        <f t="shared" si="182"/>
        <v>0</v>
      </c>
      <c r="AJ122" s="13">
        <f t="shared" si="183"/>
        <v>0</v>
      </c>
      <c r="AK122" s="13">
        <f t="shared" si="184"/>
        <v>0</v>
      </c>
      <c r="AL122" s="13">
        <f t="shared" si="185"/>
        <v>0</v>
      </c>
      <c r="AM122" s="13">
        <f t="shared" si="186"/>
        <v>0</v>
      </c>
      <c r="AN122" s="13">
        <f t="shared" si="187"/>
        <v>0</v>
      </c>
      <c r="AO122" s="13">
        <f t="shared" si="188"/>
        <v>0</v>
      </c>
      <c r="AP122" s="13">
        <f t="shared" si="189"/>
        <v>0</v>
      </c>
      <c r="AQ122" s="13">
        <f t="shared" si="190"/>
        <v>0</v>
      </c>
      <c r="AR122" s="13">
        <f t="shared" si="191"/>
        <v>0</v>
      </c>
      <c r="AS122" s="13">
        <f t="shared" si="192"/>
        <v>0</v>
      </c>
      <c r="AT122" s="13">
        <f t="shared" si="193"/>
        <v>0</v>
      </c>
      <c r="AU122" s="13">
        <f t="shared" si="194"/>
        <v>0</v>
      </c>
      <c r="AV122" s="13">
        <f t="shared" si="195"/>
        <v>0</v>
      </c>
      <c r="AW122" s="13">
        <f t="shared" si="196"/>
        <v>0</v>
      </c>
      <c r="AX122" s="13">
        <f t="shared" si="197"/>
        <v>0</v>
      </c>
      <c r="AY122" s="13">
        <f t="shared" si="198"/>
        <v>0</v>
      </c>
      <c r="AZ122" s="13">
        <f t="shared" si="199"/>
        <v>0</v>
      </c>
      <c r="BA122" s="13">
        <f t="shared" si="200"/>
        <v>0</v>
      </c>
      <c r="BB122" s="13">
        <f t="shared" si="201"/>
        <v>0</v>
      </c>
      <c r="BC122" s="13">
        <f t="shared" si="202"/>
        <v>0</v>
      </c>
      <c r="BD122" s="13">
        <f t="shared" si="203"/>
        <v>0</v>
      </c>
      <c r="BE122" s="13">
        <f t="shared" si="204"/>
        <v>0</v>
      </c>
      <c r="BF122" s="13">
        <f t="shared" si="205"/>
        <v>0</v>
      </c>
      <c r="BG122" s="13">
        <f t="shared" si="206"/>
        <v>0</v>
      </c>
      <c r="BH122" s="13">
        <f t="shared" si="207"/>
        <v>0</v>
      </c>
      <c r="BI122" s="13">
        <f t="shared" si="208"/>
        <v>0</v>
      </c>
      <c r="BJ122" s="13">
        <f t="shared" si="209"/>
        <v>0</v>
      </c>
      <c r="BK122" s="13">
        <f t="shared" si="210"/>
        <v>0</v>
      </c>
      <c r="BL122" s="13">
        <f t="shared" si="211"/>
        <v>0</v>
      </c>
      <c r="BM122" s="13">
        <f t="shared" si="212"/>
        <v>0</v>
      </c>
      <c r="BN122" s="13">
        <f t="shared" si="213"/>
        <v>0</v>
      </c>
      <c r="BO122" s="13">
        <f t="shared" si="214"/>
        <v>0</v>
      </c>
      <c r="BP122" s="13">
        <f t="shared" si="215"/>
        <v>0</v>
      </c>
      <c r="BQ122" s="13">
        <f t="shared" si="216"/>
        <v>0</v>
      </c>
      <c r="BR122" s="13">
        <f t="shared" si="217"/>
        <v>0</v>
      </c>
      <c r="BS122" s="13">
        <f t="shared" si="218"/>
        <v>0</v>
      </c>
      <c r="BT122" s="13">
        <f t="shared" si="219"/>
        <v>0</v>
      </c>
      <c r="BU122" s="13">
        <f t="shared" si="220"/>
        <v>0</v>
      </c>
      <c r="BV122" s="13">
        <f t="shared" si="221"/>
        <v>0</v>
      </c>
      <c r="BW122" s="13">
        <f t="shared" si="222"/>
        <v>0</v>
      </c>
      <c r="BX122" s="13">
        <f t="shared" si="223"/>
        <v>0</v>
      </c>
      <c r="BY122" s="13">
        <f t="shared" si="224"/>
        <v>0</v>
      </c>
      <c r="BZ122" s="13">
        <f t="shared" si="225"/>
        <v>0</v>
      </c>
      <c r="CA122" s="13">
        <f t="shared" si="226"/>
        <v>0</v>
      </c>
      <c r="CB122" s="13">
        <f t="shared" si="227"/>
        <v>1</v>
      </c>
      <c r="CC122" s="13">
        <f t="shared" si="228"/>
        <v>0</v>
      </c>
      <c r="CD122" s="13">
        <f t="shared" si="229"/>
        <v>0</v>
      </c>
      <c r="CE122" s="13">
        <f t="shared" si="230"/>
        <v>0</v>
      </c>
      <c r="CF122" s="13">
        <f t="shared" si="231"/>
        <v>0</v>
      </c>
      <c r="CG122" s="13">
        <f t="shared" si="232"/>
        <v>0</v>
      </c>
      <c r="CH122" s="13">
        <f t="shared" si="233"/>
        <v>0</v>
      </c>
      <c r="CI122" s="13">
        <f t="shared" si="234"/>
        <v>0</v>
      </c>
      <c r="CJ122" s="13">
        <f t="shared" si="235"/>
        <v>0</v>
      </c>
      <c r="CK122" s="13">
        <f t="shared" si="236"/>
        <v>0</v>
      </c>
      <c r="CL122" s="13">
        <f t="shared" si="237"/>
        <v>0</v>
      </c>
      <c r="CM122" s="13">
        <f t="shared" si="238"/>
        <v>0</v>
      </c>
      <c r="CN122" s="13">
        <f t="shared" si="239"/>
        <v>0</v>
      </c>
      <c r="CO122" s="13">
        <f t="shared" si="240"/>
        <v>0</v>
      </c>
      <c r="CP122" s="13">
        <f t="shared" si="241"/>
        <v>0</v>
      </c>
      <c r="CQ122" s="13">
        <f t="shared" si="242"/>
        <v>0</v>
      </c>
      <c r="CR122" s="13">
        <f t="shared" si="243"/>
        <v>0</v>
      </c>
      <c r="CS122" s="13">
        <f t="shared" si="244"/>
        <v>0</v>
      </c>
      <c r="CT122" s="13">
        <f t="shared" si="245"/>
        <v>0</v>
      </c>
      <c r="CU122" s="13">
        <f t="shared" si="246"/>
        <v>0</v>
      </c>
      <c r="CV122" s="13">
        <f t="shared" si="247"/>
        <v>0</v>
      </c>
      <c r="CW122" s="13">
        <f t="shared" si="248"/>
        <v>0</v>
      </c>
      <c r="CX122" s="13">
        <f t="shared" si="249"/>
        <v>0</v>
      </c>
      <c r="CY122" s="13">
        <f t="shared" si="250"/>
        <v>0</v>
      </c>
      <c r="CZ122" s="13">
        <f t="shared" si="251"/>
        <v>0</v>
      </c>
      <c r="DA122" s="13">
        <f t="shared" si="252"/>
        <v>0</v>
      </c>
      <c r="DB122" s="13">
        <f t="shared" si="253"/>
        <v>0</v>
      </c>
      <c r="DC122" s="13">
        <f t="shared" si="254"/>
        <v>0</v>
      </c>
      <c r="DD122" s="13">
        <f t="shared" si="255"/>
        <v>0</v>
      </c>
      <c r="DE122" s="13">
        <f t="shared" si="256"/>
        <v>0</v>
      </c>
      <c r="DF122" s="13">
        <f t="shared" si="257"/>
        <v>0</v>
      </c>
      <c r="DG122" s="13">
        <f t="shared" si="258"/>
        <v>0</v>
      </c>
      <c r="DH122" s="13">
        <f t="shared" si="259"/>
        <v>0</v>
      </c>
      <c r="DI122" s="13">
        <f t="shared" si="260"/>
        <v>0</v>
      </c>
      <c r="DJ122" s="13">
        <f t="shared" si="261"/>
        <v>0</v>
      </c>
      <c r="DK122" s="13">
        <f t="shared" si="262"/>
        <v>0</v>
      </c>
      <c r="DL122" s="13">
        <f t="shared" si="263"/>
        <v>0</v>
      </c>
      <c r="DM122" s="13">
        <f t="shared" si="264"/>
        <v>0</v>
      </c>
      <c r="DN122" s="13">
        <f t="shared" si="265"/>
        <v>0</v>
      </c>
      <c r="DO122" s="13">
        <f t="shared" si="266"/>
        <v>0</v>
      </c>
      <c r="DP122" s="13">
        <f t="shared" si="267"/>
        <v>0</v>
      </c>
      <c r="DQ122" s="13">
        <f t="shared" si="268"/>
        <v>0</v>
      </c>
      <c r="DR122" s="13">
        <f t="shared" si="269"/>
        <v>0</v>
      </c>
      <c r="DS122" s="13">
        <f t="shared" si="270"/>
        <v>0</v>
      </c>
      <c r="DT122" s="13">
        <f t="shared" si="271"/>
        <v>0</v>
      </c>
      <c r="DU122" s="13">
        <f t="shared" si="272"/>
        <v>0</v>
      </c>
      <c r="DV122" s="13">
        <f t="shared" si="273"/>
        <v>0</v>
      </c>
      <c r="DW122" s="13">
        <f t="shared" si="274"/>
        <v>0</v>
      </c>
      <c r="DX122" s="13">
        <f t="shared" si="275"/>
        <v>0</v>
      </c>
      <c r="DY122" s="13">
        <f t="shared" si="276"/>
        <v>0</v>
      </c>
      <c r="DZ122" s="13">
        <f t="shared" si="277"/>
        <v>0</v>
      </c>
      <c r="EA122" s="13">
        <f t="shared" si="278"/>
        <v>0</v>
      </c>
      <c r="EB122" s="13">
        <f t="shared" si="279"/>
        <v>0</v>
      </c>
      <c r="EC122" s="13">
        <f t="shared" si="280"/>
        <v>0</v>
      </c>
      <c r="ED122" s="13">
        <f t="shared" si="281"/>
        <v>0</v>
      </c>
      <c r="EE122" s="13">
        <f t="shared" si="282"/>
        <v>0</v>
      </c>
      <c r="EF122" s="13">
        <f t="shared" si="283"/>
        <v>0</v>
      </c>
      <c r="EG122" s="13">
        <f t="shared" si="284"/>
        <v>0</v>
      </c>
      <c r="EH122" s="13">
        <f t="shared" si="285"/>
        <v>0</v>
      </c>
      <c r="EI122" s="13">
        <f t="shared" si="286"/>
        <v>0</v>
      </c>
      <c r="EJ122" s="13">
        <f t="shared" si="287"/>
        <v>0</v>
      </c>
      <c r="EK122" s="13">
        <f t="shared" si="288"/>
        <v>0</v>
      </c>
      <c r="EL122" s="13">
        <f t="shared" si="289"/>
        <v>0</v>
      </c>
      <c r="EM122" s="13">
        <f t="shared" si="290"/>
        <v>0</v>
      </c>
      <c r="EN122" s="13">
        <f t="shared" si="291"/>
        <v>0</v>
      </c>
      <c r="EO122" s="13">
        <f t="shared" si="292"/>
        <v>0</v>
      </c>
      <c r="EP122" s="13">
        <f t="shared" si="293"/>
        <v>0</v>
      </c>
      <c r="EQ122" s="13">
        <f t="shared" si="294"/>
        <v>0</v>
      </c>
      <c r="ER122" s="13">
        <f t="shared" si="295"/>
        <v>0</v>
      </c>
      <c r="ES122" s="13">
        <f t="shared" si="296"/>
        <v>0</v>
      </c>
      <c r="ET122" s="13">
        <f t="shared" si="297"/>
        <v>0</v>
      </c>
      <c r="EU122" s="13">
        <f t="shared" si="298"/>
        <v>0</v>
      </c>
      <c r="EV122" s="13">
        <f t="shared" si="299"/>
        <v>0</v>
      </c>
      <c r="EW122" s="13">
        <f t="shared" si="300"/>
        <v>0</v>
      </c>
      <c r="EX122" s="13">
        <f t="shared" si="301"/>
        <v>0</v>
      </c>
      <c r="EY122" s="13">
        <f t="shared" si="302"/>
        <v>0</v>
      </c>
      <c r="EZ122" s="13">
        <f t="shared" si="303"/>
        <v>0</v>
      </c>
      <c r="FA122" s="13">
        <f t="shared" si="304"/>
        <v>0</v>
      </c>
      <c r="FB122" s="13">
        <f t="shared" si="305"/>
        <v>0</v>
      </c>
      <c r="FC122" s="13">
        <f t="shared" si="306"/>
        <v>0</v>
      </c>
      <c r="FD122" s="13">
        <f t="shared" si="307"/>
        <v>0</v>
      </c>
      <c r="FE122" s="13">
        <f t="shared" si="308"/>
        <v>0</v>
      </c>
      <c r="FF122" s="13">
        <f t="shared" si="309"/>
        <v>0</v>
      </c>
      <c r="FG122" s="13">
        <f t="shared" si="310"/>
        <v>0</v>
      </c>
      <c r="FH122" s="13">
        <f t="shared" si="311"/>
        <v>0</v>
      </c>
      <c r="FI122" s="13">
        <f t="shared" si="312"/>
        <v>0</v>
      </c>
      <c r="FJ122" s="13">
        <f t="shared" si="313"/>
        <v>0</v>
      </c>
      <c r="FK122" s="13">
        <f t="shared" si="314"/>
        <v>0</v>
      </c>
      <c r="FL122" s="13">
        <f t="shared" si="315"/>
        <v>0</v>
      </c>
      <c r="FM122" s="13">
        <f t="shared" si="316"/>
        <v>0</v>
      </c>
      <c r="FN122" s="13">
        <f t="shared" si="317"/>
        <v>0</v>
      </c>
      <c r="FO122" s="13">
        <f t="shared" si="318"/>
        <v>0</v>
      </c>
      <c r="FP122" s="13">
        <f t="shared" si="319"/>
        <v>0</v>
      </c>
      <c r="FQ122" s="13">
        <f t="shared" si="320"/>
        <v>0</v>
      </c>
      <c r="FR122" s="13">
        <f t="shared" si="321"/>
        <v>0</v>
      </c>
      <c r="FS122" s="13">
        <f t="shared" si="322"/>
        <v>0</v>
      </c>
      <c r="FT122" s="13">
        <f t="shared" si="323"/>
        <v>0</v>
      </c>
      <c r="FU122" s="13">
        <f t="shared" si="324"/>
        <v>0</v>
      </c>
      <c r="FV122" s="13">
        <f t="shared" si="325"/>
        <v>0</v>
      </c>
      <c r="FW122" s="13">
        <f t="shared" si="326"/>
        <v>0</v>
      </c>
      <c r="FX122" s="13">
        <f t="shared" si="327"/>
        <v>0</v>
      </c>
      <c r="FY122" s="13">
        <f t="shared" si="328"/>
        <v>0</v>
      </c>
      <c r="FZ122" s="13">
        <f t="shared" si="329"/>
        <v>0</v>
      </c>
      <c r="GA122" s="13">
        <f t="shared" si="330"/>
        <v>0</v>
      </c>
      <c r="GB122" s="13">
        <f t="shared" si="331"/>
        <v>0</v>
      </c>
      <c r="GC122" s="13">
        <f t="shared" si="332"/>
        <v>0</v>
      </c>
      <c r="GD122" s="13">
        <f t="shared" si="333"/>
        <v>1</v>
      </c>
      <c r="GE122" s="13">
        <f t="shared" si="334"/>
        <v>0</v>
      </c>
      <c r="GF122" s="13">
        <f t="shared" si="335"/>
        <v>0</v>
      </c>
      <c r="GG122" s="13">
        <f t="shared" si="336"/>
        <v>0</v>
      </c>
      <c r="GH122" s="30">
        <f t="shared" si="337"/>
        <v>2</v>
      </c>
    </row>
    <row r="123" spans="1:190">
      <c r="A123" s="2">
        <f>'database including 834 studies'!A123</f>
        <v>122</v>
      </c>
      <c r="B123" s="2">
        <f>'database including 834 studies'!J123</f>
        <v>1</v>
      </c>
      <c r="C123" s="2">
        <f>'database including 834 studies'!K123</f>
        <v>4</v>
      </c>
      <c r="D123" s="2">
        <f>'database including 834 studies'!L123</f>
        <v>1</v>
      </c>
      <c r="E123" s="2">
        <f>'database including 834 studies'!M123</f>
        <v>1</v>
      </c>
      <c r="F123" s="2">
        <f>'database including 834 studies'!N123</f>
        <v>1</v>
      </c>
      <c r="G123" s="2">
        <f>'database including 834 studies'!O123</f>
        <v>1</v>
      </c>
      <c r="H123" s="2">
        <f>'database including 834 studies'!P123</f>
        <v>0</v>
      </c>
      <c r="I123" s="2">
        <f>'database including 834 studies'!Q123</f>
        <v>0</v>
      </c>
      <c r="J123" s="2">
        <f>'database including 834 studies'!R123</f>
        <v>2021</v>
      </c>
      <c r="K123" s="29">
        <f>'database including 834 studies'!A653</f>
        <v>652</v>
      </c>
      <c r="L123" s="2">
        <f>'database including 834 studies'!J653</f>
        <v>0</v>
      </c>
      <c r="M123" s="2">
        <f>'database including 834 studies'!K653</f>
        <v>6</v>
      </c>
      <c r="N123" s="2">
        <f>'database including 834 studies'!L653</f>
        <v>1</v>
      </c>
      <c r="O123" s="2">
        <f>'database including 834 studies'!M653</f>
        <v>1</v>
      </c>
      <c r="P123" s="2">
        <f>'database including 834 studies'!N653</f>
        <v>1</v>
      </c>
      <c r="Q123" s="2">
        <f>'database including 834 studies'!O653</f>
        <v>1</v>
      </c>
      <c r="R123" s="2">
        <f>'database including 834 studies'!P653</f>
        <v>1</v>
      </c>
      <c r="S123" s="2">
        <f>'database including 834 studies'!Q653</f>
        <v>1</v>
      </c>
      <c r="T123" s="2">
        <f>'database including 834 studies'!R653</f>
        <v>2022</v>
      </c>
      <c r="V123" s="13">
        <f t="shared" si="169"/>
        <v>0</v>
      </c>
      <c r="W123" s="13">
        <f t="shared" si="170"/>
        <v>0</v>
      </c>
      <c r="X123" s="13">
        <f t="shared" si="171"/>
        <v>0</v>
      </c>
      <c r="Y123" s="13">
        <f t="shared" si="172"/>
        <v>0</v>
      </c>
      <c r="Z123" s="13">
        <f t="shared" si="173"/>
        <v>0</v>
      </c>
      <c r="AA123" s="13">
        <f t="shared" si="174"/>
        <v>0</v>
      </c>
      <c r="AB123" s="13">
        <f t="shared" si="175"/>
        <v>0</v>
      </c>
      <c r="AC123" s="13">
        <f t="shared" si="176"/>
        <v>0</v>
      </c>
      <c r="AD123" s="13">
        <f t="shared" si="177"/>
        <v>0</v>
      </c>
      <c r="AE123" s="13">
        <f t="shared" si="178"/>
        <v>0</v>
      </c>
      <c r="AF123" s="13">
        <f t="shared" si="179"/>
        <v>0</v>
      </c>
      <c r="AG123" s="13">
        <f t="shared" si="180"/>
        <v>0</v>
      </c>
      <c r="AH123" s="13">
        <f t="shared" si="181"/>
        <v>0</v>
      </c>
      <c r="AI123" s="13">
        <f t="shared" si="182"/>
        <v>0</v>
      </c>
      <c r="AJ123" s="13">
        <f t="shared" si="183"/>
        <v>0</v>
      </c>
      <c r="AK123" s="13">
        <f t="shared" si="184"/>
        <v>0</v>
      </c>
      <c r="AL123" s="13">
        <f t="shared" si="185"/>
        <v>0</v>
      </c>
      <c r="AM123" s="13">
        <f t="shared" si="186"/>
        <v>0</v>
      </c>
      <c r="AN123" s="13">
        <f t="shared" si="187"/>
        <v>0</v>
      </c>
      <c r="AO123" s="13">
        <f t="shared" si="188"/>
        <v>0</v>
      </c>
      <c r="AP123" s="13">
        <f t="shared" si="189"/>
        <v>0</v>
      </c>
      <c r="AQ123" s="13">
        <f t="shared" si="190"/>
        <v>0</v>
      </c>
      <c r="AR123" s="13">
        <f t="shared" si="191"/>
        <v>0</v>
      </c>
      <c r="AS123" s="13">
        <f t="shared" si="192"/>
        <v>0</v>
      </c>
      <c r="AT123" s="13">
        <f t="shared" si="193"/>
        <v>0</v>
      </c>
      <c r="AU123" s="13">
        <f t="shared" si="194"/>
        <v>0</v>
      </c>
      <c r="AV123" s="13">
        <f t="shared" si="195"/>
        <v>0</v>
      </c>
      <c r="AW123" s="13">
        <f t="shared" si="196"/>
        <v>0</v>
      </c>
      <c r="AX123" s="13">
        <f t="shared" si="197"/>
        <v>0</v>
      </c>
      <c r="AY123" s="13">
        <f t="shared" si="198"/>
        <v>0</v>
      </c>
      <c r="AZ123" s="13">
        <f t="shared" si="199"/>
        <v>0</v>
      </c>
      <c r="BA123" s="13">
        <f t="shared" si="200"/>
        <v>0</v>
      </c>
      <c r="BB123" s="13">
        <f t="shared" si="201"/>
        <v>0</v>
      </c>
      <c r="BC123" s="13">
        <f t="shared" si="202"/>
        <v>0</v>
      </c>
      <c r="BD123" s="13">
        <f t="shared" si="203"/>
        <v>0</v>
      </c>
      <c r="BE123" s="13">
        <f t="shared" si="204"/>
        <v>0</v>
      </c>
      <c r="BF123" s="13">
        <f t="shared" si="205"/>
        <v>0</v>
      </c>
      <c r="BG123" s="13">
        <f t="shared" si="206"/>
        <v>0</v>
      </c>
      <c r="BH123" s="13">
        <f t="shared" si="207"/>
        <v>0</v>
      </c>
      <c r="BI123" s="13">
        <f t="shared" si="208"/>
        <v>0</v>
      </c>
      <c r="BJ123" s="13">
        <f t="shared" si="209"/>
        <v>0</v>
      </c>
      <c r="BK123" s="13">
        <f t="shared" si="210"/>
        <v>0</v>
      </c>
      <c r="BL123" s="13">
        <f t="shared" si="211"/>
        <v>0</v>
      </c>
      <c r="BM123" s="13">
        <f t="shared" si="212"/>
        <v>0</v>
      </c>
      <c r="BN123" s="13">
        <f t="shared" si="213"/>
        <v>0</v>
      </c>
      <c r="BO123" s="13">
        <f t="shared" si="214"/>
        <v>0</v>
      </c>
      <c r="BP123" s="13">
        <f t="shared" si="215"/>
        <v>0</v>
      </c>
      <c r="BQ123" s="13">
        <f t="shared" si="216"/>
        <v>0</v>
      </c>
      <c r="BR123" s="13">
        <f t="shared" si="217"/>
        <v>0</v>
      </c>
      <c r="BS123" s="13">
        <f t="shared" si="218"/>
        <v>0</v>
      </c>
      <c r="BT123" s="13">
        <f t="shared" si="219"/>
        <v>0</v>
      </c>
      <c r="BU123" s="13">
        <f t="shared" si="220"/>
        <v>0</v>
      </c>
      <c r="BV123" s="13">
        <f t="shared" si="221"/>
        <v>0</v>
      </c>
      <c r="BW123" s="13">
        <f t="shared" si="222"/>
        <v>0</v>
      </c>
      <c r="BX123" s="13">
        <f t="shared" si="223"/>
        <v>0</v>
      </c>
      <c r="BY123" s="13">
        <f t="shared" si="224"/>
        <v>0</v>
      </c>
      <c r="BZ123" s="13">
        <f t="shared" si="225"/>
        <v>0</v>
      </c>
      <c r="CA123" s="13">
        <f t="shared" si="226"/>
        <v>0</v>
      </c>
      <c r="CB123" s="13">
        <f t="shared" si="227"/>
        <v>1</v>
      </c>
      <c r="CC123" s="13">
        <f t="shared" si="228"/>
        <v>0</v>
      </c>
      <c r="CD123" s="13">
        <f t="shared" si="229"/>
        <v>0</v>
      </c>
      <c r="CE123" s="13">
        <f t="shared" si="230"/>
        <v>0</v>
      </c>
      <c r="CF123" s="13">
        <f t="shared" si="231"/>
        <v>0</v>
      </c>
      <c r="CG123" s="13">
        <f t="shared" si="232"/>
        <v>0</v>
      </c>
      <c r="CH123" s="13">
        <f t="shared" si="233"/>
        <v>0</v>
      </c>
      <c r="CI123" s="13">
        <f t="shared" si="234"/>
        <v>0</v>
      </c>
      <c r="CJ123" s="13">
        <f t="shared" si="235"/>
        <v>0</v>
      </c>
      <c r="CK123" s="13">
        <f t="shared" si="236"/>
        <v>0</v>
      </c>
      <c r="CL123" s="13">
        <f t="shared" si="237"/>
        <v>0</v>
      </c>
      <c r="CM123" s="13">
        <f t="shared" si="238"/>
        <v>0</v>
      </c>
      <c r="CN123" s="13">
        <f t="shared" si="239"/>
        <v>0</v>
      </c>
      <c r="CO123" s="13">
        <f t="shared" si="240"/>
        <v>0</v>
      </c>
      <c r="CP123" s="13">
        <f t="shared" si="241"/>
        <v>0</v>
      </c>
      <c r="CQ123" s="13">
        <f t="shared" si="242"/>
        <v>0</v>
      </c>
      <c r="CR123" s="13">
        <f t="shared" si="243"/>
        <v>0</v>
      </c>
      <c r="CS123" s="13">
        <f t="shared" si="244"/>
        <v>0</v>
      </c>
      <c r="CT123" s="13">
        <f t="shared" si="245"/>
        <v>0</v>
      </c>
      <c r="CU123" s="13">
        <f t="shared" si="246"/>
        <v>0</v>
      </c>
      <c r="CV123" s="13">
        <f t="shared" si="247"/>
        <v>0</v>
      </c>
      <c r="CW123" s="13">
        <f t="shared" si="248"/>
        <v>0</v>
      </c>
      <c r="CX123" s="13">
        <f t="shared" si="249"/>
        <v>0</v>
      </c>
      <c r="CY123" s="13">
        <f t="shared" si="250"/>
        <v>0</v>
      </c>
      <c r="CZ123" s="13">
        <f t="shared" si="251"/>
        <v>0</v>
      </c>
      <c r="DA123" s="13">
        <f t="shared" si="252"/>
        <v>0</v>
      </c>
      <c r="DB123" s="13">
        <f t="shared" si="253"/>
        <v>0</v>
      </c>
      <c r="DC123" s="13">
        <f t="shared" si="254"/>
        <v>0</v>
      </c>
      <c r="DD123" s="13">
        <f t="shared" si="255"/>
        <v>0</v>
      </c>
      <c r="DE123" s="13">
        <f t="shared" si="256"/>
        <v>0</v>
      </c>
      <c r="DF123" s="13">
        <f t="shared" si="257"/>
        <v>0</v>
      </c>
      <c r="DG123" s="13">
        <f t="shared" si="258"/>
        <v>0</v>
      </c>
      <c r="DH123" s="13">
        <f t="shared" si="259"/>
        <v>0</v>
      </c>
      <c r="DI123" s="13">
        <f t="shared" si="260"/>
        <v>0</v>
      </c>
      <c r="DJ123" s="13">
        <f t="shared" si="261"/>
        <v>0</v>
      </c>
      <c r="DK123" s="13">
        <f t="shared" si="262"/>
        <v>0</v>
      </c>
      <c r="DL123" s="13">
        <f t="shared" si="263"/>
        <v>0</v>
      </c>
      <c r="DM123" s="13">
        <f t="shared" si="264"/>
        <v>0</v>
      </c>
      <c r="DN123" s="13">
        <f t="shared" si="265"/>
        <v>0</v>
      </c>
      <c r="DO123" s="13">
        <f t="shared" si="266"/>
        <v>0</v>
      </c>
      <c r="DP123" s="13">
        <f t="shared" si="267"/>
        <v>0</v>
      </c>
      <c r="DQ123" s="13">
        <f t="shared" si="268"/>
        <v>0</v>
      </c>
      <c r="DR123" s="13">
        <f t="shared" si="269"/>
        <v>0</v>
      </c>
      <c r="DS123" s="13">
        <f t="shared" si="270"/>
        <v>0</v>
      </c>
      <c r="DT123" s="13">
        <f t="shared" si="271"/>
        <v>0</v>
      </c>
      <c r="DU123" s="13">
        <f t="shared" si="272"/>
        <v>0</v>
      </c>
      <c r="DV123" s="13">
        <f t="shared" si="273"/>
        <v>0</v>
      </c>
      <c r="DW123" s="13">
        <f t="shared" si="274"/>
        <v>0</v>
      </c>
      <c r="DX123" s="13">
        <f t="shared" si="275"/>
        <v>0</v>
      </c>
      <c r="DY123" s="13">
        <f t="shared" si="276"/>
        <v>0</v>
      </c>
      <c r="DZ123" s="13">
        <f t="shared" si="277"/>
        <v>0</v>
      </c>
      <c r="EA123" s="13">
        <f t="shared" si="278"/>
        <v>0</v>
      </c>
      <c r="EB123" s="13">
        <f t="shared" si="279"/>
        <v>0</v>
      </c>
      <c r="EC123" s="13">
        <f t="shared" si="280"/>
        <v>0</v>
      </c>
      <c r="ED123" s="13">
        <f t="shared" si="281"/>
        <v>0</v>
      </c>
      <c r="EE123" s="13">
        <f t="shared" si="282"/>
        <v>0</v>
      </c>
      <c r="EF123" s="13">
        <f t="shared" si="283"/>
        <v>0</v>
      </c>
      <c r="EG123" s="13">
        <f t="shared" si="284"/>
        <v>0</v>
      </c>
      <c r="EH123" s="13">
        <f t="shared" si="285"/>
        <v>0</v>
      </c>
      <c r="EI123" s="13">
        <f t="shared" si="286"/>
        <v>0</v>
      </c>
      <c r="EJ123" s="13">
        <f t="shared" si="287"/>
        <v>0</v>
      </c>
      <c r="EK123" s="13">
        <f t="shared" si="288"/>
        <v>0</v>
      </c>
      <c r="EL123" s="13">
        <f t="shared" si="289"/>
        <v>0</v>
      </c>
      <c r="EM123" s="13">
        <f t="shared" si="290"/>
        <v>0</v>
      </c>
      <c r="EN123" s="13">
        <f t="shared" si="291"/>
        <v>0</v>
      </c>
      <c r="EO123" s="13">
        <f t="shared" si="292"/>
        <v>0</v>
      </c>
      <c r="EP123" s="13">
        <f t="shared" si="293"/>
        <v>0</v>
      </c>
      <c r="EQ123" s="13">
        <f t="shared" si="294"/>
        <v>0</v>
      </c>
      <c r="ER123" s="13">
        <f t="shared" si="295"/>
        <v>0</v>
      </c>
      <c r="ES123" s="13">
        <f t="shared" si="296"/>
        <v>0</v>
      </c>
      <c r="ET123" s="13">
        <f t="shared" si="297"/>
        <v>0</v>
      </c>
      <c r="EU123" s="13">
        <f t="shared" si="298"/>
        <v>0</v>
      </c>
      <c r="EV123" s="13">
        <f t="shared" si="299"/>
        <v>0</v>
      </c>
      <c r="EW123" s="13">
        <f t="shared" si="300"/>
        <v>0</v>
      </c>
      <c r="EX123" s="13">
        <f t="shared" si="301"/>
        <v>0</v>
      </c>
      <c r="EY123" s="13">
        <f t="shared" si="302"/>
        <v>0</v>
      </c>
      <c r="EZ123" s="13">
        <f t="shared" si="303"/>
        <v>0</v>
      </c>
      <c r="FA123" s="13">
        <f t="shared" si="304"/>
        <v>0</v>
      </c>
      <c r="FB123" s="13">
        <f t="shared" si="305"/>
        <v>0</v>
      </c>
      <c r="FC123" s="13">
        <f t="shared" si="306"/>
        <v>0</v>
      </c>
      <c r="FD123" s="13">
        <f t="shared" si="307"/>
        <v>0</v>
      </c>
      <c r="FE123" s="13">
        <f t="shared" si="308"/>
        <v>0</v>
      </c>
      <c r="FF123" s="13">
        <f t="shared" si="309"/>
        <v>0</v>
      </c>
      <c r="FG123" s="13">
        <f t="shared" si="310"/>
        <v>0</v>
      </c>
      <c r="FH123" s="13">
        <f t="shared" si="311"/>
        <v>0</v>
      </c>
      <c r="FI123" s="13">
        <f t="shared" si="312"/>
        <v>0</v>
      </c>
      <c r="FJ123" s="13">
        <f t="shared" si="313"/>
        <v>0</v>
      </c>
      <c r="FK123" s="13">
        <f t="shared" si="314"/>
        <v>0</v>
      </c>
      <c r="FL123" s="13">
        <f t="shared" si="315"/>
        <v>0</v>
      </c>
      <c r="FM123" s="13">
        <f t="shared" si="316"/>
        <v>0</v>
      </c>
      <c r="FN123" s="13">
        <f t="shared" si="317"/>
        <v>0</v>
      </c>
      <c r="FO123" s="13">
        <f t="shared" si="318"/>
        <v>0</v>
      </c>
      <c r="FP123" s="13">
        <f t="shared" si="319"/>
        <v>0</v>
      </c>
      <c r="FQ123" s="13">
        <f t="shared" si="320"/>
        <v>0</v>
      </c>
      <c r="FR123" s="13">
        <f t="shared" si="321"/>
        <v>0</v>
      </c>
      <c r="FS123" s="13">
        <f t="shared" si="322"/>
        <v>0</v>
      </c>
      <c r="FT123" s="13">
        <f t="shared" si="323"/>
        <v>0</v>
      </c>
      <c r="FU123" s="13">
        <f t="shared" si="324"/>
        <v>0</v>
      </c>
      <c r="FV123" s="13">
        <f t="shared" si="325"/>
        <v>0</v>
      </c>
      <c r="FW123" s="13">
        <f t="shared" si="326"/>
        <v>0</v>
      </c>
      <c r="FX123" s="13">
        <f t="shared" si="327"/>
        <v>0</v>
      </c>
      <c r="FY123" s="13">
        <f t="shared" si="328"/>
        <v>0</v>
      </c>
      <c r="FZ123" s="13">
        <f t="shared" si="329"/>
        <v>0</v>
      </c>
      <c r="GA123" s="13">
        <f t="shared" si="330"/>
        <v>0</v>
      </c>
      <c r="GB123" s="13">
        <f t="shared" si="331"/>
        <v>0</v>
      </c>
      <c r="GC123" s="13">
        <f t="shared" si="332"/>
        <v>0</v>
      </c>
      <c r="GD123" s="13">
        <f t="shared" si="333"/>
        <v>0</v>
      </c>
      <c r="GE123" s="13">
        <f t="shared" si="334"/>
        <v>0</v>
      </c>
      <c r="GF123" s="13">
        <f t="shared" si="335"/>
        <v>0</v>
      </c>
      <c r="GG123" s="13">
        <f t="shared" si="336"/>
        <v>1</v>
      </c>
      <c r="GH123" s="30">
        <f t="shared" si="337"/>
        <v>2</v>
      </c>
    </row>
    <row r="124" spans="1:190">
      <c r="A124" s="2">
        <f>'database including 834 studies'!A124</f>
        <v>123</v>
      </c>
      <c r="B124" s="2">
        <f>'database including 834 studies'!J124</f>
        <v>1</v>
      </c>
      <c r="C124" s="2">
        <f>'database including 834 studies'!K124</f>
        <v>4</v>
      </c>
      <c r="D124" s="2">
        <f>'database including 834 studies'!L124</f>
        <v>0</v>
      </c>
      <c r="E124" s="2">
        <f>'database including 834 studies'!M124</f>
        <v>1</v>
      </c>
      <c r="F124" s="2">
        <f>'database including 834 studies'!N124</f>
        <v>1</v>
      </c>
      <c r="G124" s="2">
        <f>'database including 834 studies'!O124</f>
        <v>0</v>
      </c>
      <c r="H124" s="2">
        <f>'database including 834 studies'!P124</f>
        <v>1</v>
      </c>
      <c r="I124" s="2">
        <f>'database including 834 studies'!Q124</f>
        <v>1</v>
      </c>
      <c r="J124" s="2">
        <f>'database including 834 studies'!R124</f>
        <v>2021</v>
      </c>
      <c r="K124" s="29">
        <f>'database including 834 studies'!A654</f>
        <v>653</v>
      </c>
      <c r="L124" s="2">
        <f>'database including 834 studies'!J654</f>
        <v>0</v>
      </c>
      <c r="M124" s="2">
        <f>'database including 834 studies'!K654</f>
        <v>6</v>
      </c>
      <c r="N124" s="2">
        <f>'database including 834 studies'!L654</f>
        <v>1</v>
      </c>
      <c r="O124" s="2">
        <f>'database including 834 studies'!M654</f>
        <v>1</v>
      </c>
      <c r="P124" s="2">
        <f>'database including 834 studies'!N654</f>
        <v>1</v>
      </c>
      <c r="Q124" s="2">
        <f>'database including 834 studies'!O654</f>
        <v>1</v>
      </c>
      <c r="R124" s="2">
        <f>'database including 834 studies'!P654</f>
        <v>1</v>
      </c>
      <c r="S124" s="2">
        <f>'database including 834 studies'!Q654</f>
        <v>1</v>
      </c>
      <c r="T124" s="2">
        <f>'database including 834 studies'!R654</f>
        <v>2022</v>
      </c>
      <c r="V124" s="13">
        <f t="shared" si="169"/>
        <v>0</v>
      </c>
      <c r="W124" s="13">
        <f t="shared" si="170"/>
        <v>0</v>
      </c>
      <c r="X124" s="13">
        <f t="shared" si="171"/>
        <v>0</v>
      </c>
      <c r="Y124" s="13">
        <f t="shared" si="172"/>
        <v>0</v>
      </c>
      <c r="Z124" s="13">
        <f t="shared" si="173"/>
        <v>0</v>
      </c>
      <c r="AA124" s="13">
        <f t="shared" si="174"/>
        <v>0</v>
      </c>
      <c r="AB124" s="13">
        <f t="shared" si="175"/>
        <v>0</v>
      </c>
      <c r="AC124" s="13">
        <f t="shared" si="176"/>
        <v>0</v>
      </c>
      <c r="AD124" s="13">
        <f t="shared" si="177"/>
        <v>0</v>
      </c>
      <c r="AE124" s="13">
        <f t="shared" si="178"/>
        <v>0</v>
      </c>
      <c r="AF124" s="13">
        <f t="shared" si="179"/>
        <v>0</v>
      </c>
      <c r="AG124" s="13">
        <f t="shared" si="180"/>
        <v>0</v>
      </c>
      <c r="AH124" s="13">
        <f t="shared" si="181"/>
        <v>0</v>
      </c>
      <c r="AI124" s="13">
        <f t="shared" si="182"/>
        <v>0</v>
      </c>
      <c r="AJ124" s="13">
        <f t="shared" si="183"/>
        <v>0</v>
      </c>
      <c r="AK124" s="13">
        <f t="shared" si="184"/>
        <v>0</v>
      </c>
      <c r="AL124" s="13">
        <f t="shared" si="185"/>
        <v>0</v>
      </c>
      <c r="AM124" s="13">
        <f t="shared" si="186"/>
        <v>0</v>
      </c>
      <c r="AN124" s="13">
        <f t="shared" si="187"/>
        <v>0</v>
      </c>
      <c r="AO124" s="13">
        <f t="shared" si="188"/>
        <v>0</v>
      </c>
      <c r="AP124" s="13">
        <f t="shared" si="189"/>
        <v>0</v>
      </c>
      <c r="AQ124" s="13">
        <f t="shared" si="190"/>
        <v>0</v>
      </c>
      <c r="AR124" s="13">
        <f t="shared" si="191"/>
        <v>0</v>
      </c>
      <c r="AS124" s="13">
        <f t="shared" si="192"/>
        <v>0</v>
      </c>
      <c r="AT124" s="13">
        <f t="shared" si="193"/>
        <v>0</v>
      </c>
      <c r="AU124" s="13">
        <f t="shared" si="194"/>
        <v>0</v>
      </c>
      <c r="AV124" s="13">
        <f t="shared" si="195"/>
        <v>0</v>
      </c>
      <c r="AW124" s="13">
        <f t="shared" si="196"/>
        <v>0</v>
      </c>
      <c r="AX124" s="13">
        <f t="shared" si="197"/>
        <v>0</v>
      </c>
      <c r="AY124" s="13">
        <f t="shared" si="198"/>
        <v>0</v>
      </c>
      <c r="AZ124" s="13">
        <f t="shared" si="199"/>
        <v>0</v>
      </c>
      <c r="BA124" s="13">
        <f t="shared" si="200"/>
        <v>0</v>
      </c>
      <c r="BB124" s="13">
        <f t="shared" si="201"/>
        <v>0</v>
      </c>
      <c r="BC124" s="13">
        <f t="shared" si="202"/>
        <v>0</v>
      </c>
      <c r="BD124" s="13">
        <f t="shared" si="203"/>
        <v>0</v>
      </c>
      <c r="BE124" s="13">
        <f t="shared" si="204"/>
        <v>0</v>
      </c>
      <c r="BF124" s="13">
        <f t="shared" si="205"/>
        <v>0</v>
      </c>
      <c r="BG124" s="13">
        <f t="shared" si="206"/>
        <v>0</v>
      </c>
      <c r="BH124" s="13">
        <f t="shared" si="207"/>
        <v>0</v>
      </c>
      <c r="BI124" s="13">
        <f t="shared" si="208"/>
        <v>0</v>
      </c>
      <c r="BJ124" s="13">
        <f t="shared" si="209"/>
        <v>0</v>
      </c>
      <c r="BK124" s="13">
        <f t="shared" si="210"/>
        <v>0</v>
      </c>
      <c r="BL124" s="13">
        <f t="shared" si="211"/>
        <v>0</v>
      </c>
      <c r="BM124" s="13">
        <f t="shared" si="212"/>
        <v>0</v>
      </c>
      <c r="BN124" s="13">
        <f t="shared" si="213"/>
        <v>0</v>
      </c>
      <c r="BO124" s="13">
        <f t="shared" si="214"/>
        <v>0</v>
      </c>
      <c r="BP124" s="13">
        <f t="shared" si="215"/>
        <v>0</v>
      </c>
      <c r="BQ124" s="13">
        <f t="shared" si="216"/>
        <v>0</v>
      </c>
      <c r="BR124" s="13">
        <f t="shared" si="217"/>
        <v>0</v>
      </c>
      <c r="BS124" s="13">
        <f t="shared" si="218"/>
        <v>0</v>
      </c>
      <c r="BT124" s="13">
        <f t="shared" si="219"/>
        <v>0</v>
      </c>
      <c r="BU124" s="13">
        <f t="shared" si="220"/>
        <v>0</v>
      </c>
      <c r="BV124" s="13">
        <f t="shared" si="221"/>
        <v>0</v>
      </c>
      <c r="BW124" s="13">
        <f t="shared" si="222"/>
        <v>0</v>
      </c>
      <c r="BX124" s="13">
        <f t="shared" si="223"/>
        <v>0</v>
      </c>
      <c r="BY124" s="13">
        <f t="shared" si="224"/>
        <v>0</v>
      </c>
      <c r="BZ124" s="13">
        <f t="shared" si="225"/>
        <v>0</v>
      </c>
      <c r="CA124" s="13">
        <f t="shared" si="226"/>
        <v>0</v>
      </c>
      <c r="CB124" s="13">
        <f t="shared" si="227"/>
        <v>1</v>
      </c>
      <c r="CC124" s="13">
        <f t="shared" si="228"/>
        <v>0</v>
      </c>
      <c r="CD124" s="13">
        <f t="shared" si="229"/>
        <v>0</v>
      </c>
      <c r="CE124" s="13">
        <f t="shared" si="230"/>
        <v>0</v>
      </c>
      <c r="CF124" s="13">
        <f t="shared" si="231"/>
        <v>0</v>
      </c>
      <c r="CG124" s="13">
        <f t="shared" si="232"/>
        <v>0</v>
      </c>
      <c r="CH124" s="13">
        <f t="shared" si="233"/>
        <v>0</v>
      </c>
      <c r="CI124" s="13">
        <f t="shared" si="234"/>
        <v>0</v>
      </c>
      <c r="CJ124" s="13">
        <f t="shared" si="235"/>
        <v>0</v>
      </c>
      <c r="CK124" s="13">
        <f t="shared" si="236"/>
        <v>0</v>
      </c>
      <c r="CL124" s="13">
        <f t="shared" si="237"/>
        <v>0</v>
      </c>
      <c r="CM124" s="13">
        <f t="shared" si="238"/>
        <v>0</v>
      </c>
      <c r="CN124" s="13">
        <f t="shared" si="239"/>
        <v>0</v>
      </c>
      <c r="CO124" s="13">
        <f t="shared" si="240"/>
        <v>0</v>
      </c>
      <c r="CP124" s="13">
        <f t="shared" si="241"/>
        <v>0</v>
      </c>
      <c r="CQ124" s="13">
        <f t="shared" si="242"/>
        <v>0</v>
      </c>
      <c r="CR124" s="13">
        <f t="shared" si="243"/>
        <v>0</v>
      </c>
      <c r="CS124" s="13">
        <f t="shared" si="244"/>
        <v>0</v>
      </c>
      <c r="CT124" s="13">
        <f t="shared" si="245"/>
        <v>0</v>
      </c>
      <c r="CU124" s="13">
        <f t="shared" si="246"/>
        <v>0</v>
      </c>
      <c r="CV124" s="13">
        <f t="shared" si="247"/>
        <v>0</v>
      </c>
      <c r="CW124" s="13">
        <f t="shared" si="248"/>
        <v>0</v>
      </c>
      <c r="CX124" s="13">
        <f t="shared" si="249"/>
        <v>0</v>
      </c>
      <c r="CY124" s="13">
        <f t="shared" si="250"/>
        <v>0</v>
      </c>
      <c r="CZ124" s="13">
        <f t="shared" si="251"/>
        <v>0</v>
      </c>
      <c r="DA124" s="13">
        <f t="shared" si="252"/>
        <v>0</v>
      </c>
      <c r="DB124" s="13">
        <f t="shared" si="253"/>
        <v>0</v>
      </c>
      <c r="DC124" s="13">
        <f t="shared" si="254"/>
        <v>0</v>
      </c>
      <c r="DD124" s="13">
        <f t="shared" si="255"/>
        <v>0</v>
      </c>
      <c r="DE124" s="13">
        <f t="shared" si="256"/>
        <v>0</v>
      </c>
      <c r="DF124" s="13">
        <f t="shared" si="257"/>
        <v>0</v>
      </c>
      <c r="DG124" s="13">
        <f t="shared" si="258"/>
        <v>0</v>
      </c>
      <c r="DH124" s="13">
        <f t="shared" si="259"/>
        <v>0</v>
      </c>
      <c r="DI124" s="13">
        <f t="shared" si="260"/>
        <v>0</v>
      </c>
      <c r="DJ124" s="13">
        <f t="shared" si="261"/>
        <v>0</v>
      </c>
      <c r="DK124" s="13">
        <f t="shared" si="262"/>
        <v>0</v>
      </c>
      <c r="DL124" s="13">
        <f t="shared" si="263"/>
        <v>0</v>
      </c>
      <c r="DM124" s="13">
        <f t="shared" si="264"/>
        <v>0</v>
      </c>
      <c r="DN124" s="13">
        <f t="shared" si="265"/>
        <v>0</v>
      </c>
      <c r="DO124" s="13">
        <f t="shared" si="266"/>
        <v>0</v>
      </c>
      <c r="DP124" s="13">
        <f t="shared" si="267"/>
        <v>0</v>
      </c>
      <c r="DQ124" s="13">
        <f t="shared" si="268"/>
        <v>0</v>
      </c>
      <c r="DR124" s="13">
        <f t="shared" si="269"/>
        <v>0</v>
      </c>
      <c r="DS124" s="13">
        <f t="shared" si="270"/>
        <v>0</v>
      </c>
      <c r="DT124" s="13">
        <f t="shared" si="271"/>
        <v>0</v>
      </c>
      <c r="DU124" s="13">
        <f t="shared" si="272"/>
        <v>0</v>
      </c>
      <c r="DV124" s="13">
        <f t="shared" si="273"/>
        <v>0</v>
      </c>
      <c r="DW124" s="13">
        <f t="shared" si="274"/>
        <v>0</v>
      </c>
      <c r="DX124" s="13">
        <f t="shared" si="275"/>
        <v>0</v>
      </c>
      <c r="DY124" s="13">
        <f t="shared" si="276"/>
        <v>0</v>
      </c>
      <c r="DZ124" s="13">
        <f t="shared" si="277"/>
        <v>0</v>
      </c>
      <c r="EA124" s="13">
        <f t="shared" si="278"/>
        <v>0</v>
      </c>
      <c r="EB124" s="13">
        <f t="shared" si="279"/>
        <v>0</v>
      </c>
      <c r="EC124" s="13">
        <f t="shared" si="280"/>
        <v>0</v>
      </c>
      <c r="ED124" s="13">
        <f t="shared" si="281"/>
        <v>0</v>
      </c>
      <c r="EE124" s="13">
        <f t="shared" si="282"/>
        <v>0</v>
      </c>
      <c r="EF124" s="13">
        <f t="shared" si="283"/>
        <v>0</v>
      </c>
      <c r="EG124" s="13">
        <f t="shared" si="284"/>
        <v>0</v>
      </c>
      <c r="EH124" s="13">
        <f t="shared" si="285"/>
        <v>0</v>
      </c>
      <c r="EI124" s="13">
        <f t="shared" si="286"/>
        <v>0</v>
      </c>
      <c r="EJ124" s="13">
        <f t="shared" si="287"/>
        <v>0</v>
      </c>
      <c r="EK124" s="13">
        <f t="shared" si="288"/>
        <v>0</v>
      </c>
      <c r="EL124" s="13">
        <f t="shared" si="289"/>
        <v>0</v>
      </c>
      <c r="EM124" s="13">
        <f t="shared" si="290"/>
        <v>0</v>
      </c>
      <c r="EN124" s="13">
        <f t="shared" si="291"/>
        <v>0</v>
      </c>
      <c r="EO124" s="13">
        <f t="shared" si="292"/>
        <v>0</v>
      </c>
      <c r="EP124" s="13">
        <f t="shared" si="293"/>
        <v>0</v>
      </c>
      <c r="EQ124" s="13">
        <f t="shared" si="294"/>
        <v>0</v>
      </c>
      <c r="ER124" s="13">
        <f t="shared" si="295"/>
        <v>0</v>
      </c>
      <c r="ES124" s="13">
        <f t="shared" si="296"/>
        <v>0</v>
      </c>
      <c r="ET124" s="13">
        <f t="shared" si="297"/>
        <v>0</v>
      </c>
      <c r="EU124" s="13">
        <f t="shared" si="298"/>
        <v>0</v>
      </c>
      <c r="EV124" s="13">
        <f t="shared" si="299"/>
        <v>0</v>
      </c>
      <c r="EW124" s="13">
        <f t="shared" si="300"/>
        <v>0</v>
      </c>
      <c r="EX124" s="13">
        <f t="shared" si="301"/>
        <v>0</v>
      </c>
      <c r="EY124" s="13">
        <f t="shared" si="302"/>
        <v>0</v>
      </c>
      <c r="EZ124" s="13">
        <f t="shared" si="303"/>
        <v>0</v>
      </c>
      <c r="FA124" s="13">
        <f t="shared" si="304"/>
        <v>0</v>
      </c>
      <c r="FB124" s="13">
        <f t="shared" si="305"/>
        <v>0</v>
      </c>
      <c r="FC124" s="13">
        <f t="shared" si="306"/>
        <v>0</v>
      </c>
      <c r="FD124" s="13">
        <f t="shared" si="307"/>
        <v>0</v>
      </c>
      <c r="FE124" s="13">
        <f t="shared" si="308"/>
        <v>0</v>
      </c>
      <c r="FF124" s="13">
        <f t="shared" si="309"/>
        <v>0</v>
      </c>
      <c r="FG124" s="13">
        <f t="shared" si="310"/>
        <v>0</v>
      </c>
      <c r="FH124" s="13">
        <f t="shared" si="311"/>
        <v>0</v>
      </c>
      <c r="FI124" s="13">
        <f t="shared" si="312"/>
        <v>0</v>
      </c>
      <c r="FJ124" s="13">
        <f t="shared" si="313"/>
        <v>0</v>
      </c>
      <c r="FK124" s="13">
        <f t="shared" si="314"/>
        <v>0</v>
      </c>
      <c r="FL124" s="13">
        <f t="shared" si="315"/>
        <v>0</v>
      </c>
      <c r="FM124" s="13">
        <f t="shared" si="316"/>
        <v>0</v>
      </c>
      <c r="FN124" s="13">
        <f t="shared" si="317"/>
        <v>0</v>
      </c>
      <c r="FO124" s="13">
        <f t="shared" si="318"/>
        <v>0</v>
      </c>
      <c r="FP124" s="13">
        <f t="shared" si="319"/>
        <v>0</v>
      </c>
      <c r="FQ124" s="13">
        <f t="shared" si="320"/>
        <v>0</v>
      </c>
      <c r="FR124" s="13">
        <f t="shared" si="321"/>
        <v>0</v>
      </c>
      <c r="FS124" s="13">
        <f t="shared" si="322"/>
        <v>0</v>
      </c>
      <c r="FT124" s="13">
        <f t="shared" si="323"/>
        <v>0</v>
      </c>
      <c r="FU124" s="13">
        <f t="shared" si="324"/>
        <v>0</v>
      </c>
      <c r="FV124" s="13">
        <f t="shared" si="325"/>
        <v>0</v>
      </c>
      <c r="FW124" s="13">
        <f t="shared" si="326"/>
        <v>0</v>
      </c>
      <c r="FX124" s="13">
        <f t="shared" si="327"/>
        <v>0</v>
      </c>
      <c r="FY124" s="13">
        <f t="shared" si="328"/>
        <v>0</v>
      </c>
      <c r="FZ124" s="13">
        <f t="shared" si="329"/>
        <v>0</v>
      </c>
      <c r="GA124" s="13">
        <f t="shared" si="330"/>
        <v>0</v>
      </c>
      <c r="GB124" s="13">
        <f t="shared" si="331"/>
        <v>0</v>
      </c>
      <c r="GC124" s="13">
        <f t="shared" si="332"/>
        <v>0</v>
      </c>
      <c r="GD124" s="13">
        <f t="shared" si="333"/>
        <v>0</v>
      </c>
      <c r="GE124" s="13">
        <f t="shared" si="334"/>
        <v>0</v>
      </c>
      <c r="GF124" s="13">
        <f t="shared" si="335"/>
        <v>0</v>
      </c>
      <c r="GG124" s="13">
        <f t="shared" si="336"/>
        <v>1</v>
      </c>
      <c r="GH124" s="30">
        <f t="shared" si="337"/>
        <v>2</v>
      </c>
    </row>
    <row r="125" spans="1:190">
      <c r="A125" s="2">
        <f>'database including 834 studies'!A125</f>
        <v>124</v>
      </c>
      <c r="B125" s="2">
        <f>'database including 834 studies'!J125</f>
        <v>1</v>
      </c>
      <c r="C125" s="2">
        <f>'database including 834 studies'!K125</f>
        <v>4</v>
      </c>
      <c r="D125" s="2">
        <f>'database including 834 studies'!L125</f>
        <v>1</v>
      </c>
      <c r="E125" s="2">
        <f>'database including 834 studies'!M125</f>
        <v>0</v>
      </c>
      <c r="F125" s="2">
        <f>'database including 834 studies'!N125</f>
        <v>0</v>
      </c>
      <c r="G125" s="2">
        <f>'database including 834 studies'!O125</f>
        <v>1</v>
      </c>
      <c r="H125" s="2">
        <f>'database including 834 studies'!P125</f>
        <v>1</v>
      </c>
      <c r="I125" s="2">
        <f>'database including 834 studies'!Q125</f>
        <v>1</v>
      </c>
      <c r="J125" s="2">
        <f>'database including 834 studies'!R125</f>
        <v>2021</v>
      </c>
      <c r="K125" s="29">
        <f>'database including 834 studies'!A655</f>
        <v>654</v>
      </c>
      <c r="L125" s="2">
        <f>'database including 834 studies'!J655</f>
        <v>0</v>
      </c>
      <c r="M125" s="2">
        <f>'database including 834 studies'!K655</f>
        <v>6</v>
      </c>
      <c r="N125" s="2">
        <f>'database including 834 studies'!L655</f>
        <v>1</v>
      </c>
      <c r="O125" s="2">
        <f>'database including 834 studies'!M655</f>
        <v>1</v>
      </c>
      <c r="P125" s="2">
        <f>'database including 834 studies'!N655</f>
        <v>1</v>
      </c>
      <c r="Q125" s="2">
        <f>'database including 834 studies'!O655</f>
        <v>1</v>
      </c>
      <c r="R125" s="2">
        <f>'database including 834 studies'!P655</f>
        <v>1</v>
      </c>
      <c r="S125" s="2">
        <f>'database including 834 studies'!Q655</f>
        <v>1</v>
      </c>
      <c r="T125" s="2">
        <f>'database including 834 studies'!R655</f>
        <v>2021</v>
      </c>
      <c r="V125" s="13">
        <f t="shared" si="169"/>
        <v>0</v>
      </c>
      <c r="W125" s="13">
        <f t="shared" si="170"/>
        <v>0</v>
      </c>
      <c r="X125" s="13">
        <f t="shared" si="171"/>
        <v>0</v>
      </c>
      <c r="Y125" s="13">
        <f t="shared" si="172"/>
        <v>0</v>
      </c>
      <c r="Z125" s="13">
        <f t="shared" si="173"/>
        <v>0</v>
      </c>
      <c r="AA125" s="13">
        <f t="shared" si="174"/>
        <v>0</v>
      </c>
      <c r="AB125" s="13">
        <f t="shared" si="175"/>
        <v>0</v>
      </c>
      <c r="AC125" s="13">
        <f t="shared" si="176"/>
        <v>0</v>
      </c>
      <c r="AD125" s="13">
        <f t="shared" si="177"/>
        <v>0</v>
      </c>
      <c r="AE125" s="13">
        <f t="shared" si="178"/>
        <v>0</v>
      </c>
      <c r="AF125" s="13">
        <f t="shared" si="179"/>
        <v>0</v>
      </c>
      <c r="AG125" s="13">
        <f t="shared" si="180"/>
        <v>0</v>
      </c>
      <c r="AH125" s="13">
        <f t="shared" si="181"/>
        <v>0</v>
      </c>
      <c r="AI125" s="13">
        <f t="shared" si="182"/>
        <v>0</v>
      </c>
      <c r="AJ125" s="13">
        <f t="shared" si="183"/>
        <v>0</v>
      </c>
      <c r="AK125" s="13">
        <f t="shared" si="184"/>
        <v>0</v>
      </c>
      <c r="AL125" s="13">
        <f t="shared" si="185"/>
        <v>0</v>
      </c>
      <c r="AM125" s="13">
        <f t="shared" si="186"/>
        <v>0</v>
      </c>
      <c r="AN125" s="13">
        <f t="shared" si="187"/>
        <v>0</v>
      </c>
      <c r="AO125" s="13">
        <f t="shared" si="188"/>
        <v>0</v>
      </c>
      <c r="AP125" s="13">
        <f t="shared" si="189"/>
        <v>0</v>
      </c>
      <c r="AQ125" s="13">
        <f t="shared" si="190"/>
        <v>0</v>
      </c>
      <c r="AR125" s="13">
        <f t="shared" si="191"/>
        <v>0</v>
      </c>
      <c r="AS125" s="13">
        <f t="shared" si="192"/>
        <v>0</v>
      </c>
      <c r="AT125" s="13">
        <f t="shared" si="193"/>
        <v>0</v>
      </c>
      <c r="AU125" s="13">
        <f t="shared" si="194"/>
        <v>0</v>
      </c>
      <c r="AV125" s="13">
        <f t="shared" si="195"/>
        <v>0</v>
      </c>
      <c r="AW125" s="13">
        <f t="shared" si="196"/>
        <v>0</v>
      </c>
      <c r="AX125" s="13">
        <f t="shared" si="197"/>
        <v>0</v>
      </c>
      <c r="AY125" s="13">
        <f t="shared" si="198"/>
        <v>0</v>
      </c>
      <c r="AZ125" s="13">
        <f t="shared" si="199"/>
        <v>0</v>
      </c>
      <c r="BA125" s="13">
        <f t="shared" si="200"/>
        <v>0</v>
      </c>
      <c r="BB125" s="13">
        <f t="shared" si="201"/>
        <v>0</v>
      </c>
      <c r="BC125" s="13">
        <f t="shared" si="202"/>
        <v>0</v>
      </c>
      <c r="BD125" s="13">
        <f t="shared" si="203"/>
        <v>0</v>
      </c>
      <c r="BE125" s="13">
        <f t="shared" si="204"/>
        <v>0</v>
      </c>
      <c r="BF125" s="13">
        <f t="shared" si="205"/>
        <v>0</v>
      </c>
      <c r="BG125" s="13">
        <f t="shared" si="206"/>
        <v>0</v>
      </c>
      <c r="BH125" s="13">
        <f t="shared" si="207"/>
        <v>0</v>
      </c>
      <c r="BI125" s="13">
        <f t="shared" si="208"/>
        <v>0</v>
      </c>
      <c r="BJ125" s="13">
        <f t="shared" si="209"/>
        <v>0</v>
      </c>
      <c r="BK125" s="13">
        <f t="shared" si="210"/>
        <v>0</v>
      </c>
      <c r="BL125" s="13">
        <f t="shared" si="211"/>
        <v>0</v>
      </c>
      <c r="BM125" s="13">
        <f t="shared" si="212"/>
        <v>0</v>
      </c>
      <c r="BN125" s="13">
        <f t="shared" si="213"/>
        <v>0</v>
      </c>
      <c r="BO125" s="13">
        <f t="shared" si="214"/>
        <v>0</v>
      </c>
      <c r="BP125" s="13">
        <f t="shared" si="215"/>
        <v>0</v>
      </c>
      <c r="BQ125" s="13">
        <f t="shared" si="216"/>
        <v>0</v>
      </c>
      <c r="BR125" s="13">
        <f t="shared" si="217"/>
        <v>0</v>
      </c>
      <c r="BS125" s="13">
        <f t="shared" si="218"/>
        <v>0</v>
      </c>
      <c r="BT125" s="13">
        <f t="shared" si="219"/>
        <v>0</v>
      </c>
      <c r="BU125" s="13">
        <f t="shared" si="220"/>
        <v>0</v>
      </c>
      <c r="BV125" s="13">
        <f t="shared" si="221"/>
        <v>0</v>
      </c>
      <c r="BW125" s="13">
        <f t="shared" si="222"/>
        <v>0</v>
      </c>
      <c r="BX125" s="13">
        <f t="shared" si="223"/>
        <v>0</v>
      </c>
      <c r="BY125" s="13">
        <f t="shared" si="224"/>
        <v>0</v>
      </c>
      <c r="BZ125" s="13">
        <f t="shared" si="225"/>
        <v>0</v>
      </c>
      <c r="CA125" s="13">
        <f t="shared" si="226"/>
        <v>0</v>
      </c>
      <c r="CB125" s="13">
        <f t="shared" si="227"/>
        <v>1</v>
      </c>
      <c r="CC125" s="13">
        <f t="shared" si="228"/>
        <v>0</v>
      </c>
      <c r="CD125" s="13">
        <f t="shared" si="229"/>
        <v>0</v>
      </c>
      <c r="CE125" s="13">
        <f t="shared" si="230"/>
        <v>0</v>
      </c>
      <c r="CF125" s="13">
        <f t="shared" si="231"/>
        <v>0</v>
      </c>
      <c r="CG125" s="13">
        <f t="shared" si="232"/>
        <v>0</v>
      </c>
      <c r="CH125" s="13">
        <f t="shared" si="233"/>
        <v>0</v>
      </c>
      <c r="CI125" s="13">
        <f t="shared" si="234"/>
        <v>0</v>
      </c>
      <c r="CJ125" s="13">
        <f t="shared" si="235"/>
        <v>0</v>
      </c>
      <c r="CK125" s="13">
        <f t="shared" si="236"/>
        <v>0</v>
      </c>
      <c r="CL125" s="13">
        <f t="shared" si="237"/>
        <v>0</v>
      </c>
      <c r="CM125" s="13">
        <f t="shared" si="238"/>
        <v>0</v>
      </c>
      <c r="CN125" s="13">
        <f t="shared" si="239"/>
        <v>0</v>
      </c>
      <c r="CO125" s="13">
        <f t="shared" si="240"/>
        <v>0</v>
      </c>
      <c r="CP125" s="13">
        <f t="shared" si="241"/>
        <v>0</v>
      </c>
      <c r="CQ125" s="13">
        <f t="shared" si="242"/>
        <v>0</v>
      </c>
      <c r="CR125" s="13">
        <f t="shared" si="243"/>
        <v>0</v>
      </c>
      <c r="CS125" s="13">
        <f t="shared" si="244"/>
        <v>0</v>
      </c>
      <c r="CT125" s="13">
        <f t="shared" si="245"/>
        <v>0</v>
      </c>
      <c r="CU125" s="13">
        <f t="shared" si="246"/>
        <v>0</v>
      </c>
      <c r="CV125" s="13">
        <f t="shared" si="247"/>
        <v>0</v>
      </c>
      <c r="CW125" s="13">
        <f t="shared" si="248"/>
        <v>0</v>
      </c>
      <c r="CX125" s="13">
        <f t="shared" si="249"/>
        <v>0</v>
      </c>
      <c r="CY125" s="13">
        <f t="shared" si="250"/>
        <v>0</v>
      </c>
      <c r="CZ125" s="13">
        <f t="shared" si="251"/>
        <v>0</v>
      </c>
      <c r="DA125" s="13">
        <f t="shared" si="252"/>
        <v>0</v>
      </c>
      <c r="DB125" s="13">
        <f t="shared" si="253"/>
        <v>0</v>
      </c>
      <c r="DC125" s="13">
        <f t="shared" si="254"/>
        <v>0</v>
      </c>
      <c r="DD125" s="13">
        <f t="shared" si="255"/>
        <v>0</v>
      </c>
      <c r="DE125" s="13">
        <f t="shared" si="256"/>
        <v>0</v>
      </c>
      <c r="DF125" s="13">
        <f t="shared" si="257"/>
        <v>0</v>
      </c>
      <c r="DG125" s="13">
        <f t="shared" si="258"/>
        <v>0</v>
      </c>
      <c r="DH125" s="13">
        <f t="shared" si="259"/>
        <v>0</v>
      </c>
      <c r="DI125" s="13">
        <f t="shared" si="260"/>
        <v>0</v>
      </c>
      <c r="DJ125" s="13">
        <f t="shared" si="261"/>
        <v>0</v>
      </c>
      <c r="DK125" s="13">
        <f t="shared" si="262"/>
        <v>0</v>
      </c>
      <c r="DL125" s="13">
        <f t="shared" si="263"/>
        <v>0</v>
      </c>
      <c r="DM125" s="13">
        <f t="shared" si="264"/>
        <v>0</v>
      </c>
      <c r="DN125" s="13">
        <f t="shared" si="265"/>
        <v>0</v>
      </c>
      <c r="DO125" s="13">
        <f t="shared" si="266"/>
        <v>0</v>
      </c>
      <c r="DP125" s="13">
        <f t="shared" si="267"/>
        <v>0</v>
      </c>
      <c r="DQ125" s="13">
        <f t="shared" si="268"/>
        <v>0</v>
      </c>
      <c r="DR125" s="13">
        <f t="shared" si="269"/>
        <v>0</v>
      </c>
      <c r="DS125" s="13">
        <f t="shared" si="270"/>
        <v>0</v>
      </c>
      <c r="DT125" s="13">
        <f t="shared" si="271"/>
        <v>0</v>
      </c>
      <c r="DU125" s="13">
        <f t="shared" si="272"/>
        <v>0</v>
      </c>
      <c r="DV125" s="13">
        <f t="shared" si="273"/>
        <v>0</v>
      </c>
      <c r="DW125" s="13">
        <f t="shared" si="274"/>
        <v>0</v>
      </c>
      <c r="DX125" s="13">
        <f t="shared" si="275"/>
        <v>0</v>
      </c>
      <c r="DY125" s="13">
        <f t="shared" si="276"/>
        <v>0</v>
      </c>
      <c r="DZ125" s="13">
        <f t="shared" si="277"/>
        <v>0</v>
      </c>
      <c r="EA125" s="13">
        <f t="shared" si="278"/>
        <v>0</v>
      </c>
      <c r="EB125" s="13">
        <f t="shared" si="279"/>
        <v>0</v>
      </c>
      <c r="EC125" s="13">
        <f t="shared" si="280"/>
        <v>0</v>
      </c>
      <c r="ED125" s="13">
        <f t="shared" si="281"/>
        <v>0</v>
      </c>
      <c r="EE125" s="13">
        <f t="shared" si="282"/>
        <v>0</v>
      </c>
      <c r="EF125" s="13">
        <f t="shared" si="283"/>
        <v>0</v>
      </c>
      <c r="EG125" s="13">
        <f t="shared" si="284"/>
        <v>0</v>
      </c>
      <c r="EH125" s="13">
        <f t="shared" si="285"/>
        <v>0</v>
      </c>
      <c r="EI125" s="13">
        <f t="shared" si="286"/>
        <v>0</v>
      </c>
      <c r="EJ125" s="13">
        <f t="shared" si="287"/>
        <v>0</v>
      </c>
      <c r="EK125" s="13">
        <f t="shared" si="288"/>
        <v>0</v>
      </c>
      <c r="EL125" s="13">
        <f t="shared" si="289"/>
        <v>0</v>
      </c>
      <c r="EM125" s="13">
        <f t="shared" si="290"/>
        <v>0</v>
      </c>
      <c r="EN125" s="13">
        <f t="shared" si="291"/>
        <v>0</v>
      </c>
      <c r="EO125" s="13">
        <f t="shared" si="292"/>
        <v>0</v>
      </c>
      <c r="EP125" s="13">
        <f t="shared" si="293"/>
        <v>0</v>
      </c>
      <c r="EQ125" s="13">
        <f t="shared" si="294"/>
        <v>0</v>
      </c>
      <c r="ER125" s="13">
        <f t="shared" si="295"/>
        <v>0</v>
      </c>
      <c r="ES125" s="13">
        <f t="shared" si="296"/>
        <v>0</v>
      </c>
      <c r="ET125" s="13">
        <f t="shared" si="297"/>
        <v>0</v>
      </c>
      <c r="EU125" s="13">
        <f t="shared" si="298"/>
        <v>0</v>
      </c>
      <c r="EV125" s="13">
        <f t="shared" si="299"/>
        <v>0</v>
      </c>
      <c r="EW125" s="13">
        <f t="shared" si="300"/>
        <v>0</v>
      </c>
      <c r="EX125" s="13">
        <f t="shared" si="301"/>
        <v>0</v>
      </c>
      <c r="EY125" s="13">
        <f t="shared" si="302"/>
        <v>0</v>
      </c>
      <c r="EZ125" s="13">
        <f t="shared" si="303"/>
        <v>0</v>
      </c>
      <c r="FA125" s="13">
        <f t="shared" si="304"/>
        <v>0</v>
      </c>
      <c r="FB125" s="13">
        <f t="shared" si="305"/>
        <v>0</v>
      </c>
      <c r="FC125" s="13">
        <f t="shared" si="306"/>
        <v>0</v>
      </c>
      <c r="FD125" s="13">
        <f t="shared" si="307"/>
        <v>0</v>
      </c>
      <c r="FE125" s="13">
        <f t="shared" si="308"/>
        <v>0</v>
      </c>
      <c r="FF125" s="13">
        <f t="shared" si="309"/>
        <v>0</v>
      </c>
      <c r="FG125" s="13">
        <f t="shared" si="310"/>
        <v>0</v>
      </c>
      <c r="FH125" s="13">
        <f t="shared" si="311"/>
        <v>0</v>
      </c>
      <c r="FI125" s="13">
        <f t="shared" si="312"/>
        <v>0</v>
      </c>
      <c r="FJ125" s="13">
        <f t="shared" si="313"/>
        <v>0</v>
      </c>
      <c r="FK125" s="13">
        <f t="shared" si="314"/>
        <v>0</v>
      </c>
      <c r="FL125" s="13">
        <f t="shared" si="315"/>
        <v>0</v>
      </c>
      <c r="FM125" s="13">
        <f t="shared" si="316"/>
        <v>0</v>
      </c>
      <c r="FN125" s="13">
        <f t="shared" si="317"/>
        <v>0</v>
      </c>
      <c r="FO125" s="13">
        <f t="shared" si="318"/>
        <v>0</v>
      </c>
      <c r="FP125" s="13">
        <f t="shared" si="319"/>
        <v>0</v>
      </c>
      <c r="FQ125" s="13">
        <f t="shared" si="320"/>
        <v>0</v>
      </c>
      <c r="FR125" s="13">
        <f t="shared" si="321"/>
        <v>0</v>
      </c>
      <c r="FS125" s="13">
        <f t="shared" si="322"/>
        <v>0</v>
      </c>
      <c r="FT125" s="13">
        <f t="shared" si="323"/>
        <v>0</v>
      </c>
      <c r="FU125" s="13">
        <f t="shared" si="324"/>
        <v>0</v>
      </c>
      <c r="FV125" s="13">
        <f t="shared" si="325"/>
        <v>0</v>
      </c>
      <c r="FW125" s="13">
        <f t="shared" si="326"/>
        <v>0</v>
      </c>
      <c r="FX125" s="13">
        <f t="shared" si="327"/>
        <v>0</v>
      </c>
      <c r="FY125" s="13">
        <f t="shared" si="328"/>
        <v>0</v>
      </c>
      <c r="FZ125" s="13">
        <f t="shared" si="329"/>
        <v>0</v>
      </c>
      <c r="GA125" s="13">
        <f t="shared" si="330"/>
        <v>0</v>
      </c>
      <c r="GB125" s="13">
        <f t="shared" si="331"/>
        <v>0</v>
      </c>
      <c r="GC125" s="13">
        <f t="shared" si="332"/>
        <v>0</v>
      </c>
      <c r="GD125" s="13">
        <f t="shared" si="333"/>
        <v>0</v>
      </c>
      <c r="GE125" s="13">
        <f t="shared" si="334"/>
        <v>0</v>
      </c>
      <c r="GF125" s="13">
        <f t="shared" si="335"/>
        <v>1</v>
      </c>
      <c r="GG125" s="13">
        <f t="shared" si="336"/>
        <v>0</v>
      </c>
      <c r="GH125" s="30">
        <f t="shared" si="337"/>
        <v>2</v>
      </c>
    </row>
    <row r="126" spans="1:190">
      <c r="A126" s="2">
        <f>'database including 834 studies'!A126</f>
        <v>125</v>
      </c>
      <c r="B126" s="2">
        <f>'database including 834 studies'!J126</f>
        <v>1</v>
      </c>
      <c r="C126" s="2">
        <f>'database including 834 studies'!K126</f>
        <v>4</v>
      </c>
      <c r="D126" s="2">
        <f>'database including 834 studies'!L126</f>
        <v>1</v>
      </c>
      <c r="E126" s="2">
        <f>'database including 834 studies'!M126</f>
        <v>1</v>
      </c>
      <c r="F126" s="2">
        <f>'database including 834 studies'!N126</f>
        <v>1</v>
      </c>
      <c r="G126" s="2">
        <f>'database including 834 studies'!O126</f>
        <v>1</v>
      </c>
      <c r="H126" s="2">
        <f>'database including 834 studies'!P126</f>
        <v>0</v>
      </c>
      <c r="I126" s="2">
        <f>'database including 834 studies'!Q126</f>
        <v>0</v>
      </c>
      <c r="J126" s="2">
        <f>'database including 834 studies'!R126</f>
        <v>2022</v>
      </c>
      <c r="K126" s="29">
        <f>'database including 834 studies'!A656</f>
        <v>655</v>
      </c>
      <c r="L126" s="2">
        <f>'database including 834 studies'!J656</f>
        <v>0</v>
      </c>
      <c r="M126" s="2">
        <f>'database including 834 studies'!K656</f>
        <v>6</v>
      </c>
      <c r="N126" s="2">
        <f>'database including 834 studies'!L656</f>
        <v>1</v>
      </c>
      <c r="O126" s="2">
        <f>'database including 834 studies'!M656</f>
        <v>1</v>
      </c>
      <c r="P126" s="2">
        <f>'database including 834 studies'!N656</f>
        <v>1</v>
      </c>
      <c r="Q126" s="2">
        <f>'database including 834 studies'!O656</f>
        <v>1</v>
      </c>
      <c r="R126" s="2">
        <f>'database including 834 studies'!P656</f>
        <v>1</v>
      </c>
      <c r="S126" s="2">
        <f>'database including 834 studies'!Q656</f>
        <v>1</v>
      </c>
      <c r="T126" s="2">
        <f>'database including 834 studies'!R656</f>
        <v>2022</v>
      </c>
      <c r="V126" s="13">
        <f t="shared" si="169"/>
        <v>0</v>
      </c>
      <c r="W126" s="13">
        <f t="shared" si="170"/>
        <v>0</v>
      </c>
      <c r="X126" s="13">
        <f t="shared" si="171"/>
        <v>0</v>
      </c>
      <c r="Y126" s="13">
        <f t="shared" si="172"/>
        <v>0</v>
      </c>
      <c r="Z126" s="13">
        <f t="shared" si="173"/>
        <v>0</v>
      </c>
      <c r="AA126" s="13">
        <f t="shared" si="174"/>
        <v>0</v>
      </c>
      <c r="AB126" s="13">
        <f t="shared" si="175"/>
        <v>0</v>
      </c>
      <c r="AC126" s="13">
        <f t="shared" si="176"/>
        <v>0</v>
      </c>
      <c r="AD126" s="13">
        <f t="shared" si="177"/>
        <v>0</v>
      </c>
      <c r="AE126" s="13">
        <f t="shared" si="178"/>
        <v>0</v>
      </c>
      <c r="AF126" s="13">
        <f t="shared" si="179"/>
        <v>0</v>
      </c>
      <c r="AG126" s="13">
        <f t="shared" si="180"/>
        <v>0</v>
      </c>
      <c r="AH126" s="13">
        <f t="shared" si="181"/>
        <v>0</v>
      </c>
      <c r="AI126" s="13">
        <f t="shared" si="182"/>
        <v>0</v>
      </c>
      <c r="AJ126" s="13">
        <f t="shared" si="183"/>
        <v>0</v>
      </c>
      <c r="AK126" s="13">
        <f t="shared" si="184"/>
        <v>0</v>
      </c>
      <c r="AL126" s="13">
        <f t="shared" si="185"/>
        <v>0</v>
      </c>
      <c r="AM126" s="13">
        <f t="shared" si="186"/>
        <v>0</v>
      </c>
      <c r="AN126" s="13">
        <f t="shared" si="187"/>
        <v>0</v>
      </c>
      <c r="AO126" s="13">
        <f t="shared" si="188"/>
        <v>0</v>
      </c>
      <c r="AP126" s="13">
        <f t="shared" si="189"/>
        <v>0</v>
      </c>
      <c r="AQ126" s="13">
        <f t="shared" si="190"/>
        <v>0</v>
      </c>
      <c r="AR126" s="13">
        <f t="shared" si="191"/>
        <v>0</v>
      </c>
      <c r="AS126" s="13">
        <f t="shared" si="192"/>
        <v>0</v>
      </c>
      <c r="AT126" s="13">
        <f t="shared" si="193"/>
        <v>0</v>
      </c>
      <c r="AU126" s="13">
        <f t="shared" si="194"/>
        <v>0</v>
      </c>
      <c r="AV126" s="13">
        <f t="shared" si="195"/>
        <v>0</v>
      </c>
      <c r="AW126" s="13">
        <f t="shared" si="196"/>
        <v>0</v>
      </c>
      <c r="AX126" s="13">
        <f t="shared" si="197"/>
        <v>0</v>
      </c>
      <c r="AY126" s="13">
        <f t="shared" si="198"/>
        <v>0</v>
      </c>
      <c r="AZ126" s="13">
        <f t="shared" si="199"/>
        <v>0</v>
      </c>
      <c r="BA126" s="13">
        <f t="shared" si="200"/>
        <v>0</v>
      </c>
      <c r="BB126" s="13">
        <f t="shared" si="201"/>
        <v>0</v>
      </c>
      <c r="BC126" s="13">
        <f t="shared" si="202"/>
        <v>0</v>
      </c>
      <c r="BD126" s="13">
        <f t="shared" si="203"/>
        <v>0</v>
      </c>
      <c r="BE126" s="13">
        <f t="shared" si="204"/>
        <v>0</v>
      </c>
      <c r="BF126" s="13">
        <f t="shared" si="205"/>
        <v>0</v>
      </c>
      <c r="BG126" s="13">
        <f t="shared" si="206"/>
        <v>0</v>
      </c>
      <c r="BH126" s="13">
        <f t="shared" si="207"/>
        <v>0</v>
      </c>
      <c r="BI126" s="13">
        <f t="shared" si="208"/>
        <v>0</v>
      </c>
      <c r="BJ126" s="13">
        <f t="shared" si="209"/>
        <v>0</v>
      </c>
      <c r="BK126" s="13">
        <f t="shared" si="210"/>
        <v>0</v>
      </c>
      <c r="BL126" s="13">
        <f t="shared" si="211"/>
        <v>0</v>
      </c>
      <c r="BM126" s="13">
        <f t="shared" si="212"/>
        <v>0</v>
      </c>
      <c r="BN126" s="13">
        <f t="shared" si="213"/>
        <v>0</v>
      </c>
      <c r="BO126" s="13">
        <f t="shared" si="214"/>
        <v>0</v>
      </c>
      <c r="BP126" s="13">
        <f t="shared" si="215"/>
        <v>0</v>
      </c>
      <c r="BQ126" s="13">
        <f t="shared" si="216"/>
        <v>0</v>
      </c>
      <c r="BR126" s="13">
        <f t="shared" si="217"/>
        <v>0</v>
      </c>
      <c r="BS126" s="13">
        <f t="shared" si="218"/>
        <v>0</v>
      </c>
      <c r="BT126" s="13">
        <f t="shared" si="219"/>
        <v>0</v>
      </c>
      <c r="BU126" s="13">
        <f t="shared" si="220"/>
        <v>0</v>
      </c>
      <c r="BV126" s="13">
        <f t="shared" si="221"/>
        <v>0</v>
      </c>
      <c r="BW126" s="13">
        <f t="shared" si="222"/>
        <v>0</v>
      </c>
      <c r="BX126" s="13">
        <f t="shared" si="223"/>
        <v>0</v>
      </c>
      <c r="BY126" s="13">
        <f t="shared" si="224"/>
        <v>0</v>
      </c>
      <c r="BZ126" s="13">
        <f t="shared" si="225"/>
        <v>0</v>
      </c>
      <c r="CA126" s="13">
        <f t="shared" si="226"/>
        <v>0</v>
      </c>
      <c r="CB126" s="13">
        <f t="shared" si="227"/>
        <v>0</v>
      </c>
      <c r="CC126" s="13">
        <f t="shared" si="228"/>
        <v>1</v>
      </c>
      <c r="CD126" s="13">
        <f t="shared" si="229"/>
        <v>0</v>
      </c>
      <c r="CE126" s="13">
        <f t="shared" si="230"/>
        <v>0</v>
      </c>
      <c r="CF126" s="13">
        <f t="shared" si="231"/>
        <v>0</v>
      </c>
      <c r="CG126" s="13">
        <f t="shared" si="232"/>
        <v>0</v>
      </c>
      <c r="CH126" s="13">
        <f t="shared" si="233"/>
        <v>0</v>
      </c>
      <c r="CI126" s="13">
        <f t="shared" si="234"/>
        <v>0</v>
      </c>
      <c r="CJ126" s="13">
        <f t="shared" si="235"/>
        <v>0</v>
      </c>
      <c r="CK126" s="13">
        <f t="shared" si="236"/>
        <v>0</v>
      </c>
      <c r="CL126" s="13">
        <f t="shared" si="237"/>
        <v>0</v>
      </c>
      <c r="CM126" s="13">
        <f t="shared" si="238"/>
        <v>0</v>
      </c>
      <c r="CN126" s="13">
        <f t="shared" si="239"/>
        <v>0</v>
      </c>
      <c r="CO126" s="13">
        <f t="shared" si="240"/>
        <v>0</v>
      </c>
      <c r="CP126" s="13">
        <f t="shared" si="241"/>
        <v>0</v>
      </c>
      <c r="CQ126" s="13">
        <f t="shared" si="242"/>
        <v>0</v>
      </c>
      <c r="CR126" s="13">
        <f t="shared" si="243"/>
        <v>0</v>
      </c>
      <c r="CS126" s="13">
        <f t="shared" si="244"/>
        <v>0</v>
      </c>
      <c r="CT126" s="13">
        <f t="shared" si="245"/>
        <v>0</v>
      </c>
      <c r="CU126" s="13">
        <f t="shared" si="246"/>
        <v>0</v>
      </c>
      <c r="CV126" s="13">
        <f t="shared" si="247"/>
        <v>0</v>
      </c>
      <c r="CW126" s="13">
        <f t="shared" si="248"/>
        <v>0</v>
      </c>
      <c r="CX126" s="13">
        <f t="shared" si="249"/>
        <v>0</v>
      </c>
      <c r="CY126" s="13">
        <f t="shared" si="250"/>
        <v>0</v>
      </c>
      <c r="CZ126" s="13">
        <f t="shared" si="251"/>
        <v>0</v>
      </c>
      <c r="DA126" s="13">
        <f t="shared" si="252"/>
        <v>0</v>
      </c>
      <c r="DB126" s="13">
        <f t="shared" si="253"/>
        <v>0</v>
      </c>
      <c r="DC126" s="13">
        <f t="shared" si="254"/>
        <v>0</v>
      </c>
      <c r="DD126" s="13">
        <f t="shared" si="255"/>
        <v>0</v>
      </c>
      <c r="DE126" s="13">
        <f t="shared" si="256"/>
        <v>0</v>
      </c>
      <c r="DF126" s="13">
        <f t="shared" si="257"/>
        <v>0</v>
      </c>
      <c r="DG126" s="13">
        <f t="shared" si="258"/>
        <v>0</v>
      </c>
      <c r="DH126" s="13">
        <f t="shared" si="259"/>
        <v>0</v>
      </c>
      <c r="DI126" s="13">
        <f t="shared" si="260"/>
        <v>0</v>
      </c>
      <c r="DJ126" s="13">
        <f t="shared" si="261"/>
        <v>0</v>
      </c>
      <c r="DK126" s="13">
        <f t="shared" si="262"/>
        <v>0</v>
      </c>
      <c r="DL126" s="13">
        <f t="shared" si="263"/>
        <v>0</v>
      </c>
      <c r="DM126" s="13">
        <f t="shared" si="264"/>
        <v>0</v>
      </c>
      <c r="DN126" s="13">
        <f t="shared" si="265"/>
        <v>0</v>
      </c>
      <c r="DO126" s="13">
        <f t="shared" si="266"/>
        <v>0</v>
      </c>
      <c r="DP126" s="13">
        <f t="shared" si="267"/>
        <v>0</v>
      </c>
      <c r="DQ126" s="13">
        <f t="shared" si="268"/>
        <v>0</v>
      </c>
      <c r="DR126" s="13">
        <f t="shared" si="269"/>
        <v>0</v>
      </c>
      <c r="DS126" s="13">
        <f t="shared" si="270"/>
        <v>0</v>
      </c>
      <c r="DT126" s="13">
        <f t="shared" si="271"/>
        <v>0</v>
      </c>
      <c r="DU126" s="13">
        <f t="shared" si="272"/>
        <v>0</v>
      </c>
      <c r="DV126" s="13">
        <f t="shared" si="273"/>
        <v>0</v>
      </c>
      <c r="DW126" s="13">
        <f t="shared" si="274"/>
        <v>0</v>
      </c>
      <c r="DX126" s="13">
        <f t="shared" si="275"/>
        <v>0</v>
      </c>
      <c r="DY126" s="13">
        <f t="shared" si="276"/>
        <v>0</v>
      </c>
      <c r="DZ126" s="13">
        <f t="shared" si="277"/>
        <v>0</v>
      </c>
      <c r="EA126" s="13">
        <f t="shared" si="278"/>
        <v>0</v>
      </c>
      <c r="EB126" s="13">
        <f t="shared" si="279"/>
        <v>0</v>
      </c>
      <c r="EC126" s="13">
        <f t="shared" si="280"/>
        <v>0</v>
      </c>
      <c r="ED126" s="13">
        <f t="shared" si="281"/>
        <v>0</v>
      </c>
      <c r="EE126" s="13">
        <f t="shared" si="282"/>
        <v>0</v>
      </c>
      <c r="EF126" s="13">
        <f t="shared" si="283"/>
        <v>0</v>
      </c>
      <c r="EG126" s="13">
        <f t="shared" si="284"/>
        <v>0</v>
      </c>
      <c r="EH126" s="13">
        <f t="shared" si="285"/>
        <v>0</v>
      </c>
      <c r="EI126" s="13">
        <f t="shared" si="286"/>
        <v>0</v>
      </c>
      <c r="EJ126" s="13">
        <f t="shared" si="287"/>
        <v>0</v>
      </c>
      <c r="EK126" s="13">
        <f t="shared" si="288"/>
        <v>0</v>
      </c>
      <c r="EL126" s="13">
        <f t="shared" si="289"/>
        <v>0</v>
      </c>
      <c r="EM126" s="13">
        <f t="shared" si="290"/>
        <v>0</v>
      </c>
      <c r="EN126" s="13">
        <f t="shared" si="291"/>
        <v>0</v>
      </c>
      <c r="EO126" s="13">
        <f t="shared" si="292"/>
        <v>0</v>
      </c>
      <c r="EP126" s="13">
        <f t="shared" si="293"/>
        <v>0</v>
      </c>
      <c r="EQ126" s="13">
        <f t="shared" si="294"/>
        <v>0</v>
      </c>
      <c r="ER126" s="13">
        <f t="shared" si="295"/>
        <v>0</v>
      </c>
      <c r="ES126" s="13">
        <f t="shared" si="296"/>
        <v>0</v>
      </c>
      <c r="ET126" s="13">
        <f t="shared" si="297"/>
        <v>0</v>
      </c>
      <c r="EU126" s="13">
        <f t="shared" si="298"/>
        <v>0</v>
      </c>
      <c r="EV126" s="13">
        <f t="shared" si="299"/>
        <v>0</v>
      </c>
      <c r="EW126" s="13">
        <f t="shared" si="300"/>
        <v>0</v>
      </c>
      <c r="EX126" s="13">
        <f t="shared" si="301"/>
        <v>0</v>
      </c>
      <c r="EY126" s="13">
        <f t="shared" si="302"/>
        <v>0</v>
      </c>
      <c r="EZ126" s="13">
        <f t="shared" si="303"/>
        <v>0</v>
      </c>
      <c r="FA126" s="13">
        <f t="shared" si="304"/>
        <v>0</v>
      </c>
      <c r="FB126" s="13">
        <f t="shared" si="305"/>
        <v>0</v>
      </c>
      <c r="FC126" s="13">
        <f t="shared" si="306"/>
        <v>0</v>
      </c>
      <c r="FD126" s="13">
        <f t="shared" si="307"/>
        <v>0</v>
      </c>
      <c r="FE126" s="13">
        <f t="shared" si="308"/>
        <v>0</v>
      </c>
      <c r="FF126" s="13">
        <f t="shared" si="309"/>
        <v>0</v>
      </c>
      <c r="FG126" s="13">
        <f t="shared" si="310"/>
        <v>0</v>
      </c>
      <c r="FH126" s="13">
        <f t="shared" si="311"/>
        <v>0</v>
      </c>
      <c r="FI126" s="13">
        <f t="shared" si="312"/>
        <v>0</v>
      </c>
      <c r="FJ126" s="13">
        <f t="shared" si="313"/>
        <v>0</v>
      </c>
      <c r="FK126" s="13">
        <f t="shared" si="314"/>
        <v>0</v>
      </c>
      <c r="FL126" s="13">
        <f t="shared" si="315"/>
        <v>0</v>
      </c>
      <c r="FM126" s="13">
        <f t="shared" si="316"/>
        <v>0</v>
      </c>
      <c r="FN126" s="13">
        <f t="shared" si="317"/>
        <v>0</v>
      </c>
      <c r="FO126" s="13">
        <f t="shared" si="318"/>
        <v>0</v>
      </c>
      <c r="FP126" s="13">
        <f t="shared" si="319"/>
        <v>0</v>
      </c>
      <c r="FQ126" s="13">
        <f t="shared" si="320"/>
        <v>0</v>
      </c>
      <c r="FR126" s="13">
        <f t="shared" si="321"/>
        <v>0</v>
      </c>
      <c r="FS126" s="13">
        <f t="shared" si="322"/>
        <v>0</v>
      </c>
      <c r="FT126" s="13">
        <f t="shared" si="323"/>
        <v>0</v>
      </c>
      <c r="FU126" s="13">
        <f t="shared" si="324"/>
        <v>0</v>
      </c>
      <c r="FV126" s="13">
        <f t="shared" si="325"/>
        <v>0</v>
      </c>
      <c r="FW126" s="13">
        <f t="shared" si="326"/>
        <v>0</v>
      </c>
      <c r="FX126" s="13">
        <f t="shared" si="327"/>
        <v>0</v>
      </c>
      <c r="FY126" s="13">
        <f t="shared" si="328"/>
        <v>0</v>
      </c>
      <c r="FZ126" s="13">
        <f t="shared" si="329"/>
        <v>0</v>
      </c>
      <c r="GA126" s="13">
        <f t="shared" si="330"/>
        <v>0</v>
      </c>
      <c r="GB126" s="13">
        <f t="shared" si="331"/>
        <v>0</v>
      </c>
      <c r="GC126" s="13">
        <f t="shared" si="332"/>
        <v>0</v>
      </c>
      <c r="GD126" s="13">
        <f t="shared" si="333"/>
        <v>0</v>
      </c>
      <c r="GE126" s="13">
        <f t="shared" si="334"/>
        <v>0</v>
      </c>
      <c r="GF126" s="13">
        <f t="shared" si="335"/>
        <v>0</v>
      </c>
      <c r="GG126" s="13">
        <f t="shared" si="336"/>
        <v>1</v>
      </c>
      <c r="GH126" s="30">
        <f t="shared" si="337"/>
        <v>2</v>
      </c>
    </row>
    <row r="127" spans="1:190">
      <c r="A127" s="2">
        <f>'database including 834 studies'!A127</f>
        <v>126</v>
      </c>
      <c r="B127" s="2">
        <f>'database including 834 studies'!J127</f>
        <v>1</v>
      </c>
      <c r="C127" s="2">
        <f>'database including 834 studies'!K127</f>
        <v>4</v>
      </c>
      <c r="D127" s="2">
        <f>'database including 834 studies'!L127</f>
        <v>0</v>
      </c>
      <c r="E127" s="2">
        <f>'database including 834 studies'!M127</f>
        <v>1</v>
      </c>
      <c r="F127" s="2">
        <f>'database including 834 studies'!N127</f>
        <v>1</v>
      </c>
      <c r="G127" s="2">
        <f>'database including 834 studies'!O127</f>
        <v>1</v>
      </c>
      <c r="H127" s="2">
        <f>'database including 834 studies'!P127</f>
        <v>1</v>
      </c>
      <c r="I127" s="2">
        <f>'database including 834 studies'!Q127</f>
        <v>0</v>
      </c>
      <c r="J127" s="2">
        <f>'database including 834 studies'!R127</f>
        <v>2022</v>
      </c>
      <c r="K127" s="29">
        <f>'database including 834 studies'!A657</f>
        <v>656</v>
      </c>
      <c r="L127" s="2">
        <f>'database including 834 studies'!J657</f>
        <v>0</v>
      </c>
      <c r="M127" s="2">
        <f>'database including 834 studies'!K657</f>
        <v>6</v>
      </c>
      <c r="N127" s="2">
        <f>'database including 834 studies'!L657</f>
        <v>1</v>
      </c>
      <c r="O127" s="2">
        <f>'database including 834 studies'!M657</f>
        <v>1</v>
      </c>
      <c r="P127" s="2">
        <f>'database including 834 studies'!N657</f>
        <v>1</v>
      </c>
      <c r="Q127" s="2">
        <f>'database including 834 studies'!O657</f>
        <v>1</v>
      </c>
      <c r="R127" s="2">
        <f>'database including 834 studies'!P657</f>
        <v>1</v>
      </c>
      <c r="S127" s="2">
        <f>'database including 834 studies'!Q657</f>
        <v>1</v>
      </c>
      <c r="T127" s="2">
        <f>'database including 834 studies'!R657</f>
        <v>2022</v>
      </c>
      <c r="V127" s="13">
        <f t="shared" si="169"/>
        <v>0</v>
      </c>
      <c r="W127" s="13">
        <f t="shared" si="170"/>
        <v>0</v>
      </c>
      <c r="X127" s="13">
        <f t="shared" si="171"/>
        <v>0</v>
      </c>
      <c r="Y127" s="13">
        <f t="shared" si="172"/>
        <v>0</v>
      </c>
      <c r="Z127" s="13">
        <f t="shared" si="173"/>
        <v>0</v>
      </c>
      <c r="AA127" s="13">
        <f t="shared" si="174"/>
        <v>0</v>
      </c>
      <c r="AB127" s="13">
        <f t="shared" si="175"/>
        <v>0</v>
      </c>
      <c r="AC127" s="13">
        <f t="shared" si="176"/>
        <v>0</v>
      </c>
      <c r="AD127" s="13">
        <f t="shared" si="177"/>
        <v>0</v>
      </c>
      <c r="AE127" s="13">
        <f t="shared" si="178"/>
        <v>0</v>
      </c>
      <c r="AF127" s="13">
        <f t="shared" si="179"/>
        <v>0</v>
      </c>
      <c r="AG127" s="13">
        <f t="shared" si="180"/>
        <v>0</v>
      </c>
      <c r="AH127" s="13">
        <f t="shared" si="181"/>
        <v>0</v>
      </c>
      <c r="AI127" s="13">
        <f t="shared" si="182"/>
        <v>0</v>
      </c>
      <c r="AJ127" s="13">
        <f t="shared" si="183"/>
        <v>0</v>
      </c>
      <c r="AK127" s="13">
        <f t="shared" si="184"/>
        <v>0</v>
      </c>
      <c r="AL127" s="13">
        <f t="shared" si="185"/>
        <v>0</v>
      </c>
      <c r="AM127" s="13">
        <f t="shared" si="186"/>
        <v>0</v>
      </c>
      <c r="AN127" s="13">
        <f t="shared" si="187"/>
        <v>0</v>
      </c>
      <c r="AO127" s="13">
        <f t="shared" si="188"/>
        <v>0</v>
      </c>
      <c r="AP127" s="13">
        <f t="shared" si="189"/>
        <v>0</v>
      </c>
      <c r="AQ127" s="13">
        <f t="shared" si="190"/>
        <v>0</v>
      </c>
      <c r="AR127" s="13">
        <f t="shared" si="191"/>
        <v>0</v>
      </c>
      <c r="AS127" s="13">
        <f t="shared" si="192"/>
        <v>0</v>
      </c>
      <c r="AT127" s="13">
        <f t="shared" si="193"/>
        <v>0</v>
      </c>
      <c r="AU127" s="13">
        <f t="shared" si="194"/>
        <v>0</v>
      </c>
      <c r="AV127" s="13">
        <f t="shared" si="195"/>
        <v>0</v>
      </c>
      <c r="AW127" s="13">
        <f t="shared" si="196"/>
        <v>0</v>
      </c>
      <c r="AX127" s="13">
        <f t="shared" si="197"/>
        <v>0</v>
      </c>
      <c r="AY127" s="13">
        <f t="shared" si="198"/>
        <v>0</v>
      </c>
      <c r="AZ127" s="13">
        <f t="shared" si="199"/>
        <v>0</v>
      </c>
      <c r="BA127" s="13">
        <f t="shared" si="200"/>
        <v>0</v>
      </c>
      <c r="BB127" s="13">
        <f t="shared" si="201"/>
        <v>0</v>
      </c>
      <c r="BC127" s="13">
        <f t="shared" si="202"/>
        <v>0</v>
      </c>
      <c r="BD127" s="13">
        <f t="shared" si="203"/>
        <v>0</v>
      </c>
      <c r="BE127" s="13">
        <f t="shared" si="204"/>
        <v>0</v>
      </c>
      <c r="BF127" s="13">
        <f t="shared" si="205"/>
        <v>0</v>
      </c>
      <c r="BG127" s="13">
        <f t="shared" si="206"/>
        <v>0</v>
      </c>
      <c r="BH127" s="13">
        <f t="shared" si="207"/>
        <v>0</v>
      </c>
      <c r="BI127" s="13">
        <f t="shared" si="208"/>
        <v>0</v>
      </c>
      <c r="BJ127" s="13">
        <f t="shared" si="209"/>
        <v>0</v>
      </c>
      <c r="BK127" s="13">
        <f t="shared" si="210"/>
        <v>0</v>
      </c>
      <c r="BL127" s="13">
        <f t="shared" si="211"/>
        <v>0</v>
      </c>
      <c r="BM127" s="13">
        <f t="shared" si="212"/>
        <v>0</v>
      </c>
      <c r="BN127" s="13">
        <f t="shared" si="213"/>
        <v>0</v>
      </c>
      <c r="BO127" s="13">
        <f t="shared" si="214"/>
        <v>0</v>
      </c>
      <c r="BP127" s="13">
        <f t="shared" si="215"/>
        <v>0</v>
      </c>
      <c r="BQ127" s="13">
        <f t="shared" si="216"/>
        <v>0</v>
      </c>
      <c r="BR127" s="13">
        <f t="shared" si="217"/>
        <v>0</v>
      </c>
      <c r="BS127" s="13">
        <f t="shared" si="218"/>
        <v>0</v>
      </c>
      <c r="BT127" s="13">
        <f t="shared" si="219"/>
        <v>0</v>
      </c>
      <c r="BU127" s="13">
        <f t="shared" si="220"/>
        <v>0</v>
      </c>
      <c r="BV127" s="13">
        <f t="shared" si="221"/>
        <v>0</v>
      </c>
      <c r="BW127" s="13">
        <f t="shared" si="222"/>
        <v>0</v>
      </c>
      <c r="BX127" s="13">
        <f t="shared" si="223"/>
        <v>0</v>
      </c>
      <c r="BY127" s="13">
        <f t="shared" si="224"/>
        <v>0</v>
      </c>
      <c r="BZ127" s="13">
        <f t="shared" si="225"/>
        <v>0</v>
      </c>
      <c r="CA127" s="13">
        <f t="shared" si="226"/>
        <v>0</v>
      </c>
      <c r="CB127" s="13">
        <f t="shared" si="227"/>
        <v>0</v>
      </c>
      <c r="CC127" s="13">
        <f t="shared" si="228"/>
        <v>1</v>
      </c>
      <c r="CD127" s="13">
        <f t="shared" si="229"/>
        <v>0</v>
      </c>
      <c r="CE127" s="13">
        <f t="shared" si="230"/>
        <v>0</v>
      </c>
      <c r="CF127" s="13">
        <f t="shared" si="231"/>
        <v>0</v>
      </c>
      <c r="CG127" s="13">
        <f t="shared" si="232"/>
        <v>0</v>
      </c>
      <c r="CH127" s="13">
        <f t="shared" si="233"/>
        <v>0</v>
      </c>
      <c r="CI127" s="13">
        <f t="shared" si="234"/>
        <v>0</v>
      </c>
      <c r="CJ127" s="13">
        <f t="shared" si="235"/>
        <v>0</v>
      </c>
      <c r="CK127" s="13">
        <f t="shared" si="236"/>
        <v>0</v>
      </c>
      <c r="CL127" s="13">
        <f t="shared" si="237"/>
        <v>0</v>
      </c>
      <c r="CM127" s="13">
        <f t="shared" si="238"/>
        <v>0</v>
      </c>
      <c r="CN127" s="13">
        <f t="shared" si="239"/>
        <v>0</v>
      </c>
      <c r="CO127" s="13">
        <f t="shared" si="240"/>
        <v>0</v>
      </c>
      <c r="CP127" s="13">
        <f t="shared" si="241"/>
        <v>0</v>
      </c>
      <c r="CQ127" s="13">
        <f t="shared" si="242"/>
        <v>0</v>
      </c>
      <c r="CR127" s="13">
        <f t="shared" si="243"/>
        <v>0</v>
      </c>
      <c r="CS127" s="13">
        <f t="shared" si="244"/>
        <v>0</v>
      </c>
      <c r="CT127" s="13">
        <f t="shared" si="245"/>
        <v>0</v>
      </c>
      <c r="CU127" s="13">
        <f t="shared" si="246"/>
        <v>0</v>
      </c>
      <c r="CV127" s="13">
        <f t="shared" si="247"/>
        <v>0</v>
      </c>
      <c r="CW127" s="13">
        <f t="shared" si="248"/>
        <v>0</v>
      </c>
      <c r="CX127" s="13">
        <f t="shared" si="249"/>
        <v>0</v>
      </c>
      <c r="CY127" s="13">
        <f t="shared" si="250"/>
        <v>0</v>
      </c>
      <c r="CZ127" s="13">
        <f t="shared" si="251"/>
        <v>0</v>
      </c>
      <c r="DA127" s="13">
        <f t="shared" si="252"/>
        <v>0</v>
      </c>
      <c r="DB127" s="13">
        <f t="shared" si="253"/>
        <v>0</v>
      </c>
      <c r="DC127" s="13">
        <f t="shared" si="254"/>
        <v>0</v>
      </c>
      <c r="DD127" s="13">
        <f t="shared" si="255"/>
        <v>0</v>
      </c>
      <c r="DE127" s="13">
        <f t="shared" si="256"/>
        <v>0</v>
      </c>
      <c r="DF127" s="13">
        <f t="shared" si="257"/>
        <v>0</v>
      </c>
      <c r="DG127" s="13">
        <f t="shared" si="258"/>
        <v>0</v>
      </c>
      <c r="DH127" s="13">
        <f t="shared" si="259"/>
        <v>0</v>
      </c>
      <c r="DI127" s="13">
        <f t="shared" si="260"/>
        <v>0</v>
      </c>
      <c r="DJ127" s="13">
        <f t="shared" si="261"/>
        <v>0</v>
      </c>
      <c r="DK127" s="13">
        <f t="shared" si="262"/>
        <v>0</v>
      </c>
      <c r="DL127" s="13">
        <f t="shared" si="263"/>
        <v>0</v>
      </c>
      <c r="DM127" s="13">
        <f t="shared" si="264"/>
        <v>0</v>
      </c>
      <c r="DN127" s="13">
        <f t="shared" si="265"/>
        <v>0</v>
      </c>
      <c r="DO127" s="13">
        <f t="shared" si="266"/>
        <v>0</v>
      </c>
      <c r="DP127" s="13">
        <f t="shared" si="267"/>
        <v>0</v>
      </c>
      <c r="DQ127" s="13">
        <f t="shared" si="268"/>
        <v>0</v>
      </c>
      <c r="DR127" s="13">
        <f t="shared" si="269"/>
        <v>0</v>
      </c>
      <c r="DS127" s="13">
        <f t="shared" si="270"/>
        <v>0</v>
      </c>
      <c r="DT127" s="13">
        <f t="shared" si="271"/>
        <v>0</v>
      </c>
      <c r="DU127" s="13">
        <f t="shared" si="272"/>
        <v>0</v>
      </c>
      <c r="DV127" s="13">
        <f t="shared" si="273"/>
        <v>0</v>
      </c>
      <c r="DW127" s="13">
        <f t="shared" si="274"/>
        <v>0</v>
      </c>
      <c r="DX127" s="13">
        <f t="shared" si="275"/>
        <v>0</v>
      </c>
      <c r="DY127" s="13">
        <f t="shared" si="276"/>
        <v>0</v>
      </c>
      <c r="DZ127" s="13">
        <f t="shared" si="277"/>
        <v>0</v>
      </c>
      <c r="EA127" s="13">
        <f t="shared" si="278"/>
        <v>0</v>
      </c>
      <c r="EB127" s="13">
        <f t="shared" si="279"/>
        <v>0</v>
      </c>
      <c r="EC127" s="13">
        <f t="shared" si="280"/>
        <v>0</v>
      </c>
      <c r="ED127" s="13">
        <f t="shared" si="281"/>
        <v>0</v>
      </c>
      <c r="EE127" s="13">
        <f t="shared" si="282"/>
        <v>0</v>
      </c>
      <c r="EF127" s="13">
        <f t="shared" si="283"/>
        <v>0</v>
      </c>
      <c r="EG127" s="13">
        <f t="shared" si="284"/>
        <v>0</v>
      </c>
      <c r="EH127" s="13">
        <f t="shared" si="285"/>
        <v>0</v>
      </c>
      <c r="EI127" s="13">
        <f t="shared" si="286"/>
        <v>0</v>
      </c>
      <c r="EJ127" s="13">
        <f t="shared" si="287"/>
        <v>0</v>
      </c>
      <c r="EK127" s="13">
        <f t="shared" si="288"/>
        <v>0</v>
      </c>
      <c r="EL127" s="13">
        <f t="shared" si="289"/>
        <v>0</v>
      </c>
      <c r="EM127" s="13">
        <f t="shared" si="290"/>
        <v>0</v>
      </c>
      <c r="EN127" s="13">
        <f t="shared" si="291"/>
        <v>0</v>
      </c>
      <c r="EO127" s="13">
        <f t="shared" si="292"/>
        <v>0</v>
      </c>
      <c r="EP127" s="13">
        <f t="shared" si="293"/>
        <v>0</v>
      </c>
      <c r="EQ127" s="13">
        <f t="shared" si="294"/>
        <v>0</v>
      </c>
      <c r="ER127" s="13">
        <f t="shared" si="295"/>
        <v>0</v>
      </c>
      <c r="ES127" s="13">
        <f t="shared" si="296"/>
        <v>0</v>
      </c>
      <c r="ET127" s="13">
        <f t="shared" si="297"/>
        <v>0</v>
      </c>
      <c r="EU127" s="13">
        <f t="shared" si="298"/>
        <v>0</v>
      </c>
      <c r="EV127" s="13">
        <f t="shared" si="299"/>
        <v>0</v>
      </c>
      <c r="EW127" s="13">
        <f t="shared" si="300"/>
        <v>0</v>
      </c>
      <c r="EX127" s="13">
        <f t="shared" si="301"/>
        <v>0</v>
      </c>
      <c r="EY127" s="13">
        <f t="shared" si="302"/>
        <v>0</v>
      </c>
      <c r="EZ127" s="13">
        <f t="shared" si="303"/>
        <v>0</v>
      </c>
      <c r="FA127" s="13">
        <f t="shared" si="304"/>
        <v>0</v>
      </c>
      <c r="FB127" s="13">
        <f t="shared" si="305"/>
        <v>0</v>
      </c>
      <c r="FC127" s="13">
        <f t="shared" si="306"/>
        <v>0</v>
      </c>
      <c r="FD127" s="13">
        <f t="shared" si="307"/>
        <v>0</v>
      </c>
      <c r="FE127" s="13">
        <f t="shared" si="308"/>
        <v>0</v>
      </c>
      <c r="FF127" s="13">
        <f t="shared" si="309"/>
        <v>0</v>
      </c>
      <c r="FG127" s="13">
        <f t="shared" si="310"/>
        <v>0</v>
      </c>
      <c r="FH127" s="13">
        <f t="shared" si="311"/>
        <v>0</v>
      </c>
      <c r="FI127" s="13">
        <f t="shared" si="312"/>
        <v>0</v>
      </c>
      <c r="FJ127" s="13">
        <f t="shared" si="313"/>
        <v>0</v>
      </c>
      <c r="FK127" s="13">
        <f t="shared" si="314"/>
        <v>0</v>
      </c>
      <c r="FL127" s="13">
        <f t="shared" si="315"/>
        <v>0</v>
      </c>
      <c r="FM127" s="13">
        <f t="shared" si="316"/>
        <v>0</v>
      </c>
      <c r="FN127" s="13">
        <f t="shared" si="317"/>
        <v>0</v>
      </c>
      <c r="FO127" s="13">
        <f t="shared" si="318"/>
        <v>0</v>
      </c>
      <c r="FP127" s="13">
        <f t="shared" si="319"/>
        <v>0</v>
      </c>
      <c r="FQ127" s="13">
        <f t="shared" si="320"/>
        <v>0</v>
      </c>
      <c r="FR127" s="13">
        <f t="shared" si="321"/>
        <v>0</v>
      </c>
      <c r="FS127" s="13">
        <f t="shared" si="322"/>
        <v>0</v>
      </c>
      <c r="FT127" s="13">
        <f t="shared" si="323"/>
        <v>0</v>
      </c>
      <c r="FU127" s="13">
        <f t="shared" si="324"/>
        <v>0</v>
      </c>
      <c r="FV127" s="13">
        <f t="shared" si="325"/>
        <v>0</v>
      </c>
      <c r="FW127" s="13">
        <f t="shared" si="326"/>
        <v>0</v>
      </c>
      <c r="FX127" s="13">
        <f t="shared" si="327"/>
        <v>0</v>
      </c>
      <c r="FY127" s="13">
        <f t="shared" si="328"/>
        <v>0</v>
      </c>
      <c r="FZ127" s="13">
        <f t="shared" si="329"/>
        <v>0</v>
      </c>
      <c r="GA127" s="13">
        <f t="shared" si="330"/>
        <v>0</v>
      </c>
      <c r="GB127" s="13">
        <f t="shared" si="331"/>
        <v>0</v>
      </c>
      <c r="GC127" s="13">
        <f t="shared" si="332"/>
        <v>0</v>
      </c>
      <c r="GD127" s="13">
        <f t="shared" si="333"/>
        <v>0</v>
      </c>
      <c r="GE127" s="13">
        <f t="shared" si="334"/>
        <v>0</v>
      </c>
      <c r="GF127" s="13">
        <f t="shared" si="335"/>
        <v>0</v>
      </c>
      <c r="GG127" s="13">
        <f t="shared" si="336"/>
        <v>1</v>
      </c>
      <c r="GH127" s="30">
        <f t="shared" si="337"/>
        <v>2</v>
      </c>
    </row>
    <row r="128" spans="1:190">
      <c r="A128" s="2">
        <f>'database including 834 studies'!A128</f>
        <v>127</v>
      </c>
      <c r="B128" s="2">
        <f>'database including 834 studies'!J128</f>
        <v>1</v>
      </c>
      <c r="C128" s="2">
        <f>'database including 834 studies'!K128</f>
        <v>4</v>
      </c>
      <c r="D128" s="2">
        <f>'database including 834 studies'!L128</f>
        <v>1</v>
      </c>
      <c r="E128" s="2">
        <f>'database including 834 studies'!M128</f>
        <v>1</v>
      </c>
      <c r="F128" s="2">
        <f>'database including 834 studies'!N128</f>
        <v>1</v>
      </c>
      <c r="G128" s="2">
        <f>'database including 834 studies'!O128</f>
        <v>0</v>
      </c>
      <c r="H128" s="2">
        <f>'database including 834 studies'!P128</f>
        <v>0</v>
      </c>
      <c r="I128" s="2">
        <f>'database including 834 studies'!Q128</f>
        <v>1</v>
      </c>
      <c r="J128" s="2">
        <f>'database including 834 studies'!R128</f>
        <v>2022</v>
      </c>
      <c r="K128" s="29">
        <f>'database including 834 studies'!A658</f>
        <v>657</v>
      </c>
      <c r="L128" s="2">
        <f>'database including 834 studies'!J658</f>
        <v>0</v>
      </c>
      <c r="M128" s="2">
        <f>'database including 834 studies'!K658</f>
        <v>6</v>
      </c>
      <c r="N128" s="2">
        <f>'database including 834 studies'!L658</f>
        <v>1</v>
      </c>
      <c r="O128" s="2">
        <f>'database including 834 studies'!M658</f>
        <v>1</v>
      </c>
      <c r="P128" s="2">
        <f>'database including 834 studies'!N658</f>
        <v>1</v>
      </c>
      <c r="Q128" s="2">
        <f>'database including 834 studies'!O658</f>
        <v>1</v>
      </c>
      <c r="R128" s="2">
        <f>'database including 834 studies'!P658</f>
        <v>1</v>
      </c>
      <c r="S128" s="2">
        <f>'database including 834 studies'!Q658</f>
        <v>1</v>
      </c>
      <c r="T128" s="2">
        <f>'database including 834 studies'!R658</f>
        <v>2021</v>
      </c>
      <c r="V128" s="13">
        <f t="shared" si="169"/>
        <v>0</v>
      </c>
      <c r="W128" s="13">
        <f t="shared" si="170"/>
        <v>0</v>
      </c>
      <c r="X128" s="13">
        <f t="shared" si="171"/>
        <v>0</v>
      </c>
      <c r="Y128" s="13">
        <f t="shared" si="172"/>
        <v>0</v>
      </c>
      <c r="Z128" s="13">
        <f t="shared" si="173"/>
        <v>0</v>
      </c>
      <c r="AA128" s="13">
        <f t="shared" si="174"/>
        <v>0</v>
      </c>
      <c r="AB128" s="13">
        <f t="shared" si="175"/>
        <v>0</v>
      </c>
      <c r="AC128" s="13">
        <f t="shared" si="176"/>
        <v>0</v>
      </c>
      <c r="AD128" s="13">
        <f t="shared" si="177"/>
        <v>0</v>
      </c>
      <c r="AE128" s="13">
        <f t="shared" si="178"/>
        <v>0</v>
      </c>
      <c r="AF128" s="13">
        <f t="shared" si="179"/>
        <v>0</v>
      </c>
      <c r="AG128" s="13">
        <f t="shared" si="180"/>
        <v>0</v>
      </c>
      <c r="AH128" s="13">
        <f t="shared" si="181"/>
        <v>0</v>
      </c>
      <c r="AI128" s="13">
        <f t="shared" si="182"/>
        <v>0</v>
      </c>
      <c r="AJ128" s="13">
        <f t="shared" si="183"/>
        <v>0</v>
      </c>
      <c r="AK128" s="13">
        <f t="shared" si="184"/>
        <v>0</v>
      </c>
      <c r="AL128" s="13">
        <f t="shared" si="185"/>
        <v>0</v>
      </c>
      <c r="AM128" s="13">
        <f t="shared" si="186"/>
        <v>0</v>
      </c>
      <c r="AN128" s="13">
        <f t="shared" si="187"/>
        <v>0</v>
      </c>
      <c r="AO128" s="13">
        <f t="shared" si="188"/>
        <v>0</v>
      </c>
      <c r="AP128" s="13">
        <f t="shared" si="189"/>
        <v>0</v>
      </c>
      <c r="AQ128" s="13">
        <f t="shared" si="190"/>
        <v>0</v>
      </c>
      <c r="AR128" s="13">
        <f t="shared" si="191"/>
        <v>0</v>
      </c>
      <c r="AS128" s="13">
        <f t="shared" si="192"/>
        <v>0</v>
      </c>
      <c r="AT128" s="13">
        <f t="shared" si="193"/>
        <v>0</v>
      </c>
      <c r="AU128" s="13">
        <f t="shared" si="194"/>
        <v>0</v>
      </c>
      <c r="AV128" s="13">
        <f t="shared" si="195"/>
        <v>0</v>
      </c>
      <c r="AW128" s="13">
        <f t="shared" si="196"/>
        <v>0</v>
      </c>
      <c r="AX128" s="13">
        <f t="shared" si="197"/>
        <v>0</v>
      </c>
      <c r="AY128" s="13">
        <f t="shared" si="198"/>
        <v>0</v>
      </c>
      <c r="AZ128" s="13">
        <f t="shared" si="199"/>
        <v>0</v>
      </c>
      <c r="BA128" s="13">
        <f t="shared" si="200"/>
        <v>0</v>
      </c>
      <c r="BB128" s="13">
        <f t="shared" si="201"/>
        <v>0</v>
      </c>
      <c r="BC128" s="13">
        <f t="shared" si="202"/>
        <v>0</v>
      </c>
      <c r="BD128" s="13">
        <f t="shared" si="203"/>
        <v>0</v>
      </c>
      <c r="BE128" s="13">
        <f t="shared" si="204"/>
        <v>0</v>
      </c>
      <c r="BF128" s="13">
        <f t="shared" si="205"/>
        <v>0</v>
      </c>
      <c r="BG128" s="13">
        <f t="shared" si="206"/>
        <v>0</v>
      </c>
      <c r="BH128" s="13">
        <f t="shared" si="207"/>
        <v>0</v>
      </c>
      <c r="BI128" s="13">
        <f t="shared" si="208"/>
        <v>0</v>
      </c>
      <c r="BJ128" s="13">
        <f t="shared" si="209"/>
        <v>0</v>
      </c>
      <c r="BK128" s="13">
        <f t="shared" si="210"/>
        <v>0</v>
      </c>
      <c r="BL128" s="13">
        <f t="shared" si="211"/>
        <v>0</v>
      </c>
      <c r="BM128" s="13">
        <f t="shared" si="212"/>
        <v>0</v>
      </c>
      <c r="BN128" s="13">
        <f t="shared" si="213"/>
        <v>0</v>
      </c>
      <c r="BO128" s="13">
        <f t="shared" si="214"/>
        <v>0</v>
      </c>
      <c r="BP128" s="13">
        <f t="shared" si="215"/>
        <v>0</v>
      </c>
      <c r="BQ128" s="13">
        <f t="shared" si="216"/>
        <v>0</v>
      </c>
      <c r="BR128" s="13">
        <f t="shared" si="217"/>
        <v>0</v>
      </c>
      <c r="BS128" s="13">
        <f t="shared" si="218"/>
        <v>0</v>
      </c>
      <c r="BT128" s="13">
        <f t="shared" si="219"/>
        <v>0</v>
      </c>
      <c r="BU128" s="13">
        <f t="shared" si="220"/>
        <v>0</v>
      </c>
      <c r="BV128" s="13">
        <f t="shared" si="221"/>
        <v>0</v>
      </c>
      <c r="BW128" s="13">
        <f t="shared" si="222"/>
        <v>0</v>
      </c>
      <c r="BX128" s="13">
        <f t="shared" si="223"/>
        <v>0</v>
      </c>
      <c r="BY128" s="13">
        <f t="shared" si="224"/>
        <v>0</v>
      </c>
      <c r="BZ128" s="13">
        <f t="shared" si="225"/>
        <v>0</v>
      </c>
      <c r="CA128" s="13">
        <f t="shared" si="226"/>
        <v>0</v>
      </c>
      <c r="CB128" s="13">
        <f t="shared" si="227"/>
        <v>0</v>
      </c>
      <c r="CC128" s="13">
        <f t="shared" si="228"/>
        <v>1</v>
      </c>
      <c r="CD128" s="13">
        <f t="shared" si="229"/>
        <v>0</v>
      </c>
      <c r="CE128" s="13">
        <f t="shared" si="230"/>
        <v>0</v>
      </c>
      <c r="CF128" s="13">
        <f t="shared" si="231"/>
        <v>0</v>
      </c>
      <c r="CG128" s="13">
        <f t="shared" si="232"/>
        <v>0</v>
      </c>
      <c r="CH128" s="13">
        <f t="shared" si="233"/>
        <v>0</v>
      </c>
      <c r="CI128" s="13">
        <f t="shared" si="234"/>
        <v>0</v>
      </c>
      <c r="CJ128" s="13">
        <f t="shared" si="235"/>
        <v>0</v>
      </c>
      <c r="CK128" s="13">
        <f t="shared" si="236"/>
        <v>0</v>
      </c>
      <c r="CL128" s="13">
        <f t="shared" si="237"/>
        <v>0</v>
      </c>
      <c r="CM128" s="13">
        <f t="shared" si="238"/>
        <v>0</v>
      </c>
      <c r="CN128" s="13">
        <f t="shared" si="239"/>
        <v>0</v>
      </c>
      <c r="CO128" s="13">
        <f t="shared" si="240"/>
        <v>0</v>
      </c>
      <c r="CP128" s="13">
        <f t="shared" si="241"/>
        <v>0</v>
      </c>
      <c r="CQ128" s="13">
        <f t="shared" si="242"/>
        <v>0</v>
      </c>
      <c r="CR128" s="13">
        <f t="shared" si="243"/>
        <v>0</v>
      </c>
      <c r="CS128" s="13">
        <f t="shared" si="244"/>
        <v>0</v>
      </c>
      <c r="CT128" s="13">
        <f t="shared" si="245"/>
        <v>0</v>
      </c>
      <c r="CU128" s="13">
        <f t="shared" si="246"/>
        <v>0</v>
      </c>
      <c r="CV128" s="13">
        <f t="shared" si="247"/>
        <v>0</v>
      </c>
      <c r="CW128" s="13">
        <f t="shared" si="248"/>
        <v>0</v>
      </c>
      <c r="CX128" s="13">
        <f t="shared" si="249"/>
        <v>0</v>
      </c>
      <c r="CY128" s="13">
        <f t="shared" si="250"/>
        <v>0</v>
      </c>
      <c r="CZ128" s="13">
        <f t="shared" si="251"/>
        <v>0</v>
      </c>
      <c r="DA128" s="13">
        <f t="shared" si="252"/>
        <v>0</v>
      </c>
      <c r="DB128" s="13">
        <f t="shared" si="253"/>
        <v>0</v>
      </c>
      <c r="DC128" s="13">
        <f t="shared" si="254"/>
        <v>0</v>
      </c>
      <c r="DD128" s="13">
        <f t="shared" si="255"/>
        <v>0</v>
      </c>
      <c r="DE128" s="13">
        <f t="shared" si="256"/>
        <v>0</v>
      </c>
      <c r="DF128" s="13">
        <f t="shared" si="257"/>
        <v>0</v>
      </c>
      <c r="DG128" s="13">
        <f t="shared" si="258"/>
        <v>0</v>
      </c>
      <c r="DH128" s="13">
        <f t="shared" si="259"/>
        <v>0</v>
      </c>
      <c r="DI128" s="13">
        <f t="shared" si="260"/>
        <v>0</v>
      </c>
      <c r="DJ128" s="13">
        <f t="shared" si="261"/>
        <v>0</v>
      </c>
      <c r="DK128" s="13">
        <f t="shared" si="262"/>
        <v>0</v>
      </c>
      <c r="DL128" s="13">
        <f t="shared" si="263"/>
        <v>0</v>
      </c>
      <c r="DM128" s="13">
        <f t="shared" si="264"/>
        <v>0</v>
      </c>
      <c r="DN128" s="13">
        <f t="shared" si="265"/>
        <v>0</v>
      </c>
      <c r="DO128" s="13">
        <f t="shared" si="266"/>
        <v>0</v>
      </c>
      <c r="DP128" s="13">
        <f t="shared" si="267"/>
        <v>0</v>
      </c>
      <c r="DQ128" s="13">
        <f t="shared" si="268"/>
        <v>0</v>
      </c>
      <c r="DR128" s="13">
        <f t="shared" si="269"/>
        <v>0</v>
      </c>
      <c r="DS128" s="13">
        <f t="shared" si="270"/>
        <v>0</v>
      </c>
      <c r="DT128" s="13">
        <f t="shared" si="271"/>
        <v>0</v>
      </c>
      <c r="DU128" s="13">
        <f t="shared" si="272"/>
        <v>0</v>
      </c>
      <c r="DV128" s="13">
        <f t="shared" si="273"/>
        <v>0</v>
      </c>
      <c r="DW128" s="13">
        <f t="shared" si="274"/>
        <v>0</v>
      </c>
      <c r="DX128" s="13">
        <f t="shared" si="275"/>
        <v>0</v>
      </c>
      <c r="DY128" s="13">
        <f t="shared" si="276"/>
        <v>0</v>
      </c>
      <c r="DZ128" s="13">
        <f t="shared" si="277"/>
        <v>0</v>
      </c>
      <c r="EA128" s="13">
        <f t="shared" si="278"/>
        <v>0</v>
      </c>
      <c r="EB128" s="13">
        <f t="shared" si="279"/>
        <v>0</v>
      </c>
      <c r="EC128" s="13">
        <f t="shared" si="280"/>
        <v>0</v>
      </c>
      <c r="ED128" s="13">
        <f t="shared" si="281"/>
        <v>0</v>
      </c>
      <c r="EE128" s="13">
        <f t="shared" si="282"/>
        <v>0</v>
      </c>
      <c r="EF128" s="13">
        <f t="shared" si="283"/>
        <v>0</v>
      </c>
      <c r="EG128" s="13">
        <f t="shared" si="284"/>
        <v>0</v>
      </c>
      <c r="EH128" s="13">
        <f t="shared" si="285"/>
        <v>0</v>
      </c>
      <c r="EI128" s="13">
        <f t="shared" si="286"/>
        <v>0</v>
      </c>
      <c r="EJ128" s="13">
        <f t="shared" si="287"/>
        <v>0</v>
      </c>
      <c r="EK128" s="13">
        <f t="shared" si="288"/>
        <v>0</v>
      </c>
      <c r="EL128" s="13">
        <f t="shared" si="289"/>
        <v>0</v>
      </c>
      <c r="EM128" s="13">
        <f t="shared" si="290"/>
        <v>0</v>
      </c>
      <c r="EN128" s="13">
        <f t="shared" si="291"/>
        <v>0</v>
      </c>
      <c r="EO128" s="13">
        <f t="shared" si="292"/>
        <v>0</v>
      </c>
      <c r="EP128" s="13">
        <f t="shared" si="293"/>
        <v>0</v>
      </c>
      <c r="EQ128" s="13">
        <f t="shared" si="294"/>
        <v>0</v>
      </c>
      <c r="ER128" s="13">
        <f t="shared" si="295"/>
        <v>0</v>
      </c>
      <c r="ES128" s="13">
        <f t="shared" si="296"/>
        <v>0</v>
      </c>
      <c r="ET128" s="13">
        <f t="shared" si="297"/>
        <v>0</v>
      </c>
      <c r="EU128" s="13">
        <f t="shared" si="298"/>
        <v>0</v>
      </c>
      <c r="EV128" s="13">
        <f t="shared" si="299"/>
        <v>0</v>
      </c>
      <c r="EW128" s="13">
        <f t="shared" si="300"/>
        <v>0</v>
      </c>
      <c r="EX128" s="13">
        <f t="shared" si="301"/>
        <v>0</v>
      </c>
      <c r="EY128" s="13">
        <f t="shared" si="302"/>
        <v>0</v>
      </c>
      <c r="EZ128" s="13">
        <f t="shared" si="303"/>
        <v>0</v>
      </c>
      <c r="FA128" s="13">
        <f t="shared" si="304"/>
        <v>0</v>
      </c>
      <c r="FB128" s="13">
        <f t="shared" si="305"/>
        <v>0</v>
      </c>
      <c r="FC128" s="13">
        <f t="shared" si="306"/>
        <v>0</v>
      </c>
      <c r="FD128" s="13">
        <f t="shared" si="307"/>
        <v>0</v>
      </c>
      <c r="FE128" s="13">
        <f t="shared" si="308"/>
        <v>0</v>
      </c>
      <c r="FF128" s="13">
        <f t="shared" si="309"/>
        <v>0</v>
      </c>
      <c r="FG128" s="13">
        <f t="shared" si="310"/>
        <v>0</v>
      </c>
      <c r="FH128" s="13">
        <f t="shared" si="311"/>
        <v>0</v>
      </c>
      <c r="FI128" s="13">
        <f t="shared" si="312"/>
        <v>0</v>
      </c>
      <c r="FJ128" s="13">
        <f t="shared" si="313"/>
        <v>0</v>
      </c>
      <c r="FK128" s="13">
        <f t="shared" si="314"/>
        <v>0</v>
      </c>
      <c r="FL128" s="13">
        <f t="shared" si="315"/>
        <v>0</v>
      </c>
      <c r="FM128" s="13">
        <f t="shared" si="316"/>
        <v>0</v>
      </c>
      <c r="FN128" s="13">
        <f t="shared" si="317"/>
        <v>0</v>
      </c>
      <c r="FO128" s="13">
        <f t="shared" si="318"/>
        <v>0</v>
      </c>
      <c r="FP128" s="13">
        <f t="shared" si="319"/>
        <v>0</v>
      </c>
      <c r="FQ128" s="13">
        <f t="shared" si="320"/>
        <v>0</v>
      </c>
      <c r="FR128" s="13">
        <f t="shared" si="321"/>
        <v>0</v>
      </c>
      <c r="FS128" s="13">
        <f t="shared" si="322"/>
        <v>0</v>
      </c>
      <c r="FT128" s="13">
        <f t="shared" si="323"/>
        <v>0</v>
      </c>
      <c r="FU128" s="13">
        <f t="shared" si="324"/>
        <v>0</v>
      </c>
      <c r="FV128" s="13">
        <f t="shared" si="325"/>
        <v>0</v>
      </c>
      <c r="FW128" s="13">
        <f t="shared" si="326"/>
        <v>0</v>
      </c>
      <c r="FX128" s="13">
        <f t="shared" si="327"/>
        <v>0</v>
      </c>
      <c r="FY128" s="13">
        <f t="shared" si="328"/>
        <v>0</v>
      </c>
      <c r="FZ128" s="13">
        <f t="shared" si="329"/>
        <v>0</v>
      </c>
      <c r="GA128" s="13">
        <f t="shared" si="330"/>
        <v>0</v>
      </c>
      <c r="GB128" s="13">
        <f t="shared" si="331"/>
        <v>0</v>
      </c>
      <c r="GC128" s="13">
        <f t="shared" si="332"/>
        <v>0</v>
      </c>
      <c r="GD128" s="13">
        <f t="shared" si="333"/>
        <v>0</v>
      </c>
      <c r="GE128" s="13">
        <f t="shared" si="334"/>
        <v>0</v>
      </c>
      <c r="GF128" s="13">
        <f t="shared" si="335"/>
        <v>1</v>
      </c>
      <c r="GG128" s="13">
        <f t="shared" si="336"/>
        <v>0</v>
      </c>
      <c r="GH128" s="30">
        <f t="shared" si="337"/>
        <v>2</v>
      </c>
    </row>
    <row r="129" spans="1:190">
      <c r="A129" s="2">
        <f>'database including 834 studies'!A129</f>
        <v>128</v>
      </c>
      <c r="B129" s="2">
        <f>'database including 834 studies'!J129</f>
        <v>1</v>
      </c>
      <c r="C129" s="2">
        <f>'database including 834 studies'!K129</f>
        <v>4</v>
      </c>
      <c r="D129" s="2">
        <f>'database including 834 studies'!L129</f>
        <v>1</v>
      </c>
      <c r="E129" s="2">
        <f>'database including 834 studies'!M129</f>
        <v>1</v>
      </c>
      <c r="F129" s="2">
        <f>'database including 834 studies'!N129</f>
        <v>1</v>
      </c>
      <c r="G129" s="2">
        <f>'database including 834 studies'!O129</f>
        <v>1</v>
      </c>
      <c r="H129" s="2">
        <f>'database including 834 studies'!P129</f>
        <v>0</v>
      </c>
      <c r="I129" s="2">
        <f>'database including 834 studies'!Q129</f>
        <v>0</v>
      </c>
      <c r="J129" s="2">
        <f>'database including 834 studies'!R129</f>
        <v>2021</v>
      </c>
      <c r="K129" s="29">
        <f>'database including 834 studies'!A659</f>
        <v>658</v>
      </c>
      <c r="L129" s="2">
        <f>'database including 834 studies'!J659</f>
        <v>0</v>
      </c>
      <c r="M129" s="2">
        <f>'database including 834 studies'!K659</f>
        <v>6</v>
      </c>
      <c r="N129" s="2">
        <f>'database including 834 studies'!L659</f>
        <v>1</v>
      </c>
      <c r="O129" s="2">
        <f>'database including 834 studies'!M659</f>
        <v>1</v>
      </c>
      <c r="P129" s="2">
        <f>'database including 834 studies'!N659</f>
        <v>1</v>
      </c>
      <c r="Q129" s="2">
        <f>'database including 834 studies'!O659</f>
        <v>1</v>
      </c>
      <c r="R129" s="2">
        <f>'database including 834 studies'!P659</f>
        <v>1</v>
      </c>
      <c r="S129" s="2">
        <f>'database including 834 studies'!Q659</f>
        <v>1</v>
      </c>
      <c r="T129" s="2">
        <f>'database including 834 studies'!R659</f>
        <v>2022</v>
      </c>
      <c r="V129" s="13">
        <f t="shared" si="169"/>
        <v>0</v>
      </c>
      <c r="W129" s="13">
        <f t="shared" si="170"/>
        <v>0</v>
      </c>
      <c r="X129" s="13">
        <f t="shared" si="171"/>
        <v>0</v>
      </c>
      <c r="Y129" s="13">
        <f t="shared" si="172"/>
        <v>0</v>
      </c>
      <c r="Z129" s="13">
        <f t="shared" si="173"/>
        <v>0</v>
      </c>
      <c r="AA129" s="13">
        <f t="shared" si="174"/>
        <v>0</v>
      </c>
      <c r="AB129" s="13">
        <f t="shared" si="175"/>
        <v>0</v>
      </c>
      <c r="AC129" s="13">
        <f t="shared" si="176"/>
        <v>0</v>
      </c>
      <c r="AD129" s="13">
        <f t="shared" si="177"/>
        <v>0</v>
      </c>
      <c r="AE129" s="13">
        <f t="shared" si="178"/>
        <v>0</v>
      </c>
      <c r="AF129" s="13">
        <f t="shared" si="179"/>
        <v>0</v>
      </c>
      <c r="AG129" s="13">
        <f t="shared" si="180"/>
        <v>0</v>
      </c>
      <c r="AH129" s="13">
        <f t="shared" si="181"/>
        <v>0</v>
      </c>
      <c r="AI129" s="13">
        <f t="shared" si="182"/>
        <v>0</v>
      </c>
      <c r="AJ129" s="13">
        <f t="shared" si="183"/>
        <v>0</v>
      </c>
      <c r="AK129" s="13">
        <f t="shared" si="184"/>
        <v>0</v>
      </c>
      <c r="AL129" s="13">
        <f t="shared" si="185"/>
        <v>0</v>
      </c>
      <c r="AM129" s="13">
        <f t="shared" si="186"/>
        <v>0</v>
      </c>
      <c r="AN129" s="13">
        <f t="shared" si="187"/>
        <v>0</v>
      </c>
      <c r="AO129" s="13">
        <f t="shared" si="188"/>
        <v>0</v>
      </c>
      <c r="AP129" s="13">
        <f t="shared" si="189"/>
        <v>0</v>
      </c>
      <c r="AQ129" s="13">
        <f t="shared" si="190"/>
        <v>0</v>
      </c>
      <c r="AR129" s="13">
        <f t="shared" si="191"/>
        <v>0</v>
      </c>
      <c r="AS129" s="13">
        <f t="shared" si="192"/>
        <v>0</v>
      </c>
      <c r="AT129" s="13">
        <f t="shared" si="193"/>
        <v>0</v>
      </c>
      <c r="AU129" s="13">
        <f t="shared" si="194"/>
        <v>0</v>
      </c>
      <c r="AV129" s="13">
        <f t="shared" si="195"/>
        <v>0</v>
      </c>
      <c r="AW129" s="13">
        <f t="shared" si="196"/>
        <v>0</v>
      </c>
      <c r="AX129" s="13">
        <f t="shared" si="197"/>
        <v>0</v>
      </c>
      <c r="AY129" s="13">
        <f t="shared" si="198"/>
        <v>0</v>
      </c>
      <c r="AZ129" s="13">
        <f t="shared" si="199"/>
        <v>0</v>
      </c>
      <c r="BA129" s="13">
        <f t="shared" si="200"/>
        <v>0</v>
      </c>
      <c r="BB129" s="13">
        <f t="shared" si="201"/>
        <v>0</v>
      </c>
      <c r="BC129" s="13">
        <f t="shared" si="202"/>
        <v>0</v>
      </c>
      <c r="BD129" s="13">
        <f t="shared" si="203"/>
        <v>0</v>
      </c>
      <c r="BE129" s="13">
        <f t="shared" si="204"/>
        <v>0</v>
      </c>
      <c r="BF129" s="13">
        <f t="shared" si="205"/>
        <v>0</v>
      </c>
      <c r="BG129" s="13">
        <f t="shared" si="206"/>
        <v>0</v>
      </c>
      <c r="BH129" s="13">
        <f t="shared" si="207"/>
        <v>0</v>
      </c>
      <c r="BI129" s="13">
        <f t="shared" si="208"/>
        <v>0</v>
      </c>
      <c r="BJ129" s="13">
        <f t="shared" si="209"/>
        <v>0</v>
      </c>
      <c r="BK129" s="13">
        <f t="shared" si="210"/>
        <v>0</v>
      </c>
      <c r="BL129" s="13">
        <f t="shared" si="211"/>
        <v>0</v>
      </c>
      <c r="BM129" s="13">
        <f t="shared" si="212"/>
        <v>0</v>
      </c>
      <c r="BN129" s="13">
        <f t="shared" si="213"/>
        <v>0</v>
      </c>
      <c r="BO129" s="13">
        <f t="shared" si="214"/>
        <v>0</v>
      </c>
      <c r="BP129" s="13">
        <f t="shared" si="215"/>
        <v>0</v>
      </c>
      <c r="BQ129" s="13">
        <f t="shared" si="216"/>
        <v>0</v>
      </c>
      <c r="BR129" s="13">
        <f t="shared" si="217"/>
        <v>0</v>
      </c>
      <c r="BS129" s="13">
        <f t="shared" si="218"/>
        <v>0</v>
      </c>
      <c r="BT129" s="13">
        <f t="shared" si="219"/>
        <v>0</v>
      </c>
      <c r="BU129" s="13">
        <f t="shared" si="220"/>
        <v>0</v>
      </c>
      <c r="BV129" s="13">
        <f t="shared" si="221"/>
        <v>0</v>
      </c>
      <c r="BW129" s="13">
        <f t="shared" si="222"/>
        <v>0</v>
      </c>
      <c r="BX129" s="13">
        <f t="shared" si="223"/>
        <v>0</v>
      </c>
      <c r="BY129" s="13">
        <f t="shared" si="224"/>
        <v>0</v>
      </c>
      <c r="BZ129" s="13">
        <f t="shared" si="225"/>
        <v>0</v>
      </c>
      <c r="CA129" s="13">
        <f t="shared" si="226"/>
        <v>0</v>
      </c>
      <c r="CB129" s="13">
        <f t="shared" si="227"/>
        <v>1</v>
      </c>
      <c r="CC129" s="13">
        <f t="shared" si="228"/>
        <v>0</v>
      </c>
      <c r="CD129" s="13">
        <f t="shared" si="229"/>
        <v>0</v>
      </c>
      <c r="CE129" s="13">
        <f t="shared" si="230"/>
        <v>0</v>
      </c>
      <c r="CF129" s="13">
        <f t="shared" si="231"/>
        <v>0</v>
      </c>
      <c r="CG129" s="13">
        <f t="shared" si="232"/>
        <v>0</v>
      </c>
      <c r="CH129" s="13">
        <f t="shared" si="233"/>
        <v>0</v>
      </c>
      <c r="CI129" s="13">
        <f t="shared" si="234"/>
        <v>0</v>
      </c>
      <c r="CJ129" s="13">
        <f t="shared" si="235"/>
        <v>0</v>
      </c>
      <c r="CK129" s="13">
        <f t="shared" si="236"/>
        <v>0</v>
      </c>
      <c r="CL129" s="13">
        <f t="shared" si="237"/>
        <v>0</v>
      </c>
      <c r="CM129" s="13">
        <f t="shared" si="238"/>
        <v>0</v>
      </c>
      <c r="CN129" s="13">
        <f t="shared" si="239"/>
        <v>0</v>
      </c>
      <c r="CO129" s="13">
        <f t="shared" si="240"/>
        <v>0</v>
      </c>
      <c r="CP129" s="13">
        <f t="shared" si="241"/>
        <v>0</v>
      </c>
      <c r="CQ129" s="13">
        <f t="shared" si="242"/>
        <v>0</v>
      </c>
      <c r="CR129" s="13">
        <f t="shared" si="243"/>
        <v>0</v>
      </c>
      <c r="CS129" s="13">
        <f t="shared" si="244"/>
        <v>0</v>
      </c>
      <c r="CT129" s="13">
        <f t="shared" si="245"/>
        <v>0</v>
      </c>
      <c r="CU129" s="13">
        <f t="shared" si="246"/>
        <v>0</v>
      </c>
      <c r="CV129" s="13">
        <f t="shared" si="247"/>
        <v>0</v>
      </c>
      <c r="CW129" s="13">
        <f t="shared" si="248"/>
        <v>0</v>
      </c>
      <c r="CX129" s="13">
        <f t="shared" si="249"/>
        <v>0</v>
      </c>
      <c r="CY129" s="13">
        <f t="shared" si="250"/>
        <v>0</v>
      </c>
      <c r="CZ129" s="13">
        <f t="shared" si="251"/>
        <v>0</v>
      </c>
      <c r="DA129" s="13">
        <f t="shared" si="252"/>
        <v>0</v>
      </c>
      <c r="DB129" s="13">
        <f t="shared" si="253"/>
        <v>0</v>
      </c>
      <c r="DC129" s="13">
        <f t="shared" si="254"/>
        <v>0</v>
      </c>
      <c r="DD129" s="13">
        <f t="shared" si="255"/>
        <v>0</v>
      </c>
      <c r="DE129" s="13">
        <f t="shared" si="256"/>
        <v>0</v>
      </c>
      <c r="DF129" s="13">
        <f t="shared" si="257"/>
        <v>0</v>
      </c>
      <c r="DG129" s="13">
        <f t="shared" si="258"/>
        <v>0</v>
      </c>
      <c r="DH129" s="13">
        <f t="shared" si="259"/>
        <v>0</v>
      </c>
      <c r="DI129" s="13">
        <f t="shared" si="260"/>
        <v>0</v>
      </c>
      <c r="DJ129" s="13">
        <f t="shared" si="261"/>
        <v>0</v>
      </c>
      <c r="DK129" s="13">
        <f t="shared" si="262"/>
        <v>0</v>
      </c>
      <c r="DL129" s="13">
        <f t="shared" si="263"/>
        <v>0</v>
      </c>
      <c r="DM129" s="13">
        <f t="shared" si="264"/>
        <v>0</v>
      </c>
      <c r="DN129" s="13">
        <f t="shared" si="265"/>
        <v>0</v>
      </c>
      <c r="DO129" s="13">
        <f t="shared" si="266"/>
        <v>0</v>
      </c>
      <c r="DP129" s="13">
        <f t="shared" si="267"/>
        <v>0</v>
      </c>
      <c r="DQ129" s="13">
        <f t="shared" si="268"/>
        <v>0</v>
      </c>
      <c r="DR129" s="13">
        <f t="shared" si="269"/>
        <v>0</v>
      </c>
      <c r="DS129" s="13">
        <f t="shared" si="270"/>
        <v>0</v>
      </c>
      <c r="DT129" s="13">
        <f t="shared" si="271"/>
        <v>0</v>
      </c>
      <c r="DU129" s="13">
        <f t="shared" si="272"/>
        <v>0</v>
      </c>
      <c r="DV129" s="13">
        <f t="shared" si="273"/>
        <v>0</v>
      </c>
      <c r="DW129" s="13">
        <f t="shared" si="274"/>
        <v>0</v>
      </c>
      <c r="DX129" s="13">
        <f t="shared" si="275"/>
        <v>0</v>
      </c>
      <c r="DY129" s="13">
        <f t="shared" si="276"/>
        <v>0</v>
      </c>
      <c r="DZ129" s="13">
        <f t="shared" si="277"/>
        <v>0</v>
      </c>
      <c r="EA129" s="13">
        <f t="shared" si="278"/>
        <v>0</v>
      </c>
      <c r="EB129" s="13">
        <f t="shared" si="279"/>
        <v>0</v>
      </c>
      <c r="EC129" s="13">
        <f t="shared" si="280"/>
        <v>0</v>
      </c>
      <c r="ED129" s="13">
        <f t="shared" si="281"/>
        <v>0</v>
      </c>
      <c r="EE129" s="13">
        <f t="shared" si="282"/>
        <v>0</v>
      </c>
      <c r="EF129" s="13">
        <f t="shared" si="283"/>
        <v>0</v>
      </c>
      <c r="EG129" s="13">
        <f t="shared" si="284"/>
        <v>0</v>
      </c>
      <c r="EH129" s="13">
        <f t="shared" si="285"/>
        <v>0</v>
      </c>
      <c r="EI129" s="13">
        <f t="shared" si="286"/>
        <v>0</v>
      </c>
      <c r="EJ129" s="13">
        <f t="shared" si="287"/>
        <v>0</v>
      </c>
      <c r="EK129" s="13">
        <f t="shared" si="288"/>
        <v>0</v>
      </c>
      <c r="EL129" s="13">
        <f t="shared" si="289"/>
        <v>0</v>
      </c>
      <c r="EM129" s="13">
        <f t="shared" si="290"/>
        <v>0</v>
      </c>
      <c r="EN129" s="13">
        <f t="shared" si="291"/>
        <v>0</v>
      </c>
      <c r="EO129" s="13">
        <f t="shared" si="292"/>
        <v>0</v>
      </c>
      <c r="EP129" s="13">
        <f t="shared" si="293"/>
        <v>0</v>
      </c>
      <c r="EQ129" s="13">
        <f t="shared" si="294"/>
        <v>0</v>
      </c>
      <c r="ER129" s="13">
        <f t="shared" si="295"/>
        <v>0</v>
      </c>
      <c r="ES129" s="13">
        <f t="shared" si="296"/>
        <v>0</v>
      </c>
      <c r="ET129" s="13">
        <f t="shared" si="297"/>
        <v>0</v>
      </c>
      <c r="EU129" s="13">
        <f t="shared" si="298"/>
        <v>0</v>
      </c>
      <c r="EV129" s="13">
        <f t="shared" si="299"/>
        <v>0</v>
      </c>
      <c r="EW129" s="13">
        <f t="shared" si="300"/>
        <v>0</v>
      </c>
      <c r="EX129" s="13">
        <f t="shared" si="301"/>
        <v>0</v>
      </c>
      <c r="EY129" s="13">
        <f t="shared" si="302"/>
        <v>0</v>
      </c>
      <c r="EZ129" s="13">
        <f t="shared" si="303"/>
        <v>0</v>
      </c>
      <c r="FA129" s="13">
        <f t="shared" si="304"/>
        <v>0</v>
      </c>
      <c r="FB129" s="13">
        <f t="shared" si="305"/>
        <v>0</v>
      </c>
      <c r="FC129" s="13">
        <f t="shared" si="306"/>
        <v>0</v>
      </c>
      <c r="FD129" s="13">
        <f t="shared" si="307"/>
        <v>0</v>
      </c>
      <c r="FE129" s="13">
        <f t="shared" si="308"/>
        <v>0</v>
      </c>
      <c r="FF129" s="13">
        <f t="shared" si="309"/>
        <v>0</v>
      </c>
      <c r="FG129" s="13">
        <f t="shared" si="310"/>
        <v>0</v>
      </c>
      <c r="FH129" s="13">
        <f t="shared" si="311"/>
        <v>0</v>
      </c>
      <c r="FI129" s="13">
        <f t="shared" si="312"/>
        <v>0</v>
      </c>
      <c r="FJ129" s="13">
        <f t="shared" si="313"/>
        <v>0</v>
      </c>
      <c r="FK129" s="13">
        <f t="shared" si="314"/>
        <v>0</v>
      </c>
      <c r="FL129" s="13">
        <f t="shared" si="315"/>
        <v>0</v>
      </c>
      <c r="FM129" s="13">
        <f t="shared" si="316"/>
        <v>0</v>
      </c>
      <c r="FN129" s="13">
        <f t="shared" si="317"/>
        <v>0</v>
      </c>
      <c r="FO129" s="13">
        <f t="shared" si="318"/>
        <v>0</v>
      </c>
      <c r="FP129" s="13">
        <f t="shared" si="319"/>
        <v>0</v>
      </c>
      <c r="FQ129" s="13">
        <f t="shared" si="320"/>
        <v>0</v>
      </c>
      <c r="FR129" s="13">
        <f t="shared" si="321"/>
        <v>0</v>
      </c>
      <c r="FS129" s="13">
        <f t="shared" si="322"/>
        <v>0</v>
      </c>
      <c r="FT129" s="13">
        <f t="shared" si="323"/>
        <v>0</v>
      </c>
      <c r="FU129" s="13">
        <f t="shared" si="324"/>
        <v>0</v>
      </c>
      <c r="FV129" s="13">
        <f t="shared" si="325"/>
        <v>0</v>
      </c>
      <c r="FW129" s="13">
        <f t="shared" si="326"/>
        <v>0</v>
      </c>
      <c r="FX129" s="13">
        <f t="shared" si="327"/>
        <v>0</v>
      </c>
      <c r="FY129" s="13">
        <f t="shared" si="328"/>
        <v>0</v>
      </c>
      <c r="FZ129" s="13">
        <f t="shared" si="329"/>
        <v>0</v>
      </c>
      <c r="GA129" s="13">
        <f t="shared" si="330"/>
        <v>0</v>
      </c>
      <c r="GB129" s="13">
        <f t="shared" si="331"/>
        <v>0</v>
      </c>
      <c r="GC129" s="13">
        <f t="shared" si="332"/>
        <v>0</v>
      </c>
      <c r="GD129" s="13">
        <f t="shared" si="333"/>
        <v>0</v>
      </c>
      <c r="GE129" s="13">
        <f t="shared" si="334"/>
        <v>0</v>
      </c>
      <c r="GF129" s="13">
        <f t="shared" si="335"/>
        <v>0</v>
      </c>
      <c r="GG129" s="13">
        <f t="shared" si="336"/>
        <v>1</v>
      </c>
      <c r="GH129" s="30">
        <f t="shared" si="337"/>
        <v>2</v>
      </c>
    </row>
    <row r="130" spans="1:190">
      <c r="A130" s="2">
        <f>'database including 834 studies'!A130</f>
        <v>129</v>
      </c>
      <c r="B130" s="2">
        <f>'database including 834 studies'!J130</f>
        <v>1</v>
      </c>
      <c r="C130" s="2">
        <f>'database including 834 studies'!K130</f>
        <v>4</v>
      </c>
      <c r="D130" s="2">
        <f>'database including 834 studies'!L130</f>
        <v>1</v>
      </c>
      <c r="E130" s="2">
        <f>'database including 834 studies'!M130</f>
        <v>1</v>
      </c>
      <c r="F130" s="2">
        <f>'database including 834 studies'!N130</f>
        <v>1</v>
      </c>
      <c r="G130" s="2">
        <f>'database including 834 studies'!O130</f>
        <v>0</v>
      </c>
      <c r="H130" s="2">
        <f>'database including 834 studies'!P130</f>
        <v>1</v>
      </c>
      <c r="I130" s="2">
        <f>'database including 834 studies'!Q130</f>
        <v>0</v>
      </c>
      <c r="J130" s="2">
        <f>'database including 834 studies'!R130</f>
        <v>2022</v>
      </c>
      <c r="K130" s="29">
        <f>'database including 834 studies'!A660</f>
        <v>659</v>
      </c>
      <c r="L130" s="2">
        <f>'database including 834 studies'!J660</f>
        <v>0</v>
      </c>
      <c r="M130" s="2">
        <f>'database including 834 studies'!K660</f>
        <v>6</v>
      </c>
      <c r="N130" s="2">
        <f>'database including 834 studies'!L660</f>
        <v>1</v>
      </c>
      <c r="O130" s="2">
        <f>'database including 834 studies'!M660</f>
        <v>1</v>
      </c>
      <c r="P130" s="2">
        <f>'database including 834 studies'!N660</f>
        <v>1</v>
      </c>
      <c r="Q130" s="2">
        <f>'database including 834 studies'!O660</f>
        <v>1</v>
      </c>
      <c r="R130" s="2">
        <f>'database including 834 studies'!P660</f>
        <v>1</v>
      </c>
      <c r="S130" s="2">
        <f>'database including 834 studies'!Q660</f>
        <v>1</v>
      </c>
      <c r="T130" s="2">
        <f>'database including 834 studies'!R660</f>
        <v>2021</v>
      </c>
      <c r="V130" s="13">
        <f t="shared" si="169"/>
        <v>0</v>
      </c>
      <c r="W130" s="13">
        <f t="shared" si="170"/>
        <v>0</v>
      </c>
      <c r="X130" s="13">
        <f t="shared" si="171"/>
        <v>0</v>
      </c>
      <c r="Y130" s="13">
        <f t="shared" si="172"/>
        <v>0</v>
      </c>
      <c r="Z130" s="13">
        <f t="shared" si="173"/>
        <v>0</v>
      </c>
      <c r="AA130" s="13">
        <f t="shared" si="174"/>
        <v>0</v>
      </c>
      <c r="AB130" s="13">
        <f t="shared" si="175"/>
        <v>0</v>
      </c>
      <c r="AC130" s="13">
        <f t="shared" si="176"/>
        <v>0</v>
      </c>
      <c r="AD130" s="13">
        <f t="shared" si="177"/>
        <v>0</v>
      </c>
      <c r="AE130" s="13">
        <f t="shared" si="178"/>
        <v>0</v>
      </c>
      <c r="AF130" s="13">
        <f t="shared" si="179"/>
        <v>0</v>
      </c>
      <c r="AG130" s="13">
        <f t="shared" si="180"/>
        <v>0</v>
      </c>
      <c r="AH130" s="13">
        <f t="shared" si="181"/>
        <v>0</v>
      </c>
      <c r="AI130" s="13">
        <f t="shared" si="182"/>
        <v>0</v>
      </c>
      <c r="AJ130" s="13">
        <f t="shared" si="183"/>
        <v>0</v>
      </c>
      <c r="AK130" s="13">
        <f t="shared" si="184"/>
        <v>0</v>
      </c>
      <c r="AL130" s="13">
        <f t="shared" si="185"/>
        <v>0</v>
      </c>
      <c r="AM130" s="13">
        <f t="shared" si="186"/>
        <v>0</v>
      </c>
      <c r="AN130" s="13">
        <f t="shared" si="187"/>
        <v>0</v>
      </c>
      <c r="AO130" s="13">
        <f t="shared" si="188"/>
        <v>0</v>
      </c>
      <c r="AP130" s="13">
        <f t="shared" si="189"/>
        <v>0</v>
      </c>
      <c r="AQ130" s="13">
        <f t="shared" si="190"/>
        <v>0</v>
      </c>
      <c r="AR130" s="13">
        <f t="shared" si="191"/>
        <v>0</v>
      </c>
      <c r="AS130" s="13">
        <f t="shared" si="192"/>
        <v>0</v>
      </c>
      <c r="AT130" s="13">
        <f t="shared" si="193"/>
        <v>0</v>
      </c>
      <c r="AU130" s="13">
        <f t="shared" si="194"/>
        <v>0</v>
      </c>
      <c r="AV130" s="13">
        <f t="shared" si="195"/>
        <v>0</v>
      </c>
      <c r="AW130" s="13">
        <f t="shared" si="196"/>
        <v>0</v>
      </c>
      <c r="AX130" s="13">
        <f t="shared" si="197"/>
        <v>0</v>
      </c>
      <c r="AY130" s="13">
        <f t="shared" si="198"/>
        <v>0</v>
      </c>
      <c r="AZ130" s="13">
        <f t="shared" si="199"/>
        <v>0</v>
      </c>
      <c r="BA130" s="13">
        <f t="shared" si="200"/>
        <v>0</v>
      </c>
      <c r="BB130" s="13">
        <f t="shared" si="201"/>
        <v>0</v>
      </c>
      <c r="BC130" s="13">
        <f t="shared" si="202"/>
        <v>0</v>
      </c>
      <c r="BD130" s="13">
        <f t="shared" si="203"/>
        <v>0</v>
      </c>
      <c r="BE130" s="13">
        <f t="shared" si="204"/>
        <v>0</v>
      </c>
      <c r="BF130" s="13">
        <f t="shared" si="205"/>
        <v>0</v>
      </c>
      <c r="BG130" s="13">
        <f t="shared" si="206"/>
        <v>0</v>
      </c>
      <c r="BH130" s="13">
        <f t="shared" si="207"/>
        <v>0</v>
      </c>
      <c r="BI130" s="13">
        <f t="shared" si="208"/>
        <v>0</v>
      </c>
      <c r="BJ130" s="13">
        <f t="shared" si="209"/>
        <v>0</v>
      </c>
      <c r="BK130" s="13">
        <f t="shared" si="210"/>
        <v>0</v>
      </c>
      <c r="BL130" s="13">
        <f t="shared" si="211"/>
        <v>0</v>
      </c>
      <c r="BM130" s="13">
        <f t="shared" si="212"/>
        <v>0</v>
      </c>
      <c r="BN130" s="13">
        <f t="shared" si="213"/>
        <v>0</v>
      </c>
      <c r="BO130" s="13">
        <f t="shared" si="214"/>
        <v>0</v>
      </c>
      <c r="BP130" s="13">
        <f t="shared" si="215"/>
        <v>0</v>
      </c>
      <c r="BQ130" s="13">
        <f t="shared" si="216"/>
        <v>0</v>
      </c>
      <c r="BR130" s="13">
        <f t="shared" si="217"/>
        <v>0</v>
      </c>
      <c r="BS130" s="13">
        <f t="shared" si="218"/>
        <v>0</v>
      </c>
      <c r="BT130" s="13">
        <f t="shared" si="219"/>
        <v>0</v>
      </c>
      <c r="BU130" s="13">
        <f t="shared" si="220"/>
        <v>0</v>
      </c>
      <c r="BV130" s="13">
        <f t="shared" si="221"/>
        <v>0</v>
      </c>
      <c r="BW130" s="13">
        <f t="shared" si="222"/>
        <v>0</v>
      </c>
      <c r="BX130" s="13">
        <f t="shared" si="223"/>
        <v>0</v>
      </c>
      <c r="BY130" s="13">
        <f t="shared" si="224"/>
        <v>0</v>
      </c>
      <c r="BZ130" s="13">
        <f t="shared" si="225"/>
        <v>0</v>
      </c>
      <c r="CA130" s="13">
        <f t="shared" si="226"/>
        <v>0</v>
      </c>
      <c r="CB130" s="13">
        <f t="shared" si="227"/>
        <v>0</v>
      </c>
      <c r="CC130" s="13">
        <f t="shared" si="228"/>
        <v>1</v>
      </c>
      <c r="CD130" s="13">
        <f t="shared" si="229"/>
        <v>0</v>
      </c>
      <c r="CE130" s="13">
        <f t="shared" si="230"/>
        <v>0</v>
      </c>
      <c r="CF130" s="13">
        <f t="shared" si="231"/>
        <v>0</v>
      </c>
      <c r="CG130" s="13">
        <f t="shared" si="232"/>
        <v>0</v>
      </c>
      <c r="CH130" s="13">
        <f t="shared" si="233"/>
        <v>0</v>
      </c>
      <c r="CI130" s="13">
        <f t="shared" si="234"/>
        <v>0</v>
      </c>
      <c r="CJ130" s="13">
        <f t="shared" si="235"/>
        <v>0</v>
      </c>
      <c r="CK130" s="13">
        <f t="shared" si="236"/>
        <v>0</v>
      </c>
      <c r="CL130" s="13">
        <f t="shared" si="237"/>
        <v>0</v>
      </c>
      <c r="CM130" s="13">
        <f t="shared" si="238"/>
        <v>0</v>
      </c>
      <c r="CN130" s="13">
        <f t="shared" si="239"/>
        <v>0</v>
      </c>
      <c r="CO130" s="13">
        <f t="shared" si="240"/>
        <v>0</v>
      </c>
      <c r="CP130" s="13">
        <f t="shared" si="241"/>
        <v>0</v>
      </c>
      <c r="CQ130" s="13">
        <f t="shared" si="242"/>
        <v>0</v>
      </c>
      <c r="CR130" s="13">
        <f t="shared" si="243"/>
        <v>0</v>
      </c>
      <c r="CS130" s="13">
        <f t="shared" si="244"/>
        <v>0</v>
      </c>
      <c r="CT130" s="13">
        <f t="shared" si="245"/>
        <v>0</v>
      </c>
      <c r="CU130" s="13">
        <f t="shared" si="246"/>
        <v>0</v>
      </c>
      <c r="CV130" s="13">
        <f t="shared" si="247"/>
        <v>0</v>
      </c>
      <c r="CW130" s="13">
        <f t="shared" si="248"/>
        <v>0</v>
      </c>
      <c r="CX130" s="13">
        <f t="shared" si="249"/>
        <v>0</v>
      </c>
      <c r="CY130" s="13">
        <f t="shared" si="250"/>
        <v>0</v>
      </c>
      <c r="CZ130" s="13">
        <f t="shared" si="251"/>
        <v>0</v>
      </c>
      <c r="DA130" s="13">
        <f t="shared" si="252"/>
        <v>0</v>
      </c>
      <c r="DB130" s="13">
        <f t="shared" si="253"/>
        <v>0</v>
      </c>
      <c r="DC130" s="13">
        <f t="shared" si="254"/>
        <v>0</v>
      </c>
      <c r="DD130" s="13">
        <f t="shared" si="255"/>
        <v>0</v>
      </c>
      <c r="DE130" s="13">
        <f t="shared" si="256"/>
        <v>0</v>
      </c>
      <c r="DF130" s="13">
        <f t="shared" si="257"/>
        <v>0</v>
      </c>
      <c r="DG130" s="13">
        <f t="shared" si="258"/>
        <v>0</v>
      </c>
      <c r="DH130" s="13">
        <f t="shared" si="259"/>
        <v>0</v>
      </c>
      <c r="DI130" s="13">
        <f t="shared" si="260"/>
        <v>0</v>
      </c>
      <c r="DJ130" s="13">
        <f t="shared" si="261"/>
        <v>0</v>
      </c>
      <c r="DK130" s="13">
        <f t="shared" si="262"/>
        <v>0</v>
      </c>
      <c r="DL130" s="13">
        <f t="shared" si="263"/>
        <v>0</v>
      </c>
      <c r="DM130" s="13">
        <f t="shared" si="264"/>
        <v>0</v>
      </c>
      <c r="DN130" s="13">
        <f t="shared" si="265"/>
        <v>0</v>
      </c>
      <c r="DO130" s="13">
        <f t="shared" si="266"/>
        <v>0</v>
      </c>
      <c r="DP130" s="13">
        <f t="shared" si="267"/>
        <v>0</v>
      </c>
      <c r="DQ130" s="13">
        <f t="shared" si="268"/>
        <v>0</v>
      </c>
      <c r="DR130" s="13">
        <f t="shared" si="269"/>
        <v>0</v>
      </c>
      <c r="DS130" s="13">
        <f t="shared" si="270"/>
        <v>0</v>
      </c>
      <c r="DT130" s="13">
        <f t="shared" si="271"/>
        <v>0</v>
      </c>
      <c r="DU130" s="13">
        <f t="shared" si="272"/>
        <v>0</v>
      </c>
      <c r="DV130" s="13">
        <f t="shared" si="273"/>
        <v>0</v>
      </c>
      <c r="DW130" s="13">
        <f t="shared" si="274"/>
        <v>0</v>
      </c>
      <c r="DX130" s="13">
        <f t="shared" si="275"/>
        <v>0</v>
      </c>
      <c r="DY130" s="13">
        <f t="shared" si="276"/>
        <v>0</v>
      </c>
      <c r="DZ130" s="13">
        <f t="shared" si="277"/>
        <v>0</v>
      </c>
      <c r="EA130" s="13">
        <f t="shared" si="278"/>
        <v>0</v>
      </c>
      <c r="EB130" s="13">
        <f t="shared" si="279"/>
        <v>0</v>
      </c>
      <c r="EC130" s="13">
        <f t="shared" si="280"/>
        <v>0</v>
      </c>
      <c r="ED130" s="13">
        <f t="shared" si="281"/>
        <v>0</v>
      </c>
      <c r="EE130" s="13">
        <f t="shared" si="282"/>
        <v>0</v>
      </c>
      <c r="EF130" s="13">
        <f t="shared" si="283"/>
        <v>0</v>
      </c>
      <c r="EG130" s="13">
        <f t="shared" si="284"/>
        <v>0</v>
      </c>
      <c r="EH130" s="13">
        <f t="shared" si="285"/>
        <v>0</v>
      </c>
      <c r="EI130" s="13">
        <f t="shared" si="286"/>
        <v>0</v>
      </c>
      <c r="EJ130" s="13">
        <f t="shared" si="287"/>
        <v>0</v>
      </c>
      <c r="EK130" s="13">
        <f t="shared" si="288"/>
        <v>0</v>
      </c>
      <c r="EL130" s="13">
        <f t="shared" si="289"/>
        <v>0</v>
      </c>
      <c r="EM130" s="13">
        <f t="shared" si="290"/>
        <v>0</v>
      </c>
      <c r="EN130" s="13">
        <f t="shared" si="291"/>
        <v>0</v>
      </c>
      <c r="EO130" s="13">
        <f t="shared" si="292"/>
        <v>0</v>
      </c>
      <c r="EP130" s="13">
        <f t="shared" si="293"/>
        <v>0</v>
      </c>
      <c r="EQ130" s="13">
        <f t="shared" si="294"/>
        <v>0</v>
      </c>
      <c r="ER130" s="13">
        <f t="shared" si="295"/>
        <v>0</v>
      </c>
      <c r="ES130" s="13">
        <f t="shared" si="296"/>
        <v>0</v>
      </c>
      <c r="ET130" s="13">
        <f t="shared" si="297"/>
        <v>0</v>
      </c>
      <c r="EU130" s="13">
        <f t="shared" si="298"/>
        <v>0</v>
      </c>
      <c r="EV130" s="13">
        <f t="shared" si="299"/>
        <v>0</v>
      </c>
      <c r="EW130" s="13">
        <f t="shared" si="300"/>
        <v>0</v>
      </c>
      <c r="EX130" s="13">
        <f t="shared" si="301"/>
        <v>0</v>
      </c>
      <c r="EY130" s="13">
        <f t="shared" si="302"/>
        <v>0</v>
      </c>
      <c r="EZ130" s="13">
        <f t="shared" si="303"/>
        <v>0</v>
      </c>
      <c r="FA130" s="13">
        <f t="shared" si="304"/>
        <v>0</v>
      </c>
      <c r="FB130" s="13">
        <f t="shared" si="305"/>
        <v>0</v>
      </c>
      <c r="FC130" s="13">
        <f t="shared" si="306"/>
        <v>0</v>
      </c>
      <c r="FD130" s="13">
        <f t="shared" si="307"/>
        <v>0</v>
      </c>
      <c r="FE130" s="13">
        <f t="shared" si="308"/>
        <v>0</v>
      </c>
      <c r="FF130" s="13">
        <f t="shared" si="309"/>
        <v>0</v>
      </c>
      <c r="FG130" s="13">
        <f t="shared" si="310"/>
        <v>0</v>
      </c>
      <c r="FH130" s="13">
        <f t="shared" si="311"/>
        <v>0</v>
      </c>
      <c r="FI130" s="13">
        <f t="shared" si="312"/>
        <v>0</v>
      </c>
      <c r="FJ130" s="13">
        <f t="shared" si="313"/>
        <v>0</v>
      </c>
      <c r="FK130" s="13">
        <f t="shared" si="314"/>
        <v>0</v>
      </c>
      <c r="FL130" s="13">
        <f t="shared" si="315"/>
        <v>0</v>
      </c>
      <c r="FM130" s="13">
        <f t="shared" si="316"/>
        <v>0</v>
      </c>
      <c r="FN130" s="13">
        <f t="shared" si="317"/>
        <v>0</v>
      </c>
      <c r="FO130" s="13">
        <f t="shared" si="318"/>
        <v>0</v>
      </c>
      <c r="FP130" s="13">
        <f t="shared" si="319"/>
        <v>0</v>
      </c>
      <c r="FQ130" s="13">
        <f t="shared" si="320"/>
        <v>0</v>
      </c>
      <c r="FR130" s="13">
        <f t="shared" si="321"/>
        <v>0</v>
      </c>
      <c r="FS130" s="13">
        <f t="shared" si="322"/>
        <v>0</v>
      </c>
      <c r="FT130" s="13">
        <f t="shared" si="323"/>
        <v>0</v>
      </c>
      <c r="FU130" s="13">
        <f t="shared" si="324"/>
        <v>0</v>
      </c>
      <c r="FV130" s="13">
        <f t="shared" si="325"/>
        <v>0</v>
      </c>
      <c r="FW130" s="13">
        <f t="shared" si="326"/>
        <v>0</v>
      </c>
      <c r="FX130" s="13">
        <f t="shared" si="327"/>
        <v>0</v>
      </c>
      <c r="FY130" s="13">
        <f t="shared" si="328"/>
        <v>0</v>
      </c>
      <c r="FZ130" s="13">
        <f t="shared" si="329"/>
        <v>0</v>
      </c>
      <c r="GA130" s="13">
        <f t="shared" si="330"/>
        <v>0</v>
      </c>
      <c r="GB130" s="13">
        <f t="shared" si="331"/>
        <v>0</v>
      </c>
      <c r="GC130" s="13">
        <f t="shared" si="332"/>
        <v>0</v>
      </c>
      <c r="GD130" s="13">
        <f t="shared" si="333"/>
        <v>0</v>
      </c>
      <c r="GE130" s="13">
        <f t="shared" si="334"/>
        <v>0</v>
      </c>
      <c r="GF130" s="13">
        <f t="shared" si="335"/>
        <v>1</v>
      </c>
      <c r="GG130" s="13">
        <f t="shared" si="336"/>
        <v>0</v>
      </c>
      <c r="GH130" s="30">
        <f t="shared" si="337"/>
        <v>2</v>
      </c>
    </row>
    <row r="131" spans="1:190">
      <c r="A131" s="2">
        <f>'database including 834 studies'!A131</f>
        <v>130</v>
      </c>
      <c r="B131" s="2">
        <f>'database including 834 studies'!J131</f>
        <v>1</v>
      </c>
      <c r="C131" s="2">
        <f>'database including 834 studies'!K131</f>
        <v>4</v>
      </c>
      <c r="D131" s="2">
        <f>'database including 834 studies'!L131</f>
        <v>0</v>
      </c>
      <c r="E131" s="2">
        <f>'database including 834 studies'!M131</f>
        <v>1</v>
      </c>
      <c r="F131" s="2">
        <f>'database including 834 studies'!N131</f>
        <v>1</v>
      </c>
      <c r="G131" s="2">
        <f>'database including 834 studies'!O131</f>
        <v>0</v>
      </c>
      <c r="H131" s="2">
        <f>'database including 834 studies'!P131</f>
        <v>1</v>
      </c>
      <c r="I131" s="2">
        <f>'database including 834 studies'!Q131</f>
        <v>1</v>
      </c>
      <c r="J131" s="2">
        <f>'database including 834 studies'!R131</f>
        <v>2018</v>
      </c>
      <c r="K131" s="29">
        <f>'database including 834 studies'!A661</f>
        <v>660</v>
      </c>
      <c r="L131" s="2">
        <f>'database including 834 studies'!J661</f>
        <v>0</v>
      </c>
      <c r="M131" s="2">
        <f>'database including 834 studies'!K661</f>
        <v>6</v>
      </c>
      <c r="N131" s="2">
        <f>'database including 834 studies'!L661</f>
        <v>1</v>
      </c>
      <c r="O131" s="2">
        <f>'database including 834 studies'!M661</f>
        <v>1</v>
      </c>
      <c r="P131" s="2">
        <f>'database including 834 studies'!N661</f>
        <v>1</v>
      </c>
      <c r="Q131" s="2">
        <f>'database including 834 studies'!O661</f>
        <v>1</v>
      </c>
      <c r="R131" s="2">
        <f>'database including 834 studies'!P661</f>
        <v>1</v>
      </c>
      <c r="S131" s="2">
        <f>'database including 834 studies'!Q661</f>
        <v>1</v>
      </c>
      <c r="T131" s="2">
        <f>'database including 834 studies'!R661</f>
        <v>2020</v>
      </c>
      <c r="V131" s="13">
        <f t="shared" ref="V131:V194" si="338">IF(AND($C131=0,$J131=2011),1,0)</f>
        <v>0</v>
      </c>
      <c r="W131" s="13">
        <f t="shared" ref="W131:W194" si="339">IF(AND($C131=0,$J131=2012),1,0)</f>
        <v>0</v>
      </c>
      <c r="X131" s="13">
        <f t="shared" ref="X131:X194" si="340">IF(AND($C131=0,$J131=2013),1,0)</f>
        <v>0</v>
      </c>
      <c r="Y131" s="13">
        <f t="shared" ref="Y131:Y194" si="341">IF(AND($C131=0,$J131=2014),1,0)</f>
        <v>0</v>
      </c>
      <c r="Z131" s="13">
        <f t="shared" ref="Z131:Z194" si="342">IF(AND($C131=0,$J131=2015),1,0)</f>
        <v>0</v>
      </c>
      <c r="AA131" s="13">
        <f t="shared" ref="AA131:AA194" si="343">IF(AND($C131=0,$J131=2016),1,0)</f>
        <v>0</v>
      </c>
      <c r="AB131" s="13">
        <f t="shared" ref="AB131:AB194" si="344">IF(AND($C131=0,$J131=2017),1,0)</f>
        <v>0</v>
      </c>
      <c r="AC131" s="13">
        <f t="shared" ref="AC131:AC194" si="345">IF(AND($C131=0,$J131=2018),1,0)</f>
        <v>0</v>
      </c>
      <c r="AD131" s="13">
        <f t="shared" ref="AD131:AD194" si="346">IF(AND($C131=0,$J131=2019),1,0)</f>
        <v>0</v>
      </c>
      <c r="AE131" s="13">
        <f t="shared" ref="AE131:AE194" si="347">IF(AND($C131=0,$J131=2020),1,0)</f>
        <v>0</v>
      </c>
      <c r="AF131" s="13">
        <f t="shared" ref="AF131:AF194" si="348">IF(AND($C131=0,$J131=2021),1,0)</f>
        <v>0</v>
      </c>
      <c r="AG131" s="13">
        <f t="shared" ref="AG131:AG194" si="349">IF(AND($C131=0,$J131=2022),1,0)</f>
        <v>0</v>
      </c>
      <c r="AH131" s="13">
        <f t="shared" ref="AH131:AH194" si="350">IF(AND($C131=1,$J131=2011),1,0)</f>
        <v>0</v>
      </c>
      <c r="AI131" s="13">
        <f t="shared" ref="AI131:AI194" si="351">IF(AND($C131=1,$J131=2012),1,0)</f>
        <v>0</v>
      </c>
      <c r="AJ131" s="13">
        <f t="shared" ref="AJ131:AJ194" si="352">IF(AND($C131=1,$J131=2013),1,0)</f>
        <v>0</v>
      </c>
      <c r="AK131" s="13">
        <f t="shared" ref="AK131:AK194" si="353">IF(AND($C131=1,$J131=2014),1,0)</f>
        <v>0</v>
      </c>
      <c r="AL131" s="13">
        <f t="shared" ref="AL131:AL194" si="354">IF(AND($C131=1,$J131=2015),1,0)</f>
        <v>0</v>
      </c>
      <c r="AM131" s="13">
        <f t="shared" ref="AM131:AM194" si="355">IF(AND($C131=1,$J131=2016),1,0)</f>
        <v>0</v>
      </c>
      <c r="AN131" s="13">
        <f t="shared" ref="AN131:AN194" si="356">IF(AND($C131=1,$J131=2017),1,0)</f>
        <v>0</v>
      </c>
      <c r="AO131" s="13">
        <f t="shared" ref="AO131:AO194" si="357">IF(AND($C131=1,$J131=2018),1,0)</f>
        <v>0</v>
      </c>
      <c r="AP131" s="13">
        <f t="shared" ref="AP131:AP194" si="358">IF(AND($C131=1,$J131=2019),1,0)</f>
        <v>0</v>
      </c>
      <c r="AQ131" s="13">
        <f t="shared" ref="AQ131:AQ194" si="359">IF(AND($C131=1,$J131=2020),1,0)</f>
        <v>0</v>
      </c>
      <c r="AR131" s="13">
        <f t="shared" ref="AR131:AR194" si="360">IF(AND($C131=1,$J131=2021),1,0)</f>
        <v>0</v>
      </c>
      <c r="AS131" s="13">
        <f t="shared" ref="AS131:AS194" si="361">IF(AND($C131=1,$J131=2022),1,0)</f>
        <v>0</v>
      </c>
      <c r="AT131" s="13">
        <f t="shared" ref="AT131:AT194" si="362">IF(AND($C131=2,$J131=2011),1,0)</f>
        <v>0</v>
      </c>
      <c r="AU131" s="13">
        <f t="shared" ref="AU131:AU194" si="363">IF(AND($C131=2,$J131=2012),1,0)</f>
        <v>0</v>
      </c>
      <c r="AV131" s="13">
        <f t="shared" ref="AV131:AV194" si="364">IF(AND($C131=2,$J131=2013),1,0)</f>
        <v>0</v>
      </c>
      <c r="AW131" s="13">
        <f t="shared" ref="AW131:AW194" si="365">IF(AND($C131=2,$J131=2014),1,0)</f>
        <v>0</v>
      </c>
      <c r="AX131" s="13">
        <f t="shared" ref="AX131:AX194" si="366">IF(AND($C131=2,$J131=2015),1,0)</f>
        <v>0</v>
      </c>
      <c r="AY131" s="13">
        <f t="shared" ref="AY131:AY194" si="367">IF(AND($C131=2,$J131=2016),1,0)</f>
        <v>0</v>
      </c>
      <c r="AZ131" s="13">
        <f t="shared" ref="AZ131:AZ194" si="368">IF(AND($C131=2,$J131=2017),1,0)</f>
        <v>0</v>
      </c>
      <c r="BA131" s="13">
        <f t="shared" ref="BA131:BA194" si="369">IF(AND($C131=2,$J131=2018),1,0)</f>
        <v>0</v>
      </c>
      <c r="BB131" s="13">
        <f t="shared" ref="BB131:BB194" si="370">IF(AND($C131=2,$J131=2019),1,0)</f>
        <v>0</v>
      </c>
      <c r="BC131" s="13">
        <f t="shared" ref="BC131:BC194" si="371">IF(AND($C131=2,$J131=2020),1,0)</f>
        <v>0</v>
      </c>
      <c r="BD131" s="13">
        <f t="shared" ref="BD131:BD194" si="372">IF(AND($C131=2,$J131=2021),1,0)</f>
        <v>0</v>
      </c>
      <c r="BE131" s="13">
        <f t="shared" ref="BE131:BE194" si="373">IF(AND($C131=2,$J131=2022),1,0)</f>
        <v>0</v>
      </c>
      <c r="BF131" s="13">
        <f t="shared" ref="BF131:BF194" si="374">IF(AND($C131=3,$J131=2011),1,0)</f>
        <v>0</v>
      </c>
      <c r="BG131" s="13">
        <f t="shared" ref="BG131:BG194" si="375">IF(AND($C131=3,$J131=2012),1,0)</f>
        <v>0</v>
      </c>
      <c r="BH131" s="13">
        <f t="shared" ref="BH131:BH194" si="376">IF(AND($C131=3,$J131=2013),1,0)</f>
        <v>0</v>
      </c>
      <c r="BI131" s="13">
        <f t="shared" ref="BI131:BI194" si="377">IF(AND($C131=3,$J131=2014),1,0)</f>
        <v>0</v>
      </c>
      <c r="BJ131" s="13">
        <f t="shared" ref="BJ131:BJ194" si="378">IF(AND($C131=3,$J131=2015),1,0)</f>
        <v>0</v>
      </c>
      <c r="BK131" s="13">
        <f t="shared" ref="BK131:BK194" si="379">IF(AND($C131=3,$J131=2016),1,0)</f>
        <v>0</v>
      </c>
      <c r="BL131" s="13">
        <f t="shared" ref="BL131:BL194" si="380">IF(AND($C131=3,$J131=2017),1,0)</f>
        <v>0</v>
      </c>
      <c r="BM131" s="13">
        <f t="shared" ref="BM131:BM194" si="381">IF(AND($C131=3,$J131=2018),1,0)</f>
        <v>0</v>
      </c>
      <c r="BN131" s="13">
        <f t="shared" ref="BN131:BN194" si="382">IF(AND($C131=3,$J131=2019),1,0)</f>
        <v>0</v>
      </c>
      <c r="BO131" s="13">
        <f t="shared" ref="BO131:BO194" si="383">IF(AND($C131=3,$J131=2020),1,0)</f>
        <v>0</v>
      </c>
      <c r="BP131" s="13">
        <f t="shared" ref="BP131:BP194" si="384">IF(AND($C131=3,$J131=2021),1,0)</f>
        <v>0</v>
      </c>
      <c r="BQ131" s="13">
        <f t="shared" ref="BQ131:BQ194" si="385">IF(AND($C131=3,$J131=2022),1,0)</f>
        <v>0</v>
      </c>
      <c r="BR131" s="13">
        <f t="shared" ref="BR131:BR194" si="386">IF(AND($C131=4,$J131=2011),1,0)</f>
        <v>0</v>
      </c>
      <c r="BS131" s="13">
        <f t="shared" ref="BS131:BS194" si="387">IF(AND($C131=4,$J131=2012),1,0)</f>
        <v>0</v>
      </c>
      <c r="BT131" s="13">
        <f t="shared" ref="BT131:BT194" si="388">IF(AND($C131=4,$J131=2013),1,0)</f>
        <v>0</v>
      </c>
      <c r="BU131" s="13">
        <f t="shared" ref="BU131:BU194" si="389">IF(AND($C131=4,$J131=2014),1,0)</f>
        <v>0</v>
      </c>
      <c r="BV131" s="13">
        <f t="shared" ref="BV131:BV194" si="390">IF(AND($C131=4,$J131=2015),1,0)</f>
        <v>0</v>
      </c>
      <c r="BW131" s="13">
        <f t="shared" ref="BW131:BW194" si="391">IF(AND($C131=4,$J131=2016),1,0)</f>
        <v>0</v>
      </c>
      <c r="BX131" s="13">
        <f t="shared" ref="BX131:BX194" si="392">IF(AND($C131=4,$J131=2017),1,0)</f>
        <v>0</v>
      </c>
      <c r="BY131" s="13">
        <f t="shared" ref="BY131:BY194" si="393">IF(AND($C131=4,$J131=2018),1,0)</f>
        <v>1</v>
      </c>
      <c r="BZ131" s="13">
        <f t="shared" ref="BZ131:BZ194" si="394">IF(AND($C131=4,$J131=2019),1,0)</f>
        <v>0</v>
      </c>
      <c r="CA131" s="13">
        <f t="shared" ref="CA131:CA194" si="395">IF(AND($C131=4,$J131=2020),1,0)</f>
        <v>0</v>
      </c>
      <c r="CB131" s="13">
        <f t="shared" ref="CB131:CB194" si="396">IF(AND($C131=4,$J131=2021),1,0)</f>
        <v>0</v>
      </c>
      <c r="CC131" s="13">
        <f t="shared" ref="CC131:CC194" si="397">IF(AND($C131=4,$J131=2022),1,0)</f>
        <v>0</v>
      </c>
      <c r="CD131" s="13">
        <f t="shared" ref="CD131:CD194" si="398">IF(AND($C131=5,$J131=2011),1,0)</f>
        <v>0</v>
      </c>
      <c r="CE131" s="13">
        <f t="shared" ref="CE131:CE194" si="399">IF(AND($C131=5,$J131=2012),1,0)</f>
        <v>0</v>
      </c>
      <c r="CF131" s="13">
        <f t="shared" ref="CF131:CF194" si="400">IF(AND($C131=5,$J131=2013),1,0)</f>
        <v>0</v>
      </c>
      <c r="CG131" s="13">
        <f t="shared" ref="CG131:CG194" si="401">IF(AND($C131=5,$J131=2014),1,0)</f>
        <v>0</v>
      </c>
      <c r="CH131" s="13">
        <f t="shared" ref="CH131:CH194" si="402">IF(AND($C131=5,$J131=2015),1,0)</f>
        <v>0</v>
      </c>
      <c r="CI131" s="13">
        <f t="shared" ref="CI131:CI194" si="403">IF(AND($C131=5,$J131=2016),1,0)</f>
        <v>0</v>
      </c>
      <c r="CJ131" s="13">
        <f t="shared" ref="CJ131:CJ194" si="404">IF(AND($C131=5,$J131=2017),1,0)</f>
        <v>0</v>
      </c>
      <c r="CK131" s="13">
        <f t="shared" ref="CK131:CK194" si="405">IF(AND($C131=5,$J131=2018),1,0)</f>
        <v>0</v>
      </c>
      <c r="CL131" s="13">
        <f t="shared" ref="CL131:CL194" si="406">IF(AND($C131=5,$J131=2019),1,0)</f>
        <v>0</v>
      </c>
      <c r="CM131" s="13">
        <f t="shared" ref="CM131:CM194" si="407">IF(AND($C131=5,$J131=2020),1,0)</f>
        <v>0</v>
      </c>
      <c r="CN131" s="13">
        <f t="shared" ref="CN131:CN194" si="408">IF(AND($C131=5,$J131=2021),1,0)</f>
        <v>0</v>
      </c>
      <c r="CO131" s="13">
        <f t="shared" ref="CO131:CO194" si="409">IF(AND($C131=5,$J131=2022),1,0)</f>
        <v>0</v>
      </c>
      <c r="CP131" s="13">
        <f t="shared" ref="CP131:CP194" si="410">IF(AND($C131=6,$J131=2011),1,0)</f>
        <v>0</v>
      </c>
      <c r="CQ131" s="13">
        <f t="shared" ref="CQ131:CQ194" si="411">IF(AND($C131=6,$J131=2012),1,0)</f>
        <v>0</v>
      </c>
      <c r="CR131" s="13">
        <f t="shared" ref="CR131:CR194" si="412">IF(AND($C131=6,$J131=2013),1,0)</f>
        <v>0</v>
      </c>
      <c r="CS131" s="13">
        <f t="shared" ref="CS131:CS194" si="413">IF(AND($C131=6,$J131=2014),1,0)</f>
        <v>0</v>
      </c>
      <c r="CT131" s="13">
        <f t="shared" ref="CT131:CT194" si="414">IF(AND($C131=6,$J131=2015),1,0)</f>
        <v>0</v>
      </c>
      <c r="CU131" s="13">
        <f t="shared" ref="CU131:CU194" si="415">IF(AND($C131=6,$J131=2016),1,0)</f>
        <v>0</v>
      </c>
      <c r="CV131" s="13">
        <f t="shared" ref="CV131:CV194" si="416">IF(AND($C131=6,$J131=2017),1,0)</f>
        <v>0</v>
      </c>
      <c r="CW131" s="13">
        <f t="shared" ref="CW131:CW194" si="417">IF(AND($C131=6,$J131=2018),1,0)</f>
        <v>0</v>
      </c>
      <c r="CX131" s="13">
        <f t="shared" ref="CX131:CX194" si="418">IF(AND($C131=6,$J131=2019),1,0)</f>
        <v>0</v>
      </c>
      <c r="CY131" s="13">
        <f t="shared" ref="CY131:CY194" si="419">IF(AND($C131=6,$J131=2020),1,0)</f>
        <v>0</v>
      </c>
      <c r="CZ131" s="13">
        <f t="shared" ref="CZ131:CZ194" si="420">IF(AND($C131=6,$J131=2021),1,0)</f>
        <v>0</v>
      </c>
      <c r="DA131" s="13">
        <f t="shared" ref="DA131:DA194" si="421">IF(AND($C131=6,$J131=2022),1,0)</f>
        <v>0</v>
      </c>
      <c r="DB131" s="13">
        <f t="shared" ref="DB131:DB194" si="422">IF(AND($M131=0,$T131=2011),1,0)</f>
        <v>0</v>
      </c>
      <c r="DC131" s="13">
        <f t="shared" ref="DC131:DC194" si="423">IF(AND($M131=0,$T131=2012),1,0)</f>
        <v>0</v>
      </c>
      <c r="DD131" s="13">
        <f t="shared" ref="DD131:DD194" si="424">IF(AND($M131=0,$T131=2013),1,0)</f>
        <v>0</v>
      </c>
      <c r="DE131" s="13">
        <f t="shared" ref="DE131:DE194" si="425">IF(AND($M131=0,$T131=2014),1,0)</f>
        <v>0</v>
      </c>
      <c r="DF131" s="13">
        <f t="shared" ref="DF131:DF194" si="426">IF(AND($M131=0,$T131=2015),1,0)</f>
        <v>0</v>
      </c>
      <c r="DG131" s="13">
        <f t="shared" ref="DG131:DG194" si="427">IF(AND($M131=0,$T131=2016),1,0)</f>
        <v>0</v>
      </c>
      <c r="DH131" s="13">
        <f t="shared" ref="DH131:DH194" si="428">IF(AND($M131=0,$T131=2017),1,0)</f>
        <v>0</v>
      </c>
      <c r="DI131" s="13">
        <f t="shared" ref="DI131:DI194" si="429">IF(AND($M131=0,$T131=2018),1,0)</f>
        <v>0</v>
      </c>
      <c r="DJ131" s="13">
        <f t="shared" ref="DJ131:DJ194" si="430">IF(AND($M131=0,$T131=2019),1,0)</f>
        <v>0</v>
      </c>
      <c r="DK131" s="13">
        <f t="shared" ref="DK131:DK194" si="431">IF(AND($M131=0,$T131=2020),1,0)</f>
        <v>0</v>
      </c>
      <c r="DL131" s="13">
        <f t="shared" ref="DL131:DL194" si="432">IF(AND($M131=0,$T131=2021),1,0)</f>
        <v>0</v>
      </c>
      <c r="DM131" s="13">
        <f t="shared" ref="DM131:DM194" si="433">IF(AND($M131=0,$T131=2022),1,0)</f>
        <v>0</v>
      </c>
      <c r="DN131" s="13">
        <f t="shared" ref="DN131:DN194" si="434">IF(AND($M131=1,$T131=2011),1,0)</f>
        <v>0</v>
      </c>
      <c r="DO131" s="13">
        <f t="shared" ref="DO131:DO194" si="435">IF(AND($M131=1,$T131=2012),1,0)</f>
        <v>0</v>
      </c>
      <c r="DP131" s="13">
        <f t="shared" ref="DP131:DP194" si="436">IF(AND($M131=1,$T131=2013),1,0)</f>
        <v>0</v>
      </c>
      <c r="DQ131" s="13">
        <f t="shared" ref="DQ131:DQ194" si="437">IF(AND($M131=1,$T131=2014),1,0)</f>
        <v>0</v>
      </c>
      <c r="DR131" s="13">
        <f t="shared" ref="DR131:DR194" si="438">IF(AND($M131=1,$T131=2015),1,0)</f>
        <v>0</v>
      </c>
      <c r="DS131" s="13">
        <f t="shared" ref="DS131:DS194" si="439">IF(AND($M131=1,$T131=2016),1,0)</f>
        <v>0</v>
      </c>
      <c r="DT131" s="13">
        <f t="shared" ref="DT131:DT194" si="440">IF(AND($M131=1,$T131=2017),1,0)</f>
        <v>0</v>
      </c>
      <c r="DU131" s="13">
        <f t="shared" ref="DU131:DU194" si="441">IF(AND($M131=1,$T131=2018),1,0)</f>
        <v>0</v>
      </c>
      <c r="DV131" s="13">
        <f t="shared" ref="DV131:DV194" si="442">IF(AND($M131=1,$T131=2019),1,0)</f>
        <v>0</v>
      </c>
      <c r="DW131" s="13">
        <f t="shared" ref="DW131:DW194" si="443">IF(AND($M131=1,$T131=2020),1,0)</f>
        <v>0</v>
      </c>
      <c r="DX131" s="13">
        <f t="shared" ref="DX131:DX194" si="444">IF(AND($M131=1,$T131=2021),1,0)</f>
        <v>0</v>
      </c>
      <c r="DY131" s="13">
        <f t="shared" ref="DY131:DY194" si="445">IF(AND($M131=1,$T131=2022),1,0)</f>
        <v>0</v>
      </c>
      <c r="DZ131" s="13">
        <f t="shared" ref="DZ131:DZ194" si="446">IF(AND($M131=2,$T131=2011),1,0)</f>
        <v>0</v>
      </c>
      <c r="EA131" s="13">
        <f t="shared" ref="EA131:EA194" si="447">IF(AND($M131=2,$T131=2012),1,0)</f>
        <v>0</v>
      </c>
      <c r="EB131" s="13">
        <f t="shared" ref="EB131:EB194" si="448">IF(AND($M131=2,$T131=2013),1,0)</f>
        <v>0</v>
      </c>
      <c r="EC131" s="13">
        <f t="shared" ref="EC131:EC194" si="449">IF(AND($M131=2,$T131=2014),1,0)</f>
        <v>0</v>
      </c>
      <c r="ED131" s="13">
        <f t="shared" ref="ED131:ED194" si="450">IF(AND($M131=2,$T131=2015),1,0)</f>
        <v>0</v>
      </c>
      <c r="EE131" s="13">
        <f t="shared" ref="EE131:EE194" si="451">IF(AND($M131=2,$T131=2016),1,0)</f>
        <v>0</v>
      </c>
      <c r="EF131" s="13">
        <f t="shared" ref="EF131:EF194" si="452">IF(AND($M131=2,$T131=2017),1,0)</f>
        <v>0</v>
      </c>
      <c r="EG131" s="13">
        <f t="shared" ref="EG131:EG194" si="453">IF(AND($M131=2,$T131=2018),1,0)</f>
        <v>0</v>
      </c>
      <c r="EH131" s="13">
        <f t="shared" ref="EH131:EH194" si="454">IF(AND($M131=2,$T131=2019),1,0)</f>
        <v>0</v>
      </c>
      <c r="EI131" s="13">
        <f t="shared" ref="EI131:EI194" si="455">IF(AND($M131=2,$T131=2020),1,0)</f>
        <v>0</v>
      </c>
      <c r="EJ131" s="13">
        <f t="shared" ref="EJ131:EJ194" si="456">IF(AND($M131=2,$T131=2021),1,0)</f>
        <v>0</v>
      </c>
      <c r="EK131" s="13">
        <f t="shared" ref="EK131:EK194" si="457">IF(AND($M131=2,$T131=2022),1,0)</f>
        <v>0</v>
      </c>
      <c r="EL131" s="13">
        <f t="shared" ref="EL131:EL194" si="458">IF(AND($M131=3,$T131=2011),1,0)</f>
        <v>0</v>
      </c>
      <c r="EM131" s="13">
        <f t="shared" ref="EM131:EM194" si="459">IF(AND($M131=3,$T131=2012),1,0)</f>
        <v>0</v>
      </c>
      <c r="EN131" s="13">
        <f t="shared" ref="EN131:EN194" si="460">IF(AND($M131=3,$T131=2013),1,0)</f>
        <v>0</v>
      </c>
      <c r="EO131" s="13">
        <f t="shared" ref="EO131:EO194" si="461">IF(AND($M131=3,$T131=2014),1,0)</f>
        <v>0</v>
      </c>
      <c r="EP131" s="13">
        <f t="shared" ref="EP131:EP194" si="462">IF(AND($M131=3,$T131=2015),1,0)</f>
        <v>0</v>
      </c>
      <c r="EQ131" s="13">
        <f t="shared" ref="EQ131:EQ194" si="463">IF(AND($M131=3,$T131=2016),1,0)</f>
        <v>0</v>
      </c>
      <c r="ER131" s="13">
        <f t="shared" ref="ER131:ER194" si="464">IF(AND($M131=3,$T131=2017),1,0)</f>
        <v>0</v>
      </c>
      <c r="ES131" s="13">
        <f t="shared" ref="ES131:ES194" si="465">IF(AND($M131=3,$T131=2018),1,0)</f>
        <v>0</v>
      </c>
      <c r="ET131" s="13">
        <f t="shared" ref="ET131:ET194" si="466">IF(AND($M131=3,$T131=2019),1,0)</f>
        <v>0</v>
      </c>
      <c r="EU131" s="13">
        <f t="shared" ref="EU131:EU194" si="467">IF(AND($M131=3,$T131=2020),1,0)</f>
        <v>0</v>
      </c>
      <c r="EV131" s="13">
        <f t="shared" ref="EV131:EV194" si="468">IF(AND($M131=3,$T131=2021),1,0)</f>
        <v>0</v>
      </c>
      <c r="EW131" s="13">
        <f t="shared" ref="EW131:EW194" si="469">IF(AND($M131=3,$T131=2022),1,0)</f>
        <v>0</v>
      </c>
      <c r="EX131" s="13">
        <f t="shared" ref="EX131:EX194" si="470">IF(AND($M131=4,$T131=2011),1,0)</f>
        <v>0</v>
      </c>
      <c r="EY131" s="13">
        <f t="shared" ref="EY131:EY194" si="471">IF(AND($M131=4,$T131=2012),1,0)</f>
        <v>0</v>
      </c>
      <c r="EZ131" s="13">
        <f t="shared" ref="EZ131:EZ194" si="472">IF(AND($M131=4,$T131=2013),1,0)</f>
        <v>0</v>
      </c>
      <c r="FA131" s="13">
        <f t="shared" ref="FA131:FA194" si="473">IF(AND($M131=4,$T131=2014),1,0)</f>
        <v>0</v>
      </c>
      <c r="FB131" s="13">
        <f t="shared" ref="FB131:FB194" si="474">IF(AND($M131=4,$T131=2015),1,0)</f>
        <v>0</v>
      </c>
      <c r="FC131" s="13">
        <f t="shared" ref="FC131:FC194" si="475">IF(AND($M131=4,$T131=2016),1,0)</f>
        <v>0</v>
      </c>
      <c r="FD131" s="13">
        <f t="shared" ref="FD131:FD194" si="476">IF(AND($M131=4,$T131=2017),1,0)</f>
        <v>0</v>
      </c>
      <c r="FE131" s="13">
        <f t="shared" ref="FE131:FE194" si="477">IF(AND($M131=4,$T131=2018),1,0)</f>
        <v>0</v>
      </c>
      <c r="FF131" s="13">
        <f t="shared" ref="FF131:FF194" si="478">IF(AND($M131=4,$T131=2019),1,0)</f>
        <v>0</v>
      </c>
      <c r="FG131" s="13">
        <f t="shared" ref="FG131:FG194" si="479">IF(AND($M131=4,$T131=2020),1,0)</f>
        <v>0</v>
      </c>
      <c r="FH131" s="13">
        <f t="shared" ref="FH131:FH194" si="480">IF(AND($M131=4,$T131=2021),1,0)</f>
        <v>0</v>
      </c>
      <c r="FI131" s="13">
        <f t="shared" ref="FI131:FI194" si="481">IF(AND($M131=4,$T131=2022),1,0)</f>
        <v>0</v>
      </c>
      <c r="FJ131" s="13">
        <f t="shared" ref="FJ131:FJ194" si="482">IF(AND($M131=5,$T131=2011),1,0)</f>
        <v>0</v>
      </c>
      <c r="FK131" s="13">
        <f t="shared" ref="FK131:FK194" si="483">IF(AND($M131=5,$T131=2012),1,0)</f>
        <v>0</v>
      </c>
      <c r="FL131" s="13">
        <f t="shared" ref="FL131:FL194" si="484">IF(AND($M131=5,$T131=2013),1,0)</f>
        <v>0</v>
      </c>
      <c r="FM131" s="13">
        <f t="shared" ref="FM131:FM194" si="485">IF(AND($M131=5,$T131=2014),1,0)</f>
        <v>0</v>
      </c>
      <c r="FN131" s="13">
        <f t="shared" ref="FN131:FN194" si="486">IF(AND($M131=5,$T131=2015),1,0)</f>
        <v>0</v>
      </c>
      <c r="FO131" s="13">
        <f t="shared" ref="FO131:FO194" si="487">IF(AND($M131=5,$T131=2016),1,0)</f>
        <v>0</v>
      </c>
      <c r="FP131" s="13">
        <f t="shared" ref="FP131:FP194" si="488">IF(AND($M131=5,$T131=2017),1,0)</f>
        <v>0</v>
      </c>
      <c r="FQ131" s="13">
        <f t="shared" ref="FQ131:FQ194" si="489">IF(AND($M131=5,$T131=2018),1,0)</f>
        <v>0</v>
      </c>
      <c r="FR131" s="13">
        <f t="shared" ref="FR131:FR194" si="490">IF(AND($M131=5,$T131=2019),1,0)</f>
        <v>0</v>
      </c>
      <c r="FS131" s="13">
        <f t="shared" ref="FS131:FS194" si="491">IF(AND($M131=5,$T131=2020),1,0)</f>
        <v>0</v>
      </c>
      <c r="FT131" s="13">
        <f t="shared" ref="FT131:FT194" si="492">IF(AND($M131=5,$T131=2021),1,0)</f>
        <v>0</v>
      </c>
      <c r="FU131" s="13">
        <f t="shared" ref="FU131:FU194" si="493">IF(AND($M131=5,$T131=2022),1,0)</f>
        <v>0</v>
      </c>
      <c r="FV131" s="13">
        <f t="shared" ref="FV131:FV194" si="494">IF(AND($M131=6,$T131=2011),1,0)</f>
        <v>0</v>
      </c>
      <c r="FW131" s="13">
        <f t="shared" ref="FW131:FW194" si="495">IF(AND($M131=6,$T131=2012),1,0)</f>
        <v>0</v>
      </c>
      <c r="FX131" s="13">
        <f t="shared" ref="FX131:FX194" si="496">IF(AND($M131=6,$T131=2013),1,0)</f>
        <v>0</v>
      </c>
      <c r="FY131" s="13">
        <f t="shared" ref="FY131:FY194" si="497">IF(AND($M131=6,$T131=2014),1,0)</f>
        <v>0</v>
      </c>
      <c r="FZ131" s="13">
        <f t="shared" ref="FZ131:FZ194" si="498">IF(AND($M131=6,$T131=2015),1,0)</f>
        <v>0</v>
      </c>
      <c r="GA131" s="13">
        <f t="shared" ref="GA131:GA194" si="499">IF(AND($M131=6,$T131=2016),1,0)</f>
        <v>0</v>
      </c>
      <c r="GB131" s="13">
        <f t="shared" ref="GB131:GB194" si="500">IF(AND($M131=6,$T131=2017),1,0)</f>
        <v>0</v>
      </c>
      <c r="GC131" s="13">
        <f t="shared" ref="GC131:GC194" si="501">IF(AND($M131=6,$T131=2018),1,0)</f>
        <v>0</v>
      </c>
      <c r="GD131" s="13">
        <f t="shared" ref="GD131:GD194" si="502">IF(AND($M131=6,$T131=2019),1,0)</f>
        <v>0</v>
      </c>
      <c r="GE131" s="13">
        <f t="shared" ref="GE131:GE194" si="503">IF(AND($M131=6,$T131=2020),1,0)</f>
        <v>1</v>
      </c>
      <c r="GF131" s="13">
        <f t="shared" ref="GF131:GF194" si="504">IF(AND($M131=6,$T131=2021),1,0)</f>
        <v>0</v>
      </c>
      <c r="GG131" s="13">
        <f t="shared" ref="GG131:GG194" si="505">IF(AND($M131=6,$T131=2022),1,0)</f>
        <v>0</v>
      </c>
      <c r="GH131" s="30">
        <f t="shared" ref="GH131:GH194" si="506">SUM(V131:GG131)</f>
        <v>2</v>
      </c>
    </row>
    <row r="132" spans="1:190">
      <c r="A132" s="2">
        <f>'database including 834 studies'!A132</f>
        <v>131</v>
      </c>
      <c r="B132" s="2">
        <f>'database including 834 studies'!J132</f>
        <v>1</v>
      </c>
      <c r="C132" s="2">
        <f>'database including 834 studies'!K132</f>
        <v>4</v>
      </c>
      <c r="D132" s="2">
        <f>'database including 834 studies'!L132</f>
        <v>0</v>
      </c>
      <c r="E132" s="2">
        <f>'database including 834 studies'!M132</f>
        <v>1</v>
      </c>
      <c r="F132" s="2">
        <f>'database including 834 studies'!N132</f>
        <v>1</v>
      </c>
      <c r="G132" s="2">
        <f>'database including 834 studies'!O132</f>
        <v>0</v>
      </c>
      <c r="H132" s="2">
        <f>'database including 834 studies'!P132</f>
        <v>1</v>
      </c>
      <c r="I132" s="2">
        <f>'database including 834 studies'!Q132</f>
        <v>1</v>
      </c>
      <c r="J132" s="2">
        <f>'database including 834 studies'!R132</f>
        <v>2018</v>
      </c>
      <c r="K132" s="29">
        <f>'database including 834 studies'!A662</f>
        <v>661</v>
      </c>
      <c r="L132" s="2">
        <f>'database including 834 studies'!J662</f>
        <v>0</v>
      </c>
      <c r="M132" s="2">
        <f>'database including 834 studies'!K662</f>
        <v>6</v>
      </c>
      <c r="N132" s="2">
        <f>'database including 834 studies'!L662</f>
        <v>1</v>
      </c>
      <c r="O132" s="2">
        <f>'database including 834 studies'!M662</f>
        <v>1</v>
      </c>
      <c r="P132" s="2">
        <f>'database including 834 studies'!N662</f>
        <v>1</v>
      </c>
      <c r="Q132" s="2">
        <f>'database including 834 studies'!O662</f>
        <v>1</v>
      </c>
      <c r="R132" s="2">
        <f>'database including 834 studies'!P662</f>
        <v>1</v>
      </c>
      <c r="S132" s="2">
        <f>'database including 834 studies'!Q662</f>
        <v>1</v>
      </c>
      <c r="T132" s="2">
        <f>'database including 834 studies'!R662</f>
        <v>2021</v>
      </c>
      <c r="V132" s="13">
        <f t="shared" si="338"/>
        <v>0</v>
      </c>
      <c r="W132" s="13">
        <f t="shared" si="339"/>
        <v>0</v>
      </c>
      <c r="X132" s="13">
        <f t="shared" si="340"/>
        <v>0</v>
      </c>
      <c r="Y132" s="13">
        <f t="shared" si="341"/>
        <v>0</v>
      </c>
      <c r="Z132" s="13">
        <f t="shared" si="342"/>
        <v>0</v>
      </c>
      <c r="AA132" s="13">
        <f t="shared" si="343"/>
        <v>0</v>
      </c>
      <c r="AB132" s="13">
        <f t="shared" si="344"/>
        <v>0</v>
      </c>
      <c r="AC132" s="13">
        <f t="shared" si="345"/>
        <v>0</v>
      </c>
      <c r="AD132" s="13">
        <f t="shared" si="346"/>
        <v>0</v>
      </c>
      <c r="AE132" s="13">
        <f t="shared" si="347"/>
        <v>0</v>
      </c>
      <c r="AF132" s="13">
        <f t="shared" si="348"/>
        <v>0</v>
      </c>
      <c r="AG132" s="13">
        <f t="shared" si="349"/>
        <v>0</v>
      </c>
      <c r="AH132" s="13">
        <f t="shared" si="350"/>
        <v>0</v>
      </c>
      <c r="AI132" s="13">
        <f t="shared" si="351"/>
        <v>0</v>
      </c>
      <c r="AJ132" s="13">
        <f t="shared" si="352"/>
        <v>0</v>
      </c>
      <c r="AK132" s="13">
        <f t="shared" si="353"/>
        <v>0</v>
      </c>
      <c r="AL132" s="13">
        <f t="shared" si="354"/>
        <v>0</v>
      </c>
      <c r="AM132" s="13">
        <f t="shared" si="355"/>
        <v>0</v>
      </c>
      <c r="AN132" s="13">
        <f t="shared" si="356"/>
        <v>0</v>
      </c>
      <c r="AO132" s="13">
        <f t="shared" si="357"/>
        <v>0</v>
      </c>
      <c r="AP132" s="13">
        <f t="shared" si="358"/>
        <v>0</v>
      </c>
      <c r="AQ132" s="13">
        <f t="shared" si="359"/>
        <v>0</v>
      </c>
      <c r="AR132" s="13">
        <f t="shared" si="360"/>
        <v>0</v>
      </c>
      <c r="AS132" s="13">
        <f t="shared" si="361"/>
        <v>0</v>
      </c>
      <c r="AT132" s="13">
        <f t="shared" si="362"/>
        <v>0</v>
      </c>
      <c r="AU132" s="13">
        <f t="shared" si="363"/>
        <v>0</v>
      </c>
      <c r="AV132" s="13">
        <f t="shared" si="364"/>
        <v>0</v>
      </c>
      <c r="AW132" s="13">
        <f t="shared" si="365"/>
        <v>0</v>
      </c>
      <c r="AX132" s="13">
        <f t="shared" si="366"/>
        <v>0</v>
      </c>
      <c r="AY132" s="13">
        <f t="shared" si="367"/>
        <v>0</v>
      </c>
      <c r="AZ132" s="13">
        <f t="shared" si="368"/>
        <v>0</v>
      </c>
      <c r="BA132" s="13">
        <f t="shared" si="369"/>
        <v>0</v>
      </c>
      <c r="BB132" s="13">
        <f t="shared" si="370"/>
        <v>0</v>
      </c>
      <c r="BC132" s="13">
        <f t="shared" si="371"/>
        <v>0</v>
      </c>
      <c r="BD132" s="13">
        <f t="shared" si="372"/>
        <v>0</v>
      </c>
      <c r="BE132" s="13">
        <f t="shared" si="373"/>
        <v>0</v>
      </c>
      <c r="BF132" s="13">
        <f t="shared" si="374"/>
        <v>0</v>
      </c>
      <c r="BG132" s="13">
        <f t="shared" si="375"/>
        <v>0</v>
      </c>
      <c r="BH132" s="13">
        <f t="shared" si="376"/>
        <v>0</v>
      </c>
      <c r="BI132" s="13">
        <f t="shared" si="377"/>
        <v>0</v>
      </c>
      <c r="BJ132" s="13">
        <f t="shared" si="378"/>
        <v>0</v>
      </c>
      <c r="BK132" s="13">
        <f t="shared" si="379"/>
        <v>0</v>
      </c>
      <c r="BL132" s="13">
        <f t="shared" si="380"/>
        <v>0</v>
      </c>
      <c r="BM132" s="13">
        <f t="shared" si="381"/>
        <v>0</v>
      </c>
      <c r="BN132" s="13">
        <f t="shared" si="382"/>
        <v>0</v>
      </c>
      <c r="BO132" s="13">
        <f t="shared" si="383"/>
        <v>0</v>
      </c>
      <c r="BP132" s="13">
        <f t="shared" si="384"/>
        <v>0</v>
      </c>
      <c r="BQ132" s="13">
        <f t="shared" si="385"/>
        <v>0</v>
      </c>
      <c r="BR132" s="13">
        <f t="shared" si="386"/>
        <v>0</v>
      </c>
      <c r="BS132" s="13">
        <f t="shared" si="387"/>
        <v>0</v>
      </c>
      <c r="BT132" s="13">
        <f t="shared" si="388"/>
        <v>0</v>
      </c>
      <c r="BU132" s="13">
        <f t="shared" si="389"/>
        <v>0</v>
      </c>
      <c r="BV132" s="13">
        <f t="shared" si="390"/>
        <v>0</v>
      </c>
      <c r="BW132" s="13">
        <f t="shared" si="391"/>
        <v>0</v>
      </c>
      <c r="BX132" s="13">
        <f t="shared" si="392"/>
        <v>0</v>
      </c>
      <c r="BY132" s="13">
        <f t="shared" si="393"/>
        <v>1</v>
      </c>
      <c r="BZ132" s="13">
        <f t="shared" si="394"/>
        <v>0</v>
      </c>
      <c r="CA132" s="13">
        <f t="shared" si="395"/>
        <v>0</v>
      </c>
      <c r="CB132" s="13">
        <f t="shared" si="396"/>
        <v>0</v>
      </c>
      <c r="CC132" s="13">
        <f t="shared" si="397"/>
        <v>0</v>
      </c>
      <c r="CD132" s="13">
        <f t="shared" si="398"/>
        <v>0</v>
      </c>
      <c r="CE132" s="13">
        <f t="shared" si="399"/>
        <v>0</v>
      </c>
      <c r="CF132" s="13">
        <f t="shared" si="400"/>
        <v>0</v>
      </c>
      <c r="CG132" s="13">
        <f t="shared" si="401"/>
        <v>0</v>
      </c>
      <c r="CH132" s="13">
        <f t="shared" si="402"/>
        <v>0</v>
      </c>
      <c r="CI132" s="13">
        <f t="shared" si="403"/>
        <v>0</v>
      </c>
      <c r="CJ132" s="13">
        <f t="shared" si="404"/>
        <v>0</v>
      </c>
      <c r="CK132" s="13">
        <f t="shared" si="405"/>
        <v>0</v>
      </c>
      <c r="CL132" s="13">
        <f t="shared" si="406"/>
        <v>0</v>
      </c>
      <c r="CM132" s="13">
        <f t="shared" si="407"/>
        <v>0</v>
      </c>
      <c r="CN132" s="13">
        <f t="shared" si="408"/>
        <v>0</v>
      </c>
      <c r="CO132" s="13">
        <f t="shared" si="409"/>
        <v>0</v>
      </c>
      <c r="CP132" s="13">
        <f t="shared" si="410"/>
        <v>0</v>
      </c>
      <c r="CQ132" s="13">
        <f t="shared" si="411"/>
        <v>0</v>
      </c>
      <c r="CR132" s="13">
        <f t="shared" si="412"/>
        <v>0</v>
      </c>
      <c r="CS132" s="13">
        <f t="shared" si="413"/>
        <v>0</v>
      </c>
      <c r="CT132" s="13">
        <f t="shared" si="414"/>
        <v>0</v>
      </c>
      <c r="CU132" s="13">
        <f t="shared" si="415"/>
        <v>0</v>
      </c>
      <c r="CV132" s="13">
        <f t="shared" si="416"/>
        <v>0</v>
      </c>
      <c r="CW132" s="13">
        <f t="shared" si="417"/>
        <v>0</v>
      </c>
      <c r="CX132" s="13">
        <f t="shared" si="418"/>
        <v>0</v>
      </c>
      <c r="CY132" s="13">
        <f t="shared" si="419"/>
        <v>0</v>
      </c>
      <c r="CZ132" s="13">
        <f t="shared" si="420"/>
        <v>0</v>
      </c>
      <c r="DA132" s="13">
        <f t="shared" si="421"/>
        <v>0</v>
      </c>
      <c r="DB132" s="13">
        <f t="shared" si="422"/>
        <v>0</v>
      </c>
      <c r="DC132" s="13">
        <f t="shared" si="423"/>
        <v>0</v>
      </c>
      <c r="DD132" s="13">
        <f t="shared" si="424"/>
        <v>0</v>
      </c>
      <c r="DE132" s="13">
        <f t="shared" si="425"/>
        <v>0</v>
      </c>
      <c r="DF132" s="13">
        <f t="shared" si="426"/>
        <v>0</v>
      </c>
      <c r="DG132" s="13">
        <f t="shared" si="427"/>
        <v>0</v>
      </c>
      <c r="DH132" s="13">
        <f t="shared" si="428"/>
        <v>0</v>
      </c>
      <c r="DI132" s="13">
        <f t="shared" si="429"/>
        <v>0</v>
      </c>
      <c r="DJ132" s="13">
        <f t="shared" si="430"/>
        <v>0</v>
      </c>
      <c r="DK132" s="13">
        <f t="shared" si="431"/>
        <v>0</v>
      </c>
      <c r="DL132" s="13">
        <f t="shared" si="432"/>
        <v>0</v>
      </c>
      <c r="DM132" s="13">
        <f t="shared" si="433"/>
        <v>0</v>
      </c>
      <c r="DN132" s="13">
        <f t="shared" si="434"/>
        <v>0</v>
      </c>
      <c r="DO132" s="13">
        <f t="shared" si="435"/>
        <v>0</v>
      </c>
      <c r="DP132" s="13">
        <f t="shared" si="436"/>
        <v>0</v>
      </c>
      <c r="DQ132" s="13">
        <f t="shared" si="437"/>
        <v>0</v>
      </c>
      <c r="DR132" s="13">
        <f t="shared" si="438"/>
        <v>0</v>
      </c>
      <c r="DS132" s="13">
        <f t="shared" si="439"/>
        <v>0</v>
      </c>
      <c r="DT132" s="13">
        <f t="shared" si="440"/>
        <v>0</v>
      </c>
      <c r="DU132" s="13">
        <f t="shared" si="441"/>
        <v>0</v>
      </c>
      <c r="DV132" s="13">
        <f t="shared" si="442"/>
        <v>0</v>
      </c>
      <c r="DW132" s="13">
        <f t="shared" si="443"/>
        <v>0</v>
      </c>
      <c r="DX132" s="13">
        <f t="shared" si="444"/>
        <v>0</v>
      </c>
      <c r="DY132" s="13">
        <f t="shared" si="445"/>
        <v>0</v>
      </c>
      <c r="DZ132" s="13">
        <f t="shared" si="446"/>
        <v>0</v>
      </c>
      <c r="EA132" s="13">
        <f t="shared" si="447"/>
        <v>0</v>
      </c>
      <c r="EB132" s="13">
        <f t="shared" si="448"/>
        <v>0</v>
      </c>
      <c r="EC132" s="13">
        <f t="shared" si="449"/>
        <v>0</v>
      </c>
      <c r="ED132" s="13">
        <f t="shared" si="450"/>
        <v>0</v>
      </c>
      <c r="EE132" s="13">
        <f t="shared" si="451"/>
        <v>0</v>
      </c>
      <c r="EF132" s="13">
        <f t="shared" si="452"/>
        <v>0</v>
      </c>
      <c r="EG132" s="13">
        <f t="shared" si="453"/>
        <v>0</v>
      </c>
      <c r="EH132" s="13">
        <f t="shared" si="454"/>
        <v>0</v>
      </c>
      <c r="EI132" s="13">
        <f t="shared" si="455"/>
        <v>0</v>
      </c>
      <c r="EJ132" s="13">
        <f t="shared" si="456"/>
        <v>0</v>
      </c>
      <c r="EK132" s="13">
        <f t="shared" si="457"/>
        <v>0</v>
      </c>
      <c r="EL132" s="13">
        <f t="shared" si="458"/>
        <v>0</v>
      </c>
      <c r="EM132" s="13">
        <f t="shared" si="459"/>
        <v>0</v>
      </c>
      <c r="EN132" s="13">
        <f t="shared" si="460"/>
        <v>0</v>
      </c>
      <c r="EO132" s="13">
        <f t="shared" si="461"/>
        <v>0</v>
      </c>
      <c r="EP132" s="13">
        <f t="shared" si="462"/>
        <v>0</v>
      </c>
      <c r="EQ132" s="13">
        <f t="shared" si="463"/>
        <v>0</v>
      </c>
      <c r="ER132" s="13">
        <f t="shared" si="464"/>
        <v>0</v>
      </c>
      <c r="ES132" s="13">
        <f t="shared" si="465"/>
        <v>0</v>
      </c>
      <c r="ET132" s="13">
        <f t="shared" si="466"/>
        <v>0</v>
      </c>
      <c r="EU132" s="13">
        <f t="shared" si="467"/>
        <v>0</v>
      </c>
      <c r="EV132" s="13">
        <f t="shared" si="468"/>
        <v>0</v>
      </c>
      <c r="EW132" s="13">
        <f t="shared" si="469"/>
        <v>0</v>
      </c>
      <c r="EX132" s="13">
        <f t="shared" si="470"/>
        <v>0</v>
      </c>
      <c r="EY132" s="13">
        <f t="shared" si="471"/>
        <v>0</v>
      </c>
      <c r="EZ132" s="13">
        <f t="shared" si="472"/>
        <v>0</v>
      </c>
      <c r="FA132" s="13">
        <f t="shared" si="473"/>
        <v>0</v>
      </c>
      <c r="FB132" s="13">
        <f t="shared" si="474"/>
        <v>0</v>
      </c>
      <c r="FC132" s="13">
        <f t="shared" si="475"/>
        <v>0</v>
      </c>
      <c r="FD132" s="13">
        <f t="shared" si="476"/>
        <v>0</v>
      </c>
      <c r="FE132" s="13">
        <f t="shared" si="477"/>
        <v>0</v>
      </c>
      <c r="FF132" s="13">
        <f t="shared" si="478"/>
        <v>0</v>
      </c>
      <c r="FG132" s="13">
        <f t="shared" si="479"/>
        <v>0</v>
      </c>
      <c r="FH132" s="13">
        <f t="shared" si="480"/>
        <v>0</v>
      </c>
      <c r="FI132" s="13">
        <f t="shared" si="481"/>
        <v>0</v>
      </c>
      <c r="FJ132" s="13">
        <f t="shared" si="482"/>
        <v>0</v>
      </c>
      <c r="FK132" s="13">
        <f t="shared" si="483"/>
        <v>0</v>
      </c>
      <c r="FL132" s="13">
        <f t="shared" si="484"/>
        <v>0</v>
      </c>
      <c r="FM132" s="13">
        <f t="shared" si="485"/>
        <v>0</v>
      </c>
      <c r="FN132" s="13">
        <f t="shared" si="486"/>
        <v>0</v>
      </c>
      <c r="FO132" s="13">
        <f t="shared" si="487"/>
        <v>0</v>
      </c>
      <c r="FP132" s="13">
        <f t="shared" si="488"/>
        <v>0</v>
      </c>
      <c r="FQ132" s="13">
        <f t="shared" si="489"/>
        <v>0</v>
      </c>
      <c r="FR132" s="13">
        <f t="shared" si="490"/>
        <v>0</v>
      </c>
      <c r="FS132" s="13">
        <f t="shared" si="491"/>
        <v>0</v>
      </c>
      <c r="FT132" s="13">
        <f t="shared" si="492"/>
        <v>0</v>
      </c>
      <c r="FU132" s="13">
        <f t="shared" si="493"/>
        <v>0</v>
      </c>
      <c r="FV132" s="13">
        <f t="shared" si="494"/>
        <v>0</v>
      </c>
      <c r="FW132" s="13">
        <f t="shared" si="495"/>
        <v>0</v>
      </c>
      <c r="FX132" s="13">
        <f t="shared" si="496"/>
        <v>0</v>
      </c>
      <c r="FY132" s="13">
        <f t="shared" si="497"/>
        <v>0</v>
      </c>
      <c r="FZ132" s="13">
        <f t="shared" si="498"/>
        <v>0</v>
      </c>
      <c r="GA132" s="13">
        <f t="shared" si="499"/>
        <v>0</v>
      </c>
      <c r="GB132" s="13">
        <f t="shared" si="500"/>
        <v>0</v>
      </c>
      <c r="GC132" s="13">
        <f t="shared" si="501"/>
        <v>0</v>
      </c>
      <c r="GD132" s="13">
        <f t="shared" si="502"/>
        <v>0</v>
      </c>
      <c r="GE132" s="13">
        <f t="shared" si="503"/>
        <v>0</v>
      </c>
      <c r="GF132" s="13">
        <f t="shared" si="504"/>
        <v>1</v>
      </c>
      <c r="GG132" s="13">
        <f t="shared" si="505"/>
        <v>0</v>
      </c>
      <c r="GH132" s="30">
        <f t="shared" si="506"/>
        <v>2</v>
      </c>
    </row>
    <row r="133" spans="1:190">
      <c r="A133" s="2">
        <f>'database including 834 studies'!A133</f>
        <v>132</v>
      </c>
      <c r="B133" s="2">
        <f>'database including 834 studies'!J133</f>
        <v>1</v>
      </c>
      <c r="C133" s="2">
        <f>'database including 834 studies'!K133</f>
        <v>4</v>
      </c>
      <c r="D133" s="2">
        <f>'database including 834 studies'!L133</f>
        <v>1</v>
      </c>
      <c r="E133" s="2">
        <f>'database including 834 studies'!M133</f>
        <v>1</v>
      </c>
      <c r="F133" s="2">
        <f>'database including 834 studies'!N133</f>
        <v>1</v>
      </c>
      <c r="G133" s="2">
        <f>'database including 834 studies'!O133</f>
        <v>1</v>
      </c>
      <c r="H133" s="2">
        <f>'database including 834 studies'!P133</f>
        <v>0</v>
      </c>
      <c r="I133" s="2">
        <f>'database including 834 studies'!Q133</f>
        <v>0</v>
      </c>
      <c r="J133" s="2">
        <f>'database including 834 studies'!R133</f>
        <v>2020</v>
      </c>
      <c r="K133" s="29">
        <f>'database including 834 studies'!A663</f>
        <v>662</v>
      </c>
      <c r="L133" s="2">
        <f>'database including 834 studies'!J663</f>
        <v>0</v>
      </c>
      <c r="M133" s="2">
        <f>'database including 834 studies'!K663</f>
        <v>6</v>
      </c>
      <c r="N133" s="2">
        <f>'database including 834 studies'!L663</f>
        <v>1</v>
      </c>
      <c r="O133" s="2">
        <f>'database including 834 studies'!M663</f>
        <v>1</v>
      </c>
      <c r="P133" s="2">
        <f>'database including 834 studies'!N663</f>
        <v>1</v>
      </c>
      <c r="Q133" s="2">
        <f>'database including 834 studies'!O663</f>
        <v>1</v>
      </c>
      <c r="R133" s="2">
        <f>'database including 834 studies'!P663</f>
        <v>1</v>
      </c>
      <c r="S133" s="2">
        <f>'database including 834 studies'!Q663</f>
        <v>1</v>
      </c>
      <c r="T133" s="2">
        <f>'database including 834 studies'!R663</f>
        <v>2020</v>
      </c>
      <c r="V133" s="13">
        <f t="shared" si="338"/>
        <v>0</v>
      </c>
      <c r="W133" s="13">
        <f t="shared" si="339"/>
        <v>0</v>
      </c>
      <c r="X133" s="13">
        <f t="shared" si="340"/>
        <v>0</v>
      </c>
      <c r="Y133" s="13">
        <f t="shared" si="341"/>
        <v>0</v>
      </c>
      <c r="Z133" s="13">
        <f t="shared" si="342"/>
        <v>0</v>
      </c>
      <c r="AA133" s="13">
        <f t="shared" si="343"/>
        <v>0</v>
      </c>
      <c r="AB133" s="13">
        <f t="shared" si="344"/>
        <v>0</v>
      </c>
      <c r="AC133" s="13">
        <f t="shared" si="345"/>
        <v>0</v>
      </c>
      <c r="AD133" s="13">
        <f t="shared" si="346"/>
        <v>0</v>
      </c>
      <c r="AE133" s="13">
        <f t="shared" si="347"/>
        <v>0</v>
      </c>
      <c r="AF133" s="13">
        <f t="shared" si="348"/>
        <v>0</v>
      </c>
      <c r="AG133" s="13">
        <f t="shared" si="349"/>
        <v>0</v>
      </c>
      <c r="AH133" s="13">
        <f t="shared" si="350"/>
        <v>0</v>
      </c>
      <c r="AI133" s="13">
        <f t="shared" si="351"/>
        <v>0</v>
      </c>
      <c r="AJ133" s="13">
        <f t="shared" si="352"/>
        <v>0</v>
      </c>
      <c r="AK133" s="13">
        <f t="shared" si="353"/>
        <v>0</v>
      </c>
      <c r="AL133" s="13">
        <f t="shared" si="354"/>
        <v>0</v>
      </c>
      <c r="AM133" s="13">
        <f t="shared" si="355"/>
        <v>0</v>
      </c>
      <c r="AN133" s="13">
        <f t="shared" si="356"/>
        <v>0</v>
      </c>
      <c r="AO133" s="13">
        <f t="shared" si="357"/>
        <v>0</v>
      </c>
      <c r="AP133" s="13">
        <f t="shared" si="358"/>
        <v>0</v>
      </c>
      <c r="AQ133" s="13">
        <f t="shared" si="359"/>
        <v>0</v>
      </c>
      <c r="AR133" s="13">
        <f t="shared" si="360"/>
        <v>0</v>
      </c>
      <c r="AS133" s="13">
        <f t="shared" si="361"/>
        <v>0</v>
      </c>
      <c r="AT133" s="13">
        <f t="shared" si="362"/>
        <v>0</v>
      </c>
      <c r="AU133" s="13">
        <f t="shared" si="363"/>
        <v>0</v>
      </c>
      <c r="AV133" s="13">
        <f t="shared" si="364"/>
        <v>0</v>
      </c>
      <c r="AW133" s="13">
        <f t="shared" si="365"/>
        <v>0</v>
      </c>
      <c r="AX133" s="13">
        <f t="shared" si="366"/>
        <v>0</v>
      </c>
      <c r="AY133" s="13">
        <f t="shared" si="367"/>
        <v>0</v>
      </c>
      <c r="AZ133" s="13">
        <f t="shared" si="368"/>
        <v>0</v>
      </c>
      <c r="BA133" s="13">
        <f t="shared" si="369"/>
        <v>0</v>
      </c>
      <c r="BB133" s="13">
        <f t="shared" si="370"/>
        <v>0</v>
      </c>
      <c r="BC133" s="13">
        <f t="shared" si="371"/>
        <v>0</v>
      </c>
      <c r="BD133" s="13">
        <f t="shared" si="372"/>
        <v>0</v>
      </c>
      <c r="BE133" s="13">
        <f t="shared" si="373"/>
        <v>0</v>
      </c>
      <c r="BF133" s="13">
        <f t="shared" si="374"/>
        <v>0</v>
      </c>
      <c r="BG133" s="13">
        <f t="shared" si="375"/>
        <v>0</v>
      </c>
      <c r="BH133" s="13">
        <f t="shared" si="376"/>
        <v>0</v>
      </c>
      <c r="BI133" s="13">
        <f t="shared" si="377"/>
        <v>0</v>
      </c>
      <c r="BJ133" s="13">
        <f t="shared" si="378"/>
        <v>0</v>
      </c>
      <c r="BK133" s="13">
        <f t="shared" si="379"/>
        <v>0</v>
      </c>
      <c r="BL133" s="13">
        <f t="shared" si="380"/>
        <v>0</v>
      </c>
      <c r="BM133" s="13">
        <f t="shared" si="381"/>
        <v>0</v>
      </c>
      <c r="BN133" s="13">
        <f t="shared" si="382"/>
        <v>0</v>
      </c>
      <c r="BO133" s="13">
        <f t="shared" si="383"/>
        <v>0</v>
      </c>
      <c r="BP133" s="13">
        <f t="shared" si="384"/>
        <v>0</v>
      </c>
      <c r="BQ133" s="13">
        <f t="shared" si="385"/>
        <v>0</v>
      </c>
      <c r="BR133" s="13">
        <f t="shared" si="386"/>
        <v>0</v>
      </c>
      <c r="BS133" s="13">
        <f t="shared" si="387"/>
        <v>0</v>
      </c>
      <c r="BT133" s="13">
        <f t="shared" si="388"/>
        <v>0</v>
      </c>
      <c r="BU133" s="13">
        <f t="shared" si="389"/>
        <v>0</v>
      </c>
      <c r="BV133" s="13">
        <f t="shared" si="390"/>
        <v>0</v>
      </c>
      <c r="BW133" s="13">
        <f t="shared" si="391"/>
        <v>0</v>
      </c>
      <c r="BX133" s="13">
        <f t="shared" si="392"/>
        <v>0</v>
      </c>
      <c r="BY133" s="13">
        <f t="shared" si="393"/>
        <v>0</v>
      </c>
      <c r="BZ133" s="13">
        <f t="shared" si="394"/>
        <v>0</v>
      </c>
      <c r="CA133" s="13">
        <f t="shared" si="395"/>
        <v>1</v>
      </c>
      <c r="CB133" s="13">
        <f t="shared" si="396"/>
        <v>0</v>
      </c>
      <c r="CC133" s="13">
        <f t="shared" si="397"/>
        <v>0</v>
      </c>
      <c r="CD133" s="13">
        <f t="shared" si="398"/>
        <v>0</v>
      </c>
      <c r="CE133" s="13">
        <f t="shared" si="399"/>
        <v>0</v>
      </c>
      <c r="CF133" s="13">
        <f t="shared" si="400"/>
        <v>0</v>
      </c>
      <c r="CG133" s="13">
        <f t="shared" si="401"/>
        <v>0</v>
      </c>
      <c r="CH133" s="13">
        <f t="shared" si="402"/>
        <v>0</v>
      </c>
      <c r="CI133" s="13">
        <f t="shared" si="403"/>
        <v>0</v>
      </c>
      <c r="CJ133" s="13">
        <f t="shared" si="404"/>
        <v>0</v>
      </c>
      <c r="CK133" s="13">
        <f t="shared" si="405"/>
        <v>0</v>
      </c>
      <c r="CL133" s="13">
        <f t="shared" si="406"/>
        <v>0</v>
      </c>
      <c r="CM133" s="13">
        <f t="shared" si="407"/>
        <v>0</v>
      </c>
      <c r="CN133" s="13">
        <f t="shared" si="408"/>
        <v>0</v>
      </c>
      <c r="CO133" s="13">
        <f t="shared" si="409"/>
        <v>0</v>
      </c>
      <c r="CP133" s="13">
        <f t="shared" si="410"/>
        <v>0</v>
      </c>
      <c r="CQ133" s="13">
        <f t="shared" si="411"/>
        <v>0</v>
      </c>
      <c r="CR133" s="13">
        <f t="shared" si="412"/>
        <v>0</v>
      </c>
      <c r="CS133" s="13">
        <f t="shared" si="413"/>
        <v>0</v>
      </c>
      <c r="CT133" s="13">
        <f t="shared" si="414"/>
        <v>0</v>
      </c>
      <c r="CU133" s="13">
        <f t="shared" si="415"/>
        <v>0</v>
      </c>
      <c r="CV133" s="13">
        <f t="shared" si="416"/>
        <v>0</v>
      </c>
      <c r="CW133" s="13">
        <f t="shared" si="417"/>
        <v>0</v>
      </c>
      <c r="CX133" s="13">
        <f t="shared" si="418"/>
        <v>0</v>
      </c>
      <c r="CY133" s="13">
        <f t="shared" si="419"/>
        <v>0</v>
      </c>
      <c r="CZ133" s="13">
        <f t="shared" si="420"/>
        <v>0</v>
      </c>
      <c r="DA133" s="13">
        <f t="shared" si="421"/>
        <v>0</v>
      </c>
      <c r="DB133" s="13">
        <f t="shared" si="422"/>
        <v>0</v>
      </c>
      <c r="DC133" s="13">
        <f t="shared" si="423"/>
        <v>0</v>
      </c>
      <c r="DD133" s="13">
        <f t="shared" si="424"/>
        <v>0</v>
      </c>
      <c r="DE133" s="13">
        <f t="shared" si="425"/>
        <v>0</v>
      </c>
      <c r="DF133" s="13">
        <f t="shared" si="426"/>
        <v>0</v>
      </c>
      <c r="DG133" s="13">
        <f t="shared" si="427"/>
        <v>0</v>
      </c>
      <c r="DH133" s="13">
        <f t="shared" si="428"/>
        <v>0</v>
      </c>
      <c r="DI133" s="13">
        <f t="shared" si="429"/>
        <v>0</v>
      </c>
      <c r="DJ133" s="13">
        <f t="shared" si="430"/>
        <v>0</v>
      </c>
      <c r="DK133" s="13">
        <f t="shared" si="431"/>
        <v>0</v>
      </c>
      <c r="DL133" s="13">
        <f t="shared" si="432"/>
        <v>0</v>
      </c>
      <c r="DM133" s="13">
        <f t="shared" si="433"/>
        <v>0</v>
      </c>
      <c r="DN133" s="13">
        <f t="shared" si="434"/>
        <v>0</v>
      </c>
      <c r="DO133" s="13">
        <f t="shared" si="435"/>
        <v>0</v>
      </c>
      <c r="DP133" s="13">
        <f t="shared" si="436"/>
        <v>0</v>
      </c>
      <c r="DQ133" s="13">
        <f t="shared" si="437"/>
        <v>0</v>
      </c>
      <c r="DR133" s="13">
        <f t="shared" si="438"/>
        <v>0</v>
      </c>
      <c r="DS133" s="13">
        <f t="shared" si="439"/>
        <v>0</v>
      </c>
      <c r="DT133" s="13">
        <f t="shared" si="440"/>
        <v>0</v>
      </c>
      <c r="DU133" s="13">
        <f t="shared" si="441"/>
        <v>0</v>
      </c>
      <c r="DV133" s="13">
        <f t="shared" si="442"/>
        <v>0</v>
      </c>
      <c r="DW133" s="13">
        <f t="shared" si="443"/>
        <v>0</v>
      </c>
      <c r="DX133" s="13">
        <f t="shared" si="444"/>
        <v>0</v>
      </c>
      <c r="DY133" s="13">
        <f t="shared" si="445"/>
        <v>0</v>
      </c>
      <c r="DZ133" s="13">
        <f t="shared" si="446"/>
        <v>0</v>
      </c>
      <c r="EA133" s="13">
        <f t="shared" si="447"/>
        <v>0</v>
      </c>
      <c r="EB133" s="13">
        <f t="shared" si="448"/>
        <v>0</v>
      </c>
      <c r="EC133" s="13">
        <f t="shared" si="449"/>
        <v>0</v>
      </c>
      <c r="ED133" s="13">
        <f t="shared" si="450"/>
        <v>0</v>
      </c>
      <c r="EE133" s="13">
        <f t="shared" si="451"/>
        <v>0</v>
      </c>
      <c r="EF133" s="13">
        <f t="shared" si="452"/>
        <v>0</v>
      </c>
      <c r="EG133" s="13">
        <f t="shared" si="453"/>
        <v>0</v>
      </c>
      <c r="EH133" s="13">
        <f t="shared" si="454"/>
        <v>0</v>
      </c>
      <c r="EI133" s="13">
        <f t="shared" si="455"/>
        <v>0</v>
      </c>
      <c r="EJ133" s="13">
        <f t="shared" si="456"/>
        <v>0</v>
      </c>
      <c r="EK133" s="13">
        <f t="shared" si="457"/>
        <v>0</v>
      </c>
      <c r="EL133" s="13">
        <f t="shared" si="458"/>
        <v>0</v>
      </c>
      <c r="EM133" s="13">
        <f t="shared" si="459"/>
        <v>0</v>
      </c>
      <c r="EN133" s="13">
        <f t="shared" si="460"/>
        <v>0</v>
      </c>
      <c r="EO133" s="13">
        <f t="shared" si="461"/>
        <v>0</v>
      </c>
      <c r="EP133" s="13">
        <f t="shared" si="462"/>
        <v>0</v>
      </c>
      <c r="EQ133" s="13">
        <f t="shared" si="463"/>
        <v>0</v>
      </c>
      <c r="ER133" s="13">
        <f t="shared" si="464"/>
        <v>0</v>
      </c>
      <c r="ES133" s="13">
        <f t="shared" si="465"/>
        <v>0</v>
      </c>
      <c r="ET133" s="13">
        <f t="shared" si="466"/>
        <v>0</v>
      </c>
      <c r="EU133" s="13">
        <f t="shared" si="467"/>
        <v>0</v>
      </c>
      <c r="EV133" s="13">
        <f t="shared" si="468"/>
        <v>0</v>
      </c>
      <c r="EW133" s="13">
        <f t="shared" si="469"/>
        <v>0</v>
      </c>
      <c r="EX133" s="13">
        <f t="shared" si="470"/>
        <v>0</v>
      </c>
      <c r="EY133" s="13">
        <f t="shared" si="471"/>
        <v>0</v>
      </c>
      <c r="EZ133" s="13">
        <f t="shared" si="472"/>
        <v>0</v>
      </c>
      <c r="FA133" s="13">
        <f t="shared" si="473"/>
        <v>0</v>
      </c>
      <c r="FB133" s="13">
        <f t="shared" si="474"/>
        <v>0</v>
      </c>
      <c r="FC133" s="13">
        <f t="shared" si="475"/>
        <v>0</v>
      </c>
      <c r="FD133" s="13">
        <f t="shared" si="476"/>
        <v>0</v>
      </c>
      <c r="FE133" s="13">
        <f t="shared" si="477"/>
        <v>0</v>
      </c>
      <c r="FF133" s="13">
        <f t="shared" si="478"/>
        <v>0</v>
      </c>
      <c r="FG133" s="13">
        <f t="shared" si="479"/>
        <v>0</v>
      </c>
      <c r="FH133" s="13">
        <f t="shared" si="480"/>
        <v>0</v>
      </c>
      <c r="FI133" s="13">
        <f t="shared" si="481"/>
        <v>0</v>
      </c>
      <c r="FJ133" s="13">
        <f t="shared" si="482"/>
        <v>0</v>
      </c>
      <c r="FK133" s="13">
        <f t="shared" si="483"/>
        <v>0</v>
      </c>
      <c r="FL133" s="13">
        <f t="shared" si="484"/>
        <v>0</v>
      </c>
      <c r="FM133" s="13">
        <f t="shared" si="485"/>
        <v>0</v>
      </c>
      <c r="FN133" s="13">
        <f t="shared" si="486"/>
        <v>0</v>
      </c>
      <c r="FO133" s="13">
        <f t="shared" si="487"/>
        <v>0</v>
      </c>
      <c r="FP133" s="13">
        <f t="shared" si="488"/>
        <v>0</v>
      </c>
      <c r="FQ133" s="13">
        <f t="shared" si="489"/>
        <v>0</v>
      </c>
      <c r="FR133" s="13">
        <f t="shared" si="490"/>
        <v>0</v>
      </c>
      <c r="FS133" s="13">
        <f t="shared" si="491"/>
        <v>0</v>
      </c>
      <c r="FT133" s="13">
        <f t="shared" si="492"/>
        <v>0</v>
      </c>
      <c r="FU133" s="13">
        <f t="shared" si="493"/>
        <v>0</v>
      </c>
      <c r="FV133" s="13">
        <f t="shared" si="494"/>
        <v>0</v>
      </c>
      <c r="FW133" s="13">
        <f t="shared" si="495"/>
        <v>0</v>
      </c>
      <c r="FX133" s="13">
        <f t="shared" si="496"/>
        <v>0</v>
      </c>
      <c r="FY133" s="13">
        <f t="shared" si="497"/>
        <v>0</v>
      </c>
      <c r="FZ133" s="13">
        <f t="shared" si="498"/>
        <v>0</v>
      </c>
      <c r="GA133" s="13">
        <f t="shared" si="499"/>
        <v>0</v>
      </c>
      <c r="GB133" s="13">
        <f t="shared" si="500"/>
        <v>0</v>
      </c>
      <c r="GC133" s="13">
        <f t="shared" si="501"/>
        <v>0</v>
      </c>
      <c r="GD133" s="13">
        <f t="shared" si="502"/>
        <v>0</v>
      </c>
      <c r="GE133" s="13">
        <f t="shared" si="503"/>
        <v>1</v>
      </c>
      <c r="GF133" s="13">
        <f t="shared" si="504"/>
        <v>0</v>
      </c>
      <c r="GG133" s="13">
        <f t="shared" si="505"/>
        <v>0</v>
      </c>
      <c r="GH133" s="30">
        <f t="shared" si="506"/>
        <v>2</v>
      </c>
    </row>
    <row r="134" spans="1:190">
      <c r="A134" s="2">
        <f>'database including 834 studies'!A134</f>
        <v>133</v>
      </c>
      <c r="B134" s="2">
        <f>'database including 834 studies'!J134</f>
        <v>1</v>
      </c>
      <c r="C134" s="2">
        <f>'database including 834 studies'!K134</f>
        <v>4</v>
      </c>
      <c r="D134" s="2">
        <f>'database including 834 studies'!L134</f>
        <v>1</v>
      </c>
      <c r="E134" s="2">
        <f>'database including 834 studies'!M134</f>
        <v>1</v>
      </c>
      <c r="F134" s="2">
        <f>'database including 834 studies'!N134</f>
        <v>1</v>
      </c>
      <c r="G134" s="2">
        <f>'database including 834 studies'!O134</f>
        <v>1</v>
      </c>
      <c r="H134" s="2">
        <f>'database including 834 studies'!P134</f>
        <v>0</v>
      </c>
      <c r="I134" s="2">
        <f>'database including 834 studies'!Q134</f>
        <v>0</v>
      </c>
      <c r="J134" s="2">
        <f>'database including 834 studies'!R134</f>
        <v>2021</v>
      </c>
      <c r="K134" s="29">
        <f>'database including 834 studies'!A664</f>
        <v>663</v>
      </c>
      <c r="L134" s="2">
        <f>'database including 834 studies'!J664</f>
        <v>0</v>
      </c>
      <c r="M134" s="2">
        <f>'database including 834 studies'!K664</f>
        <v>6</v>
      </c>
      <c r="N134" s="2">
        <f>'database including 834 studies'!L664</f>
        <v>1</v>
      </c>
      <c r="O134" s="2">
        <f>'database including 834 studies'!M664</f>
        <v>1</v>
      </c>
      <c r="P134" s="2">
        <f>'database including 834 studies'!N664</f>
        <v>1</v>
      </c>
      <c r="Q134" s="2">
        <f>'database including 834 studies'!O664</f>
        <v>1</v>
      </c>
      <c r="R134" s="2">
        <f>'database including 834 studies'!P664</f>
        <v>1</v>
      </c>
      <c r="S134" s="2">
        <f>'database including 834 studies'!Q664</f>
        <v>1</v>
      </c>
      <c r="T134" s="2">
        <f>'database including 834 studies'!R664</f>
        <v>2020</v>
      </c>
      <c r="V134" s="13">
        <f t="shared" si="338"/>
        <v>0</v>
      </c>
      <c r="W134" s="13">
        <f t="shared" si="339"/>
        <v>0</v>
      </c>
      <c r="X134" s="13">
        <f t="shared" si="340"/>
        <v>0</v>
      </c>
      <c r="Y134" s="13">
        <f t="shared" si="341"/>
        <v>0</v>
      </c>
      <c r="Z134" s="13">
        <f t="shared" si="342"/>
        <v>0</v>
      </c>
      <c r="AA134" s="13">
        <f t="shared" si="343"/>
        <v>0</v>
      </c>
      <c r="AB134" s="13">
        <f t="shared" si="344"/>
        <v>0</v>
      </c>
      <c r="AC134" s="13">
        <f t="shared" si="345"/>
        <v>0</v>
      </c>
      <c r="AD134" s="13">
        <f t="shared" si="346"/>
        <v>0</v>
      </c>
      <c r="AE134" s="13">
        <f t="shared" si="347"/>
        <v>0</v>
      </c>
      <c r="AF134" s="13">
        <f t="shared" si="348"/>
        <v>0</v>
      </c>
      <c r="AG134" s="13">
        <f t="shared" si="349"/>
        <v>0</v>
      </c>
      <c r="AH134" s="13">
        <f t="shared" si="350"/>
        <v>0</v>
      </c>
      <c r="AI134" s="13">
        <f t="shared" si="351"/>
        <v>0</v>
      </c>
      <c r="AJ134" s="13">
        <f t="shared" si="352"/>
        <v>0</v>
      </c>
      <c r="AK134" s="13">
        <f t="shared" si="353"/>
        <v>0</v>
      </c>
      <c r="AL134" s="13">
        <f t="shared" si="354"/>
        <v>0</v>
      </c>
      <c r="AM134" s="13">
        <f t="shared" si="355"/>
        <v>0</v>
      </c>
      <c r="AN134" s="13">
        <f t="shared" si="356"/>
        <v>0</v>
      </c>
      <c r="AO134" s="13">
        <f t="shared" si="357"/>
        <v>0</v>
      </c>
      <c r="AP134" s="13">
        <f t="shared" si="358"/>
        <v>0</v>
      </c>
      <c r="AQ134" s="13">
        <f t="shared" si="359"/>
        <v>0</v>
      </c>
      <c r="AR134" s="13">
        <f t="shared" si="360"/>
        <v>0</v>
      </c>
      <c r="AS134" s="13">
        <f t="shared" si="361"/>
        <v>0</v>
      </c>
      <c r="AT134" s="13">
        <f t="shared" si="362"/>
        <v>0</v>
      </c>
      <c r="AU134" s="13">
        <f t="shared" si="363"/>
        <v>0</v>
      </c>
      <c r="AV134" s="13">
        <f t="shared" si="364"/>
        <v>0</v>
      </c>
      <c r="AW134" s="13">
        <f t="shared" si="365"/>
        <v>0</v>
      </c>
      <c r="AX134" s="13">
        <f t="shared" si="366"/>
        <v>0</v>
      </c>
      <c r="AY134" s="13">
        <f t="shared" si="367"/>
        <v>0</v>
      </c>
      <c r="AZ134" s="13">
        <f t="shared" si="368"/>
        <v>0</v>
      </c>
      <c r="BA134" s="13">
        <f t="shared" si="369"/>
        <v>0</v>
      </c>
      <c r="BB134" s="13">
        <f t="shared" si="370"/>
        <v>0</v>
      </c>
      <c r="BC134" s="13">
        <f t="shared" si="371"/>
        <v>0</v>
      </c>
      <c r="BD134" s="13">
        <f t="shared" si="372"/>
        <v>0</v>
      </c>
      <c r="BE134" s="13">
        <f t="shared" si="373"/>
        <v>0</v>
      </c>
      <c r="BF134" s="13">
        <f t="shared" si="374"/>
        <v>0</v>
      </c>
      <c r="BG134" s="13">
        <f t="shared" si="375"/>
        <v>0</v>
      </c>
      <c r="BH134" s="13">
        <f t="shared" si="376"/>
        <v>0</v>
      </c>
      <c r="BI134" s="13">
        <f t="shared" si="377"/>
        <v>0</v>
      </c>
      <c r="BJ134" s="13">
        <f t="shared" si="378"/>
        <v>0</v>
      </c>
      <c r="BK134" s="13">
        <f t="shared" si="379"/>
        <v>0</v>
      </c>
      <c r="BL134" s="13">
        <f t="shared" si="380"/>
        <v>0</v>
      </c>
      <c r="BM134" s="13">
        <f t="shared" si="381"/>
        <v>0</v>
      </c>
      <c r="BN134" s="13">
        <f t="shared" si="382"/>
        <v>0</v>
      </c>
      <c r="BO134" s="13">
        <f t="shared" si="383"/>
        <v>0</v>
      </c>
      <c r="BP134" s="13">
        <f t="shared" si="384"/>
        <v>0</v>
      </c>
      <c r="BQ134" s="13">
        <f t="shared" si="385"/>
        <v>0</v>
      </c>
      <c r="BR134" s="13">
        <f t="shared" si="386"/>
        <v>0</v>
      </c>
      <c r="BS134" s="13">
        <f t="shared" si="387"/>
        <v>0</v>
      </c>
      <c r="BT134" s="13">
        <f t="shared" si="388"/>
        <v>0</v>
      </c>
      <c r="BU134" s="13">
        <f t="shared" si="389"/>
        <v>0</v>
      </c>
      <c r="BV134" s="13">
        <f t="shared" si="390"/>
        <v>0</v>
      </c>
      <c r="BW134" s="13">
        <f t="shared" si="391"/>
        <v>0</v>
      </c>
      <c r="BX134" s="13">
        <f t="shared" si="392"/>
        <v>0</v>
      </c>
      <c r="BY134" s="13">
        <f t="shared" si="393"/>
        <v>0</v>
      </c>
      <c r="BZ134" s="13">
        <f t="shared" si="394"/>
        <v>0</v>
      </c>
      <c r="CA134" s="13">
        <f t="shared" si="395"/>
        <v>0</v>
      </c>
      <c r="CB134" s="13">
        <f t="shared" si="396"/>
        <v>1</v>
      </c>
      <c r="CC134" s="13">
        <f t="shared" si="397"/>
        <v>0</v>
      </c>
      <c r="CD134" s="13">
        <f t="shared" si="398"/>
        <v>0</v>
      </c>
      <c r="CE134" s="13">
        <f t="shared" si="399"/>
        <v>0</v>
      </c>
      <c r="CF134" s="13">
        <f t="shared" si="400"/>
        <v>0</v>
      </c>
      <c r="CG134" s="13">
        <f t="shared" si="401"/>
        <v>0</v>
      </c>
      <c r="CH134" s="13">
        <f t="shared" si="402"/>
        <v>0</v>
      </c>
      <c r="CI134" s="13">
        <f t="shared" si="403"/>
        <v>0</v>
      </c>
      <c r="CJ134" s="13">
        <f t="shared" si="404"/>
        <v>0</v>
      </c>
      <c r="CK134" s="13">
        <f t="shared" si="405"/>
        <v>0</v>
      </c>
      <c r="CL134" s="13">
        <f t="shared" si="406"/>
        <v>0</v>
      </c>
      <c r="CM134" s="13">
        <f t="shared" si="407"/>
        <v>0</v>
      </c>
      <c r="CN134" s="13">
        <f t="shared" si="408"/>
        <v>0</v>
      </c>
      <c r="CO134" s="13">
        <f t="shared" si="409"/>
        <v>0</v>
      </c>
      <c r="CP134" s="13">
        <f t="shared" si="410"/>
        <v>0</v>
      </c>
      <c r="CQ134" s="13">
        <f t="shared" si="411"/>
        <v>0</v>
      </c>
      <c r="CR134" s="13">
        <f t="shared" si="412"/>
        <v>0</v>
      </c>
      <c r="CS134" s="13">
        <f t="shared" si="413"/>
        <v>0</v>
      </c>
      <c r="CT134" s="13">
        <f t="shared" si="414"/>
        <v>0</v>
      </c>
      <c r="CU134" s="13">
        <f t="shared" si="415"/>
        <v>0</v>
      </c>
      <c r="CV134" s="13">
        <f t="shared" si="416"/>
        <v>0</v>
      </c>
      <c r="CW134" s="13">
        <f t="shared" si="417"/>
        <v>0</v>
      </c>
      <c r="CX134" s="13">
        <f t="shared" si="418"/>
        <v>0</v>
      </c>
      <c r="CY134" s="13">
        <f t="shared" si="419"/>
        <v>0</v>
      </c>
      <c r="CZ134" s="13">
        <f t="shared" si="420"/>
        <v>0</v>
      </c>
      <c r="DA134" s="13">
        <f t="shared" si="421"/>
        <v>0</v>
      </c>
      <c r="DB134" s="13">
        <f t="shared" si="422"/>
        <v>0</v>
      </c>
      <c r="DC134" s="13">
        <f t="shared" si="423"/>
        <v>0</v>
      </c>
      <c r="DD134" s="13">
        <f t="shared" si="424"/>
        <v>0</v>
      </c>
      <c r="DE134" s="13">
        <f t="shared" si="425"/>
        <v>0</v>
      </c>
      <c r="DF134" s="13">
        <f t="shared" si="426"/>
        <v>0</v>
      </c>
      <c r="DG134" s="13">
        <f t="shared" si="427"/>
        <v>0</v>
      </c>
      <c r="DH134" s="13">
        <f t="shared" si="428"/>
        <v>0</v>
      </c>
      <c r="DI134" s="13">
        <f t="shared" si="429"/>
        <v>0</v>
      </c>
      <c r="DJ134" s="13">
        <f t="shared" si="430"/>
        <v>0</v>
      </c>
      <c r="DK134" s="13">
        <f t="shared" si="431"/>
        <v>0</v>
      </c>
      <c r="DL134" s="13">
        <f t="shared" si="432"/>
        <v>0</v>
      </c>
      <c r="DM134" s="13">
        <f t="shared" si="433"/>
        <v>0</v>
      </c>
      <c r="DN134" s="13">
        <f t="shared" si="434"/>
        <v>0</v>
      </c>
      <c r="DO134" s="13">
        <f t="shared" si="435"/>
        <v>0</v>
      </c>
      <c r="DP134" s="13">
        <f t="shared" si="436"/>
        <v>0</v>
      </c>
      <c r="DQ134" s="13">
        <f t="shared" si="437"/>
        <v>0</v>
      </c>
      <c r="DR134" s="13">
        <f t="shared" si="438"/>
        <v>0</v>
      </c>
      <c r="DS134" s="13">
        <f t="shared" si="439"/>
        <v>0</v>
      </c>
      <c r="DT134" s="13">
        <f t="shared" si="440"/>
        <v>0</v>
      </c>
      <c r="DU134" s="13">
        <f t="shared" si="441"/>
        <v>0</v>
      </c>
      <c r="DV134" s="13">
        <f t="shared" si="442"/>
        <v>0</v>
      </c>
      <c r="DW134" s="13">
        <f t="shared" si="443"/>
        <v>0</v>
      </c>
      <c r="DX134" s="13">
        <f t="shared" si="444"/>
        <v>0</v>
      </c>
      <c r="DY134" s="13">
        <f t="shared" si="445"/>
        <v>0</v>
      </c>
      <c r="DZ134" s="13">
        <f t="shared" si="446"/>
        <v>0</v>
      </c>
      <c r="EA134" s="13">
        <f t="shared" si="447"/>
        <v>0</v>
      </c>
      <c r="EB134" s="13">
        <f t="shared" si="448"/>
        <v>0</v>
      </c>
      <c r="EC134" s="13">
        <f t="shared" si="449"/>
        <v>0</v>
      </c>
      <c r="ED134" s="13">
        <f t="shared" si="450"/>
        <v>0</v>
      </c>
      <c r="EE134" s="13">
        <f t="shared" si="451"/>
        <v>0</v>
      </c>
      <c r="EF134" s="13">
        <f t="shared" si="452"/>
        <v>0</v>
      </c>
      <c r="EG134" s="13">
        <f t="shared" si="453"/>
        <v>0</v>
      </c>
      <c r="EH134" s="13">
        <f t="shared" si="454"/>
        <v>0</v>
      </c>
      <c r="EI134" s="13">
        <f t="shared" si="455"/>
        <v>0</v>
      </c>
      <c r="EJ134" s="13">
        <f t="shared" si="456"/>
        <v>0</v>
      </c>
      <c r="EK134" s="13">
        <f t="shared" si="457"/>
        <v>0</v>
      </c>
      <c r="EL134" s="13">
        <f t="shared" si="458"/>
        <v>0</v>
      </c>
      <c r="EM134" s="13">
        <f t="shared" si="459"/>
        <v>0</v>
      </c>
      <c r="EN134" s="13">
        <f t="shared" si="460"/>
        <v>0</v>
      </c>
      <c r="EO134" s="13">
        <f t="shared" si="461"/>
        <v>0</v>
      </c>
      <c r="EP134" s="13">
        <f t="shared" si="462"/>
        <v>0</v>
      </c>
      <c r="EQ134" s="13">
        <f t="shared" si="463"/>
        <v>0</v>
      </c>
      <c r="ER134" s="13">
        <f t="shared" si="464"/>
        <v>0</v>
      </c>
      <c r="ES134" s="13">
        <f t="shared" si="465"/>
        <v>0</v>
      </c>
      <c r="ET134" s="13">
        <f t="shared" si="466"/>
        <v>0</v>
      </c>
      <c r="EU134" s="13">
        <f t="shared" si="467"/>
        <v>0</v>
      </c>
      <c r="EV134" s="13">
        <f t="shared" si="468"/>
        <v>0</v>
      </c>
      <c r="EW134" s="13">
        <f t="shared" si="469"/>
        <v>0</v>
      </c>
      <c r="EX134" s="13">
        <f t="shared" si="470"/>
        <v>0</v>
      </c>
      <c r="EY134" s="13">
        <f t="shared" si="471"/>
        <v>0</v>
      </c>
      <c r="EZ134" s="13">
        <f t="shared" si="472"/>
        <v>0</v>
      </c>
      <c r="FA134" s="13">
        <f t="shared" si="473"/>
        <v>0</v>
      </c>
      <c r="FB134" s="13">
        <f t="shared" si="474"/>
        <v>0</v>
      </c>
      <c r="FC134" s="13">
        <f t="shared" si="475"/>
        <v>0</v>
      </c>
      <c r="FD134" s="13">
        <f t="shared" si="476"/>
        <v>0</v>
      </c>
      <c r="FE134" s="13">
        <f t="shared" si="477"/>
        <v>0</v>
      </c>
      <c r="FF134" s="13">
        <f t="shared" si="478"/>
        <v>0</v>
      </c>
      <c r="FG134" s="13">
        <f t="shared" si="479"/>
        <v>0</v>
      </c>
      <c r="FH134" s="13">
        <f t="shared" si="480"/>
        <v>0</v>
      </c>
      <c r="FI134" s="13">
        <f t="shared" si="481"/>
        <v>0</v>
      </c>
      <c r="FJ134" s="13">
        <f t="shared" si="482"/>
        <v>0</v>
      </c>
      <c r="FK134" s="13">
        <f t="shared" si="483"/>
        <v>0</v>
      </c>
      <c r="FL134" s="13">
        <f t="shared" si="484"/>
        <v>0</v>
      </c>
      <c r="FM134" s="13">
        <f t="shared" si="485"/>
        <v>0</v>
      </c>
      <c r="FN134" s="13">
        <f t="shared" si="486"/>
        <v>0</v>
      </c>
      <c r="FO134" s="13">
        <f t="shared" si="487"/>
        <v>0</v>
      </c>
      <c r="FP134" s="13">
        <f t="shared" si="488"/>
        <v>0</v>
      </c>
      <c r="FQ134" s="13">
        <f t="shared" si="489"/>
        <v>0</v>
      </c>
      <c r="FR134" s="13">
        <f t="shared" si="490"/>
        <v>0</v>
      </c>
      <c r="FS134" s="13">
        <f t="shared" si="491"/>
        <v>0</v>
      </c>
      <c r="FT134" s="13">
        <f t="shared" si="492"/>
        <v>0</v>
      </c>
      <c r="FU134" s="13">
        <f t="shared" si="493"/>
        <v>0</v>
      </c>
      <c r="FV134" s="13">
        <f t="shared" si="494"/>
        <v>0</v>
      </c>
      <c r="FW134" s="13">
        <f t="shared" si="495"/>
        <v>0</v>
      </c>
      <c r="FX134" s="13">
        <f t="shared" si="496"/>
        <v>0</v>
      </c>
      <c r="FY134" s="13">
        <f t="shared" si="497"/>
        <v>0</v>
      </c>
      <c r="FZ134" s="13">
        <f t="shared" si="498"/>
        <v>0</v>
      </c>
      <c r="GA134" s="13">
        <f t="shared" si="499"/>
        <v>0</v>
      </c>
      <c r="GB134" s="13">
        <f t="shared" si="500"/>
        <v>0</v>
      </c>
      <c r="GC134" s="13">
        <f t="shared" si="501"/>
        <v>0</v>
      </c>
      <c r="GD134" s="13">
        <f t="shared" si="502"/>
        <v>0</v>
      </c>
      <c r="GE134" s="13">
        <f t="shared" si="503"/>
        <v>1</v>
      </c>
      <c r="GF134" s="13">
        <f t="shared" si="504"/>
        <v>0</v>
      </c>
      <c r="GG134" s="13">
        <f t="shared" si="505"/>
        <v>0</v>
      </c>
      <c r="GH134" s="30">
        <f t="shared" si="506"/>
        <v>2</v>
      </c>
    </row>
    <row r="135" spans="1:190">
      <c r="A135" s="2">
        <f>'database including 834 studies'!A135</f>
        <v>134</v>
      </c>
      <c r="B135" s="2">
        <f>'database including 834 studies'!J135</f>
        <v>1</v>
      </c>
      <c r="C135" s="2">
        <f>'database including 834 studies'!K135</f>
        <v>4</v>
      </c>
      <c r="D135" s="2">
        <f>'database including 834 studies'!L135</f>
        <v>1</v>
      </c>
      <c r="E135" s="2">
        <f>'database including 834 studies'!M135</f>
        <v>1</v>
      </c>
      <c r="F135" s="2">
        <f>'database including 834 studies'!N135</f>
        <v>1</v>
      </c>
      <c r="G135" s="2">
        <f>'database including 834 studies'!O135</f>
        <v>1</v>
      </c>
      <c r="H135" s="2">
        <f>'database including 834 studies'!P135</f>
        <v>0</v>
      </c>
      <c r="I135" s="2">
        <f>'database including 834 studies'!Q135</f>
        <v>0</v>
      </c>
      <c r="J135" s="2">
        <f>'database including 834 studies'!R135</f>
        <v>2022</v>
      </c>
      <c r="K135" s="29">
        <f>'database including 834 studies'!A665</f>
        <v>664</v>
      </c>
      <c r="L135" s="2">
        <f>'database including 834 studies'!J665</f>
        <v>0</v>
      </c>
      <c r="M135" s="2">
        <f>'database including 834 studies'!K665</f>
        <v>6</v>
      </c>
      <c r="N135" s="2">
        <f>'database including 834 studies'!L665</f>
        <v>1</v>
      </c>
      <c r="O135" s="2">
        <f>'database including 834 studies'!M665</f>
        <v>1</v>
      </c>
      <c r="P135" s="2">
        <f>'database including 834 studies'!N665</f>
        <v>1</v>
      </c>
      <c r="Q135" s="2">
        <f>'database including 834 studies'!O665</f>
        <v>1</v>
      </c>
      <c r="R135" s="2">
        <f>'database including 834 studies'!P665</f>
        <v>1</v>
      </c>
      <c r="S135" s="2">
        <f>'database including 834 studies'!Q665</f>
        <v>1</v>
      </c>
      <c r="T135" s="2">
        <f>'database including 834 studies'!R665</f>
        <v>2021</v>
      </c>
      <c r="V135" s="13">
        <f t="shared" si="338"/>
        <v>0</v>
      </c>
      <c r="W135" s="13">
        <f t="shared" si="339"/>
        <v>0</v>
      </c>
      <c r="X135" s="13">
        <f t="shared" si="340"/>
        <v>0</v>
      </c>
      <c r="Y135" s="13">
        <f t="shared" si="341"/>
        <v>0</v>
      </c>
      <c r="Z135" s="13">
        <f t="shared" si="342"/>
        <v>0</v>
      </c>
      <c r="AA135" s="13">
        <f t="shared" si="343"/>
        <v>0</v>
      </c>
      <c r="AB135" s="13">
        <f t="shared" si="344"/>
        <v>0</v>
      </c>
      <c r="AC135" s="13">
        <f t="shared" si="345"/>
        <v>0</v>
      </c>
      <c r="AD135" s="13">
        <f t="shared" si="346"/>
        <v>0</v>
      </c>
      <c r="AE135" s="13">
        <f t="shared" si="347"/>
        <v>0</v>
      </c>
      <c r="AF135" s="13">
        <f t="shared" si="348"/>
        <v>0</v>
      </c>
      <c r="AG135" s="13">
        <f t="shared" si="349"/>
        <v>0</v>
      </c>
      <c r="AH135" s="13">
        <f t="shared" si="350"/>
        <v>0</v>
      </c>
      <c r="AI135" s="13">
        <f t="shared" si="351"/>
        <v>0</v>
      </c>
      <c r="AJ135" s="13">
        <f t="shared" si="352"/>
        <v>0</v>
      </c>
      <c r="AK135" s="13">
        <f t="shared" si="353"/>
        <v>0</v>
      </c>
      <c r="AL135" s="13">
        <f t="shared" si="354"/>
        <v>0</v>
      </c>
      <c r="AM135" s="13">
        <f t="shared" si="355"/>
        <v>0</v>
      </c>
      <c r="AN135" s="13">
        <f t="shared" si="356"/>
        <v>0</v>
      </c>
      <c r="AO135" s="13">
        <f t="shared" si="357"/>
        <v>0</v>
      </c>
      <c r="AP135" s="13">
        <f t="shared" si="358"/>
        <v>0</v>
      </c>
      <c r="AQ135" s="13">
        <f t="shared" si="359"/>
        <v>0</v>
      </c>
      <c r="AR135" s="13">
        <f t="shared" si="360"/>
        <v>0</v>
      </c>
      <c r="AS135" s="13">
        <f t="shared" si="361"/>
        <v>0</v>
      </c>
      <c r="AT135" s="13">
        <f t="shared" si="362"/>
        <v>0</v>
      </c>
      <c r="AU135" s="13">
        <f t="shared" si="363"/>
        <v>0</v>
      </c>
      <c r="AV135" s="13">
        <f t="shared" si="364"/>
        <v>0</v>
      </c>
      <c r="AW135" s="13">
        <f t="shared" si="365"/>
        <v>0</v>
      </c>
      <c r="AX135" s="13">
        <f t="shared" si="366"/>
        <v>0</v>
      </c>
      <c r="AY135" s="13">
        <f t="shared" si="367"/>
        <v>0</v>
      </c>
      <c r="AZ135" s="13">
        <f t="shared" si="368"/>
        <v>0</v>
      </c>
      <c r="BA135" s="13">
        <f t="shared" si="369"/>
        <v>0</v>
      </c>
      <c r="BB135" s="13">
        <f t="shared" si="370"/>
        <v>0</v>
      </c>
      <c r="BC135" s="13">
        <f t="shared" si="371"/>
        <v>0</v>
      </c>
      <c r="BD135" s="13">
        <f t="shared" si="372"/>
        <v>0</v>
      </c>
      <c r="BE135" s="13">
        <f t="shared" si="373"/>
        <v>0</v>
      </c>
      <c r="BF135" s="13">
        <f t="shared" si="374"/>
        <v>0</v>
      </c>
      <c r="BG135" s="13">
        <f t="shared" si="375"/>
        <v>0</v>
      </c>
      <c r="BH135" s="13">
        <f t="shared" si="376"/>
        <v>0</v>
      </c>
      <c r="BI135" s="13">
        <f t="shared" si="377"/>
        <v>0</v>
      </c>
      <c r="BJ135" s="13">
        <f t="shared" si="378"/>
        <v>0</v>
      </c>
      <c r="BK135" s="13">
        <f t="shared" si="379"/>
        <v>0</v>
      </c>
      <c r="BL135" s="13">
        <f t="shared" si="380"/>
        <v>0</v>
      </c>
      <c r="BM135" s="13">
        <f t="shared" si="381"/>
        <v>0</v>
      </c>
      <c r="BN135" s="13">
        <f t="shared" si="382"/>
        <v>0</v>
      </c>
      <c r="BO135" s="13">
        <f t="shared" si="383"/>
        <v>0</v>
      </c>
      <c r="BP135" s="13">
        <f t="shared" si="384"/>
        <v>0</v>
      </c>
      <c r="BQ135" s="13">
        <f t="shared" si="385"/>
        <v>0</v>
      </c>
      <c r="BR135" s="13">
        <f t="shared" si="386"/>
        <v>0</v>
      </c>
      <c r="BS135" s="13">
        <f t="shared" si="387"/>
        <v>0</v>
      </c>
      <c r="BT135" s="13">
        <f t="shared" si="388"/>
        <v>0</v>
      </c>
      <c r="BU135" s="13">
        <f t="shared" si="389"/>
        <v>0</v>
      </c>
      <c r="BV135" s="13">
        <f t="shared" si="390"/>
        <v>0</v>
      </c>
      <c r="BW135" s="13">
        <f t="shared" si="391"/>
        <v>0</v>
      </c>
      <c r="BX135" s="13">
        <f t="shared" si="392"/>
        <v>0</v>
      </c>
      <c r="BY135" s="13">
        <f t="shared" si="393"/>
        <v>0</v>
      </c>
      <c r="BZ135" s="13">
        <f t="shared" si="394"/>
        <v>0</v>
      </c>
      <c r="CA135" s="13">
        <f t="shared" si="395"/>
        <v>0</v>
      </c>
      <c r="CB135" s="13">
        <f t="shared" si="396"/>
        <v>0</v>
      </c>
      <c r="CC135" s="13">
        <f t="shared" si="397"/>
        <v>1</v>
      </c>
      <c r="CD135" s="13">
        <f t="shared" si="398"/>
        <v>0</v>
      </c>
      <c r="CE135" s="13">
        <f t="shared" si="399"/>
        <v>0</v>
      </c>
      <c r="CF135" s="13">
        <f t="shared" si="400"/>
        <v>0</v>
      </c>
      <c r="CG135" s="13">
        <f t="shared" si="401"/>
        <v>0</v>
      </c>
      <c r="CH135" s="13">
        <f t="shared" si="402"/>
        <v>0</v>
      </c>
      <c r="CI135" s="13">
        <f t="shared" si="403"/>
        <v>0</v>
      </c>
      <c r="CJ135" s="13">
        <f t="shared" si="404"/>
        <v>0</v>
      </c>
      <c r="CK135" s="13">
        <f t="shared" si="405"/>
        <v>0</v>
      </c>
      <c r="CL135" s="13">
        <f t="shared" si="406"/>
        <v>0</v>
      </c>
      <c r="CM135" s="13">
        <f t="shared" si="407"/>
        <v>0</v>
      </c>
      <c r="CN135" s="13">
        <f t="shared" si="408"/>
        <v>0</v>
      </c>
      <c r="CO135" s="13">
        <f t="shared" si="409"/>
        <v>0</v>
      </c>
      <c r="CP135" s="13">
        <f t="shared" si="410"/>
        <v>0</v>
      </c>
      <c r="CQ135" s="13">
        <f t="shared" si="411"/>
        <v>0</v>
      </c>
      <c r="CR135" s="13">
        <f t="shared" si="412"/>
        <v>0</v>
      </c>
      <c r="CS135" s="13">
        <f t="shared" si="413"/>
        <v>0</v>
      </c>
      <c r="CT135" s="13">
        <f t="shared" si="414"/>
        <v>0</v>
      </c>
      <c r="CU135" s="13">
        <f t="shared" si="415"/>
        <v>0</v>
      </c>
      <c r="CV135" s="13">
        <f t="shared" si="416"/>
        <v>0</v>
      </c>
      <c r="CW135" s="13">
        <f t="shared" si="417"/>
        <v>0</v>
      </c>
      <c r="CX135" s="13">
        <f t="shared" si="418"/>
        <v>0</v>
      </c>
      <c r="CY135" s="13">
        <f t="shared" si="419"/>
        <v>0</v>
      </c>
      <c r="CZ135" s="13">
        <f t="shared" si="420"/>
        <v>0</v>
      </c>
      <c r="DA135" s="13">
        <f t="shared" si="421"/>
        <v>0</v>
      </c>
      <c r="DB135" s="13">
        <f t="shared" si="422"/>
        <v>0</v>
      </c>
      <c r="DC135" s="13">
        <f t="shared" si="423"/>
        <v>0</v>
      </c>
      <c r="DD135" s="13">
        <f t="shared" si="424"/>
        <v>0</v>
      </c>
      <c r="DE135" s="13">
        <f t="shared" si="425"/>
        <v>0</v>
      </c>
      <c r="DF135" s="13">
        <f t="shared" si="426"/>
        <v>0</v>
      </c>
      <c r="DG135" s="13">
        <f t="shared" si="427"/>
        <v>0</v>
      </c>
      <c r="DH135" s="13">
        <f t="shared" si="428"/>
        <v>0</v>
      </c>
      <c r="DI135" s="13">
        <f t="shared" si="429"/>
        <v>0</v>
      </c>
      <c r="DJ135" s="13">
        <f t="shared" si="430"/>
        <v>0</v>
      </c>
      <c r="DK135" s="13">
        <f t="shared" si="431"/>
        <v>0</v>
      </c>
      <c r="DL135" s="13">
        <f t="shared" si="432"/>
        <v>0</v>
      </c>
      <c r="DM135" s="13">
        <f t="shared" si="433"/>
        <v>0</v>
      </c>
      <c r="DN135" s="13">
        <f t="shared" si="434"/>
        <v>0</v>
      </c>
      <c r="DO135" s="13">
        <f t="shared" si="435"/>
        <v>0</v>
      </c>
      <c r="DP135" s="13">
        <f t="shared" si="436"/>
        <v>0</v>
      </c>
      <c r="DQ135" s="13">
        <f t="shared" si="437"/>
        <v>0</v>
      </c>
      <c r="DR135" s="13">
        <f t="shared" si="438"/>
        <v>0</v>
      </c>
      <c r="DS135" s="13">
        <f t="shared" si="439"/>
        <v>0</v>
      </c>
      <c r="DT135" s="13">
        <f t="shared" si="440"/>
        <v>0</v>
      </c>
      <c r="DU135" s="13">
        <f t="shared" si="441"/>
        <v>0</v>
      </c>
      <c r="DV135" s="13">
        <f t="shared" si="442"/>
        <v>0</v>
      </c>
      <c r="DW135" s="13">
        <f t="shared" si="443"/>
        <v>0</v>
      </c>
      <c r="DX135" s="13">
        <f t="shared" si="444"/>
        <v>0</v>
      </c>
      <c r="DY135" s="13">
        <f t="shared" si="445"/>
        <v>0</v>
      </c>
      <c r="DZ135" s="13">
        <f t="shared" si="446"/>
        <v>0</v>
      </c>
      <c r="EA135" s="13">
        <f t="shared" si="447"/>
        <v>0</v>
      </c>
      <c r="EB135" s="13">
        <f t="shared" si="448"/>
        <v>0</v>
      </c>
      <c r="EC135" s="13">
        <f t="shared" si="449"/>
        <v>0</v>
      </c>
      <c r="ED135" s="13">
        <f t="shared" si="450"/>
        <v>0</v>
      </c>
      <c r="EE135" s="13">
        <f t="shared" si="451"/>
        <v>0</v>
      </c>
      <c r="EF135" s="13">
        <f t="shared" si="452"/>
        <v>0</v>
      </c>
      <c r="EG135" s="13">
        <f t="shared" si="453"/>
        <v>0</v>
      </c>
      <c r="EH135" s="13">
        <f t="shared" si="454"/>
        <v>0</v>
      </c>
      <c r="EI135" s="13">
        <f t="shared" si="455"/>
        <v>0</v>
      </c>
      <c r="EJ135" s="13">
        <f t="shared" si="456"/>
        <v>0</v>
      </c>
      <c r="EK135" s="13">
        <f t="shared" si="457"/>
        <v>0</v>
      </c>
      <c r="EL135" s="13">
        <f t="shared" si="458"/>
        <v>0</v>
      </c>
      <c r="EM135" s="13">
        <f t="shared" si="459"/>
        <v>0</v>
      </c>
      <c r="EN135" s="13">
        <f t="shared" si="460"/>
        <v>0</v>
      </c>
      <c r="EO135" s="13">
        <f t="shared" si="461"/>
        <v>0</v>
      </c>
      <c r="EP135" s="13">
        <f t="shared" si="462"/>
        <v>0</v>
      </c>
      <c r="EQ135" s="13">
        <f t="shared" si="463"/>
        <v>0</v>
      </c>
      <c r="ER135" s="13">
        <f t="shared" si="464"/>
        <v>0</v>
      </c>
      <c r="ES135" s="13">
        <f t="shared" si="465"/>
        <v>0</v>
      </c>
      <c r="ET135" s="13">
        <f t="shared" si="466"/>
        <v>0</v>
      </c>
      <c r="EU135" s="13">
        <f t="shared" si="467"/>
        <v>0</v>
      </c>
      <c r="EV135" s="13">
        <f t="shared" si="468"/>
        <v>0</v>
      </c>
      <c r="EW135" s="13">
        <f t="shared" si="469"/>
        <v>0</v>
      </c>
      <c r="EX135" s="13">
        <f t="shared" si="470"/>
        <v>0</v>
      </c>
      <c r="EY135" s="13">
        <f t="shared" si="471"/>
        <v>0</v>
      </c>
      <c r="EZ135" s="13">
        <f t="shared" si="472"/>
        <v>0</v>
      </c>
      <c r="FA135" s="13">
        <f t="shared" si="473"/>
        <v>0</v>
      </c>
      <c r="FB135" s="13">
        <f t="shared" si="474"/>
        <v>0</v>
      </c>
      <c r="FC135" s="13">
        <f t="shared" si="475"/>
        <v>0</v>
      </c>
      <c r="FD135" s="13">
        <f t="shared" si="476"/>
        <v>0</v>
      </c>
      <c r="FE135" s="13">
        <f t="shared" si="477"/>
        <v>0</v>
      </c>
      <c r="FF135" s="13">
        <f t="shared" si="478"/>
        <v>0</v>
      </c>
      <c r="FG135" s="13">
        <f t="shared" si="479"/>
        <v>0</v>
      </c>
      <c r="FH135" s="13">
        <f t="shared" si="480"/>
        <v>0</v>
      </c>
      <c r="FI135" s="13">
        <f t="shared" si="481"/>
        <v>0</v>
      </c>
      <c r="FJ135" s="13">
        <f t="shared" si="482"/>
        <v>0</v>
      </c>
      <c r="FK135" s="13">
        <f t="shared" si="483"/>
        <v>0</v>
      </c>
      <c r="FL135" s="13">
        <f t="shared" si="484"/>
        <v>0</v>
      </c>
      <c r="FM135" s="13">
        <f t="shared" si="485"/>
        <v>0</v>
      </c>
      <c r="FN135" s="13">
        <f t="shared" si="486"/>
        <v>0</v>
      </c>
      <c r="FO135" s="13">
        <f t="shared" si="487"/>
        <v>0</v>
      </c>
      <c r="FP135" s="13">
        <f t="shared" si="488"/>
        <v>0</v>
      </c>
      <c r="FQ135" s="13">
        <f t="shared" si="489"/>
        <v>0</v>
      </c>
      <c r="FR135" s="13">
        <f t="shared" si="490"/>
        <v>0</v>
      </c>
      <c r="FS135" s="13">
        <f t="shared" si="491"/>
        <v>0</v>
      </c>
      <c r="FT135" s="13">
        <f t="shared" si="492"/>
        <v>0</v>
      </c>
      <c r="FU135" s="13">
        <f t="shared" si="493"/>
        <v>0</v>
      </c>
      <c r="FV135" s="13">
        <f t="shared" si="494"/>
        <v>0</v>
      </c>
      <c r="FW135" s="13">
        <f t="shared" si="495"/>
        <v>0</v>
      </c>
      <c r="FX135" s="13">
        <f t="shared" si="496"/>
        <v>0</v>
      </c>
      <c r="FY135" s="13">
        <f t="shared" si="497"/>
        <v>0</v>
      </c>
      <c r="FZ135" s="13">
        <f t="shared" si="498"/>
        <v>0</v>
      </c>
      <c r="GA135" s="13">
        <f t="shared" si="499"/>
        <v>0</v>
      </c>
      <c r="GB135" s="13">
        <f t="shared" si="500"/>
        <v>0</v>
      </c>
      <c r="GC135" s="13">
        <f t="shared" si="501"/>
        <v>0</v>
      </c>
      <c r="GD135" s="13">
        <f t="shared" si="502"/>
        <v>0</v>
      </c>
      <c r="GE135" s="13">
        <f t="shared" si="503"/>
        <v>0</v>
      </c>
      <c r="GF135" s="13">
        <f t="shared" si="504"/>
        <v>1</v>
      </c>
      <c r="GG135" s="13">
        <f t="shared" si="505"/>
        <v>0</v>
      </c>
      <c r="GH135" s="30">
        <f t="shared" si="506"/>
        <v>2</v>
      </c>
    </row>
    <row r="136" spans="1:190">
      <c r="A136" s="2">
        <f>'database including 834 studies'!A136</f>
        <v>135</v>
      </c>
      <c r="B136" s="2">
        <f>'database including 834 studies'!J136</f>
        <v>1</v>
      </c>
      <c r="C136" s="2">
        <f>'database including 834 studies'!K136</f>
        <v>4</v>
      </c>
      <c r="D136" s="2">
        <f>'database including 834 studies'!L136</f>
        <v>1</v>
      </c>
      <c r="E136" s="2">
        <f>'database including 834 studies'!M136</f>
        <v>1</v>
      </c>
      <c r="F136" s="2">
        <f>'database including 834 studies'!N136</f>
        <v>1</v>
      </c>
      <c r="G136" s="2">
        <f>'database including 834 studies'!O136</f>
        <v>1</v>
      </c>
      <c r="H136" s="2">
        <f>'database including 834 studies'!P136</f>
        <v>0</v>
      </c>
      <c r="I136" s="2">
        <f>'database including 834 studies'!Q136</f>
        <v>0</v>
      </c>
      <c r="J136" s="2">
        <f>'database including 834 studies'!R136</f>
        <v>2022</v>
      </c>
      <c r="K136" s="29">
        <f>'database including 834 studies'!A666</f>
        <v>665</v>
      </c>
      <c r="L136" s="2">
        <f>'database including 834 studies'!J666</f>
        <v>0</v>
      </c>
      <c r="M136" s="2">
        <f>'database including 834 studies'!K666</f>
        <v>6</v>
      </c>
      <c r="N136" s="2">
        <f>'database including 834 studies'!L666</f>
        <v>1</v>
      </c>
      <c r="O136" s="2">
        <f>'database including 834 studies'!M666</f>
        <v>1</v>
      </c>
      <c r="P136" s="2">
        <f>'database including 834 studies'!N666</f>
        <v>1</v>
      </c>
      <c r="Q136" s="2">
        <f>'database including 834 studies'!O666</f>
        <v>1</v>
      </c>
      <c r="R136" s="2">
        <f>'database including 834 studies'!P666</f>
        <v>1</v>
      </c>
      <c r="S136" s="2">
        <f>'database including 834 studies'!Q666</f>
        <v>1</v>
      </c>
      <c r="T136" s="2">
        <f>'database including 834 studies'!R666</f>
        <v>2017</v>
      </c>
      <c r="V136" s="13">
        <f t="shared" si="338"/>
        <v>0</v>
      </c>
      <c r="W136" s="13">
        <f t="shared" si="339"/>
        <v>0</v>
      </c>
      <c r="X136" s="13">
        <f t="shared" si="340"/>
        <v>0</v>
      </c>
      <c r="Y136" s="13">
        <f t="shared" si="341"/>
        <v>0</v>
      </c>
      <c r="Z136" s="13">
        <f t="shared" si="342"/>
        <v>0</v>
      </c>
      <c r="AA136" s="13">
        <f t="shared" si="343"/>
        <v>0</v>
      </c>
      <c r="AB136" s="13">
        <f t="shared" si="344"/>
        <v>0</v>
      </c>
      <c r="AC136" s="13">
        <f t="shared" si="345"/>
        <v>0</v>
      </c>
      <c r="AD136" s="13">
        <f t="shared" si="346"/>
        <v>0</v>
      </c>
      <c r="AE136" s="13">
        <f t="shared" si="347"/>
        <v>0</v>
      </c>
      <c r="AF136" s="13">
        <f t="shared" si="348"/>
        <v>0</v>
      </c>
      <c r="AG136" s="13">
        <f t="shared" si="349"/>
        <v>0</v>
      </c>
      <c r="AH136" s="13">
        <f t="shared" si="350"/>
        <v>0</v>
      </c>
      <c r="AI136" s="13">
        <f t="shared" si="351"/>
        <v>0</v>
      </c>
      <c r="AJ136" s="13">
        <f t="shared" si="352"/>
        <v>0</v>
      </c>
      <c r="AK136" s="13">
        <f t="shared" si="353"/>
        <v>0</v>
      </c>
      <c r="AL136" s="13">
        <f t="shared" si="354"/>
        <v>0</v>
      </c>
      <c r="AM136" s="13">
        <f t="shared" si="355"/>
        <v>0</v>
      </c>
      <c r="AN136" s="13">
        <f t="shared" si="356"/>
        <v>0</v>
      </c>
      <c r="AO136" s="13">
        <f t="shared" si="357"/>
        <v>0</v>
      </c>
      <c r="AP136" s="13">
        <f t="shared" si="358"/>
        <v>0</v>
      </c>
      <c r="AQ136" s="13">
        <f t="shared" si="359"/>
        <v>0</v>
      </c>
      <c r="AR136" s="13">
        <f t="shared" si="360"/>
        <v>0</v>
      </c>
      <c r="AS136" s="13">
        <f t="shared" si="361"/>
        <v>0</v>
      </c>
      <c r="AT136" s="13">
        <f t="shared" si="362"/>
        <v>0</v>
      </c>
      <c r="AU136" s="13">
        <f t="shared" si="363"/>
        <v>0</v>
      </c>
      <c r="AV136" s="13">
        <f t="shared" si="364"/>
        <v>0</v>
      </c>
      <c r="AW136" s="13">
        <f t="shared" si="365"/>
        <v>0</v>
      </c>
      <c r="AX136" s="13">
        <f t="shared" si="366"/>
        <v>0</v>
      </c>
      <c r="AY136" s="13">
        <f t="shared" si="367"/>
        <v>0</v>
      </c>
      <c r="AZ136" s="13">
        <f t="shared" si="368"/>
        <v>0</v>
      </c>
      <c r="BA136" s="13">
        <f t="shared" si="369"/>
        <v>0</v>
      </c>
      <c r="BB136" s="13">
        <f t="shared" si="370"/>
        <v>0</v>
      </c>
      <c r="BC136" s="13">
        <f t="shared" si="371"/>
        <v>0</v>
      </c>
      <c r="BD136" s="13">
        <f t="shared" si="372"/>
        <v>0</v>
      </c>
      <c r="BE136" s="13">
        <f t="shared" si="373"/>
        <v>0</v>
      </c>
      <c r="BF136" s="13">
        <f t="shared" si="374"/>
        <v>0</v>
      </c>
      <c r="BG136" s="13">
        <f t="shared" si="375"/>
        <v>0</v>
      </c>
      <c r="BH136" s="13">
        <f t="shared" si="376"/>
        <v>0</v>
      </c>
      <c r="BI136" s="13">
        <f t="shared" si="377"/>
        <v>0</v>
      </c>
      <c r="BJ136" s="13">
        <f t="shared" si="378"/>
        <v>0</v>
      </c>
      <c r="BK136" s="13">
        <f t="shared" si="379"/>
        <v>0</v>
      </c>
      <c r="BL136" s="13">
        <f t="shared" si="380"/>
        <v>0</v>
      </c>
      <c r="BM136" s="13">
        <f t="shared" si="381"/>
        <v>0</v>
      </c>
      <c r="BN136" s="13">
        <f t="shared" si="382"/>
        <v>0</v>
      </c>
      <c r="BO136" s="13">
        <f t="shared" si="383"/>
        <v>0</v>
      </c>
      <c r="BP136" s="13">
        <f t="shared" si="384"/>
        <v>0</v>
      </c>
      <c r="BQ136" s="13">
        <f t="shared" si="385"/>
        <v>0</v>
      </c>
      <c r="BR136" s="13">
        <f t="shared" si="386"/>
        <v>0</v>
      </c>
      <c r="BS136" s="13">
        <f t="shared" si="387"/>
        <v>0</v>
      </c>
      <c r="BT136" s="13">
        <f t="shared" si="388"/>
        <v>0</v>
      </c>
      <c r="BU136" s="13">
        <f t="shared" si="389"/>
        <v>0</v>
      </c>
      <c r="BV136" s="13">
        <f t="shared" si="390"/>
        <v>0</v>
      </c>
      <c r="BW136" s="13">
        <f t="shared" si="391"/>
        <v>0</v>
      </c>
      <c r="BX136" s="13">
        <f t="shared" si="392"/>
        <v>0</v>
      </c>
      <c r="BY136" s="13">
        <f t="shared" si="393"/>
        <v>0</v>
      </c>
      <c r="BZ136" s="13">
        <f t="shared" si="394"/>
        <v>0</v>
      </c>
      <c r="CA136" s="13">
        <f t="shared" si="395"/>
        <v>0</v>
      </c>
      <c r="CB136" s="13">
        <f t="shared" si="396"/>
        <v>0</v>
      </c>
      <c r="CC136" s="13">
        <f t="shared" si="397"/>
        <v>1</v>
      </c>
      <c r="CD136" s="13">
        <f t="shared" si="398"/>
        <v>0</v>
      </c>
      <c r="CE136" s="13">
        <f t="shared" si="399"/>
        <v>0</v>
      </c>
      <c r="CF136" s="13">
        <f t="shared" si="400"/>
        <v>0</v>
      </c>
      <c r="CG136" s="13">
        <f t="shared" si="401"/>
        <v>0</v>
      </c>
      <c r="CH136" s="13">
        <f t="shared" si="402"/>
        <v>0</v>
      </c>
      <c r="CI136" s="13">
        <f t="shared" si="403"/>
        <v>0</v>
      </c>
      <c r="CJ136" s="13">
        <f t="shared" si="404"/>
        <v>0</v>
      </c>
      <c r="CK136" s="13">
        <f t="shared" si="405"/>
        <v>0</v>
      </c>
      <c r="CL136" s="13">
        <f t="shared" si="406"/>
        <v>0</v>
      </c>
      <c r="CM136" s="13">
        <f t="shared" si="407"/>
        <v>0</v>
      </c>
      <c r="CN136" s="13">
        <f t="shared" si="408"/>
        <v>0</v>
      </c>
      <c r="CO136" s="13">
        <f t="shared" si="409"/>
        <v>0</v>
      </c>
      <c r="CP136" s="13">
        <f t="shared" si="410"/>
        <v>0</v>
      </c>
      <c r="CQ136" s="13">
        <f t="shared" si="411"/>
        <v>0</v>
      </c>
      <c r="CR136" s="13">
        <f t="shared" si="412"/>
        <v>0</v>
      </c>
      <c r="CS136" s="13">
        <f t="shared" si="413"/>
        <v>0</v>
      </c>
      <c r="CT136" s="13">
        <f t="shared" si="414"/>
        <v>0</v>
      </c>
      <c r="CU136" s="13">
        <f t="shared" si="415"/>
        <v>0</v>
      </c>
      <c r="CV136" s="13">
        <f t="shared" si="416"/>
        <v>0</v>
      </c>
      <c r="CW136" s="13">
        <f t="shared" si="417"/>
        <v>0</v>
      </c>
      <c r="CX136" s="13">
        <f t="shared" si="418"/>
        <v>0</v>
      </c>
      <c r="CY136" s="13">
        <f t="shared" si="419"/>
        <v>0</v>
      </c>
      <c r="CZ136" s="13">
        <f t="shared" si="420"/>
        <v>0</v>
      </c>
      <c r="DA136" s="13">
        <f t="shared" si="421"/>
        <v>0</v>
      </c>
      <c r="DB136" s="13">
        <f t="shared" si="422"/>
        <v>0</v>
      </c>
      <c r="DC136" s="13">
        <f t="shared" si="423"/>
        <v>0</v>
      </c>
      <c r="DD136" s="13">
        <f t="shared" si="424"/>
        <v>0</v>
      </c>
      <c r="DE136" s="13">
        <f t="shared" si="425"/>
        <v>0</v>
      </c>
      <c r="DF136" s="13">
        <f t="shared" si="426"/>
        <v>0</v>
      </c>
      <c r="DG136" s="13">
        <f t="shared" si="427"/>
        <v>0</v>
      </c>
      <c r="DH136" s="13">
        <f t="shared" si="428"/>
        <v>0</v>
      </c>
      <c r="DI136" s="13">
        <f t="shared" si="429"/>
        <v>0</v>
      </c>
      <c r="DJ136" s="13">
        <f t="shared" si="430"/>
        <v>0</v>
      </c>
      <c r="DK136" s="13">
        <f t="shared" si="431"/>
        <v>0</v>
      </c>
      <c r="DL136" s="13">
        <f t="shared" si="432"/>
        <v>0</v>
      </c>
      <c r="DM136" s="13">
        <f t="shared" si="433"/>
        <v>0</v>
      </c>
      <c r="DN136" s="13">
        <f t="shared" si="434"/>
        <v>0</v>
      </c>
      <c r="DO136" s="13">
        <f t="shared" si="435"/>
        <v>0</v>
      </c>
      <c r="DP136" s="13">
        <f t="shared" si="436"/>
        <v>0</v>
      </c>
      <c r="DQ136" s="13">
        <f t="shared" si="437"/>
        <v>0</v>
      </c>
      <c r="DR136" s="13">
        <f t="shared" si="438"/>
        <v>0</v>
      </c>
      <c r="DS136" s="13">
        <f t="shared" si="439"/>
        <v>0</v>
      </c>
      <c r="DT136" s="13">
        <f t="shared" si="440"/>
        <v>0</v>
      </c>
      <c r="DU136" s="13">
        <f t="shared" si="441"/>
        <v>0</v>
      </c>
      <c r="DV136" s="13">
        <f t="shared" si="442"/>
        <v>0</v>
      </c>
      <c r="DW136" s="13">
        <f t="shared" si="443"/>
        <v>0</v>
      </c>
      <c r="DX136" s="13">
        <f t="shared" si="444"/>
        <v>0</v>
      </c>
      <c r="DY136" s="13">
        <f t="shared" si="445"/>
        <v>0</v>
      </c>
      <c r="DZ136" s="13">
        <f t="shared" si="446"/>
        <v>0</v>
      </c>
      <c r="EA136" s="13">
        <f t="shared" si="447"/>
        <v>0</v>
      </c>
      <c r="EB136" s="13">
        <f t="shared" si="448"/>
        <v>0</v>
      </c>
      <c r="EC136" s="13">
        <f t="shared" si="449"/>
        <v>0</v>
      </c>
      <c r="ED136" s="13">
        <f t="shared" si="450"/>
        <v>0</v>
      </c>
      <c r="EE136" s="13">
        <f t="shared" si="451"/>
        <v>0</v>
      </c>
      <c r="EF136" s="13">
        <f t="shared" si="452"/>
        <v>0</v>
      </c>
      <c r="EG136" s="13">
        <f t="shared" si="453"/>
        <v>0</v>
      </c>
      <c r="EH136" s="13">
        <f t="shared" si="454"/>
        <v>0</v>
      </c>
      <c r="EI136" s="13">
        <f t="shared" si="455"/>
        <v>0</v>
      </c>
      <c r="EJ136" s="13">
        <f t="shared" si="456"/>
        <v>0</v>
      </c>
      <c r="EK136" s="13">
        <f t="shared" si="457"/>
        <v>0</v>
      </c>
      <c r="EL136" s="13">
        <f t="shared" si="458"/>
        <v>0</v>
      </c>
      <c r="EM136" s="13">
        <f t="shared" si="459"/>
        <v>0</v>
      </c>
      <c r="EN136" s="13">
        <f t="shared" si="460"/>
        <v>0</v>
      </c>
      <c r="EO136" s="13">
        <f t="shared" si="461"/>
        <v>0</v>
      </c>
      <c r="EP136" s="13">
        <f t="shared" si="462"/>
        <v>0</v>
      </c>
      <c r="EQ136" s="13">
        <f t="shared" si="463"/>
        <v>0</v>
      </c>
      <c r="ER136" s="13">
        <f t="shared" si="464"/>
        <v>0</v>
      </c>
      <c r="ES136" s="13">
        <f t="shared" si="465"/>
        <v>0</v>
      </c>
      <c r="ET136" s="13">
        <f t="shared" si="466"/>
        <v>0</v>
      </c>
      <c r="EU136" s="13">
        <f t="shared" si="467"/>
        <v>0</v>
      </c>
      <c r="EV136" s="13">
        <f t="shared" si="468"/>
        <v>0</v>
      </c>
      <c r="EW136" s="13">
        <f t="shared" si="469"/>
        <v>0</v>
      </c>
      <c r="EX136" s="13">
        <f t="shared" si="470"/>
        <v>0</v>
      </c>
      <c r="EY136" s="13">
        <f t="shared" si="471"/>
        <v>0</v>
      </c>
      <c r="EZ136" s="13">
        <f t="shared" si="472"/>
        <v>0</v>
      </c>
      <c r="FA136" s="13">
        <f t="shared" si="473"/>
        <v>0</v>
      </c>
      <c r="FB136" s="13">
        <f t="shared" si="474"/>
        <v>0</v>
      </c>
      <c r="FC136" s="13">
        <f t="shared" si="475"/>
        <v>0</v>
      </c>
      <c r="FD136" s="13">
        <f t="shared" si="476"/>
        <v>0</v>
      </c>
      <c r="FE136" s="13">
        <f t="shared" si="477"/>
        <v>0</v>
      </c>
      <c r="FF136" s="13">
        <f t="shared" si="478"/>
        <v>0</v>
      </c>
      <c r="FG136" s="13">
        <f t="shared" si="479"/>
        <v>0</v>
      </c>
      <c r="FH136" s="13">
        <f t="shared" si="480"/>
        <v>0</v>
      </c>
      <c r="FI136" s="13">
        <f t="shared" si="481"/>
        <v>0</v>
      </c>
      <c r="FJ136" s="13">
        <f t="shared" si="482"/>
        <v>0</v>
      </c>
      <c r="FK136" s="13">
        <f t="shared" si="483"/>
        <v>0</v>
      </c>
      <c r="FL136" s="13">
        <f t="shared" si="484"/>
        <v>0</v>
      </c>
      <c r="FM136" s="13">
        <f t="shared" si="485"/>
        <v>0</v>
      </c>
      <c r="FN136" s="13">
        <f t="shared" si="486"/>
        <v>0</v>
      </c>
      <c r="FO136" s="13">
        <f t="shared" si="487"/>
        <v>0</v>
      </c>
      <c r="FP136" s="13">
        <f t="shared" si="488"/>
        <v>0</v>
      </c>
      <c r="FQ136" s="13">
        <f t="shared" si="489"/>
        <v>0</v>
      </c>
      <c r="FR136" s="13">
        <f t="shared" si="490"/>
        <v>0</v>
      </c>
      <c r="FS136" s="13">
        <f t="shared" si="491"/>
        <v>0</v>
      </c>
      <c r="FT136" s="13">
        <f t="shared" si="492"/>
        <v>0</v>
      </c>
      <c r="FU136" s="13">
        <f t="shared" si="493"/>
        <v>0</v>
      </c>
      <c r="FV136" s="13">
        <f t="shared" si="494"/>
        <v>0</v>
      </c>
      <c r="FW136" s="13">
        <f t="shared" si="495"/>
        <v>0</v>
      </c>
      <c r="FX136" s="13">
        <f t="shared" si="496"/>
        <v>0</v>
      </c>
      <c r="FY136" s="13">
        <f t="shared" si="497"/>
        <v>0</v>
      </c>
      <c r="FZ136" s="13">
        <f t="shared" si="498"/>
        <v>0</v>
      </c>
      <c r="GA136" s="13">
        <f t="shared" si="499"/>
        <v>0</v>
      </c>
      <c r="GB136" s="13">
        <f t="shared" si="500"/>
        <v>1</v>
      </c>
      <c r="GC136" s="13">
        <f t="shared" si="501"/>
        <v>0</v>
      </c>
      <c r="GD136" s="13">
        <f t="shared" si="502"/>
        <v>0</v>
      </c>
      <c r="GE136" s="13">
        <f t="shared" si="503"/>
        <v>0</v>
      </c>
      <c r="GF136" s="13">
        <f t="shared" si="504"/>
        <v>0</v>
      </c>
      <c r="GG136" s="13">
        <f t="shared" si="505"/>
        <v>0</v>
      </c>
      <c r="GH136" s="30">
        <f t="shared" si="506"/>
        <v>2</v>
      </c>
    </row>
    <row r="137" spans="1:190">
      <c r="A137" s="2">
        <f>'database including 834 studies'!A137</f>
        <v>136</v>
      </c>
      <c r="B137" s="2">
        <f>'database including 834 studies'!J137</f>
        <v>1</v>
      </c>
      <c r="C137" s="2">
        <f>'database including 834 studies'!K137</f>
        <v>4</v>
      </c>
      <c r="D137" s="2">
        <f>'database including 834 studies'!L137</f>
        <v>0</v>
      </c>
      <c r="E137" s="2">
        <f>'database including 834 studies'!M137</f>
        <v>1</v>
      </c>
      <c r="F137" s="2">
        <f>'database including 834 studies'!N137</f>
        <v>1</v>
      </c>
      <c r="G137" s="2">
        <f>'database including 834 studies'!O137</f>
        <v>1</v>
      </c>
      <c r="H137" s="2">
        <f>'database including 834 studies'!P137</f>
        <v>1</v>
      </c>
      <c r="I137" s="2">
        <f>'database including 834 studies'!Q137</f>
        <v>0</v>
      </c>
      <c r="J137" s="2">
        <f>'database including 834 studies'!R137</f>
        <v>2020</v>
      </c>
      <c r="K137" s="29">
        <f>'database including 834 studies'!A667</f>
        <v>666</v>
      </c>
      <c r="L137" s="2">
        <f>'database including 834 studies'!J667</f>
        <v>0</v>
      </c>
      <c r="M137" s="2">
        <f>'database including 834 studies'!K667</f>
        <v>6</v>
      </c>
      <c r="N137" s="2">
        <f>'database including 834 studies'!L667</f>
        <v>1</v>
      </c>
      <c r="O137" s="2">
        <f>'database including 834 studies'!M667</f>
        <v>1</v>
      </c>
      <c r="P137" s="2">
        <f>'database including 834 studies'!N667</f>
        <v>1</v>
      </c>
      <c r="Q137" s="2">
        <f>'database including 834 studies'!O667</f>
        <v>1</v>
      </c>
      <c r="R137" s="2">
        <f>'database including 834 studies'!P667</f>
        <v>1</v>
      </c>
      <c r="S137" s="2">
        <f>'database including 834 studies'!Q667</f>
        <v>1</v>
      </c>
      <c r="T137" s="2">
        <f>'database including 834 studies'!R667</f>
        <v>2018</v>
      </c>
      <c r="V137" s="13">
        <f t="shared" si="338"/>
        <v>0</v>
      </c>
      <c r="W137" s="13">
        <f t="shared" si="339"/>
        <v>0</v>
      </c>
      <c r="X137" s="13">
        <f t="shared" si="340"/>
        <v>0</v>
      </c>
      <c r="Y137" s="13">
        <f t="shared" si="341"/>
        <v>0</v>
      </c>
      <c r="Z137" s="13">
        <f t="shared" si="342"/>
        <v>0</v>
      </c>
      <c r="AA137" s="13">
        <f t="shared" si="343"/>
        <v>0</v>
      </c>
      <c r="AB137" s="13">
        <f t="shared" si="344"/>
        <v>0</v>
      </c>
      <c r="AC137" s="13">
        <f t="shared" si="345"/>
        <v>0</v>
      </c>
      <c r="AD137" s="13">
        <f t="shared" si="346"/>
        <v>0</v>
      </c>
      <c r="AE137" s="13">
        <f t="shared" si="347"/>
        <v>0</v>
      </c>
      <c r="AF137" s="13">
        <f t="shared" si="348"/>
        <v>0</v>
      </c>
      <c r="AG137" s="13">
        <f t="shared" si="349"/>
        <v>0</v>
      </c>
      <c r="AH137" s="13">
        <f t="shared" si="350"/>
        <v>0</v>
      </c>
      <c r="AI137" s="13">
        <f t="shared" si="351"/>
        <v>0</v>
      </c>
      <c r="AJ137" s="13">
        <f t="shared" si="352"/>
        <v>0</v>
      </c>
      <c r="AK137" s="13">
        <f t="shared" si="353"/>
        <v>0</v>
      </c>
      <c r="AL137" s="13">
        <f t="shared" si="354"/>
        <v>0</v>
      </c>
      <c r="AM137" s="13">
        <f t="shared" si="355"/>
        <v>0</v>
      </c>
      <c r="AN137" s="13">
        <f t="shared" si="356"/>
        <v>0</v>
      </c>
      <c r="AO137" s="13">
        <f t="shared" si="357"/>
        <v>0</v>
      </c>
      <c r="AP137" s="13">
        <f t="shared" si="358"/>
        <v>0</v>
      </c>
      <c r="AQ137" s="13">
        <f t="shared" si="359"/>
        <v>0</v>
      </c>
      <c r="AR137" s="13">
        <f t="shared" si="360"/>
        <v>0</v>
      </c>
      <c r="AS137" s="13">
        <f t="shared" si="361"/>
        <v>0</v>
      </c>
      <c r="AT137" s="13">
        <f t="shared" si="362"/>
        <v>0</v>
      </c>
      <c r="AU137" s="13">
        <f t="shared" si="363"/>
        <v>0</v>
      </c>
      <c r="AV137" s="13">
        <f t="shared" si="364"/>
        <v>0</v>
      </c>
      <c r="AW137" s="13">
        <f t="shared" si="365"/>
        <v>0</v>
      </c>
      <c r="AX137" s="13">
        <f t="shared" si="366"/>
        <v>0</v>
      </c>
      <c r="AY137" s="13">
        <f t="shared" si="367"/>
        <v>0</v>
      </c>
      <c r="AZ137" s="13">
        <f t="shared" si="368"/>
        <v>0</v>
      </c>
      <c r="BA137" s="13">
        <f t="shared" si="369"/>
        <v>0</v>
      </c>
      <c r="BB137" s="13">
        <f t="shared" si="370"/>
        <v>0</v>
      </c>
      <c r="BC137" s="13">
        <f t="shared" si="371"/>
        <v>0</v>
      </c>
      <c r="BD137" s="13">
        <f t="shared" si="372"/>
        <v>0</v>
      </c>
      <c r="BE137" s="13">
        <f t="shared" si="373"/>
        <v>0</v>
      </c>
      <c r="BF137" s="13">
        <f t="shared" si="374"/>
        <v>0</v>
      </c>
      <c r="BG137" s="13">
        <f t="shared" si="375"/>
        <v>0</v>
      </c>
      <c r="BH137" s="13">
        <f t="shared" si="376"/>
        <v>0</v>
      </c>
      <c r="BI137" s="13">
        <f t="shared" si="377"/>
        <v>0</v>
      </c>
      <c r="BJ137" s="13">
        <f t="shared" si="378"/>
        <v>0</v>
      </c>
      <c r="BK137" s="13">
        <f t="shared" si="379"/>
        <v>0</v>
      </c>
      <c r="BL137" s="13">
        <f t="shared" si="380"/>
        <v>0</v>
      </c>
      <c r="BM137" s="13">
        <f t="shared" si="381"/>
        <v>0</v>
      </c>
      <c r="BN137" s="13">
        <f t="shared" si="382"/>
        <v>0</v>
      </c>
      <c r="BO137" s="13">
        <f t="shared" si="383"/>
        <v>0</v>
      </c>
      <c r="BP137" s="13">
        <f t="shared" si="384"/>
        <v>0</v>
      </c>
      <c r="BQ137" s="13">
        <f t="shared" si="385"/>
        <v>0</v>
      </c>
      <c r="BR137" s="13">
        <f t="shared" si="386"/>
        <v>0</v>
      </c>
      <c r="BS137" s="13">
        <f t="shared" si="387"/>
        <v>0</v>
      </c>
      <c r="BT137" s="13">
        <f t="shared" si="388"/>
        <v>0</v>
      </c>
      <c r="BU137" s="13">
        <f t="shared" si="389"/>
        <v>0</v>
      </c>
      <c r="BV137" s="13">
        <f t="shared" si="390"/>
        <v>0</v>
      </c>
      <c r="BW137" s="13">
        <f t="shared" si="391"/>
        <v>0</v>
      </c>
      <c r="BX137" s="13">
        <f t="shared" si="392"/>
        <v>0</v>
      </c>
      <c r="BY137" s="13">
        <f t="shared" si="393"/>
        <v>0</v>
      </c>
      <c r="BZ137" s="13">
        <f t="shared" si="394"/>
        <v>0</v>
      </c>
      <c r="CA137" s="13">
        <f t="shared" si="395"/>
        <v>1</v>
      </c>
      <c r="CB137" s="13">
        <f t="shared" si="396"/>
        <v>0</v>
      </c>
      <c r="CC137" s="13">
        <f t="shared" si="397"/>
        <v>0</v>
      </c>
      <c r="CD137" s="13">
        <f t="shared" si="398"/>
        <v>0</v>
      </c>
      <c r="CE137" s="13">
        <f t="shared" si="399"/>
        <v>0</v>
      </c>
      <c r="CF137" s="13">
        <f t="shared" si="400"/>
        <v>0</v>
      </c>
      <c r="CG137" s="13">
        <f t="shared" si="401"/>
        <v>0</v>
      </c>
      <c r="CH137" s="13">
        <f t="shared" si="402"/>
        <v>0</v>
      </c>
      <c r="CI137" s="13">
        <f t="shared" si="403"/>
        <v>0</v>
      </c>
      <c r="CJ137" s="13">
        <f t="shared" si="404"/>
        <v>0</v>
      </c>
      <c r="CK137" s="13">
        <f t="shared" si="405"/>
        <v>0</v>
      </c>
      <c r="CL137" s="13">
        <f t="shared" si="406"/>
        <v>0</v>
      </c>
      <c r="CM137" s="13">
        <f t="shared" si="407"/>
        <v>0</v>
      </c>
      <c r="CN137" s="13">
        <f t="shared" si="408"/>
        <v>0</v>
      </c>
      <c r="CO137" s="13">
        <f t="shared" si="409"/>
        <v>0</v>
      </c>
      <c r="CP137" s="13">
        <f t="shared" si="410"/>
        <v>0</v>
      </c>
      <c r="CQ137" s="13">
        <f t="shared" si="411"/>
        <v>0</v>
      </c>
      <c r="CR137" s="13">
        <f t="shared" si="412"/>
        <v>0</v>
      </c>
      <c r="CS137" s="13">
        <f t="shared" si="413"/>
        <v>0</v>
      </c>
      <c r="CT137" s="13">
        <f t="shared" si="414"/>
        <v>0</v>
      </c>
      <c r="CU137" s="13">
        <f t="shared" si="415"/>
        <v>0</v>
      </c>
      <c r="CV137" s="13">
        <f t="shared" si="416"/>
        <v>0</v>
      </c>
      <c r="CW137" s="13">
        <f t="shared" si="417"/>
        <v>0</v>
      </c>
      <c r="CX137" s="13">
        <f t="shared" si="418"/>
        <v>0</v>
      </c>
      <c r="CY137" s="13">
        <f t="shared" si="419"/>
        <v>0</v>
      </c>
      <c r="CZ137" s="13">
        <f t="shared" si="420"/>
        <v>0</v>
      </c>
      <c r="DA137" s="13">
        <f t="shared" si="421"/>
        <v>0</v>
      </c>
      <c r="DB137" s="13">
        <f t="shared" si="422"/>
        <v>0</v>
      </c>
      <c r="DC137" s="13">
        <f t="shared" si="423"/>
        <v>0</v>
      </c>
      <c r="DD137" s="13">
        <f t="shared" si="424"/>
        <v>0</v>
      </c>
      <c r="DE137" s="13">
        <f t="shared" si="425"/>
        <v>0</v>
      </c>
      <c r="DF137" s="13">
        <f t="shared" si="426"/>
        <v>0</v>
      </c>
      <c r="DG137" s="13">
        <f t="shared" si="427"/>
        <v>0</v>
      </c>
      <c r="DH137" s="13">
        <f t="shared" si="428"/>
        <v>0</v>
      </c>
      <c r="DI137" s="13">
        <f t="shared" si="429"/>
        <v>0</v>
      </c>
      <c r="DJ137" s="13">
        <f t="shared" si="430"/>
        <v>0</v>
      </c>
      <c r="DK137" s="13">
        <f t="shared" si="431"/>
        <v>0</v>
      </c>
      <c r="DL137" s="13">
        <f t="shared" si="432"/>
        <v>0</v>
      </c>
      <c r="DM137" s="13">
        <f t="shared" si="433"/>
        <v>0</v>
      </c>
      <c r="DN137" s="13">
        <f t="shared" si="434"/>
        <v>0</v>
      </c>
      <c r="DO137" s="13">
        <f t="shared" si="435"/>
        <v>0</v>
      </c>
      <c r="DP137" s="13">
        <f t="shared" si="436"/>
        <v>0</v>
      </c>
      <c r="DQ137" s="13">
        <f t="shared" si="437"/>
        <v>0</v>
      </c>
      <c r="DR137" s="13">
        <f t="shared" si="438"/>
        <v>0</v>
      </c>
      <c r="DS137" s="13">
        <f t="shared" si="439"/>
        <v>0</v>
      </c>
      <c r="DT137" s="13">
        <f t="shared" si="440"/>
        <v>0</v>
      </c>
      <c r="DU137" s="13">
        <f t="shared" si="441"/>
        <v>0</v>
      </c>
      <c r="DV137" s="13">
        <f t="shared" si="442"/>
        <v>0</v>
      </c>
      <c r="DW137" s="13">
        <f t="shared" si="443"/>
        <v>0</v>
      </c>
      <c r="DX137" s="13">
        <f t="shared" si="444"/>
        <v>0</v>
      </c>
      <c r="DY137" s="13">
        <f t="shared" si="445"/>
        <v>0</v>
      </c>
      <c r="DZ137" s="13">
        <f t="shared" si="446"/>
        <v>0</v>
      </c>
      <c r="EA137" s="13">
        <f t="shared" si="447"/>
        <v>0</v>
      </c>
      <c r="EB137" s="13">
        <f t="shared" si="448"/>
        <v>0</v>
      </c>
      <c r="EC137" s="13">
        <f t="shared" si="449"/>
        <v>0</v>
      </c>
      <c r="ED137" s="13">
        <f t="shared" si="450"/>
        <v>0</v>
      </c>
      <c r="EE137" s="13">
        <f t="shared" si="451"/>
        <v>0</v>
      </c>
      <c r="EF137" s="13">
        <f t="shared" si="452"/>
        <v>0</v>
      </c>
      <c r="EG137" s="13">
        <f t="shared" si="453"/>
        <v>0</v>
      </c>
      <c r="EH137" s="13">
        <f t="shared" si="454"/>
        <v>0</v>
      </c>
      <c r="EI137" s="13">
        <f t="shared" si="455"/>
        <v>0</v>
      </c>
      <c r="EJ137" s="13">
        <f t="shared" si="456"/>
        <v>0</v>
      </c>
      <c r="EK137" s="13">
        <f t="shared" si="457"/>
        <v>0</v>
      </c>
      <c r="EL137" s="13">
        <f t="shared" si="458"/>
        <v>0</v>
      </c>
      <c r="EM137" s="13">
        <f t="shared" si="459"/>
        <v>0</v>
      </c>
      <c r="EN137" s="13">
        <f t="shared" si="460"/>
        <v>0</v>
      </c>
      <c r="EO137" s="13">
        <f t="shared" si="461"/>
        <v>0</v>
      </c>
      <c r="EP137" s="13">
        <f t="shared" si="462"/>
        <v>0</v>
      </c>
      <c r="EQ137" s="13">
        <f t="shared" si="463"/>
        <v>0</v>
      </c>
      <c r="ER137" s="13">
        <f t="shared" si="464"/>
        <v>0</v>
      </c>
      <c r="ES137" s="13">
        <f t="shared" si="465"/>
        <v>0</v>
      </c>
      <c r="ET137" s="13">
        <f t="shared" si="466"/>
        <v>0</v>
      </c>
      <c r="EU137" s="13">
        <f t="shared" si="467"/>
        <v>0</v>
      </c>
      <c r="EV137" s="13">
        <f t="shared" si="468"/>
        <v>0</v>
      </c>
      <c r="EW137" s="13">
        <f t="shared" si="469"/>
        <v>0</v>
      </c>
      <c r="EX137" s="13">
        <f t="shared" si="470"/>
        <v>0</v>
      </c>
      <c r="EY137" s="13">
        <f t="shared" si="471"/>
        <v>0</v>
      </c>
      <c r="EZ137" s="13">
        <f t="shared" si="472"/>
        <v>0</v>
      </c>
      <c r="FA137" s="13">
        <f t="shared" si="473"/>
        <v>0</v>
      </c>
      <c r="FB137" s="13">
        <f t="shared" si="474"/>
        <v>0</v>
      </c>
      <c r="FC137" s="13">
        <f t="shared" si="475"/>
        <v>0</v>
      </c>
      <c r="FD137" s="13">
        <f t="shared" si="476"/>
        <v>0</v>
      </c>
      <c r="FE137" s="13">
        <f t="shared" si="477"/>
        <v>0</v>
      </c>
      <c r="FF137" s="13">
        <f t="shared" si="478"/>
        <v>0</v>
      </c>
      <c r="FG137" s="13">
        <f t="shared" si="479"/>
        <v>0</v>
      </c>
      <c r="FH137" s="13">
        <f t="shared" si="480"/>
        <v>0</v>
      </c>
      <c r="FI137" s="13">
        <f t="shared" si="481"/>
        <v>0</v>
      </c>
      <c r="FJ137" s="13">
        <f t="shared" si="482"/>
        <v>0</v>
      </c>
      <c r="FK137" s="13">
        <f t="shared" si="483"/>
        <v>0</v>
      </c>
      <c r="FL137" s="13">
        <f t="shared" si="484"/>
        <v>0</v>
      </c>
      <c r="FM137" s="13">
        <f t="shared" si="485"/>
        <v>0</v>
      </c>
      <c r="FN137" s="13">
        <f t="shared" si="486"/>
        <v>0</v>
      </c>
      <c r="FO137" s="13">
        <f t="shared" si="487"/>
        <v>0</v>
      </c>
      <c r="FP137" s="13">
        <f t="shared" si="488"/>
        <v>0</v>
      </c>
      <c r="FQ137" s="13">
        <f t="shared" si="489"/>
        <v>0</v>
      </c>
      <c r="FR137" s="13">
        <f t="shared" si="490"/>
        <v>0</v>
      </c>
      <c r="FS137" s="13">
        <f t="shared" si="491"/>
        <v>0</v>
      </c>
      <c r="FT137" s="13">
        <f t="shared" si="492"/>
        <v>0</v>
      </c>
      <c r="FU137" s="13">
        <f t="shared" si="493"/>
        <v>0</v>
      </c>
      <c r="FV137" s="13">
        <f t="shared" si="494"/>
        <v>0</v>
      </c>
      <c r="FW137" s="13">
        <f t="shared" si="495"/>
        <v>0</v>
      </c>
      <c r="FX137" s="13">
        <f t="shared" si="496"/>
        <v>0</v>
      </c>
      <c r="FY137" s="13">
        <f t="shared" si="497"/>
        <v>0</v>
      </c>
      <c r="FZ137" s="13">
        <f t="shared" si="498"/>
        <v>0</v>
      </c>
      <c r="GA137" s="13">
        <f t="shared" si="499"/>
        <v>0</v>
      </c>
      <c r="GB137" s="13">
        <f t="shared" si="500"/>
        <v>0</v>
      </c>
      <c r="GC137" s="13">
        <f t="shared" si="501"/>
        <v>1</v>
      </c>
      <c r="GD137" s="13">
        <f t="shared" si="502"/>
        <v>0</v>
      </c>
      <c r="GE137" s="13">
        <f t="shared" si="503"/>
        <v>0</v>
      </c>
      <c r="GF137" s="13">
        <f t="shared" si="504"/>
        <v>0</v>
      </c>
      <c r="GG137" s="13">
        <f t="shared" si="505"/>
        <v>0</v>
      </c>
      <c r="GH137" s="30">
        <f t="shared" si="506"/>
        <v>2</v>
      </c>
    </row>
    <row r="138" spans="1:190">
      <c r="A138" s="2">
        <f>'database including 834 studies'!A138</f>
        <v>137</v>
      </c>
      <c r="B138" s="2">
        <f>'database including 834 studies'!J138</f>
        <v>1</v>
      </c>
      <c r="C138" s="2">
        <f>'database including 834 studies'!K138</f>
        <v>4</v>
      </c>
      <c r="D138" s="2">
        <f>'database including 834 studies'!L138</f>
        <v>1</v>
      </c>
      <c r="E138" s="2">
        <f>'database including 834 studies'!M138</f>
        <v>1</v>
      </c>
      <c r="F138" s="2">
        <f>'database including 834 studies'!N138</f>
        <v>1</v>
      </c>
      <c r="G138" s="2">
        <f>'database including 834 studies'!O138</f>
        <v>1</v>
      </c>
      <c r="H138" s="2">
        <f>'database including 834 studies'!P138</f>
        <v>0</v>
      </c>
      <c r="I138" s="2">
        <f>'database including 834 studies'!Q138</f>
        <v>0</v>
      </c>
      <c r="J138" s="2">
        <f>'database including 834 studies'!R138</f>
        <v>2019</v>
      </c>
      <c r="K138" s="29">
        <f>'database including 834 studies'!A668</f>
        <v>667</v>
      </c>
      <c r="L138" s="2">
        <f>'database including 834 studies'!J668</f>
        <v>0</v>
      </c>
      <c r="M138" s="2">
        <f>'database including 834 studies'!K668</f>
        <v>6</v>
      </c>
      <c r="N138" s="2">
        <f>'database including 834 studies'!L668</f>
        <v>1</v>
      </c>
      <c r="O138" s="2">
        <f>'database including 834 studies'!M668</f>
        <v>1</v>
      </c>
      <c r="P138" s="2">
        <f>'database including 834 studies'!N668</f>
        <v>1</v>
      </c>
      <c r="Q138" s="2">
        <f>'database including 834 studies'!O668</f>
        <v>1</v>
      </c>
      <c r="R138" s="2">
        <f>'database including 834 studies'!P668</f>
        <v>1</v>
      </c>
      <c r="S138" s="2">
        <f>'database including 834 studies'!Q668</f>
        <v>1</v>
      </c>
      <c r="T138" s="2">
        <f>'database including 834 studies'!R668</f>
        <v>2018</v>
      </c>
      <c r="V138" s="13">
        <f t="shared" si="338"/>
        <v>0</v>
      </c>
      <c r="W138" s="13">
        <f t="shared" si="339"/>
        <v>0</v>
      </c>
      <c r="X138" s="13">
        <f t="shared" si="340"/>
        <v>0</v>
      </c>
      <c r="Y138" s="13">
        <f t="shared" si="341"/>
        <v>0</v>
      </c>
      <c r="Z138" s="13">
        <f t="shared" si="342"/>
        <v>0</v>
      </c>
      <c r="AA138" s="13">
        <f t="shared" si="343"/>
        <v>0</v>
      </c>
      <c r="AB138" s="13">
        <f t="shared" si="344"/>
        <v>0</v>
      </c>
      <c r="AC138" s="13">
        <f t="shared" si="345"/>
        <v>0</v>
      </c>
      <c r="AD138" s="13">
        <f t="shared" si="346"/>
        <v>0</v>
      </c>
      <c r="AE138" s="13">
        <f t="shared" si="347"/>
        <v>0</v>
      </c>
      <c r="AF138" s="13">
        <f t="shared" si="348"/>
        <v>0</v>
      </c>
      <c r="AG138" s="13">
        <f t="shared" si="349"/>
        <v>0</v>
      </c>
      <c r="AH138" s="13">
        <f t="shared" si="350"/>
        <v>0</v>
      </c>
      <c r="AI138" s="13">
        <f t="shared" si="351"/>
        <v>0</v>
      </c>
      <c r="AJ138" s="13">
        <f t="shared" si="352"/>
        <v>0</v>
      </c>
      <c r="AK138" s="13">
        <f t="shared" si="353"/>
        <v>0</v>
      </c>
      <c r="AL138" s="13">
        <f t="shared" si="354"/>
        <v>0</v>
      </c>
      <c r="AM138" s="13">
        <f t="shared" si="355"/>
        <v>0</v>
      </c>
      <c r="AN138" s="13">
        <f t="shared" si="356"/>
        <v>0</v>
      </c>
      <c r="AO138" s="13">
        <f t="shared" si="357"/>
        <v>0</v>
      </c>
      <c r="AP138" s="13">
        <f t="shared" si="358"/>
        <v>0</v>
      </c>
      <c r="AQ138" s="13">
        <f t="shared" si="359"/>
        <v>0</v>
      </c>
      <c r="AR138" s="13">
        <f t="shared" si="360"/>
        <v>0</v>
      </c>
      <c r="AS138" s="13">
        <f t="shared" si="361"/>
        <v>0</v>
      </c>
      <c r="AT138" s="13">
        <f t="shared" si="362"/>
        <v>0</v>
      </c>
      <c r="AU138" s="13">
        <f t="shared" si="363"/>
        <v>0</v>
      </c>
      <c r="AV138" s="13">
        <f t="shared" si="364"/>
        <v>0</v>
      </c>
      <c r="AW138" s="13">
        <f t="shared" si="365"/>
        <v>0</v>
      </c>
      <c r="AX138" s="13">
        <f t="shared" si="366"/>
        <v>0</v>
      </c>
      <c r="AY138" s="13">
        <f t="shared" si="367"/>
        <v>0</v>
      </c>
      <c r="AZ138" s="13">
        <f t="shared" si="368"/>
        <v>0</v>
      </c>
      <c r="BA138" s="13">
        <f t="shared" si="369"/>
        <v>0</v>
      </c>
      <c r="BB138" s="13">
        <f t="shared" si="370"/>
        <v>0</v>
      </c>
      <c r="BC138" s="13">
        <f t="shared" si="371"/>
        <v>0</v>
      </c>
      <c r="BD138" s="13">
        <f t="shared" si="372"/>
        <v>0</v>
      </c>
      <c r="BE138" s="13">
        <f t="shared" si="373"/>
        <v>0</v>
      </c>
      <c r="BF138" s="13">
        <f t="shared" si="374"/>
        <v>0</v>
      </c>
      <c r="BG138" s="13">
        <f t="shared" si="375"/>
        <v>0</v>
      </c>
      <c r="BH138" s="13">
        <f t="shared" si="376"/>
        <v>0</v>
      </c>
      <c r="BI138" s="13">
        <f t="shared" si="377"/>
        <v>0</v>
      </c>
      <c r="BJ138" s="13">
        <f t="shared" si="378"/>
        <v>0</v>
      </c>
      <c r="BK138" s="13">
        <f t="shared" si="379"/>
        <v>0</v>
      </c>
      <c r="BL138" s="13">
        <f t="shared" si="380"/>
        <v>0</v>
      </c>
      <c r="BM138" s="13">
        <f t="shared" si="381"/>
        <v>0</v>
      </c>
      <c r="BN138" s="13">
        <f t="shared" si="382"/>
        <v>0</v>
      </c>
      <c r="BO138" s="13">
        <f t="shared" si="383"/>
        <v>0</v>
      </c>
      <c r="BP138" s="13">
        <f t="shared" si="384"/>
        <v>0</v>
      </c>
      <c r="BQ138" s="13">
        <f t="shared" si="385"/>
        <v>0</v>
      </c>
      <c r="BR138" s="13">
        <f t="shared" si="386"/>
        <v>0</v>
      </c>
      <c r="BS138" s="13">
        <f t="shared" si="387"/>
        <v>0</v>
      </c>
      <c r="BT138" s="13">
        <f t="shared" si="388"/>
        <v>0</v>
      </c>
      <c r="BU138" s="13">
        <f t="shared" si="389"/>
        <v>0</v>
      </c>
      <c r="BV138" s="13">
        <f t="shared" si="390"/>
        <v>0</v>
      </c>
      <c r="BW138" s="13">
        <f t="shared" si="391"/>
        <v>0</v>
      </c>
      <c r="BX138" s="13">
        <f t="shared" si="392"/>
        <v>0</v>
      </c>
      <c r="BY138" s="13">
        <f t="shared" si="393"/>
        <v>0</v>
      </c>
      <c r="BZ138" s="13">
        <f t="shared" si="394"/>
        <v>1</v>
      </c>
      <c r="CA138" s="13">
        <f t="shared" si="395"/>
        <v>0</v>
      </c>
      <c r="CB138" s="13">
        <f t="shared" si="396"/>
        <v>0</v>
      </c>
      <c r="CC138" s="13">
        <f t="shared" si="397"/>
        <v>0</v>
      </c>
      <c r="CD138" s="13">
        <f t="shared" si="398"/>
        <v>0</v>
      </c>
      <c r="CE138" s="13">
        <f t="shared" si="399"/>
        <v>0</v>
      </c>
      <c r="CF138" s="13">
        <f t="shared" si="400"/>
        <v>0</v>
      </c>
      <c r="CG138" s="13">
        <f t="shared" si="401"/>
        <v>0</v>
      </c>
      <c r="CH138" s="13">
        <f t="shared" si="402"/>
        <v>0</v>
      </c>
      <c r="CI138" s="13">
        <f t="shared" si="403"/>
        <v>0</v>
      </c>
      <c r="CJ138" s="13">
        <f t="shared" si="404"/>
        <v>0</v>
      </c>
      <c r="CK138" s="13">
        <f t="shared" si="405"/>
        <v>0</v>
      </c>
      <c r="CL138" s="13">
        <f t="shared" si="406"/>
        <v>0</v>
      </c>
      <c r="CM138" s="13">
        <f t="shared" si="407"/>
        <v>0</v>
      </c>
      <c r="CN138" s="13">
        <f t="shared" si="408"/>
        <v>0</v>
      </c>
      <c r="CO138" s="13">
        <f t="shared" si="409"/>
        <v>0</v>
      </c>
      <c r="CP138" s="13">
        <f t="shared" si="410"/>
        <v>0</v>
      </c>
      <c r="CQ138" s="13">
        <f t="shared" si="411"/>
        <v>0</v>
      </c>
      <c r="CR138" s="13">
        <f t="shared" si="412"/>
        <v>0</v>
      </c>
      <c r="CS138" s="13">
        <f t="shared" si="413"/>
        <v>0</v>
      </c>
      <c r="CT138" s="13">
        <f t="shared" si="414"/>
        <v>0</v>
      </c>
      <c r="CU138" s="13">
        <f t="shared" si="415"/>
        <v>0</v>
      </c>
      <c r="CV138" s="13">
        <f t="shared" si="416"/>
        <v>0</v>
      </c>
      <c r="CW138" s="13">
        <f t="shared" si="417"/>
        <v>0</v>
      </c>
      <c r="CX138" s="13">
        <f t="shared" si="418"/>
        <v>0</v>
      </c>
      <c r="CY138" s="13">
        <f t="shared" si="419"/>
        <v>0</v>
      </c>
      <c r="CZ138" s="13">
        <f t="shared" si="420"/>
        <v>0</v>
      </c>
      <c r="DA138" s="13">
        <f t="shared" si="421"/>
        <v>0</v>
      </c>
      <c r="DB138" s="13">
        <f t="shared" si="422"/>
        <v>0</v>
      </c>
      <c r="DC138" s="13">
        <f t="shared" si="423"/>
        <v>0</v>
      </c>
      <c r="DD138" s="13">
        <f t="shared" si="424"/>
        <v>0</v>
      </c>
      <c r="DE138" s="13">
        <f t="shared" si="425"/>
        <v>0</v>
      </c>
      <c r="DF138" s="13">
        <f t="shared" si="426"/>
        <v>0</v>
      </c>
      <c r="DG138" s="13">
        <f t="shared" si="427"/>
        <v>0</v>
      </c>
      <c r="DH138" s="13">
        <f t="shared" si="428"/>
        <v>0</v>
      </c>
      <c r="DI138" s="13">
        <f t="shared" si="429"/>
        <v>0</v>
      </c>
      <c r="DJ138" s="13">
        <f t="shared" si="430"/>
        <v>0</v>
      </c>
      <c r="DK138" s="13">
        <f t="shared" si="431"/>
        <v>0</v>
      </c>
      <c r="DL138" s="13">
        <f t="shared" si="432"/>
        <v>0</v>
      </c>
      <c r="DM138" s="13">
        <f t="shared" si="433"/>
        <v>0</v>
      </c>
      <c r="DN138" s="13">
        <f t="shared" si="434"/>
        <v>0</v>
      </c>
      <c r="DO138" s="13">
        <f t="shared" si="435"/>
        <v>0</v>
      </c>
      <c r="DP138" s="13">
        <f t="shared" si="436"/>
        <v>0</v>
      </c>
      <c r="DQ138" s="13">
        <f t="shared" si="437"/>
        <v>0</v>
      </c>
      <c r="DR138" s="13">
        <f t="shared" si="438"/>
        <v>0</v>
      </c>
      <c r="DS138" s="13">
        <f t="shared" si="439"/>
        <v>0</v>
      </c>
      <c r="DT138" s="13">
        <f t="shared" si="440"/>
        <v>0</v>
      </c>
      <c r="DU138" s="13">
        <f t="shared" si="441"/>
        <v>0</v>
      </c>
      <c r="DV138" s="13">
        <f t="shared" si="442"/>
        <v>0</v>
      </c>
      <c r="DW138" s="13">
        <f t="shared" si="443"/>
        <v>0</v>
      </c>
      <c r="DX138" s="13">
        <f t="shared" si="444"/>
        <v>0</v>
      </c>
      <c r="DY138" s="13">
        <f t="shared" si="445"/>
        <v>0</v>
      </c>
      <c r="DZ138" s="13">
        <f t="shared" si="446"/>
        <v>0</v>
      </c>
      <c r="EA138" s="13">
        <f t="shared" si="447"/>
        <v>0</v>
      </c>
      <c r="EB138" s="13">
        <f t="shared" si="448"/>
        <v>0</v>
      </c>
      <c r="EC138" s="13">
        <f t="shared" si="449"/>
        <v>0</v>
      </c>
      <c r="ED138" s="13">
        <f t="shared" si="450"/>
        <v>0</v>
      </c>
      <c r="EE138" s="13">
        <f t="shared" si="451"/>
        <v>0</v>
      </c>
      <c r="EF138" s="13">
        <f t="shared" si="452"/>
        <v>0</v>
      </c>
      <c r="EG138" s="13">
        <f t="shared" si="453"/>
        <v>0</v>
      </c>
      <c r="EH138" s="13">
        <f t="shared" si="454"/>
        <v>0</v>
      </c>
      <c r="EI138" s="13">
        <f t="shared" si="455"/>
        <v>0</v>
      </c>
      <c r="EJ138" s="13">
        <f t="shared" si="456"/>
        <v>0</v>
      </c>
      <c r="EK138" s="13">
        <f t="shared" si="457"/>
        <v>0</v>
      </c>
      <c r="EL138" s="13">
        <f t="shared" si="458"/>
        <v>0</v>
      </c>
      <c r="EM138" s="13">
        <f t="shared" si="459"/>
        <v>0</v>
      </c>
      <c r="EN138" s="13">
        <f t="shared" si="460"/>
        <v>0</v>
      </c>
      <c r="EO138" s="13">
        <f t="shared" si="461"/>
        <v>0</v>
      </c>
      <c r="EP138" s="13">
        <f t="shared" si="462"/>
        <v>0</v>
      </c>
      <c r="EQ138" s="13">
        <f t="shared" si="463"/>
        <v>0</v>
      </c>
      <c r="ER138" s="13">
        <f t="shared" si="464"/>
        <v>0</v>
      </c>
      <c r="ES138" s="13">
        <f t="shared" si="465"/>
        <v>0</v>
      </c>
      <c r="ET138" s="13">
        <f t="shared" si="466"/>
        <v>0</v>
      </c>
      <c r="EU138" s="13">
        <f t="shared" si="467"/>
        <v>0</v>
      </c>
      <c r="EV138" s="13">
        <f t="shared" si="468"/>
        <v>0</v>
      </c>
      <c r="EW138" s="13">
        <f t="shared" si="469"/>
        <v>0</v>
      </c>
      <c r="EX138" s="13">
        <f t="shared" si="470"/>
        <v>0</v>
      </c>
      <c r="EY138" s="13">
        <f t="shared" si="471"/>
        <v>0</v>
      </c>
      <c r="EZ138" s="13">
        <f t="shared" si="472"/>
        <v>0</v>
      </c>
      <c r="FA138" s="13">
        <f t="shared" si="473"/>
        <v>0</v>
      </c>
      <c r="FB138" s="13">
        <f t="shared" si="474"/>
        <v>0</v>
      </c>
      <c r="FC138" s="13">
        <f t="shared" si="475"/>
        <v>0</v>
      </c>
      <c r="FD138" s="13">
        <f t="shared" si="476"/>
        <v>0</v>
      </c>
      <c r="FE138" s="13">
        <f t="shared" si="477"/>
        <v>0</v>
      </c>
      <c r="FF138" s="13">
        <f t="shared" si="478"/>
        <v>0</v>
      </c>
      <c r="FG138" s="13">
        <f t="shared" si="479"/>
        <v>0</v>
      </c>
      <c r="FH138" s="13">
        <f t="shared" si="480"/>
        <v>0</v>
      </c>
      <c r="FI138" s="13">
        <f t="shared" si="481"/>
        <v>0</v>
      </c>
      <c r="FJ138" s="13">
        <f t="shared" si="482"/>
        <v>0</v>
      </c>
      <c r="FK138" s="13">
        <f t="shared" si="483"/>
        <v>0</v>
      </c>
      <c r="FL138" s="13">
        <f t="shared" si="484"/>
        <v>0</v>
      </c>
      <c r="FM138" s="13">
        <f t="shared" si="485"/>
        <v>0</v>
      </c>
      <c r="FN138" s="13">
        <f t="shared" si="486"/>
        <v>0</v>
      </c>
      <c r="FO138" s="13">
        <f t="shared" si="487"/>
        <v>0</v>
      </c>
      <c r="FP138" s="13">
        <f t="shared" si="488"/>
        <v>0</v>
      </c>
      <c r="FQ138" s="13">
        <f t="shared" si="489"/>
        <v>0</v>
      </c>
      <c r="FR138" s="13">
        <f t="shared" si="490"/>
        <v>0</v>
      </c>
      <c r="FS138" s="13">
        <f t="shared" si="491"/>
        <v>0</v>
      </c>
      <c r="FT138" s="13">
        <f t="shared" si="492"/>
        <v>0</v>
      </c>
      <c r="FU138" s="13">
        <f t="shared" si="493"/>
        <v>0</v>
      </c>
      <c r="FV138" s="13">
        <f t="shared" si="494"/>
        <v>0</v>
      </c>
      <c r="FW138" s="13">
        <f t="shared" si="495"/>
        <v>0</v>
      </c>
      <c r="FX138" s="13">
        <f t="shared" si="496"/>
        <v>0</v>
      </c>
      <c r="FY138" s="13">
        <f t="shared" si="497"/>
        <v>0</v>
      </c>
      <c r="FZ138" s="13">
        <f t="shared" si="498"/>
        <v>0</v>
      </c>
      <c r="GA138" s="13">
        <f t="shared" si="499"/>
        <v>0</v>
      </c>
      <c r="GB138" s="13">
        <f t="shared" si="500"/>
        <v>0</v>
      </c>
      <c r="GC138" s="13">
        <f t="shared" si="501"/>
        <v>1</v>
      </c>
      <c r="GD138" s="13">
        <f t="shared" si="502"/>
        <v>0</v>
      </c>
      <c r="GE138" s="13">
        <f t="shared" si="503"/>
        <v>0</v>
      </c>
      <c r="GF138" s="13">
        <f t="shared" si="504"/>
        <v>0</v>
      </c>
      <c r="GG138" s="13">
        <f t="shared" si="505"/>
        <v>0</v>
      </c>
      <c r="GH138" s="30">
        <f t="shared" si="506"/>
        <v>2</v>
      </c>
    </row>
    <row r="139" spans="1:190">
      <c r="A139" s="2">
        <f>'database including 834 studies'!A139</f>
        <v>138</v>
      </c>
      <c r="B139" s="2">
        <f>'database including 834 studies'!J139</f>
        <v>1</v>
      </c>
      <c r="C139" s="2">
        <f>'database including 834 studies'!K139</f>
        <v>4</v>
      </c>
      <c r="D139" s="2">
        <f>'database including 834 studies'!L139</f>
        <v>1</v>
      </c>
      <c r="E139" s="2">
        <f>'database including 834 studies'!M139</f>
        <v>1</v>
      </c>
      <c r="F139" s="2">
        <f>'database including 834 studies'!N139</f>
        <v>1</v>
      </c>
      <c r="G139" s="2">
        <f>'database including 834 studies'!O139</f>
        <v>1</v>
      </c>
      <c r="H139" s="2">
        <f>'database including 834 studies'!P139</f>
        <v>0</v>
      </c>
      <c r="I139" s="2">
        <f>'database including 834 studies'!Q139</f>
        <v>0</v>
      </c>
      <c r="J139" s="2">
        <f>'database including 834 studies'!R139</f>
        <v>2019</v>
      </c>
      <c r="K139" s="29">
        <f>'database including 834 studies'!A669</f>
        <v>668</v>
      </c>
      <c r="L139" s="2">
        <f>'database including 834 studies'!J669</f>
        <v>0</v>
      </c>
      <c r="M139" s="2">
        <f>'database including 834 studies'!K669</f>
        <v>6</v>
      </c>
      <c r="N139" s="2">
        <f>'database including 834 studies'!L669</f>
        <v>1</v>
      </c>
      <c r="O139" s="2">
        <f>'database including 834 studies'!M669</f>
        <v>1</v>
      </c>
      <c r="P139" s="2">
        <f>'database including 834 studies'!N669</f>
        <v>1</v>
      </c>
      <c r="Q139" s="2">
        <f>'database including 834 studies'!O669</f>
        <v>1</v>
      </c>
      <c r="R139" s="2">
        <f>'database including 834 studies'!P669</f>
        <v>1</v>
      </c>
      <c r="S139" s="2">
        <f>'database including 834 studies'!Q669</f>
        <v>1</v>
      </c>
      <c r="T139" s="2">
        <f>'database including 834 studies'!R669</f>
        <v>2019</v>
      </c>
      <c r="V139" s="13">
        <f t="shared" si="338"/>
        <v>0</v>
      </c>
      <c r="W139" s="13">
        <f t="shared" si="339"/>
        <v>0</v>
      </c>
      <c r="X139" s="13">
        <f t="shared" si="340"/>
        <v>0</v>
      </c>
      <c r="Y139" s="13">
        <f t="shared" si="341"/>
        <v>0</v>
      </c>
      <c r="Z139" s="13">
        <f t="shared" si="342"/>
        <v>0</v>
      </c>
      <c r="AA139" s="13">
        <f t="shared" si="343"/>
        <v>0</v>
      </c>
      <c r="AB139" s="13">
        <f t="shared" si="344"/>
        <v>0</v>
      </c>
      <c r="AC139" s="13">
        <f t="shared" si="345"/>
        <v>0</v>
      </c>
      <c r="AD139" s="13">
        <f t="shared" si="346"/>
        <v>0</v>
      </c>
      <c r="AE139" s="13">
        <f t="shared" si="347"/>
        <v>0</v>
      </c>
      <c r="AF139" s="13">
        <f t="shared" si="348"/>
        <v>0</v>
      </c>
      <c r="AG139" s="13">
        <f t="shared" si="349"/>
        <v>0</v>
      </c>
      <c r="AH139" s="13">
        <f t="shared" si="350"/>
        <v>0</v>
      </c>
      <c r="AI139" s="13">
        <f t="shared" si="351"/>
        <v>0</v>
      </c>
      <c r="AJ139" s="13">
        <f t="shared" si="352"/>
        <v>0</v>
      </c>
      <c r="AK139" s="13">
        <f t="shared" si="353"/>
        <v>0</v>
      </c>
      <c r="AL139" s="13">
        <f t="shared" si="354"/>
        <v>0</v>
      </c>
      <c r="AM139" s="13">
        <f t="shared" si="355"/>
        <v>0</v>
      </c>
      <c r="AN139" s="13">
        <f t="shared" si="356"/>
        <v>0</v>
      </c>
      <c r="AO139" s="13">
        <f t="shared" si="357"/>
        <v>0</v>
      </c>
      <c r="AP139" s="13">
        <f t="shared" si="358"/>
        <v>0</v>
      </c>
      <c r="AQ139" s="13">
        <f t="shared" si="359"/>
        <v>0</v>
      </c>
      <c r="AR139" s="13">
        <f t="shared" si="360"/>
        <v>0</v>
      </c>
      <c r="AS139" s="13">
        <f t="shared" si="361"/>
        <v>0</v>
      </c>
      <c r="AT139" s="13">
        <f t="shared" si="362"/>
        <v>0</v>
      </c>
      <c r="AU139" s="13">
        <f t="shared" si="363"/>
        <v>0</v>
      </c>
      <c r="AV139" s="13">
        <f t="shared" si="364"/>
        <v>0</v>
      </c>
      <c r="AW139" s="13">
        <f t="shared" si="365"/>
        <v>0</v>
      </c>
      <c r="AX139" s="13">
        <f t="shared" si="366"/>
        <v>0</v>
      </c>
      <c r="AY139" s="13">
        <f t="shared" si="367"/>
        <v>0</v>
      </c>
      <c r="AZ139" s="13">
        <f t="shared" si="368"/>
        <v>0</v>
      </c>
      <c r="BA139" s="13">
        <f t="shared" si="369"/>
        <v>0</v>
      </c>
      <c r="BB139" s="13">
        <f t="shared" si="370"/>
        <v>0</v>
      </c>
      <c r="BC139" s="13">
        <f t="shared" si="371"/>
        <v>0</v>
      </c>
      <c r="BD139" s="13">
        <f t="shared" si="372"/>
        <v>0</v>
      </c>
      <c r="BE139" s="13">
        <f t="shared" si="373"/>
        <v>0</v>
      </c>
      <c r="BF139" s="13">
        <f t="shared" si="374"/>
        <v>0</v>
      </c>
      <c r="BG139" s="13">
        <f t="shared" si="375"/>
        <v>0</v>
      </c>
      <c r="BH139" s="13">
        <f t="shared" si="376"/>
        <v>0</v>
      </c>
      <c r="BI139" s="13">
        <f t="shared" si="377"/>
        <v>0</v>
      </c>
      <c r="BJ139" s="13">
        <f t="shared" si="378"/>
        <v>0</v>
      </c>
      <c r="BK139" s="13">
        <f t="shared" si="379"/>
        <v>0</v>
      </c>
      <c r="BL139" s="13">
        <f t="shared" si="380"/>
        <v>0</v>
      </c>
      <c r="BM139" s="13">
        <f t="shared" si="381"/>
        <v>0</v>
      </c>
      <c r="BN139" s="13">
        <f t="shared" si="382"/>
        <v>0</v>
      </c>
      <c r="BO139" s="13">
        <f t="shared" si="383"/>
        <v>0</v>
      </c>
      <c r="BP139" s="13">
        <f t="shared" si="384"/>
        <v>0</v>
      </c>
      <c r="BQ139" s="13">
        <f t="shared" si="385"/>
        <v>0</v>
      </c>
      <c r="BR139" s="13">
        <f t="shared" si="386"/>
        <v>0</v>
      </c>
      <c r="BS139" s="13">
        <f t="shared" si="387"/>
        <v>0</v>
      </c>
      <c r="BT139" s="13">
        <f t="shared" si="388"/>
        <v>0</v>
      </c>
      <c r="BU139" s="13">
        <f t="shared" si="389"/>
        <v>0</v>
      </c>
      <c r="BV139" s="13">
        <f t="shared" si="390"/>
        <v>0</v>
      </c>
      <c r="BW139" s="13">
        <f t="shared" si="391"/>
        <v>0</v>
      </c>
      <c r="BX139" s="13">
        <f t="shared" si="392"/>
        <v>0</v>
      </c>
      <c r="BY139" s="13">
        <f t="shared" si="393"/>
        <v>0</v>
      </c>
      <c r="BZ139" s="13">
        <f t="shared" si="394"/>
        <v>1</v>
      </c>
      <c r="CA139" s="13">
        <f t="shared" si="395"/>
        <v>0</v>
      </c>
      <c r="CB139" s="13">
        <f t="shared" si="396"/>
        <v>0</v>
      </c>
      <c r="CC139" s="13">
        <f t="shared" si="397"/>
        <v>0</v>
      </c>
      <c r="CD139" s="13">
        <f t="shared" si="398"/>
        <v>0</v>
      </c>
      <c r="CE139" s="13">
        <f t="shared" si="399"/>
        <v>0</v>
      </c>
      <c r="CF139" s="13">
        <f t="shared" si="400"/>
        <v>0</v>
      </c>
      <c r="CG139" s="13">
        <f t="shared" si="401"/>
        <v>0</v>
      </c>
      <c r="CH139" s="13">
        <f t="shared" si="402"/>
        <v>0</v>
      </c>
      <c r="CI139" s="13">
        <f t="shared" si="403"/>
        <v>0</v>
      </c>
      <c r="CJ139" s="13">
        <f t="shared" si="404"/>
        <v>0</v>
      </c>
      <c r="CK139" s="13">
        <f t="shared" si="405"/>
        <v>0</v>
      </c>
      <c r="CL139" s="13">
        <f t="shared" si="406"/>
        <v>0</v>
      </c>
      <c r="CM139" s="13">
        <f t="shared" si="407"/>
        <v>0</v>
      </c>
      <c r="CN139" s="13">
        <f t="shared" si="408"/>
        <v>0</v>
      </c>
      <c r="CO139" s="13">
        <f t="shared" si="409"/>
        <v>0</v>
      </c>
      <c r="CP139" s="13">
        <f t="shared" si="410"/>
        <v>0</v>
      </c>
      <c r="CQ139" s="13">
        <f t="shared" si="411"/>
        <v>0</v>
      </c>
      <c r="CR139" s="13">
        <f t="shared" si="412"/>
        <v>0</v>
      </c>
      <c r="CS139" s="13">
        <f t="shared" si="413"/>
        <v>0</v>
      </c>
      <c r="CT139" s="13">
        <f t="shared" si="414"/>
        <v>0</v>
      </c>
      <c r="CU139" s="13">
        <f t="shared" si="415"/>
        <v>0</v>
      </c>
      <c r="CV139" s="13">
        <f t="shared" si="416"/>
        <v>0</v>
      </c>
      <c r="CW139" s="13">
        <f t="shared" si="417"/>
        <v>0</v>
      </c>
      <c r="CX139" s="13">
        <f t="shared" si="418"/>
        <v>0</v>
      </c>
      <c r="CY139" s="13">
        <f t="shared" si="419"/>
        <v>0</v>
      </c>
      <c r="CZ139" s="13">
        <f t="shared" si="420"/>
        <v>0</v>
      </c>
      <c r="DA139" s="13">
        <f t="shared" si="421"/>
        <v>0</v>
      </c>
      <c r="DB139" s="13">
        <f t="shared" si="422"/>
        <v>0</v>
      </c>
      <c r="DC139" s="13">
        <f t="shared" si="423"/>
        <v>0</v>
      </c>
      <c r="DD139" s="13">
        <f t="shared" si="424"/>
        <v>0</v>
      </c>
      <c r="DE139" s="13">
        <f t="shared" si="425"/>
        <v>0</v>
      </c>
      <c r="DF139" s="13">
        <f t="shared" si="426"/>
        <v>0</v>
      </c>
      <c r="DG139" s="13">
        <f t="shared" si="427"/>
        <v>0</v>
      </c>
      <c r="DH139" s="13">
        <f t="shared" si="428"/>
        <v>0</v>
      </c>
      <c r="DI139" s="13">
        <f t="shared" si="429"/>
        <v>0</v>
      </c>
      <c r="DJ139" s="13">
        <f t="shared" si="430"/>
        <v>0</v>
      </c>
      <c r="DK139" s="13">
        <f t="shared" si="431"/>
        <v>0</v>
      </c>
      <c r="DL139" s="13">
        <f t="shared" si="432"/>
        <v>0</v>
      </c>
      <c r="DM139" s="13">
        <f t="shared" si="433"/>
        <v>0</v>
      </c>
      <c r="DN139" s="13">
        <f t="shared" si="434"/>
        <v>0</v>
      </c>
      <c r="DO139" s="13">
        <f t="shared" si="435"/>
        <v>0</v>
      </c>
      <c r="DP139" s="13">
        <f t="shared" si="436"/>
        <v>0</v>
      </c>
      <c r="DQ139" s="13">
        <f t="shared" si="437"/>
        <v>0</v>
      </c>
      <c r="DR139" s="13">
        <f t="shared" si="438"/>
        <v>0</v>
      </c>
      <c r="DS139" s="13">
        <f t="shared" si="439"/>
        <v>0</v>
      </c>
      <c r="DT139" s="13">
        <f t="shared" si="440"/>
        <v>0</v>
      </c>
      <c r="DU139" s="13">
        <f t="shared" si="441"/>
        <v>0</v>
      </c>
      <c r="DV139" s="13">
        <f t="shared" si="442"/>
        <v>0</v>
      </c>
      <c r="DW139" s="13">
        <f t="shared" si="443"/>
        <v>0</v>
      </c>
      <c r="DX139" s="13">
        <f t="shared" si="444"/>
        <v>0</v>
      </c>
      <c r="DY139" s="13">
        <f t="shared" si="445"/>
        <v>0</v>
      </c>
      <c r="DZ139" s="13">
        <f t="shared" si="446"/>
        <v>0</v>
      </c>
      <c r="EA139" s="13">
        <f t="shared" si="447"/>
        <v>0</v>
      </c>
      <c r="EB139" s="13">
        <f t="shared" si="448"/>
        <v>0</v>
      </c>
      <c r="EC139" s="13">
        <f t="shared" si="449"/>
        <v>0</v>
      </c>
      <c r="ED139" s="13">
        <f t="shared" si="450"/>
        <v>0</v>
      </c>
      <c r="EE139" s="13">
        <f t="shared" si="451"/>
        <v>0</v>
      </c>
      <c r="EF139" s="13">
        <f t="shared" si="452"/>
        <v>0</v>
      </c>
      <c r="EG139" s="13">
        <f t="shared" si="453"/>
        <v>0</v>
      </c>
      <c r="EH139" s="13">
        <f t="shared" si="454"/>
        <v>0</v>
      </c>
      <c r="EI139" s="13">
        <f t="shared" si="455"/>
        <v>0</v>
      </c>
      <c r="EJ139" s="13">
        <f t="shared" si="456"/>
        <v>0</v>
      </c>
      <c r="EK139" s="13">
        <f t="shared" si="457"/>
        <v>0</v>
      </c>
      <c r="EL139" s="13">
        <f t="shared" si="458"/>
        <v>0</v>
      </c>
      <c r="EM139" s="13">
        <f t="shared" si="459"/>
        <v>0</v>
      </c>
      <c r="EN139" s="13">
        <f t="shared" si="460"/>
        <v>0</v>
      </c>
      <c r="EO139" s="13">
        <f t="shared" si="461"/>
        <v>0</v>
      </c>
      <c r="EP139" s="13">
        <f t="shared" si="462"/>
        <v>0</v>
      </c>
      <c r="EQ139" s="13">
        <f t="shared" si="463"/>
        <v>0</v>
      </c>
      <c r="ER139" s="13">
        <f t="shared" si="464"/>
        <v>0</v>
      </c>
      <c r="ES139" s="13">
        <f t="shared" si="465"/>
        <v>0</v>
      </c>
      <c r="ET139" s="13">
        <f t="shared" si="466"/>
        <v>0</v>
      </c>
      <c r="EU139" s="13">
        <f t="shared" si="467"/>
        <v>0</v>
      </c>
      <c r="EV139" s="13">
        <f t="shared" si="468"/>
        <v>0</v>
      </c>
      <c r="EW139" s="13">
        <f t="shared" si="469"/>
        <v>0</v>
      </c>
      <c r="EX139" s="13">
        <f t="shared" si="470"/>
        <v>0</v>
      </c>
      <c r="EY139" s="13">
        <f t="shared" si="471"/>
        <v>0</v>
      </c>
      <c r="EZ139" s="13">
        <f t="shared" si="472"/>
        <v>0</v>
      </c>
      <c r="FA139" s="13">
        <f t="shared" si="473"/>
        <v>0</v>
      </c>
      <c r="FB139" s="13">
        <f t="shared" si="474"/>
        <v>0</v>
      </c>
      <c r="FC139" s="13">
        <f t="shared" si="475"/>
        <v>0</v>
      </c>
      <c r="FD139" s="13">
        <f t="shared" si="476"/>
        <v>0</v>
      </c>
      <c r="FE139" s="13">
        <f t="shared" si="477"/>
        <v>0</v>
      </c>
      <c r="FF139" s="13">
        <f t="shared" si="478"/>
        <v>0</v>
      </c>
      <c r="FG139" s="13">
        <f t="shared" si="479"/>
        <v>0</v>
      </c>
      <c r="FH139" s="13">
        <f t="shared" si="480"/>
        <v>0</v>
      </c>
      <c r="FI139" s="13">
        <f t="shared" si="481"/>
        <v>0</v>
      </c>
      <c r="FJ139" s="13">
        <f t="shared" si="482"/>
        <v>0</v>
      </c>
      <c r="FK139" s="13">
        <f t="shared" si="483"/>
        <v>0</v>
      </c>
      <c r="FL139" s="13">
        <f t="shared" si="484"/>
        <v>0</v>
      </c>
      <c r="FM139" s="13">
        <f t="shared" si="485"/>
        <v>0</v>
      </c>
      <c r="FN139" s="13">
        <f t="shared" si="486"/>
        <v>0</v>
      </c>
      <c r="FO139" s="13">
        <f t="shared" si="487"/>
        <v>0</v>
      </c>
      <c r="FP139" s="13">
        <f t="shared" si="488"/>
        <v>0</v>
      </c>
      <c r="FQ139" s="13">
        <f t="shared" si="489"/>
        <v>0</v>
      </c>
      <c r="FR139" s="13">
        <f t="shared" si="490"/>
        <v>0</v>
      </c>
      <c r="FS139" s="13">
        <f t="shared" si="491"/>
        <v>0</v>
      </c>
      <c r="FT139" s="13">
        <f t="shared" si="492"/>
        <v>0</v>
      </c>
      <c r="FU139" s="13">
        <f t="shared" si="493"/>
        <v>0</v>
      </c>
      <c r="FV139" s="13">
        <f t="shared" si="494"/>
        <v>0</v>
      </c>
      <c r="FW139" s="13">
        <f t="shared" si="495"/>
        <v>0</v>
      </c>
      <c r="FX139" s="13">
        <f t="shared" si="496"/>
        <v>0</v>
      </c>
      <c r="FY139" s="13">
        <f t="shared" si="497"/>
        <v>0</v>
      </c>
      <c r="FZ139" s="13">
        <f t="shared" si="498"/>
        <v>0</v>
      </c>
      <c r="GA139" s="13">
        <f t="shared" si="499"/>
        <v>0</v>
      </c>
      <c r="GB139" s="13">
        <f t="shared" si="500"/>
        <v>0</v>
      </c>
      <c r="GC139" s="13">
        <f t="shared" si="501"/>
        <v>0</v>
      </c>
      <c r="GD139" s="13">
        <f t="shared" si="502"/>
        <v>1</v>
      </c>
      <c r="GE139" s="13">
        <f t="shared" si="503"/>
        <v>0</v>
      </c>
      <c r="GF139" s="13">
        <f t="shared" si="504"/>
        <v>0</v>
      </c>
      <c r="GG139" s="13">
        <f t="shared" si="505"/>
        <v>0</v>
      </c>
      <c r="GH139" s="30">
        <f t="shared" si="506"/>
        <v>2</v>
      </c>
    </row>
    <row r="140" spans="1:190">
      <c r="A140" s="2">
        <f>'database including 834 studies'!A140</f>
        <v>139</v>
      </c>
      <c r="B140" s="2">
        <f>'database including 834 studies'!J140</f>
        <v>1</v>
      </c>
      <c r="C140" s="2">
        <f>'database including 834 studies'!K140</f>
        <v>4</v>
      </c>
      <c r="D140" s="2">
        <f>'database including 834 studies'!L140</f>
        <v>0</v>
      </c>
      <c r="E140" s="2">
        <f>'database including 834 studies'!M140</f>
        <v>1</v>
      </c>
      <c r="F140" s="2">
        <f>'database including 834 studies'!N140</f>
        <v>1</v>
      </c>
      <c r="G140" s="2">
        <f>'database including 834 studies'!O140</f>
        <v>1</v>
      </c>
      <c r="H140" s="2">
        <f>'database including 834 studies'!P140</f>
        <v>1</v>
      </c>
      <c r="I140" s="2">
        <f>'database including 834 studies'!Q140</f>
        <v>0</v>
      </c>
      <c r="J140" s="2">
        <f>'database including 834 studies'!R140</f>
        <v>2019</v>
      </c>
      <c r="K140" s="29">
        <f>'database including 834 studies'!A670</f>
        <v>669</v>
      </c>
      <c r="L140" s="2">
        <f>'database including 834 studies'!J670</f>
        <v>0</v>
      </c>
      <c r="M140" s="2">
        <f>'database including 834 studies'!K670</f>
        <v>6</v>
      </c>
      <c r="N140" s="2">
        <f>'database including 834 studies'!L670</f>
        <v>1</v>
      </c>
      <c r="O140" s="2">
        <f>'database including 834 studies'!M670</f>
        <v>1</v>
      </c>
      <c r="P140" s="2">
        <f>'database including 834 studies'!N670</f>
        <v>1</v>
      </c>
      <c r="Q140" s="2">
        <f>'database including 834 studies'!O670</f>
        <v>1</v>
      </c>
      <c r="R140" s="2">
        <f>'database including 834 studies'!P670</f>
        <v>1</v>
      </c>
      <c r="S140" s="2">
        <f>'database including 834 studies'!Q670</f>
        <v>1</v>
      </c>
      <c r="T140" s="2">
        <f>'database including 834 studies'!R670</f>
        <v>2020</v>
      </c>
      <c r="V140" s="13">
        <f t="shared" si="338"/>
        <v>0</v>
      </c>
      <c r="W140" s="13">
        <f t="shared" si="339"/>
        <v>0</v>
      </c>
      <c r="X140" s="13">
        <f t="shared" si="340"/>
        <v>0</v>
      </c>
      <c r="Y140" s="13">
        <f t="shared" si="341"/>
        <v>0</v>
      </c>
      <c r="Z140" s="13">
        <f t="shared" si="342"/>
        <v>0</v>
      </c>
      <c r="AA140" s="13">
        <f t="shared" si="343"/>
        <v>0</v>
      </c>
      <c r="AB140" s="13">
        <f t="shared" si="344"/>
        <v>0</v>
      </c>
      <c r="AC140" s="13">
        <f t="shared" si="345"/>
        <v>0</v>
      </c>
      <c r="AD140" s="13">
        <f t="shared" si="346"/>
        <v>0</v>
      </c>
      <c r="AE140" s="13">
        <f t="shared" si="347"/>
        <v>0</v>
      </c>
      <c r="AF140" s="13">
        <f t="shared" si="348"/>
        <v>0</v>
      </c>
      <c r="AG140" s="13">
        <f t="shared" si="349"/>
        <v>0</v>
      </c>
      <c r="AH140" s="13">
        <f t="shared" si="350"/>
        <v>0</v>
      </c>
      <c r="AI140" s="13">
        <f t="shared" si="351"/>
        <v>0</v>
      </c>
      <c r="AJ140" s="13">
        <f t="shared" si="352"/>
        <v>0</v>
      </c>
      <c r="AK140" s="13">
        <f t="shared" si="353"/>
        <v>0</v>
      </c>
      <c r="AL140" s="13">
        <f t="shared" si="354"/>
        <v>0</v>
      </c>
      <c r="AM140" s="13">
        <f t="shared" si="355"/>
        <v>0</v>
      </c>
      <c r="AN140" s="13">
        <f t="shared" si="356"/>
        <v>0</v>
      </c>
      <c r="AO140" s="13">
        <f t="shared" si="357"/>
        <v>0</v>
      </c>
      <c r="AP140" s="13">
        <f t="shared" si="358"/>
        <v>0</v>
      </c>
      <c r="AQ140" s="13">
        <f t="shared" si="359"/>
        <v>0</v>
      </c>
      <c r="AR140" s="13">
        <f t="shared" si="360"/>
        <v>0</v>
      </c>
      <c r="AS140" s="13">
        <f t="shared" si="361"/>
        <v>0</v>
      </c>
      <c r="AT140" s="13">
        <f t="shared" si="362"/>
        <v>0</v>
      </c>
      <c r="AU140" s="13">
        <f t="shared" si="363"/>
        <v>0</v>
      </c>
      <c r="AV140" s="13">
        <f t="shared" si="364"/>
        <v>0</v>
      </c>
      <c r="AW140" s="13">
        <f t="shared" si="365"/>
        <v>0</v>
      </c>
      <c r="AX140" s="13">
        <f t="shared" si="366"/>
        <v>0</v>
      </c>
      <c r="AY140" s="13">
        <f t="shared" si="367"/>
        <v>0</v>
      </c>
      <c r="AZ140" s="13">
        <f t="shared" si="368"/>
        <v>0</v>
      </c>
      <c r="BA140" s="13">
        <f t="shared" si="369"/>
        <v>0</v>
      </c>
      <c r="BB140" s="13">
        <f t="shared" si="370"/>
        <v>0</v>
      </c>
      <c r="BC140" s="13">
        <f t="shared" si="371"/>
        <v>0</v>
      </c>
      <c r="BD140" s="13">
        <f t="shared" si="372"/>
        <v>0</v>
      </c>
      <c r="BE140" s="13">
        <f t="shared" si="373"/>
        <v>0</v>
      </c>
      <c r="BF140" s="13">
        <f t="shared" si="374"/>
        <v>0</v>
      </c>
      <c r="BG140" s="13">
        <f t="shared" si="375"/>
        <v>0</v>
      </c>
      <c r="BH140" s="13">
        <f t="shared" si="376"/>
        <v>0</v>
      </c>
      <c r="BI140" s="13">
        <f t="shared" si="377"/>
        <v>0</v>
      </c>
      <c r="BJ140" s="13">
        <f t="shared" si="378"/>
        <v>0</v>
      </c>
      <c r="BK140" s="13">
        <f t="shared" si="379"/>
        <v>0</v>
      </c>
      <c r="BL140" s="13">
        <f t="shared" si="380"/>
        <v>0</v>
      </c>
      <c r="BM140" s="13">
        <f t="shared" si="381"/>
        <v>0</v>
      </c>
      <c r="BN140" s="13">
        <f t="shared" si="382"/>
        <v>0</v>
      </c>
      <c r="BO140" s="13">
        <f t="shared" si="383"/>
        <v>0</v>
      </c>
      <c r="BP140" s="13">
        <f t="shared" si="384"/>
        <v>0</v>
      </c>
      <c r="BQ140" s="13">
        <f t="shared" si="385"/>
        <v>0</v>
      </c>
      <c r="BR140" s="13">
        <f t="shared" si="386"/>
        <v>0</v>
      </c>
      <c r="BS140" s="13">
        <f t="shared" si="387"/>
        <v>0</v>
      </c>
      <c r="BT140" s="13">
        <f t="shared" si="388"/>
        <v>0</v>
      </c>
      <c r="BU140" s="13">
        <f t="shared" si="389"/>
        <v>0</v>
      </c>
      <c r="BV140" s="13">
        <f t="shared" si="390"/>
        <v>0</v>
      </c>
      <c r="BW140" s="13">
        <f t="shared" si="391"/>
        <v>0</v>
      </c>
      <c r="BX140" s="13">
        <f t="shared" si="392"/>
        <v>0</v>
      </c>
      <c r="BY140" s="13">
        <f t="shared" si="393"/>
        <v>0</v>
      </c>
      <c r="BZ140" s="13">
        <f t="shared" si="394"/>
        <v>1</v>
      </c>
      <c r="CA140" s="13">
        <f t="shared" si="395"/>
        <v>0</v>
      </c>
      <c r="CB140" s="13">
        <f t="shared" si="396"/>
        <v>0</v>
      </c>
      <c r="CC140" s="13">
        <f t="shared" si="397"/>
        <v>0</v>
      </c>
      <c r="CD140" s="13">
        <f t="shared" si="398"/>
        <v>0</v>
      </c>
      <c r="CE140" s="13">
        <f t="shared" si="399"/>
        <v>0</v>
      </c>
      <c r="CF140" s="13">
        <f t="shared" si="400"/>
        <v>0</v>
      </c>
      <c r="CG140" s="13">
        <f t="shared" si="401"/>
        <v>0</v>
      </c>
      <c r="CH140" s="13">
        <f t="shared" si="402"/>
        <v>0</v>
      </c>
      <c r="CI140" s="13">
        <f t="shared" si="403"/>
        <v>0</v>
      </c>
      <c r="CJ140" s="13">
        <f t="shared" si="404"/>
        <v>0</v>
      </c>
      <c r="CK140" s="13">
        <f t="shared" si="405"/>
        <v>0</v>
      </c>
      <c r="CL140" s="13">
        <f t="shared" si="406"/>
        <v>0</v>
      </c>
      <c r="CM140" s="13">
        <f t="shared" si="407"/>
        <v>0</v>
      </c>
      <c r="CN140" s="13">
        <f t="shared" si="408"/>
        <v>0</v>
      </c>
      <c r="CO140" s="13">
        <f t="shared" si="409"/>
        <v>0</v>
      </c>
      <c r="CP140" s="13">
        <f t="shared" si="410"/>
        <v>0</v>
      </c>
      <c r="CQ140" s="13">
        <f t="shared" si="411"/>
        <v>0</v>
      </c>
      <c r="CR140" s="13">
        <f t="shared" si="412"/>
        <v>0</v>
      </c>
      <c r="CS140" s="13">
        <f t="shared" si="413"/>
        <v>0</v>
      </c>
      <c r="CT140" s="13">
        <f t="shared" si="414"/>
        <v>0</v>
      </c>
      <c r="CU140" s="13">
        <f t="shared" si="415"/>
        <v>0</v>
      </c>
      <c r="CV140" s="13">
        <f t="shared" si="416"/>
        <v>0</v>
      </c>
      <c r="CW140" s="13">
        <f t="shared" si="417"/>
        <v>0</v>
      </c>
      <c r="CX140" s="13">
        <f t="shared" si="418"/>
        <v>0</v>
      </c>
      <c r="CY140" s="13">
        <f t="shared" si="419"/>
        <v>0</v>
      </c>
      <c r="CZ140" s="13">
        <f t="shared" si="420"/>
        <v>0</v>
      </c>
      <c r="DA140" s="13">
        <f t="shared" si="421"/>
        <v>0</v>
      </c>
      <c r="DB140" s="13">
        <f t="shared" si="422"/>
        <v>0</v>
      </c>
      <c r="DC140" s="13">
        <f t="shared" si="423"/>
        <v>0</v>
      </c>
      <c r="DD140" s="13">
        <f t="shared" si="424"/>
        <v>0</v>
      </c>
      <c r="DE140" s="13">
        <f t="shared" si="425"/>
        <v>0</v>
      </c>
      <c r="DF140" s="13">
        <f t="shared" si="426"/>
        <v>0</v>
      </c>
      <c r="DG140" s="13">
        <f t="shared" si="427"/>
        <v>0</v>
      </c>
      <c r="DH140" s="13">
        <f t="shared" si="428"/>
        <v>0</v>
      </c>
      <c r="DI140" s="13">
        <f t="shared" si="429"/>
        <v>0</v>
      </c>
      <c r="DJ140" s="13">
        <f t="shared" si="430"/>
        <v>0</v>
      </c>
      <c r="DK140" s="13">
        <f t="shared" si="431"/>
        <v>0</v>
      </c>
      <c r="DL140" s="13">
        <f t="shared" si="432"/>
        <v>0</v>
      </c>
      <c r="DM140" s="13">
        <f t="shared" si="433"/>
        <v>0</v>
      </c>
      <c r="DN140" s="13">
        <f t="shared" si="434"/>
        <v>0</v>
      </c>
      <c r="DO140" s="13">
        <f t="shared" si="435"/>
        <v>0</v>
      </c>
      <c r="DP140" s="13">
        <f t="shared" si="436"/>
        <v>0</v>
      </c>
      <c r="DQ140" s="13">
        <f t="shared" si="437"/>
        <v>0</v>
      </c>
      <c r="DR140" s="13">
        <f t="shared" si="438"/>
        <v>0</v>
      </c>
      <c r="DS140" s="13">
        <f t="shared" si="439"/>
        <v>0</v>
      </c>
      <c r="DT140" s="13">
        <f t="shared" si="440"/>
        <v>0</v>
      </c>
      <c r="DU140" s="13">
        <f t="shared" si="441"/>
        <v>0</v>
      </c>
      <c r="DV140" s="13">
        <f t="shared" si="442"/>
        <v>0</v>
      </c>
      <c r="DW140" s="13">
        <f t="shared" si="443"/>
        <v>0</v>
      </c>
      <c r="DX140" s="13">
        <f t="shared" si="444"/>
        <v>0</v>
      </c>
      <c r="DY140" s="13">
        <f t="shared" si="445"/>
        <v>0</v>
      </c>
      <c r="DZ140" s="13">
        <f t="shared" si="446"/>
        <v>0</v>
      </c>
      <c r="EA140" s="13">
        <f t="shared" si="447"/>
        <v>0</v>
      </c>
      <c r="EB140" s="13">
        <f t="shared" si="448"/>
        <v>0</v>
      </c>
      <c r="EC140" s="13">
        <f t="shared" si="449"/>
        <v>0</v>
      </c>
      <c r="ED140" s="13">
        <f t="shared" si="450"/>
        <v>0</v>
      </c>
      <c r="EE140" s="13">
        <f t="shared" si="451"/>
        <v>0</v>
      </c>
      <c r="EF140" s="13">
        <f t="shared" si="452"/>
        <v>0</v>
      </c>
      <c r="EG140" s="13">
        <f t="shared" si="453"/>
        <v>0</v>
      </c>
      <c r="EH140" s="13">
        <f t="shared" si="454"/>
        <v>0</v>
      </c>
      <c r="EI140" s="13">
        <f t="shared" si="455"/>
        <v>0</v>
      </c>
      <c r="EJ140" s="13">
        <f t="shared" si="456"/>
        <v>0</v>
      </c>
      <c r="EK140" s="13">
        <f t="shared" si="457"/>
        <v>0</v>
      </c>
      <c r="EL140" s="13">
        <f t="shared" si="458"/>
        <v>0</v>
      </c>
      <c r="EM140" s="13">
        <f t="shared" si="459"/>
        <v>0</v>
      </c>
      <c r="EN140" s="13">
        <f t="shared" si="460"/>
        <v>0</v>
      </c>
      <c r="EO140" s="13">
        <f t="shared" si="461"/>
        <v>0</v>
      </c>
      <c r="EP140" s="13">
        <f t="shared" si="462"/>
        <v>0</v>
      </c>
      <c r="EQ140" s="13">
        <f t="shared" si="463"/>
        <v>0</v>
      </c>
      <c r="ER140" s="13">
        <f t="shared" si="464"/>
        <v>0</v>
      </c>
      <c r="ES140" s="13">
        <f t="shared" si="465"/>
        <v>0</v>
      </c>
      <c r="ET140" s="13">
        <f t="shared" si="466"/>
        <v>0</v>
      </c>
      <c r="EU140" s="13">
        <f t="shared" si="467"/>
        <v>0</v>
      </c>
      <c r="EV140" s="13">
        <f t="shared" si="468"/>
        <v>0</v>
      </c>
      <c r="EW140" s="13">
        <f t="shared" si="469"/>
        <v>0</v>
      </c>
      <c r="EX140" s="13">
        <f t="shared" si="470"/>
        <v>0</v>
      </c>
      <c r="EY140" s="13">
        <f t="shared" si="471"/>
        <v>0</v>
      </c>
      <c r="EZ140" s="13">
        <f t="shared" si="472"/>
        <v>0</v>
      </c>
      <c r="FA140" s="13">
        <f t="shared" si="473"/>
        <v>0</v>
      </c>
      <c r="FB140" s="13">
        <f t="shared" si="474"/>
        <v>0</v>
      </c>
      <c r="FC140" s="13">
        <f t="shared" si="475"/>
        <v>0</v>
      </c>
      <c r="FD140" s="13">
        <f t="shared" si="476"/>
        <v>0</v>
      </c>
      <c r="FE140" s="13">
        <f t="shared" si="477"/>
        <v>0</v>
      </c>
      <c r="FF140" s="13">
        <f t="shared" si="478"/>
        <v>0</v>
      </c>
      <c r="FG140" s="13">
        <f t="shared" si="479"/>
        <v>0</v>
      </c>
      <c r="FH140" s="13">
        <f t="shared" si="480"/>
        <v>0</v>
      </c>
      <c r="FI140" s="13">
        <f t="shared" si="481"/>
        <v>0</v>
      </c>
      <c r="FJ140" s="13">
        <f t="shared" si="482"/>
        <v>0</v>
      </c>
      <c r="FK140" s="13">
        <f t="shared" si="483"/>
        <v>0</v>
      </c>
      <c r="FL140" s="13">
        <f t="shared" si="484"/>
        <v>0</v>
      </c>
      <c r="FM140" s="13">
        <f t="shared" si="485"/>
        <v>0</v>
      </c>
      <c r="FN140" s="13">
        <f t="shared" si="486"/>
        <v>0</v>
      </c>
      <c r="FO140" s="13">
        <f t="shared" si="487"/>
        <v>0</v>
      </c>
      <c r="FP140" s="13">
        <f t="shared" si="488"/>
        <v>0</v>
      </c>
      <c r="FQ140" s="13">
        <f t="shared" si="489"/>
        <v>0</v>
      </c>
      <c r="FR140" s="13">
        <f t="shared" si="490"/>
        <v>0</v>
      </c>
      <c r="FS140" s="13">
        <f t="shared" si="491"/>
        <v>0</v>
      </c>
      <c r="FT140" s="13">
        <f t="shared" si="492"/>
        <v>0</v>
      </c>
      <c r="FU140" s="13">
        <f t="shared" si="493"/>
        <v>0</v>
      </c>
      <c r="FV140" s="13">
        <f t="shared" si="494"/>
        <v>0</v>
      </c>
      <c r="FW140" s="13">
        <f t="shared" si="495"/>
        <v>0</v>
      </c>
      <c r="FX140" s="13">
        <f t="shared" si="496"/>
        <v>0</v>
      </c>
      <c r="FY140" s="13">
        <f t="shared" si="497"/>
        <v>0</v>
      </c>
      <c r="FZ140" s="13">
        <f t="shared" si="498"/>
        <v>0</v>
      </c>
      <c r="GA140" s="13">
        <f t="shared" si="499"/>
        <v>0</v>
      </c>
      <c r="GB140" s="13">
        <f t="shared" si="500"/>
        <v>0</v>
      </c>
      <c r="GC140" s="13">
        <f t="shared" si="501"/>
        <v>0</v>
      </c>
      <c r="GD140" s="13">
        <f t="shared" si="502"/>
        <v>0</v>
      </c>
      <c r="GE140" s="13">
        <f t="shared" si="503"/>
        <v>1</v>
      </c>
      <c r="GF140" s="13">
        <f t="shared" si="504"/>
        <v>0</v>
      </c>
      <c r="GG140" s="13">
        <f t="shared" si="505"/>
        <v>0</v>
      </c>
      <c r="GH140" s="30">
        <f t="shared" si="506"/>
        <v>2</v>
      </c>
    </row>
    <row r="141" spans="1:190">
      <c r="A141" s="2">
        <f>'database including 834 studies'!A141</f>
        <v>140</v>
      </c>
      <c r="B141" s="2">
        <f>'database including 834 studies'!J141</f>
        <v>1</v>
      </c>
      <c r="C141" s="2">
        <f>'database including 834 studies'!K141</f>
        <v>4</v>
      </c>
      <c r="D141" s="2">
        <f>'database including 834 studies'!L141</f>
        <v>1</v>
      </c>
      <c r="E141" s="2">
        <f>'database including 834 studies'!M141</f>
        <v>1</v>
      </c>
      <c r="F141" s="2">
        <f>'database including 834 studies'!N141</f>
        <v>1</v>
      </c>
      <c r="G141" s="2">
        <f>'database including 834 studies'!O141</f>
        <v>1</v>
      </c>
      <c r="H141" s="2">
        <f>'database including 834 studies'!P141</f>
        <v>0</v>
      </c>
      <c r="I141" s="2">
        <f>'database including 834 studies'!Q141</f>
        <v>0</v>
      </c>
      <c r="J141" s="2">
        <f>'database including 834 studies'!R141</f>
        <v>2020</v>
      </c>
      <c r="K141" s="29">
        <f>'database including 834 studies'!A671</f>
        <v>670</v>
      </c>
      <c r="L141" s="2">
        <f>'database including 834 studies'!J671</f>
        <v>0</v>
      </c>
      <c r="M141" s="2">
        <f>'database including 834 studies'!K671</f>
        <v>6</v>
      </c>
      <c r="N141" s="2">
        <f>'database including 834 studies'!L671</f>
        <v>1</v>
      </c>
      <c r="O141" s="2">
        <f>'database including 834 studies'!M671</f>
        <v>1</v>
      </c>
      <c r="P141" s="2">
        <f>'database including 834 studies'!N671</f>
        <v>1</v>
      </c>
      <c r="Q141" s="2">
        <f>'database including 834 studies'!O671</f>
        <v>1</v>
      </c>
      <c r="R141" s="2">
        <f>'database including 834 studies'!P671</f>
        <v>1</v>
      </c>
      <c r="S141" s="2">
        <f>'database including 834 studies'!Q671</f>
        <v>1</v>
      </c>
      <c r="T141" s="2">
        <f>'database including 834 studies'!R671</f>
        <v>2022</v>
      </c>
      <c r="V141" s="13">
        <f t="shared" si="338"/>
        <v>0</v>
      </c>
      <c r="W141" s="13">
        <f t="shared" si="339"/>
        <v>0</v>
      </c>
      <c r="X141" s="13">
        <f t="shared" si="340"/>
        <v>0</v>
      </c>
      <c r="Y141" s="13">
        <f t="shared" si="341"/>
        <v>0</v>
      </c>
      <c r="Z141" s="13">
        <f t="shared" si="342"/>
        <v>0</v>
      </c>
      <c r="AA141" s="13">
        <f t="shared" si="343"/>
        <v>0</v>
      </c>
      <c r="AB141" s="13">
        <f t="shared" si="344"/>
        <v>0</v>
      </c>
      <c r="AC141" s="13">
        <f t="shared" si="345"/>
        <v>0</v>
      </c>
      <c r="AD141" s="13">
        <f t="shared" si="346"/>
        <v>0</v>
      </c>
      <c r="AE141" s="13">
        <f t="shared" si="347"/>
        <v>0</v>
      </c>
      <c r="AF141" s="13">
        <f t="shared" si="348"/>
        <v>0</v>
      </c>
      <c r="AG141" s="13">
        <f t="shared" si="349"/>
        <v>0</v>
      </c>
      <c r="AH141" s="13">
        <f t="shared" si="350"/>
        <v>0</v>
      </c>
      <c r="AI141" s="13">
        <f t="shared" si="351"/>
        <v>0</v>
      </c>
      <c r="AJ141" s="13">
        <f t="shared" si="352"/>
        <v>0</v>
      </c>
      <c r="AK141" s="13">
        <f t="shared" si="353"/>
        <v>0</v>
      </c>
      <c r="AL141" s="13">
        <f t="shared" si="354"/>
        <v>0</v>
      </c>
      <c r="AM141" s="13">
        <f t="shared" si="355"/>
        <v>0</v>
      </c>
      <c r="AN141" s="13">
        <f t="shared" si="356"/>
        <v>0</v>
      </c>
      <c r="AO141" s="13">
        <f t="shared" si="357"/>
        <v>0</v>
      </c>
      <c r="AP141" s="13">
        <f t="shared" si="358"/>
        <v>0</v>
      </c>
      <c r="AQ141" s="13">
        <f t="shared" si="359"/>
        <v>0</v>
      </c>
      <c r="AR141" s="13">
        <f t="shared" si="360"/>
        <v>0</v>
      </c>
      <c r="AS141" s="13">
        <f t="shared" si="361"/>
        <v>0</v>
      </c>
      <c r="AT141" s="13">
        <f t="shared" si="362"/>
        <v>0</v>
      </c>
      <c r="AU141" s="13">
        <f t="shared" si="363"/>
        <v>0</v>
      </c>
      <c r="AV141" s="13">
        <f t="shared" si="364"/>
        <v>0</v>
      </c>
      <c r="AW141" s="13">
        <f t="shared" si="365"/>
        <v>0</v>
      </c>
      <c r="AX141" s="13">
        <f t="shared" si="366"/>
        <v>0</v>
      </c>
      <c r="AY141" s="13">
        <f t="shared" si="367"/>
        <v>0</v>
      </c>
      <c r="AZ141" s="13">
        <f t="shared" si="368"/>
        <v>0</v>
      </c>
      <c r="BA141" s="13">
        <f t="shared" si="369"/>
        <v>0</v>
      </c>
      <c r="BB141" s="13">
        <f t="shared" si="370"/>
        <v>0</v>
      </c>
      <c r="BC141" s="13">
        <f t="shared" si="371"/>
        <v>0</v>
      </c>
      <c r="BD141" s="13">
        <f t="shared" si="372"/>
        <v>0</v>
      </c>
      <c r="BE141" s="13">
        <f t="shared" si="373"/>
        <v>0</v>
      </c>
      <c r="BF141" s="13">
        <f t="shared" si="374"/>
        <v>0</v>
      </c>
      <c r="BG141" s="13">
        <f t="shared" si="375"/>
        <v>0</v>
      </c>
      <c r="BH141" s="13">
        <f t="shared" si="376"/>
        <v>0</v>
      </c>
      <c r="BI141" s="13">
        <f t="shared" si="377"/>
        <v>0</v>
      </c>
      <c r="BJ141" s="13">
        <f t="shared" si="378"/>
        <v>0</v>
      </c>
      <c r="BK141" s="13">
        <f t="shared" si="379"/>
        <v>0</v>
      </c>
      <c r="BL141" s="13">
        <f t="shared" si="380"/>
        <v>0</v>
      </c>
      <c r="BM141" s="13">
        <f t="shared" si="381"/>
        <v>0</v>
      </c>
      <c r="BN141" s="13">
        <f t="shared" si="382"/>
        <v>0</v>
      </c>
      <c r="BO141" s="13">
        <f t="shared" si="383"/>
        <v>0</v>
      </c>
      <c r="BP141" s="13">
        <f t="shared" si="384"/>
        <v>0</v>
      </c>
      <c r="BQ141" s="13">
        <f t="shared" si="385"/>
        <v>0</v>
      </c>
      <c r="BR141" s="13">
        <f t="shared" si="386"/>
        <v>0</v>
      </c>
      <c r="BS141" s="13">
        <f t="shared" si="387"/>
        <v>0</v>
      </c>
      <c r="BT141" s="13">
        <f t="shared" si="388"/>
        <v>0</v>
      </c>
      <c r="BU141" s="13">
        <f t="shared" si="389"/>
        <v>0</v>
      </c>
      <c r="BV141" s="13">
        <f t="shared" si="390"/>
        <v>0</v>
      </c>
      <c r="BW141" s="13">
        <f t="shared" si="391"/>
        <v>0</v>
      </c>
      <c r="BX141" s="13">
        <f t="shared" si="392"/>
        <v>0</v>
      </c>
      <c r="BY141" s="13">
        <f t="shared" si="393"/>
        <v>0</v>
      </c>
      <c r="BZ141" s="13">
        <f t="shared" si="394"/>
        <v>0</v>
      </c>
      <c r="CA141" s="13">
        <f t="shared" si="395"/>
        <v>1</v>
      </c>
      <c r="CB141" s="13">
        <f t="shared" si="396"/>
        <v>0</v>
      </c>
      <c r="CC141" s="13">
        <f t="shared" si="397"/>
        <v>0</v>
      </c>
      <c r="CD141" s="13">
        <f t="shared" si="398"/>
        <v>0</v>
      </c>
      <c r="CE141" s="13">
        <f t="shared" si="399"/>
        <v>0</v>
      </c>
      <c r="CF141" s="13">
        <f t="shared" si="400"/>
        <v>0</v>
      </c>
      <c r="CG141" s="13">
        <f t="shared" si="401"/>
        <v>0</v>
      </c>
      <c r="CH141" s="13">
        <f t="shared" si="402"/>
        <v>0</v>
      </c>
      <c r="CI141" s="13">
        <f t="shared" si="403"/>
        <v>0</v>
      </c>
      <c r="CJ141" s="13">
        <f t="shared" si="404"/>
        <v>0</v>
      </c>
      <c r="CK141" s="13">
        <f t="shared" si="405"/>
        <v>0</v>
      </c>
      <c r="CL141" s="13">
        <f t="shared" si="406"/>
        <v>0</v>
      </c>
      <c r="CM141" s="13">
        <f t="shared" si="407"/>
        <v>0</v>
      </c>
      <c r="CN141" s="13">
        <f t="shared" si="408"/>
        <v>0</v>
      </c>
      <c r="CO141" s="13">
        <f t="shared" si="409"/>
        <v>0</v>
      </c>
      <c r="CP141" s="13">
        <f t="shared" si="410"/>
        <v>0</v>
      </c>
      <c r="CQ141" s="13">
        <f t="shared" si="411"/>
        <v>0</v>
      </c>
      <c r="CR141" s="13">
        <f t="shared" si="412"/>
        <v>0</v>
      </c>
      <c r="CS141" s="13">
        <f t="shared" si="413"/>
        <v>0</v>
      </c>
      <c r="CT141" s="13">
        <f t="shared" si="414"/>
        <v>0</v>
      </c>
      <c r="CU141" s="13">
        <f t="shared" si="415"/>
        <v>0</v>
      </c>
      <c r="CV141" s="13">
        <f t="shared" si="416"/>
        <v>0</v>
      </c>
      <c r="CW141" s="13">
        <f t="shared" si="417"/>
        <v>0</v>
      </c>
      <c r="CX141" s="13">
        <f t="shared" si="418"/>
        <v>0</v>
      </c>
      <c r="CY141" s="13">
        <f t="shared" si="419"/>
        <v>0</v>
      </c>
      <c r="CZ141" s="13">
        <f t="shared" si="420"/>
        <v>0</v>
      </c>
      <c r="DA141" s="13">
        <f t="shared" si="421"/>
        <v>0</v>
      </c>
      <c r="DB141" s="13">
        <f t="shared" si="422"/>
        <v>0</v>
      </c>
      <c r="DC141" s="13">
        <f t="shared" si="423"/>
        <v>0</v>
      </c>
      <c r="DD141" s="13">
        <f t="shared" si="424"/>
        <v>0</v>
      </c>
      <c r="DE141" s="13">
        <f t="shared" si="425"/>
        <v>0</v>
      </c>
      <c r="DF141" s="13">
        <f t="shared" si="426"/>
        <v>0</v>
      </c>
      <c r="DG141" s="13">
        <f t="shared" si="427"/>
        <v>0</v>
      </c>
      <c r="DH141" s="13">
        <f t="shared" si="428"/>
        <v>0</v>
      </c>
      <c r="DI141" s="13">
        <f t="shared" si="429"/>
        <v>0</v>
      </c>
      <c r="DJ141" s="13">
        <f t="shared" si="430"/>
        <v>0</v>
      </c>
      <c r="DK141" s="13">
        <f t="shared" si="431"/>
        <v>0</v>
      </c>
      <c r="DL141" s="13">
        <f t="shared" si="432"/>
        <v>0</v>
      </c>
      <c r="DM141" s="13">
        <f t="shared" si="433"/>
        <v>0</v>
      </c>
      <c r="DN141" s="13">
        <f t="shared" si="434"/>
        <v>0</v>
      </c>
      <c r="DO141" s="13">
        <f t="shared" si="435"/>
        <v>0</v>
      </c>
      <c r="DP141" s="13">
        <f t="shared" si="436"/>
        <v>0</v>
      </c>
      <c r="DQ141" s="13">
        <f t="shared" si="437"/>
        <v>0</v>
      </c>
      <c r="DR141" s="13">
        <f t="shared" si="438"/>
        <v>0</v>
      </c>
      <c r="DS141" s="13">
        <f t="shared" si="439"/>
        <v>0</v>
      </c>
      <c r="DT141" s="13">
        <f t="shared" si="440"/>
        <v>0</v>
      </c>
      <c r="DU141" s="13">
        <f t="shared" si="441"/>
        <v>0</v>
      </c>
      <c r="DV141" s="13">
        <f t="shared" si="442"/>
        <v>0</v>
      </c>
      <c r="DW141" s="13">
        <f t="shared" si="443"/>
        <v>0</v>
      </c>
      <c r="DX141" s="13">
        <f t="shared" si="444"/>
        <v>0</v>
      </c>
      <c r="DY141" s="13">
        <f t="shared" si="445"/>
        <v>0</v>
      </c>
      <c r="DZ141" s="13">
        <f t="shared" si="446"/>
        <v>0</v>
      </c>
      <c r="EA141" s="13">
        <f t="shared" si="447"/>
        <v>0</v>
      </c>
      <c r="EB141" s="13">
        <f t="shared" si="448"/>
        <v>0</v>
      </c>
      <c r="EC141" s="13">
        <f t="shared" si="449"/>
        <v>0</v>
      </c>
      <c r="ED141" s="13">
        <f t="shared" si="450"/>
        <v>0</v>
      </c>
      <c r="EE141" s="13">
        <f t="shared" si="451"/>
        <v>0</v>
      </c>
      <c r="EF141" s="13">
        <f t="shared" si="452"/>
        <v>0</v>
      </c>
      <c r="EG141" s="13">
        <f t="shared" si="453"/>
        <v>0</v>
      </c>
      <c r="EH141" s="13">
        <f t="shared" si="454"/>
        <v>0</v>
      </c>
      <c r="EI141" s="13">
        <f t="shared" si="455"/>
        <v>0</v>
      </c>
      <c r="EJ141" s="13">
        <f t="shared" si="456"/>
        <v>0</v>
      </c>
      <c r="EK141" s="13">
        <f t="shared" si="457"/>
        <v>0</v>
      </c>
      <c r="EL141" s="13">
        <f t="shared" si="458"/>
        <v>0</v>
      </c>
      <c r="EM141" s="13">
        <f t="shared" si="459"/>
        <v>0</v>
      </c>
      <c r="EN141" s="13">
        <f t="shared" si="460"/>
        <v>0</v>
      </c>
      <c r="EO141" s="13">
        <f t="shared" si="461"/>
        <v>0</v>
      </c>
      <c r="EP141" s="13">
        <f t="shared" si="462"/>
        <v>0</v>
      </c>
      <c r="EQ141" s="13">
        <f t="shared" si="463"/>
        <v>0</v>
      </c>
      <c r="ER141" s="13">
        <f t="shared" si="464"/>
        <v>0</v>
      </c>
      <c r="ES141" s="13">
        <f t="shared" si="465"/>
        <v>0</v>
      </c>
      <c r="ET141" s="13">
        <f t="shared" si="466"/>
        <v>0</v>
      </c>
      <c r="EU141" s="13">
        <f t="shared" si="467"/>
        <v>0</v>
      </c>
      <c r="EV141" s="13">
        <f t="shared" si="468"/>
        <v>0</v>
      </c>
      <c r="EW141" s="13">
        <f t="shared" si="469"/>
        <v>0</v>
      </c>
      <c r="EX141" s="13">
        <f t="shared" si="470"/>
        <v>0</v>
      </c>
      <c r="EY141" s="13">
        <f t="shared" si="471"/>
        <v>0</v>
      </c>
      <c r="EZ141" s="13">
        <f t="shared" si="472"/>
        <v>0</v>
      </c>
      <c r="FA141" s="13">
        <f t="shared" si="473"/>
        <v>0</v>
      </c>
      <c r="FB141" s="13">
        <f t="shared" si="474"/>
        <v>0</v>
      </c>
      <c r="FC141" s="13">
        <f t="shared" si="475"/>
        <v>0</v>
      </c>
      <c r="FD141" s="13">
        <f t="shared" si="476"/>
        <v>0</v>
      </c>
      <c r="FE141" s="13">
        <f t="shared" si="477"/>
        <v>0</v>
      </c>
      <c r="FF141" s="13">
        <f t="shared" si="478"/>
        <v>0</v>
      </c>
      <c r="FG141" s="13">
        <f t="shared" si="479"/>
        <v>0</v>
      </c>
      <c r="FH141" s="13">
        <f t="shared" si="480"/>
        <v>0</v>
      </c>
      <c r="FI141" s="13">
        <f t="shared" si="481"/>
        <v>0</v>
      </c>
      <c r="FJ141" s="13">
        <f t="shared" si="482"/>
        <v>0</v>
      </c>
      <c r="FK141" s="13">
        <f t="shared" si="483"/>
        <v>0</v>
      </c>
      <c r="FL141" s="13">
        <f t="shared" si="484"/>
        <v>0</v>
      </c>
      <c r="FM141" s="13">
        <f t="shared" si="485"/>
        <v>0</v>
      </c>
      <c r="FN141" s="13">
        <f t="shared" si="486"/>
        <v>0</v>
      </c>
      <c r="FO141" s="13">
        <f t="shared" si="487"/>
        <v>0</v>
      </c>
      <c r="FP141" s="13">
        <f t="shared" si="488"/>
        <v>0</v>
      </c>
      <c r="FQ141" s="13">
        <f t="shared" si="489"/>
        <v>0</v>
      </c>
      <c r="FR141" s="13">
        <f t="shared" si="490"/>
        <v>0</v>
      </c>
      <c r="FS141" s="13">
        <f t="shared" si="491"/>
        <v>0</v>
      </c>
      <c r="FT141" s="13">
        <f t="shared" si="492"/>
        <v>0</v>
      </c>
      <c r="FU141" s="13">
        <f t="shared" si="493"/>
        <v>0</v>
      </c>
      <c r="FV141" s="13">
        <f t="shared" si="494"/>
        <v>0</v>
      </c>
      <c r="FW141" s="13">
        <f t="shared" si="495"/>
        <v>0</v>
      </c>
      <c r="FX141" s="13">
        <f t="shared" si="496"/>
        <v>0</v>
      </c>
      <c r="FY141" s="13">
        <f t="shared" si="497"/>
        <v>0</v>
      </c>
      <c r="FZ141" s="13">
        <f t="shared" si="498"/>
        <v>0</v>
      </c>
      <c r="GA141" s="13">
        <f t="shared" si="499"/>
        <v>0</v>
      </c>
      <c r="GB141" s="13">
        <f t="shared" si="500"/>
        <v>0</v>
      </c>
      <c r="GC141" s="13">
        <f t="shared" si="501"/>
        <v>0</v>
      </c>
      <c r="GD141" s="13">
        <f t="shared" si="502"/>
        <v>0</v>
      </c>
      <c r="GE141" s="13">
        <f t="shared" si="503"/>
        <v>0</v>
      </c>
      <c r="GF141" s="13">
        <f t="shared" si="504"/>
        <v>0</v>
      </c>
      <c r="GG141" s="13">
        <f t="shared" si="505"/>
        <v>1</v>
      </c>
      <c r="GH141" s="30">
        <f t="shared" si="506"/>
        <v>2</v>
      </c>
    </row>
    <row r="142" spans="1:190">
      <c r="A142" s="2">
        <f>'database including 834 studies'!A142</f>
        <v>141</v>
      </c>
      <c r="B142" s="2">
        <f>'database including 834 studies'!J142</f>
        <v>1</v>
      </c>
      <c r="C142" s="2">
        <f>'database including 834 studies'!K142</f>
        <v>4</v>
      </c>
      <c r="D142" s="2">
        <f>'database including 834 studies'!L142</f>
        <v>1</v>
      </c>
      <c r="E142" s="2">
        <f>'database including 834 studies'!M142</f>
        <v>1</v>
      </c>
      <c r="F142" s="2">
        <f>'database including 834 studies'!N142</f>
        <v>0</v>
      </c>
      <c r="G142" s="2">
        <f>'database including 834 studies'!O142</f>
        <v>1</v>
      </c>
      <c r="H142" s="2">
        <f>'database including 834 studies'!P142</f>
        <v>0</v>
      </c>
      <c r="I142" s="2">
        <f>'database including 834 studies'!Q142</f>
        <v>1</v>
      </c>
      <c r="J142" s="2">
        <f>'database including 834 studies'!R142</f>
        <v>2020</v>
      </c>
      <c r="K142" s="29">
        <f>'database including 834 studies'!A672</f>
        <v>671</v>
      </c>
      <c r="L142" s="2">
        <f>'database including 834 studies'!J672</f>
        <v>0</v>
      </c>
      <c r="M142" s="2">
        <f>'database including 834 studies'!K672</f>
        <v>6</v>
      </c>
      <c r="N142" s="2">
        <f>'database including 834 studies'!L672</f>
        <v>1</v>
      </c>
      <c r="O142" s="2">
        <f>'database including 834 studies'!M672</f>
        <v>1</v>
      </c>
      <c r="P142" s="2">
        <f>'database including 834 studies'!N672</f>
        <v>1</v>
      </c>
      <c r="Q142" s="2">
        <f>'database including 834 studies'!O672</f>
        <v>1</v>
      </c>
      <c r="R142" s="2">
        <f>'database including 834 studies'!P672</f>
        <v>1</v>
      </c>
      <c r="S142" s="2">
        <f>'database including 834 studies'!Q672</f>
        <v>1</v>
      </c>
      <c r="T142" s="2">
        <f>'database including 834 studies'!R672</f>
        <v>2016</v>
      </c>
      <c r="V142" s="13">
        <f t="shared" si="338"/>
        <v>0</v>
      </c>
      <c r="W142" s="13">
        <f t="shared" si="339"/>
        <v>0</v>
      </c>
      <c r="X142" s="13">
        <f t="shared" si="340"/>
        <v>0</v>
      </c>
      <c r="Y142" s="13">
        <f t="shared" si="341"/>
        <v>0</v>
      </c>
      <c r="Z142" s="13">
        <f t="shared" si="342"/>
        <v>0</v>
      </c>
      <c r="AA142" s="13">
        <f t="shared" si="343"/>
        <v>0</v>
      </c>
      <c r="AB142" s="13">
        <f t="shared" si="344"/>
        <v>0</v>
      </c>
      <c r="AC142" s="13">
        <f t="shared" si="345"/>
        <v>0</v>
      </c>
      <c r="AD142" s="13">
        <f t="shared" si="346"/>
        <v>0</v>
      </c>
      <c r="AE142" s="13">
        <f t="shared" si="347"/>
        <v>0</v>
      </c>
      <c r="AF142" s="13">
        <f t="shared" si="348"/>
        <v>0</v>
      </c>
      <c r="AG142" s="13">
        <f t="shared" si="349"/>
        <v>0</v>
      </c>
      <c r="AH142" s="13">
        <f t="shared" si="350"/>
        <v>0</v>
      </c>
      <c r="AI142" s="13">
        <f t="shared" si="351"/>
        <v>0</v>
      </c>
      <c r="AJ142" s="13">
        <f t="shared" si="352"/>
        <v>0</v>
      </c>
      <c r="AK142" s="13">
        <f t="shared" si="353"/>
        <v>0</v>
      </c>
      <c r="AL142" s="13">
        <f t="shared" si="354"/>
        <v>0</v>
      </c>
      <c r="AM142" s="13">
        <f t="shared" si="355"/>
        <v>0</v>
      </c>
      <c r="AN142" s="13">
        <f t="shared" si="356"/>
        <v>0</v>
      </c>
      <c r="AO142" s="13">
        <f t="shared" si="357"/>
        <v>0</v>
      </c>
      <c r="AP142" s="13">
        <f t="shared" si="358"/>
        <v>0</v>
      </c>
      <c r="AQ142" s="13">
        <f t="shared" si="359"/>
        <v>0</v>
      </c>
      <c r="AR142" s="13">
        <f t="shared" si="360"/>
        <v>0</v>
      </c>
      <c r="AS142" s="13">
        <f t="shared" si="361"/>
        <v>0</v>
      </c>
      <c r="AT142" s="13">
        <f t="shared" si="362"/>
        <v>0</v>
      </c>
      <c r="AU142" s="13">
        <f t="shared" si="363"/>
        <v>0</v>
      </c>
      <c r="AV142" s="13">
        <f t="shared" si="364"/>
        <v>0</v>
      </c>
      <c r="AW142" s="13">
        <f t="shared" si="365"/>
        <v>0</v>
      </c>
      <c r="AX142" s="13">
        <f t="shared" si="366"/>
        <v>0</v>
      </c>
      <c r="AY142" s="13">
        <f t="shared" si="367"/>
        <v>0</v>
      </c>
      <c r="AZ142" s="13">
        <f t="shared" si="368"/>
        <v>0</v>
      </c>
      <c r="BA142" s="13">
        <f t="shared" si="369"/>
        <v>0</v>
      </c>
      <c r="BB142" s="13">
        <f t="shared" si="370"/>
        <v>0</v>
      </c>
      <c r="BC142" s="13">
        <f t="shared" si="371"/>
        <v>0</v>
      </c>
      <c r="BD142" s="13">
        <f t="shared" si="372"/>
        <v>0</v>
      </c>
      <c r="BE142" s="13">
        <f t="shared" si="373"/>
        <v>0</v>
      </c>
      <c r="BF142" s="13">
        <f t="shared" si="374"/>
        <v>0</v>
      </c>
      <c r="BG142" s="13">
        <f t="shared" si="375"/>
        <v>0</v>
      </c>
      <c r="BH142" s="13">
        <f t="shared" si="376"/>
        <v>0</v>
      </c>
      <c r="BI142" s="13">
        <f t="shared" si="377"/>
        <v>0</v>
      </c>
      <c r="BJ142" s="13">
        <f t="shared" si="378"/>
        <v>0</v>
      </c>
      <c r="BK142" s="13">
        <f t="shared" si="379"/>
        <v>0</v>
      </c>
      <c r="BL142" s="13">
        <f t="shared" si="380"/>
        <v>0</v>
      </c>
      <c r="BM142" s="13">
        <f t="shared" si="381"/>
        <v>0</v>
      </c>
      <c r="BN142" s="13">
        <f t="shared" si="382"/>
        <v>0</v>
      </c>
      <c r="BO142" s="13">
        <f t="shared" si="383"/>
        <v>0</v>
      </c>
      <c r="BP142" s="13">
        <f t="shared" si="384"/>
        <v>0</v>
      </c>
      <c r="BQ142" s="13">
        <f t="shared" si="385"/>
        <v>0</v>
      </c>
      <c r="BR142" s="13">
        <f t="shared" si="386"/>
        <v>0</v>
      </c>
      <c r="BS142" s="13">
        <f t="shared" si="387"/>
        <v>0</v>
      </c>
      <c r="BT142" s="13">
        <f t="shared" si="388"/>
        <v>0</v>
      </c>
      <c r="BU142" s="13">
        <f t="shared" si="389"/>
        <v>0</v>
      </c>
      <c r="BV142" s="13">
        <f t="shared" si="390"/>
        <v>0</v>
      </c>
      <c r="BW142" s="13">
        <f t="shared" si="391"/>
        <v>0</v>
      </c>
      <c r="BX142" s="13">
        <f t="shared" si="392"/>
        <v>0</v>
      </c>
      <c r="BY142" s="13">
        <f t="shared" si="393"/>
        <v>0</v>
      </c>
      <c r="BZ142" s="13">
        <f t="shared" si="394"/>
        <v>0</v>
      </c>
      <c r="CA142" s="13">
        <f t="shared" si="395"/>
        <v>1</v>
      </c>
      <c r="CB142" s="13">
        <f t="shared" si="396"/>
        <v>0</v>
      </c>
      <c r="CC142" s="13">
        <f t="shared" si="397"/>
        <v>0</v>
      </c>
      <c r="CD142" s="13">
        <f t="shared" si="398"/>
        <v>0</v>
      </c>
      <c r="CE142" s="13">
        <f t="shared" si="399"/>
        <v>0</v>
      </c>
      <c r="CF142" s="13">
        <f t="shared" si="400"/>
        <v>0</v>
      </c>
      <c r="CG142" s="13">
        <f t="shared" si="401"/>
        <v>0</v>
      </c>
      <c r="CH142" s="13">
        <f t="shared" si="402"/>
        <v>0</v>
      </c>
      <c r="CI142" s="13">
        <f t="shared" si="403"/>
        <v>0</v>
      </c>
      <c r="CJ142" s="13">
        <f t="shared" si="404"/>
        <v>0</v>
      </c>
      <c r="CK142" s="13">
        <f t="shared" si="405"/>
        <v>0</v>
      </c>
      <c r="CL142" s="13">
        <f t="shared" si="406"/>
        <v>0</v>
      </c>
      <c r="CM142" s="13">
        <f t="shared" si="407"/>
        <v>0</v>
      </c>
      <c r="CN142" s="13">
        <f t="shared" si="408"/>
        <v>0</v>
      </c>
      <c r="CO142" s="13">
        <f t="shared" si="409"/>
        <v>0</v>
      </c>
      <c r="CP142" s="13">
        <f t="shared" si="410"/>
        <v>0</v>
      </c>
      <c r="CQ142" s="13">
        <f t="shared" si="411"/>
        <v>0</v>
      </c>
      <c r="CR142" s="13">
        <f t="shared" si="412"/>
        <v>0</v>
      </c>
      <c r="CS142" s="13">
        <f t="shared" si="413"/>
        <v>0</v>
      </c>
      <c r="CT142" s="13">
        <f t="shared" si="414"/>
        <v>0</v>
      </c>
      <c r="CU142" s="13">
        <f t="shared" si="415"/>
        <v>0</v>
      </c>
      <c r="CV142" s="13">
        <f t="shared" si="416"/>
        <v>0</v>
      </c>
      <c r="CW142" s="13">
        <f t="shared" si="417"/>
        <v>0</v>
      </c>
      <c r="CX142" s="13">
        <f t="shared" si="418"/>
        <v>0</v>
      </c>
      <c r="CY142" s="13">
        <f t="shared" si="419"/>
        <v>0</v>
      </c>
      <c r="CZ142" s="13">
        <f t="shared" si="420"/>
        <v>0</v>
      </c>
      <c r="DA142" s="13">
        <f t="shared" si="421"/>
        <v>0</v>
      </c>
      <c r="DB142" s="13">
        <f t="shared" si="422"/>
        <v>0</v>
      </c>
      <c r="DC142" s="13">
        <f t="shared" si="423"/>
        <v>0</v>
      </c>
      <c r="DD142" s="13">
        <f t="shared" si="424"/>
        <v>0</v>
      </c>
      <c r="DE142" s="13">
        <f t="shared" si="425"/>
        <v>0</v>
      </c>
      <c r="DF142" s="13">
        <f t="shared" si="426"/>
        <v>0</v>
      </c>
      <c r="DG142" s="13">
        <f t="shared" si="427"/>
        <v>0</v>
      </c>
      <c r="DH142" s="13">
        <f t="shared" si="428"/>
        <v>0</v>
      </c>
      <c r="DI142" s="13">
        <f t="shared" si="429"/>
        <v>0</v>
      </c>
      <c r="DJ142" s="13">
        <f t="shared" si="430"/>
        <v>0</v>
      </c>
      <c r="DK142" s="13">
        <f t="shared" si="431"/>
        <v>0</v>
      </c>
      <c r="DL142" s="13">
        <f t="shared" si="432"/>
        <v>0</v>
      </c>
      <c r="DM142" s="13">
        <f t="shared" si="433"/>
        <v>0</v>
      </c>
      <c r="DN142" s="13">
        <f t="shared" si="434"/>
        <v>0</v>
      </c>
      <c r="DO142" s="13">
        <f t="shared" si="435"/>
        <v>0</v>
      </c>
      <c r="DP142" s="13">
        <f t="shared" si="436"/>
        <v>0</v>
      </c>
      <c r="DQ142" s="13">
        <f t="shared" si="437"/>
        <v>0</v>
      </c>
      <c r="DR142" s="13">
        <f t="shared" si="438"/>
        <v>0</v>
      </c>
      <c r="DS142" s="13">
        <f t="shared" si="439"/>
        <v>0</v>
      </c>
      <c r="DT142" s="13">
        <f t="shared" si="440"/>
        <v>0</v>
      </c>
      <c r="DU142" s="13">
        <f t="shared" si="441"/>
        <v>0</v>
      </c>
      <c r="DV142" s="13">
        <f t="shared" si="442"/>
        <v>0</v>
      </c>
      <c r="DW142" s="13">
        <f t="shared" si="443"/>
        <v>0</v>
      </c>
      <c r="DX142" s="13">
        <f t="shared" si="444"/>
        <v>0</v>
      </c>
      <c r="DY142" s="13">
        <f t="shared" si="445"/>
        <v>0</v>
      </c>
      <c r="DZ142" s="13">
        <f t="shared" si="446"/>
        <v>0</v>
      </c>
      <c r="EA142" s="13">
        <f t="shared" si="447"/>
        <v>0</v>
      </c>
      <c r="EB142" s="13">
        <f t="shared" si="448"/>
        <v>0</v>
      </c>
      <c r="EC142" s="13">
        <f t="shared" si="449"/>
        <v>0</v>
      </c>
      <c r="ED142" s="13">
        <f t="shared" si="450"/>
        <v>0</v>
      </c>
      <c r="EE142" s="13">
        <f t="shared" si="451"/>
        <v>0</v>
      </c>
      <c r="EF142" s="13">
        <f t="shared" si="452"/>
        <v>0</v>
      </c>
      <c r="EG142" s="13">
        <f t="shared" si="453"/>
        <v>0</v>
      </c>
      <c r="EH142" s="13">
        <f t="shared" si="454"/>
        <v>0</v>
      </c>
      <c r="EI142" s="13">
        <f t="shared" si="455"/>
        <v>0</v>
      </c>
      <c r="EJ142" s="13">
        <f t="shared" si="456"/>
        <v>0</v>
      </c>
      <c r="EK142" s="13">
        <f t="shared" si="457"/>
        <v>0</v>
      </c>
      <c r="EL142" s="13">
        <f t="shared" si="458"/>
        <v>0</v>
      </c>
      <c r="EM142" s="13">
        <f t="shared" si="459"/>
        <v>0</v>
      </c>
      <c r="EN142" s="13">
        <f t="shared" si="460"/>
        <v>0</v>
      </c>
      <c r="EO142" s="13">
        <f t="shared" si="461"/>
        <v>0</v>
      </c>
      <c r="EP142" s="13">
        <f t="shared" si="462"/>
        <v>0</v>
      </c>
      <c r="EQ142" s="13">
        <f t="shared" si="463"/>
        <v>0</v>
      </c>
      <c r="ER142" s="13">
        <f t="shared" si="464"/>
        <v>0</v>
      </c>
      <c r="ES142" s="13">
        <f t="shared" si="465"/>
        <v>0</v>
      </c>
      <c r="ET142" s="13">
        <f t="shared" si="466"/>
        <v>0</v>
      </c>
      <c r="EU142" s="13">
        <f t="shared" si="467"/>
        <v>0</v>
      </c>
      <c r="EV142" s="13">
        <f t="shared" si="468"/>
        <v>0</v>
      </c>
      <c r="EW142" s="13">
        <f t="shared" si="469"/>
        <v>0</v>
      </c>
      <c r="EX142" s="13">
        <f t="shared" si="470"/>
        <v>0</v>
      </c>
      <c r="EY142" s="13">
        <f t="shared" si="471"/>
        <v>0</v>
      </c>
      <c r="EZ142" s="13">
        <f t="shared" si="472"/>
        <v>0</v>
      </c>
      <c r="FA142" s="13">
        <f t="shared" si="473"/>
        <v>0</v>
      </c>
      <c r="FB142" s="13">
        <f t="shared" si="474"/>
        <v>0</v>
      </c>
      <c r="FC142" s="13">
        <f t="shared" si="475"/>
        <v>0</v>
      </c>
      <c r="FD142" s="13">
        <f t="shared" si="476"/>
        <v>0</v>
      </c>
      <c r="FE142" s="13">
        <f t="shared" si="477"/>
        <v>0</v>
      </c>
      <c r="FF142" s="13">
        <f t="shared" si="478"/>
        <v>0</v>
      </c>
      <c r="FG142" s="13">
        <f t="shared" si="479"/>
        <v>0</v>
      </c>
      <c r="FH142" s="13">
        <f t="shared" si="480"/>
        <v>0</v>
      </c>
      <c r="FI142" s="13">
        <f t="shared" si="481"/>
        <v>0</v>
      </c>
      <c r="FJ142" s="13">
        <f t="shared" si="482"/>
        <v>0</v>
      </c>
      <c r="FK142" s="13">
        <f t="shared" si="483"/>
        <v>0</v>
      </c>
      <c r="FL142" s="13">
        <f t="shared" si="484"/>
        <v>0</v>
      </c>
      <c r="FM142" s="13">
        <f t="shared" si="485"/>
        <v>0</v>
      </c>
      <c r="FN142" s="13">
        <f t="shared" si="486"/>
        <v>0</v>
      </c>
      <c r="FO142" s="13">
        <f t="shared" si="487"/>
        <v>0</v>
      </c>
      <c r="FP142" s="13">
        <f t="shared" si="488"/>
        <v>0</v>
      </c>
      <c r="FQ142" s="13">
        <f t="shared" si="489"/>
        <v>0</v>
      </c>
      <c r="FR142" s="13">
        <f t="shared" si="490"/>
        <v>0</v>
      </c>
      <c r="FS142" s="13">
        <f t="shared" si="491"/>
        <v>0</v>
      </c>
      <c r="FT142" s="13">
        <f t="shared" si="492"/>
        <v>0</v>
      </c>
      <c r="FU142" s="13">
        <f t="shared" si="493"/>
        <v>0</v>
      </c>
      <c r="FV142" s="13">
        <f t="shared" si="494"/>
        <v>0</v>
      </c>
      <c r="FW142" s="13">
        <f t="shared" si="495"/>
        <v>0</v>
      </c>
      <c r="FX142" s="13">
        <f t="shared" si="496"/>
        <v>0</v>
      </c>
      <c r="FY142" s="13">
        <f t="shared" si="497"/>
        <v>0</v>
      </c>
      <c r="FZ142" s="13">
        <f t="shared" si="498"/>
        <v>0</v>
      </c>
      <c r="GA142" s="13">
        <f t="shared" si="499"/>
        <v>1</v>
      </c>
      <c r="GB142" s="13">
        <f t="shared" si="500"/>
        <v>0</v>
      </c>
      <c r="GC142" s="13">
        <f t="shared" si="501"/>
        <v>0</v>
      </c>
      <c r="GD142" s="13">
        <f t="shared" si="502"/>
        <v>0</v>
      </c>
      <c r="GE142" s="13">
        <f t="shared" si="503"/>
        <v>0</v>
      </c>
      <c r="GF142" s="13">
        <f t="shared" si="504"/>
        <v>0</v>
      </c>
      <c r="GG142" s="13">
        <f t="shared" si="505"/>
        <v>0</v>
      </c>
      <c r="GH142" s="30">
        <f t="shared" si="506"/>
        <v>2</v>
      </c>
    </row>
    <row r="143" spans="1:190">
      <c r="A143" s="2">
        <f>'database including 834 studies'!A143</f>
        <v>142</v>
      </c>
      <c r="B143" s="2">
        <f>'database including 834 studies'!J143</f>
        <v>1</v>
      </c>
      <c r="C143" s="2">
        <f>'database including 834 studies'!K143</f>
        <v>4</v>
      </c>
      <c r="D143" s="2">
        <f>'database including 834 studies'!L143</f>
        <v>1</v>
      </c>
      <c r="E143" s="2">
        <f>'database including 834 studies'!M143</f>
        <v>1</v>
      </c>
      <c r="F143" s="2">
        <f>'database including 834 studies'!N143</f>
        <v>1</v>
      </c>
      <c r="G143" s="2">
        <f>'database including 834 studies'!O143</f>
        <v>0</v>
      </c>
      <c r="H143" s="2">
        <f>'database including 834 studies'!P143</f>
        <v>1</v>
      </c>
      <c r="I143" s="2">
        <f>'database including 834 studies'!Q143</f>
        <v>0</v>
      </c>
      <c r="J143" s="2">
        <f>'database including 834 studies'!R143</f>
        <v>2020</v>
      </c>
      <c r="K143" s="29">
        <f>'database including 834 studies'!A673</f>
        <v>672</v>
      </c>
      <c r="L143" s="2">
        <f>'database including 834 studies'!J673</f>
        <v>0</v>
      </c>
      <c r="M143" s="2">
        <f>'database including 834 studies'!K673</f>
        <v>6</v>
      </c>
      <c r="N143" s="2">
        <f>'database including 834 studies'!L673</f>
        <v>1</v>
      </c>
      <c r="O143" s="2">
        <f>'database including 834 studies'!M673</f>
        <v>1</v>
      </c>
      <c r="P143" s="2">
        <f>'database including 834 studies'!N673</f>
        <v>1</v>
      </c>
      <c r="Q143" s="2">
        <f>'database including 834 studies'!O673</f>
        <v>1</v>
      </c>
      <c r="R143" s="2">
        <f>'database including 834 studies'!P673</f>
        <v>1</v>
      </c>
      <c r="S143" s="2">
        <f>'database including 834 studies'!Q673</f>
        <v>1</v>
      </c>
      <c r="T143" s="2">
        <f>'database including 834 studies'!R673</f>
        <v>2019</v>
      </c>
      <c r="V143" s="13">
        <f t="shared" si="338"/>
        <v>0</v>
      </c>
      <c r="W143" s="13">
        <f t="shared" si="339"/>
        <v>0</v>
      </c>
      <c r="X143" s="13">
        <f t="shared" si="340"/>
        <v>0</v>
      </c>
      <c r="Y143" s="13">
        <f t="shared" si="341"/>
        <v>0</v>
      </c>
      <c r="Z143" s="13">
        <f t="shared" si="342"/>
        <v>0</v>
      </c>
      <c r="AA143" s="13">
        <f t="shared" si="343"/>
        <v>0</v>
      </c>
      <c r="AB143" s="13">
        <f t="shared" si="344"/>
        <v>0</v>
      </c>
      <c r="AC143" s="13">
        <f t="shared" si="345"/>
        <v>0</v>
      </c>
      <c r="AD143" s="13">
        <f t="shared" si="346"/>
        <v>0</v>
      </c>
      <c r="AE143" s="13">
        <f t="shared" si="347"/>
        <v>0</v>
      </c>
      <c r="AF143" s="13">
        <f t="shared" si="348"/>
        <v>0</v>
      </c>
      <c r="AG143" s="13">
        <f t="shared" si="349"/>
        <v>0</v>
      </c>
      <c r="AH143" s="13">
        <f t="shared" si="350"/>
        <v>0</v>
      </c>
      <c r="AI143" s="13">
        <f t="shared" si="351"/>
        <v>0</v>
      </c>
      <c r="AJ143" s="13">
        <f t="shared" si="352"/>
        <v>0</v>
      </c>
      <c r="AK143" s="13">
        <f t="shared" si="353"/>
        <v>0</v>
      </c>
      <c r="AL143" s="13">
        <f t="shared" si="354"/>
        <v>0</v>
      </c>
      <c r="AM143" s="13">
        <f t="shared" si="355"/>
        <v>0</v>
      </c>
      <c r="AN143" s="13">
        <f t="shared" si="356"/>
        <v>0</v>
      </c>
      <c r="AO143" s="13">
        <f t="shared" si="357"/>
        <v>0</v>
      </c>
      <c r="AP143" s="13">
        <f t="shared" si="358"/>
        <v>0</v>
      </c>
      <c r="AQ143" s="13">
        <f t="shared" si="359"/>
        <v>0</v>
      </c>
      <c r="AR143" s="13">
        <f t="shared" si="360"/>
        <v>0</v>
      </c>
      <c r="AS143" s="13">
        <f t="shared" si="361"/>
        <v>0</v>
      </c>
      <c r="AT143" s="13">
        <f t="shared" si="362"/>
        <v>0</v>
      </c>
      <c r="AU143" s="13">
        <f t="shared" si="363"/>
        <v>0</v>
      </c>
      <c r="AV143" s="13">
        <f t="shared" si="364"/>
        <v>0</v>
      </c>
      <c r="AW143" s="13">
        <f t="shared" si="365"/>
        <v>0</v>
      </c>
      <c r="AX143" s="13">
        <f t="shared" si="366"/>
        <v>0</v>
      </c>
      <c r="AY143" s="13">
        <f t="shared" si="367"/>
        <v>0</v>
      </c>
      <c r="AZ143" s="13">
        <f t="shared" si="368"/>
        <v>0</v>
      </c>
      <c r="BA143" s="13">
        <f t="shared" si="369"/>
        <v>0</v>
      </c>
      <c r="BB143" s="13">
        <f t="shared" si="370"/>
        <v>0</v>
      </c>
      <c r="BC143" s="13">
        <f t="shared" si="371"/>
        <v>0</v>
      </c>
      <c r="BD143" s="13">
        <f t="shared" si="372"/>
        <v>0</v>
      </c>
      <c r="BE143" s="13">
        <f t="shared" si="373"/>
        <v>0</v>
      </c>
      <c r="BF143" s="13">
        <f t="shared" si="374"/>
        <v>0</v>
      </c>
      <c r="BG143" s="13">
        <f t="shared" si="375"/>
        <v>0</v>
      </c>
      <c r="BH143" s="13">
        <f t="shared" si="376"/>
        <v>0</v>
      </c>
      <c r="BI143" s="13">
        <f t="shared" si="377"/>
        <v>0</v>
      </c>
      <c r="BJ143" s="13">
        <f t="shared" si="378"/>
        <v>0</v>
      </c>
      <c r="BK143" s="13">
        <f t="shared" si="379"/>
        <v>0</v>
      </c>
      <c r="BL143" s="13">
        <f t="shared" si="380"/>
        <v>0</v>
      </c>
      <c r="BM143" s="13">
        <f t="shared" si="381"/>
        <v>0</v>
      </c>
      <c r="BN143" s="13">
        <f t="shared" si="382"/>
        <v>0</v>
      </c>
      <c r="BO143" s="13">
        <f t="shared" si="383"/>
        <v>0</v>
      </c>
      <c r="BP143" s="13">
        <f t="shared" si="384"/>
        <v>0</v>
      </c>
      <c r="BQ143" s="13">
        <f t="shared" si="385"/>
        <v>0</v>
      </c>
      <c r="BR143" s="13">
        <f t="shared" si="386"/>
        <v>0</v>
      </c>
      <c r="BS143" s="13">
        <f t="shared" si="387"/>
        <v>0</v>
      </c>
      <c r="BT143" s="13">
        <f t="shared" si="388"/>
        <v>0</v>
      </c>
      <c r="BU143" s="13">
        <f t="shared" si="389"/>
        <v>0</v>
      </c>
      <c r="BV143" s="13">
        <f t="shared" si="390"/>
        <v>0</v>
      </c>
      <c r="BW143" s="13">
        <f t="shared" si="391"/>
        <v>0</v>
      </c>
      <c r="BX143" s="13">
        <f t="shared" si="392"/>
        <v>0</v>
      </c>
      <c r="BY143" s="13">
        <f t="shared" si="393"/>
        <v>0</v>
      </c>
      <c r="BZ143" s="13">
        <f t="shared" si="394"/>
        <v>0</v>
      </c>
      <c r="CA143" s="13">
        <f t="shared" si="395"/>
        <v>1</v>
      </c>
      <c r="CB143" s="13">
        <f t="shared" si="396"/>
        <v>0</v>
      </c>
      <c r="CC143" s="13">
        <f t="shared" si="397"/>
        <v>0</v>
      </c>
      <c r="CD143" s="13">
        <f t="shared" si="398"/>
        <v>0</v>
      </c>
      <c r="CE143" s="13">
        <f t="shared" si="399"/>
        <v>0</v>
      </c>
      <c r="CF143" s="13">
        <f t="shared" si="400"/>
        <v>0</v>
      </c>
      <c r="CG143" s="13">
        <f t="shared" si="401"/>
        <v>0</v>
      </c>
      <c r="CH143" s="13">
        <f t="shared" si="402"/>
        <v>0</v>
      </c>
      <c r="CI143" s="13">
        <f t="shared" si="403"/>
        <v>0</v>
      </c>
      <c r="CJ143" s="13">
        <f t="shared" si="404"/>
        <v>0</v>
      </c>
      <c r="CK143" s="13">
        <f t="shared" si="405"/>
        <v>0</v>
      </c>
      <c r="CL143" s="13">
        <f t="shared" si="406"/>
        <v>0</v>
      </c>
      <c r="CM143" s="13">
        <f t="shared" si="407"/>
        <v>0</v>
      </c>
      <c r="CN143" s="13">
        <f t="shared" si="408"/>
        <v>0</v>
      </c>
      <c r="CO143" s="13">
        <f t="shared" si="409"/>
        <v>0</v>
      </c>
      <c r="CP143" s="13">
        <f t="shared" si="410"/>
        <v>0</v>
      </c>
      <c r="CQ143" s="13">
        <f t="shared" si="411"/>
        <v>0</v>
      </c>
      <c r="CR143" s="13">
        <f t="shared" si="412"/>
        <v>0</v>
      </c>
      <c r="CS143" s="13">
        <f t="shared" si="413"/>
        <v>0</v>
      </c>
      <c r="CT143" s="13">
        <f t="shared" si="414"/>
        <v>0</v>
      </c>
      <c r="CU143" s="13">
        <f t="shared" si="415"/>
        <v>0</v>
      </c>
      <c r="CV143" s="13">
        <f t="shared" si="416"/>
        <v>0</v>
      </c>
      <c r="CW143" s="13">
        <f t="shared" si="417"/>
        <v>0</v>
      </c>
      <c r="CX143" s="13">
        <f t="shared" si="418"/>
        <v>0</v>
      </c>
      <c r="CY143" s="13">
        <f t="shared" si="419"/>
        <v>0</v>
      </c>
      <c r="CZ143" s="13">
        <f t="shared" si="420"/>
        <v>0</v>
      </c>
      <c r="DA143" s="13">
        <f t="shared" si="421"/>
        <v>0</v>
      </c>
      <c r="DB143" s="13">
        <f t="shared" si="422"/>
        <v>0</v>
      </c>
      <c r="DC143" s="13">
        <f t="shared" si="423"/>
        <v>0</v>
      </c>
      <c r="DD143" s="13">
        <f t="shared" si="424"/>
        <v>0</v>
      </c>
      <c r="DE143" s="13">
        <f t="shared" si="425"/>
        <v>0</v>
      </c>
      <c r="DF143" s="13">
        <f t="shared" si="426"/>
        <v>0</v>
      </c>
      <c r="DG143" s="13">
        <f t="shared" si="427"/>
        <v>0</v>
      </c>
      <c r="DH143" s="13">
        <f t="shared" si="428"/>
        <v>0</v>
      </c>
      <c r="DI143" s="13">
        <f t="shared" si="429"/>
        <v>0</v>
      </c>
      <c r="DJ143" s="13">
        <f t="shared" si="430"/>
        <v>0</v>
      </c>
      <c r="DK143" s="13">
        <f t="shared" si="431"/>
        <v>0</v>
      </c>
      <c r="DL143" s="13">
        <f t="shared" si="432"/>
        <v>0</v>
      </c>
      <c r="DM143" s="13">
        <f t="shared" si="433"/>
        <v>0</v>
      </c>
      <c r="DN143" s="13">
        <f t="shared" si="434"/>
        <v>0</v>
      </c>
      <c r="DO143" s="13">
        <f t="shared" si="435"/>
        <v>0</v>
      </c>
      <c r="DP143" s="13">
        <f t="shared" si="436"/>
        <v>0</v>
      </c>
      <c r="DQ143" s="13">
        <f t="shared" si="437"/>
        <v>0</v>
      </c>
      <c r="DR143" s="13">
        <f t="shared" si="438"/>
        <v>0</v>
      </c>
      <c r="DS143" s="13">
        <f t="shared" si="439"/>
        <v>0</v>
      </c>
      <c r="DT143" s="13">
        <f t="shared" si="440"/>
        <v>0</v>
      </c>
      <c r="DU143" s="13">
        <f t="shared" si="441"/>
        <v>0</v>
      </c>
      <c r="DV143" s="13">
        <f t="shared" si="442"/>
        <v>0</v>
      </c>
      <c r="DW143" s="13">
        <f t="shared" si="443"/>
        <v>0</v>
      </c>
      <c r="DX143" s="13">
        <f t="shared" si="444"/>
        <v>0</v>
      </c>
      <c r="DY143" s="13">
        <f t="shared" si="445"/>
        <v>0</v>
      </c>
      <c r="DZ143" s="13">
        <f t="shared" si="446"/>
        <v>0</v>
      </c>
      <c r="EA143" s="13">
        <f t="shared" si="447"/>
        <v>0</v>
      </c>
      <c r="EB143" s="13">
        <f t="shared" si="448"/>
        <v>0</v>
      </c>
      <c r="EC143" s="13">
        <f t="shared" si="449"/>
        <v>0</v>
      </c>
      <c r="ED143" s="13">
        <f t="shared" si="450"/>
        <v>0</v>
      </c>
      <c r="EE143" s="13">
        <f t="shared" si="451"/>
        <v>0</v>
      </c>
      <c r="EF143" s="13">
        <f t="shared" si="452"/>
        <v>0</v>
      </c>
      <c r="EG143" s="13">
        <f t="shared" si="453"/>
        <v>0</v>
      </c>
      <c r="EH143" s="13">
        <f t="shared" si="454"/>
        <v>0</v>
      </c>
      <c r="EI143" s="13">
        <f t="shared" si="455"/>
        <v>0</v>
      </c>
      <c r="EJ143" s="13">
        <f t="shared" si="456"/>
        <v>0</v>
      </c>
      <c r="EK143" s="13">
        <f t="shared" si="457"/>
        <v>0</v>
      </c>
      <c r="EL143" s="13">
        <f t="shared" si="458"/>
        <v>0</v>
      </c>
      <c r="EM143" s="13">
        <f t="shared" si="459"/>
        <v>0</v>
      </c>
      <c r="EN143" s="13">
        <f t="shared" si="460"/>
        <v>0</v>
      </c>
      <c r="EO143" s="13">
        <f t="shared" si="461"/>
        <v>0</v>
      </c>
      <c r="EP143" s="13">
        <f t="shared" si="462"/>
        <v>0</v>
      </c>
      <c r="EQ143" s="13">
        <f t="shared" si="463"/>
        <v>0</v>
      </c>
      <c r="ER143" s="13">
        <f t="shared" si="464"/>
        <v>0</v>
      </c>
      <c r="ES143" s="13">
        <f t="shared" si="465"/>
        <v>0</v>
      </c>
      <c r="ET143" s="13">
        <f t="shared" si="466"/>
        <v>0</v>
      </c>
      <c r="EU143" s="13">
        <f t="shared" si="467"/>
        <v>0</v>
      </c>
      <c r="EV143" s="13">
        <f t="shared" si="468"/>
        <v>0</v>
      </c>
      <c r="EW143" s="13">
        <f t="shared" si="469"/>
        <v>0</v>
      </c>
      <c r="EX143" s="13">
        <f t="shared" si="470"/>
        <v>0</v>
      </c>
      <c r="EY143" s="13">
        <f t="shared" si="471"/>
        <v>0</v>
      </c>
      <c r="EZ143" s="13">
        <f t="shared" si="472"/>
        <v>0</v>
      </c>
      <c r="FA143" s="13">
        <f t="shared" si="473"/>
        <v>0</v>
      </c>
      <c r="FB143" s="13">
        <f t="shared" si="474"/>
        <v>0</v>
      </c>
      <c r="FC143" s="13">
        <f t="shared" si="475"/>
        <v>0</v>
      </c>
      <c r="FD143" s="13">
        <f t="shared" si="476"/>
        <v>0</v>
      </c>
      <c r="FE143" s="13">
        <f t="shared" si="477"/>
        <v>0</v>
      </c>
      <c r="FF143" s="13">
        <f t="shared" si="478"/>
        <v>0</v>
      </c>
      <c r="FG143" s="13">
        <f t="shared" si="479"/>
        <v>0</v>
      </c>
      <c r="FH143" s="13">
        <f t="shared" si="480"/>
        <v>0</v>
      </c>
      <c r="FI143" s="13">
        <f t="shared" si="481"/>
        <v>0</v>
      </c>
      <c r="FJ143" s="13">
        <f t="shared" si="482"/>
        <v>0</v>
      </c>
      <c r="FK143" s="13">
        <f t="shared" si="483"/>
        <v>0</v>
      </c>
      <c r="FL143" s="13">
        <f t="shared" si="484"/>
        <v>0</v>
      </c>
      <c r="FM143" s="13">
        <f t="shared" si="485"/>
        <v>0</v>
      </c>
      <c r="FN143" s="13">
        <f t="shared" si="486"/>
        <v>0</v>
      </c>
      <c r="FO143" s="13">
        <f t="shared" si="487"/>
        <v>0</v>
      </c>
      <c r="FP143" s="13">
        <f t="shared" si="488"/>
        <v>0</v>
      </c>
      <c r="FQ143" s="13">
        <f t="shared" si="489"/>
        <v>0</v>
      </c>
      <c r="FR143" s="13">
        <f t="shared" si="490"/>
        <v>0</v>
      </c>
      <c r="FS143" s="13">
        <f t="shared" si="491"/>
        <v>0</v>
      </c>
      <c r="FT143" s="13">
        <f t="shared" si="492"/>
        <v>0</v>
      </c>
      <c r="FU143" s="13">
        <f t="shared" si="493"/>
        <v>0</v>
      </c>
      <c r="FV143" s="13">
        <f t="shared" si="494"/>
        <v>0</v>
      </c>
      <c r="FW143" s="13">
        <f t="shared" si="495"/>
        <v>0</v>
      </c>
      <c r="FX143" s="13">
        <f t="shared" si="496"/>
        <v>0</v>
      </c>
      <c r="FY143" s="13">
        <f t="shared" si="497"/>
        <v>0</v>
      </c>
      <c r="FZ143" s="13">
        <f t="shared" si="498"/>
        <v>0</v>
      </c>
      <c r="GA143" s="13">
        <f t="shared" si="499"/>
        <v>0</v>
      </c>
      <c r="GB143" s="13">
        <f t="shared" si="500"/>
        <v>0</v>
      </c>
      <c r="GC143" s="13">
        <f t="shared" si="501"/>
        <v>0</v>
      </c>
      <c r="GD143" s="13">
        <f t="shared" si="502"/>
        <v>1</v>
      </c>
      <c r="GE143" s="13">
        <f t="shared" si="503"/>
        <v>0</v>
      </c>
      <c r="GF143" s="13">
        <f t="shared" si="504"/>
        <v>0</v>
      </c>
      <c r="GG143" s="13">
        <f t="shared" si="505"/>
        <v>0</v>
      </c>
      <c r="GH143" s="30">
        <f t="shared" si="506"/>
        <v>2</v>
      </c>
    </row>
    <row r="144" spans="1:190">
      <c r="A144" s="2">
        <f>'database including 834 studies'!A144</f>
        <v>143</v>
      </c>
      <c r="B144" s="2">
        <f>'database including 834 studies'!J144</f>
        <v>1</v>
      </c>
      <c r="C144" s="2">
        <f>'database including 834 studies'!K144</f>
        <v>4</v>
      </c>
      <c r="D144" s="2">
        <f>'database including 834 studies'!L144</f>
        <v>1</v>
      </c>
      <c r="E144" s="2">
        <f>'database including 834 studies'!M144</f>
        <v>1</v>
      </c>
      <c r="F144" s="2">
        <f>'database including 834 studies'!N144</f>
        <v>1</v>
      </c>
      <c r="G144" s="2">
        <f>'database including 834 studies'!O144</f>
        <v>0</v>
      </c>
      <c r="H144" s="2">
        <f>'database including 834 studies'!P144</f>
        <v>1</v>
      </c>
      <c r="I144" s="2">
        <f>'database including 834 studies'!Q144</f>
        <v>0</v>
      </c>
      <c r="J144" s="2">
        <f>'database including 834 studies'!R144</f>
        <v>2020</v>
      </c>
      <c r="K144" s="29">
        <f>'database including 834 studies'!A674</f>
        <v>673</v>
      </c>
      <c r="L144" s="2">
        <f>'database including 834 studies'!J674</f>
        <v>0</v>
      </c>
      <c r="M144" s="2">
        <f>'database including 834 studies'!K674</f>
        <v>6</v>
      </c>
      <c r="N144" s="2">
        <f>'database including 834 studies'!L674</f>
        <v>1</v>
      </c>
      <c r="O144" s="2">
        <f>'database including 834 studies'!M674</f>
        <v>1</v>
      </c>
      <c r="P144" s="2">
        <f>'database including 834 studies'!N674</f>
        <v>1</v>
      </c>
      <c r="Q144" s="2">
        <f>'database including 834 studies'!O674</f>
        <v>1</v>
      </c>
      <c r="R144" s="2">
        <f>'database including 834 studies'!P674</f>
        <v>1</v>
      </c>
      <c r="S144" s="2">
        <f>'database including 834 studies'!Q674</f>
        <v>1</v>
      </c>
      <c r="T144" s="2">
        <f>'database including 834 studies'!R674</f>
        <v>2018</v>
      </c>
      <c r="V144" s="13">
        <f t="shared" si="338"/>
        <v>0</v>
      </c>
      <c r="W144" s="13">
        <f t="shared" si="339"/>
        <v>0</v>
      </c>
      <c r="X144" s="13">
        <f t="shared" si="340"/>
        <v>0</v>
      </c>
      <c r="Y144" s="13">
        <f t="shared" si="341"/>
        <v>0</v>
      </c>
      <c r="Z144" s="13">
        <f t="shared" si="342"/>
        <v>0</v>
      </c>
      <c r="AA144" s="13">
        <f t="shared" si="343"/>
        <v>0</v>
      </c>
      <c r="AB144" s="13">
        <f t="shared" si="344"/>
        <v>0</v>
      </c>
      <c r="AC144" s="13">
        <f t="shared" si="345"/>
        <v>0</v>
      </c>
      <c r="AD144" s="13">
        <f t="shared" si="346"/>
        <v>0</v>
      </c>
      <c r="AE144" s="13">
        <f t="shared" si="347"/>
        <v>0</v>
      </c>
      <c r="AF144" s="13">
        <f t="shared" si="348"/>
        <v>0</v>
      </c>
      <c r="AG144" s="13">
        <f t="shared" si="349"/>
        <v>0</v>
      </c>
      <c r="AH144" s="13">
        <f t="shared" si="350"/>
        <v>0</v>
      </c>
      <c r="AI144" s="13">
        <f t="shared" si="351"/>
        <v>0</v>
      </c>
      <c r="AJ144" s="13">
        <f t="shared" si="352"/>
        <v>0</v>
      </c>
      <c r="AK144" s="13">
        <f t="shared" si="353"/>
        <v>0</v>
      </c>
      <c r="AL144" s="13">
        <f t="shared" si="354"/>
        <v>0</v>
      </c>
      <c r="AM144" s="13">
        <f t="shared" si="355"/>
        <v>0</v>
      </c>
      <c r="AN144" s="13">
        <f t="shared" si="356"/>
        <v>0</v>
      </c>
      <c r="AO144" s="13">
        <f t="shared" si="357"/>
        <v>0</v>
      </c>
      <c r="AP144" s="13">
        <f t="shared" si="358"/>
        <v>0</v>
      </c>
      <c r="AQ144" s="13">
        <f t="shared" si="359"/>
        <v>0</v>
      </c>
      <c r="AR144" s="13">
        <f t="shared" si="360"/>
        <v>0</v>
      </c>
      <c r="AS144" s="13">
        <f t="shared" si="361"/>
        <v>0</v>
      </c>
      <c r="AT144" s="13">
        <f t="shared" si="362"/>
        <v>0</v>
      </c>
      <c r="AU144" s="13">
        <f t="shared" si="363"/>
        <v>0</v>
      </c>
      <c r="AV144" s="13">
        <f t="shared" si="364"/>
        <v>0</v>
      </c>
      <c r="AW144" s="13">
        <f t="shared" si="365"/>
        <v>0</v>
      </c>
      <c r="AX144" s="13">
        <f t="shared" si="366"/>
        <v>0</v>
      </c>
      <c r="AY144" s="13">
        <f t="shared" si="367"/>
        <v>0</v>
      </c>
      <c r="AZ144" s="13">
        <f t="shared" si="368"/>
        <v>0</v>
      </c>
      <c r="BA144" s="13">
        <f t="shared" si="369"/>
        <v>0</v>
      </c>
      <c r="BB144" s="13">
        <f t="shared" si="370"/>
        <v>0</v>
      </c>
      <c r="BC144" s="13">
        <f t="shared" si="371"/>
        <v>0</v>
      </c>
      <c r="BD144" s="13">
        <f t="shared" si="372"/>
        <v>0</v>
      </c>
      <c r="BE144" s="13">
        <f t="shared" si="373"/>
        <v>0</v>
      </c>
      <c r="BF144" s="13">
        <f t="shared" si="374"/>
        <v>0</v>
      </c>
      <c r="BG144" s="13">
        <f t="shared" si="375"/>
        <v>0</v>
      </c>
      <c r="BH144" s="13">
        <f t="shared" si="376"/>
        <v>0</v>
      </c>
      <c r="BI144" s="13">
        <f t="shared" si="377"/>
        <v>0</v>
      </c>
      <c r="BJ144" s="13">
        <f t="shared" si="378"/>
        <v>0</v>
      </c>
      <c r="BK144" s="13">
        <f t="shared" si="379"/>
        <v>0</v>
      </c>
      <c r="BL144" s="13">
        <f t="shared" si="380"/>
        <v>0</v>
      </c>
      <c r="BM144" s="13">
        <f t="shared" si="381"/>
        <v>0</v>
      </c>
      <c r="BN144" s="13">
        <f t="shared" si="382"/>
        <v>0</v>
      </c>
      <c r="BO144" s="13">
        <f t="shared" si="383"/>
        <v>0</v>
      </c>
      <c r="BP144" s="13">
        <f t="shared" si="384"/>
        <v>0</v>
      </c>
      <c r="BQ144" s="13">
        <f t="shared" si="385"/>
        <v>0</v>
      </c>
      <c r="BR144" s="13">
        <f t="shared" si="386"/>
        <v>0</v>
      </c>
      <c r="BS144" s="13">
        <f t="shared" si="387"/>
        <v>0</v>
      </c>
      <c r="BT144" s="13">
        <f t="shared" si="388"/>
        <v>0</v>
      </c>
      <c r="BU144" s="13">
        <f t="shared" si="389"/>
        <v>0</v>
      </c>
      <c r="BV144" s="13">
        <f t="shared" si="390"/>
        <v>0</v>
      </c>
      <c r="BW144" s="13">
        <f t="shared" si="391"/>
        <v>0</v>
      </c>
      <c r="BX144" s="13">
        <f t="shared" si="392"/>
        <v>0</v>
      </c>
      <c r="BY144" s="13">
        <f t="shared" si="393"/>
        <v>0</v>
      </c>
      <c r="BZ144" s="13">
        <f t="shared" si="394"/>
        <v>0</v>
      </c>
      <c r="CA144" s="13">
        <f t="shared" si="395"/>
        <v>1</v>
      </c>
      <c r="CB144" s="13">
        <f t="shared" si="396"/>
        <v>0</v>
      </c>
      <c r="CC144" s="13">
        <f t="shared" si="397"/>
        <v>0</v>
      </c>
      <c r="CD144" s="13">
        <f t="shared" si="398"/>
        <v>0</v>
      </c>
      <c r="CE144" s="13">
        <f t="shared" si="399"/>
        <v>0</v>
      </c>
      <c r="CF144" s="13">
        <f t="shared" si="400"/>
        <v>0</v>
      </c>
      <c r="CG144" s="13">
        <f t="shared" si="401"/>
        <v>0</v>
      </c>
      <c r="CH144" s="13">
        <f t="shared" si="402"/>
        <v>0</v>
      </c>
      <c r="CI144" s="13">
        <f t="shared" si="403"/>
        <v>0</v>
      </c>
      <c r="CJ144" s="13">
        <f t="shared" si="404"/>
        <v>0</v>
      </c>
      <c r="CK144" s="13">
        <f t="shared" si="405"/>
        <v>0</v>
      </c>
      <c r="CL144" s="13">
        <f t="shared" si="406"/>
        <v>0</v>
      </c>
      <c r="CM144" s="13">
        <f t="shared" si="407"/>
        <v>0</v>
      </c>
      <c r="CN144" s="13">
        <f t="shared" si="408"/>
        <v>0</v>
      </c>
      <c r="CO144" s="13">
        <f t="shared" si="409"/>
        <v>0</v>
      </c>
      <c r="CP144" s="13">
        <f t="shared" si="410"/>
        <v>0</v>
      </c>
      <c r="CQ144" s="13">
        <f t="shared" si="411"/>
        <v>0</v>
      </c>
      <c r="CR144" s="13">
        <f t="shared" si="412"/>
        <v>0</v>
      </c>
      <c r="CS144" s="13">
        <f t="shared" si="413"/>
        <v>0</v>
      </c>
      <c r="CT144" s="13">
        <f t="shared" si="414"/>
        <v>0</v>
      </c>
      <c r="CU144" s="13">
        <f t="shared" si="415"/>
        <v>0</v>
      </c>
      <c r="CV144" s="13">
        <f t="shared" si="416"/>
        <v>0</v>
      </c>
      <c r="CW144" s="13">
        <f t="shared" si="417"/>
        <v>0</v>
      </c>
      <c r="CX144" s="13">
        <f t="shared" si="418"/>
        <v>0</v>
      </c>
      <c r="CY144" s="13">
        <f t="shared" si="419"/>
        <v>0</v>
      </c>
      <c r="CZ144" s="13">
        <f t="shared" si="420"/>
        <v>0</v>
      </c>
      <c r="DA144" s="13">
        <f t="shared" si="421"/>
        <v>0</v>
      </c>
      <c r="DB144" s="13">
        <f t="shared" si="422"/>
        <v>0</v>
      </c>
      <c r="DC144" s="13">
        <f t="shared" si="423"/>
        <v>0</v>
      </c>
      <c r="DD144" s="13">
        <f t="shared" si="424"/>
        <v>0</v>
      </c>
      <c r="DE144" s="13">
        <f t="shared" si="425"/>
        <v>0</v>
      </c>
      <c r="DF144" s="13">
        <f t="shared" si="426"/>
        <v>0</v>
      </c>
      <c r="DG144" s="13">
        <f t="shared" si="427"/>
        <v>0</v>
      </c>
      <c r="DH144" s="13">
        <f t="shared" si="428"/>
        <v>0</v>
      </c>
      <c r="DI144" s="13">
        <f t="shared" si="429"/>
        <v>0</v>
      </c>
      <c r="DJ144" s="13">
        <f t="shared" si="430"/>
        <v>0</v>
      </c>
      <c r="DK144" s="13">
        <f t="shared" si="431"/>
        <v>0</v>
      </c>
      <c r="DL144" s="13">
        <f t="shared" si="432"/>
        <v>0</v>
      </c>
      <c r="DM144" s="13">
        <f t="shared" si="433"/>
        <v>0</v>
      </c>
      <c r="DN144" s="13">
        <f t="shared" si="434"/>
        <v>0</v>
      </c>
      <c r="DO144" s="13">
        <f t="shared" si="435"/>
        <v>0</v>
      </c>
      <c r="DP144" s="13">
        <f t="shared" si="436"/>
        <v>0</v>
      </c>
      <c r="DQ144" s="13">
        <f t="shared" si="437"/>
        <v>0</v>
      </c>
      <c r="DR144" s="13">
        <f t="shared" si="438"/>
        <v>0</v>
      </c>
      <c r="DS144" s="13">
        <f t="shared" si="439"/>
        <v>0</v>
      </c>
      <c r="DT144" s="13">
        <f t="shared" si="440"/>
        <v>0</v>
      </c>
      <c r="DU144" s="13">
        <f t="shared" si="441"/>
        <v>0</v>
      </c>
      <c r="DV144" s="13">
        <f t="shared" si="442"/>
        <v>0</v>
      </c>
      <c r="DW144" s="13">
        <f t="shared" si="443"/>
        <v>0</v>
      </c>
      <c r="DX144" s="13">
        <f t="shared" si="444"/>
        <v>0</v>
      </c>
      <c r="DY144" s="13">
        <f t="shared" si="445"/>
        <v>0</v>
      </c>
      <c r="DZ144" s="13">
        <f t="shared" si="446"/>
        <v>0</v>
      </c>
      <c r="EA144" s="13">
        <f t="shared" si="447"/>
        <v>0</v>
      </c>
      <c r="EB144" s="13">
        <f t="shared" si="448"/>
        <v>0</v>
      </c>
      <c r="EC144" s="13">
        <f t="shared" si="449"/>
        <v>0</v>
      </c>
      <c r="ED144" s="13">
        <f t="shared" si="450"/>
        <v>0</v>
      </c>
      <c r="EE144" s="13">
        <f t="shared" si="451"/>
        <v>0</v>
      </c>
      <c r="EF144" s="13">
        <f t="shared" si="452"/>
        <v>0</v>
      </c>
      <c r="EG144" s="13">
        <f t="shared" si="453"/>
        <v>0</v>
      </c>
      <c r="EH144" s="13">
        <f t="shared" si="454"/>
        <v>0</v>
      </c>
      <c r="EI144" s="13">
        <f t="shared" si="455"/>
        <v>0</v>
      </c>
      <c r="EJ144" s="13">
        <f t="shared" si="456"/>
        <v>0</v>
      </c>
      <c r="EK144" s="13">
        <f t="shared" si="457"/>
        <v>0</v>
      </c>
      <c r="EL144" s="13">
        <f t="shared" si="458"/>
        <v>0</v>
      </c>
      <c r="EM144" s="13">
        <f t="shared" si="459"/>
        <v>0</v>
      </c>
      <c r="EN144" s="13">
        <f t="shared" si="460"/>
        <v>0</v>
      </c>
      <c r="EO144" s="13">
        <f t="shared" si="461"/>
        <v>0</v>
      </c>
      <c r="EP144" s="13">
        <f t="shared" si="462"/>
        <v>0</v>
      </c>
      <c r="EQ144" s="13">
        <f t="shared" si="463"/>
        <v>0</v>
      </c>
      <c r="ER144" s="13">
        <f t="shared" si="464"/>
        <v>0</v>
      </c>
      <c r="ES144" s="13">
        <f t="shared" si="465"/>
        <v>0</v>
      </c>
      <c r="ET144" s="13">
        <f t="shared" si="466"/>
        <v>0</v>
      </c>
      <c r="EU144" s="13">
        <f t="shared" si="467"/>
        <v>0</v>
      </c>
      <c r="EV144" s="13">
        <f t="shared" si="468"/>
        <v>0</v>
      </c>
      <c r="EW144" s="13">
        <f t="shared" si="469"/>
        <v>0</v>
      </c>
      <c r="EX144" s="13">
        <f t="shared" si="470"/>
        <v>0</v>
      </c>
      <c r="EY144" s="13">
        <f t="shared" si="471"/>
        <v>0</v>
      </c>
      <c r="EZ144" s="13">
        <f t="shared" si="472"/>
        <v>0</v>
      </c>
      <c r="FA144" s="13">
        <f t="shared" si="473"/>
        <v>0</v>
      </c>
      <c r="FB144" s="13">
        <f t="shared" si="474"/>
        <v>0</v>
      </c>
      <c r="FC144" s="13">
        <f t="shared" si="475"/>
        <v>0</v>
      </c>
      <c r="FD144" s="13">
        <f t="shared" si="476"/>
        <v>0</v>
      </c>
      <c r="FE144" s="13">
        <f t="shared" si="477"/>
        <v>0</v>
      </c>
      <c r="FF144" s="13">
        <f t="shared" si="478"/>
        <v>0</v>
      </c>
      <c r="FG144" s="13">
        <f t="shared" si="479"/>
        <v>0</v>
      </c>
      <c r="FH144" s="13">
        <f t="shared" si="480"/>
        <v>0</v>
      </c>
      <c r="FI144" s="13">
        <f t="shared" si="481"/>
        <v>0</v>
      </c>
      <c r="FJ144" s="13">
        <f t="shared" si="482"/>
        <v>0</v>
      </c>
      <c r="FK144" s="13">
        <f t="shared" si="483"/>
        <v>0</v>
      </c>
      <c r="FL144" s="13">
        <f t="shared" si="484"/>
        <v>0</v>
      </c>
      <c r="FM144" s="13">
        <f t="shared" si="485"/>
        <v>0</v>
      </c>
      <c r="FN144" s="13">
        <f t="shared" si="486"/>
        <v>0</v>
      </c>
      <c r="FO144" s="13">
        <f t="shared" si="487"/>
        <v>0</v>
      </c>
      <c r="FP144" s="13">
        <f t="shared" si="488"/>
        <v>0</v>
      </c>
      <c r="FQ144" s="13">
        <f t="shared" si="489"/>
        <v>0</v>
      </c>
      <c r="FR144" s="13">
        <f t="shared" si="490"/>
        <v>0</v>
      </c>
      <c r="FS144" s="13">
        <f t="shared" si="491"/>
        <v>0</v>
      </c>
      <c r="FT144" s="13">
        <f t="shared" si="492"/>
        <v>0</v>
      </c>
      <c r="FU144" s="13">
        <f t="shared" si="493"/>
        <v>0</v>
      </c>
      <c r="FV144" s="13">
        <f t="shared" si="494"/>
        <v>0</v>
      </c>
      <c r="FW144" s="13">
        <f t="shared" si="495"/>
        <v>0</v>
      </c>
      <c r="FX144" s="13">
        <f t="shared" si="496"/>
        <v>0</v>
      </c>
      <c r="FY144" s="13">
        <f t="shared" si="497"/>
        <v>0</v>
      </c>
      <c r="FZ144" s="13">
        <f t="shared" si="498"/>
        <v>0</v>
      </c>
      <c r="GA144" s="13">
        <f t="shared" si="499"/>
        <v>0</v>
      </c>
      <c r="GB144" s="13">
        <f t="shared" si="500"/>
        <v>0</v>
      </c>
      <c r="GC144" s="13">
        <f t="shared" si="501"/>
        <v>1</v>
      </c>
      <c r="GD144" s="13">
        <f t="shared" si="502"/>
        <v>0</v>
      </c>
      <c r="GE144" s="13">
        <f t="shared" si="503"/>
        <v>0</v>
      </c>
      <c r="GF144" s="13">
        <f t="shared" si="504"/>
        <v>0</v>
      </c>
      <c r="GG144" s="13">
        <f t="shared" si="505"/>
        <v>0</v>
      </c>
      <c r="GH144" s="30">
        <f t="shared" si="506"/>
        <v>2</v>
      </c>
    </row>
    <row r="145" spans="1:190">
      <c r="A145" s="2">
        <f>'database including 834 studies'!A145</f>
        <v>144</v>
      </c>
      <c r="B145" s="2">
        <f>'database including 834 studies'!J145</f>
        <v>1</v>
      </c>
      <c r="C145" s="2">
        <f>'database including 834 studies'!K145</f>
        <v>4</v>
      </c>
      <c r="D145" s="2">
        <f>'database including 834 studies'!L145</f>
        <v>1</v>
      </c>
      <c r="E145" s="2">
        <f>'database including 834 studies'!M145</f>
        <v>0</v>
      </c>
      <c r="F145" s="2">
        <f>'database including 834 studies'!N145</f>
        <v>1</v>
      </c>
      <c r="G145" s="2">
        <f>'database including 834 studies'!O145</f>
        <v>0</v>
      </c>
      <c r="H145" s="2">
        <f>'database including 834 studies'!P145</f>
        <v>1</v>
      </c>
      <c r="I145" s="2">
        <f>'database including 834 studies'!Q145</f>
        <v>1</v>
      </c>
      <c r="J145" s="2">
        <f>'database including 834 studies'!R145</f>
        <v>2021</v>
      </c>
      <c r="K145" s="29">
        <f>'database including 834 studies'!A675</f>
        <v>674</v>
      </c>
      <c r="L145" s="2">
        <f>'database including 834 studies'!J675</f>
        <v>0</v>
      </c>
      <c r="M145" s="2">
        <f>'database including 834 studies'!K675</f>
        <v>6</v>
      </c>
      <c r="N145" s="2">
        <f>'database including 834 studies'!L675</f>
        <v>1</v>
      </c>
      <c r="O145" s="2">
        <f>'database including 834 studies'!M675</f>
        <v>1</v>
      </c>
      <c r="P145" s="2">
        <f>'database including 834 studies'!N675</f>
        <v>1</v>
      </c>
      <c r="Q145" s="2">
        <f>'database including 834 studies'!O675</f>
        <v>1</v>
      </c>
      <c r="R145" s="2">
        <f>'database including 834 studies'!P675</f>
        <v>1</v>
      </c>
      <c r="S145" s="2">
        <f>'database including 834 studies'!Q675</f>
        <v>1</v>
      </c>
      <c r="T145" s="2">
        <f>'database including 834 studies'!R675</f>
        <v>2011</v>
      </c>
      <c r="V145" s="13">
        <f t="shared" si="338"/>
        <v>0</v>
      </c>
      <c r="W145" s="13">
        <f t="shared" si="339"/>
        <v>0</v>
      </c>
      <c r="X145" s="13">
        <f t="shared" si="340"/>
        <v>0</v>
      </c>
      <c r="Y145" s="13">
        <f t="shared" si="341"/>
        <v>0</v>
      </c>
      <c r="Z145" s="13">
        <f t="shared" si="342"/>
        <v>0</v>
      </c>
      <c r="AA145" s="13">
        <f t="shared" si="343"/>
        <v>0</v>
      </c>
      <c r="AB145" s="13">
        <f t="shared" si="344"/>
        <v>0</v>
      </c>
      <c r="AC145" s="13">
        <f t="shared" si="345"/>
        <v>0</v>
      </c>
      <c r="AD145" s="13">
        <f t="shared" si="346"/>
        <v>0</v>
      </c>
      <c r="AE145" s="13">
        <f t="shared" si="347"/>
        <v>0</v>
      </c>
      <c r="AF145" s="13">
        <f t="shared" si="348"/>
        <v>0</v>
      </c>
      <c r="AG145" s="13">
        <f t="shared" si="349"/>
        <v>0</v>
      </c>
      <c r="AH145" s="13">
        <f t="shared" si="350"/>
        <v>0</v>
      </c>
      <c r="AI145" s="13">
        <f t="shared" si="351"/>
        <v>0</v>
      </c>
      <c r="AJ145" s="13">
        <f t="shared" si="352"/>
        <v>0</v>
      </c>
      <c r="AK145" s="13">
        <f t="shared" si="353"/>
        <v>0</v>
      </c>
      <c r="AL145" s="13">
        <f t="shared" si="354"/>
        <v>0</v>
      </c>
      <c r="AM145" s="13">
        <f t="shared" si="355"/>
        <v>0</v>
      </c>
      <c r="AN145" s="13">
        <f t="shared" si="356"/>
        <v>0</v>
      </c>
      <c r="AO145" s="13">
        <f t="shared" si="357"/>
        <v>0</v>
      </c>
      <c r="AP145" s="13">
        <f t="shared" si="358"/>
        <v>0</v>
      </c>
      <c r="AQ145" s="13">
        <f t="shared" si="359"/>
        <v>0</v>
      </c>
      <c r="AR145" s="13">
        <f t="shared" si="360"/>
        <v>0</v>
      </c>
      <c r="AS145" s="13">
        <f t="shared" si="361"/>
        <v>0</v>
      </c>
      <c r="AT145" s="13">
        <f t="shared" si="362"/>
        <v>0</v>
      </c>
      <c r="AU145" s="13">
        <f t="shared" si="363"/>
        <v>0</v>
      </c>
      <c r="AV145" s="13">
        <f t="shared" si="364"/>
        <v>0</v>
      </c>
      <c r="AW145" s="13">
        <f t="shared" si="365"/>
        <v>0</v>
      </c>
      <c r="AX145" s="13">
        <f t="shared" si="366"/>
        <v>0</v>
      </c>
      <c r="AY145" s="13">
        <f t="shared" si="367"/>
        <v>0</v>
      </c>
      <c r="AZ145" s="13">
        <f t="shared" si="368"/>
        <v>0</v>
      </c>
      <c r="BA145" s="13">
        <f t="shared" si="369"/>
        <v>0</v>
      </c>
      <c r="BB145" s="13">
        <f t="shared" si="370"/>
        <v>0</v>
      </c>
      <c r="BC145" s="13">
        <f t="shared" si="371"/>
        <v>0</v>
      </c>
      <c r="BD145" s="13">
        <f t="shared" si="372"/>
        <v>0</v>
      </c>
      <c r="BE145" s="13">
        <f t="shared" si="373"/>
        <v>0</v>
      </c>
      <c r="BF145" s="13">
        <f t="shared" si="374"/>
        <v>0</v>
      </c>
      <c r="BG145" s="13">
        <f t="shared" si="375"/>
        <v>0</v>
      </c>
      <c r="BH145" s="13">
        <f t="shared" si="376"/>
        <v>0</v>
      </c>
      <c r="BI145" s="13">
        <f t="shared" si="377"/>
        <v>0</v>
      </c>
      <c r="BJ145" s="13">
        <f t="shared" si="378"/>
        <v>0</v>
      </c>
      <c r="BK145" s="13">
        <f t="shared" si="379"/>
        <v>0</v>
      </c>
      <c r="BL145" s="13">
        <f t="shared" si="380"/>
        <v>0</v>
      </c>
      <c r="BM145" s="13">
        <f t="shared" si="381"/>
        <v>0</v>
      </c>
      <c r="BN145" s="13">
        <f t="shared" si="382"/>
        <v>0</v>
      </c>
      <c r="BO145" s="13">
        <f t="shared" si="383"/>
        <v>0</v>
      </c>
      <c r="BP145" s="13">
        <f t="shared" si="384"/>
        <v>0</v>
      </c>
      <c r="BQ145" s="13">
        <f t="shared" si="385"/>
        <v>0</v>
      </c>
      <c r="BR145" s="13">
        <f t="shared" si="386"/>
        <v>0</v>
      </c>
      <c r="BS145" s="13">
        <f t="shared" si="387"/>
        <v>0</v>
      </c>
      <c r="BT145" s="13">
        <f t="shared" si="388"/>
        <v>0</v>
      </c>
      <c r="BU145" s="13">
        <f t="shared" si="389"/>
        <v>0</v>
      </c>
      <c r="BV145" s="13">
        <f t="shared" si="390"/>
        <v>0</v>
      </c>
      <c r="BW145" s="13">
        <f t="shared" si="391"/>
        <v>0</v>
      </c>
      <c r="BX145" s="13">
        <f t="shared" si="392"/>
        <v>0</v>
      </c>
      <c r="BY145" s="13">
        <f t="shared" si="393"/>
        <v>0</v>
      </c>
      <c r="BZ145" s="13">
        <f t="shared" si="394"/>
        <v>0</v>
      </c>
      <c r="CA145" s="13">
        <f t="shared" si="395"/>
        <v>0</v>
      </c>
      <c r="CB145" s="13">
        <f t="shared" si="396"/>
        <v>1</v>
      </c>
      <c r="CC145" s="13">
        <f t="shared" si="397"/>
        <v>0</v>
      </c>
      <c r="CD145" s="13">
        <f t="shared" si="398"/>
        <v>0</v>
      </c>
      <c r="CE145" s="13">
        <f t="shared" si="399"/>
        <v>0</v>
      </c>
      <c r="CF145" s="13">
        <f t="shared" si="400"/>
        <v>0</v>
      </c>
      <c r="CG145" s="13">
        <f t="shared" si="401"/>
        <v>0</v>
      </c>
      <c r="CH145" s="13">
        <f t="shared" si="402"/>
        <v>0</v>
      </c>
      <c r="CI145" s="13">
        <f t="shared" si="403"/>
        <v>0</v>
      </c>
      <c r="CJ145" s="13">
        <f t="shared" si="404"/>
        <v>0</v>
      </c>
      <c r="CK145" s="13">
        <f t="shared" si="405"/>
        <v>0</v>
      </c>
      <c r="CL145" s="13">
        <f t="shared" si="406"/>
        <v>0</v>
      </c>
      <c r="CM145" s="13">
        <f t="shared" si="407"/>
        <v>0</v>
      </c>
      <c r="CN145" s="13">
        <f t="shared" si="408"/>
        <v>0</v>
      </c>
      <c r="CO145" s="13">
        <f t="shared" si="409"/>
        <v>0</v>
      </c>
      <c r="CP145" s="13">
        <f t="shared" si="410"/>
        <v>0</v>
      </c>
      <c r="CQ145" s="13">
        <f t="shared" si="411"/>
        <v>0</v>
      </c>
      <c r="CR145" s="13">
        <f t="shared" si="412"/>
        <v>0</v>
      </c>
      <c r="CS145" s="13">
        <f t="shared" si="413"/>
        <v>0</v>
      </c>
      <c r="CT145" s="13">
        <f t="shared" si="414"/>
        <v>0</v>
      </c>
      <c r="CU145" s="13">
        <f t="shared" si="415"/>
        <v>0</v>
      </c>
      <c r="CV145" s="13">
        <f t="shared" si="416"/>
        <v>0</v>
      </c>
      <c r="CW145" s="13">
        <f t="shared" si="417"/>
        <v>0</v>
      </c>
      <c r="CX145" s="13">
        <f t="shared" si="418"/>
        <v>0</v>
      </c>
      <c r="CY145" s="13">
        <f t="shared" si="419"/>
        <v>0</v>
      </c>
      <c r="CZ145" s="13">
        <f t="shared" si="420"/>
        <v>0</v>
      </c>
      <c r="DA145" s="13">
        <f t="shared" si="421"/>
        <v>0</v>
      </c>
      <c r="DB145" s="13">
        <f t="shared" si="422"/>
        <v>0</v>
      </c>
      <c r="DC145" s="13">
        <f t="shared" si="423"/>
        <v>0</v>
      </c>
      <c r="DD145" s="13">
        <f t="shared" si="424"/>
        <v>0</v>
      </c>
      <c r="DE145" s="13">
        <f t="shared" si="425"/>
        <v>0</v>
      </c>
      <c r="DF145" s="13">
        <f t="shared" si="426"/>
        <v>0</v>
      </c>
      <c r="DG145" s="13">
        <f t="shared" si="427"/>
        <v>0</v>
      </c>
      <c r="DH145" s="13">
        <f t="shared" si="428"/>
        <v>0</v>
      </c>
      <c r="DI145" s="13">
        <f t="shared" si="429"/>
        <v>0</v>
      </c>
      <c r="DJ145" s="13">
        <f t="shared" si="430"/>
        <v>0</v>
      </c>
      <c r="DK145" s="13">
        <f t="shared" si="431"/>
        <v>0</v>
      </c>
      <c r="DL145" s="13">
        <f t="shared" si="432"/>
        <v>0</v>
      </c>
      <c r="DM145" s="13">
        <f t="shared" si="433"/>
        <v>0</v>
      </c>
      <c r="DN145" s="13">
        <f t="shared" si="434"/>
        <v>0</v>
      </c>
      <c r="DO145" s="13">
        <f t="shared" si="435"/>
        <v>0</v>
      </c>
      <c r="DP145" s="13">
        <f t="shared" si="436"/>
        <v>0</v>
      </c>
      <c r="DQ145" s="13">
        <f t="shared" si="437"/>
        <v>0</v>
      </c>
      <c r="DR145" s="13">
        <f t="shared" si="438"/>
        <v>0</v>
      </c>
      <c r="DS145" s="13">
        <f t="shared" si="439"/>
        <v>0</v>
      </c>
      <c r="DT145" s="13">
        <f t="shared" si="440"/>
        <v>0</v>
      </c>
      <c r="DU145" s="13">
        <f t="shared" si="441"/>
        <v>0</v>
      </c>
      <c r="DV145" s="13">
        <f t="shared" si="442"/>
        <v>0</v>
      </c>
      <c r="DW145" s="13">
        <f t="shared" si="443"/>
        <v>0</v>
      </c>
      <c r="DX145" s="13">
        <f t="shared" si="444"/>
        <v>0</v>
      </c>
      <c r="DY145" s="13">
        <f t="shared" si="445"/>
        <v>0</v>
      </c>
      <c r="DZ145" s="13">
        <f t="shared" si="446"/>
        <v>0</v>
      </c>
      <c r="EA145" s="13">
        <f t="shared" si="447"/>
        <v>0</v>
      </c>
      <c r="EB145" s="13">
        <f t="shared" si="448"/>
        <v>0</v>
      </c>
      <c r="EC145" s="13">
        <f t="shared" si="449"/>
        <v>0</v>
      </c>
      <c r="ED145" s="13">
        <f t="shared" si="450"/>
        <v>0</v>
      </c>
      <c r="EE145" s="13">
        <f t="shared" si="451"/>
        <v>0</v>
      </c>
      <c r="EF145" s="13">
        <f t="shared" si="452"/>
        <v>0</v>
      </c>
      <c r="EG145" s="13">
        <f t="shared" si="453"/>
        <v>0</v>
      </c>
      <c r="EH145" s="13">
        <f t="shared" si="454"/>
        <v>0</v>
      </c>
      <c r="EI145" s="13">
        <f t="shared" si="455"/>
        <v>0</v>
      </c>
      <c r="EJ145" s="13">
        <f t="shared" si="456"/>
        <v>0</v>
      </c>
      <c r="EK145" s="13">
        <f t="shared" si="457"/>
        <v>0</v>
      </c>
      <c r="EL145" s="13">
        <f t="shared" si="458"/>
        <v>0</v>
      </c>
      <c r="EM145" s="13">
        <f t="shared" si="459"/>
        <v>0</v>
      </c>
      <c r="EN145" s="13">
        <f t="shared" si="460"/>
        <v>0</v>
      </c>
      <c r="EO145" s="13">
        <f t="shared" si="461"/>
        <v>0</v>
      </c>
      <c r="EP145" s="13">
        <f t="shared" si="462"/>
        <v>0</v>
      </c>
      <c r="EQ145" s="13">
        <f t="shared" si="463"/>
        <v>0</v>
      </c>
      <c r="ER145" s="13">
        <f t="shared" si="464"/>
        <v>0</v>
      </c>
      <c r="ES145" s="13">
        <f t="shared" si="465"/>
        <v>0</v>
      </c>
      <c r="ET145" s="13">
        <f t="shared" si="466"/>
        <v>0</v>
      </c>
      <c r="EU145" s="13">
        <f t="shared" si="467"/>
        <v>0</v>
      </c>
      <c r="EV145" s="13">
        <f t="shared" si="468"/>
        <v>0</v>
      </c>
      <c r="EW145" s="13">
        <f t="shared" si="469"/>
        <v>0</v>
      </c>
      <c r="EX145" s="13">
        <f t="shared" si="470"/>
        <v>0</v>
      </c>
      <c r="EY145" s="13">
        <f t="shared" si="471"/>
        <v>0</v>
      </c>
      <c r="EZ145" s="13">
        <f t="shared" si="472"/>
        <v>0</v>
      </c>
      <c r="FA145" s="13">
        <f t="shared" si="473"/>
        <v>0</v>
      </c>
      <c r="FB145" s="13">
        <f t="shared" si="474"/>
        <v>0</v>
      </c>
      <c r="FC145" s="13">
        <f t="shared" si="475"/>
        <v>0</v>
      </c>
      <c r="FD145" s="13">
        <f t="shared" si="476"/>
        <v>0</v>
      </c>
      <c r="FE145" s="13">
        <f t="shared" si="477"/>
        <v>0</v>
      </c>
      <c r="FF145" s="13">
        <f t="shared" si="478"/>
        <v>0</v>
      </c>
      <c r="FG145" s="13">
        <f t="shared" si="479"/>
        <v>0</v>
      </c>
      <c r="FH145" s="13">
        <f t="shared" si="480"/>
        <v>0</v>
      </c>
      <c r="FI145" s="13">
        <f t="shared" si="481"/>
        <v>0</v>
      </c>
      <c r="FJ145" s="13">
        <f t="shared" si="482"/>
        <v>0</v>
      </c>
      <c r="FK145" s="13">
        <f t="shared" si="483"/>
        <v>0</v>
      </c>
      <c r="FL145" s="13">
        <f t="shared" si="484"/>
        <v>0</v>
      </c>
      <c r="FM145" s="13">
        <f t="shared" si="485"/>
        <v>0</v>
      </c>
      <c r="FN145" s="13">
        <f t="shared" si="486"/>
        <v>0</v>
      </c>
      <c r="FO145" s="13">
        <f t="shared" si="487"/>
        <v>0</v>
      </c>
      <c r="FP145" s="13">
        <f t="shared" si="488"/>
        <v>0</v>
      </c>
      <c r="FQ145" s="13">
        <f t="shared" si="489"/>
        <v>0</v>
      </c>
      <c r="FR145" s="13">
        <f t="shared" si="490"/>
        <v>0</v>
      </c>
      <c r="FS145" s="13">
        <f t="shared" si="491"/>
        <v>0</v>
      </c>
      <c r="FT145" s="13">
        <f t="shared" si="492"/>
        <v>0</v>
      </c>
      <c r="FU145" s="13">
        <f t="shared" si="493"/>
        <v>0</v>
      </c>
      <c r="FV145" s="13">
        <f t="shared" si="494"/>
        <v>1</v>
      </c>
      <c r="FW145" s="13">
        <f t="shared" si="495"/>
        <v>0</v>
      </c>
      <c r="FX145" s="13">
        <f t="shared" si="496"/>
        <v>0</v>
      </c>
      <c r="FY145" s="13">
        <f t="shared" si="497"/>
        <v>0</v>
      </c>
      <c r="FZ145" s="13">
        <f t="shared" si="498"/>
        <v>0</v>
      </c>
      <c r="GA145" s="13">
        <f t="shared" si="499"/>
        <v>0</v>
      </c>
      <c r="GB145" s="13">
        <f t="shared" si="500"/>
        <v>0</v>
      </c>
      <c r="GC145" s="13">
        <f t="shared" si="501"/>
        <v>0</v>
      </c>
      <c r="GD145" s="13">
        <f t="shared" si="502"/>
        <v>0</v>
      </c>
      <c r="GE145" s="13">
        <f t="shared" si="503"/>
        <v>0</v>
      </c>
      <c r="GF145" s="13">
        <f t="shared" si="504"/>
        <v>0</v>
      </c>
      <c r="GG145" s="13">
        <f t="shared" si="505"/>
        <v>0</v>
      </c>
      <c r="GH145" s="30">
        <f t="shared" si="506"/>
        <v>2</v>
      </c>
    </row>
    <row r="146" spans="1:190">
      <c r="A146" s="2">
        <f>'database including 834 studies'!A146</f>
        <v>145</v>
      </c>
      <c r="B146" s="2">
        <f>'database including 834 studies'!J146</f>
        <v>1</v>
      </c>
      <c r="C146" s="2">
        <f>'database including 834 studies'!K146</f>
        <v>4</v>
      </c>
      <c r="D146" s="2">
        <f>'database including 834 studies'!L146</f>
        <v>0</v>
      </c>
      <c r="E146" s="2">
        <f>'database including 834 studies'!M146</f>
        <v>1</v>
      </c>
      <c r="F146" s="2">
        <f>'database including 834 studies'!N146</f>
        <v>1</v>
      </c>
      <c r="G146" s="2">
        <f>'database including 834 studies'!O146</f>
        <v>1</v>
      </c>
      <c r="H146" s="2">
        <f>'database including 834 studies'!P146</f>
        <v>0</v>
      </c>
      <c r="I146" s="2">
        <f>'database including 834 studies'!Q146</f>
        <v>1</v>
      </c>
      <c r="J146" s="2">
        <f>'database including 834 studies'!R146</f>
        <v>2022</v>
      </c>
      <c r="K146" s="29">
        <f>'database including 834 studies'!A676</f>
        <v>675</v>
      </c>
      <c r="L146" s="2">
        <f>'database including 834 studies'!J676</f>
        <v>0</v>
      </c>
      <c r="M146" s="2">
        <f>'database including 834 studies'!K676</f>
        <v>6</v>
      </c>
      <c r="N146" s="2">
        <f>'database including 834 studies'!L676</f>
        <v>1</v>
      </c>
      <c r="O146" s="2">
        <f>'database including 834 studies'!M676</f>
        <v>1</v>
      </c>
      <c r="P146" s="2">
        <f>'database including 834 studies'!N676</f>
        <v>1</v>
      </c>
      <c r="Q146" s="2">
        <f>'database including 834 studies'!O676</f>
        <v>1</v>
      </c>
      <c r="R146" s="2">
        <f>'database including 834 studies'!P676</f>
        <v>1</v>
      </c>
      <c r="S146" s="2">
        <f>'database including 834 studies'!Q676</f>
        <v>1</v>
      </c>
      <c r="T146" s="2">
        <f>'database including 834 studies'!R676</f>
        <v>2021</v>
      </c>
      <c r="V146" s="13">
        <f t="shared" si="338"/>
        <v>0</v>
      </c>
      <c r="W146" s="13">
        <f t="shared" si="339"/>
        <v>0</v>
      </c>
      <c r="X146" s="13">
        <f t="shared" si="340"/>
        <v>0</v>
      </c>
      <c r="Y146" s="13">
        <f t="shared" si="341"/>
        <v>0</v>
      </c>
      <c r="Z146" s="13">
        <f t="shared" si="342"/>
        <v>0</v>
      </c>
      <c r="AA146" s="13">
        <f t="shared" si="343"/>
        <v>0</v>
      </c>
      <c r="AB146" s="13">
        <f t="shared" si="344"/>
        <v>0</v>
      </c>
      <c r="AC146" s="13">
        <f t="shared" si="345"/>
        <v>0</v>
      </c>
      <c r="AD146" s="13">
        <f t="shared" si="346"/>
        <v>0</v>
      </c>
      <c r="AE146" s="13">
        <f t="shared" si="347"/>
        <v>0</v>
      </c>
      <c r="AF146" s="13">
        <f t="shared" si="348"/>
        <v>0</v>
      </c>
      <c r="AG146" s="13">
        <f t="shared" si="349"/>
        <v>0</v>
      </c>
      <c r="AH146" s="13">
        <f t="shared" si="350"/>
        <v>0</v>
      </c>
      <c r="AI146" s="13">
        <f t="shared" si="351"/>
        <v>0</v>
      </c>
      <c r="AJ146" s="13">
        <f t="shared" si="352"/>
        <v>0</v>
      </c>
      <c r="AK146" s="13">
        <f t="shared" si="353"/>
        <v>0</v>
      </c>
      <c r="AL146" s="13">
        <f t="shared" si="354"/>
        <v>0</v>
      </c>
      <c r="AM146" s="13">
        <f t="shared" si="355"/>
        <v>0</v>
      </c>
      <c r="AN146" s="13">
        <f t="shared" si="356"/>
        <v>0</v>
      </c>
      <c r="AO146" s="13">
        <f t="shared" si="357"/>
        <v>0</v>
      </c>
      <c r="AP146" s="13">
        <f t="shared" si="358"/>
        <v>0</v>
      </c>
      <c r="AQ146" s="13">
        <f t="shared" si="359"/>
        <v>0</v>
      </c>
      <c r="AR146" s="13">
        <f t="shared" si="360"/>
        <v>0</v>
      </c>
      <c r="AS146" s="13">
        <f t="shared" si="361"/>
        <v>0</v>
      </c>
      <c r="AT146" s="13">
        <f t="shared" si="362"/>
        <v>0</v>
      </c>
      <c r="AU146" s="13">
        <f t="shared" si="363"/>
        <v>0</v>
      </c>
      <c r="AV146" s="13">
        <f t="shared" si="364"/>
        <v>0</v>
      </c>
      <c r="AW146" s="13">
        <f t="shared" si="365"/>
        <v>0</v>
      </c>
      <c r="AX146" s="13">
        <f t="shared" si="366"/>
        <v>0</v>
      </c>
      <c r="AY146" s="13">
        <f t="shared" si="367"/>
        <v>0</v>
      </c>
      <c r="AZ146" s="13">
        <f t="shared" si="368"/>
        <v>0</v>
      </c>
      <c r="BA146" s="13">
        <f t="shared" si="369"/>
        <v>0</v>
      </c>
      <c r="BB146" s="13">
        <f t="shared" si="370"/>
        <v>0</v>
      </c>
      <c r="BC146" s="13">
        <f t="shared" si="371"/>
        <v>0</v>
      </c>
      <c r="BD146" s="13">
        <f t="shared" si="372"/>
        <v>0</v>
      </c>
      <c r="BE146" s="13">
        <f t="shared" si="373"/>
        <v>0</v>
      </c>
      <c r="BF146" s="13">
        <f t="shared" si="374"/>
        <v>0</v>
      </c>
      <c r="BG146" s="13">
        <f t="shared" si="375"/>
        <v>0</v>
      </c>
      <c r="BH146" s="13">
        <f t="shared" si="376"/>
        <v>0</v>
      </c>
      <c r="BI146" s="13">
        <f t="shared" si="377"/>
        <v>0</v>
      </c>
      <c r="BJ146" s="13">
        <f t="shared" si="378"/>
        <v>0</v>
      </c>
      <c r="BK146" s="13">
        <f t="shared" si="379"/>
        <v>0</v>
      </c>
      <c r="BL146" s="13">
        <f t="shared" si="380"/>
        <v>0</v>
      </c>
      <c r="BM146" s="13">
        <f t="shared" si="381"/>
        <v>0</v>
      </c>
      <c r="BN146" s="13">
        <f t="shared" si="382"/>
        <v>0</v>
      </c>
      <c r="BO146" s="13">
        <f t="shared" si="383"/>
        <v>0</v>
      </c>
      <c r="BP146" s="13">
        <f t="shared" si="384"/>
        <v>0</v>
      </c>
      <c r="BQ146" s="13">
        <f t="shared" si="385"/>
        <v>0</v>
      </c>
      <c r="BR146" s="13">
        <f t="shared" si="386"/>
        <v>0</v>
      </c>
      <c r="BS146" s="13">
        <f t="shared" si="387"/>
        <v>0</v>
      </c>
      <c r="BT146" s="13">
        <f t="shared" si="388"/>
        <v>0</v>
      </c>
      <c r="BU146" s="13">
        <f t="shared" si="389"/>
        <v>0</v>
      </c>
      <c r="BV146" s="13">
        <f t="shared" si="390"/>
        <v>0</v>
      </c>
      <c r="BW146" s="13">
        <f t="shared" si="391"/>
        <v>0</v>
      </c>
      <c r="BX146" s="13">
        <f t="shared" si="392"/>
        <v>0</v>
      </c>
      <c r="BY146" s="13">
        <f t="shared" si="393"/>
        <v>0</v>
      </c>
      <c r="BZ146" s="13">
        <f t="shared" si="394"/>
        <v>0</v>
      </c>
      <c r="CA146" s="13">
        <f t="shared" si="395"/>
        <v>0</v>
      </c>
      <c r="CB146" s="13">
        <f t="shared" si="396"/>
        <v>0</v>
      </c>
      <c r="CC146" s="13">
        <f t="shared" si="397"/>
        <v>1</v>
      </c>
      <c r="CD146" s="13">
        <f t="shared" si="398"/>
        <v>0</v>
      </c>
      <c r="CE146" s="13">
        <f t="shared" si="399"/>
        <v>0</v>
      </c>
      <c r="CF146" s="13">
        <f t="shared" si="400"/>
        <v>0</v>
      </c>
      <c r="CG146" s="13">
        <f t="shared" si="401"/>
        <v>0</v>
      </c>
      <c r="CH146" s="13">
        <f t="shared" si="402"/>
        <v>0</v>
      </c>
      <c r="CI146" s="13">
        <f t="shared" si="403"/>
        <v>0</v>
      </c>
      <c r="CJ146" s="13">
        <f t="shared" si="404"/>
        <v>0</v>
      </c>
      <c r="CK146" s="13">
        <f t="shared" si="405"/>
        <v>0</v>
      </c>
      <c r="CL146" s="13">
        <f t="shared" si="406"/>
        <v>0</v>
      </c>
      <c r="CM146" s="13">
        <f t="shared" si="407"/>
        <v>0</v>
      </c>
      <c r="CN146" s="13">
        <f t="shared" si="408"/>
        <v>0</v>
      </c>
      <c r="CO146" s="13">
        <f t="shared" si="409"/>
        <v>0</v>
      </c>
      <c r="CP146" s="13">
        <f t="shared" si="410"/>
        <v>0</v>
      </c>
      <c r="CQ146" s="13">
        <f t="shared" si="411"/>
        <v>0</v>
      </c>
      <c r="CR146" s="13">
        <f t="shared" si="412"/>
        <v>0</v>
      </c>
      <c r="CS146" s="13">
        <f t="shared" si="413"/>
        <v>0</v>
      </c>
      <c r="CT146" s="13">
        <f t="shared" si="414"/>
        <v>0</v>
      </c>
      <c r="CU146" s="13">
        <f t="shared" si="415"/>
        <v>0</v>
      </c>
      <c r="CV146" s="13">
        <f t="shared" si="416"/>
        <v>0</v>
      </c>
      <c r="CW146" s="13">
        <f t="shared" si="417"/>
        <v>0</v>
      </c>
      <c r="CX146" s="13">
        <f t="shared" si="418"/>
        <v>0</v>
      </c>
      <c r="CY146" s="13">
        <f t="shared" si="419"/>
        <v>0</v>
      </c>
      <c r="CZ146" s="13">
        <f t="shared" si="420"/>
        <v>0</v>
      </c>
      <c r="DA146" s="13">
        <f t="shared" si="421"/>
        <v>0</v>
      </c>
      <c r="DB146" s="13">
        <f t="shared" si="422"/>
        <v>0</v>
      </c>
      <c r="DC146" s="13">
        <f t="shared" si="423"/>
        <v>0</v>
      </c>
      <c r="DD146" s="13">
        <f t="shared" si="424"/>
        <v>0</v>
      </c>
      <c r="DE146" s="13">
        <f t="shared" si="425"/>
        <v>0</v>
      </c>
      <c r="DF146" s="13">
        <f t="shared" si="426"/>
        <v>0</v>
      </c>
      <c r="DG146" s="13">
        <f t="shared" si="427"/>
        <v>0</v>
      </c>
      <c r="DH146" s="13">
        <f t="shared" si="428"/>
        <v>0</v>
      </c>
      <c r="DI146" s="13">
        <f t="shared" si="429"/>
        <v>0</v>
      </c>
      <c r="DJ146" s="13">
        <f t="shared" si="430"/>
        <v>0</v>
      </c>
      <c r="DK146" s="13">
        <f t="shared" si="431"/>
        <v>0</v>
      </c>
      <c r="DL146" s="13">
        <f t="shared" si="432"/>
        <v>0</v>
      </c>
      <c r="DM146" s="13">
        <f t="shared" si="433"/>
        <v>0</v>
      </c>
      <c r="DN146" s="13">
        <f t="shared" si="434"/>
        <v>0</v>
      </c>
      <c r="DO146" s="13">
        <f t="shared" si="435"/>
        <v>0</v>
      </c>
      <c r="DP146" s="13">
        <f t="shared" si="436"/>
        <v>0</v>
      </c>
      <c r="DQ146" s="13">
        <f t="shared" si="437"/>
        <v>0</v>
      </c>
      <c r="DR146" s="13">
        <f t="shared" si="438"/>
        <v>0</v>
      </c>
      <c r="DS146" s="13">
        <f t="shared" si="439"/>
        <v>0</v>
      </c>
      <c r="DT146" s="13">
        <f t="shared" si="440"/>
        <v>0</v>
      </c>
      <c r="DU146" s="13">
        <f t="shared" si="441"/>
        <v>0</v>
      </c>
      <c r="DV146" s="13">
        <f t="shared" si="442"/>
        <v>0</v>
      </c>
      <c r="DW146" s="13">
        <f t="shared" si="443"/>
        <v>0</v>
      </c>
      <c r="DX146" s="13">
        <f t="shared" si="444"/>
        <v>0</v>
      </c>
      <c r="DY146" s="13">
        <f t="shared" si="445"/>
        <v>0</v>
      </c>
      <c r="DZ146" s="13">
        <f t="shared" si="446"/>
        <v>0</v>
      </c>
      <c r="EA146" s="13">
        <f t="shared" si="447"/>
        <v>0</v>
      </c>
      <c r="EB146" s="13">
        <f t="shared" si="448"/>
        <v>0</v>
      </c>
      <c r="EC146" s="13">
        <f t="shared" si="449"/>
        <v>0</v>
      </c>
      <c r="ED146" s="13">
        <f t="shared" si="450"/>
        <v>0</v>
      </c>
      <c r="EE146" s="13">
        <f t="shared" si="451"/>
        <v>0</v>
      </c>
      <c r="EF146" s="13">
        <f t="shared" si="452"/>
        <v>0</v>
      </c>
      <c r="EG146" s="13">
        <f t="shared" si="453"/>
        <v>0</v>
      </c>
      <c r="EH146" s="13">
        <f t="shared" si="454"/>
        <v>0</v>
      </c>
      <c r="EI146" s="13">
        <f t="shared" si="455"/>
        <v>0</v>
      </c>
      <c r="EJ146" s="13">
        <f t="shared" si="456"/>
        <v>0</v>
      </c>
      <c r="EK146" s="13">
        <f t="shared" si="457"/>
        <v>0</v>
      </c>
      <c r="EL146" s="13">
        <f t="shared" si="458"/>
        <v>0</v>
      </c>
      <c r="EM146" s="13">
        <f t="shared" si="459"/>
        <v>0</v>
      </c>
      <c r="EN146" s="13">
        <f t="shared" si="460"/>
        <v>0</v>
      </c>
      <c r="EO146" s="13">
        <f t="shared" si="461"/>
        <v>0</v>
      </c>
      <c r="EP146" s="13">
        <f t="shared" si="462"/>
        <v>0</v>
      </c>
      <c r="EQ146" s="13">
        <f t="shared" si="463"/>
        <v>0</v>
      </c>
      <c r="ER146" s="13">
        <f t="shared" si="464"/>
        <v>0</v>
      </c>
      <c r="ES146" s="13">
        <f t="shared" si="465"/>
        <v>0</v>
      </c>
      <c r="ET146" s="13">
        <f t="shared" si="466"/>
        <v>0</v>
      </c>
      <c r="EU146" s="13">
        <f t="shared" si="467"/>
        <v>0</v>
      </c>
      <c r="EV146" s="13">
        <f t="shared" si="468"/>
        <v>0</v>
      </c>
      <c r="EW146" s="13">
        <f t="shared" si="469"/>
        <v>0</v>
      </c>
      <c r="EX146" s="13">
        <f t="shared" si="470"/>
        <v>0</v>
      </c>
      <c r="EY146" s="13">
        <f t="shared" si="471"/>
        <v>0</v>
      </c>
      <c r="EZ146" s="13">
        <f t="shared" si="472"/>
        <v>0</v>
      </c>
      <c r="FA146" s="13">
        <f t="shared" si="473"/>
        <v>0</v>
      </c>
      <c r="FB146" s="13">
        <f t="shared" si="474"/>
        <v>0</v>
      </c>
      <c r="FC146" s="13">
        <f t="shared" si="475"/>
        <v>0</v>
      </c>
      <c r="FD146" s="13">
        <f t="shared" si="476"/>
        <v>0</v>
      </c>
      <c r="FE146" s="13">
        <f t="shared" si="477"/>
        <v>0</v>
      </c>
      <c r="FF146" s="13">
        <f t="shared" si="478"/>
        <v>0</v>
      </c>
      <c r="FG146" s="13">
        <f t="shared" si="479"/>
        <v>0</v>
      </c>
      <c r="FH146" s="13">
        <f t="shared" si="480"/>
        <v>0</v>
      </c>
      <c r="FI146" s="13">
        <f t="shared" si="481"/>
        <v>0</v>
      </c>
      <c r="FJ146" s="13">
        <f t="shared" si="482"/>
        <v>0</v>
      </c>
      <c r="FK146" s="13">
        <f t="shared" si="483"/>
        <v>0</v>
      </c>
      <c r="FL146" s="13">
        <f t="shared" si="484"/>
        <v>0</v>
      </c>
      <c r="FM146" s="13">
        <f t="shared" si="485"/>
        <v>0</v>
      </c>
      <c r="FN146" s="13">
        <f t="shared" si="486"/>
        <v>0</v>
      </c>
      <c r="FO146" s="13">
        <f t="shared" si="487"/>
        <v>0</v>
      </c>
      <c r="FP146" s="13">
        <f t="shared" si="488"/>
        <v>0</v>
      </c>
      <c r="FQ146" s="13">
        <f t="shared" si="489"/>
        <v>0</v>
      </c>
      <c r="FR146" s="13">
        <f t="shared" si="490"/>
        <v>0</v>
      </c>
      <c r="FS146" s="13">
        <f t="shared" si="491"/>
        <v>0</v>
      </c>
      <c r="FT146" s="13">
        <f t="shared" si="492"/>
        <v>0</v>
      </c>
      <c r="FU146" s="13">
        <f t="shared" si="493"/>
        <v>0</v>
      </c>
      <c r="FV146" s="13">
        <f t="shared" si="494"/>
        <v>0</v>
      </c>
      <c r="FW146" s="13">
        <f t="shared" si="495"/>
        <v>0</v>
      </c>
      <c r="FX146" s="13">
        <f t="shared" si="496"/>
        <v>0</v>
      </c>
      <c r="FY146" s="13">
        <f t="shared" si="497"/>
        <v>0</v>
      </c>
      <c r="FZ146" s="13">
        <f t="shared" si="498"/>
        <v>0</v>
      </c>
      <c r="GA146" s="13">
        <f t="shared" si="499"/>
        <v>0</v>
      </c>
      <c r="GB146" s="13">
        <f t="shared" si="500"/>
        <v>0</v>
      </c>
      <c r="GC146" s="13">
        <f t="shared" si="501"/>
        <v>0</v>
      </c>
      <c r="GD146" s="13">
        <f t="shared" si="502"/>
        <v>0</v>
      </c>
      <c r="GE146" s="13">
        <f t="shared" si="503"/>
        <v>0</v>
      </c>
      <c r="GF146" s="13">
        <f t="shared" si="504"/>
        <v>1</v>
      </c>
      <c r="GG146" s="13">
        <f t="shared" si="505"/>
        <v>0</v>
      </c>
      <c r="GH146" s="30">
        <f t="shared" si="506"/>
        <v>2</v>
      </c>
    </row>
    <row r="147" spans="1:190">
      <c r="A147" s="2">
        <f>'database including 834 studies'!A147</f>
        <v>146</v>
      </c>
      <c r="B147" s="2">
        <f>'database including 834 studies'!J147</f>
        <v>1</v>
      </c>
      <c r="C147" s="2">
        <f>'database including 834 studies'!K147</f>
        <v>4</v>
      </c>
      <c r="D147" s="2">
        <f>'database including 834 studies'!L147</f>
        <v>1</v>
      </c>
      <c r="E147" s="2">
        <f>'database including 834 studies'!M147</f>
        <v>1</v>
      </c>
      <c r="F147" s="2">
        <f>'database including 834 studies'!N147</f>
        <v>1</v>
      </c>
      <c r="G147" s="2">
        <f>'database including 834 studies'!O147</f>
        <v>1</v>
      </c>
      <c r="H147" s="2">
        <f>'database including 834 studies'!P147</f>
        <v>0</v>
      </c>
      <c r="I147" s="2">
        <f>'database including 834 studies'!Q147</f>
        <v>0</v>
      </c>
      <c r="J147" s="2">
        <f>'database including 834 studies'!R147</f>
        <v>2022</v>
      </c>
      <c r="K147" s="29">
        <f>'database including 834 studies'!A677</f>
        <v>676</v>
      </c>
      <c r="L147" s="2">
        <f>'database including 834 studies'!J677</f>
        <v>0</v>
      </c>
      <c r="M147" s="2">
        <f>'database including 834 studies'!K677</f>
        <v>6</v>
      </c>
      <c r="N147" s="2">
        <f>'database including 834 studies'!L677</f>
        <v>1</v>
      </c>
      <c r="O147" s="2">
        <f>'database including 834 studies'!M677</f>
        <v>1</v>
      </c>
      <c r="P147" s="2">
        <f>'database including 834 studies'!N677</f>
        <v>1</v>
      </c>
      <c r="Q147" s="2">
        <f>'database including 834 studies'!O677</f>
        <v>1</v>
      </c>
      <c r="R147" s="2">
        <f>'database including 834 studies'!P677</f>
        <v>1</v>
      </c>
      <c r="S147" s="2">
        <f>'database including 834 studies'!Q677</f>
        <v>1</v>
      </c>
      <c r="T147" s="2">
        <f>'database including 834 studies'!R677</f>
        <v>2016</v>
      </c>
      <c r="V147" s="13">
        <f t="shared" si="338"/>
        <v>0</v>
      </c>
      <c r="W147" s="13">
        <f t="shared" si="339"/>
        <v>0</v>
      </c>
      <c r="X147" s="13">
        <f t="shared" si="340"/>
        <v>0</v>
      </c>
      <c r="Y147" s="13">
        <f t="shared" si="341"/>
        <v>0</v>
      </c>
      <c r="Z147" s="13">
        <f t="shared" si="342"/>
        <v>0</v>
      </c>
      <c r="AA147" s="13">
        <f t="shared" si="343"/>
        <v>0</v>
      </c>
      <c r="AB147" s="13">
        <f t="shared" si="344"/>
        <v>0</v>
      </c>
      <c r="AC147" s="13">
        <f t="shared" si="345"/>
        <v>0</v>
      </c>
      <c r="AD147" s="13">
        <f t="shared" si="346"/>
        <v>0</v>
      </c>
      <c r="AE147" s="13">
        <f t="shared" si="347"/>
        <v>0</v>
      </c>
      <c r="AF147" s="13">
        <f t="shared" si="348"/>
        <v>0</v>
      </c>
      <c r="AG147" s="13">
        <f t="shared" si="349"/>
        <v>0</v>
      </c>
      <c r="AH147" s="13">
        <f t="shared" si="350"/>
        <v>0</v>
      </c>
      <c r="AI147" s="13">
        <f t="shared" si="351"/>
        <v>0</v>
      </c>
      <c r="AJ147" s="13">
        <f t="shared" si="352"/>
        <v>0</v>
      </c>
      <c r="AK147" s="13">
        <f t="shared" si="353"/>
        <v>0</v>
      </c>
      <c r="AL147" s="13">
        <f t="shared" si="354"/>
        <v>0</v>
      </c>
      <c r="AM147" s="13">
        <f t="shared" si="355"/>
        <v>0</v>
      </c>
      <c r="AN147" s="13">
        <f t="shared" si="356"/>
        <v>0</v>
      </c>
      <c r="AO147" s="13">
        <f t="shared" si="357"/>
        <v>0</v>
      </c>
      <c r="AP147" s="13">
        <f t="shared" si="358"/>
        <v>0</v>
      </c>
      <c r="AQ147" s="13">
        <f t="shared" si="359"/>
        <v>0</v>
      </c>
      <c r="AR147" s="13">
        <f t="shared" si="360"/>
        <v>0</v>
      </c>
      <c r="AS147" s="13">
        <f t="shared" si="361"/>
        <v>0</v>
      </c>
      <c r="AT147" s="13">
        <f t="shared" si="362"/>
        <v>0</v>
      </c>
      <c r="AU147" s="13">
        <f t="shared" si="363"/>
        <v>0</v>
      </c>
      <c r="AV147" s="13">
        <f t="shared" si="364"/>
        <v>0</v>
      </c>
      <c r="AW147" s="13">
        <f t="shared" si="365"/>
        <v>0</v>
      </c>
      <c r="AX147" s="13">
        <f t="shared" si="366"/>
        <v>0</v>
      </c>
      <c r="AY147" s="13">
        <f t="shared" si="367"/>
        <v>0</v>
      </c>
      <c r="AZ147" s="13">
        <f t="shared" si="368"/>
        <v>0</v>
      </c>
      <c r="BA147" s="13">
        <f t="shared" si="369"/>
        <v>0</v>
      </c>
      <c r="BB147" s="13">
        <f t="shared" si="370"/>
        <v>0</v>
      </c>
      <c r="BC147" s="13">
        <f t="shared" si="371"/>
        <v>0</v>
      </c>
      <c r="BD147" s="13">
        <f t="shared" si="372"/>
        <v>0</v>
      </c>
      <c r="BE147" s="13">
        <f t="shared" si="373"/>
        <v>0</v>
      </c>
      <c r="BF147" s="13">
        <f t="shared" si="374"/>
        <v>0</v>
      </c>
      <c r="BG147" s="13">
        <f t="shared" si="375"/>
        <v>0</v>
      </c>
      <c r="BH147" s="13">
        <f t="shared" si="376"/>
        <v>0</v>
      </c>
      <c r="BI147" s="13">
        <f t="shared" si="377"/>
        <v>0</v>
      </c>
      <c r="BJ147" s="13">
        <f t="shared" si="378"/>
        <v>0</v>
      </c>
      <c r="BK147" s="13">
        <f t="shared" si="379"/>
        <v>0</v>
      </c>
      <c r="BL147" s="13">
        <f t="shared" si="380"/>
        <v>0</v>
      </c>
      <c r="BM147" s="13">
        <f t="shared" si="381"/>
        <v>0</v>
      </c>
      <c r="BN147" s="13">
        <f t="shared" si="382"/>
        <v>0</v>
      </c>
      <c r="BO147" s="13">
        <f t="shared" si="383"/>
        <v>0</v>
      </c>
      <c r="BP147" s="13">
        <f t="shared" si="384"/>
        <v>0</v>
      </c>
      <c r="BQ147" s="13">
        <f t="shared" si="385"/>
        <v>0</v>
      </c>
      <c r="BR147" s="13">
        <f t="shared" si="386"/>
        <v>0</v>
      </c>
      <c r="BS147" s="13">
        <f t="shared" si="387"/>
        <v>0</v>
      </c>
      <c r="BT147" s="13">
        <f t="shared" si="388"/>
        <v>0</v>
      </c>
      <c r="BU147" s="13">
        <f t="shared" si="389"/>
        <v>0</v>
      </c>
      <c r="BV147" s="13">
        <f t="shared" si="390"/>
        <v>0</v>
      </c>
      <c r="BW147" s="13">
        <f t="shared" si="391"/>
        <v>0</v>
      </c>
      <c r="BX147" s="13">
        <f t="shared" si="392"/>
        <v>0</v>
      </c>
      <c r="BY147" s="13">
        <f t="shared" si="393"/>
        <v>0</v>
      </c>
      <c r="BZ147" s="13">
        <f t="shared" si="394"/>
        <v>0</v>
      </c>
      <c r="CA147" s="13">
        <f t="shared" si="395"/>
        <v>0</v>
      </c>
      <c r="CB147" s="13">
        <f t="shared" si="396"/>
        <v>0</v>
      </c>
      <c r="CC147" s="13">
        <f t="shared" si="397"/>
        <v>1</v>
      </c>
      <c r="CD147" s="13">
        <f t="shared" si="398"/>
        <v>0</v>
      </c>
      <c r="CE147" s="13">
        <f t="shared" si="399"/>
        <v>0</v>
      </c>
      <c r="CF147" s="13">
        <f t="shared" si="400"/>
        <v>0</v>
      </c>
      <c r="CG147" s="13">
        <f t="shared" si="401"/>
        <v>0</v>
      </c>
      <c r="CH147" s="13">
        <f t="shared" si="402"/>
        <v>0</v>
      </c>
      <c r="CI147" s="13">
        <f t="shared" si="403"/>
        <v>0</v>
      </c>
      <c r="CJ147" s="13">
        <f t="shared" si="404"/>
        <v>0</v>
      </c>
      <c r="CK147" s="13">
        <f t="shared" si="405"/>
        <v>0</v>
      </c>
      <c r="CL147" s="13">
        <f t="shared" si="406"/>
        <v>0</v>
      </c>
      <c r="CM147" s="13">
        <f t="shared" si="407"/>
        <v>0</v>
      </c>
      <c r="CN147" s="13">
        <f t="shared" si="408"/>
        <v>0</v>
      </c>
      <c r="CO147" s="13">
        <f t="shared" si="409"/>
        <v>0</v>
      </c>
      <c r="CP147" s="13">
        <f t="shared" si="410"/>
        <v>0</v>
      </c>
      <c r="CQ147" s="13">
        <f t="shared" si="411"/>
        <v>0</v>
      </c>
      <c r="CR147" s="13">
        <f t="shared" si="412"/>
        <v>0</v>
      </c>
      <c r="CS147" s="13">
        <f t="shared" si="413"/>
        <v>0</v>
      </c>
      <c r="CT147" s="13">
        <f t="shared" si="414"/>
        <v>0</v>
      </c>
      <c r="CU147" s="13">
        <f t="shared" si="415"/>
        <v>0</v>
      </c>
      <c r="CV147" s="13">
        <f t="shared" si="416"/>
        <v>0</v>
      </c>
      <c r="CW147" s="13">
        <f t="shared" si="417"/>
        <v>0</v>
      </c>
      <c r="CX147" s="13">
        <f t="shared" si="418"/>
        <v>0</v>
      </c>
      <c r="CY147" s="13">
        <f t="shared" si="419"/>
        <v>0</v>
      </c>
      <c r="CZ147" s="13">
        <f t="shared" si="420"/>
        <v>0</v>
      </c>
      <c r="DA147" s="13">
        <f t="shared" si="421"/>
        <v>0</v>
      </c>
      <c r="DB147" s="13">
        <f t="shared" si="422"/>
        <v>0</v>
      </c>
      <c r="DC147" s="13">
        <f t="shared" si="423"/>
        <v>0</v>
      </c>
      <c r="DD147" s="13">
        <f t="shared" si="424"/>
        <v>0</v>
      </c>
      <c r="DE147" s="13">
        <f t="shared" si="425"/>
        <v>0</v>
      </c>
      <c r="DF147" s="13">
        <f t="shared" si="426"/>
        <v>0</v>
      </c>
      <c r="DG147" s="13">
        <f t="shared" si="427"/>
        <v>0</v>
      </c>
      <c r="DH147" s="13">
        <f t="shared" si="428"/>
        <v>0</v>
      </c>
      <c r="DI147" s="13">
        <f t="shared" si="429"/>
        <v>0</v>
      </c>
      <c r="DJ147" s="13">
        <f t="shared" si="430"/>
        <v>0</v>
      </c>
      <c r="DK147" s="13">
        <f t="shared" si="431"/>
        <v>0</v>
      </c>
      <c r="DL147" s="13">
        <f t="shared" si="432"/>
        <v>0</v>
      </c>
      <c r="DM147" s="13">
        <f t="shared" si="433"/>
        <v>0</v>
      </c>
      <c r="DN147" s="13">
        <f t="shared" si="434"/>
        <v>0</v>
      </c>
      <c r="DO147" s="13">
        <f t="shared" si="435"/>
        <v>0</v>
      </c>
      <c r="DP147" s="13">
        <f t="shared" si="436"/>
        <v>0</v>
      </c>
      <c r="DQ147" s="13">
        <f t="shared" si="437"/>
        <v>0</v>
      </c>
      <c r="DR147" s="13">
        <f t="shared" si="438"/>
        <v>0</v>
      </c>
      <c r="DS147" s="13">
        <f t="shared" si="439"/>
        <v>0</v>
      </c>
      <c r="DT147" s="13">
        <f t="shared" si="440"/>
        <v>0</v>
      </c>
      <c r="DU147" s="13">
        <f t="shared" si="441"/>
        <v>0</v>
      </c>
      <c r="DV147" s="13">
        <f t="shared" si="442"/>
        <v>0</v>
      </c>
      <c r="DW147" s="13">
        <f t="shared" si="443"/>
        <v>0</v>
      </c>
      <c r="DX147" s="13">
        <f t="shared" si="444"/>
        <v>0</v>
      </c>
      <c r="DY147" s="13">
        <f t="shared" si="445"/>
        <v>0</v>
      </c>
      <c r="DZ147" s="13">
        <f t="shared" si="446"/>
        <v>0</v>
      </c>
      <c r="EA147" s="13">
        <f t="shared" si="447"/>
        <v>0</v>
      </c>
      <c r="EB147" s="13">
        <f t="shared" si="448"/>
        <v>0</v>
      </c>
      <c r="EC147" s="13">
        <f t="shared" si="449"/>
        <v>0</v>
      </c>
      <c r="ED147" s="13">
        <f t="shared" si="450"/>
        <v>0</v>
      </c>
      <c r="EE147" s="13">
        <f t="shared" si="451"/>
        <v>0</v>
      </c>
      <c r="EF147" s="13">
        <f t="shared" si="452"/>
        <v>0</v>
      </c>
      <c r="EG147" s="13">
        <f t="shared" si="453"/>
        <v>0</v>
      </c>
      <c r="EH147" s="13">
        <f t="shared" si="454"/>
        <v>0</v>
      </c>
      <c r="EI147" s="13">
        <f t="shared" si="455"/>
        <v>0</v>
      </c>
      <c r="EJ147" s="13">
        <f t="shared" si="456"/>
        <v>0</v>
      </c>
      <c r="EK147" s="13">
        <f t="shared" si="457"/>
        <v>0</v>
      </c>
      <c r="EL147" s="13">
        <f t="shared" si="458"/>
        <v>0</v>
      </c>
      <c r="EM147" s="13">
        <f t="shared" si="459"/>
        <v>0</v>
      </c>
      <c r="EN147" s="13">
        <f t="shared" si="460"/>
        <v>0</v>
      </c>
      <c r="EO147" s="13">
        <f t="shared" si="461"/>
        <v>0</v>
      </c>
      <c r="EP147" s="13">
        <f t="shared" si="462"/>
        <v>0</v>
      </c>
      <c r="EQ147" s="13">
        <f t="shared" si="463"/>
        <v>0</v>
      </c>
      <c r="ER147" s="13">
        <f t="shared" si="464"/>
        <v>0</v>
      </c>
      <c r="ES147" s="13">
        <f t="shared" si="465"/>
        <v>0</v>
      </c>
      <c r="ET147" s="13">
        <f t="shared" si="466"/>
        <v>0</v>
      </c>
      <c r="EU147" s="13">
        <f t="shared" si="467"/>
        <v>0</v>
      </c>
      <c r="EV147" s="13">
        <f t="shared" si="468"/>
        <v>0</v>
      </c>
      <c r="EW147" s="13">
        <f t="shared" si="469"/>
        <v>0</v>
      </c>
      <c r="EX147" s="13">
        <f t="shared" si="470"/>
        <v>0</v>
      </c>
      <c r="EY147" s="13">
        <f t="shared" si="471"/>
        <v>0</v>
      </c>
      <c r="EZ147" s="13">
        <f t="shared" si="472"/>
        <v>0</v>
      </c>
      <c r="FA147" s="13">
        <f t="shared" si="473"/>
        <v>0</v>
      </c>
      <c r="FB147" s="13">
        <f t="shared" si="474"/>
        <v>0</v>
      </c>
      <c r="FC147" s="13">
        <f t="shared" si="475"/>
        <v>0</v>
      </c>
      <c r="FD147" s="13">
        <f t="shared" si="476"/>
        <v>0</v>
      </c>
      <c r="FE147" s="13">
        <f t="shared" si="477"/>
        <v>0</v>
      </c>
      <c r="FF147" s="13">
        <f t="shared" si="478"/>
        <v>0</v>
      </c>
      <c r="FG147" s="13">
        <f t="shared" si="479"/>
        <v>0</v>
      </c>
      <c r="FH147" s="13">
        <f t="shared" si="480"/>
        <v>0</v>
      </c>
      <c r="FI147" s="13">
        <f t="shared" si="481"/>
        <v>0</v>
      </c>
      <c r="FJ147" s="13">
        <f t="shared" si="482"/>
        <v>0</v>
      </c>
      <c r="FK147" s="13">
        <f t="shared" si="483"/>
        <v>0</v>
      </c>
      <c r="FL147" s="13">
        <f t="shared" si="484"/>
        <v>0</v>
      </c>
      <c r="FM147" s="13">
        <f t="shared" si="485"/>
        <v>0</v>
      </c>
      <c r="FN147" s="13">
        <f t="shared" si="486"/>
        <v>0</v>
      </c>
      <c r="FO147" s="13">
        <f t="shared" si="487"/>
        <v>0</v>
      </c>
      <c r="FP147" s="13">
        <f t="shared" si="488"/>
        <v>0</v>
      </c>
      <c r="FQ147" s="13">
        <f t="shared" si="489"/>
        <v>0</v>
      </c>
      <c r="FR147" s="13">
        <f t="shared" si="490"/>
        <v>0</v>
      </c>
      <c r="FS147" s="13">
        <f t="shared" si="491"/>
        <v>0</v>
      </c>
      <c r="FT147" s="13">
        <f t="shared" si="492"/>
        <v>0</v>
      </c>
      <c r="FU147" s="13">
        <f t="shared" si="493"/>
        <v>0</v>
      </c>
      <c r="FV147" s="13">
        <f t="shared" si="494"/>
        <v>0</v>
      </c>
      <c r="FW147" s="13">
        <f t="shared" si="495"/>
        <v>0</v>
      </c>
      <c r="FX147" s="13">
        <f t="shared" si="496"/>
        <v>0</v>
      </c>
      <c r="FY147" s="13">
        <f t="shared" si="497"/>
        <v>0</v>
      </c>
      <c r="FZ147" s="13">
        <f t="shared" si="498"/>
        <v>0</v>
      </c>
      <c r="GA147" s="13">
        <f t="shared" si="499"/>
        <v>1</v>
      </c>
      <c r="GB147" s="13">
        <f t="shared" si="500"/>
        <v>0</v>
      </c>
      <c r="GC147" s="13">
        <f t="shared" si="501"/>
        <v>0</v>
      </c>
      <c r="GD147" s="13">
        <f t="shared" si="502"/>
        <v>0</v>
      </c>
      <c r="GE147" s="13">
        <f t="shared" si="503"/>
        <v>0</v>
      </c>
      <c r="GF147" s="13">
        <f t="shared" si="504"/>
        <v>0</v>
      </c>
      <c r="GG147" s="13">
        <f t="shared" si="505"/>
        <v>0</v>
      </c>
      <c r="GH147" s="30">
        <f t="shared" si="506"/>
        <v>2</v>
      </c>
    </row>
    <row r="148" spans="1:190">
      <c r="A148" s="2">
        <f>'database including 834 studies'!A148</f>
        <v>147</v>
      </c>
      <c r="B148" s="2">
        <f>'database including 834 studies'!J148</f>
        <v>1</v>
      </c>
      <c r="C148" s="2">
        <f>'database including 834 studies'!K148</f>
        <v>4</v>
      </c>
      <c r="D148" s="2">
        <f>'database including 834 studies'!L148</f>
        <v>1</v>
      </c>
      <c r="E148" s="2">
        <f>'database including 834 studies'!M148</f>
        <v>1</v>
      </c>
      <c r="F148" s="2">
        <f>'database including 834 studies'!N148</f>
        <v>1</v>
      </c>
      <c r="G148" s="2">
        <f>'database including 834 studies'!O148</f>
        <v>1</v>
      </c>
      <c r="H148" s="2">
        <f>'database including 834 studies'!P148</f>
        <v>0</v>
      </c>
      <c r="I148" s="2">
        <f>'database including 834 studies'!Q148</f>
        <v>0</v>
      </c>
      <c r="J148" s="2">
        <f>'database including 834 studies'!R148</f>
        <v>2021</v>
      </c>
      <c r="K148" s="29">
        <f>'database including 834 studies'!A678</f>
        <v>677</v>
      </c>
      <c r="L148" s="2">
        <f>'database including 834 studies'!J678</f>
        <v>0</v>
      </c>
      <c r="M148" s="2">
        <f>'database including 834 studies'!K678</f>
        <v>6</v>
      </c>
      <c r="N148" s="2">
        <f>'database including 834 studies'!L678</f>
        <v>1</v>
      </c>
      <c r="O148" s="2">
        <f>'database including 834 studies'!M678</f>
        <v>1</v>
      </c>
      <c r="P148" s="2">
        <f>'database including 834 studies'!N678</f>
        <v>1</v>
      </c>
      <c r="Q148" s="2">
        <f>'database including 834 studies'!O678</f>
        <v>1</v>
      </c>
      <c r="R148" s="2">
        <f>'database including 834 studies'!P678</f>
        <v>1</v>
      </c>
      <c r="S148" s="2">
        <f>'database including 834 studies'!Q678</f>
        <v>1</v>
      </c>
      <c r="T148" s="2">
        <f>'database including 834 studies'!R678</f>
        <v>2019</v>
      </c>
      <c r="V148" s="13">
        <f t="shared" si="338"/>
        <v>0</v>
      </c>
      <c r="W148" s="13">
        <f t="shared" si="339"/>
        <v>0</v>
      </c>
      <c r="X148" s="13">
        <f t="shared" si="340"/>
        <v>0</v>
      </c>
      <c r="Y148" s="13">
        <f t="shared" si="341"/>
        <v>0</v>
      </c>
      <c r="Z148" s="13">
        <f t="shared" si="342"/>
        <v>0</v>
      </c>
      <c r="AA148" s="13">
        <f t="shared" si="343"/>
        <v>0</v>
      </c>
      <c r="AB148" s="13">
        <f t="shared" si="344"/>
        <v>0</v>
      </c>
      <c r="AC148" s="13">
        <f t="shared" si="345"/>
        <v>0</v>
      </c>
      <c r="AD148" s="13">
        <f t="shared" si="346"/>
        <v>0</v>
      </c>
      <c r="AE148" s="13">
        <f t="shared" si="347"/>
        <v>0</v>
      </c>
      <c r="AF148" s="13">
        <f t="shared" si="348"/>
        <v>0</v>
      </c>
      <c r="AG148" s="13">
        <f t="shared" si="349"/>
        <v>0</v>
      </c>
      <c r="AH148" s="13">
        <f t="shared" si="350"/>
        <v>0</v>
      </c>
      <c r="AI148" s="13">
        <f t="shared" si="351"/>
        <v>0</v>
      </c>
      <c r="AJ148" s="13">
        <f t="shared" si="352"/>
        <v>0</v>
      </c>
      <c r="AK148" s="13">
        <f t="shared" si="353"/>
        <v>0</v>
      </c>
      <c r="AL148" s="13">
        <f t="shared" si="354"/>
        <v>0</v>
      </c>
      <c r="AM148" s="13">
        <f t="shared" si="355"/>
        <v>0</v>
      </c>
      <c r="AN148" s="13">
        <f t="shared" si="356"/>
        <v>0</v>
      </c>
      <c r="AO148" s="13">
        <f t="shared" si="357"/>
        <v>0</v>
      </c>
      <c r="AP148" s="13">
        <f t="shared" si="358"/>
        <v>0</v>
      </c>
      <c r="AQ148" s="13">
        <f t="shared" si="359"/>
        <v>0</v>
      </c>
      <c r="AR148" s="13">
        <f t="shared" si="360"/>
        <v>0</v>
      </c>
      <c r="AS148" s="13">
        <f t="shared" si="361"/>
        <v>0</v>
      </c>
      <c r="AT148" s="13">
        <f t="shared" si="362"/>
        <v>0</v>
      </c>
      <c r="AU148" s="13">
        <f t="shared" si="363"/>
        <v>0</v>
      </c>
      <c r="AV148" s="13">
        <f t="shared" si="364"/>
        <v>0</v>
      </c>
      <c r="AW148" s="13">
        <f t="shared" si="365"/>
        <v>0</v>
      </c>
      <c r="AX148" s="13">
        <f t="shared" si="366"/>
        <v>0</v>
      </c>
      <c r="AY148" s="13">
        <f t="shared" si="367"/>
        <v>0</v>
      </c>
      <c r="AZ148" s="13">
        <f t="shared" si="368"/>
        <v>0</v>
      </c>
      <c r="BA148" s="13">
        <f t="shared" si="369"/>
        <v>0</v>
      </c>
      <c r="BB148" s="13">
        <f t="shared" si="370"/>
        <v>0</v>
      </c>
      <c r="BC148" s="13">
        <f t="shared" si="371"/>
        <v>0</v>
      </c>
      <c r="BD148" s="13">
        <f t="shared" si="372"/>
        <v>0</v>
      </c>
      <c r="BE148" s="13">
        <f t="shared" si="373"/>
        <v>0</v>
      </c>
      <c r="BF148" s="13">
        <f t="shared" si="374"/>
        <v>0</v>
      </c>
      <c r="BG148" s="13">
        <f t="shared" si="375"/>
        <v>0</v>
      </c>
      <c r="BH148" s="13">
        <f t="shared" si="376"/>
        <v>0</v>
      </c>
      <c r="BI148" s="13">
        <f t="shared" si="377"/>
        <v>0</v>
      </c>
      <c r="BJ148" s="13">
        <f t="shared" si="378"/>
        <v>0</v>
      </c>
      <c r="BK148" s="13">
        <f t="shared" si="379"/>
        <v>0</v>
      </c>
      <c r="BL148" s="13">
        <f t="shared" si="380"/>
        <v>0</v>
      </c>
      <c r="BM148" s="13">
        <f t="shared" si="381"/>
        <v>0</v>
      </c>
      <c r="BN148" s="13">
        <f t="shared" si="382"/>
        <v>0</v>
      </c>
      <c r="BO148" s="13">
        <f t="shared" si="383"/>
        <v>0</v>
      </c>
      <c r="BP148" s="13">
        <f t="shared" si="384"/>
        <v>0</v>
      </c>
      <c r="BQ148" s="13">
        <f t="shared" si="385"/>
        <v>0</v>
      </c>
      <c r="BR148" s="13">
        <f t="shared" si="386"/>
        <v>0</v>
      </c>
      <c r="BS148" s="13">
        <f t="shared" si="387"/>
        <v>0</v>
      </c>
      <c r="BT148" s="13">
        <f t="shared" si="388"/>
        <v>0</v>
      </c>
      <c r="BU148" s="13">
        <f t="shared" si="389"/>
        <v>0</v>
      </c>
      <c r="BV148" s="13">
        <f t="shared" si="390"/>
        <v>0</v>
      </c>
      <c r="BW148" s="13">
        <f t="shared" si="391"/>
        <v>0</v>
      </c>
      <c r="BX148" s="13">
        <f t="shared" si="392"/>
        <v>0</v>
      </c>
      <c r="BY148" s="13">
        <f t="shared" si="393"/>
        <v>0</v>
      </c>
      <c r="BZ148" s="13">
        <f t="shared" si="394"/>
        <v>0</v>
      </c>
      <c r="CA148" s="13">
        <f t="shared" si="395"/>
        <v>0</v>
      </c>
      <c r="CB148" s="13">
        <f t="shared" si="396"/>
        <v>1</v>
      </c>
      <c r="CC148" s="13">
        <f t="shared" si="397"/>
        <v>0</v>
      </c>
      <c r="CD148" s="13">
        <f t="shared" si="398"/>
        <v>0</v>
      </c>
      <c r="CE148" s="13">
        <f t="shared" si="399"/>
        <v>0</v>
      </c>
      <c r="CF148" s="13">
        <f t="shared" si="400"/>
        <v>0</v>
      </c>
      <c r="CG148" s="13">
        <f t="shared" si="401"/>
        <v>0</v>
      </c>
      <c r="CH148" s="13">
        <f t="shared" si="402"/>
        <v>0</v>
      </c>
      <c r="CI148" s="13">
        <f t="shared" si="403"/>
        <v>0</v>
      </c>
      <c r="CJ148" s="13">
        <f t="shared" si="404"/>
        <v>0</v>
      </c>
      <c r="CK148" s="13">
        <f t="shared" si="405"/>
        <v>0</v>
      </c>
      <c r="CL148" s="13">
        <f t="shared" si="406"/>
        <v>0</v>
      </c>
      <c r="CM148" s="13">
        <f t="shared" si="407"/>
        <v>0</v>
      </c>
      <c r="CN148" s="13">
        <f t="shared" si="408"/>
        <v>0</v>
      </c>
      <c r="CO148" s="13">
        <f t="shared" si="409"/>
        <v>0</v>
      </c>
      <c r="CP148" s="13">
        <f t="shared" si="410"/>
        <v>0</v>
      </c>
      <c r="CQ148" s="13">
        <f t="shared" si="411"/>
        <v>0</v>
      </c>
      <c r="CR148" s="13">
        <f t="shared" si="412"/>
        <v>0</v>
      </c>
      <c r="CS148" s="13">
        <f t="shared" si="413"/>
        <v>0</v>
      </c>
      <c r="CT148" s="13">
        <f t="shared" si="414"/>
        <v>0</v>
      </c>
      <c r="CU148" s="13">
        <f t="shared" si="415"/>
        <v>0</v>
      </c>
      <c r="CV148" s="13">
        <f t="shared" si="416"/>
        <v>0</v>
      </c>
      <c r="CW148" s="13">
        <f t="shared" si="417"/>
        <v>0</v>
      </c>
      <c r="CX148" s="13">
        <f t="shared" si="418"/>
        <v>0</v>
      </c>
      <c r="CY148" s="13">
        <f t="shared" si="419"/>
        <v>0</v>
      </c>
      <c r="CZ148" s="13">
        <f t="shared" si="420"/>
        <v>0</v>
      </c>
      <c r="DA148" s="13">
        <f t="shared" si="421"/>
        <v>0</v>
      </c>
      <c r="DB148" s="13">
        <f t="shared" si="422"/>
        <v>0</v>
      </c>
      <c r="DC148" s="13">
        <f t="shared" si="423"/>
        <v>0</v>
      </c>
      <c r="DD148" s="13">
        <f t="shared" si="424"/>
        <v>0</v>
      </c>
      <c r="DE148" s="13">
        <f t="shared" si="425"/>
        <v>0</v>
      </c>
      <c r="DF148" s="13">
        <f t="shared" si="426"/>
        <v>0</v>
      </c>
      <c r="DG148" s="13">
        <f t="shared" si="427"/>
        <v>0</v>
      </c>
      <c r="DH148" s="13">
        <f t="shared" si="428"/>
        <v>0</v>
      </c>
      <c r="DI148" s="13">
        <f t="shared" si="429"/>
        <v>0</v>
      </c>
      <c r="DJ148" s="13">
        <f t="shared" si="430"/>
        <v>0</v>
      </c>
      <c r="DK148" s="13">
        <f t="shared" si="431"/>
        <v>0</v>
      </c>
      <c r="DL148" s="13">
        <f t="shared" si="432"/>
        <v>0</v>
      </c>
      <c r="DM148" s="13">
        <f t="shared" si="433"/>
        <v>0</v>
      </c>
      <c r="DN148" s="13">
        <f t="shared" si="434"/>
        <v>0</v>
      </c>
      <c r="DO148" s="13">
        <f t="shared" si="435"/>
        <v>0</v>
      </c>
      <c r="DP148" s="13">
        <f t="shared" si="436"/>
        <v>0</v>
      </c>
      <c r="DQ148" s="13">
        <f t="shared" si="437"/>
        <v>0</v>
      </c>
      <c r="DR148" s="13">
        <f t="shared" si="438"/>
        <v>0</v>
      </c>
      <c r="DS148" s="13">
        <f t="shared" si="439"/>
        <v>0</v>
      </c>
      <c r="DT148" s="13">
        <f t="shared" si="440"/>
        <v>0</v>
      </c>
      <c r="DU148" s="13">
        <f t="shared" si="441"/>
        <v>0</v>
      </c>
      <c r="DV148" s="13">
        <f t="shared" si="442"/>
        <v>0</v>
      </c>
      <c r="DW148" s="13">
        <f t="shared" si="443"/>
        <v>0</v>
      </c>
      <c r="DX148" s="13">
        <f t="shared" si="444"/>
        <v>0</v>
      </c>
      <c r="DY148" s="13">
        <f t="shared" si="445"/>
        <v>0</v>
      </c>
      <c r="DZ148" s="13">
        <f t="shared" si="446"/>
        <v>0</v>
      </c>
      <c r="EA148" s="13">
        <f t="shared" si="447"/>
        <v>0</v>
      </c>
      <c r="EB148" s="13">
        <f t="shared" si="448"/>
        <v>0</v>
      </c>
      <c r="EC148" s="13">
        <f t="shared" si="449"/>
        <v>0</v>
      </c>
      <c r="ED148" s="13">
        <f t="shared" si="450"/>
        <v>0</v>
      </c>
      <c r="EE148" s="13">
        <f t="shared" si="451"/>
        <v>0</v>
      </c>
      <c r="EF148" s="13">
        <f t="shared" si="452"/>
        <v>0</v>
      </c>
      <c r="EG148" s="13">
        <f t="shared" si="453"/>
        <v>0</v>
      </c>
      <c r="EH148" s="13">
        <f t="shared" si="454"/>
        <v>0</v>
      </c>
      <c r="EI148" s="13">
        <f t="shared" si="455"/>
        <v>0</v>
      </c>
      <c r="EJ148" s="13">
        <f t="shared" si="456"/>
        <v>0</v>
      </c>
      <c r="EK148" s="13">
        <f t="shared" si="457"/>
        <v>0</v>
      </c>
      <c r="EL148" s="13">
        <f t="shared" si="458"/>
        <v>0</v>
      </c>
      <c r="EM148" s="13">
        <f t="shared" si="459"/>
        <v>0</v>
      </c>
      <c r="EN148" s="13">
        <f t="shared" si="460"/>
        <v>0</v>
      </c>
      <c r="EO148" s="13">
        <f t="shared" si="461"/>
        <v>0</v>
      </c>
      <c r="EP148" s="13">
        <f t="shared" si="462"/>
        <v>0</v>
      </c>
      <c r="EQ148" s="13">
        <f t="shared" si="463"/>
        <v>0</v>
      </c>
      <c r="ER148" s="13">
        <f t="shared" si="464"/>
        <v>0</v>
      </c>
      <c r="ES148" s="13">
        <f t="shared" si="465"/>
        <v>0</v>
      </c>
      <c r="ET148" s="13">
        <f t="shared" si="466"/>
        <v>0</v>
      </c>
      <c r="EU148" s="13">
        <f t="shared" si="467"/>
        <v>0</v>
      </c>
      <c r="EV148" s="13">
        <f t="shared" si="468"/>
        <v>0</v>
      </c>
      <c r="EW148" s="13">
        <f t="shared" si="469"/>
        <v>0</v>
      </c>
      <c r="EX148" s="13">
        <f t="shared" si="470"/>
        <v>0</v>
      </c>
      <c r="EY148" s="13">
        <f t="shared" si="471"/>
        <v>0</v>
      </c>
      <c r="EZ148" s="13">
        <f t="shared" si="472"/>
        <v>0</v>
      </c>
      <c r="FA148" s="13">
        <f t="shared" si="473"/>
        <v>0</v>
      </c>
      <c r="FB148" s="13">
        <f t="shared" si="474"/>
        <v>0</v>
      </c>
      <c r="FC148" s="13">
        <f t="shared" si="475"/>
        <v>0</v>
      </c>
      <c r="FD148" s="13">
        <f t="shared" si="476"/>
        <v>0</v>
      </c>
      <c r="FE148" s="13">
        <f t="shared" si="477"/>
        <v>0</v>
      </c>
      <c r="FF148" s="13">
        <f t="shared" si="478"/>
        <v>0</v>
      </c>
      <c r="FG148" s="13">
        <f t="shared" si="479"/>
        <v>0</v>
      </c>
      <c r="FH148" s="13">
        <f t="shared" si="480"/>
        <v>0</v>
      </c>
      <c r="FI148" s="13">
        <f t="shared" si="481"/>
        <v>0</v>
      </c>
      <c r="FJ148" s="13">
        <f t="shared" si="482"/>
        <v>0</v>
      </c>
      <c r="FK148" s="13">
        <f t="shared" si="483"/>
        <v>0</v>
      </c>
      <c r="FL148" s="13">
        <f t="shared" si="484"/>
        <v>0</v>
      </c>
      <c r="FM148" s="13">
        <f t="shared" si="485"/>
        <v>0</v>
      </c>
      <c r="FN148" s="13">
        <f t="shared" si="486"/>
        <v>0</v>
      </c>
      <c r="FO148" s="13">
        <f t="shared" si="487"/>
        <v>0</v>
      </c>
      <c r="FP148" s="13">
        <f t="shared" si="488"/>
        <v>0</v>
      </c>
      <c r="FQ148" s="13">
        <f t="shared" si="489"/>
        <v>0</v>
      </c>
      <c r="FR148" s="13">
        <f t="shared" si="490"/>
        <v>0</v>
      </c>
      <c r="FS148" s="13">
        <f t="shared" si="491"/>
        <v>0</v>
      </c>
      <c r="FT148" s="13">
        <f t="shared" si="492"/>
        <v>0</v>
      </c>
      <c r="FU148" s="13">
        <f t="shared" si="493"/>
        <v>0</v>
      </c>
      <c r="FV148" s="13">
        <f t="shared" si="494"/>
        <v>0</v>
      </c>
      <c r="FW148" s="13">
        <f t="shared" si="495"/>
        <v>0</v>
      </c>
      <c r="FX148" s="13">
        <f t="shared" si="496"/>
        <v>0</v>
      </c>
      <c r="FY148" s="13">
        <f t="shared" si="497"/>
        <v>0</v>
      </c>
      <c r="FZ148" s="13">
        <f t="shared" si="498"/>
        <v>0</v>
      </c>
      <c r="GA148" s="13">
        <f t="shared" si="499"/>
        <v>0</v>
      </c>
      <c r="GB148" s="13">
        <f t="shared" si="500"/>
        <v>0</v>
      </c>
      <c r="GC148" s="13">
        <f t="shared" si="501"/>
        <v>0</v>
      </c>
      <c r="GD148" s="13">
        <f t="shared" si="502"/>
        <v>1</v>
      </c>
      <c r="GE148" s="13">
        <f t="shared" si="503"/>
        <v>0</v>
      </c>
      <c r="GF148" s="13">
        <f t="shared" si="504"/>
        <v>0</v>
      </c>
      <c r="GG148" s="13">
        <f t="shared" si="505"/>
        <v>0</v>
      </c>
      <c r="GH148" s="30">
        <f t="shared" si="506"/>
        <v>2</v>
      </c>
    </row>
    <row r="149" spans="1:190">
      <c r="A149" s="2">
        <f>'database including 834 studies'!A149</f>
        <v>148</v>
      </c>
      <c r="B149" s="2">
        <f>'database including 834 studies'!J149</f>
        <v>1</v>
      </c>
      <c r="C149" s="2">
        <f>'database including 834 studies'!K149</f>
        <v>4</v>
      </c>
      <c r="D149" s="2">
        <f>'database including 834 studies'!L149</f>
        <v>1</v>
      </c>
      <c r="E149" s="2">
        <f>'database including 834 studies'!M149</f>
        <v>1</v>
      </c>
      <c r="F149" s="2">
        <f>'database including 834 studies'!N149</f>
        <v>0</v>
      </c>
      <c r="G149" s="2">
        <f>'database including 834 studies'!O149</f>
        <v>1</v>
      </c>
      <c r="H149" s="2">
        <f>'database including 834 studies'!P149</f>
        <v>0</v>
      </c>
      <c r="I149" s="2">
        <f>'database including 834 studies'!Q149</f>
        <v>1</v>
      </c>
      <c r="J149" s="2">
        <f>'database including 834 studies'!R149</f>
        <v>2019</v>
      </c>
      <c r="K149" s="29">
        <f>'database including 834 studies'!A679</f>
        <v>678</v>
      </c>
      <c r="L149" s="2">
        <f>'database including 834 studies'!J679</f>
        <v>0</v>
      </c>
      <c r="M149" s="2">
        <f>'database including 834 studies'!K679</f>
        <v>6</v>
      </c>
      <c r="N149" s="2">
        <f>'database including 834 studies'!L679</f>
        <v>1</v>
      </c>
      <c r="O149" s="2">
        <f>'database including 834 studies'!M679</f>
        <v>1</v>
      </c>
      <c r="P149" s="2">
        <f>'database including 834 studies'!N679</f>
        <v>1</v>
      </c>
      <c r="Q149" s="2">
        <f>'database including 834 studies'!O679</f>
        <v>1</v>
      </c>
      <c r="R149" s="2">
        <f>'database including 834 studies'!P679</f>
        <v>1</v>
      </c>
      <c r="S149" s="2">
        <f>'database including 834 studies'!Q679</f>
        <v>1</v>
      </c>
      <c r="T149" s="2">
        <f>'database including 834 studies'!R679</f>
        <v>2020</v>
      </c>
      <c r="V149" s="13">
        <f t="shared" si="338"/>
        <v>0</v>
      </c>
      <c r="W149" s="13">
        <f t="shared" si="339"/>
        <v>0</v>
      </c>
      <c r="X149" s="13">
        <f t="shared" si="340"/>
        <v>0</v>
      </c>
      <c r="Y149" s="13">
        <f t="shared" si="341"/>
        <v>0</v>
      </c>
      <c r="Z149" s="13">
        <f t="shared" si="342"/>
        <v>0</v>
      </c>
      <c r="AA149" s="13">
        <f t="shared" si="343"/>
        <v>0</v>
      </c>
      <c r="AB149" s="13">
        <f t="shared" si="344"/>
        <v>0</v>
      </c>
      <c r="AC149" s="13">
        <f t="shared" si="345"/>
        <v>0</v>
      </c>
      <c r="AD149" s="13">
        <f t="shared" si="346"/>
        <v>0</v>
      </c>
      <c r="AE149" s="13">
        <f t="shared" si="347"/>
        <v>0</v>
      </c>
      <c r="AF149" s="13">
        <f t="shared" si="348"/>
        <v>0</v>
      </c>
      <c r="AG149" s="13">
        <f t="shared" si="349"/>
        <v>0</v>
      </c>
      <c r="AH149" s="13">
        <f t="shared" si="350"/>
        <v>0</v>
      </c>
      <c r="AI149" s="13">
        <f t="shared" si="351"/>
        <v>0</v>
      </c>
      <c r="AJ149" s="13">
        <f t="shared" si="352"/>
        <v>0</v>
      </c>
      <c r="AK149" s="13">
        <f t="shared" si="353"/>
        <v>0</v>
      </c>
      <c r="AL149" s="13">
        <f t="shared" si="354"/>
        <v>0</v>
      </c>
      <c r="AM149" s="13">
        <f t="shared" si="355"/>
        <v>0</v>
      </c>
      <c r="AN149" s="13">
        <f t="shared" si="356"/>
        <v>0</v>
      </c>
      <c r="AO149" s="13">
        <f t="shared" si="357"/>
        <v>0</v>
      </c>
      <c r="AP149" s="13">
        <f t="shared" si="358"/>
        <v>0</v>
      </c>
      <c r="AQ149" s="13">
        <f t="shared" si="359"/>
        <v>0</v>
      </c>
      <c r="AR149" s="13">
        <f t="shared" si="360"/>
        <v>0</v>
      </c>
      <c r="AS149" s="13">
        <f t="shared" si="361"/>
        <v>0</v>
      </c>
      <c r="AT149" s="13">
        <f t="shared" si="362"/>
        <v>0</v>
      </c>
      <c r="AU149" s="13">
        <f t="shared" si="363"/>
        <v>0</v>
      </c>
      <c r="AV149" s="13">
        <f t="shared" si="364"/>
        <v>0</v>
      </c>
      <c r="AW149" s="13">
        <f t="shared" si="365"/>
        <v>0</v>
      </c>
      <c r="AX149" s="13">
        <f t="shared" si="366"/>
        <v>0</v>
      </c>
      <c r="AY149" s="13">
        <f t="shared" si="367"/>
        <v>0</v>
      </c>
      <c r="AZ149" s="13">
        <f t="shared" si="368"/>
        <v>0</v>
      </c>
      <c r="BA149" s="13">
        <f t="shared" si="369"/>
        <v>0</v>
      </c>
      <c r="BB149" s="13">
        <f t="shared" si="370"/>
        <v>0</v>
      </c>
      <c r="BC149" s="13">
        <f t="shared" si="371"/>
        <v>0</v>
      </c>
      <c r="BD149" s="13">
        <f t="shared" si="372"/>
        <v>0</v>
      </c>
      <c r="BE149" s="13">
        <f t="shared" si="373"/>
        <v>0</v>
      </c>
      <c r="BF149" s="13">
        <f t="shared" si="374"/>
        <v>0</v>
      </c>
      <c r="BG149" s="13">
        <f t="shared" si="375"/>
        <v>0</v>
      </c>
      <c r="BH149" s="13">
        <f t="shared" si="376"/>
        <v>0</v>
      </c>
      <c r="BI149" s="13">
        <f t="shared" si="377"/>
        <v>0</v>
      </c>
      <c r="BJ149" s="13">
        <f t="shared" si="378"/>
        <v>0</v>
      </c>
      <c r="BK149" s="13">
        <f t="shared" si="379"/>
        <v>0</v>
      </c>
      <c r="BL149" s="13">
        <f t="shared" si="380"/>
        <v>0</v>
      </c>
      <c r="BM149" s="13">
        <f t="shared" si="381"/>
        <v>0</v>
      </c>
      <c r="BN149" s="13">
        <f t="shared" si="382"/>
        <v>0</v>
      </c>
      <c r="BO149" s="13">
        <f t="shared" si="383"/>
        <v>0</v>
      </c>
      <c r="BP149" s="13">
        <f t="shared" si="384"/>
        <v>0</v>
      </c>
      <c r="BQ149" s="13">
        <f t="shared" si="385"/>
        <v>0</v>
      </c>
      <c r="BR149" s="13">
        <f t="shared" si="386"/>
        <v>0</v>
      </c>
      <c r="BS149" s="13">
        <f t="shared" si="387"/>
        <v>0</v>
      </c>
      <c r="BT149" s="13">
        <f t="shared" si="388"/>
        <v>0</v>
      </c>
      <c r="BU149" s="13">
        <f t="shared" si="389"/>
        <v>0</v>
      </c>
      <c r="BV149" s="13">
        <f t="shared" si="390"/>
        <v>0</v>
      </c>
      <c r="BW149" s="13">
        <f t="shared" si="391"/>
        <v>0</v>
      </c>
      <c r="BX149" s="13">
        <f t="shared" si="392"/>
        <v>0</v>
      </c>
      <c r="BY149" s="13">
        <f t="shared" si="393"/>
        <v>0</v>
      </c>
      <c r="BZ149" s="13">
        <f t="shared" si="394"/>
        <v>1</v>
      </c>
      <c r="CA149" s="13">
        <f t="shared" si="395"/>
        <v>0</v>
      </c>
      <c r="CB149" s="13">
        <f t="shared" si="396"/>
        <v>0</v>
      </c>
      <c r="CC149" s="13">
        <f t="shared" si="397"/>
        <v>0</v>
      </c>
      <c r="CD149" s="13">
        <f t="shared" si="398"/>
        <v>0</v>
      </c>
      <c r="CE149" s="13">
        <f t="shared" si="399"/>
        <v>0</v>
      </c>
      <c r="CF149" s="13">
        <f t="shared" si="400"/>
        <v>0</v>
      </c>
      <c r="CG149" s="13">
        <f t="shared" si="401"/>
        <v>0</v>
      </c>
      <c r="CH149" s="13">
        <f t="shared" si="402"/>
        <v>0</v>
      </c>
      <c r="CI149" s="13">
        <f t="shared" si="403"/>
        <v>0</v>
      </c>
      <c r="CJ149" s="13">
        <f t="shared" si="404"/>
        <v>0</v>
      </c>
      <c r="CK149" s="13">
        <f t="shared" si="405"/>
        <v>0</v>
      </c>
      <c r="CL149" s="13">
        <f t="shared" si="406"/>
        <v>0</v>
      </c>
      <c r="CM149" s="13">
        <f t="shared" si="407"/>
        <v>0</v>
      </c>
      <c r="CN149" s="13">
        <f t="shared" si="408"/>
        <v>0</v>
      </c>
      <c r="CO149" s="13">
        <f t="shared" si="409"/>
        <v>0</v>
      </c>
      <c r="CP149" s="13">
        <f t="shared" si="410"/>
        <v>0</v>
      </c>
      <c r="CQ149" s="13">
        <f t="shared" si="411"/>
        <v>0</v>
      </c>
      <c r="CR149" s="13">
        <f t="shared" si="412"/>
        <v>0</v>
      </c>
      <c r="CS149" s="13">
        <f t="shared" si="413"/>
        <v>0</v>
      </c>
      <c r="CT149" s="13">
        <f t="shared" si="414"/>
        <v>0</v>
      </c>
      <c r="CU149" s="13">
        <f t="shared" si="415"/>
        <v>0</v>
      </c>
      <c r="CV149" s="13">
        <f t="shared" si="416"/>
        <v>0</v>
      </c>
      <c r="CW149" s="13">
        <f t="shared" si="417"/>
        <v>0</v>
      </c>
      <c r="CX149" s="13">
        <f t="shared" si="418"/>
        <v>0</v>
      </c>
      <c r="CY149" s="13">
        <f t="shared" si="419"/>
        <v>0</v>
      </c>
      <c r="CZ149" s="13">
        <f t="shared" si="420"/>
        <v>0</v>
      </c>
      <c r="DA149" s="13">
        <f t="shared" si="421"/>
        <v>0</v>
      </c>
      <c r="DB149" s="13">
        <f t="shared" si="422"/>
        <v>0</v>
      </c>
      <c r="DC149" s="13">
        <f t="shared" si="423"/>
        <v>0</v>
      </c>
      <c r="DD149" s="13">
        <f t="shared" si="424"/>
        <v>0</v>
      </c>
      <c r="DE149" s="13">
        <f t="shared" si="425"/>
        <v>0</v>
      </c>
      <c r="DF149" s="13">
        <f t="shared" si="426"/>
        <v>0</v>
      </c>
      <c r="DG149" s="13">
        <f t="shared" si="427"/>
        <v>0</v>
      </c>
      <c r="DH149" s="13">
        <f t="shared" si="428"/>
        <v>0</v>
      </c>
      <c r="DI149" s="13">
        <f t="shared" si="429"/>
        <v>0</v>
      </c>
      <c r="DJ149" s="13">
        <f t="shared" si="430"/>
        <v>0</v>
      </c>
      <c r="DK149" s="13">
        <f t="shared" si="431"/>
        <v>0</v>
      </c>
      <c r="DL149" s="13">
        <f t="shared" si="432"/>
        <v>0</v>
      </c>
      <c r="DM149" s="13">
        <f t="shared" si="433"/>
        <v>0</v>
      </c>
      <c r="DN149" s="13">
        <f t="shared" si="434"/>
        <v>0</v>
      </c>
      <c r="DO149" s="13">
        <f t="shared" si="435"/>
        <v>0</v>
      </c>
      <c r="DP149" s="13">
        <f t="shared" si="436"/>
        <v>0</v>
      </c>
      <c r="DQ149" s="13">
        <f t="shared" si="437"/>
        <v>0</v>
      </c>
      <c r="DR149" s="13">
        <f t="shared" si="438"/>
        <v>0</v>
      </c>
      <c r="DS149" s="13">
        <f t="shared" si="439"/>
        <v>0</v>
      </c>
      <c r="DT149" s="13">
        <f t="shared" si="440"/>
        <v>0</v>
      </c>
      <c r="DU149" s="13">
        <f t="shared" si="441"/>
        <v>0</v>
      </c>
      <c r="DV149" s="13">
        <f t="shared" si="442"/>
        <v>0</v>
      </c>
      <c r="DW149" s="13">
        <f t="shared" si="443"/>
        <v>0</v>
      </c>
      <c r="DX149" s="13">
        <f t="shared" si="444"/>
        <v>0</v>
      </c>
      <c r="DY149" s="13">
        <f t="shared" si="445"/>
        <v>0</v>
      </c>
      <c r="DZ149" s="13">
        <f t="shared" si="446"/>
        <v>0</v>
      </c>
      <c r="EA149" s="13">
        <f t="shared" si="447"/>
        <v>0</v>
      </c>
      <c r="EB149" s="13">
        <f t="shared" si="448"/>
        <v>0</v>
      </c>
      <c r="EC149" s="13">
        <f t="shared" si="449"/>
        <v>0</v>
      </c>
      <c r="ED149" s="13">
        <f t="shared" si="450"/>
        <v>0</v>
      </c>
      <c r="EE149" s="13">
        <f t="shared" si="451"/>
        <v>0</v>
      </c>
      <c r="EF149" s="13">
        <f t="shared" si="452"/>
        <v>0</v>
      </c>
      <c r="EG149" s="13">
        <f t="shared" si="453"/>
        <v>0</v>
      </c>
      <c r="EH149" s="13">
        <f t="shared" si="454"/>
        <v>0</v>
      </c>
      <c r="EI149" s="13">
        <f t="shared" si="455"/>
        <v>0</v>
      </c>
      <c r="EJ149" s="13">
        <f t="shared" si="456"/>
        <v>0</v>
      </c>
      <c r="EK149" s="13">
        <f t="shared" si="457"/>
        <v>0</v>
      </c>
      <c r="EL149" s="13">
        <f t="shared" si="458"/>
        <v>0</v>
      </c>
      <c r="EM149" s="13">
        <f t="shared" si="459"/>
        <v>0</v>
      </c>
      <c r="EN149" s="13">
        <f t="shared" si="460"/>
        <v>0</v>
      </c>
      <c r="EO149" s="13">
        <f t="shared" si="461"/>
        <v>0</v>
      </c>
      <c r="EP149" s="13">
        <f t="shared" si="462"/>
        <v>0</v>
      </c>
      <c r="EQ149" s="13">
        <f t="shared" si="463"/>
        <v>0</v>
      </c>
      <c r="ER149" s="13">
        <f t="shared" si="464"/>
        <v>0</v>
      </c>
      <c r="ES149" s="13">
        <f t="shared" si="465"/>
        <v>0</v>
      </c>
      <c r="ET149" s="13">
        <f t="shared" si="466"/>
        <v>0</v>
      </c>
      <c r="EU149" s="13">
        <f t="shared" si="467"/>
        <v>0</v>
      </c>
      <c r="EV149" s="13">
        <f t="shared" si="468"/>
        <v>0</v>
      </c>
      <c r="EW149" s="13">
        <f t="shared" si="469"/>
        <v>0</v>
      </c>
      <c r="EX149" s="13">
        <f t="shared" si="470"/>
        <v>0</v>
      </c>
      <c r="EY149" s="13">
        <f t="shared" si="471"/>
        <v>0</v>
      </c>
      <c r="EZ149" s="13">
        <f t="shared" si="472"/>
        <v>0</v>
      </c>
      <c r="FA149" s="13">
        <f t="shared" si="473"/>
        <v>0</v>
      </c>
      <c r="FB149" s="13">
        <f t="shared" si="474"/>
        <v>0</v>
      </c>
      <c r="FC149" s="13">
        <f t="shared" si="475"/>
        <v>0</v>
      </c>
      <c r="FD149" s="13">
        <f t="shared" si="476"/>
        <v>0</v>
      </c>
      <c r="FE149" s="13">
        <f t="shared" si="477"/>
        <v>0</v>
      </c>
      <c r="FF149" s="13">
        <f t="shared" si="478"/>
        <v>0</v>
      </c>
      <c r="FG149" s="13">
        <f t="shared" si="479"/>
        <v>0</v>
      </c>
      <c r="FH149" s="13">
        <f t="shared" si="480"/>
        <v>0</v>
      </c>
      <c r="FI149" s="13">
        <f t="shared" si="481"/>
        <v>0</v>
      </c>
      <c r="FJ149" s="13">
        <f t="shared" si="482"/>
        <v>0</v>
      </c>
      <c r="FK149" s="13">
        <f t="shared" si="483"/>
        <v>0</v>
      </c>
      <c r="FL149" s="13">
        <f t="shared" si="484"/>
        <v>0</v>
      </c>
      <c r="FM149" s="13">
        <f t="shared" si="485"/>
        <v>0</v>
      </c>
      <c r="FN149" s="13">
        <f t="shared" si="486"/>
        <v>0</v>
      </c>
      <c r="FO149" s="13">
        <f t="shared" si="487"/>
        <v>0</v>
      </c>
      <c r="FP149" s="13">
        <f t="shared" si="488"/>
        <v>0</v>
      </c>
      <c r="FQ149" s="13">
        <f t="shared" si="489"/>
        <v>0</v>
      </c>
      <c r="FR149" s="13">
        <f t="shared" si="490"/>
        <v>0</v>
      </c>
      <c r="FS149" s="13">
        <f t="shared" si="491"/>
        <v>0</v>
      </c>
      <c r="FT149" s="13">
        <f t="shared" si="492"/>
        <v>0</v>
      </c>
      <c r="FU149" s="13">
        <f t="shared" si="493"/>
        <v>0</v>
      </c>
      <c r="FV149" s="13">
        <f t="shared" si="494"/>
        <v>0</v>
      </c>
      <c r="FW149" s="13">
        <f t="shared" si="495"/>
        <v>0</v>
      </c>
      <c r="FX149" s="13">
        <f t="shared" si="496"/>
        <v>0</v>
      </c>
      <c r="FY149" s="13">
        <f t="shared" si="497"/>
        <v>0</v>
      </c>
      <c r="FZ149" s="13">
        <f t="shared" si="498"/>
        <v>0</v>
      </c>
      <c r="GA149" s="13">
        <f t="shared" si="499"/>
        <v>0</v>
      </c>
      <c r="GB149" s="13">
        <f t="shared" si="500"/>
        <v>0</v>
      </c>
      <c r="GC149" s="13">
        <f t="shared" si="501"/>
        <v>0</v>
      </c>
      <c r="GD149" s="13">
        <f t="shared" si="502"/>
        <v>0</v>
      </c>
      <c r="GE149" s="13">
        <f t="shared" si="503"/>
        <v>1</v>
      </c>
      <c r="GF149" s="13">
        <f t="shared" si="504"/>
        <v>0</v>
      </c>
      <c r="GG149" s="13">
        <f t="shared" si="505"/>
        <v>0</v>
      </c>
      <c r="GH149" s="30">
        <f t="shared" si="506"/>
        <v>2</v>
      </c>
    </row>
    <row r="150" spans="1:190">
      <c r="A150" s="2">
        <f>'database including 834 studies'!A150</f>
        <v>149</v>
      </c>
      <c r="B150" s="2">
        <f>'database including 834 studies'!J150</f>
        <v>1</v>
      </c>
      <c r="C150" s="2">
        <f>'database including 834 studies'!K150</f>
        <v>4</v>
      </c>
      <c r="D150" s="2">
        <f>'database including 834 studies'!L150</f>
        <v>1</v>
      </c>
      <c r="E150" s="2">
        <f>'database including 834 studies'!M150</f>
        <v>1</v>
      </c>
      <c r="F150" s="2">
        <f>'database including 834 studies'!N150</f>
        <v>0</v>
      </c>
      <c r="G150" s="2">
        <f>'database including 834 studies'!O150</f>
        <v>1</v>
      </c>
      <c r="H150" s="2">
        <f>'database including 834 studies'!P150</f>
        <v>1</v>
      </c>
      <c r="I150" s="2">
        <f>'database including 834 studies'!Q150</f>
        <v>0</v>
      </c>
      <c r="J150" s="2">
        <f>'database including 834 studies'!R150</f>
        <v>2015</v>
      </c>
      <c r="K150" s="29">
        <f>'database including 834 studies'!A680</f>
        <v>679</v>
      </c>
      <c r="L150" s="2">
        <f>'database including 834 studies'!J680</f>
        <v>0</v>
      </c>
      <c r="M150" s="2">
        <f>'database including 834 studies'!K680</f>
        <v>6</v>
      </c>
      <c r="N150" s="2">
        <f>'database including 834 studies'!L680</f>
        <v>1</v>
      </c>
      <c r="O150" s="2">
        <f>'database including 834 studies'!M680</f>
        <v>1</v>
      </c>
      <c r="P150" s="2">
        <f>'database including 834 studies'!N680</f>
        <v>1</v>
      </c>
      <c r="Q150" s="2">
        <f>'database including 834 studies'!O680</f>
        <v>1</v>
      </c>
      <c r="R150" s="2">
        <f>'database including 834 studies'!P680</f>
        <v>1</v>
      </c>
      <c r="S150" s="2">
        <f>'database including 834 studies'!Q680</f>
        <v>1</v>
      </c>
      <c r="T150" s="2">
        <f>'database including 834 studies'!R680</f>
        <v>2019</v>
      </c>
      <c r="V150" s="13">
        <f t="shared" si="338"/>
        <v>0</v>
      </c>
      <c r="W150" s="13">
        <f t="shared" si="339"/>
        <v>0</v>
      </c>
      <c r="X150" s="13">
        <f t="shared" si="340"/>
        <v>0</v>
      </c>
      <c r="Y150" s="13">
        <f t="shared" si="341"/>
        <v>0</v>
      </c>
      <c r="Z150" s="13">
        <f t="shared" si="342"/>
        <v>0</v>
      </c>
      <c r="AA150" s="13">
        <f t="shared" si="343"/>
        <v>0</v>
      </c>
      <c r="AB150" s="13">
        <f t="shared" si="344"/>
        <v>0</v>
      </c>
      <c r="AC150" s="13">
        <f t="shared" si="345"/>
        <v>0</v>
      </c>
      <c r="AD150" s="13">
        <f t="shared" si="346"/>
        <v>0</v>
      </c>
      <c r="AE150" s="13">
        <f t="shared" si="347"/>
        <v>0</v>
      </c>
      <c r="AF150" s="13">
        <f t="shared" si="348"/>
        <v>0</v>
      </c>
      <c r="AG150" s="13">
        <f t="shared" si="349"/>
        <v>0</v>
      </c>
      <c r="AH150" s="13">
        <f t="shared" si="350"/>
        <v>0</v>
      </c>
      <c r="AI150" s="13">
        <f t="shared" si="351"/>
        <v>0</v>
      </c>
      <c r="AJ150" s="13">
        <f t="shared" si="352"/>
        <v>0</v>
      </c>
      <c r="AK150" s="13">
        <f t="shared" si="353"/>
        <v>0</v>
      </c>
      <c r="AL150" s="13">
        <f t="shared" si="354"/>
        <v>0</v>
      </c>
      <c r="AM150" s="13">
        <f t="shared" si="355"/>
        <v>0</v>
      </c>
      <c r="AN150" s="13">
        <f t="shared" si="356"/>
        <v>0</v>
      </c>
      <c r="AO150" s="13">
        <f t="shared" si="357"/>
        <v>0</v>
      </c>
      <c r="AP150" s="13">
        <f t="shared" si="358"/>
        <v>0</v>
      </c>
      <c r="AQ150" s="13">
        <f t="shared" si="359"/>
        <v>0</v>
      </c>
      <c r="AR150" s="13">
        <f t="shared" si="360"/>
        <v>0</v>
      </c>
      <c r="AS150" s="13">
        <f t="shared" si="361"/>
        <v>0</v>
      </c>
      <c r="AT150" s="13">
        <f t="shared" si="362"/>
        <v>0</v>
      </c>
      <c r="AU150" s="13">
        <f t="shared" si="363"/>
        <v>0</v>
      </c>
      <c r="AV150" s="13">
        <f t="shared" si="364"/>
        <v>0</v>
      </c>
      <c r="AW150" s="13">
        <f t="shared" si="365"/>
        <v>0</v>
      </c>
      <c r="AX150" s="13">
        <f t="shared" si="366"/>
        <v>0</v>
      </c>
      <c r="AY150" s="13">
        <f t="shared" si="367"/>
        <v>0</v>
      </c>
      <c r="AZ150" s="13">
        <f t="shared" si="368"/>
        <v>0</v>
      </c>
      <c r="BA150" s="13">
        <f t="shared" si="369"/>
        <v>0</v>
      </c>
      <c r="BB150" s="13">
        <f t="shared" si="370"/>
        <v>0</v>
      </c>
      <c r="BC150" s="13">
        <f t="shared" si="371"/>
        <v>0</v>
      </c>
      <c r="BD150" s="13">
        <f t="shared" si="372"/>
        <v>0</v>
      </c>
      <c r="BE150" s="13">
        <f t="shared" si="373"/>
        <v>0</v>
      </c>
      <c r="BF150" s="13">
        <f t="shared" si="374"/>
        <v>0</v>
      </c>
      <c r="BG150" s="13">
        <f t="shared" si="375"/>
        <v>0</v>
      </c>
      <c r="BH150" s="13">
        <f t="shared" si="376"/>
        <v>0</v>
      </c>
      <c r="BI150" s="13">
        <f t="shared" si="377"/>
        <v>0</v>
      </c>
      <c r="BJ150" s="13">
        <f t="shared" si="378"/>
        <v>0</v>
      </c>
      <c r="BK150" s="13">
        <f t="shared" si="379"/>
        <v>0</v>
      </c>
      <c r="BL150" s="13">
        <f t="shared" si="380"/>
        <v>0</v>
      </c>
      <c r="BM150" s="13">
        <f t="shared" si="381"/>
        <v>0</v>
      </c>
      <c r="BN150" s="13">
        <f t="shared" si="382"/>
        <v>0</v>
      </c>
      <c r="BO150" s="13">
        <f t="shared" si="383"/>
        <v>0</v>
      </c>
      <c r="BP150" s="13">
        <f t="shared" si="384"/>
        <v>0</v>
      </c>
      <c r="BQ150" s="13">
        <f t="shared" si="385"/>
        <v>0</v>
      </c>
      <c r="BR150" s="13">
        <f t="shared" si="386"/>
        <v>0</v>
      </c>
      <c r="BS150" s="13">
        <f t="shared" si="387"/>
        <v>0</v>
      </c>
      <c r="BT150" s="13">
        <f t="shared" si="388"/>
        <v>0</v>
      </c>
      <c r="BU150" s="13">
        <f t="shared" si="389"/>
        <v>0</v>
      </c>
      <c r="BV150" s="13">
        <f t="shared" si="390"/>
        <v>1</v>
      </c>
      <c r="BW150" s="13">
        <f t="shared" si="391"/>
        <v>0</v>
      </c>
      <c r="BX150" s="13">
        <f t="shared" si="392"/>
        <v>0</v>
      </c>
      <c r="BY150" s="13">
        <f t="shared" si="393"/>
        <v>0</v>
      </c>
      <c r="BZ150" s="13">
        <f t="shared" si="394"/>
        <v>0</v>
      </c>
      <c r="CA150" s="13">
        <f t="shared" si="395"/>
        <v>0</v>
      </c>
      <c r="CB150" s="13">
        <f t="shared" si="396"/>
        <v>0</v>
      </c>
      <c r="CC150" s="13">
        <f t="shared" si="397"/>
        <v>0</v>
      </c>
      <c r="CD150" s="13">
        <f t="shared" si="398"/>
        <v>0</v>
      </c>
      <c r="CE150" s="13">
        <f t="shared" si="399"/>
        <v>0</v>
      </c>
      <c r="CF150" s="13">
        <f t="shared" si="400"/>
        <v>0</v>
      </c>
      <c r="CG150" s="13">
        <f t="shared" si="401"/>
        <v>0</v>
      </c>
      <c r="CH150" s="13">
        <f t="shared" si="402"/>
        <v>0</v>
      </c>
      <c r="CI150" s="13">
        <f t="shared" si="403"/>
        <v>0</v>
      </c>
      <c r="CJ150" s="13">
        <f t="shared" si="404"/>
        <v>0</v>
      </c>
      <c r="CK150" s="13">
        <f t="shared" si="405"/>
        <v>0</v>
      </c>
      <c r="CL150" s="13">
        <f t="shared" si="406"/>
        <v>0</v>
      </c>
      <c r="CM150" s="13">
        <f t="shared" si="407"/>
        <v>0</v>
      </c>
      <c r="CN150" s="13">
        <f t="shared" si="408"/>
        <v>0</v>
      </c>
      <c r="CO150" s="13">
        <f t="shared" si="409"/>
        <v>0</v>
      </c>
      <c r="CP150" s="13">
        <f t="shared" si="410"/>
        <v>0</v>
      </c>
      <c r="CQ150" s="13">
        <f t="shared" si="411"/>
        <v>0</v>
      </c>
      <c r="CR150" s="13">
        <f t="shared" si="412"/>
        <v>0</v>
      </c>
      <c r="CS150" s="13">
        <f t="shared" si="413"/>
        <v>0</v>
      </c>
      <c r="CT150" s="13">
        <f t="shared" si="414"/>
        <v>0</v>
      </c>
      <c r="CU150" s="13">
        <f t="shared" si="415"/>
        <v>0</v>
      </c>
      <c r="CV150" s="13">
        <f t="shared" si="416"/>
        <v>0</v>
      </c>
      <c r="CW150" s="13">
        <f t="shared" si="417"/>
        <v>0</v>
      </c>
      <c r="CX150" s="13">
        <f t="shared" si="418"/>
        <v>0</v>
      </c>
      <c r="CY150" s="13">
        <f t="shared" si="419"/>
        <v>0</v>
      </c>
      <c r="CZ150" s="13">
        <f t="shared" si="420"/>
        <v>0</v>
      </c>
      <c r="DA150" s="13">
        <f t="shared" si="421"/>
        <v>0</v>
      </c>
      <c r="DB150" s="13">
        <f t="shared" si="422"/>
        <v>0</v>
      </c>
      <c r="DC150" s="13">
        <f t="shared" si="423"/>
        <v>0</v>
      </c>
      <c r="DD150" s="13">
        <f t="shared" si="424"/>
        <v>0</v>
      </c>
      <c r="DE150" s="13">
        <f t="shared" si="425"/>
        <v>0</v>
      </c>
      <c r="DF150" s="13">
        <f t="shared" si="426"/>
        <v>0</v>
      </c>
      <c r="DG150" s="13">
        <f t="shared" si="427"/>
        <v>0</v>
      </c>
      <c r="DH150" s="13">
        <f t="shared" si="428"/>
        <v>0</v>
      </c>
      <c r="DI150" s="13">
        <f t="shared" si="429"/>
        <v>0</v>
      </c>
      <c r="DJ150" s="13">
        <f t="shared" si="430"/>
        <v>0</v>
      </c>
      <c r="DK150" s="13">
        <f t="shared" si="431"/>
        <v>0</v>
      </c>
      <c r="DL150" s="13">
        <f t="shared" si="432"/>
        <v>0</v>
      </c>
      <c r="DM150" s="13">
        <f t="shared" si="433"/>
        <v>0</v>
      </c>
      <c r="DN150" s="13">
        <f t="shared" si="434"/>
        <v>0</v>
      </c>
      <c r="DO150" s="13">
        <f t="shared" si="435"/>
        <v>0</v>
      </c>
      <c r="DP150" s="13">
        <f t="shared" si="436"/>
        <v>0</v>
      </c>
      <c r="DQ150" s="13">
        <f t="shared" si="437"/>
        <v>0</v>
      </c>
      <c r="DR150" s="13">
        <f t="shared" si="438"/>
        <v>0</v>
      </c>
      <c r="DS150" s="13">
        <f t="shared" si="439"/>
        <v>0</v>
      </c>
      <c r="DT150" s="13">
        <f t="shared" si="440"/>
        <v>0</v>
      </c>
      <c r="DU150" s="13">
        <f t="shared" si="441"/>
        <v>0</v>
      </c>
      <c r="DV150" s="13">
        <f t="shared" si="442"/>
        <v>0</v>
      </c>
      <c r="DW150" s="13">
        <f t="shared" si="443"/>
        <v>0</v>
      </c>
      <c r="DX150" s="13">
        <f t="shared" si="444"/>
        <v>0</v>
      </c>
      <c r="DY150" s="13">
        <f t="shared" si="445"/>
        <v>0</v>
      </c>
      <c r="DZ150" s="13">
        <f t="shared" si="446"/>
        <v>0</v>
      </c>
      <c r="EA150" s="13">
        <f t="shared" si="447"/>
        <v>0</v>
      </c>
      <c r="EB150" s="13">
        <f t="shared" si="448"/>
        <v>0</v>
      </c>
      <c r="EC150" s="13">
        <f t="shared" si="449"/>
        <v>0</v>
      </c>
      <c r="ED150" s="13">
        <f t="shared" si="450"/>
        <v>0</v>
      </c>
      <c r="EE150" s="13">
        <f t="shared" si="451"/>
        <v>0</v>
      </c>
      <c r="EF150" s="13">
        <f t="shared" si="452"/>
        <v>0</v>
      </c>
      <c r="EG150" s="13">
        <f t="shared" si="453"/>
        <v>0</v>
      </c>
      <c r="EH150" s="13">
        <f t="shared" si="454"/>
        <v>0</v>
      </c>
      <c r="EI150" s="13">
        <f t="shared" si="455"/>
        <v>0</v>
      </c>
      <c r="EJ150" s="13">
        <f t="shared" si="456"/>
        <v>0</v>
      </c>
      <c r="EK150" s="13">
        <f t="shared" si="457"/>
        <v>0</v>
      </c>
      <c r="EL150" s="13">
        <f t="shared" si="458"/>
        <v>0</v>
      </c>
      <c r="EM150" s="13">
        <f t="shared" si="459"/>
        <v>0</v>
      </c>
      <c r="EN150" s="13">
        <f t="shared" si="460"/>
        <v>0</v>
      </c>
      <c r="EO150" s="13">
        <f t="shared" si="461"/>
        <v>0</v>
      </c>
      <c r="EP150" s="13">
        <f t="shared" si="462"/>
        <v>0</v>
      </c>
      <c r="EQ150" s="13">
        <f t="shared" si="463"/>
        <v>0</v>
      </c>
      <c r="ER150" s="13">
        <f t="shared" si="464"/>
        <v>0</v>
      </c>
      <c r="ES150" s="13">
        <f t="shared" si="465"/>
        <v>0</v>
      </c>
      <c r="ET150" s="13">
        <f t="shared" si="466"/>
        <v>0</v>
      </c>
      <c r="EU150" s="13">
        <f t="shared" si="467"/>
        <v>0</v>
      </c>
      <c r="EV150" s="13">
        <f t="shared" si="468"/>
        <v>0</v>
      </c>
      <c r="EW150" s="13">
        <f t="shared" si="469"/>
        <v>0</v>
      </c>
      <c r="EX150" s="13">
        <f t="shared" si="470"/>
        <v>0</v>
      </c>
      <c r="EY150" s="13">
        <f t="shared" si="471"/>
        <v>0</v>
      </c>
      <c r="EZ150" s="13">
        <f t="shared" si="472"/>
        <v>0</v>
      </c>
      <c r="FA150" s="13">
        <f t="shared" si="473"/>
        <v>0</v>
      </c>
      <c r="FB150" s="13">
        <f t="shared" si="474"/>
        <v>0</v>
      </c>
      <c r="FC150" s="13">
        <f t="shared" si="475"/>
        <v>0</v>
      </c>
      <c r="FD150" s="13">
        <f t="shared" si="476"/>
        <v>0</v>
      </c>
      <c r="FE150" s="13">
        <f t="shared" si="477"/>
        <v>0</v>
      </c>
      <c r="FF150" s="13">
        <f t="shared" si="478"/>
        <v>0</v>
      </c>
      <c r="FG150" s="13">
        <f t="shared" si="479"/>
        <v>0</v>
      </c>
      <c r="FH150" s="13">
        <f t="shared" si="480"/>
        <v>0</v>
      </c>
      <c r="FI150" s="13">
        <f t="shared" si="481"/>
        <v>0</v>
      </c>
      <c r="FJ150" s="13">
        <f t="shared" si="482"/>
        <v>0</v>
      </c>
      <c r="FK150" s="13">
        <f t="shared" si="483"/>
        <v>0</v>
      </c>
      <c r="FL150" s="13">
        <f t="shared" si="484"/>
        <v>0</v>
      </c>
      <c r="FM150" s="13">
        <f t="shared" si="485"/>
        <v>0</v>
      </c>
      <c r="FN150" s="13">
        <f t="shared" si="486"/>
        <v>0</v>
      </c>
      <c r="FO150" s="13">
        <f t="shared" si="487"/>
        <v>0</v>
      </c>
      <c r="FP150" s="13">
        <f t="shared" si="488"/>
        <v>0</v>
      </c>
      <c r="FQ150" s="13">
        <f t="shared" si="489"/>
        <v>0</v>
      </c>
      <c r="FR150" s="13">
        <f t="shared" si="490"/>
        <v>0</v>
      </c>
      <c r="FS150" s="13">
        <f t="shared" si="491"/>
        <v>0</v>
      </c>
      <c r="FT150" s="13">
        <f t="shared" si="492"/>
        <v>0</v>
      </c>
      <c r="FU150" s="13">
        <f t="shared" si="493"/>
        <v>0</v>
      </c>
      <c r="FV150" s="13">
        <f t="shared" si="494"/>
        <v>0</v>
      </c>
      <c r="FW150" s="13">
        <f t="shared" si="495"/>
        <v>0</v>
      </c>
      <c r="FX150" s="13">
        <f t="shared" si="496"/>
        <v>0</v>
      </c>
      <c r="FY150" s="13">
        <f t="shared" si="497"/>
        <v>0</v>
      </c>
      <c r="FZ150" s="13">
        <f t="shared" si="498"/>
        <v>0</v>
      </c>
      <c r="GA150" s="13">
        <f t="shared" si="499"/>
        <v>0</v>
      </c>
      <c r="GB150" s="13">
        <f t="shared" si="500"/>
        <v>0</v>
      </c>
      <c r="GC150" s="13">
        <f t="shared" si="501"/>
        <v>0</v>
      </c>
      <c r="GD150" s="13">
        <f t="shared" si="502"/>
        <v>1</v>
      </c>
      <c r="GE150" s="13">
        <f t="shared" si="503"/>
        <v>0</v>
      </c>
      <c r="GF150" s="13">
        <f t="shared" si="504"/>
        <v>0</v>
      </c>
      <c r="GG150" s="13">
        <f t="shared" si="505"/>
        <v>0</v>
      </c>
      <c r="GH150" s="30">
        <f t="shared" si="506"/>
        <v>2</v>
      </c>
    </row>
    <row r="151" spans="1:190">
      <c r="A151" s="2">
        <f>'database including 834 studies'!A151</f>
        <v>150</v>
      </c>
      <c r="B151" s="2">
        <f>'database including 834 studies'!J151</f>
        <v>1</v>
      </c>
      <c r="C151" s="2">
        <f>'database including 834 studies'!K151</f>
        <v>4</v>
      </c>
      <c r="D151" s="2">
        <f>'database including 834 studies'!L151</f>
        <v>1</v>
      </c>
      <c r="E151" s="2">
        <f>'database including 834 studies'!M151</f>
        <v>0</v>
      </c>
      <c r="F151" s="2">
        <f>'database including 834 studies'!N151</f>
        <v>1</v>
      </c>
      <c r="G151" s="2">
        <f>'database including 834 studies'!O151</f>
        <v>1</v>
      </c>
      <c r="H151" s="2">
        <f>'database including 834 studies'!P151</f>
        <v>0</v>
      </c>
      <c r="I151" s="2">
        <f>'database including 834 studies'!Q151</f>
        <v>1</v>
      </c>
      <c r="J151" s="2">
        <f>'database including 834 studies'!R151</f>
        <v>2015</v>
      </c>
      <c r="K151" s="29">
        <f>'database including 834 studies'!A681</f>
        <v>680</v>
      </c>
      <c r="L151" s="2">
        <f>'database including 834 studies'!J681</f>
        <v>0</v>
      </c>
      <c r="M151" s="2">
        <f>'database including 834 studies'!K681</f>
        <v>6</v>
      </c>
      <c r="N151" s="2">
        <f>'database including 834 studies'!L681</f>
        <v>1</v>
      </c>
      <c r="O151" s="2">
        <f>'database including 834 studies'!M681</f>
        <v>1</v>
      </c>
      <c r="P151" s="2">
        <f>'database including 834 studies'!N681</f>
        <v>1</v>
      </c>
      <c r="Q151" s="2">
        <f>'database including 834 studies'!O681</f>
        <v>1</v>
      </c>
      <c r="R151" s="2">
        <f>'database including 834 studies'!P681</f>
        <v>1</v>
      </c>
      <c r="S151" s="2">
        <f>'database including 834 studies'!Q681</f>
        <v>1</v>
      </c>
      <c r="T151" s="2">
        <f>'database including 834 studies'!R681</f>
        <v>2021</v>
      </c>
      <c r="V151" s="13">
        <f t="shared" si="338"/>
        <v>0</v>
      </c>
      <c r="W151" s="13">
        <f t="shared" si="339"/>
        <v>0</v>
      </c>
      <c r="X151" s="13">
        <f t="shared" si="340"/>
        <v>0</v>
      </c>
      <c r="Y151" s="13">
        <f t="shared" si="341"/>
        <v>0</v>
      </c>
      <c r="Z151" s="13">
        <f t="shared" si="342"/>
        <v>0</v>
      </c>
      <c r="AA151" s="13">
        <f t="shared" si="343"/>
        <v>0</v>
      </c>
      <c r="AB151" s="13">
        <f t="shared" si="344"/>
        <v>0</v>
      </c>
      <c r="AC151" s="13">
        <f t="shared" si="345"/>
        <v>0</v>
      </c>
      <c r="AD151" s="13">
        <f t="shared" si="346"/>
        <v>0</v>
      </c>
      <c r="AE151" s="13">
        <f t="shared" si="347"/>
        <v>0</v>
      </c>
      <c r="AF151" s="13">
        <f t="shared" si="348"/>
        <v>0</v>
      </c>
      <c r="AG151" s="13">
        <f t="shared" si="349"/>
        <v>0</v>
      </c>
      <c r="AH151" s="13">
        <f t="shared" si="350"/>
        <v>0</v>
      </c>
      <c r="AI151" s="13">
        <f t="shared" si="351"/>
        <v>0</v>
      </c>
      <c r="AJ151" s="13">
        <f t="shared" si="352"/>
        <v>0</v>
      </c>
      <c r="AK151" s="13">
        <f t="shared" si="353"/>
        <v>0</v>
      </c>
      <c r="AL151" s="13">
        <f t="shared" si="354"/>
        <v>0</v>
      </c>
      <c r="AM151" s="13">
        <f t="shared" si="355"/>
        <v>0</v>
      </c>
      <c r="AN151" s="13">
        <f t="shared" si="356"/>
        <v>0</v>
      </c>
      <c r="AO151" s="13">
        <f t="shared" si="357"/>
        <v>0</v>
      </c>
      <c r="AP151" s="13">
        <f t="shared" si="358"/>
        <v>0</v>
      </c>
      <c r="AQ151" s="13">
        <f t="shared" si="359"/>
        <v>0</v>
      </c>
      <c r="AR151" s="13">
        <f t="shared" si="360"/>
        <v>0</v>
      </c>
      <c r="AS151" s="13">
        <f t="shared" si="361"/>
        <v>0</v>
      </c>
      <c r="AT151" s="13">
        <f t="shared" si="362"/>
        <v>0</v>
      </c>
      <c r="AU151" s="13">
        <f t="shared" si="363"/>
        <v>0</v>
      </c>
      <c r="AV151" s="13">
        <f t="shared" si="364"/>
        <v>0</v>
      </c>
      <c r="AW151" s="13">
        <f t="shared" si="365"/>
        <v>0</v>
      </c>
      <c r="AX151" s="13">
        <f t="shared" si="366"/>
        <v>0</v>
      </c>
      <c r="AY151" s="13">
        <f t="shared" si="367"/>
        <v>0</v>
      </c>
      <c r="AZ151" s="13">
        <f t="shared" si="368"/>
        <v>0</v>
      </c>
      <c r="BA151" s="13">
        <f t="shared" si="369"/>
        <v>0</v>
      </c>
      <c r="BB151" s="13">
        <f t="shared" si="370"/>
        <v>0</v>
      </c>
      <c r="BC151" s="13">
        <f t="shared" si="371"/>
        <v>0</v>
      </c>
      <c r="BD151" s="13">
        <f t="shared" si="372"/>
        <v>0</v>
      </c>
      <c r="BE151" s="13">
        <f t="shared" si="373"/>
        <v>0</v>
      </c>
      <c r="BF151" s="13">
        <f t="shared" si="374"/>
        <v>0</v>
      </c>
      <c r="BG151" s="13">
        <f t="shared" si="375"/>
        <v>0</v>
      </c>
      <c r="BH151" s="13">
        <f t="shared" si="376"/>
        <v>0</v>
      </c>
      <c r="BI151" s="13">
        <f t="shared" si="377"/>
        <v>0</v>
      </c>
      <c r="BJ151" s="13">
        <f t="shared" si="378"/>
        <v>0</v>
      </c>
      <c r="BK151" s="13">
        <f t="shared" si="379"/>
        <v>0</v>
      </c>
      <c r="BL151" s="13">
        <f t="shared" si="380"/>
        <v>0</v>
      </c>
      <c r="BM151" s="13">
        <f t="shared" si="381"/>
        <v>0</v>
      </c>
      <c r="BN151" s="13">
        <f t="shared" si="382"/>
        <v>0</v>
      </c>
      <c r="BO151" s="13">
        <f t="shared" si="383"/>
        <v>0</v>
      </c>
      <c r="BP151" s="13">
        <f t="shared" si="384"/>
        <v>0</v>
      </c>
      <c r="BQ151" s="13">
        <f t="shared" si="385"/>
        <v>0</v>
      </c>
      <c r="BR151" s="13">
        <f t="shared" si="386"/>
        <v>0</v>
      </c>
      <c r="BS151" s="13">
        <f t="shared" si="387"/>
        <v>0</v>
      </c>
      <c r="BT151" s="13">
        <f t="shared" si="388"/>
        <v>0</v>
      </c>
      <c r="BU151" s="13">
        <f t="shared" si="389"/>
        <v>0</v>
      </c>
      <c r="BV151" s="13">
        <f t="shared" si="390"/>
        <v>1</v>
      </c>
      <c r="BW151" s="13">
        <f t="shared" si="391"/>
        <v>0</v>
      </c>
      <c r="BX151" s="13">
        <f t="shared" si="392"/>
        <v>0</v>
      </c>
      <c r="BY151" s="13">
        <f t="shared" si="393"/>
        <v>0</v>
      </c>
      <c r="BZ151" s="13">
        <f t="shared" si="394"/>
        <v>0</v>
      </c>
      <c r="CA151" s="13">
        <f t="shared" si="395"/>
        <v>0</v>
      </c>
      <c r="CB151" s="13">
        <f t="shared" si="396"/>
        <v>0</v>
      </c>
      <c r="CC151" s="13">
        <f t="shared" si="397"/>
        <v>0</v>
      </c>
      <c r="CD151" s="13">
        <f t="shared" si="398"/>
        <v>0</v>
      </c>
      <c r="CE151" s="13">
        <f t="shared" si="399"/>
        <v>0</v>
      </c>
      <c r="CF151" s="13">
        <f t="shared" si="400"/>
        <v>0</v>
      </c>
      <c r="CG151" s="13">
        <f t="shared" si="401"/>
        <v>0</v>
      </c>
      <c r="CH151" s="13">
        <f t="shared" si="402"/>
        <v>0</v>
      </c>
      <c r="CI151" s="13">
        <f t="shared" si="403"/>
        <v>0</v>
      </c>
      <c r="CJ151" s="13">
        <f t="shared" si="404"/>
        <v>0</v>
      </c>
      <c r="CK151" s="13">
        <f t="shared" si="405"/>
        <v>0</v>
      </c>
      <c r="CL151" s="13">
        <f t="shared" si="406"/>
        <v>0</v>
      </c>
      <c r="CM151" s="13">
        <f t="shared" si="407"/>
        <v>0</v>
      </c>
      <c r="CN151" s="13">
        <f t="shared" si="408"/>
        <v>0</v>
      </c>
      <c r="CO151" s="13">
        <f t="shared" si="409"/>
        <v>0</v>
      </c>
      <c r="CP151" s="13">
        <f t="shared" si="410"/>
        <v>0</v>
      </c>
      <c r="CQ151" s="13">
        <f t="shared" si="411"/>
        <v>0</v>
      </c>
      <c r="CR151" s="13">
        <f t="shared" si="412"/>
        <v>0</v>
      </c>
      <c r="CS151" s="13">
        <f t="shared" si="413"/>
        <v>0</v>
      </c>
      <c r="CT151" s="13">
        <f t="shared" si="414"/>
        <v>0</v>
      </c>
      <c r="CU151" s="13">
        <f t="shared" si="415"/>
        <v>0</v>
      </c>
      <c r="CV151" s="13">
        <f t="shared" si="416"/>
        <v>0</v>
      </c>
      <c r="CW151" s="13">
        <f t="shared" si="417"/>
        <v>0</v>
      </c>
      <c r="CX151" s="13">
        <f t="shared" si="418"/>
        <v>0</v>
      </c>
      <c r="CY151" s="13">
        <f t="shared" si="419"/>
        <v>0</v>
      </c>
      <c r="CZ151" s="13">
        <f t="shared" si="420"/>
        <v>0</v>
      </c>
      <c r="DA151" s="13">
        <f t="shared" si="421"/>
        <v>0</v>
      </c>
      <c r="DB151" s="13">
        <f t="shared" si="422"/>
        <v>0</v>
      </c>
      <c r="DC151" s="13">
        <f t="shared" si="423"/>
        <v>0</v>
      </c>
      <c r="DD151" s="13">
        <f t="shared" si="424"/>
        <v>0</v>
      </c>
      <c r="DE151" s="13">
        <f t="shared" si="425"/>
        <v>0</v>
      </c>
      <c r="DF151" s="13">
        <f t="shared" si="426"/>
        <v>0</v>
      </c>
      <c r="DG151" s="13">
        <f t="shared" si="427"/>
        <v>0</v>
      </c>
      <c r="DH151" s="13">
        <f t="shared" si="428"/>
        <v>0</v>
      </c>
      <c r="DI151" s="13">
        <f t="shared" si="429"/>
        <v>0</v>
      </c>
      <c r="DJ151" s="13">
        <f t="shared" si="430"/>
        <v>0</v>
      </c>
      <c r="DK151" s="13">
        <f t="shared" si="431"/>
        <v>0</v>
      </c>
      <c r="DL151" s="13">
        <f t="shared" si="432"/>
        <v>0</v>
      </c>
      <c r="DM151" s="13">
        <f t="shared" si="433"/>
        <v>0</v>
      </c>
      <c r="DN151" s="13">
        <f t="shared" si="434"/>
        <v>0</v>
      </c>
      <c r="DO151" s="13">
        <f t="shared" si="435"/>
        <v>0</v>
      </c>
      <c r="DP151" s="13">
        <f t="shared" si="436"/>
        <v>0</v>
      </c>
      <c r="DQ151" s="13">
        <f t="shared" si="437"/>
        <v>0</v>
      </c>
      <c r="DR151" s="13">
        <f t="shared" si="438"/>
        <v>0</v>
      </c>
      <c r="DS151" s="13">
        <f t="shared" si="439"/>
        <v>0</v>
      </c>
      <c r="DT151" s="13">
        <f t="shared" si="440"/>
        <v>0</v>
      </c>
      <c r="DU151" s="13">
        <f t="shared" si="441"/>
        <v>0</v>
      </c>
      <c r="DV151" s="13">
        <f t="shared" si="442"/>
        <v>0</v>
      </c>
      <c r="DW151" s="13">
        <f t="shared" si="443"/>
        <v>0</v>
      </c>
      <c r="DX151" s="13">
        <f t="shared" si="444"/>
        <v>0</v>
      </c>
      <c r="DY151" s="13">
        <f t="shared" si="445"/>
        <v>0</v>
      </c>
      <c r="DZ151" s="13">
        <f t="shared" si="446"/>
        <v>0</v>
      </c>
      <c r="EA151" s="13">
        <f t="shared" si="447"/>
        <v>0</v>
      </c>
      <c r="EB151" s="13">
        <f t="shared" si="448"/>
        <v>0</v>
      </c>
      <c r="EC151" s="13">
        <f t="shared" si="449"/>
        <v>0</v>
      </c>
      <c r="ED151" s="13">
        <f t="shared" si="450"/>
        <v>0</v>
      </c>
      <c r="EE151" s="13">
        <f t="shared" si="451"/>
        <v>0</v>
      </c>
      <c r="EF151" s="13">
        <f t="shared" si="452"/>
        <v>0</v>
      </c>
      <c r="EG151" s="13">
        <f t="shared" si="453"/>
        <v>0</v>
      </c>
      <c r="EH151" s="13">
        <f t="shared" si="454"/>
        <v>0</v>
      </c>
      <c r="EI151" s="13">
        <f t="shared" si="455"/>
        <v>0</v>
      </c>
      <c r="EJ151" s="13">
        <f t="shared" si="456"/>
        <v>0</v>
      </c>
      <c r="EK151" s="13">
        <f t="shared" si="457"/>
        <v>0</v>
      </c>
      <c r="EL151" s="13">
        <f t="shared" si="458"/>
        <v>0</v>
      </c>
      <c r="EM151" s="13">
        <f t="shared" si="459"/>
        <v>0</v>
      </c>
      <c r="EN151" s="13">
        <f t="shared" si="460"/>
        <v>0</v>
      </c>
      <c r="EO151" s="13">
        <f t="shared" si="461"/>
        <v>0</v>
      </c>
      <c r="EP151" s="13">
        <f t="shared" si="462"/>
        <v>0</v>
      </c>
      <c r="EQ151" s="13">
        <f t="shared" si="463"/>
        <v>0</v>
      </c>
      <c r="ER151" s="13">
        <f t="shared" si="464"/>
        <v>0</v>
      </c>
      <c r="ES151" s="13">
        <f t="shared" si="465"/>
        <v>0</v>
      </c>
      <c r="ET151" s="13">
        <f t="shared" si="466"/>
        <v>0</v>
      </c>
      <c r="EU151" s="13">
        <f t="shared" si="467"/>
        <v>0</v>
      </c>
      <c r="EV151" s="13">
        <f t="shared" si="468"/>
        <v>0</v>
      </c>
      <c r="EW151" s="13">
        <f t="shared" si="469"/>
        <v>0</v>
      </c>
      <c r="EX151" s="13">
        <f t="shared" si="470"/>
        <v>0</v>
      </c>
      <c r="EY151" s="13">
        <f t="shared" si="471"/>
        <v>0</v>
      </c>
      <c r="EZ151" s="13">
        <f t="shared" si="472"/>
        <v>0</v>
      </c>
      <c r="FA151" s="13">
        <f t="shared" si="473"/>
        <v>0</v>
      </c>
      <c r="FB151" s="13">
        <f t="shared" si="474"/>
        <v>0</v>
      </c>
      <c r="FC151" s="13">
        <f t="shared" si="475"/>
        <v>0</v>
      </c>
      <c r="FD151" s="13">
        <f t="shared" si="476"/>
        <v>0</v>
      </c>
      <c r="FE151" s="13">
        <f t="shared" si="477"/>
        <v>0</v>
      </c>
      <c r="FF151" s="13">
        <f t="shared" si="478"/>
        <v>0</v>
      </c>
      <c r="FG151" s="13">
        <f t="shared" si="479"/>
        <v>0</v>
      </c>
      <c r="FH151" s="13">
        <f t="shared" si="480"/>
        <v>0</v>
      </c>
      <c r="FI151" s="13">
        <f t="shared" si="481"/>
        <v>0</v>
      </c>
      <c r="FJ151" s="13">
        <f t="shared" si="482"/>
        <v>0</v>
      </c>
      <c r="FK151" s="13">
        <f t="shared" si="483"/>
        <v>0</v>
      </c>
      <c r="FL151" s="13">
        <f t="shared" si="484"/>
        <v>0</v>
      </c>
      <c r="FM151" s="13">
        <f t="shared" si="485"/>
        <v>0</v>
      </c>
      <c r="FN151" s="13">
        <f t="shared" si="486"/>
        <v>0</v>
      </c>
      <c r="FO151" s="13">
        <f t="shared" si="487"/>
        <v>0</v>
      </c>
      <c r="FP151" s="13">
        <f t="shared" si="488"/>
        <v>0</v>
      </c>
      <c r="FQ151" s="13">
        <f t="shared" si="489"/>
        <v>0</v>
      </c>
      <c r="FR151" s="13">
        <f t="shared" si="490"/>
        <v>0</v>
      </c>
      <c r="FS151" s="13">
        <f t="shared" si="491"/>
        <v>0</v>
      </c>
      <c r="FT151" s="13">
        <f t="shared" si="492"/>
        <v>0</v>
      </c>
      <c r="FU151" s="13">
        <f t="shared" si="493"/>
        <v>0</v>
      </c>
      <c r="FV151" s="13">
        <f t="shared" si="494"/>
        <v>0</v>
      </c>
      <c r="FW151" s="13">
        <f t="shared" si="495"/>
        <v>0</v>
      </c>
      <c r="FX151" s="13">
        <f t="shared" si="496"/>
        <v>0</v>
      </c>
      <c r="FY151" s="13">
        <f t="shared" si="497"/>
        <v>0</v>
      </c>
      <c r="FZ151" s="13">
        <f t="shared" si="498"/>
        <v>0</v>
      </c>
      <c r="GA151" s="13">
        <f t="shared" si="499"/>
        <v>0</v>
      </c>
      <c r="GB151" s="13">
        <f t="shared" si="500"/>
        <v>0</v>
      </c>
      <c r="GC151" s="13">
        <f t="shared" si="501"/>
        <v>0</v>
      </c>
      <c r="GD151" s="13">
        <f t="shared" si="502"/>
        <v>0</v>
      </c>
      <c r="GE151" s="13">
        <f t="shared" si="503"/>
        <v>0</v>
      </c>
      <c r="GF151" s="13">
        <f t="shared" si="504"/>
        <v>1</v>
      </c>
      <c r="GG151" s="13">
        <f t="shared" si="505"/>
        <v>0</v>
      </c>
      <c r="GH151" s="30">
        <f t="shared" si="506"/>
        <v>2</v>
      </c>
    </row>
    <row r="152" spans="1:190">
      <c r="A152" s="2">
        <f>'database including 834 studies'!A152</f>
        <v>151</v>
      </c>
      <c r="B152" s="2">
        <f>'database including 834 studies'!J152</f>
        <v>1</v>
      </c>
      <c r="C152" s="2">
        <f>'database including 834 studies'!K152</f>
        <v>4</v>
      </c>
      <c r="D152" s="2">
        <f>'database including 834 studies'!L152</f>
        <v>0</v>
      </c>
      <c r="E152" s="2">
        <f>'database including 834 studies'!M152</f>
        <v>1</v>
      </c>
      <c r="F152" s="2">
        <f>'database including 834 studies'!N152</f>
        <v>1</v>
      </c>
      <c r="G152" s="2">
        <f>'database including 834 studies'!O152</f>
        <v>1</v>
      </c>
      <c r="H152" s="2">
        <f>'database including 834 studies'!P152</f>
        <v>1</v>
      </c>
      <c r="I152" s="2">
        <f>'database including 834 studies'!Q152</f>
        <v>0</v>
      </c>
      <c r="J152" s="2">
        <f>'database including 834 studies'!R152</f>
        <v>2020</v>
      </c>
      <c r="K152" s="29">
        <f>'database including 834 studies'!A682</f>
        <v>681</v>
      </c>
      <c r="L152" s="2">
        <f>'database including 834 studies'!J682</f>
        <v>0</v>
      </c>
      <c r="M152" s="2">
        <f>'database including 834 studies'!K682</f>
        <v>5</v>
      </c>
      <c r="N152" s="2">
        <f>'database including 834 studies'!L682</f>
        <v>1</v>
      </c>
      <c r="O152" s="2">
        <f>'database including 834 studies'!M682</f>
        <v>1</v>
      </c>
      <c r="P152" s="2">
        <f>'database including 834 studies'!N682</f>
        <v>1</v>
      </c>
      <c r="Q152" s="2">
        <f>'database including 834 studies'!O682</f>
        <v>1</v>
      </c>
      <c r="R152" s="2">
        <f>'database including 834 studies'!P682</f>
        <v>1</v>
      </c>
      <c r="S152" s="2">
        <f>'database including 834 studies'!Q682</f>
        <v>0</v>
      </c>
      <c r="T152" s="2">
        <f>'database including 834 studies'!R682</f>
        <v>2016</v>
      </c>
      <c r="V152" s="13">
        <f t="shared" si="338"/>
        <v>0</v>
      </c>
      <c r="W152" s="13">
        <f t="shared" si="339"/>
        <v>0</v>
      </c>
      <c r="X152" s="13">
        <f t="shared" si="340"/>
        <v>0</v>
      </c>
      <c r="Y152" s="13">
        <f t="shared" si="341"/>
        <v>0</v>
      </c>
      <c r="Z152" s="13">
        <f t="shared" si="342"/>
        <v>0</v>
      </c>
      <c r="AA152" s="13">
        <f t="shared" si="343"/>
        <v>0</v>
      </c>
      <c r="AB152" s="13">
        <f t="shared" si="344"/>
        <v>0</v>
      </c>
      <c r="AC152" s="13">
        <f t="shared" si="345"/>
        <v>0</v>
      </c>
      <c r="AD152" s="13">
        <f t="shared" si="346"/>
        <v>0</v>
      </c>
      <c r="AE152" s="13">
        <f t="shared" si="347"/>
        <v>0</v>
      </c>
      <c r="AF152" s="13">
        <f t="shared" si="348"/>
        <v>0</v>
      </c>
      <c r="AG152" s="13">
        <f t="shared" si="349"/>
        <v>0</v>
      </c>
      <c r="AH152" s="13">
        <f t="shared" si="350"/>
        <v>0</v>
      </c>
      <c r="AI152" s="13">
        <f t="shared" si="351"/>
        <v>0</v>
      </c>
      <c r="AJ152" s="13">
        <f t="shared" si="352"/>
        <v>0</v>
      </c>
      <c r="AK152" s="13">
        <f t="shared" si="353"/>
        <v>0</v>
      </c>
      <c r="AL152" s="13">
        <f t="shared" si="354"/>
        <v>0</v>
      </c>
      <c r="AM152" s="13">
        <f t="shared" si="355"/>
        <v>0</v>
      </c>
      <c r="AN152" s="13">
        <f t="shared" si="356"/>
        <v>0</v>
      </c>
      <c r="AO152" s="13">
        <f t="shared" si="357"/>
        <v>0</v>
      </c>
      <c r="AP152" s="13">
        <f t="shared" si="358"/>
        <v>0</v>
      </c>
      <c r="AQ152" s="13">
        <f t="shared" si="359"/>
        <v>0</v>
      </c>
      <c r="AR152" s="13">
        <f t="shared" si="360"/>
        <v>0</v>
      </c>
      <c r="AS152" s="13">
        <f t="shared" si="361"/>
        <v>0</v>
      </c>
      <c r="AT152" s="13">
        <f t="shared" si="362"/>
        <v>0</v>
      </c>
      <c r="AU152" s="13">
        <f t="shared" si="363"/>
        <v>0</v>
      </c>
      <c r="AV152" s="13">
        <f t="shared" si="364"/>
        <v>0</v>
      </c>
      <c r="AW152" s="13">
        <f t="shared" si="365"/>
        <v>0</v>
      </c>
      <c r="AX152" s="13">
        <f t="shared" si="366"/>
        <v>0</v>
      </c>
      <c r="AY152" s="13">
        <f t="shared" si="367"/>
        <v>0</v>
      </c>
      <c r="AZ152" s="13">
        <f t="shared" si="368"/>
        <v>0</v>
      </c>
      <c r="BA152" s="13">
        <f t="shared" si="369"/>
        <v>0</v>
      </c>
      <c r="BB152" s="13">
        <f t="shared" si="370"/>
        <v>0</v>
      </c>
      <c r="BC152" s="13">
        <f t="shared" si="371"/>
        <v>0</v>
      </c>
      <c r="BD152" s="13">
        <f t="shared" si="372"/>
        <v>0</v>
      </c>
      <c r="BE152" s="13">
        <f t="shared" si="373"/>
        <v>0</v>
      </c>
      <c r="BF152" s="13">
        <f t="shared" si="374"/>
        <v>0</v>
      </c>
      <c r="BG152" s="13">
        <f t="shared" si="375"/>
        <v>0</v>
      </c>
      <c r="BH152" s="13">
        <f t="shared" si="376"/>
        <v>0</v>
      </c>
      <c r="BI152" s="13">
        <f t="shared" si="377"/>
        <v>0</v>
      </c>
      <c r="BJ152" s="13">
        <f t="shared" si="378"/>
        <v>0</v>
      </c>
      <c r="BK152" s="13">
        <f t="shared" si="379"/>
        <v>0</v>
      </c>
      <c r="BL152" s="13">
        <f t="shared" si="380"/>
        <v>0</v>
      </c>
      <c r="BM152" s="13">
        <f t="shared" si="381"/>
        <v>0</v>
      </c>
      <c r="BN152" s="13">
        <f t="shared" si="382"/>
        <v>0</v>
      </c>
      <c r="BO152" s="13">
        <f t="shared" si="383"/>
        <v>0</v>
      </c>
      <c r="BP152" s="13">
        <f t="shared" si="384"/>
        <v>0</v>
      </c>
      <c r="BQ152" s="13">
        <f t="shared" si="385"/>
        <v>0</v>
      </c>
      <c r="BR152" s="13">
        <f t="shared" si="386"/>
        <v>0</v>
      </c>
      <c r="BS152" s="13">
        <f t="shared" si="387"/>
        <v>0</v>
      </c>
      <c r="BT152" s="13">
        <f t="shared" si="388"/>
        <v>0</v>
      </c>
      <c r="BU152" s="13">
        <f t="shared" si="389"/>
        <v>0</v>
      </c>
      <c r="BV152" s="13">
        <f t="shared" si="390"/>
        <v>0</v>
      </c>
      <c r="BW152" s="13">
        <f t="shared" si="391"/>
        <v>0</v>
      </c>
      <c r="BX152" s="13">
        <f t="shared" si="392"/>
        <v>0</v>
      </c>
      <c r="BY152" s="13">
        <f t="shared" si="393"/>
        <v>0</v>
      </c>
      <c r="BZ152" s="13">
        <f t="shared" si="394"/>
        <v>0</v>
      </c>
      <c r="CA152" s="13">
        <f t="shared" si="395"/>
        <v>1</v>
      </c>
      <c r="CB152" s="13">
        <f t="shared" si="396"/>
        <v>0</v>
      </c>
      <c r="CC152" s="13">
        <f t="shared" si="397"/>
        <v>0</v>
      </c>
      <c r="CD152" s="13">
        <f t="shared" si="398"/>
        <v>0</v>
      </c>
      <c r="CE152" s="13">
        <f t="shared" si="399"/>
        <v>0</v>
      </c>
      <c r="CF152" s="13">
        <f t="shared" si="400"/>
        <v>0</v>
      </c>
      <c r="CG152" s="13">
        <f t="shared" si="401"/>
        <v>0</v>
      </c>
      <c r="CH152" s="13">
        <f t="shared" si="402"/>
        <v>0</v>
      </c>
      <c r="CI152" s="13">
        <f t="shared" si="403"/>
        <v>0</v>
      </c>
      <c r="CJ152" s="13">
        <f t="shared" si="404"/>
        <v>0</v>
      </c>
      <c r="CK152" s="13">
        <f t="shared" si="405"/>
        <v>0</v>
      </c>
      <c r="CL152" s="13">
        <f t="shared" si="406"/>
        <v>0</v>
      </c>
      <c r="CM152" s="13">
        <f t="shared" si="407"/>
        <v>0</v>
      </c>
      <c r="CN152" s="13">
        <f t="shared" si="408"/>
        <v>0</v>
      </c>
      <c r="CO152" s="13">
        <f t="shared" si="409"/>
        <v>0</v>
      </c>
      <c r="CP152" s="13">
        <f t="shared" si="410"/>
        <v>0</v>
      </c>
      <c r="CQ152" s="13">
        <f t="shared" si="411"/>
        <v>0</v>
      </c>
      <c r="CR152" s="13">
        <f t="shared" si="412"/>
        <v>0</v>
      </c>
      <c r="CS152" s="13">
        <f t="shared" si="413"/>
        <v>0</v>
      </c>
      <c r="CT152" s="13">
        <f t="shared" si="414"/>
        <v>0</v>
      </c>
      <c r="CU152" s="13">
        <f t="shared" si="415"/>
        <v>0</v>
      </c>
      <c r="CV152" s="13">
        <f t="shared" si="416"/>
        <v>0</v>
      </c>
      <c r="CW152" s="13">
        <f t="shared" si="417"/>
        <v>0</v>
      </c>
      <c r="CX152" s="13">
        <f t="shared" si="418"/>
        <v>0</v>
      </c>
      <c r="CY152" s="13">
        <f t="shared" si="419"/>
        <v>0</v>
      </c>
      <c r="CZ152" s="13">
        <f t="shared" si="420"/>
        <v>0</v>
      </c>
      <c r="DA152" s="13">
        <f t="shared" si="421"/>
        <v>0</v>
      </c>
      <c r="DB152" s="13">
        <f t="shared" si="422"/>
        <v>0</v>
      </c>
      <c r="DC152" s="13">
        <f t="shared" si="423"/>
        <v>0</v>
      </c>
      <c r="DD152" s="13">
        <f t="shared" si="424"/>
        <v>0</v>
      </c>
      <c r="DE152" s="13">
        <f t="shared" si="425"/>
        <v>0</v>
      </c>
      <c r="DF152" s="13">
        <f t="shared" si="426"/>
        <v>0</v>
      </c>
      <c r="DG152" s="13">
        <f t="shared" si="427"/>
        <v>0</v>
      </c>
      <c r="DH152" s="13">
        <f t="shared" si="428"/>
        <v>0</v>
      </c>
      <c r="DI152" s="13">
        <f t="shared" si="429"/>
        <v>0</v>
      </c>
      <c r="DJ152" s="13">
        <f t="shared" si="430"/>
        <v>0</v>
      </c>
      <c r="DK152" s="13">
        <f t="shared" si="431"/>
        <v>0</v>
      </c>
      <c r="DL152" s="13">
        <f t="shared" si="432"/>
        <v>0</v>
      </c>
      <c r="DM152" s="13">
        <f t="shared" si="433"/>
        <v>0</v>
      </c>
      <c r="DN152" s="13">
        <f t="shared" si="434"/>
        <v>0</v>
      </c>
      <c r="DO152" s="13">
        <f t="shared" si="435"/>
        <v>0</v>
      </c>
      <c r="DP152" s="13">
        <f t="shared" si="436"/>
        <v>0</v>
      </c>
      <c r="DQ152" s="13">
        <f t="shared" si="437"/>
        <v>0</v>
      </c>
      <c r="DR152" s="13">
        <f t="shared" si="438"/>
        <v>0</v>
      </c>
      <c r="DS152" s="13">
        <f t="shared" si="439"/>
        <v>0</v>
      </c>
      <c r="DT152" s="13">
        <f t="shared" si="440"/>
        <v>0</v>
      </c>
      <c r="DU152" s="13">
        <f t="shared" si="441"/>
        <v>0</v>
      </c>
      <c r="DV152" s="13">
        <f t="shared" si="442"/>
        <v>0</v>
      </c>
      <c r="DW152" s="13">
        <f t="shared" si="443"/>
        <v>0</v>
      </c>
      <c r="DX152" s="13">
        <f t="shared" si="444"/>
        <v>0</v>
      </c>
      <c r="DY152" s="13">
        <f t="shared" si="445"/>
        <v>0</v>
      </c>
      <c r="DZ152" s="13">
        <f t="shared" si="446"/>
        <v>0</v>
      </c>
      <c r="EA152" s="13">
        <f t="shared" si="447"/>
        <v>0</v>
      </c>
      <c r="EB152" s="13">
        <f t="shared" si="448"/>
        <v>0</v>
      </c>
      <c r="EC152" s="13">
        <f t="shared" si="449"/>
        <v>0</v>
      </c>
      <c r="ED152" s="13">
        <f t="shared" si="450"/>
        <v>0</v>
      </c>
      <c r="EE152" s="13">
        <f t="shared" si="451"/>
        <v>0</v>
      </c>
      <c r="EF152" s="13">
        <f t="shared" si="452"/>
        <v>0</v>
      </c>
      <c r="EG152" s="13">
        <f t="shared" si="453"/>
        <v>0</v>
      </c>
      <c r="EH152" s="13">
        <f t="shared" si="454"/>
        <v>0</v>
      </c>
      <c r="EI152" s="13">
        <f t="shared" si="455"/>
        <v>0</v>
      </c>
      <c r="EJ152" s="13">
        <f t="shared" si="456"/>
        <v>0</v>
      </c>
      <c r="EK152" s="13">
        <f t="shared" si="457"/>
        <v>0</v>
      </c>
      <c r="EL152" s="13">
        <f t="shared" si="458"/>
        <v>0</v>
      </c>
      <c r="EM152" s="13">
        <f t="shared" si="459"/>
        <v>0</v>
      </c>
      <c r="EN152" s="13">
        <f t="shared" si="460"/>
        <v>0</v>
      </c>
      <c r="EO152" s="13">
        <f t="shared" si="461"/>
        <v>0</v>
      </c>
      <c r="EP152" s="13">
        <f t="shared" si="462"/>
        <v>0</v>
      </c>
      <c r="EQ152" s="13">
        <f t="shared" si="463"/>
        <v>0</v>
      </c>
      <c r="ER152" s="13">
        <f t="shared" si="464"/>
        <v>0</v>
      </c>
      <c r="ES152" s="13">
        <f t="shared" si="465"/>
        <v>0</v>
      </c>
      <c r="ET152" s="13">
        <f t="shared" si="466"/>
        <v>0</v>
      </c>
      <c r="EU152" s="13">
        <f t="shared" si="467"/>
        <v>0</v>
      </c>
      <c r="EV152" s="13">
        <f t="shared" si="468"/>
        <v>0</v>
      </c>
      <c r="EW152" s="13">
        <f t="shared" si="469"/>
        <v>0</v>
      </c>
      <c r="EX152" s="13">
        <f t="shared" si="470"/>
        <v>0</v>
      </c>
      <c r="EY152" s="13">
        <f t="shared" si="471"/>
        <v>0</v>
      </c>
      <c r="EZ152" s="13">
        <f t="shared" si="472"/>
        <v>0</v>
      </c>
      <c r="FA152" s="13">
        <f t="shared" si="473"/>
        <v>0</v>
      </c>
      <c r="FB152" s="13">
        <f t="shared" si="474"/>
        <v>0</v>
      </c>
      <c r="FC152" s="13">
        <f t="shared" si="475"/>
        <v>0</v>
      </c>
      <c r="FD152" s="13">
        <f t="shared" si="476"/>
        <v>0</v>
      </c>
      <c r="FE152" s="13">
        <f t="shared" si="477"/>
        <v>0</v>
      </c>
      <c r="FF152" s="13">
        <f t="shared" si="478"/>
        <v>0</v>
      </c>
      <c r="FG152" s="13">
        <f t="shared" si="479"/>
        <v>0</v>
      </c>
      <c r="FH152" s="13">
        <f t="shared" si="480"/>
        <v>0</v>
      </c>
      <c r="FI152" s="13">
        <f t="shared" si="481"/>
        <v>0</v>
      </c>
      <c r="FJ152" s="13">
        <f t="shared" si="482"/>
        <v>0</v>
      </c>
      <c r="FK152" s="13">
        <f t="shared" si="483"/>
        <v>0</v>
      </c>
      <c r="FL152" s="13">
        <f t="shared" si="484"/>
        <v>0</v>
      </c>
      <c r="FM152" s="13">
        <f t="shared" si="485"/>
        <v>0</v>
      </c>
      <c r="FN152" s="13">
        <f t="shared" si="486"/>
        <v>0</v>
      </c>
      <c r="FO152" s="13">
        <f t="shared" si="487"/>
        <v>1</v>
      </c>
      <c r="FP152" s="13">
        <f t="shared" si="488"/>
        <v>0</v>
      </c>
      <c r="FQ152" s="13">
        <f t="shared" si="489"/>
        <v>0</v>
      </c>
      <c r="FR152" s="13">
        <f t="shared" si="490"/>
        <v>0</v>
      </c>
      <c r="FS152" s="13">
        <f t="shared" si="491"/>
        <v>0</v>
      </c>
      <c r="FT152" s="13">
        <f t="shared" si="492"/>
        <v>0</v>
      </c>
      <c r="FU152" s="13">
        <f t="shared" si="493"/>
        <v>0</v>
      </c>
      <c r="FV152" s="13">
        <f t="shared" si="494"/>
        <v>0</v>
      </c>
      <c r="FW152" s="13">
        <f t="shared" si="495"/>
        <v>0</v>
      </c>
      <c r="FX152" s="13">
        <f t="shared" si="496"/>
        <v>0</v>
      </c>
      <c r="FY152" s="13">
        <f t="shared" si="497"/>
        <v>0</v>
      </c>
      <c r="FZ152" s="13">
        <f t="shared" si="498"/>
        <v>0</v>
      </c>
      <c r="GA152" s="13">
        <f t="shared" si="499"/>
        <v>0</v>
      </c>
      <c r="GB152" s="13">
        <f t="shared" si="500"/>
        <v>0</v>
      </c>
      <c r="GC152" s="13">
        <f t="shared" si="501"/>
        <v>0</v>
      </c>
      <c r="GD152" s="13">
        <f t="shared" si="502"/>
        <v>0</v>
      </c>
      <c r="GE152" s="13">
        <f t="shared" si="503"/>
        <v>0</v>
      </c>
      <c r="GF152" s="13">
        <f t="shared" si="504"/>
        <v>0</v>
      </c>
      <c r="GG152" s="13">
        <f t="shared" si="505"/>
        <v>0</v>
      </c>
      <c r="GH152" s="30">
        <f t="shared" si="506"/>
        <v>2</v>
      </c>
    </row>
    <row r="153" spans="1:190">
      <c r="A153" s="2">
        <f>'database including 834 studies'!A153</f>
        <v>152</v>
      </c>
      <c r="B153" s="2">
        <f>'database including 834 studies'!J153</f>
        <v>1</v>
      </c>
      <c r="C153" s="2">
        <f>'database including 834 studies'!K153</f>
        <v>4</v>
      </c>
      <c r="D153" s="2">
        <f>'database including 834 studies'!L153</f>
        <v>1</v>
      </c>
      <c r="E153" s="2">
        <f>'database including 834 studies'!M153</f>
        <v>1</v>
      </c>
      <c r="F153" s="2">
        <f>'database including 834 studies'!N153</f>
        <v>1</v>
      </c>
      <c r="G153" s="2">
        <f>'database including 834 studies'!O153</f>
        <v>1</v>
      </c>
      <c r="H153" s="2">
        <f>'database including 834 studies'!P153</f>
        <v>0</v>
      </c>
      <c r="I153" s="2">
        <f>'database including 834 studies'!Q153</f>
        <v>0</v>
      </c>
      <c r="J153" s="2">
        <f>'database including 834 studies'!R153</f>
        <v>2022</v>
      </c>
      <c r="K153" s="29">
        <f>'database including 834 studies'!A683</f>
        <v>682</v>
      </c>
      <c r="L153" s="2">
        <f>'database including 834 studies'!J683</f>
        <v>0</v>
      </c>
      <c r="M153" s="2">
        <f>'database including 834 studies'!K683</f>
        <v>5</v>
      </c>
      <c r="N153" s="2">
        <f>'database including 834 studies'!L683</f>
        <v>1</v>
      </c>
      <c r="O153" s="2">
        <f>'database including 834 studies'!M683</f>
        <v>1</v>
      </c>
      <c r="P153" s="2">
        <f>'database including 834 studies'!N683</f>
        <v>1</v>
      </c>
      <c r="Q153" s="2">
        <f>'database including 834 studies'!O683</f>
        <v>1</v>
      </c>
      <c r="R153" s="2">
        <f>'database including 834 studies'!P683</f>
        <v>1</v>
      </c>
      <c r="S153" s="2">
        <f>'database including 834 studies'!Q683</f>
        <v>0</v>
      </c>
      <c r="T153" s="2">
        <f>'database including 834 studies'!R683</f>
        <v>2021</v>
      </c>
      <c r="V153" s="13">
        <f t="shared" si="338"/>
        <v>0</v>
      </c>
      <c r="W153" s="13">
        <f t="shared" si="339"/>
        <v>0</v>
      </c>
      <c r="X153" s="13">
        <f t="shared" si="340"/>
        <v>0</v>
      </c>
      <c r="Y153" s="13">
        <f t="shared" si="341"/>
        <v>0</v>
      </c>
      <c r="Z153" s="13">
        <f t="shared" si="342"/>
        <v>0</v>
      </c>
      <c r="AA153" s="13">
        <f t="shared" si="343"/>
        <v>0</v>
      </c>
      <c r="AB153" s="13">
        <f t="shared" si="344"/>
        <v>0</v>
      </c>
      <c r="AC153" s="13">
        <f t="shared" si="345"/>
        <v>0</v>
      </c>
      <c r="AD153" s="13">
        <f t="shared" si="346"/>
        <v>0</v>
      </c>
      <c r="AE153" s="13">
        <f t="shared" si="347"/>
        <v>0</v>
      </c>
      <c r="AF153" s="13">
        <f t="shared" si="348"/>
        <v>0</v>
      </c>
      <c r="AG153" s="13">
        <f t="shared" si="349"/>
        <v>0</v>
      </c>
      <c r="AH153" s="13">
        <f t="shared" si="350"/>
        <v>0</v>
      </c>
      <c r="AI153" s="13">
        <f t="shared" si="351"/>
        <v>0</v>
      </c>
      <c r="AJ153" s="13">
        <f t="shared" si="352"/>
        <v>0</v>
      </c>
      <c r="AK153" s="13">
        <f t="shared" si="353"/>
        <v>0</v>
      </c>
      <c r="AL153" s="13">
        <f t="shared" si="354"/>
        <v>0</v>
      </c>
      <c r="AM153" s="13">
        <f t="shared" si="355"/>
        <v>0</v>
      </c>
      <c r="AN153" s="13">
        <f t="shared" si="356"/>
        <v>0</v>
      </c>
      <c r="AO153" s="13">
        <f t="shared" si="357"/>
        <v>0</v>
      </c>
      <c r="AP153" s="13">
        <f t="shared" si="358"/>
        <v>0</v>
      </c>
      <c r="AQ153" s="13">
        <f t="shared" si="359"/>
        <v>0</v>
      </c>
      <c r="AR153" s="13">
        <f t="shared" si="360"/>
        <v>0</v>
      </c>
      <c r="AS153" s="13">
        <f t="shared" si="361"/>
        <v>0</v>
      </c>
      <c r="AT153" s="13">
        <f t="shared" si="362"/>
        <v>0</v>
      </c>
      <c r="AU153" s="13">
        <f t="shared" si="363"/>
        <v>0</v>
      </c>
      <c r="AV153" s="13">
        <f t="shared" si="364"/>
        <v>0</v>
      </c>
      <c r="AW153" s="13">
        <f t="shared" si="365"/>
        <v>0</v>
      </c>
      <c r="AX153" s="13">
        <f t="shared" si="366"/>
        <v>0</v>
      </c>
      <c r="AY153" s="13">
        <f t="shared" si="367"/>
        <v>0</v>
      </c>
      <c r="AZ153" s="13">
        <f t="shared" si="368"/>
        <v>0</v>
      </c>
      <c r="BA153" s="13">
        <f t="shared" si="369"/>
        <v>0</v>
      </c>
      <c r="BB153" s="13">
        <f t="shared" si="370"/>
        <v>0</v>
      </c>
      <c r="BC153" s="13">
        <f t="shared" si="371"/>
        <v>0</v>
      </c>
      <c r="BD153" s="13">
        <f t="shared" si="372"/>
        <v>0</v>
      </c>
      <c r="BE153" s="13">
        <f t="shared" si="373"/>
        <v>0</v>
      </c>
      <c r="BF153" s="13">
        <f t="shared" si="374"/>
        <v>0</v>
      </c>
      <c r="BG153" s="13">
        <f t="shared" si="375"/>
        <v>0</v>
      </c>
      <c r="BH153" s="13">
        <f t="shared" si="376"/>
        <v>0</v>
      </c>
      <c r="BI153" s="13">
        <f t="shared" si="377"/>
        <v>0</v>
      </c>
      <c r="BJ153" s="13">
        <f t="shared" si="378"/>
        <v>0</v>
      </c>
      <c r="BK153" s="13">
        <f t="shared" si="379"/>
        <v>0</v>
      </c>
      <c r="BL153" s="13">
        <f t="shared" si="380"/>
        <v>0</v>
      </c>
      <c r="BM153" s="13">
        <f t="shared" si="381"/>
        <v>0</v>
      </c>
      <c r="BN153" s="13">
        <f t="shared" si="382"/>
        <v>0</v>
      </c>
      <c r="BO153" s="13">
        <f t="shared" si="383"/>
        <v>0</v>
      </c>
      <c r="BP153" s="13">
        <f t="shared" si="384"/>
        <v>0</v>
      </c>
      <c r="BQ153" s="13">
        <f t="shared" si="385"/>
        <v>0</v>
      </c>
      <c r="BR153" s="13">
        <f t="shared" si="386"/>
        <v>0</v>
      </c>
      <c r="BS153" s="13">
        <f t="shared" si="387"/>
        <v>0</v>
      </c>
      <c r="BT153" s="13">
        <f t="shared" si="388"/>
        <v>0</v>
      </c>
      <c r="BU153" s="13">
        <f t="shared" si="389"/>
        <v>0</v>
      </c>
      <c r="BV153" s="13">
        <f t="shared" si="390"/>
        <v>0</v>
      </c>
      <c r="BW153" s="13">
        <f t="shared" si="391"/>
        <v>0</v>
      </c>
      <c r="BX153" s="13">
        <f t="shared" si="392"/>
        <v>0</v>
      </c>
      <c r="BY153" s="13">
        <f t="shared" si="393"/>
        <v>0</v>
      </c>
      <c r="BZ153" s="13">
        <f t="shared" si="394"/>
        <v>0</v>
      </c>
      <c r="CA153" s="13">
        <f t="shared" si="395"/>
        <v>0</v>
      </c>
      <c r="CB153" s="13">
        <f t="shared" si="396"/>
        <v>0</v>
      </c>
      <c r="CC153" s="13">
        <f t="shared" si="397"/>
        <v>1</v>
      </c>
      <c r="CD153" s="13">
        <f t="shared" si="398"/>
        <v>0</v>
      </c>
      <c r="CE153" s="13">
        <f t="shared" si="399"/>
        <v>0</v>
      </c>
      <c r="CF153" s="13">
        <f t="shared" si="400"/>
        <v>0</v>
      </c>
      <c r="CG153" s="13">
        <f t="shared" si="401"/>
        <v>0</v>
      </c>
      <c r="CH153" s="13">
        <f t="shared" si="402"/>
        <v>0</v>
      </c>
      <c r="CI153" s="13">
        <f t="shared" si="403"/>
        <v>0</v>
      </c>
      <c r="CJ153" s="13">
        <f t="shared" si="404"/>
        <v>0</v>
      </c>
      <c r="CK153" s="13">
        <f t="shared" si="405"/>
        <v>0</v>
      </c>
      <c r="CL153" s="13">
        <f t="shared" si="406"/>
        <v>0</v>
      </c>
      <c r="CM153" s="13">
        <f t="shared" si="407"/>
        <v>0</v>
      </c>
      <c r="CN153" s="13">
        <f t="shared" si="408"/>
        <v>0</v>
      </c>
      <c r="CO153" s="13">
        <f t="shared" si="409"/>
        <v>0</v>
      </c>
      <c r="CP153" s="13">
        <f t="shared" si="410"/>
        <v>0</v>
      </c>
      <c r="CQ153" s="13">
        <f t="shared" si="411"/>
        <v>0</v>
      </c>
      <c r="CR153" s="13">
        <f t="shared" si="412"/>
        <v>0</v>
      </c>
      <c r="CS153" s="13">
        <f t="shared" si="413"/>
        <v>0</v>
      </c>
      <c r="CT153" s="13">
        <f t="shared" si="414"/>
        <v>0</v>
      </c>
      <c r="CU153" s="13">
        <f t="shared" si="415"/>
        <v>0</v>
      </c>
      <c r="CV153" s="13">
        <f t="shared" si="416"/>
        <v>0</v>
      </c>
      <c r="CW153" s="13">
        <f t="shared" si="417"/>
        <v>0</v>
      </c>
      <c r="CX153" s="13">
        <f t="shared" si="418"/>
        <v>0</v>
      </c>
      <c r="CY153" s="13">
        <f t="shared" si="419"/>
        <v>0</v>
      </c>
      <c r="CZ153" s="13">
        <f t="shared" si="420"/>
        <v>0</v>
      </c>
      <c r="DA153" s="13">
        <f t="shared" si="421"/>
        <v>0</v>
      </c>
      <c r="DB153" s="13">
        <f t="shared" si="422"/>
        <v>0</v>
      </c>
      <c r="DC153" s="13">
        <f t="shared" si="423"/>
        <v>0</v>
      </c>
      <c r="DD153" s="13">
        <f t="shared" si="424"/>
        <v>0</v>
      </c>
      <c r="DE153" s="13">
        <f t="shared" si="425"/>
        <v>0</v>
      </c>
      <c r="DF153" s="13">
        <f t="shared" si="426"/>
        <v>0</v>
      </c>
      <c r="DG153" s="13">
        <f t="shared" si="427"/>
        <v>0</v>
      </c>
      <c r="DH153" s="13">
        <f t="shared" si="428"/>
        <v>0</v>
      </c>
      <c r="DI153" s="13">
        <f t="shared" si="429"/>
        <v>0</v>
      </c>
      <c r="DJ153" s="13">
        <f t="shared" si="430"/>
        <v>0</v>
      </c>
      <c r="DK153" s="13">
        <f t="shared" si="431"/>
        <v>0</v>
      </c>
      <c r="DL153" s="13">
        <f t="shared" si="432"/>
        <v>0</v>
      </c>
      <c r="DM153" s="13">
        <f t="shared" si="433"/>
        <v>0</v>
      </c>
      <c r="DN153" s="13">
        <f t="shared" si="434"/>
        <v>0</v>
      </c>
      <c r="DO153" s="13">
        <f t="shared" si="435"/>
        <v>0</v>
      </c>
      <c r="DP153" s="13">
        <f t="shared" si="436"/>
        <v>0</v>
      </c>
      <c r="DQ153" s="13">
        <f t="shared" si="437"/>
        <v>0</v>
      </c>
      <c r="DR153" s="13">
        <f t="shared" si="438"/>
        <v>0</v>
      </c>
      <c r="DS153" s="13">
        <f t="shared" si="439"/>
        <v>0</v>
      </c>
      <c r="DT153" s="13">
        <f t="shared" si="440"/>
        <v>0</v>
      </c>
      <c r="DU153" s="13">
        <f t="shared" si="441"/>
        <v>0</v>
      </c>
      <c r="DV153" s="13">
        <f t="shared" si="442"/>
        <v>0</v>
      </c>
      <c r="DW153" s="13">
        <f t="shared" si="443"/>
        <v>0</v>
      </c>
      <c r="DX153" s="13">
        <f t="shared" si="444"/>
        <v>0</v>
      </c>
      <c r="DY153" s="13">
        <f t="shared" si="445"/>
        <v>0</v>
      </c>
      <c r="DZ153" s="13">
        <f t="shared" si="446"/>
        <v>0</v>
      </c>
      <c r="EA153" s="13">
        <f t="shared" si="447"/>
        <v>0</v>
      </c>
      <c r="EB153" s="13">
        <f t="shared" si="448"/>
        <v>0</v>
      </c>
      <c r="EC153" s="13">
        <f t="shared" si="449"/>
        <v>0</v>
      </c>
      <c r="ED153" s="13">
        <f t="shared" si="450"/>
        <v>0</v>
      </c>
      <c r="EE153" s="13">
        <f t="shared" si="451"/>
        <v>0</v>
      </c>
      <c r="EF153" s="13">
        <f t="shared" si="452"/>
        <v>0</v>
      </c>
      <c r="EG153" s="13">
        <f t="shared" si="453"/>
        <v>0</v>
      </c>
      <c r="EH153" s="13">
        <f t="shared" si="454"/>
        <v>0</v>
      </c>
      <c r="EI153" s="13">
        <f t="shared" si="455"/>
        <v>0</v>
      </c>
      <c r="EJ153" s="13">
        <f t="shared" si="456"/>
        <v>0</v>
      </c>
      <c r="EK153" s="13">
        <f t="shared" si="457"/>
        <v>0</v>
      </c>
      <c r="EL153" s="13">
        <f t="shared" si="458"/>
        <v>0</v>
      </c>
      <c r="EM153" s="13">
        <f t="shared" si="459"/>
        <v>0</v>
      </c>
      <c r="EN153" s="13">
        <f t="shared" si="460"/>
        <v>0</v>
      </c>
      <c r="EO153" s="13">
        <f t="shared" si="461"/>
        <v>0</v>
      </c>
      <c r="EP153" s="13">
        <f t="shared" si="462"/>
        <v>0</v>
      </c>
      <c r="EQ153" s="13">
        <f t="shared" si="463"/>
        <v>0</v>
      </c>
      <c r="ER153" s="13">
        <f t="shared" si="464"/>
        <v>0</v>
      </c>
      <c r="ES153" s="13">
        <f t="shared" si="465"/>
        <v>0</v>
      </c>
      <c r="ET153" s="13">
        <f t="shared" si="466"/>
        <v>0</v>
      </c>
      <c r="EU153" s="13">
        <f t="shared" si="467"/>
        <v>0</v>
      </c>
      <c r="EV153" s="13">
        <f t="shared" si="468"/>
        <v>0</v>
      </c>
      <c r="EW153" s="13">
        <f t="shared" si="469"/>
        <v>0</v>
      </c>
      <c r="EX153" s="13">
        <f t="shared" si="470"/>
        <v>0</v>
      </c>
      <c r="EY153" s="13">
        <f t="shared" si="471"/>
        <v>0</v>
      </c>
      <c r="EZ153" s="13">
        <f t="shared" si="472"/>
        <v>0</v>
      </c>
      <c r="FA153" s="13">
        <f t="shared" si="473"/>
        <v>0</v>
      </c>
      <c r="FB153" s="13">
        <f t="shared" si="474"/>
        <v>0</v>
      </c>
      <c r="FC153" s="13">
        <f t="shared" si="475"/>
        <v>0</v>
      </c>
      <c r="FD153" s="13">
        <f t="shared" si="476"/>
        <v>0</v>
      </c>
      <c r="FE153" s="13">
        <f t="shared" si="477"/>
        <v>0</v>
      </c>
      <c r="FF153" s="13">
        <f t="shared" si="478"/>
        <v>0</v>
      </c>
      <c r="FG153" s="13">
        <f t="shared" si="479"/>
        <v>0</v>
      </c>
      <c r="FH153" s="13">
        <f t="shared" si="480"/>
        <v>0</v>
      </c>
      <c r="FI153" s="13">
        <f t="shared" si="481"/>
        <v>0</v>
      </c>
      <c r="FJ153" s="13">
        <f t="shared" si="482"/>
        <v>0</v>
      </c>
      <c r="FK153" s="13">
        <f t="shared" si="483"/>
        <v>0</v>
      </c>
      <c r="FL153" s="13">
        <f t="shared" si="484"/>
        <v>0</v>
      </c>
      <c r="FM153" s="13">
        <f t="shared" si="485"/>
        <v>0</v>
      </c>
      <c r="FN153" s="13">
        <f t="shared" si="486"/>
        <v>0</v>
      </c>
      <c r="FO153" s="13">
        <f t="shared" si="487"/>
        <v>0</v>
      </c>
      <c r="FP153" s="13">
        <f t="shared" si="488"/>
        <v>0</v>
      </c>
      <c r="FQ153" s="13">
        <f t="shared" si="489"/>
        <v>0</v>
      </c>
      <c r="FR153" s="13">
        <f t="shared" si="490"/>
        <v>0</v>
      </c>
      <c r="FS153" s="13">
        <f t="shared" si="491"/>
        <v>0</v>
      </c>
      <c r="FT153" s="13">
        <f t="shared" si="492"/>
        <v>1</v>
      </c>
      <c r="FU153" s="13">
        <f t="shared" si="493"/>
        <v>0</v>
      </c>
      <c r="FV153" s="13">
        <f t="shared" si="494"/>
        <v>0</v>
      </c>
      <c r="FW153" s="13">
        <f t="shared" si="495"/>
        <v>0</v>
      </c>
      <c r="FX153" s="13">
        <f t="shared" si="496"/>
        <v>0</v>
      </c>
      <c r="FY153" s="13">
        <f t="shared" si="497"/>
        <v>0</v>
      </c>
      <c r="FZ153" s="13">
        <f t="shared" si="498"/>
        <v>0</v>
      </c>
      <c r="GA153" s="13">
        <f t="shared" si="499"/>
        <v>0</v>
      </c>
      <c r="GB153" s="13">
        <f t="shared" si="500"/>
        <v>0</v>
      </c>
      <c r="GC153" s="13">
        <f t="shared" si="501"/>
        <v>0</v>
      </c>
      <c r="GD153" s="13">
        <f t="shared" si="502"/>
        <v>0</v>
      </c>
      <c r="GE153" s="13">
        <f t="shared" si="503"/>
        <v>0</v>
      </c>
      <c r="GF153" s="13">
        <f t="shared" si="504"/>
        <v>0</v>
      </c>
      <c r="GG153" s="13">
        <f t="shared" si="505"/>
        <v>0</v>
      </c>
      <c r="GH153" s="30">
        <f t="shared" si="506"/>
        <v>2</v>
      </c>
    </row>
    <row r="154" spans="1:190">
      <c r="A154" s="2">
        <f>'database including 834 studies'!A154</f>
        <v>153</v>
      </c>
      <c r="B154" s="2">
        <f>'database including 834 studies'!J154</f>
        <v>1</v>
      </c>
      <c r="C154" s="2">
        <f>'database including 834 studies'!K154</f>
        <v>4</v>
      </c>
      <c r="D154" s="2">
        <f>'database including 834 studies'!L154</f>
        <v>1</v>
      </c>
      <c r="E154" s="2">
        <f>'database including 834 studies'!M154</f>
        <v>1</v>
      </c>
      <c r="F154" s="2">
        <f>'database including 834 studies'!N154</f>
        <v>1</v>
      </c>
      <c r="G154" s="2">
        <f>'database including 834 studies'!O154</f>
        <v>0</v>
      </c>
      <c r="H154" s="2">
        <f>'database including 834 studies'!P154</f>
        <v>1</v>
      </c>
      <c r="I154" s="2">
        <f>'database including 834 studies'!Q154</f>
        <v>0</v>
      </c>
      <c r="J154" s="2">
        <f>'database including 834 studies'!R154</f>
        <v>2022</v>
      </c>
      <c r="K154" s="29">
        <f>'database including 834 studies'!A684</f>
        <v>683</v>
      </c>
      <c r="L154" s="2">
        <f>'database including 834 studies'!J684</f>
        <v>0</v>
      </c>
      <c r="M154" s="2">
        <f>'database including 834 studies'!K684</f>
        <v>5</v>
      </c>
      <c r="N154" s="2">
        <f>'database including 834 studies'!L684</f>
        <v>1</v>
      </c>
      <c r="O154" s="2">
        <f>'database including 834 studies'!M684</f>
        <v>1</v>
      </c>
      <c r="P154" s="2">
        <f>'database including 834 studies'!N684</f>
        <v>1</v>
      </c>
      <c r="Q154" s="2">
        <f>'database including 834 studies'!O684</f>
        <v>1</v>
      </c>
      <c r="R154" s="2">
        <f>'database including 834 studies'!P684</f>
        <v>1</v>
      </c>
      <c r="S154" s="2">
        <f>'database including 834 studies'!Q684</f>
        <v>0</v>
      </c>
      <c r="T154" s="2">
        <f>'database including 834 studies'!R684</f>
        <v>2020</v>
      </c>
      <c r="V154" s="13">
        <f t="shared" si="338"/>
        <v>0</v>
      </c>
      <c r="W154" s="13">
        <f t="shared" si="339"/>
        <v>0</v>
      </c>
      <c r="X154" s="13">
        <f t="shared" si="340"/>
        <v>0</v>
      </c>
      <c r="Y154" s="13">
        <f t="shared" si="341"/>
        <v>0</v>
      </c>
      <c r="Z154" s="13">
        <f t="shared" si="342"/>
        <v>0</v>
      </c>
      <c r="AA154" s="13">
        <f t="shared" si="343"/>
        <v>0</v>
      </c>
      <c r="AB154" s="13">
        <f t="shared" si="344"/>
        <v>0</v>
      </c>
      <c r="AC154" s="13">
        <f t="shared" si="345"/>
        <v>0</v>
      </c>
      <c r="AD154" s="13">
        <f t="shared" si="346"/>
        <v>0</v>
      </c>
      <c r="AE154" s="13">
        <f t="shared" si="347"/>
        <v>0</v>
      </c>
      <c r="AF154" s="13">
        <f t="shared" si="348"/>
        <v>0</v>
      </c>
      <c r="AG154" s="13">
        <f t="shared" si="349"/>
        <v>0</v>
      </c>
      <c r="AH154" s="13">
        <f t="shared" si="350"/>
        <v>0</v>
      </c>
      <c r="AI154" s="13">
        <f t="shared" si="351"/>
        <v>0</v>
      </c>
      <c r="AJ154" s="13">
        <f t="shared" si="352"/>
        <v>0</v>
      </c>
      <c r="AK154" s="13">
        <f t="shared" si="353"/>
        <v>0</v>
      </c>
      <c r="AL154" s="13">
        <f t="shared" si="354"/>
        <v>0</v>
      </c>
      <c r="AM154" s="13">
        <f t="shared" si="355"/>
        <v>0</v>
      </c>
      <c r="AN154" s="13">
        <f t="shared" si="356"/>
        <v>0</v>
      </c>
      <c r="AO154" s="13">
        <f t="shared" si="357"/>
        <v>0</v>
      </c>
      <c r="AP154" s="13">
        <f t="shared" si="358"/>
        <v>0</v>
      </c>
      <c r="AQ154" s="13">
        <f t="shared" si="359"/>
        <v>0</v>
      </c>
      <c r="AR154" s="13">
        <f t="shared" si="360"/>
        <v>0</v>
      </c>
      <c r="AS154" s="13">
        <f t="shared" si="361"/>
        <v>0</v>
      </c>
      <c r="AT154" s="13">
        <f t="shared" si="362"/>
        <v>0</v>
      </c>
      <c r="AU154" s="13">
        <f t="shared" si="363"/>
        <v>0</v>
      </c>
      <c r="AV154" s="13">
        <f t="shared" si="364"/>
        <v>0</v>
      </c>
      <c r="AW154" s="13">
        <f t="shared" si="365"/>
        <v>0</v>
      </c>
      <c r="AX154" s="13">
        <f t="shared" si="366"/>
        <v>0</v>
      </c>
      <c r="AY154" s="13">
        <f t="shared" si="367"/>
        <v>0</v>
      </c>
      <c r="AZ154" s="13">
        <f t="shared" si="368"/>
        <v>0</v>
      </c>
      <c r="BA154" s="13">
        <f t="shared" si="369"/>
        <v>0</v>
      </c>
      <c r="BB154" s="13">
        <f t="shared" si="370"/>
        <v>0</v>
      </c>
      <c r="BC154" s="13">
        <f t="shared" si="371"/>
        <v>0</v>
      </c>
      <c r="BD154" s="13">
        <f t="shared" si="372"/>
        <v>0</v>
      </c>
      <c r="BE154" s="13">
        <f t="shared" si="373"/>
        <v>0</v>
      </c>
      <c r="BF154" s="13">
        <f t="shared" si="374"/>
        <v>0</v>
      </c>
      <c r="BG154" s="13">
        <f t="shared" si="375"/>
        <v>0</v>
      </c>
      <c r="BH154" s="13">
        <f t="shared" si="376"/>
        <v>0</v>
      </c>
      <c r="BI154" s="13">
        <f t="shared" si="377"/>
        <v>0</v>
      </c>
      <c r="BJ154" s="13">
        <f t="shared" si="378"/>
        <v>0</v>
      </c>
      <c r="BK154" s="13">
        <f t="shared" si="379"/>
        <v>0</v>
      </c>
      <c r="BL154" s="13">
        <f t="shared" si="380"/>
        <v>0</v>
      </c>
      <c r="BM154" s="13">
        <f t="shared" si="381"/>
        <v>0</v>
      </c>
      <c r="BN154" s="13">
        <f t="shared" si="382"/>
        <v>0</v>
      </c>
      <c r="BO154" s="13">
        <f t="shared" si="383"/>
        <v>0</v>
      </c>
      <c r="BP154" s="13">
        <f t="shared" si="384"/>
        <v>0</v>
      </c>
      <c r="BQ154" s="13">
        <f t="shared" si="385"/>
        <v>0</v>
      </c>
      <c r="BR154" s="13">
        <f t="shared" si="386"/>
        <v>0</v>
      </c>
      <c r="BS154" s="13">
        <f t="shared" si="387"/>
        <v>0</v>
      </c>
      <c r="BT154" s="13">
        <f t="shared" si="388"/>
        <v>0</v>
      </c>
      <c r="BU154" s="13">
        <f t="shared" si="389"/>
        <v>0</v>
      </c>
      <c r="BV154" s="13">
        <f t="shared" si="390"/>
        <v>0</v>
      </c>
      <c r="BW154" s="13">
        <f t="shared" si="391"/>
        <v>0</v>
      </c>
      <c r="BX154" s="13">
        <f t="shared" si="392"/>
        <v>0</v>
      </c>
      <c r="BY154" s="13">
        <f t="shared" si="393"/>
        <v>0</v>
      </c>
      <c r="BZ154" s="13">
        <f t="shared" si="394"/>
        <v>0</v>
      </c>
      <c r="CA154" s="13">
        <f t="shared" si="395"/>
        <v>0</v>
      </c>
      <c r="CB154" s="13">
        <f t="shared" si="396"/>
        <v>0</v>
      </c>
      <c r="CC154" s="13">
        <f t="shared" si="397"/>
        <v>1</v>
      </c>
      <c r="CD154" s="13">
        <f t="shared" si="398"/>
        <v>0</v>
      </c>
      <c r="CE154" s="13">
        <f t="shared" si="399"/>
        <v>0</v>
      </c>
      <c r="CF154" s="13">
        <f t="shared" si="400"/>
        <v>0</v>
      </c>
      <c r="CG154" s="13">
        <f t="shared" si="401"/>
        <v>0</v>
      </c>
      <c r="CH154" s="13">
        <f t="shared" si="402"/>
        <v>0</v>
      </c>
      <c r="CI154" s="13">
        <f t="shared" si="403"/>
        <v>0</v>
      </c>
      <c r="CJ154" s="13">
        <f t="shared" si="404"/>
        <v>0</v>
      </c>
      <c r="CK154" s="13">
        <f t="shared" si="405"/>
        <v>0</v>
      </c>
      <c r="CL154" s="13">
        <f t="shared" si="406"/>
        <v>0</v>
      </c>
      <c r="CM154" s="13">
        <f t="shared" si="407"/>
        <v>0</v>
      </c>
      <c r="CN154" s="13">
        <f t="shared" si="408"/>
        <v>0</v>
      </c>
      <c r="CO154" s="13">
        <f t="shared" si="409"/>
        <v>0</v>
      </c>
      <c r="CP154" s="13">
        <f t="shared" si="410"/>
        <v>0</v>
      </c>
      <c r="CQ154" s="13">
        <f t="shared" si="411"/>
        <v>0</v>
      </c>
      <c r="CR154" s="13">
        <f t="shared" si="412"/>
        <v>0</v>
      </c>
      <c r="CS154" s="13">
        <f t="shared" si="413"/>
        <v>0</v>
      </c>
      <c r="CT154" s="13">
        <f t="shared" si="414"/>
        <v>0</v>
      </c>
      <c r="CU154" s="13">
        <f t="shared" si="415"/>
        <v>0</v>
      </c>
      <c r="CV154" s="13">
        <f t="shared" si="416"/>
        <v>0</v>
      </c>
      <c r="CW154" s="13">
        <f t="shared" si="417"/>
        <v>0</v>
      </c>
      <c r="CX154" s="13">
        <f t="shared" si="418"/>
        <v>0</v>
      </c>
      <c r="CY154" s="13">
        <f t="shared" si="419"/>
        <v>0</v>
      </c>
      <c r="CZ154" s="13">
        <f t="shared" si="420"/>
        <v>0</v>
      </c>
      <c r="DA154" s="13">
        <f t="shared" si="421"/>
        <v>0</v>
      </c>
      <c r="DB154" s="13">
        <f t="shared" si="422"/>
        <v>0</v>
      </c>
      <c r="DC154" s="13">
        <f t="shared" si="423"/>
        <v>0</v>
      </c>
      <c r="DD154" s="13">
        <f t="shared" si="424"/>
        <v>0</v>
      </c>
      <c r="DE154" s="13">
        <f t="shared" si="425"/>
        <v>0</v>
      </c>
      <c r="DF154" s="13">
        <f t="shared" si="426"/>
        <v>0</v>
      </c>
      <c r="DG154" s="13">
        <f t="shared" si="427"/>
        <v>0</v>
      </c>
      <c r="DH154" s="13">
        <f t="shared" si="428"/>
        <v>0</v>
      </c>
      <c r="DI154" s="13">
        <f t="shared" si="429"/>
        <v>0</v>
      </c>
      <c r="DJ154" s="13">
        <f t="shared" si="430"/>
        <v>0</v>
      </c>
      <c r="DK154" s="13">
        <f t="shared" si="431"/>
        <v>0</v>
      </c>
      <c r="DL154" s="13">
        <f t="shared" si="432"/>
        <v>0</v>
      </c>
      <c r="DM154" s="13">
        <f t="shared" si="433"/>
        <v>0</v>
      </c>
      <c r="DN154" s="13">
        <f t="shared" si="434"/>
        <v>0</v>
      </c>
      <c r="DO154" s="13">
        <f t="shared" si="435"/>
        <v>0</v>
      </c>
      <c r="DP154" s="13">
        <f t="shared" si="436"/>
        <v>0</v>
      </c>
      <c r="DQ154" s="13">
        <f t="shared" si="437"/>
        <v>0</v>
      </c>
      <c r="DR154" s="13">
        <f t="shared" si="438"/>
        <v>0</v>
      </c>
      <c r="DS154" s="13">
        <f t="shared" si="439"/>
        <v>0</v>
      </c>
      <c r="DT154" s="13">
        <f t="shared" si="440"/>
        <v>0</v>
      </c>
      <c r="DU154" s="13">
        <f t="shared" si="441"/>
        <v>0</v>
      </c>
      <c r="DV154" s="13">
        <f t="shared" si="442"/>
        <v>0</v>
      </c>
      <c r="DW154" s="13">
        <f t="shared" si="443"/>
        <v>0</v>
      </c>
      <c r="DX154" s="13">
        <f t="shared" si="444"/>
        <v>0</v>
      </c>
      <c r="DY154" s="13">
        <f t="shared" si="445"/>
        <v>0</v>
      </c>
      <c r="DZ154" s="13">
        <f t="shared" si="446"/>
        <v>0</v>
      </c>
      <c r="EA154" s="13">
        <f t="shared" si="447"/>
        <v>0</v>
      </c>
      <c r="EB154" s="13">
        <f t="shared" si="448"/>
        <v>0</v>
      </c>
      <c r="EC154" s="13">
        <f t="shared" si="449"/>
        <v>0</v>
      </c>
      <c r="ED154" s="13">
        <f t="shared" si="450"/>
        <v>0</v>
      </c>
      <c r="EE154" s="13">
        <f t="shared" si="451"/>
        <v>0</v>
      </c>
      <c r="EF154" s="13">
        <f t="shared" si="452"/>
        <v>0</v>
      </c>
      <c r="EG154" s="13">
        <f t="shared" si="453"/>
        <v>0</v>
      </c>
      <c r="EH154" s="13">
        <f t="shared" si="454"/>
        <v>0</v>
      </c>
      <c r="EI154" s="13">
        <f t="shared" si="455"/>
        <v>0</v>
      </c>
      <c r="EJ154" s="13">
        <f t="shared" si="456"/>
        <v>0</v>
      </c>
      <c r="EK154" s="13">
        <f t="shared" si="457"/>
        <v>0</v>
      </c>
      <c r="EL154" s="13">
        <f t="shared" si="458"/>
        <v>0</v>
      </c>
      <c r="EM154" s="13">
        <f t="shared" si="459"/>
        <v>0</v>
      </c>
      <c r="EN154" s="13">
        <f t="shared" si="460"/>
        <v>0</v>
      </c>
      <c r="EO154" s="13">
        <f t="shared" si="461"/>
        <v>0</v>
      </c>
      <c r="EP154" s="13">
        <f t="shared" si="462"/>
        <v>0</v>
      </c>
      <c r="EQ154" s="13">
        <f t="shared" si="463"/>
        <v>0</v>
      </c>
      <c r="ER154" s="13">
        <f t="shared" si="464"/>
        <v>0</v>
      </c>
      <c r="ES154" s="13">
        <f t="shared" si="465"/>
        <v>0</v>
      </c>
      <c r="ET154" s="13">
        <f t="shared" si="466"/>
        <v>0</v>
      </c>
      <c r="EU154" s="13">
        <f t="shared" si="467"/>
        <v>0</v>
      </c>
      <c r="EV154" s="13">
        <f t="shared" si="468"/>
        <v>0</v>
      </c>
      <c r="EW154" s="13">
        <f t="shared" si="469"/>
        <v>0</v>
      </c>
      <c r="EX154" s="13">
        <f t="shared" si="470"/>
        <v>0</v>
      </c>
      <c r="EY154" s="13">
        <f t="shared" si="471"/>
        <v>0</v>
      </c>
      <c r="EZ154" s="13">
        <f t="shared" si="472"/>
        <v>0</v>
      </c>
      <c r="FA154" s="13">
        <f t="shared" si="473"/>
        <v>0</v>
      </c>
      <c r="FB154" s="13">
        <f t="shared" si="474"/>
        <v>0</v>
      </c>
      <c r="FC154" s="13">
        <f t="shared" si="475"/>
        <v>0</v>
      </c>
      <c r="FD154" s="13">
        <f t="shared" si="476"/>
        <v>0</v>
      </c>
      <c r="FE154" s="13">
        <f t="shared" si="477"/>
        <v>0</v>
      </c>
      <c r="FF154" s="13">
        <f t="shared" si="478"/>
        <v>0</v>
      </c>
      <c r="FG154" s="13">
        <f t="shared" si="479"/>
        <v>0</v>
      </c>
      <c r="FH154" s="13">
        <f t="shared" si="480"/>
        <v>0</v>
      </c>
      <c r="FI154" s="13">
        <f t="shared" si="481"/>
        <v>0</v>
      </c>
      <c r="FJ154" s="13">
        <f t="shared" si="482"/>
        <v>0</v>
      </c>
      <c r="FK154" s="13">
        <f t="shared" si="483"/>
        <v>0</v>
      </c>
      <c r="FL154" s="13">
        <f t="shared" si="484"/>
        <v>0</v>
      </c>
      <c r="FM154" s="13">
        <f t="shared" si="485"/>
        <v>0</v>
      </c>
      <c r="FN154" s="13">
        <f t="shared" si="486"/>
        <v>0</v>
      </c>
      <c r="FO154" s="13">
        <f t="shared" si="487"/>
        <v>0</v>
      </c>
      <c r="FP154" s="13">
        <f t="shared" si="488"/>
        <v>0</v>
      </c>
      <c r="FQ154" s="13">
        <f t="shared" si="489"/>
        <v>0</v>
      </c>
      <c r="FR154" s="13">
        <f t="shared" si="490"/>
        <v>0</v>
      </c>
      <c r="FS154" s="13">
        <f t="shared" si="491"/>
        <v>1</v>
      </c>
      <c r="FT154" s="13">
        <f t="shared" si="492"/>
        <v>0</v>
      </c>
      <c r="FU154" s="13">
        <f t="shared" si="493"/>
        <v>0</v>
      </c>
      <c r="FV154" s="13">
        <f t="shared" si="494"/>
        <v>0</v>
      </c>
      <c r="FW154" s="13">
        <f t="shared" si="495"/>
        <v>0</v>
      </c>
      <c r="FX154" s="13">
        <f t="shared" si="496"/>
        <v>0</v>
      </c>
      <c r="FY154" s="13">
        <f t="shared" si="497"/>
        <v>0</v>
      </c>
      <c r="FZ154" s="13">
        <f t="shared" si="498"/>
        <v>0</v>
      </c>
      <c r="GA154" s="13">
        <f t="shared" si="499"/>
        <v>0</v>
      </c>
      <c r="GB154" s="13">
        <f t="shared" si="500"/>
        <v>0</v>
      </c>
      <c r="GC154" s="13">
        <f t="shared" si="501"/>
        <v>0</v>
      </c>
      <c r="GD154" s="13">
        <f t="shared" si="502"/>
        <v>0</v>
      </c>
      <c r="GE154" s="13">
        <f t="shared" si="503"/>
        <v>0</v>
      </c>
      <c r="GF154" s="13">
        <f t="shared" si="504"/>
        <v>0</v>
      </c>
      <c r="GG154" s="13">
        <f t="shared" si="505"/>
        <v>0</v>
      </c>
      <c r="GH154" s="30">
        <f t="shared" si="506"/>
        <v>2</v>
      </c>
    </row>
    <row r="155" spans="1:190">
      <c r="A155" s="2">
        <f>'database including 834 studies'!A155</f>
        <v>154</v>
      </c>
      <c r="B155" s="2">
        <f>'database including 834 studies'!J155</f>
        <v>1</v>
      </c>
      <c r="C155" s="2">
        <f>'database including 834 studies'!K155</f>
        <v>4</v>
      </c>
      <c r="D155" s="2">
        <f>'database including 834 studies'!L155</f>
        <v>0</v>
      </c>
      <c r="E155" s="2">
        <f>'database including 834 studies'!M155</f>
        <v>1</v>
      </c>
      <c r="F155" s="2">
        <f>'database including 834 studies'!N155</f>
        <v>1</v>
      </c>
      <c r="G155" s="2">
        <f>'database including 834 studies'!O155</f>
        <v>1</v>
      </c>
      <c r="H155" s="2">
        <f>'database including 834 studies'!P155</f>
        <v>1</v>
      </c>
      <c r="I155" s="2">
        <f>'database including 834 studies'!Q155</f>
        <v>0</v>
      </c>
      <c r="J155" s="2">
        <f>'database including 834 studies'!R155</f>
        <v>2017</v>
      </c>
      <c r="K155" s="29">
        <f>'database including 834 studies'!A685</f>
        <v>684</v>
      </c>
      <c r="L155" s="2">
        <f>'database including 834 studies'!J685</f>
        <v>0</v>
      </c>
      <c r="M155" s="2">
        <f>'database including 834 studies'!K685</f>
        <v>5</v>
      </c>
      <c r="N155" s="2">
        <f>'database including 834 studies'!L685</f>
        <v>1</v>
      </c>
      <c r="O155" s="2">
        <f>'database including 834 studies'!M685</f>
        <v>1</v>
      </c>
      <c r="P155" s="2">
        <f>'database including 834 studies'!N685</f>
        <v>1</v>
      </c>
      <c r="Q155" s="2">
        <f>'database including 834 studies'!O685</f>
        <v>1</v>
      </c>
      <c r="R155" s="2">
        <f>'database including 834 studies'!P685</f>
        <v>1</v>
      </c>
      <c r="S155" s="2">
        <f>'database including 834 studies'!Q685</f>
        <v>0</v>
      </c>
      <c r="T155" s="2">
        <f>'database including 834 studies'!R685</f>
        <v>2017</v>
      </c>
      <c r="V155" s="13">
        <f t="shared" si="338"/>
        <v>0</v>
      </c>
      <c r="W155" s="13">
        <f t="shared" si="339"/>
        <v>0</v>
      </c>
      <c r="X155" s="13">
        <f t="shared" si="340"/>
        <v>0</v>
      </c>
      <c r="Y155" s="13">
        <f t="shared" si="341"/>
        <v>0</v>
      </c>
      <c r="Z155" s="13">
        <f t="shared" si="342"/>
        <v>0</v>
      </c>
      <c r="AA155" s="13">
        <f t="shared" si="343"/>
        <v>0</v>
      </c>
      <c r="AB155" s="13">
        <f t="shared" si="344"/>
        <v>0</v>
      </c>
      <c r="AC155" s="13">
        <f t="shared" si="345"/>
        <v>0</v>
      </c>
      <c r="AD155" s="13">
        <f t="shared" si="346"/>
        <v>0</v>
      </c>
      <c r="AE155" s="13">
        <f t="shared" si="347"/>
        <v>0</v>
      </c>
      <c r="AF155" s="13">
        <f t="shared" si="348"/>
        <v>0</v>
      </c>
      <c r="AG155" s="13">
        <f t="shared" si="349"/>
        <v>0</v>
      </c>
      <c r="AH155" s="13">
        <f t="shared" si="350"/>
        <v>0</v>
      </c>
      <c r="AI155" s="13">
        <f t="shared" si="351"/>
        <v>0</v>
      </c>
      <c r="AJ155" s="13">
        <f t="shared" si="352"/>
        <v>0</v>
      </c>
      <c r="AK155" s="13">
        <f t="shared" si="353"/>
        <v>0</v>
      </c>
      <c r="AL155" s="13">
        <f t="shared" si="354"/>
        <v>0</v>
      </c>
      <c r="AM155" s="13">
        <f t="shared" si="355"/>
        <v>0</v>
      </c>
      <c r="AN155" s="13">
        <f t="shared" si="356"/>
        <v>0</v>
      </c>
      <c r="AO155" s="13">
        <f t="shared" si="357"/>
        <v>0</v>
      </c>
      <c r="AP155" s="13">
        <f t="shared" si="358"/>
        <v>0</v>
      </c>
      <c r="AQ155" s="13">
        <f t="shared" si="359"/>
        <v>0</v>
      </c>
      <c r="AR155" s="13">
        <f t="shared" si="360"/>
        <v>0</v>
      </c>
      <c r="AS155" s="13">
        <f t="shared" si="361"/>
        <v>0</v>
      </c>
      <c r="AT155" s="13">
        <f t="shared" si="362"/>
        <v>0</v>
      </c>
      <c r="AU155" s="13">
        <f t="shared" si="363"/>
        <v>0</v>
      </c>
      <c r="AV155" s="13">
        <f t="shared" si="364"/>
        <v>0</v>
      </c>
      <c r="AW155" s="13">
        <f t="shared" si="365"/>
        <v>0</v>
      </c>
      <c r="AX155" s="13">
        <f t="shared" si="366"/>
        <v>0</v>
      </c>
      <c r="AY155" s="13">
        <f t="shared" si="367"/>
        <v>0</v>
      </c>
      <c r="AZ155" s="13">
        <f t="shared" si="368"/>
        <v>0</v>
      </c>
      <c r="BA155" s="13">
        <f t="shared" si="369"/>
        <v>0</v>
      </c>
      <c r="BB155" s="13">
        <f t="shared" si="370"/>
        <v>0</v>
      </c>
      <c r="BC155" s="13">
        <f t="shared" si="371"/>
        <v>0</v>
      </c>
      <c r="BD155" s="13">
        <f t="shared" si="372"/>
        <v>0</v>
      </c>
      <c r="BE155" s="13">
        <f t="shared" si="373"/>
        <v>0</v>
      </c>
      <c r="BF155" s="13">
        <f t="shared" si="374"/>
        <v>0</v>
      </c>
      <c r="BG155" s="13">
        <f t="shared" si="375"/>
        <v>0</v>
      </c>
      <c r="BH155" s="13">
        <f t="shared" si="376"/>
        <v>0</v>
      </c>
      <c r="BI155" s="13">
        <f t="shared" si="377"/>
        <v>0</v>
      </c>
      <c r="BJ155" s="13">
        <f t="shared" si="378"/>
        <v>0</v>
      </c>
      <c r="BK155" s="13">
        <f t="shared" si="379"/>
        <v>0</v>
      </c>
      <c r="BL155" s="13">
        <f t="shared" si="380"/>
        <v>0</v>
      </c>
      <c r="BM155" s="13">
        <f t="shared" si="381"/>
        <v>0</v>
      </c>
      <c r="BN155" s="13">
        <f t="shared" si="382"/>
        <v>0</v>
      </c>
      <c r="BO155" s="13">
        <f t="shared" si="383"/>
        <v>0</v>
      </c>
      <c r="BP155" s="13">
        <f t="shared" si="384"/>
        <v>0</v>
      </c>
      <c r="BQ155" s="13">
        <f t="shared" si="385"/>
        <v>0</v>
      </c>
      <c r="BR155" s="13">
        <f t="shared" si="386"/>
        <v>0</v>
      </c>
      <c r="BS155" s="13">
        <f t="shared" si="387"/>
        <v>0</v>
      </c>
      <c r="BT155" s="13">
        <f t="shared" si="388"/>
        <v>0</v>
      </c>
      <c r="BU155" s="13">
        <f t="shared" si="389"/>
        <v>0</v>
      </c>
      <c r="BV155" s="13">
        <f t="shared" si="390"/>
        <v>0</v>
      </c>
      <c r="BW155" s="13">
        <f t="shared" si="391"/>
        <v>0</v>
      </c>
      <c r="BX155" s="13">
        <f t="shared" si="392"/>
        <v>1</v>
      </c>
      <c r="BY155" s="13">
        <f t="shared" si="393"/>
        <v>0</v>
      </c>
      <c r="BZ155" s="13">
        <f t="shared" si="394"/>
        <v>0</v>
      </c>
      <c r="CA155" s="13">
        <f t="shared" si="395"/>
        <v>0</v>
      </c>
      <c r="CB155" s="13">
        <f t="shared" si="396"/>
        <v>0</v>
      </c>
      <c r="CC155" s="13">
        <f t="shared" si="397"/>
        <v>0</v>
      </c>
      <c r="CD155" s="13">
        <f t="shared" si="398"/>
        <v>0</v>
      </c>
      <c r="CE155" s="13">
        <f t="shared" si="399"/>
        <v>0</v>
      </c>
      <c r="CF155" s="13">
        <f t="shared" si="400"/>
        <v>0</v>
      </c>
      <c r="CG155" s="13">
        <f t="shared" si="401"/>
        <v>0</v>
      </c>
      <c r="CH155" s="13">
        <f t="shared" si="402"/>
        <v>0</v>
      </c>
      <c r="CI155" s="13">
        <f t="shared" si="403"/>
        <v>0</v>
      </c>
      <c r="CJ155" s="13">
        <f t="shared" si="404"/>
        <v>0</v>
      </c>
      <c r="CK155" s="13">
        <f t="shared" si="405"/>
        <v>0</v>
      </c>
      <c r="CL155" s="13">
        <f t="shared" si="406"/>
        <v>0</v>
      </c>
      <c r="CM155" s="13">
        <f t="shared" si="407"/>
        <v>0</v>
      </c>
      <c r="CN155" s="13">
        <f t="shared" si="408"/>
        <v>0</v>
      </c>
      <c r="CO155" s="13">
        <f t="shared" si="409"/>
        <v>0</v>
      </c>
      <c r="CP155" s="13">
        <f t="shared" si="410"/>
        <v>0</v>
      </c>
      <c r="CQ155" s="13">
        <f t="shared" si="411"/>
        <v>0</v>
      </c>
      <c r="CR155" s="13">
        <f t="shared" si="412"/>
        <v>0</v>
      </c>
      <c r="CS155" s="13">
        <f t="shared" si="413"/>
        <v>0</v>
      </c>
      <c r="CT155" s="13">
        <f t="shared" si="414"/>
        <v>0</v>
      </c>
      <c r="CU155" s="13">
        <f t="shared" si="415"/>
        <v>0</v>
      </c>
      <c r="CV155" s="13">
        <f t="shared" si="416"/>
        <v>0</v>
      </c>
      <c r="CW155" s="13">
        <f t="shared" si="417"/>
        <v>0</v>
      </c>
      <c r="CX155" s="13">
        <f t="shared" si="418"/>
        <v>0</v>
      </c>
      <c r="CY155" s="13">
        <f t="shared" si="419"/>
        <v>0</v>
      </c>
      <c r="CZ155" s="13">
        <f t="shared" si="420"/>
        <v>0</v>
      </c>
      <c r="DA155" s="13">
        <f t="shared" si="421"/>
        <v>0</v>
      </c>
      <c r="DB155" s="13">
        <f t="shared" si="422"/>
        <v>0</v>
      </c>
      <c r="DC155" s="13">
        <f t="shared" si="423"/>
        <v>0</v>
      </c>
      <c r="DD155" s="13">
        <f t="shared" si="424"/>
        <v>0</v>
      </c>
      <c r="DE155" s="13">
        <f t="shared" si="425"/>
        <v>0</v>
      </c>
      <c r="DF155" s="13">
        <f t="shared" si="426"/>
        <v>0</v>
      </c>
      <c r="DG155" s="13">
        <f t="shared" si="427"/>
        <v>0</v>
      </c>
      <c r="DH155" s="13">
        <f t="shared" si="428"/>
        <v>0</v>
      </c>
      <c r="DI155" s="13">
        <f t="shared" si="429"/>
        <v>0</v>
      </c>
      <c r="DJ155" s="13">
        <f t="shared" si="430"/>
        <v>0</v>
      </c>
      <c r="DK155" s="13">
        <f t="shared" si="431"/>
        <v>0</v>
      </c>
      <c r="DL155" s="13">
        <f t="shared" si="432"/>
        <v>0</v>
      </c>
      <c r="DM155" s="13">
        <f t="shared" si="433"/>
        <v>0</v>
      </c>
      <c r="DN155" s="13">
        <f t="shared" si="434"/>
        <v>0</v>
      </c>
      <c r="DO155" s="13">
        <f t="shared" si="435"/>
        <v>0</v>
      </c>
      <c r="DP155" s="13">
        <f t="shared" si="436"/>
        <v>0</v>
      </c>
      <c r="DQ155" s="13">
        <f t="shared" si="437"/>
        <v>0</v>
      </c>
      <c r="DR155" s="13">
        <f t="shared" si="438"/>
        <v>0</v>
      </c>
      <c r="DS155" s="13">
        <f t="shared" si="439"/>
        <v>0</v>
      </c>
      <c r="DT155" s="13">
        <f t="shared" si="440"/>
        <v>0</v>
      </c>
      <c r="DU155" s="13">
        <f t="shared" si="441"/>
        <v>0</v>
      </c>
      <c r="DV155" s="13">
        <f t="shared" si="442"/>
        <v>0</v>
      </c>
      <c r="DW155" s="13">
        <f t="shared" si="443"/>
        <v>0</v>
      </c>
      <c r="DX155" s="13">
        <f t="shared" si="444"/>
        <v>0</v>
      </c>
      <c r="DY155" s="13">
        <f t="shared" si="445"/>
        <v>0</v>
      </c>
      <c r="DZ155" s="13">
        <f t="shared" si="446"/>
        <v>0</v>
      </c>
      <c r="EA155" s="13">
        <f t="shared" si="447"/>
        <v>0</v>
      </c>
      <c r="EB155" s="13">
        <f t="shared" si="448"/>
        <v>0</v>
      </c>
      <c r="EC155" s="13">
        <f t="shared" si="449"/>
        <v>0</v>
      </c>
      <c r="ED155" s="13">
        <f t="shared" si="450"/>
        <v>0</v>
      </c>
      <c r="EE155" s="13">
        <f t="shared" si="451"/>
        <v>0</v>
      </c>
      <c r="EF155" s="13">
        <f t="shared" si="452"/>
        <v>0</v>
      </c>
      <c r="EG155" s="13">
        <f t="shared" si="453"/>
        <v>0</v>
      </c>
      <c r="EH155" s="13">
        <f t="shared" si="454"/>
        <v>0</v>
      </c>
      <c r="EI155" s="13">
        <f t="shared" si="455"/>
        <v>0</v>
      </c>
      <c r="EJ155" s="13">
        <f t="shared" si="456"/>
        <v>0</v>
      </c>
      <c r="EK155" s="13">
        <f t="shared" si="457"/>
        <v>0</v>
      </c>
      <c r="EL155" s="13">
        <f t="shared" si="458"/>
        <v>0</v>
      </c>
      <c r="EM155" s="13">
        <f t="shared" si="459"/>
        <v>0</v>
      </c>
      <c r="EN155" s="13">
        <f t="shared" si="460"/>
        <v>0</v>
      </c>
      <c r="EO155" s="13">
        <f t="shared" si="461"/>
        <v>0</v>
      </c>
      <c r="EP155" s="13">
        <f t="shared" si="462"/>
        <v>0</v>
      </c>
      <c r="EQ155" s="13">
        <f t="shared" si="463"/>
        <v>0</v>
      </c>
      <c r="ER155" s="13">
        <f t="shared" si="464"/>
        <v>0</v>
      </c>
      <c r="ES155" s="13">
        <f t="shared" si="465"/>
        <v>0</v>
      </c>
      <c r="ET155" s="13">
        <f t="shared" si="466"/>
        <v>0</v>
      </c>
      <c r="EU155" s="13">
        <f t="shared" si="467"/>
        <v>0</v>
      </c>
      <c r="EV155" s="13">
        <f t="shared" si="468"/>
        <v>0</v>
      </c>
      <c r="EW155" s="13">
        <f t="shared" si="469"/>
        <v>0</v>
      </c>
      <c r="EX155" s="13">
        <f t="shared" si="470"/>
        <v>0</v>
      </c>
      <c r="EY155" s="13">
        <f t="shared" si="471"/>
        <v>0</v>
      </c>
      <c r="EZ155" s="13">
        <f t="shared" si="472"/>
        <v>0</v>
      </c>
      <c r="FA155" s="13">
        <f t="shared" si="473"/>
        <v>0</v>
      </c>
      <c r="FB155" s="13">
        <f t="shared" si="474"/>
        <v>0</v>
      </c>
      <c r="FC155" s="13">
        <f t="shared" si="475"/>
        <v>0</v>
      </c>
      <c r="FD155" s="13">
        <f t="shared" si="476"/>
        <v>0</v>
      </c>
      <c r="FE155" s="13">
        <f t="shared" si="477"/>
        <v>0</v>
      </c>
      <c r="FF155" s="13">
        <f t="shared" si="478"/>
        <v>0</v>
      </c>
      <c r="FG155" s="13">
        <f t="shared" si="479"/>
        <v>0</v>
      </c>
      <c r="FH155" s="13">
        <f t="shared" si="480"/>
        <v>0</v>
      </c>
      <c r="FI155" s="13">
        <f t="shared" si="481"/>
        <v>0</v>
      </c>
      <c r="FJ155" s="13">
        <f t="shared" si="482"/>
        <v>0</v>
      </c>
      <c r="FK155" s="13">
        <f t="shared" si="483"/>
        <v>0</v>
      </c>
      <c r="FL155" s="13">
        <f t="shared" si="484"/>
        <v>0</v>
      </c>
      <c r="FM155" s="13">
        <f t="shared" si="485"/>
        <v>0</v>
      </c>
      <c r="FN155" s="13">
        <f t="shared" si="486"/>
        <v>0</v>
      </c>
      <c r="FO155" s="13">
        <f t="shared" si="487"/>
        <v>0</v>
      </c>
      <c r="FP155" s="13">
        <f t="shared" si="488"/>
        <v>1</v>
      </c>
      <c r="FQ155" s="13">
        <f t="shared" si="489"/>
        <v>0</v>
      </c>
      <c r="FR155" s="13">
        <f t="shared" si="490"/>
        <v>0</v>
      </c>
      <c r="FS155" s="13">
        <f t="shared" si="491"/>
        <v>0</v>
      </c>
      <c r="FT155" s="13">
        <f t="shared" si="492"/>
        <v>0</v>
      </c>
      <c r="FU155" s="13">
        <f t="shared" si="493"/>
        <v>0</v>
      </c>
      <c r="FV155" s="13">
        <f t="shared" si="494"/>
        <v>0</v>
      </c>
      <c r="FW155" s="13">
        <f t="shared" si="495"/>
        <v>0</v>
      </c>
      <c r="FX155" s="13">
        <f t="shared" si="496"/>
        <v>0</v>
      </c>
      <c r="FY155" s="13">
        <f t="shared" si="497"/>
        <v>0</v>
      </c>
      <c r="FZ155" s="13">
        <f t="shared" si="498"/>
        <v>0</v>
      </c>
      <c r="GA155" s="13">
        <f t="shared" si="499"/>
        <v>0</v>
      </c>
      <c r="GB155" s="13">
        <f t="shared" si="500"/>
        <v>0</v>
      </c>
      <c r="GC155" s="13">
        <f t="shared" si="501"/>
        <v>0</v>
      </c>
      <c r="GD155" s="13">
        <f t="shared" si="502"/>
        <v>0</v>
      </c>
      <c r="GE155" s="13">
        <f t="shared" si="503"/>
        <v>0</v>
      </c>
      <c r="GF155" s="13">
        <f t="shared" si="504"/>
        <v>0</v>
      </c>
      <c r="GG155" s="13">
        <f t="shared" si="505"/>
        <v>0</v>
      </c>
      <c r="GH155" s="30">
        <f t="shared" si="506"/>
        <v>2</v>
      </c>
    </row>
    <row r="156" spans="1:190">
      <c r="A156" s="2">
        <f>'database including 834 studies'!A156</f>
        <v>155</v>
      </c>
      <c r="B156" s="2">
        <f>'database including 834 studies'!J156</f>
        <v>1</v>
      </c>
      <c r="C156" s="2">
        <f>'database including 834 studies'!K156</f>
        <v>4</v>
      </c>
      <c r="D156" s="2">
        <f>'database including 834 studies'!L156</f>
        <v>0</v>
      </c>
      <c r="E156" s="2">
        <f>'database including 834 studies'!M156</f>
        <v>1</v>
      </c>
      <c r="F156" s="2">
        <f>'database including 834 studies'!N156</f>
        <v>1</v>
      </c>
      <c r="G156" s="2">
        <f>'database including 834 studies'!O156</f>
        <v>1</v>
      </c>
      <c r="H156" s="2">
        <f>'database including 834 studies'!P156</f>
        <v>0</v>
      </c>
      <c r="I156" s="2">
        <f>'database including 834 studies'!Q156</f>
        <v>1</v>
      </c>
      <c r="J156" s="2">
        <f>'database including 834 studies'!R156</f>
        <v>2016</v>
      </c>
      <c r="K156" s="29">
        <f>'database including 834 studies'!A686</f>
        <v>685</v>
      </c>
      <c r="L156" s="2">
        <f>'database including 834 studies'!J686</f>
        <v>0</v>
      </c>
      <c r="M156" s="2">
        <f>'database including 834 studies'!K686</f>
        <v>5</v>
      </c>
      <c r="N156" s="2">
        <f>'database including 834 studies'!L686</f>
        <v>1</v>
      </c>
      <c r="O156" s="2">
        <f>'database including 834 studies'!M686</f>
        <v>1</v>
      </c>
      <c r="P156" s="2">
        <f>'database including 834 studies'!N686</f>
        <v>1</v>
      </c>
      <c r="Q156" s="2">
        <f>'database including 834 studies'!O686</f>
        <v>1</v>
      </c>
      <c r="R156" s="2">
        <f>'database including 834 studies'!P686</f>
        <v>1</v>
      </c>
      <c r="S156" s="2">
        <f>'database including 834 studies'!Q686</f>
        <v>0</v>
      </c>
      <c r="T156" s="2">
        <f>'database including 834 studies'!R686</f>
        <v>2016</v>
      </c>
      <c r="V156" s="13">
        <f t="shared" si="338"/>
        <v>0</v>
      </c>
      <c r="W156" s="13">
        <f t="shared" si="339"/>
        <v>0</v>
      </c>
      <c r="X156" s="13">
        <f t="shared" si="340"/>
        <v>0</v>
      </c>
      <c r="Y156" s="13">
        <f t="shared" si="341"/>
        <v>0</v>
      </c>
      <c r="Z156" s="13">
        <f t="shared" si="342"/>
        <v>0</v>
      </c>
      <c r="AA156" s="13">
        <f t="shared" si="343"/>
        <v>0</v>
      </c>
      <c r="AB156" s="13">
        <f t="shared" si="344"/>
        <v>0</v>
      </c>
      <c r="AC156" s="13">
        <f t="shared" si="345"/>
        <v>0</v>
      </c>
      <c r="AD156" s="13">
        <f t="shared" si="346"/>
        <v>0</v>
      </c>
      <c r="AE156" s="13">
        <f t="shared" si="347"/>
        <v>0</v>
      </c>
      <c r="AF156" s="13">
        <f t="shared" si="348"/>
        <v>0</v>
      </c>
      <c r="AG156" s="13">
        <f t="shared" si="349"/>
        <v>0</v>
      </c>
      <c r="AH156" s="13">
        <f t="shared" si="350"/>
        <v>0</v>
      </c>
      <c r="AI156" s="13">
        <f t="shared" si="351"/>
        <v>0</v>
      </c>
      <c r="AJ156" s="13">
        <f t="shared" si="352"/>
        <v>0</v>
      </c>
      <c r="AK156" s="13">
        <f t="shared" si="353"/>
        <v>0</v>
      </c>
      <c r="AL156" s="13">
        <f t="shared" si="354"/>
        <v>0</v>
      </c>
      <c r="AM156" s="13">
        <f t="shared" si="355"/>
        <v>0</v>
      </c>
      <c r="AN156" s="13">
        <f t="shared" si="356"/>
        <v>0</v>
      </c>
      <c r="AO156" s="13">
        <f t="shared" si="357"/>
        <v>0</v>
      </c>
      <c r="AP156" s="13">
        <f t="shared" si="358"/>
        <v>0</v>
      </c>
      <c r="AQ156" s="13">
        <f t="shared" si="359"/>
        <v>0</v>
      </c>
      <c r="AR156" s="13">
        <f t="shared" si="360"/>
        <v>0</v>
      </c>
      <c r="AS156" s="13">
        <f t="shared" si="361"/>
        <v>0</v>
      </c>
      <c r="AT156" s="13">
        <f t="shared" si="362"/>
        <v>0</v>
      </c>
      <c r="AU156" s="13">
        <f t="shared" si="363"/>
        <v>0</v>
      </c>
      <c r="AV156" s="13">
        <f t="shared" si="364"/>
        <v>0</v>
      </c>
      <c r="AW156" s="13">
        <f t="shared" si="365"/>
        <v>0</v>
      </c>
      <c r="AX156" s="13">
        <f t="shared" si="366"/>
        <v>0</v>
      </c>
      <c r="AY156" s="13">
        <f t="shared" si="367"/>
        <v>0</v>
      </c>
      <c r="AZ156" s="13">
        <f t="shared" si="368"/>
        <v>0</v>
      </c>
      <c r="BA156" s="13">
        <f t="shared" si="369"/>
        <v>0</v>
      </c>
      <c r="BB156" s="13">
        <f t="shared" si="370"/>
        <v>0</v>
      </c>
      <c r="BC156" s="13">
        <f t="shared" si="371"/>
        <v>0</v>
      </c>
      <c r="BD156" s="13">
        <f t="shared" si="372"/>
        <v>0</v>
      </c>
      <c r="BE156" s="13">
        <f t="shared" si="373"/>
        <v>0</v>
      </c>
      <c r="BF156" s="13">
        <f t="shared" si="374"/>
        <v>0</v>
      </c>
      <c r="BG156" s="13">
        <f t="shared" si="375"/>
        <v>0</v>
      </c>
      <c r="BH156" s="13">
        <f t="shared" si="376"/>
        <v>0</v>
      </c>
      <c r="BI156" s="13">
        <f t="shared" si="377"/>
        <v>0</v>
      </c>
      <c r="BJ156" s="13">
        <f t="shared" si="378"/>
        <v>0</v>
      </c>
      <c r="BK156" s="13">
        <f t="shared" si="379"/>
        <v>0</v>
      </c>
      <c r="BL156" s="13">
        <f t="shared" si="380"/>
        <v>0</v>
      </c>
      <c r="BM156" s="13">
        <f t="shared" si="381"/>
        <v>0</v>
      </c>
      <c r="BN156" s="13">
        <f t="shared" si="382"/>
        <v>0</v>
      </c>
      <c r="BO156" s="13">
        <f t="shared" si="383"/>
        <v>0</v>
      </c>
      <c r="BP156" s="13">
        <f t="shared" si="384"/>
        <v>0</v>
      </c>
      <c r="BQ156" s="13">
        <f t="shared" si="385"/>
        <v>0</v>
      </c>
      <c r="BR156" s="13">
        <f t="shared" si="386"/>
        <v>0</v>
      </c>
      <c r="BS156" s="13">
        <f t="shared" si="387"/>
        <v>0</v>
      </c>
      <c r="BT156" s="13">
        <f t="shared" si="388"/>
        <v>0</v>
      </c>
      <c r="BU156" s="13">
        <f t="shared" si="389"/>
        <v>0</v>
      </c>
      <c r="BV156" s="13">
        <f t="shared" si="390"/>
        <v>0</v>
      </c>
      <c r="BW156" s="13">
        <f t="shared" si="391"/>
        <v>1</v>
      </c>
      <c r="BX156" s="13">
        <f t="shared" si="392"/>
        <v>0</v>
      </c>
      <c r="BY156" s="13">
        <f t="shared" si="393"/>
        <v>0</v>
      </c>
      <c r="BZ156" s="13">
        <f t="shared" si="394"/>
        <v>0</v>
      </c>
      <c r="CA156" s="13">
        <f t="shared" si="395"/>
        <v>0</v>
      </c>
      <c r="CB156" s="13">
        <f t="shared" si="396"/>
        <v>0</v>
      </c>
      <c r="CC156" s="13">
        <f t="shared" si="397"/>
        <v>0</v>
      </c>
      <c r="CD156" s="13">
        <f t="shared" si="398"/>
        <v>0</v>
      </c>
      <c r="CE156" s="13">
        <f t="shared" si="399"/>
        <v>0</v>
      </c>
      <c r="CF156" s="13">
        <f t="shared" si="400"/>
        <v>0</v>
      </c>
      <c r="CG156" s="13">
        <f t="shared" si="401"/>
        <v>0</v>
      </c>
      <c r="CH156" s="13">
        <f t="shared" si="402"/>
        <v>0</v>
      </c>
      <c r="CI156" s="13">
        <f t="shared" si="403"/>
        <v>0</v>
      </c>
      <c r="CJ156" s="13">
        <f t="shared" si="404"/>
        <v>0</v>
      </c>
      <c r="CK156" s="13">
        <f t="shared" si="405"/>
        <v>0</v>
      </c>
      <c r="CL156" s="13">
        <f t="shared" si="406"/>
        <v>0</v>
      </c>
      <c r="CM156" s="13">
        <f t="shared" si="407"/>
        <v>0</v>
      </c>
      <c r="CN156" s="13">
        <f t="shared" si="408"/>
        <v>0</v>
      </c>
      <c r="CO156" s="13">
        <f t="shared" si="409"/>
        <v>0</v>
      </c>
      <c r="CP156" s="13">
        <f t="shared" si="410"/>
        <v>0</v>
      </c>
      <c r="CQ156" s="13">
        <f t="shared" si="411"/>
        <v>0</v>
      </c>
      <c r="CR156" s="13">
        <f t="shared" si="412"/>
        <v>0</v>
      </c>
      <c r="CS156" s="13">
        <f t="shared" si="413"/>
        <v>0</v>
      </c>
      <c r="CT156" s="13">
        <f t="shared" si="414"/>
        <v>0</v>
      </c>
      <c r="CU156" s="13">
        <f t="shared" si="415"/>
        <v>0</v>
      </c>
      <c r="CV156" s="13">
        <f t="shared" si="416"/>
        <v>0</v>
      </c>
      <c r="CW156" s="13">
        <f t="shared" si="417"/>
        <v>0</v>
      </c>
      <c r="CX156" s="13">
        <f t="shared" si="418"/>
        <v>0</v>
      </c>
      <c r="CY156" s="13">
        <f t="shared" si="419"/>
        <v>0</v>
      </c>
      <c r="CZ156" s="13">
        <f t="shared" si="420"/>
        <v>0</v>
      </c>
      <c r="DA156" s="13">
        <f t="shared" si="421"/>
        <v>0</v>
      </c>
      <c r="DB156" s="13">
        <f t="shared" si="422"/>
        <v>0</v>
      </c>
      <c r="DC156" s="13">
        <f t="shared" si="423"/>
        <v>0</v>
      </c>
      <c r="DD156" s="13">
        <f t="shared" si="424"/>
        <v>0</v>
      </c>
      <c r="DE156" s="13">
        <f t="shared" si="425"/>
        <v>0</v>
      </c>
      <c r="DF156" s="13">
        <f t="shared" si="426"/>
        <v>0</v>
      </c>
      <c r="DG156" s="13">
        <f t="shared" si="427"/>
        <v>0</v>
      </c>
      <c r="DH156" s="13">
        <f t="shared" si="428"/>
        <v>0</v>
      </c>
      <c r="DI156" s="13">
        <f t="shared" si="429"/>
        <v>0</v>
      </c>
      <c r="DJ156" s="13">
        <f t="shared" si="430"/>
        <v>0</v>
      </c>
      <c r="DK156" s="13">
        <f t="shared" si="431"/>
        <v>0</v>
      </c>
      <c r="DL156" s="13">
        <f t="shared" si="432"/>
        <v>0</v>
      </c>
      <c r="DM156" s="13">
        <f t="shared" si="433"/>
        <v>0</v>
      </c>
      <c r="DN156" s="13">
        <f t="shared" si="434"/>
        <v>0</v>
      </c>
      <c r="DO156" s="13">
        <f t="shared" si="435"/>
        <v>0</v>
      </c>
      <c r="DP156" s="13">
        <f t="shared" si="436"/>
        <v>0</v>
      </c>
      <c r="DQ156" s="13">
        <f t="shared" si="437"/>
        <v>0</v>
      </c>
      <c r="DR156" s="13">
        <f t="shared" si="438"/>
        <v>0</v>
      </c>
      <c r="DS156" s="13">
        <f t="shared" si="439"/>
        <v>0</v>
      </c>
      <c r="DT156" s="13">
        <f t="shared" si="440"/>
        <v>0</v>
      </c>
      <c r="DU156" s="13">
        <f t="shared" si="441"/>
        <v>0</v>
      </c>
      <c r="DV156" s="13">
        <f t="shared" si="442"/>
        <v>0</v>
      </c>
      <c r="DW156" s="13">
        <f t="shared" si="443"/>
        <v>0</v>
      </c>
      <c r="DX156" s="13">
        <f t="shared" si="444"/>
        <v>0</v>
      </c>
      <c r="DY156" s="13">
        <f t="shared" si="445"/>
        <v>0</v>
      </c>
      <c r="DZ156" s="13">
        <f t="shared" si="446"/>
        <v>0</v>
      </c>
      <c r="EA156" s="13">
        <f t="shared" si="447"/>
        <v>0</v>
      </c>
      <c r="EB156" s="13">
        <f t="shared" si="448"/>
        <v>0</v>
      </c>
      <c r="EC156" s="13">
        <f t="shared" si="449"/>
        <v>0</v>
      </c>
      <c r="ED156" s="13">
        <f t="shared" si="450"/>
        <v>0</v>
      </c>
      <c r="EE156" s="13">
        <f t="shared" si="451"/>
        <v>0</v>
      </c>
      <c r="EF156" s="13">
        <f t="shared" si="452"/>
        <v>0</v>
      </c>
      <c r="EG156" s="13">
        <f t="shared" si="453"/>
        <v>0</v>
      </c>
      <c r="EH156" s="13">
        <f t="shared" si="454"/>
        <v>0</v>
      </c>
      <c r="EI156" s="13">
        <f t="shared" si="455"/>
        <v>0</v>
      </c>
      <c r="EJ156" s="13">
        <f t="shared" si="456"/>
        <v>0</v>
      </c>
      <c r="EK156" s="13">
        <f t="shared" si="457"/>
        <v>0</v>
      </c>
      <c r="EL156" s="13">
        <f t="shared" si="458"/>
        <v>0</v>
      </c>
      <c r="EM156" s="13">
        <f t="shared" si="459"/>
        <v>0</v>
      </c>
      <c r="EN156" s="13">
        <f t="shared" si="460"/>
        <v>0</v>
      </c>
      <c r="EO156" s="13">
        <f t="shared" si="461"/>
        <v>0</v>
      </c>
      <c r="EP156" s="13">
        <f t="shared" si="462"/>
        <v>0</v>
      </c>
      <c r="EQ156" s="13">
        <f t="shared" si="463"/>
        <v>0</v>
      </c>
      <c r="ER156" s="13">
        <f t="shared" si="464"/>
        <v>0</v>
      </c>
      <c r="ES156" s="13">
        <f t="shared" si="465"/>
        <v>0</v>
      </c>
      <c r="ET156" s="13">
        <f t="shared" si="466"/>
        <v>0</v>
      </c>
      <c r="EU156" s="13">
        <f t="shared" si="467"/>
        <v>0</v>
      </c>
      <c r="EV156" s="13">
        <f t="shared" si="468"/>
        <v>0</v>
      </c>
      <c r="EW156" s="13">
        <f t="shared" si="469"/>
        <v>0</v>
      </c>
      <c r="EX156" s="13">
        <f t="shared" si="470"/>
        <v>0</v>
      </c>
      <c r="EY156" s="13">
        <f t="shared" si="471"/>
        <v>0</v>
      </c>
      <c r="EZ156" s="13">
        <f t="shared" si="472"/>
        <v>0</v>
      </c>
      <c r="FA156" s="13">
        <f t="shared" si="473"/>
        <v>0</v>
      </c>
      <c r="FB156" s="13">
        <f t="shared" si="474"/>
        <v>0</v>
      </c>
      <c r="FC156" s="13">
        <f t="shared" si="475"/>
        <v>0</v>
      </c>
      <c r="FD156" s="13">
        <f t="shared" si="476"/>
        <v>0</v>
      </c>
      <c r="FE156" s="13">
        <f t="shared" si="477"/>
        <v>0</v>
      </c>
      <c r="FF156" s="13">
        <f t="shared" si="478"/>
        <v>0</v>
      </c>
      <c r="FG156" s="13">
        <f t="shared" si="479"/>
        <v>0</v>
      </c>
      <c r="FH156" s="13">
        <f t="shared" si="480"/>
        <v>0</v>
      </c>
      <c r="FI156" s="13">
        <f t="shared" si="481"/>
        <v>0</v>
      </c>
      <c r="FJ156" s="13">
        <f t="shared" si="482"/>
        <v>0</v>
      </c>
      <c r="FK156" s="13">
        <f t="shared" si="483"/>
        <v>0</v>
      </c>
      <c r="FL156" s="13">
        <f t="shared" si="484"/>
        <v>0</v>
      </c>
      <c r="FM156" s="13">
        <f t="shared" si="485"/>
        <v>0</v>
      </c>
      <c r="FN156" s="13">
        <f t="shared" si="486"/>
        <v>0</v>
      </c>
      <c r="FO156" s="13">
        <f t="shared" si="487"/>
        <v>1</v>
      </c>
      <c r="FP156" s="13">
        <f t="shared" si="488"/>
        <v>0</v>
      </c>
      <c r="FQ156" s="13">
        <f t="shared" si="489"/>
        <v>0</v>
      </c>
      <c r="FR156" s="13">
        <f t="shared" si="490"/>
        <v>0</v>
      </c>
      <c r="FS156" s="13">
        <f t="shared" si="491"/>
        <v>0</v>
      </c>
      <c r="FT156" s="13">
        <f t="shared" si="492"/>
        <v>0</v>
      </c>
      <c r="FU156" s="13">
        <f t="shared" si="493"/>
        <v>0</v>
      </c>
      <c r="FV156" s="13">
        <f t="shared" si="494"/>
        <v>0</v>
      </c>
      <c r="FW156" s="13">
        <f t="shared" si="495"/>
        <v>0</v>
      </c>
      <c r="FX156" s="13">
        <f t="shared" si="496"/>
        <v>0</v>
      </c>
      <c r="FY156" s="13">
        <f t="shared" si="497"/>
        <v>0</v>
      </c>
      <c r="FZ156" s="13">
        <f t="shared" si="498"/>
        <v>0</v>
      </c>
      <c r="GA156" s="13">
        <f t="shared" si="499"/>
        <v>0</v>
      </c>
      <c r="GB156" s="13">
        <f t="shared" si="500"/>
        <v>0</v>
      </c>
      <c r="GC156" s="13">
        <f t="shared" si="501"/>
        <v>0</v>
      </c>
      <c r="GD156" s="13">
        <f t="shared" si="502"/>
        <v>0</v>
      </c>
      <c r="GE156" s="13">
        <f t="shared" si="503"/>
        <v>0</v>
      </c>
      <c r="GF156" s="13">
        <f t="shared" si="504"/>
        <v>0</v>
      </c>
      <c r="GG156" s="13">
        <f t="shared" si="505"/>
        <v>0</v>
      </c>
      <c r="GH156" s="30">
        <f t="shared" si="506"/>
        <v>2</v>
      </c>
    </row>
    <row r="157" spans="1:190">
      <c r="A157" s="2">
        <f>'database including 834 studies'!A157</f>
        <v>156</v>
      </c>
      <c r="B157" s="2">
        <f>'database including 834 studies'!J157</f>
        <v>1</v>
      </c>
      <c r="C157" s="2">
        <f>'database including 834 studies'!K157</f>
        <v>4</v>
      </c>
      <c r="D157" s="2">
        <f>'database including 834 studies'!L157</f>
        <v>0</v>
      </c>
      <c r="E157" s="2">
        <f>'database including 834 studies'!M157</f>
        <v>1</v>
      </c>
      <c r="F157" s="2">
        <f>'database including 834 studies'!N157</f>
        <v>1</v>
      </c>
      <c r="G157" s="2">
        <f>'database including 834 studies'!O157</f>
        <v>1</v>
      </c>
      <c r="H157" s="2">
        <f>'database including 834 studies'!P157</f>
        <v>1</v>
      </c>
      <c r="I157" s="2">
        <f>'database including 834 studies'!Q157</f>
        <v>0</v>
      </c>
      <c r="J157" s="2">
        <f>'database including 834 studies'!R157</f>
        <v>2021</v>
      </c>
      <c r="K157" s="29">
        <f>'database including 834 studies'!A687</f>
        <v>686</v>
      </c>
      <c r="L157" s="2">
        <f>'database including 834 studies'!J687</f>
        <v>0</v>
      </c>
      <c r="M157" s="2">
        <f>'database including 834 studies'!K687</f>
        <v>5</v>
      </c>
      <c r="N157" s="2">
        <f>'database including 834 studies'!L687</f>
        <v>1</v>
      </c>
      <c r="O157" s="2">
        <f>'database including 834 studies'!M687</f>
        <v>1</v>
      </c>
      <c r="P157" s="2">
        <f>'database including 834 studies'!N687</f>
        <v>1</v>
      </c>
      <c r="Q157" s="2">
        <f>'database including 834 studies'!O687</f>
        <v>1</v>
      </c>
      <c r="R157" s="2">
        <f>'database including 834 studies'!P687</f>
        <v>1</v>
      </c>
      <c r="S157" s="2">
        <f>'database including 834 studies'!Q687</f>
        <v>0</v>
      </c>
      <c r="T157" s="2">
        <f>'database including 834 studies'!R687</f>
        <v>2019</v>
      </c>
      <c r="V157" s="13">
        <f t="shared" si="338"/>
        <v>0</v>
      </c>
      <c r="W157" s="13">
        <f t="shared" si="339"/>
        <v>0</v>
      </c>
      <c r="X157" s="13">
        <f t="shared" si="340"/>
        <v>0</v>
      </c>
      <c r="Y157" s="13">
        <f t="shared" si="341"/>
        <v>0</v>
      </c>
      <c r="Z157" s="13">
        <f t="shared" si="342"/>
        <v>0</v>
      </c>
      <c r="AA157" s="13">
        <f t="shared" si="343"/>
        <v>0</v>
      </c>
      <c r="AB157" s="13">
        <f t="shared" si="344"/>
        <v>0</v>
      </c>
      <c r="AC157" s="13">
        <f t="shared" si="345"/>
        <v>0</v>
      </c>
      <c r="AD157" s="13">
        <f t="shared" si="346"/>
        <v>0</v>
      </c>
      <c r="AE157" s="13">
        <f t="shared" si="347"/>
        <v>0</v>
      </c>
      <c r="AF157" s="13">
        <f t="shared" si="348"/>
        <v>0</v>
      </c>
      <c r="AG157" s="13">
        <f t="shared" si="349"/>
        <v>0</v>
      </c>
      <c r="AH157" s="13">
        <f t="shared" si="350"/>
        <v>0</v>
      </c>
      <c r="AI157" s="13">
        <f t="shared" si="351"/>
        <v>0</v>
      </c>
      <c r="AJ157" s="13">
        <f t="shared" si="352"/>
        <v>0</v>
      </c>
      <c r="AK157" s="13">
        <f t="shared" si="353"/>
        <v>0</v>
      </c>
      <c r="AL157" s="13">
        <f t="shared" si="354"/>
        <v>0</v>
      </c>
      <c r="AM157" s="13">
        <f t="shared" si="355"/>
        <v>0</v>
      </c>
      <c r="AN157" s="13">
        <f t="shared" si="356"/>
        <v>0</v>
      </c>
      <c r="AO157" s="13">
        <f t="shared" si="357"/>
        <v>0</v>
      </c>
      <c r="AP157" s="13">
        <f t="shared" si="358"/>
        <v>0</v>
      </c>
      <c r="AQ157" s="13">
        <f t="shared" si="359"/>
        <v>0</v>
      </c>
      <c r="AR157" s="13">
        <f t="shared" si="360"/>
        <v>0</v>
      </c>
      <c r="AS157" s="13">
        <f t="shared" si="361"/>
        <v>0</v>
      </c>
      <c r="AT157" s="13">
        <f t="shared" si="362"/>
        <v>0</v>
      </c>
      <c r="AU157" s="13">
        <f t="shared" si="363"/>
        <v>0</v>
      </c>
      <c r="AV157" s="13">
        <f t="shared" si="364"/>
        <v>0</v>
      </c>
      <c r="AW157" s="13">
        <f t="shared" si="365"/>
        <v>0</v>
      </c>
      <c r="AX157" s="13">
        <f t="shared" si="366"/>
        <v>0</v>
      </c>
      <c r="AY157" s="13">
        <f t="shared" si="367"/>
        <v>0</v>
      </c>
      <c r="AZ157" s="13">
        <f t="shared" si="368"/>
        <v>0</v>
      </c>
      <c r="BA157" s="13">
        <f t="shared" si="369"/>
        <v>0</v>
      </c>
      <c r="BB157" s="13">
        <f t="shared" si="370"/>
        <v>0</v>
      </c>
      <c r="BC157" s="13">
        <f t="shared" si="371"/>
        <v>0</v>
      </c>
      <c r="BD157" s="13">
        <f t="shared" si="372"/>
        <v>0</v>
      </c>
      <c r="BE157" s="13">
        <f t="shared" si="373"/>
        <v>0</v>
      </c>
      <c r="BF157" s="13">
        <f t="shared" si="374"/>
        <v>0</v>
      </c>
      <c r="BG157" s="13">
        <f t="shared" si="375"/>
        <v>0</v>
      </c>
      <c r="BH157" s="13">
        <f t="shared" si="376"/>
        <v>0</v>
      </c>
      <c r="BI157" s="13">
        <f t="shared" si="377"/>
        <v>0</v>
      </c>
      <c r="BJ157" s="13">
        <f t="shared" si="378"/>
        <v>0</v>
      </c>
      <c r="BK157" s="13">
        <f t="shared" si="379"/>
        <v>0</v>
      </c>
      <c r="BL157" s="13">
        <f t="shared" si="380"/>
        <v>0</v>
      </c>
      <c r="BM157" s="13">
        <f t="shared" si="381"/>
        <v>0</v>
      </c>
      <c r="BN157" s="13">
        <f t="shared" si="382"/>
        <v>0</v>
      </c>
      <c r="BO157" s="13">
        <f t="shared" si="383"/>
        <v>0</v>
      </c>
      <c r="BP157" s="13">
        <f t="shared" si="384"/>
        <v>0</v>
      </c>
      <c r="BQ157" s="13">
        <f t="shared" si="385"/>
        <v>0</v>
      </c>
      <c r="BR157" s="13">
        <f t="shared" si="386"/>
        <v>0</v>
      </c>
      <c r="BS157" s="13">
        <f t="shared" si="387"/>
        <v>0</v>
      </c>
      <c r="BT157" s="13">
        <f t="shared" si="388"/>
        <v>0</v>
      </c>
      <c r="BU157" s="13">
        <f t="shared" si="389"/>
        <v>0</v>
      </c>
      <c r="BV157" s="13">
        <f t="shared" si="390"/>
        <v>0</v>
      </c>
      <c r="BW157" s="13">
        <f t="shared" si="391"/>
        <v>0</v>
      </c>
      <c r="BX157" s="13">
        <f t="shared" si="392"/>
        <v>0</v>
      </c>
      <c r="BY157" s="13">
        <f t="shared" si="393"/>
        <v>0</v>
      </c>
      <c r="BZ157" s="13">
        <f t="shared" si="394"/>
        <v>0</v>
      </c>
      <c r="CA157" s="13">
        <f t="shared" si="395"/>
        <v>0</v>
      </c>
      <c r="CB157" s="13">
        <f t="shared" si="396"/>
        <v>1</v>
      </c>
      <c r="CC157" s="13">
        <f t="shared" si="397"/>
        <v>0</v>
      </c>
      <c r="CD157" s="13">
        <f t="shared" si="398"/>
        <v>0</v>
      </c>
      <c r="CE157" s="13">
        <f t="shared" si="399"/>
        <v>0</v>
      </c>
      <c r="CF157" s="13">
        <f t="shared" si="400"/>
        <v>0</v>
      </c>
      <c r="CG157" s="13">
        <f t="shared" si="401"/>
        <v>0</v>
      </c>
      <c r="CH157" s="13">
        <f t="shared" si="402"/>
        <v>0</v>
      </c>
      <c r="CI157" s="13">
        <f t="shared" si="403"/>
        <v>0</v>
      </c>
      <c r="CJ157" s="13">
        <f t="shared" si="404"/>
        <v>0</v>
      </c>
      <c r="CK157" s="13">
        <f t="shared" si="405"/>
        <v>0</v>
      </c>
      <c r="CL157" s="13">
        <f t="shared" si="406"/>
        <v>0</v>
      </c>
      <c r="CM157" s="13">
        <f t="shared" si="407"/>
        <v>0</v>
      </c>
      <c r="CN157" s="13">
        <f t="shared" si="408"/>
        <v>0</v>
      </c>
      <c r="CO157" s="13">
        <f t="shared" si="409"/>
        <v>0</v>
      </c>
      <c r="CP157" s="13">
        <f t="shared" si="410"/>
        <v>0</v>
      </c>
      <c r="CQ157" s="13">
        <f t="shared" si="411"/>
        <v>0</v>
      </c>
      <c r="CR157" s="13">
        <f t="shared" si="412"/>
        <v>0</v>
      </c>
      <c r="CS157" s="13">
        <f t="shared" si="413"/>
        <v>0</v>
      </c>
      <c r="CT157" s="13">
        <f t="shared" si="414"/>
        <v>0</v>
      </c>
      <c r="CU157" s="13">
        <f t="shared" si="415"/>
        <v>0</v>
      </c>
      <c r="CV157" s="13">
        <f t="shared" si="416"/>
        <v>0</v>
      </c>
      <c r="CW157" s="13">
        <f t="shared" si="417"/>
        <v>0</v>
      </c>
      <c r="CX157" s="13">
        <f t="shared" si="418"/>
        <v>0</v>
      </c>
      <c r="CY157" s="13">
        <f t="shared" si="419"/>
        <v>0</v>
      </c>
      <c r="CZ157" s="13">
        <f t="shared" si="420"/>
        <v>0</v>
      </c>
      <c r="DA157" s="13">
        <f t="shared" si="421"/>
        <v>0</v>
      </c>
      <c r="DB157" s="13">
        <f t="shared" si="422"/>
        <v>0</v>
      </c>
      <c r="DC157" s="13">
        <f t="shared" si="423"/>
        <v>0</v>
      </c>
      <c r="DD157" s="13">
        <f t="shared" si="424"/>
        <v>0</v>
      </c>
      <c r="DE157" s="13">
        <f t="shared" si="425"/>
        <v>0</v>
      </c>
      <c r="DF157" s="13">
        <f t="shared" si="426"/>
        <v>0</v>
      </c>
      <c r="DG157" s="13">
        <f t="shared" si="427"/>
        <v>0</v>
      </c>
      <c r="DH157" s="13">
        <f t="shared" si="428"/>
        <v>0</v>
      </c>
      <c r="DI157" s="13">
        <f t="shared" si="429"/>
        <v>0</v>
      </c>
      <c r="DJ157" s="13">
        <f t="shared" si="430"/>
        <v>0</v>
      </c>
      <c r="DK157" s="13">
        <f t="shared" si="431"/>
        <v>0</v>
      </c>
      <c r="DL157" s="13">
        <f t="shared" si="432"/>
        <v>0</v>
      </c>
      <c r="DM157" s="13">
        <f t="shared" si="433"/>
        <v>0</v>
      </c>
      <c r="DN157" s="13">
        <f t="shared" si="434"/>
        <v>0</v>
      </c>
      <c r="DO157" s="13">
        <f t="shared" si="435"/>
        <v>0</v>
      </c>
      <c r="DP157" s="13">
        <f t="shared" si="436"/>
        <v>0</v>
      </c>
      <c r="DQ157" s="13">
        <f t="shared" si="437"/>
        <v>0</v>
      </c>
      <c r="DR157" s="13">
        <f t="shared" si="438"/>
        <v>0</v>
      </c>
      <c r="DS157" s="13">
        <f t="shared" si="439"/>
        <v>0</v>
      </c>
      <c r="DT157" s="13">
        <f t="shared" si="440"/>
        <v>0</v>
      </c>
      <c r="DU157" s="13">
        <f t="shared" si="441"/>
        <v>0</v>
      </c>
      <c r="DV157" s="13">
        <f t="shared" si="442"/>
        <v>0</v>
      </c>
      <c r="DW157" s="13">
        <f t="shared" si="443"/>
        <v>0</v>
      </c>
      <c r="DX157" s="13">
        <f t="shared" si="444"/>
        <v>0</v>
      </c>
      <c r="DY157" s="13">
        <f t="shared" si="445"/>
        <v>0</v>
      </c>
      <c r="DZ157" s="13">
        <f t="shared" si="446"/>
        <v>0</v>
      </c>
      <c r="EA157" s="13">
        <f t="shared" si="447"/>
        <v>0</v>
      </c>
      <c r="EB157" s="13">
        <f t="shared" si="448"/>
        <v>0</v>
      </c>
      <c r="EC157" s="13">
        <f t="shared" si="449"/>
        <v>0</v>
      </c>
      <c r="ED157" s="13">
        <f t="shared" si="450"/>
        <v>0</v>
      </c>
      <c r="EE157" s="13">
        <f t="shared" si="451"/>
        <v>0</v>
      </c>
      <c r="EF157" s="13">
        <f t="shared" si="452"/>
        <v>0</v>
      </c>
      <c r="EG157" s="13">
        <f t="shared" si="453"/>
        <v>0</v>
      </c>
      <c r="EH157" s="13">
        <f t="shared" si="454"/>
        <v>0</v>
      </c>
      <c r="EI157" s="13">
        <f t="shared" si="455"/>
        <v>0</v>
      </c>
      <c r="EJ157" s="13">
        <f t="shared" si="456"/>
        <v>0</v>
      </c>
      <c r="EK157" s="13">
        <f t="shared" si="457"/>
        <v>0</v>
      </c>
      <c r="EL157" s="13">
        <f t="shared" si="458"/>
        <v>0</v>
      </c>
      <c r="EM157" s="13">
        <f t="shared" si="459"/>
        <v>0</v>
      </c>
      <c r="EN157" s="13">
        <f t="shared" si="460"/>
        <v>0</v>
      </c>
      <c r="EO157" s="13">
        <f t="shared" si="461"/>
        <v>0</v>
      </c>
      <c r="EP157" s="13">
        <f t="shared" si="462"/>
        <v>0</v>
      </c>
      <c r="EQ157" s="13">
        <f t="shared" si="463"/>
        <v>0</v>
      </c>
      <c r="ER157" s="13">
        <f t="shared" si="464"/>
        <v>0</v>
      </c>
      <c r="ES157" s="13">
        <f t="shared" si="465"/>
        <v>0</v>
      </c>
      <c r="ET157" s="13">
        <f t="shared" si="466"/>
        <v>0</v>
      </c>
      <c r="EU157" s="13">
        <f t="shared" si="467"/>
        <v>0</v>
      </c>
      <c r="EV157" s="13">
        <f t="shared" si="468"/>
        <v>0</v>
      </c>
      <c r="EW157" s="13">
        <f t="shared" si="469"/>
        <v>0</v>
      </c>
      <c r="EX157" s="13">
        <f t="shared" si="470"/>
        <v>0</v>
      </c>
      <c r="EY157" s="13">
        <f t="shared" si="471"/>
        <v>0</v>
      </c>
      <c r="EZ157" s="13">
        <f t="shared" si="472"/>
        <v>0</v>
      </c>
      <c r="FA157" s="13">
        <f t="shared" si="473"/>
        <v>0</v>
      </c>
      <c r="FB157" s="13">
        <f t="shared" si="474"/>
        <v>0</v>
      </c>
      <c r="FC157" s="13">
        <f t="shared" si="475"/>
        <v>0</v>
      </c>
      <c r="FD157" s="13">
        <f t="shared" si="476"/>
        <v>0</v>
      </c>
      <c r="FE157" s="13">
        <f t="shared" si="477"/>
        <v>0</v>
      </c>
      <c r="FF157" s="13">
        <f t="shared" si="478"/>
        <v>0</v>
      </c>
      <c r="FG157" s="13">
        <f t="shared" si="479"/>
        <v>0</v>
      </c>
      <c r="FH157" s="13">
        <f t="shared" si="480"/>
        <v>0</v>
      </c>
      <c r="FI157" s="13">
        <f t="shared" si="481"/>
        <v>0</v>
      </c>
      <c r="FJ157" s="13">
        <f t="shared" si="482"/>
        <v>0</v>
      </c>
      <c r="FK157" s="13">
        <f t="shared" si="483"/>
        <v>0</v>
      </c>
      <c r="FL157" s="13">
        <f t="shared" si="484"/>
        <v>0</v>
      </c>
      <c r="FM157" s="13">
        <f t="shared" si="485"/>
        <v>0</v>
      </c>
      <c r="FN157" s="13">
        <f t="shared" si="486"/>
        <v>0</v>
      </c>
      <c r="FO157" s="13">
        <f t="shared" si="487"/>
        <v>0</v>
      </c>
      <c r="FP157" s="13">
        <f t="shared" si="488"/>
        <v>0</v>
      </c>
      <c r="FQ157" s="13">
        <f t="shared" si="489"/>
        <v>0</v>
      </c>
      <c r="FR157" s="13">
        <f t="shared" si="490"/>
        <v>1</v>
      </c>
      <c r="FS157" s="13">
        <f t="shared" si="491"/>
        <v>0</v>
      </c>
      <c r="FT157" s="13">
        <f t="shared" si="492"/>
        <v>0</v>
      </c>
      <c r="FU157" s="13">
        <f t="shared" si="493"/>
        <v>0</v>
      </c>
      <c r="FV157" s="13">
        <f t="shared" si="494"/>
        <v>0</v>
      </c>
      <c r="FW157" s="13">
        <f t="shared" si="495"/>
        <v>0</v>
      </c>
      <c r="FX157" s="13">
        <f t="shared" si="496"/>
        <v>0</v>
      </c>
      <c r="FY157" s="13">
        <f t="shared" si="497"/>
        <v>0</v>
      </c>
      <c r="FZ157" s="13">
        <f t="shared" si="498"/>
        <v>0</v>
      </c>
      <c r="GA157" s="13">
        <f t="shared" si="499"/>
        <v>0</v>
      </c>
      <c r="GB157" s="13">
        <f t="shared" si="500"/>
        <v>0</v>
      </c>
      <c r="GC157" s="13">
        <f t="shared" si="501"/>
        <v>0</v>
      </c>
      <c r="GD157" s="13">
        <f t="shared" si="502"/>
        <v>0</v>
      </c>
      <c r="GE157" s="13">
        <f t="shared" si="503"/>
        <v>0</v>
      </c>
      <c r="GF157" s="13">
        <f t="shared" si="504"/>
        <v>0</v>
      </c>
      <c r="GG157" s="13">
        <f t="shared" si="505"/>
        <v>0</v>
      </c>
      <c r="GH157" s="30">
        <f t="shared" si="506"/>
        <v>2</v>
      </c>
    </row>
    <row r="158" spans="1:190">
      <c r="A158" s="2">
        <f>'database including 834 studies'!A158</f>
        <v>157</v>
      </c>
      <c r="B158" s="2">
        <f>'database including 834 studies'!J158</f>
        <v>1</v>
      </c>
      <c r="C158" s="2">
        <f>'database including 834 studies'!K158</f>
        <v>4</v>
      </c>
      <c r="D158" s="2">
        <f>'database including 834 studies'!L158</f>
        <v>0</v>
      </c>
      <c r="E158" s="2">
        <f>'database including 834 studies'!M158</f>
        <v>1</v>
      </c>
      <c r="F158" s="2">
        <f>'database including 834 studies'!N158</f>
        <v>1</v>
      </c>
      <c r="G158" s="2">
        <f>'database including 834 studies'!O158</f>
        <v>1</v>
      </c>
      <c r="H158" s="2">
        <f>'database including 834 studies'!P158</f>
        <v>1</v>
      </c>
      <c r="I158" s="2">
        <f>'database including 834 studies'!Q158</f>
        <v>0</v>
      </c>
      <c r="J158" s="2">
        <f>'database including 834 studies'!R158</f>
        <v>2018</v>
      </c>
      <c r="K158" s="29">
        <f>'database including 834 studies'!A688</f>
        <v>687</v>
      </c>
      <c r="L158" s="2">
        <f>'database including 834 studies'!J688</f>
        <v>0</v>
      </c>
      <c r="M158" s="2">
        <f>'database including 834 studies'!K688</f>
        <v>5</v>
      </c>
      <c r="N158" s="2">
        <f>'database including 834 studies'!L688</f>
        <v>1</v>
      </c>
      <c r="O158" s="2">
        <f>'database including 834 studies'!M688</f>
        <v>1</v>
      </c>
      <c r="P158" s="2">
        <f>'database including 834 studies'!N688</f>
        <v>1</v>
      </c>
      <c r="Q158" s="2">
        <f>'database including 834 studies'!O688</f>
        <v>1</v>
      </c>
      <c r="R158" s="2">
        <f>'database including 834 studies'!P688</f>
        <v>0</v>
      </c>
      <c r="S158" s="2">
        <f>'database including 834 studies'!Q688</f>
        <v>1</v>
      </c>
      <c r="T158" s="2">
        <f>'database including 834 studies'!R688</f>
        <v>2018</v>
      </c>
      <c r="V158" s="13">
        <f t="shared" si="338"/>
        <v>0</v>
      </c>
      <c r="W158" s="13">
        <f t="shared" si="339"/>
        <v>0</v>
      </c>
      <c r="X158" s="13">
        <f t="shared" si="340"/>
        <v>0</v>
      </c>
      <c r="Y158" s="13">
        <f t="shared" si="341"/>
        <v>0</v>
      </c>
      <c r="Z158" s="13">
        <f t="shared" si="342"/>
        <v>0</v>
      </c>
      <c r="AA158" s="13">
        <f t="shared" si="343"/>
        <v>0</v>
      </c>
      <c r="AB158" s="13">
        <f t="shared" si="344"/>
        <v>0</v>
      </c>
      <c r="AC158" s="13">
        <f t="shared" si="345"/>
        <v>0</v>
      </c>
      <c r="AD158" s="13">
        <f t="shared" si="346"/>
        <v>0</v>
      </c>
      <c r="AE158" s="13">
        <f t="shared" si="347"/>
        <v>0</v>
      </c>
      <c r="AF158" s="13">
        <f t="shared" si="348"/>
        <v>0</v>
      </c>
      <c r="AG158" s="13">
        <f t="shared" si="349"/>
        <v>0</v>
      </c>
      <c r="AH158" s="13">
        <f t="shared" si="350"/>
        <v>0</v>
      </c>
      <c r="AI158" s="13">
        <f t="shared" si="351"/>
        <v>0</v>
      </c>
      <c r="AJ158" s="13">
        <f t="shared" si="352"/>
        <v>0</v>
      </c>
      <c r="AK158" s="13">
        <f t="shared" si="353"/>
        <v>0</v>
      </c>
      <c r="AL158" s="13">
        <f t="shared" si="354"/>
        <v>0</v>
      </c>
      <c r="AM158" s="13">
        <f t="shared" si="355"/>
        <v>0</v>
      </c>
      <c r="AN158" s="13">
        <f t="shared" si="356"/>
        <v>0</v>
      </c>
      <c r="AO158" s="13">
        <f t="shared" si="357"/>
        <v>0</v>
      </c>
      <c r="AP158" s="13">
        <f t="shared" si="358"/>
        <v>0</v>
      </c>
      <c r="AQ158" s="13">
        <f t="shared" si="359"/>
        <v>0</v>
      </c>
      <c r="AR158" s="13">
        <f t="shared" si="360"/>
        <v>0</v>
      </c>
      <c r="AS158" s="13">
        <f t="shared" si="361"/>
        <v>0</v>
      </c>
      <c r="AT158" s="13">
        <f t="shared" si="362"/>
        <v>0</v>
      </c>
      <c r="AU158" s="13">
        <f t="shared" si="363"/>
        <v>0</v>
      </c>
      <c r="AV158" s="13">
        <f t="shared" si="364"/>
        <v>0</v>
      </c>
      <c r="AW158" s="13">
        <f t="shared" si="365"/>
        <v>0</v>
      </c>
      <c r="AX158" s="13">
        <f t="shared" si="366"/>
        <v>0</v>
      </c>
      <c r="AY158" s="13">
        <f t="shared" si="367"/>
        <v>0</v>
      </c>
      <c r="AZ158" s="13">
        <f t="shared" si="368"/>
        <v>0</v>
      </c>
      <c r="BA158" s="13">
        <f t="shared" si="369"/>
        <v>0</v>
      </c>
      <c r="BB158" s="13">
        <f t="shared" si="370"/>
        <v>0</v>
      </c>
      <c r="BC158" s="13">
        <f t="shared" si="371"/>
        <v>0</v>
      </c>
      <c r="BD158" s="13">
        <f t="shared" si="372"/>
        <v>0</v>
      </c>
      <c r="BE158" s="13">
        <f t="shared" si="373"/>
        <v>0</v>
      </c>
      <c r="BF158" s="13">
        <f t="shared" si="374"/>
        <v>0</v>
      </c>
      <c r="BG158" s="13">
        <f t="shared" si="375"/>
        <v>0</v>
      </c>
      <c r="BH158" s="13">
        <f t="shared" si="376"/>
        <v>0</v>
      </c>
      <c r="BI158" s="13">
        <f t="shared" si="377"/>
        <v>0</v>
      </c>
      <c r="BJ158" s="13">
        <f t="shared" si="378"/>
        <v>0</v>
      </c>
      <c r="BK158" s="13">
        <f t="shared" si="379"/>
        <v>0</v>
      </c>
      <c r="BL158" s="13">
        <f t="shared" si="380"/>
        <v>0</v>
      </c>
      <c r="BM158" s="13">
        <f t="shared" si="381"/>
        <v>0</v>
      </c>
      <c r="BN158" s="13">
        <f t="shared" si="382"/>
        <v>0</v>
      </c>
      <c r="BO158" s="13">
        <f t="shared" si="383"/>
        <v>0</v>
      </c>
      <c r="BP158" s="13">
        <f t="shared" si="384"/>
        <v>0</v>
      </c>
      <c r="BQ158" s="13">
        <f t="shared" si="385"/>
        <v>0</v>
      </c>
      <c r="BR158" s="13">
        <f t="shared" si="386"/>
        <v>0</v>
      </c>
      <c r="BS158" s="13">
        <f t="shared" si="387"/>
        <v>0</v>
      </c>
      <c r="BT158" s="13">
        <f t="shared" si="388"/>
        <v>0</v>
      </c>
      <c r="BU158" s="13">
        <f t="shared" si="389"/>
        <v>0</v>
      </c>
      <c r="BV158" s="13">
        <f t="shared" si="390"/>
        <v>0</v>
      </c>
      <c r="BW158" s="13">
        <f t="shared" si="391"/>
        <v>0</v>
      </c>
      <c r="BX158" s="13">
        <f t="shared" si="392"/>
        <v>0</v>
      </c>
      <c r="BY158" s="13">
        <f t="shared" si="393"/>
        <v>1</v>
      </c>
      <c r="BZ158" s="13">
        <f t="shared" si="394"/>
        <v>0</v>
      </c>
      <c r="CA158" s="13">
        <f t="shared" si="395"/>
        <v>0</v>
      </c>
      <c r="CB158" s="13">
        <f t="shared" si="396"/>
        <v>0</v>
      </c>
      <c r="CC158" s="13">
        <f t="shared" si="397"/>
        <v>0</v>
      </c>
      <c r="CD158" s="13">
        <f t="shared" si="398"/>
        <v>0</v>
      </c>
      <c r="CE158" s="13">
        <f t="shared" si="399"/>
        <v>0</v>
      </c>
      <c r="CF158" s="13">
        <f t="shared" si="400"/>
        <v>0</v>
      </c>
      <c r="CG158" s="13">
        <f t="shared" si="401"/>
        <v>0</v>
      </c>
      <c r="CH158" s="13">
        <f t="shared" si="402"/>
        <v>0</v>
      </c>
      <c r="CI158" s="13">
        <f t="shared" si="403"/>
        <v>0</v>
      </c>
      <c r="CJ158" s="13">
        <f t="shared" si="404"/>
        <v>0</v>
      </c>
      <c r="CK158" s="13">
        <f t="shared" si="405"/>
        <v>0</v>
      </c>
      <c r="CL158" s="13">
        <f t="shared" si="406"/>
        <v>0</v>
      </c>
      <c r="CM158" s="13">
        <f t="shared" si="407"/>
        <v>0</v>
      </c>
      <c r="CN158" s="13">
        <f t="shared" si="408"/>
        <v>0</v>
      </c>
      <c r="CO158" s="13">
        <f t="shared" si="409"/>
        <v>0</v>
      </c>
      <c r="CP158" s="13">
        <f t="shared" si="410"/>
        <v>0</v>
      </c>
      <c r="CQ158" s="13">
        <f t="shared" si="411"/>
        <v>0</v>
      </c>
      <c r="CR158" s="13">
        <f t="shared" si="412"/>
        <v>0</v>
      </c>
      <c r="CS158" s="13">
        <f t="shared" si="413"/>
        <v>0</v>
      </c>
      <c r="CT158" s="13">
        <f t="shared" si="414"/>
        <v>0</v>
      </c>
      <c r="CU158" s="13">
        <f t="shared" si="415"/>
        <v>0</v>
      </c>
      <c r="CV158" s="13">
        <f t="shared" si="416"/>
        <v>0</v>
      </c>
      <c r="CW158" s="13">
        <f t="shared" si="417"/>
        <v>0</v>
      </c>
      <c r="CX158" s="13">
        <f t="shared" si="418"/>
        <v>0</v>
      </c>
      <c r="CY158" s="13">
        <f t="shared" si="419"/>
        <v>0</v>
      </c>
      <c r="CZ158" s="13">
        <f t="shared" si="420"/>
        <v>0</v>
      </c>
      <c r="DA158" s="13">
        <f t="shared" si="421"/>
        <v>0</v>
      </c>
      <c r="DB158" s="13">
        <f t="shared" si="422"/>
        <v>0</v>
      </c>
      <c r="DC158" s="13">
        <f t="shared" si="423"/>
        <v>0</v>
      </c>
      <c r="DD158" s="13">
        <f t="shared" si="424"/>
        <v>0</v>
      </c>
      <c r="DE158" s="13">
        <f t="shared" si="425"/>
        <v>0</v>
      </c>
      <c r="DF158" s="13">
        <f t="shared" si="426"/>
        <v>0</v>
      </c>
      <c r="DG158" s="13">
        <f t="shared" si="427"/>
        <v>0</v>
      </c>
      <c r="DH158" s="13">
        <f t="shared" si="428"/>
        <v>0</v>
      </c>
      <c r="DI158" s="13">
        <f t="shared" si="429"/>
        <v>0</v>
      </c>
      <c r="DJ158" s="13">
        <f t="shared" si="430"/>
        <v>0</v>
      </c>
      <c r="DK158" s="13">
        <f t="shared" si="431"/>
        <v>0</v>
      </c>
      <c r="DL158" s="13">
        <f t="shared" si="432"/>
        <v>0</v>
      </c>
      <c r="DM158" s="13">
        <f t="shared" si="433"/>
        <v>0</v>
      </c>
      <c r="DN158" s="13">
        <f t="shared" si="434"/>
        <v>0</v>
      </c>
      <c r="DO158" s="13">
        <f t="shared" si="435"/>
        <v>0</v>
      </c>
      <c r="DP158" s="13">
        <f t="shared" si="436"/>
        <v>0</v>
      </c>
      <c r="DQ158" s="13">
        <f t="shared" si="437"/>
        <v>0</v>
      </c>
      <c r="DR158" s="13">
        <f t="shared" si="438"/>
        <v>0</v>
      </c>
      <c r="DS158" s="13">
        <f t="shared" si="439"/>
        <v>0</v>
      </c>
      <c r="DT158" s="13">
        <f t="shared" si="440"/>
        <v>0</v>
      </c>
      <c r="DU158" s="13">
        <f t="shared" si="441"/>
        <v>0</v>
      </c>
      <c r="DV158" s="13">
        <f t="shared" si="442"/>
        <v>0</v>
      </c>
      <c r="DW158" s="13">
        <f t="shared" si="443"/>
        <v>0</v>
      </c>
      <c r="DX158" s="13">
        <f t="shared" si="444"/>
        <v>0</v>
      </c>
      <c r="DY158" s="13">
        <f t="shared" si="445"/>
        <v>0</v>
      </c>
      <c r="DZ158" s="13">
        <f t="shared" si="446"/>
        <v>0</v>
      </c>
      <c r="EA158" s="13">
        <f t="shared" si="447"/>
        <v>0</v>
      </c>
      <c r="EB158" s="13">
        <f t="shared" si="448"/>
        <v>0</v>
      </c>
      <c r="EC158" s="13">
        <f t="shared" si="449"/>
        <v>0</v>
      </c>
      <c r="ED158" s="13">
        <f t="shared" si="450"/>
        <v>0</v>
      </c>
      <c r="EE158" s="13">
        <f t="shared" si="451"/>
        <v>0</v>
      </c>
      <c r="EF158" s="13">
        <f t="shared" si="452"/>
        <v>0</v>
      </c>
      <c r="EG158" s="13">
        <f t="shared" si="453"/>
        <v>0</v>
      </c>
      <c r="EH158" s="13">
        <f t="shared" si="454"/>
        <v>0</v>
      </c>
      <c r="EI158" s="13">
        <f t="shared" si="455"/>
        <v>0</v>
      </c>
      <c r="EJ158" s="13">
        <f t="shared" si="456"/>
        <v>0</v>
      </c>
      <c r="EK158" s="13">
        <f t="shared" si="457"/>
        <v>0</v>
      </c>
      <c r="EL158" s="13">
        <f t="shared" si="458"/>
        <v>0</v>
      </c>
      <c r="EM158" s="13">
        <f t="shared" si="459"/>
        <v>0</v>
      </c>
      <c r="EN158" s="13">
        <f t="shared" si="460"/>
        <v>0</v>
      </c>
      <c r="EO158" s="13">
        <f t="shared" si="461"/>
        <v>0</v>
      </c>
      <c r="EP158" s="13">
        <f t="shared" si="462"/>
        <v>0</v>
      </c>
      <c r="EQ158" s="13">
        <f t="shared" si="463"/>
        <v>0</v>
      </c>
      <c r="ER158" s="13">
        <f t="shared" si="464"/>
        <v>0</v>
      </c>
      <c r="ES158" s="13">
        <f t="shared" si="465"/>
        <v>0</v>
      </c>
      <c r="ET158" s="13">
        <f t="shared" si="466"/>
        <v>0</v>
      </c>
      <c r="EU158" s="13">
        <f t="shared" si="467"/>
        <v>0</v>
      </c>
      <c r="EV158" s="13">
        <f t="shared" si="468"/>
        <v>0</v>
      </c>
      <c r="EW158" s="13">
        <f t="shared" si="469"/>
        <v>0</v>
      </c>
      <c r="EX158" s="13">
        <f t="shared" si="470"/>
        <v>0</v>
      </c>
      <c r="EY158" s="13">
        <f t="shared" si="471"/>
        <v>0</v>
      </c>
      <c r="EZ158" s="13">
        <f t="shared" si="472"/>
        <v>0</v>
      </c>
      <c r="FA158" s="13">
        <f t="shared" si="473"/>
        <v>0</v>
      </c>
      <c r="FB158" s="13">
        <f t="shared" si="474"/>
        <v>0</v>
      </c>
      <c r="FC158" s="13">
        <f t="shared" si="475"/>
        <v>0</v>
      </c>
      <c r="FD158" s="13">
        <f t="shared" si="476"/>
        <v>0</v>
      </c>
      <c r="FE158" s="13">
        <f t="shared" si="477"/>
        <v>0</v>
      </c>
      <c r="FF158" s="13">
        <f t="shared" si="478"/>
        <v>0</v>
      </c>
      <c r="FG158" s="13">
        <f t="shared" si="479"/>
        <v>0</v>
      </c>
      <c r="FH158" s="13">
        <f t="shared" si="480"/>
        <v>0</v>
      </c>
      <c r="FI158" s="13">
        <f t="shared" si="481"/>
        <v>0</v>
      </c>
      <c r="FJ158" s="13">
        <f t="shared" si="482"/>
        <v>0</v>
      </c>
      <c r="FK158" s="13">
        <f t="shared" si="483"/>
        <v>0</v>
      </c>
      <c r="FL158" s="13">
        <f t="shared" si="484"/>
        <v>0</v>
      </c>
      <c r="FM158" s="13">
        <f t="shared" si="485"/>
        <v>0</v>
      </c>
      <c r="FN158" s="13">
        <f t="shared" si="486"/>
        <v>0</v>
      </c>
      <c r="FO158" s="13">
        <f t="shared" si="487"/>
        <v>0</v>
      </c>
      <c r="FP158" s="13">
        <f t="shared" si="488"/>
        <v>0</v>
      </c>
      <c r="FQ158" s="13">
        <f t="shared" si="489"/>
        <v>1</v>
      </c>
      <c r="FR158" s="13">
        <f t="shared" si="490"/>
        <v>0</v>
      </c>
      <c r="FS158" s="13">
        <f t="shared" si="491"/>
        <v>0</v>
      </c>
      <c r="FT158" s="13">
        <f t="shared" si="492"/>
        <v>0</v>
      </c>
      <c r="FU158" s="13">
        <f t="shared" si="493"/>
        <v>0</v>
      </c>
      <c r="FV158" s="13">
        <f t="shared" si="494"/>
        <v>0</v>
      </c>
      <c r="FW158" s="13">
        <f t="shared" si="495"/>
        <v>0</v>
      </c>
      <c r="FX158" s="13">
        <f t="shared" si="496"/>
        <v>0</v>
      </c>
      <c r="FY158" s="13">
        <f t="shared" si="497"/>
        <v>0</v>
      </c>
      <c r="FZ158" s="13">
        <f t="shared" si="498"/>
        <v>0</v>
      </c>
      <c r="GA158" s="13">
        <f t="shared" si="499"/>
        <v>0</v>
      </c>
      <c r="GB158" s="13">
        <f t="shared" si="500"/>
        <v>0</v>
      </c>
      <c r="GC158" s="13">
        <f t="shared" si="501"/>
        <v>0</v>
      </c>
      <c r="GD158" s="13">
        <f t="shared" si="502"/>
        <v>0</v>
      </c>
      <c r="GE158" s="13">
        <f t="shared" si="503"/>
        <v>0</v>
      </c>
      <c r="GF158" s="13">
        <f t="shared" si="504"/>
        <v>0</v>
      </c>
      <c r="GG158" s="13">
        <f t="shared" si="505"/>
        <v>0</v>
      </c>
      <c r="GH158" s="30">
        <f t="shared" si="506"/>
        <v>2</v>
      </c>
    </row>
    <row r="159" spans="1:190">
      <c r="A159" s="2">
        <f>'database including 834 studies'!A159</f>
        <v>158</v>
      </c>
      <c r="B159" s="2">
        <f>'database including 834 studies'!J159</f>
        <v>1</v>
      </c>
      <c r="C159" s="2">
        <f>'database including 834 studies'!K159</f>
        <v>4</v>
      </c>
      <c r="D159" s="2">
        <f>'database including 834 studies'!L159</f>
        <v>1</v>
      </c>
      <c r="E159" s="2">
        <f>'database including 834 studies'!M159</f>
        <v>1</v>
      </c>
      <c r="F159" s="2">
        <f>'database including 834 studies'!N159</f>
        <v>0</v>
      </c>
      <c r="G159" s="2">
        <f>'database including 834 studies'!O159</f>
        <v>1</v>
      </c>
      <c r="H159" s="2">
        <f>'database including 834 studies'!P159</f>
        <v>1</v>
      </c>
      <c r="I159" s="2">
        <f>'database including 834 studies'!Q159</f>
        <v>0</v>
      </c>
      <c r="J159" s="2">
        <f>'database including 834 studies'!R159</f>
        <v>2019</v>
      </c>
      <c r="K159" s="29">
        <f>'database including 834 studies'!A689</f>
        <v>688</v>
      </c>
      <c r="L159" s="2">
        <f>'database including 834 studies'!J689</f>
        <v>0</v>
      </c>
      <c r="M159" s="2">
        <f>'database including 834 studies'!K689</f>
        <v>5</v>
      </c>
      <c r="N159" s="2">
        <f>'database including 834 studies'!L689</f>
        <v>1</v>
      </c>
      <c r="O159" s="2">
        <f>'database including 834 studies'!M689</f>
        <v>1</v>
      </c>
      <c r="P159" s="2">
        <f>'database including 834 studies'!N689</f>
        <v>1</v>
      </c>
      <c r="Q159" s="2">
        <f>'database including 834 studies'!O689</f>
        <v>1</v>
      </c>
      <c r="R159" s="2">
        <f>'database including 834 studies'!P689</f>
        <v>1</v>
      </c>
      <c r="S159" s="2">
        <f>'database including 834 studies'!Q689</f>
        <v>0</v>
      </c>
      <c r="T159" s="2">
        <f>'database including 834 studies'!R689</f>
        <v>2017</v>
      </c>
      <c r="V159" s="13">
        <f t="shared" si="338"/>
        <v>0</v>
      </c>
      <c r="W159" s="13">
        <f t="shared" si="339"/>
        <v>0</v>
      </c>
      <c r="X159" s="13">
        <f t="shared" si="340"/>
        <v>0</v>
      </c>
      <c r="Y159" s="13">
        <f t="shared" si="341"/>
        <v>0</v>
      </c>
      <c r="Z159" s="13">
        <f t="shared" si="342"/>
        <v>0</v>
      </c>
      <c r="AA159" s="13">
        <f t="shared" si="343"/>
        <v>0</v>
      </c>
      <c r="AB159" s="13">
        <f t="shared" si="344"/>
        <v>0</v>
      </c>
      <c r="AC159" s="13">
        <f t="shared" si="345"/>
        <v>0</v>
      </c>
      <c r="AD159" s="13">
        <f t="shared" si="346"/>
        <v>0</v>
      </c>
      <c r="AE159" s="13">
        <f t="shared" si="347"/>
        <v>0</v>
      </c>
      <c r="AF159" s="13">
        <f t="shared" si="348"/>
        <v>0</v>
      </c>
      <c r="AG159" s="13">
        <f t="shared" si="349"/>
        <v>0</v>
      </c>
      <c r="AH159" s="13">
        <f t="shared" si="350"/>
        <v>0</v>
      </c>
      <c r="AI159" s="13">
        <f t="shared" si="351"/>
        <v>0</v>
      </c>
      <c r="AJ159" s="13">
        <f t="shared" si="352"/>
        <v>0</v>
      </c>
      <c r="AK159" s="13">
        <f t="shared" si="353"/>
        <v>0</v>
      </c>
      <c r="AL159" s="13">
        <f t="shared" si="354"/>
        <v>0</v>
      </c>
      <c r="AM159" s="13">
        <f t="shared" si="355"/>
        <v>0</v>
      </c>
      <c r="AN159" s="13">
        <f t="shared" si="356"/>
        <v>0</v>
      </c>
      <c r="AO159" s="13">
        <f t="shared" si="357"/>
        <v>0</v>
      </c>
      <c r="AP159" s="13">
        <f t="shared" si="358"/>
        <v>0</v>
      </c>
      <c r="AQ159" s="13">
        <f t="shared" si="359"/>
        <v>0</v>
      </c>
      <c r="AR159" s="13">
        <f t="shared" si="360"/>
        <v>0</v>
      </c>
      <c r="AS159" s="13">
        <f t="shared" si="361"/>
        <v>0</v>
      </c>
      <c r="AT159" s="13">
        <f t="shared" si="362"/>
        <v>0</v>
      </c>
      <c r="AU159" s="13">
        <f t="shared" si="363"/>
        <v>0</v>
      </c>
      <c r="AV159" s="13">
        <f t="shared" si="364"/>
        <v>0</v>
      </c>
      <c r="AW159" s="13">
        <f t="shared" si="365"/>
        <v>0</v>
      </c>
      <c r="AX159" s="13">
        <f t="shared" si="366"/>
        <v>0</v>
      </c>
      <c r="AY159" s="13">
        <f t="shared" si="367"/>
        <v>0</v>
      </c>
      <c r="AZ159" s="13">
        <f t="shared" si="368"/>
        <v>0</v>
      </c>
      <c r="BA159" s="13">
        <f t="shared" si="369"/>
        <v>0</v>
      </c>
      <c r="BB159" s="13">
        <f t="shared" si="370"/>
        <v>0</v>
      </c>
      <c r="BC159" s="13">
        <f t="shared" si="371"/>
        <v>0</v>
      </c>
      <c r="BD159" s="13">
        <f t="shared" si="372"/>
        <v>0</v>
      </c>
      <c r="BE159" s="13">
        <f t="shared" si="373"/>
        <v>0</v>
      </c>
      <c r="BF159" s="13">
        <f t="shared" si="374"/>
        <v>0</v>
      </c>
      <c r="BG159" s="13">
        <f t="shared" si="375"/>
        <v>0</v>
      </c>
      <c r="BH159" s="13">
        <f t="shared" si="376"/>
        <v>0</v>
      </c>
      <c r="BI159" s="13">
        <f t="shared" si="377"/>
        <v>0</v>
      </c>
      <c r="BJ159" s="13">
        <f t="shared" si="378"/>
        <v>0</v>
      </c>
      <c r="BK159" s="13">
        <f t="shared" si="379"/>
        <v>0</v>
      </c>
      <c r="BL159" s="13">
        <f t="shared" si="380"/>
        <v>0</v>
      </c>
      <c r="BM159" s="13">
        <f t="shared" si="381"/>
        <v>0</v>
      </c>
      <c r="BN159" s="13">
        <f t="shared" si="382"/>
        <v>0</v>
      </c>
      <c r="BO159" s="13">
        <f t="shared" si="383"/>
        <v>0</v>
      </c>
      <c r="BP159" s="13">
        <f t="shared" si="384"/>
        <v>0</v>
      </c>
      <c r="BQ159" s="13">
        <f t="shared" si="385"/>
        <v>0</v>
      </c>
      <c r="BR159" s="13">
        <f t="shared" si="386"/>
        <v>0</v>
      </c>
      <c r="BS159" s="13">
        <f t="shared" si="387"/>
        <v>0</v>
      </c>
      <c r="BT159" s="13">
        <f t="shared" si="388"/>
        <v>0</v>
      </c>
      <c r="BU159" s="13">
        <f t="shared" si="389"/>
        <v>0</v>
      </c>
      <c r="BV159" s="13">
        <f t="shared" si="390"/>
        <v>0</v>
      </c>
      <c r="BW159" s="13">
        <f t="shared" si="391"/>
        <v>0</v>
      </c>
      <c r="BX159" s="13">
        <f t="shared" si="392"/>
        <v>0</v>
      </c>
      <c r="BY159" s="13">
        <f t="shared" si="393"/>
        <v>0</v>
      </c>
      <c r="BZ159" s="13">
        <f t="shared" si="394"/>
        <v>1</v>
      </c>
      <c r="CA159" s="13">
        <f t="shared" si="395"/>
        <v>0</v>
      </c>
      <c r="CB159" s="13">
        <f t="shared" si="396"/>
        <v>0</v>
      </c>
      <c r="CC159" s="13">
        <f t="shared" si="397"/>
        <v>0</v>
      </c>
      <c r="CD159" s="13">
        <f t="shared" si="398"/>
        <v>0</v>
      </c>
      <c r="CE159" s="13">
        <f t="shared" si="399"/>
        <v>0</v>
      </c>
      <c r="CF159" s="13">
        <f t="shared" si="400"/>
        <v>0</v>
      </c>
      <c r="CG159" s="13">
        <f t="shared" si="401"/>
        <v>0</v>
      </c>
      <c r="CH159" s="13">
        <f t="shared" si="402"/>
        <v>0</v>
      </c>
      <c r="CI159" s="13">
        <f t="shared" si="403"/>
        <v>0</v>
      </c>
      <c r="CJ159" s="13">
        <f t="shared" si="404"/>
        <v>0</v>
      </c>
      <c r="CK159" s="13">
        <f t="shared" si="405"/>
        <v>0</v>
      </c>
      <c r="CL159" s="13">
        <f t="shared" si="406"/>
        <v>0</v>
      </c>
      <c r="CM159" s="13">
        <f t="shared" si="407"/>
        <v>0</v>
      </c>
      <c r="CN159" s="13">
        <f t="shared" si="408"/>
        <v>0</v>
      </c>
      <c r="CO159" s="13">
        <f t="shared" si="409"/>
        <v>0</v>
      </c>
      <c r="CP159" s="13">
        <f t="shared" si="410"/>
        <v>0</v>
      </c>
      <c r="CQ159" s="13">
        <f t="shared" si="411"/>
        <v>0</v>
      </c>
      <c r="CR159" s="13">
        <f t="shared" si="412"/>
        <v>0</v>
      </c>
      <c r="CS159" s="13">
        <f t="shared" si="413"/>
        <v>0</v>
      </c>
      <c r="CT159" s="13">
        <f t="shared" si="414"/>
        <v>0</v>
      </c>
      <c r="CU159" s="13">
        <f t="shared" si="415"/>
        <v>0</v>
      </c>
      <c r="CV159" s="13">
        <f t="shared" si="416"/>
        <v>0</v>
      </c>
      <c r="CW159" s="13">
        <f t="shared" si="417"/>
        <v>0</v>
      </c>
      <c r="CX159" s="13">
        <f t="shared" si="418"/>
        <v>0</v>
      </c>
      <c r="CY159" s="13">
        <f t="shared" si="419"/>
        <v>0</v>
      </c>
      <c r="CZ159" s="13">
        <f t="shared" si="420"/>
        <v>0</v>
      </c>
      <c r="DA159" s="13">
        <f t="shared" si="421"/>
        <v>0</v>
      </c>
      <c r="DB159" s="13">
        <f t="shared" si="422"/>
        <v>0</v>
      </c>
      <c r="DC159" s="13">
        <f t="shared" si="423"/>
        <v>0</v>
      </c>
      <c r="DD159" s="13">
        <f t="shared" si="424"/>
        <v>0</v>
      </c>
      <c r="DE159" s="13">
        <f t="shared" si="425"/>
        <v>0</v>
      </c>
      <c r="DF159" s="13">
        <f t="shared" si="426"/>
        <v>0</v>
      </c>
      <c r="DG159" s="13">
        <f t="shared" si="427"/>
        <v>0</v>
      </c>
      <c r="DH159" s="13">
        <f t="shared" si="428"/>
        <v>0</v>
      </c>
      <c r="DI159" s="13">
        <f t="shared" si="429"/>
        <v>0</v>
      </c>
      <c r="DJ159" s="13">
        <f t="shared" si="430"/>
        <v>0</v>
      </c>
      <c r="DK159" s="13">
        <f t="shared" si="431"/>
        <v>0</v>
      </c>
      <c r="DL159" s="13">
        <f t="shared" si="432"/>
        <v>0</v>
      </c>
      <c r="DM159" s="13">
        <f t="shared" si="433"/>
        <v>0</v>
      </c>
      <c r="DN159" s="13">
        <f t="shared" si="434"/>
        <v>0</v>
      </c>
      <c r="DO159" s="13">
        <f t="shared" si="435"/>
        <v>0</v>
      </c>
      <c r="DP159" s="13">
        <f t="shared" si="436"/>
        <v>0</v>
      </c>
      <c r="DQ159" s="13">
        <f t="shared" si="437"/>
        <v>0</v>
      </c>
      <c r="DR159" s="13">
        <f t="shared" si="438"/>
        <v>0</v>
      </c>
      <c r="DS159" s="13">
        <f t="shared" si="439"/>
        <v>0</v>
      </c>
      <c r="DT159" s="13">
        <f t="shared" si="440"/>
        <v>0</v>
      </c>
      <c r="DU159" s="13">
        <f t="shared" si="441"/>
        <v>0</v>
      </c>
      <c r="DV159" s="13">
        <f t="shared" si="442"/>
        <v>0</v>
      </c>
      <c r="DW159" s="13">
        <f t="shared" si="443"/>
        <v>0</v>
      </c>
      <c r="DX159" s="13">
        <f t="shared" si="444"/>
        <v>0</v>
      </c>
      <c r="DY159" s="13">
        <f t="shared" si="445"/>
        <v>0</v>
      </c>
      <c r="DZ159" s="13">
        <f t="shared" si="446"/>
        <v>0</v>
      </c>
      <c r="EA159" s="13">
        <f t="shared" si="447"/>
        <v>0</v>
      </c>
      <c r="EB159" s="13">
        <f t="shared" si="448"/>
        <v>0</v>
      </c>
      <c r="EC159" s="13">
        <f t="shared" si="449"/>
        <v>0</v>
      </c>
      <c r="ED159" s="13">
        <f t="shared" si="450"/>
        <v>0</v>
      </c>
      <c r="EE159" s="13">
        <f t="shared" si="451"/>
        <v>0</v>
      </c>
      <c r="EF159" s="13">
        <f t="shared" si="452"/>
        <v>0</v>
      </c>
      <c r="EG159" s="13">
        <f t="shared" si="453"/>
        <v>0</v>
      </c>
      <c r="EH159" s="13">
        <f t="shared" si="454"/>
        <v>0</v>
      </c>
      <c r="EI159" s="13">
        <f t="shared" si="455"/>
        <v>0</v>
      </c>
      <c r="EJ159" s="13">
        <f t="shared" si="456"/>
        <v>0</v>
      </c>
      <c r="EK159" s="13">
        <f t="shared" si="457"/>
        <v>0</v>
      </c>
      <c r="EL159" s="13">
        <f t="shared" si="458"/>
        <v>0</v>
      </c>
      <c r="EM159" s="13">
        <f t="shared" si="459"/>
        <v>0</v>
      </c>
      <c r="EN159" s="13">
        <f t="shared" si="460"/>
        <v>0</v>
      </c>
      <c r="EO159" s="13">
        <f t="shared" si="461"/>
        <v>0</v>
      </c>
      <c r="EP159" s="13">
        <f t="shared" si="462"/>
        <v>0</v>
      </c>
      <c r="EQ159" s="13">
        <f t="shared" si="463"/>
        <v>0</v>
      </c>
      <c r="ER159" s="13">
        <f t="shared" si="464"/>
        <v>0</v>
      </c>
      <c r="ES159" s="13">
        <f t="shared" si="465"/>
        <v>0</v>
      </c>
      <c r="ET159" s="13">
        <f t="shared" si="466"/>
        <v>0</v>
      </c>
      <c r="EU159" s="13">
        <f t="shared" si="467"/>
        <v>0</v>
      </c>
      <c r="EV159" s="13">
        <f t="shared" si="468"/>
        <v>0</v>
      </c>
      <c r="EW159" s="13">
        <f t="shared" si="469"/>
        <v>0</v>
      </c>
      <c r="EX159" s="13">
        <f t="shared" si="470"/>
        <v>0</v>
      </c>
      <c r="EY159" s="13">
        <f t="shared" si="471"/>
        <v>0</v>
      </c>
      <c r="EZ159" s="13">
        <f t="shared" si="472"/>
        <v>0</v>
      </c>
      <c r="FA159" s="13">
        <f t="shared" si="473"/>
        <v>0</v>
      </c>
      <c r="FB159" s="13">
        <f t="shared" si="474"/>
        <v>0</v>
      </c>
      <c r="FC159" s="13">
        <f t="shared" si="475"/>
        <v>0</v>
      </c>
      <c r="FD159" s="13">
        <f t="shared" si="476"/>
        <v>0</v>
      </c>
      <c r="FE159" s="13">
        <f t="shared" si="477"/>
        <v>0</v>
      </c>
      <c r="FF159" s="13">
        <f t="shared" si="478"/>
        <v>0</v>
      </c>
      <c r="FG159" s="13">
        <f t="shared" si="479"/>
        <v>0</v>
      </c>
      <c r="FH159" s="13">
        <f t="shared" si="480"/>
        <v>0</v>
      </c>
      <c r="FI159" s="13">
        <f t="shared" si="481"/>
        <v>0</v>
      </c>
      <c r="FJ159" s="13">
        <f t="shared" si="482"/>
        <v>0</v>
      </c>
      <c r="FK159" s="13">
        <f t="shared" si="483"/>
        <v>0</v>
      </c>
      <c r="FL159" s="13">
        <f t="shared" si="484"/>
        <v>0</v>
      </c>
      <c r="FM159" s="13">
        <f t="shared" si="485"/>
        <v>0</v>
      </c>
      <c r="FN159" s="13">
        <f t="shared" si="486"/>
        <v>0</v>
      </c>
      <c r="FO159" s="13">
        <f t="shared" si="487"/>
        <v>0</v>
      </c>
      <c r="FP159" s="13">
        <f t="shared" si="488"/>
        <v>1</v>
      </c>
      <c r="FQ159" s="13">
        <f t="shared" si="489"/>
        <v>0</v>
      </c>
      <c r="FR159" s="13">
        <f t="shared" si="490"/>
        <v>0</v>
      </c>
      <c r="FS159" s="13">
        <f t="shared" si="491"/>
        <v>0</v>
      </c>
      <c r="FT159" s="13">
        <f t="shared" si="492"/>
        <v>0</v>
      </c>
      <c r="FU159" s="13">
        <f t="shared" si="493"/>
        <v>0</v>
      </c>
      <c r="FV159" s="13">
        <f t="shared" si="494"/>
        <v>0</v>
      </c>
      <c r="FW159" s="13">
        <f t="shared" si="495"/>
        <v>0</v>
      </c>
      <c r="FX159" s="13">
        <f t="shared" si="496"/>
        <v>0</v>
      </c>
      <c r="FY159" s="13">
        <f t="shared" si="497"/>
        <v>0</v>
      </c>
      <c r="FZ159" s="13">
        <f t="shared" si="498"/>
        <v>0</v>
      </c>
      <c r="GA159" s="13">
        <f t="shared" si="499"/>
        <v>0</v>
      </c>
      <c r="GB159" s="13">
        <f t="shared" si="500"/>
        <v>0</v>
      </c>
      <c r="GC159" s="13">
        <f t="shared" si="501"/>
        <v>0</v>
      </c>
      <c r="GD159" s="13">
        <f t="shared" si="502"/>
        <v>0</v>
      </c>
      <c r="GE159" s="13">
        <f t="shared" si="503"/>
        <v>0</v>
      </c>
      <c r="GF159" s="13">
        <f t="shared" si="504"/>
        <v>0</v>
      </c>
      <c r="GG159" s="13">
        <f t="shared" si="505"/>
        <v>0</v>
      </c>
      <c r="GH159" s="30">
        <f t="shared" si="506"/>
        <v>2</v>
      </c>
    </row>
    <row r="160" spans="1:190">
      <c r="A160" s="2">
        <f>'database including 834 studies'!A160</f>
        <v>159</v>
      </c>
      <c r="B160" s="2">
        <f>'database including 834 studies'!J160</f>
        <v>1</v>
      </c>
      <c r="C160" s="2">
        <f>'database including 834 studies'!K160</f>
        <v>4</v>
      </c>
      <c r="D160" s="2">
        <f>'database including 834 studies'!L160</f>
        <v>1</v>
      </c>
      <c r="E160" s="2">
        <f>'database including 834 studies'!M160</f>
        <v>1</v>
      </c>
      <c r="F160" s="2">
        <f>'database including 834 studies'!N160</f>
        <v>1</v>
      </c>
      <c r="G160" s="2">
        <f>'database including 834 studies'!O160</f>
        <v>1</v>
      </c>
      <c r="H160" s="2">
        <f>'database including 834 studies'!P160</f>
        <v>0</v>
      </c>
      <c r="I160" s="2">
        <f>'database including 834 studies'!Q160</f>
        <v>0</v>
      </c>
      <c r="J160" s="2">
        <f>'database including 834 studies'!R160</f>
        <v>2022</v>
      </c>
      <c r="K160" s="29">
        <f>'database including 834 studies'!A690</f>
        <v>689</v>
      </c>
      <c r="L160" s="2">
        <f>'database including 834 studies'!J690</f>
        <v>0</v>
      </c>
      <c r="M160" s="2">
        <f>'database including 834 studies'!K690</f>
        <v>5</v>
      </c>
      <c r="N160" s="2">
        <f>'database including 834 studies'!L690</f>
        <v>1</v>
      </c>
      <c r="O160" s="2">
        <f>'database including 834 studies'!M690</f>
        <v>1</v>
      </c>
      <c r="P160" s="2">
        <f>'database including 834 studies'!N690</f>
        <v>1</v>
      </c>
      <c r="Q160" s="2">
        <f>'database including 834 studies'!O690</f>
        <v>1</v>
      </c>
      <c r="R160" s="2">
        <f>'database including 834 studies'!P690</f>
        <v>1</v>
      </c>
      <c r="S160" s="2">
        <f>'database including 834 studies'!Q690</f>
        <v>0</v>
      </c>
      <c r="T160" s="2">
        <f>'database including 834 studies'!R690</f>
        <v>2021</v>
      </c>
      <c r="V160" s="13">
        <f t="shared" si="338"/>
        <v>0</v>
      </c>
      <c r="W160" s="13">
        <f t="shared" si="339"/>
        <v>0</v>
      </c>
      <c r="X160" s="13">
        <f t="shared" si="340"/>
        <v>0</v>
      </c>
      <c r="Y160" s="13">
        <f t="shared" si="341"/>
        <v>0</v>
      </c>
      <c r="Z160" s="13">
        <f t="shared" si="342"/>
        <v>0</v>
      </c>
      <c r="AA160" s="13">
        <f t="shared" si="343"/>
        <v>0</v>
      </c>
      <c r="AB160" s="13">
        <f t="shared" si="344"/>
        <v>0</v>
      </c>
      <c r="AC160" s="13">
        <f t="shared" si="345"/>
        <v>0</v>
      </c>
      <c r="AD160" s="13">
        <f t="shared" si="346"/>
        <v>0</v>
      </c>
      <c r="AE160" s="13">
        <f t="shared" si="347"/>
        <v>0</v>
      </c>
      <c r="AF160" s="13">
        <f t="shared" si="348"/>
        <v>0</v>
      </c>
      <c r="AG160" s="13">
        <f t="shared" si="349"/>
        <v>0</v>
      </c>
      <c r="AH160" s="13">
        <f t="shared" si="350"/>
        <v>0</v>
      </c>
      <c r="AI160" s="13">
        <f t="shared" si="351"/>
        <v>0</v>
      </c>
      <c r="AJ160" s="13">
        <f t="shared" si="352"/>
        <v>0</v>
      </c>
      <c r="AK160" s="13">
        <f t="shared" si="353"/>
        <v>0</v>
      </c>
      <c r="AL160" s="13">
        <f t="shared" si="354"/>
        <v>0</v>
      </c>
      <c r="AM160" s="13">
        <f t="shared" si="355"/>
        <v>0</v>
      </c>
      <c r="AN160" s="13">
        <f t="shared" si="356"/>
        <v>0</v>
      </c>
      <c r="AO160" s="13">
        <f t="shared" si="357"/>
        <v>0</v>
      </c>
      <c r="AP160" s="13">
        <f t="shared" si="358"/>
        <v>0</v>
      </c>
      <c r="AQ160" s="13">
        <f t="shared" si="359"/>
        <v>0</v>
      </c>
      <c r="AR160" s="13">
        <f t="shared" si="360"/>
        <v>0</v>
      </c>
      <c r="AS160" s="13">
        <f t="shared" si="361"/>
        <v>0</v>
      </c>
      <c r="AT160" s="13">
        <f t="shared" si="362"/>
        <v>0</v>
      </c>
      <c r="AU160" s="13">
        <f t="shared" si="363"/>
        <v>0</v>
      </c>
      <c r="AV160" s="13">
        <f t="shared" si="364"/>
        <v>0</v>
      </c>
      <c r="AW160" s="13">
        <f t="shared" si="365"/>
        <v>0</v>
      </c>
      <c r="AX160" s="13">
        <f t="shared" si="366"/>
        <v>0</v>
      </c>
      <c r="AY160" s="13">
        <f t="shared" si="367"/>
        <v>0</v>
      </c>
      <c r="AZ160" s="13">
        <f t="shared" si="368"/>
        <v>0</v>
      </c>
      <c r="BA160" s="13">
        <f t="shared" si="369"/>
        <v>0</v>
      </c>
      <c r="BB160" s="13">
        <f t="shared" si="370"/>
        <v>0</v>
      </c>
      <c r="BC160" s="13">
        <f t="shared" si="371"/>
        <v>0</v>
      </c>
      <c r="BD160" s="13">
        <f t="shared" si="372"/>
        <v>0</v>
      </c>
      <c r="BE160" s="13">
        <f t="shared" si="373"/>
        <v>0</v>
      </c>
      <c r="BF160" s="13">
        <f t="shared" si="374"/>
        <v>0</v>
      </c>
      <c r="BG160" s="13">
        <f t="shared" si="375"/>
        <v>0</v>
      </c>
      <c r="BH160" s="13">
        <f t="shared" si="376"/>
        <v>0</v>
      </c>
      <c r="BI160" s="13">
        <f t="shared" si="377"/>
        <v>0</v>
      </c>
      <c r="BJ160" s="13">
        <f t="shared" si="378"/>
        <v>0</v>
      </c>
      <c r="BK160" s="13">
        <f t="shared" si="379"/>
        <v>0</v>
      </c>
      <c r="BL160" s="13">
        <f t="shared" si="380"/>
        <v>0</v>
      </c>
      <c r="BM160" s="13">
        <f t="shared" si="381"/>
        <v>0</v>
      </c>
      <c r="BN160" s="13">
        <f t="shared" si="382"/>
        <v>0</v>
      </c>
      <c r="BO160" s="13">
        <f t="shared" si="383"/>
        <v>0</v>
      </c>
      <c r="BP160" s="13">
        <f t="shared" si="384"/>
        <v>0</v>
      </c>
      <c r="BQ160" s="13">
        <f t="shared" si="385"/>
        <v>0</v>
      </c>
      <c r="BR160" s="13">
        <f t="shared" si="386"/>
        <v>0</v>
      </c>
      <c r="BS160" s="13">
        <f t="shared" si="387"/>
        <v>0</v>
      </c>
      <c r="BT160" s="13">
        <f t="shared" si="388"/>
        <v>0</v>
      </c>
      <c r="BU160" s="13">
        <f t="shared" si="389"/>
        <v>0</v>
      </c>
      <c r="BV160" s="13">
        <f t="shared" si="390"/>
        <v>0</v>
      </c>
      <c r="BW160" s="13">
        <f t="shared" si="391"/>
        <v>0</v>
      </c>
      <c r="BX160" s="13">
        <f t="shared" si="392"/>
        <v>0</v>
      </c>
      <c r="BY160" s="13">
        <f t="shared" si="393"/>
        <v>0</v>
      </c>
      <c r="BZ160" s="13">
        <f t="shared" si="394"/>
        <v>0</v>
      </c>
      <c r="CA160" s="13">
        <f t="shared" si="395"/>
        <v>0</v>
      </c>
      <c r="CB160" s="13">
        <f t="shared" si="396"/>
        <v>0</v>
      </c>
      <c r="CC160" s="13">
        <f t="shared" si="397"/>
        <v>1</v>
      </c>
      <c r="CD160" s="13">
        <f t="shared" si="398"/>
        <v>0</v>
      </c>
      <c r="CE160" s="13">
        <f t="shared" si="399"/>
        <v>0</v>
      </c>
      <c r="CF160" s="13">
        <f t="shared" si="400"/>
        <v>0</v>
      </c>
      <c r="CG160" s="13">
        <f t="shared" si="401"/>
        <v>0</v>
      </c>
      <c r="CH160" s="13">
        <f t="shared" si="402"/>
        <v>0</v>
      </c>
      <c r="CI160" s="13">
        <f t="shared" si="403"/>
        <v>0</v>
      </c>
      <c r="CJ160" s="13">
        <f t="shared" si="404"/>
        <v>0</v>
      </c>
      <c r="CK160" s="13">
        <f t="shared" si="405"/>
        <v>0</v>
      </c>
      <c r="CL160" s="13">
        <f t="shared" si="406"/>
        <v>0</v>
      </c>
      <c r="CM160" s="13">
        <f t="shared" si="407"/>
        <v>0</v>
      </c>
      <c r="CN160" s="13">
        <f t="shared" si="408"/>
        <v>0</v>
      </c>
      <c r="CO160" s="13">
        <f t="shared" si="409"/>
        <v>0</v>
      </c>
      <c r="CP160" s="13">
        <f t="shared" si="410"/>
        <v>0</v>
      </c>
      <c r="CQ160" s="13">
        <f t="shared" si="411"/>
        <v>0</v>
      </c>
      <c r="CR160" s="13">
        <f t="shared" si="412"/>
        <v>0</v>
      </c>
      <c r="CS160" s="13">
        <f t="shared" si="413"/>
        <v>0</v>
      </c>
      <c r="CT160" s="13">
        <f t="shared" si="414"/>
        <v>0</v>
      </c>
      <c r="CU160" s="13">
        <f t="shared" si="415"/>
        <v>0</v>
      </c>
      <c r="CV160" s="13">
        <f t="shared" si="416"/>
        <v>0</v>
      </c>
      <c r="CW160" s="13">
        <f t="shared" si="417"/>
        <v>0</v>
      </c>
      <c r="CX160" s="13">
        <f t="shared" si="418"/>
        <v>0</v>
      </c>
      <c r="CY160" s="13">
        <f t="shared" si="419"/>
        <v>0</v>
      </c>
      <c r="CZ160" s="13">
        <f t="shared" si="420"/>
        <v>0</v>
      </c>
      <c r="DA160" s="13">
        <f t="shared" si="421"/>
        <v>0</v>
      </c>
      <c r="DB160" s="13">
        <f t="shared" si="422"/>
        <v>0</v>
      </c>
      <c r="DC160" s="13">
        <f t="shared" si="423"/>
        <v>0</v>
      </c>
      <c r="DD160" s="13">
        <f t="shared" si="424"/>
        <v>0</v>
      </c>
      <c r="DE160" s="13">
        <f t="shared" si="425"/>
        <v>0</v>
      </c>
      <c r="DF160" s="13">
        <f t="shared" si="426"/>
        <v>0</v>
      </c>
      <c r="DG160" s="13">
        <f t="shared" si="427"/>
        <v>0</v>
      </c>
      <c r="DH160" s="13">
        <f t="shared" si="428"/>
        <v>0</v>
      </c>
      <c r="DI160" s="13">
        <f t="shared" si="429"/>
        <v>0</v>
      </c>
      <c r="DJ160" s="13">
        <f t="shared" si="430"/>
        <v>0</v>
      </c>
      <c r="DK160" s="13">
        <f t="shared" si="431"/>
        <v>0</v>
      </c>
      <c r="DL160" s="13">
        <f t="shared" si="432"/>
        <v>0</v>
      </c>
      <c r="DM160" s="13">
        <f t="shared" si="433"/>
        <v>0</v>
      </c>
      <c r="DN160" s="13">
        <f t="shared" si="434"/>
        <v>0</v>
      </c>
      <c r="DO160" s="13">
        <f t="shared" si="435"/>
        <v>0</v>
      </c>
      <c r="DP160" s="13">
        <f t="shared" si="436"/>
        <v>0</v>
      </c>
      <c r="DQ160" s="13">
        <f t="shared" si="437"/>
        <v>0</v>
      </c>
      <c r="DR160" s="13">
        <f t="shared" si="438"/>
        <v>0</v>
      </c>
      <c r="DS160" s="13">
        <f t="shared" si="439"/>
        <v>0</v>
      </c>
      <c r="DT160" s="13">
        <f t="shared" si="440"/>
        <v>0</v>
      </c>
      <c r="DU160" s="13">
        <f t="shared" si="441"/>
        <v>0</v>
      </c>
      <c r="DV160" s="13">
        <f t="shared" si="442"/>
        <v>0</v>
      </c>
      <c r="DW160" s="13">
        <f t="shared" si="443"/>
        <v>0</v>
      </c>
      <c r="DX160" s="13">
        <f t="shared" si="444"/>
        <v>0</v>
      </c>
      <c r="DY160" s="13">
        <f t="shared" si="445"/>
        <v>0</v>
      </c>
      <c r="DZ160" s="13">
        <f t="shared" si="446"/>
        <v>0</v>
      </c>
      <c r="EA160" s="13">
        <f t="shared" si="447"/>
        <v>0</v>
      </c>
      <c r="EB160" s="13">
        <f t="shared" si="448"/>
        <v>0</v>
      </c>
      <c r="EC160" s="13">
        <f t="shared" si="449"/>
        <v>0</v>
      </c>
      <c r="ED160" s="13">
        <f t="shared" si="450"/>
        <v>0</v>
      </c>
      <c r="EE160" s="13">
        <f t="shared" si="451"/>
        <v>0</v>
      </c>
      <c r="EF160" s="13">
        <f t="shared" si="452"/>
        <v>0</v>
      </c>
      <c r="EG160" s="13">
        <f t="shared" si="453"/>
        <v>0</v>
      </c>
      <c r="EH160" s="13">
        <f t="shared" si="454"/>
        <v>0</v>
      </c>
      <c r="EI160" s="13">
        <f t="shared" si="455"/>
        <v>0</v>
      </c>
      <c r="EJ160" s="13">
        <f t="shared" si="456"/>
        <v>0</v>
      </c>
      <c r="EK160" s="13">
        <f t="shared" si="457"/>
        <v>0</v>
      </c>
      <c r="EL160" s="13">
        <f t="shared" si="458"/>
        <v>0</v>
      </c>
      <c r="EM160" s="13">
        <f t="shared" si="459"/>
        <v>0</v>
      </c>
      <c r="EN160" s="13">
        <f t="shared" si="460"/>
        <v>0</v>
      </c>
      <c r="EO160" s="13">
        <f t="shared" si="461"/>
        <v>0</v>
      </c>
      <c r="EP160" s="13">
        <f t="shared" si="462"/>
        <v>0</v>
      </c>
      <c r="EQ160" s="13">
        <f t="shared" si="463"/>
        <v>0</v>
      </c>
      <c r="ER160" s="13">
        <f t="shared" si="464"/>
        <v>0</v>
      </c>
      <c r="ES160" s="13">
        <f t="shared" si="465"/>
        <v>0</v>
      </c>
      <c r="ET160" s="13">
        <f t="shared" si="466"/>
        <v>0</v>
      </c>
      <c r="EU160" s="13">
        <f t="shared" si="467"/>
        <v>0</v>
      </c>
      <c r="EV160" s="13">
        <f t="shared" si="468"/>
        <v>0</v>
      </c>
      <c r="EW160" s="13">
        <f t="shared" si="469"/>
        <v>0</v>
      </c>
      <c r="EX160" s="13">
        <f t="shared" si="470"/>
        <v>0</v>
      </c>
      <c r="EY160" s="13">
        <f t="shared" si="471"/>
        <v>0</v>
      </c>
      <c r="EZ160" s="13">
        <f t="shared" si="472"/>
        <v>0</v>
      </c>
      <c r="FA160" s="13">
        <f t="shared" si="473"/>
        <v>0</v>
      </c>
      <c r="FB160" s="13">
        <f t="shared" si="474"/>
        <v>0</v>
      </c>
      <c r="FC160" s="13">
        <f t="shared" si="475"/>
        <v>0</v>
      </c>
      <c r="FD160" s="13">
        <f t="shared" si="476"/>
        <v>0</v>
      </c>
      <c r="FE160" s="13">
        <f t="shared" si="477"/>
        <v>0</v>
      </c>
      <c r="FF160" s="13">
        <f t="shared" si="478"/>
        <v>0</v>
      </c>
      <c r="FG160" s="13">
        <f t="shared" si="479"/>
        <v>0</v>
      </c>
      <c r="FH160" s="13">
        <f t="shared" si="480"/>
        <v>0</v>
      </c>
      <c r="FI160" s="13">
        <f t="shared" si="481"/>
        <v>0</v>
      </c>
      <c r="FJ160" s="13">
        <f t="shared" si="482"/>
        <v>0</v>
      </c>
      <c r="FK160" s="13">
        <f t="shared" si="483"/>
        <v>0</v>
      </c>
      <c r="FL160" s="13">
        <f t="shared" si="484"/>
        <v>0</v>
      </c>
      <c r="FM160" s="13">
        <f t="shared" si="485"/>
        <v>0</v>
      </c>
      <c r="FN160" s="13">
        <f t="shared" si="486"/>
        <v>0</v>
      </c>
      <c r="FO160" s="13">
        <f t="shared" si="487"/>
        <v>0</v>
      </c>
      <c r="FP160" s="13">
        <f t="shared" si="488"/>
        <v>0</v>
      </c>
      <c r="FQ160" s="13">
        <f t="shared" si="489"/>
        <v>0</v>
      </c>
      <c r="FR160" s="13">
        <f t="shared" si="490"/>
        <v>0</v>
      </c>
      <c r="FS160" s="13">
        <f t="shared" si="491"/>
        <v>0</v>
      </c>
      <c r="FT160" s="13">
        <f t="shared" si="492"/>
        <v>1</v>
      </c>
      <c r="FU160" s="13">
        <f t="shared" si="493"/>
        <v>0</v>
      </c>
      <c r="FV160" s="13">
        <f t="shared" si="494"/>
        <v>0</v>
      </c>
      <c r="FW160" s="13">
        <f t="shared" si="495"/>
        <v>0</v>
      </c>
      <c r="FX160" s="13">
        <f t="shared" si="496"/>
        <v>0</v>
      </c>
      <c r="FY160" s="13">
        <f t="shared" si="497"/>
        <v>0</v>
      </c>
      <c r="FZ160" s="13">
        <f t="shared" si="498"/>
        <v>0</v>
      </c>
      <c r="GA160" s="13">
        <f t="shared" si="499"/>
        <v>0</v>
      </c>
      <c r="GB160" s="13">
        <f t="shared" si="500"/>
        <v>0</v>
      </c>
      <c r="GC160" s="13">
        <f t="shared" si="501"/>
        <v>0</v>
      </c>
      <c r="GD160" s="13">
        <f t="shared" si="502"/>
        <v>0</v>
      </c>
      <c r="GE160" s="13">
        <f t="shared" si="503"/>
        <v>0</v>
      </c>
      <c r="GF160" s="13">
        <f t="shared" si="504"/>
        <v>0</v>
      </c>
      <c r="GG160" s="13">
        <f t="shared" si="505"/>
        <v>0</v>
      </c>
      <c r="GH160" s="30">
        <f t="shared" si="506"/>
        <v>2</v>
      </c>
    </row>
    <row r="161" spans="1:190">
      <c r="A161" s="2">
        <f>'database including 834 studies'!A161</f>
        <v>160</v>
      </c>
      <c r="B161" s="2">
        <f>'database including 834 studies'!J161</f>
        <v>1</v>
      </c>
      <c r="C161" s="2">
        <f>'database including 834 studies'!K161</f>
        <v>4</v>
      </c>
      <c r="D161" s="2">
        <f>'database including 834 studies'!L161</f>
        <v>1</v>
      </c>
      <c r="E161" s="2">
        <f>'database including 834 studies'!M161</f>
        <v>1</v>
      </c>
      <c r="F161" s="2">
        <f>'database including 834 studies'!N161</f>
        <v>1</v>
      </c>
      <c r="G161" s="2">
        <f>'database including 834 studies'!O161</f>
        <v>0</v>
      </c>
      <c r="H161" s="2">
        <f>'database including 834 studies'!P161</f>
        <v>1</v>
      </c>
      <c r="I161" s="2">
        <f>'database including 834 studies'!Q161</f>
        <v>0</v>
      </c>
      <c r="J161" s="2">
        <f>'database including 834 studies'!R161</f>
        <v>2019</v>
      </c>
      <c r="K161" s="29">
        <f>'database including 834 studies'!A691</f>
        <v>690</v>
      </c>
      <c r="L161" s="2">
        <f>'database including 834 studies'!J691</f>
        <v>0</v>
      </c>
      <c r="M161" s="2">
        <f>'database including 834 studies'!K691</f>
        <v>5</v>
      </c>
      <c r="N161" s="2">
        <f>'database including 834 studies'!L691</f>
        <v>1</v>
      </c>
      <c r="O161" s="2">
        <f>'database including 834 studies'!M691</f>
        <v>1</v>
      </c>
      <c r="P161" s="2">
        <f>'database including 834 studies'!N691</f>
        <v>1</v>
      </c>
      <c r="Q161" s="2">
        <f>'database including 834 studies'!O691</f>
        <v>1</v>
      </c>
      <c r="R161" s="2">
        <f>'database including 834 studies'!P691</f>
        <v>0</v>
      </c>
      <c r="S161" s="2">
        <f>'database including 834 studies'!Q691</f>
        <v>1</v>
      </c>
      <c r="T161" s="2">
        <f>'database including 834 studies'!R691</f>
        <v>2019</v>
      </c>
      <c r="V161" s="13">
        <f t="shared" si="338"/>
        <v>0</v>
      </c>
      <c r="W161" s="13">
        <f t="shared" si="339"/>
        <v>0</v>
      </c>
      <c r="X161" s="13">
        <f t="shared" si="340"/>
        <v>0</v>
      </c>
      <c r="Y161" s="13">
        <f t="shared" si="341"/>
        <v>0</v>
      </c>
      <c r="Z161" s="13">
        <f t="shared" si="342"/>
        <v>0</v>
      </c>
      <c r="AA161" s="13">
        <f t="shared" si="343"/>
        <v>0</v>
      </c>
      <c r="AB161" s="13">
        <f t="shared" si="344"/>
        <v>0</v>
      </c>
      <c r="AC161" s="13">
        <f t="shared" si="345"/>
        <v>0</v>
      </c>
      <c r="AD161" s="13">
        <f t="shared" si="346"/>
        <v>0</v>
      </c>
      <c r="AE161" s="13">
        <f t="shared" si="347"/>
        <v>0</v>
      </c>
      <c r="AF161" s="13">
        <f t="shared" si="348"/>
        <v>0</v>
      </c>
      <c r="AG161" s="13">
        <f t="shared" si="349"/>
        <v>0</v>
      </c>
      <c r="AH161" s="13">
        <f t="shared" si="350"/>
        <v>0</v>
      </c>
      <c r="AI161" s="13">
        <f t="shared" si="351"/>
        <v>0</v>
      </c>
      <c r="AJ161" s="13">
        <f t="shared" si="352"/>
        <v>0</v>
      </c>
      <c r="AK161" s="13">
        <f t="shared" si="353"/>
        <v>0</v>
      </c>
      <c r="AL161" s="13">
        <f t="shared" si="354"/>
        <v>0</v>
      </c>
      <c r="AM161" s="13">
        <f t="shared" si="355"/>
        <v>0</v>
      </c>
      <c r="AN161" s="13">
        <f t="shared" si="356"/>
        <v>0</v>
      </c>
      <c r="AO161" s="13">
        <f t="shared" si="357"/>
        <v>0</v>
      </c>
      <c r="AP161" s="13">
        <f t="shared" si="358"/>
        <v>0</v>
      </c>
      <c r="AQ161" s="13">
        <f t="shared" si="359"/>
        <v>0</v>
      </c>
      <c r="AR161" s="13">
        <f t="shared" si="360"/>
        <v>0</v>
      </c>
      <c r="AS161" s="13">
        <f t="shared" si="361"/>
        <v>0</v>
      </c>
      <c r="AT161" s="13">
        <f t="shared" si="362"/>
        <v>0</v>
      </c>
      <c r="AU161" s="13">
        <f t="shared" si="363"/>
        <v>0</v>
      </c>
      <c r="AV161" s="13">
        <f t="shared" si="364"/>
        <v>0</v>
      </c>
      <c r="AW161" s="13">
        <f t="shared" si="365"/>
        <v>0</v>
      </c>
      <c r="AX161" s="13">
        <f t="shared" si="366"/>
        <v>0</v>
      </c>
      <c r="AY161" s="13">
        <f t="shared" si="367"/>
        <v>0</v>
      </c>
      <c r="AZ161" s="13">
        <f t="shared" si="368"/>
        <v>0</v>
      </c>
      <c r="BA161" s="13">
        <f t="shared" si="369"/>
        <v>0</v>
      </c>
      <c r="BB161" s="13">
        <f t="shared" si="370"/>
        <v>0</v>
      </c>
      <c r="BC161" s="13">
        <f t="shared" si="371"/>
        <v>0</v>
      </c>
      <c r="BD161" s="13">
        <f t="shared" si="372"/>
        <v>0</v>
      </c>
      <c r="BE161" s="13">
        <f t="shared" si="373"/>
        <v>0</v>
      </c>
      <c r="BF161" s="13">
        <f t="shared" si="374"/>
        <v>0</v>
      </c>
      <c r="BG161" s="13">
        <f t="shared" si="375"/>
        <v>0</v>
      </c>
      <c r="BH161" s="13">
        <f t="shared" si="376"/>
        <v>0</v>
      </c>
      <c r="BI161" s="13">
        <f t="shared" si="377"/>
        <v>0</v>
      </c>
      <c r="BJ161" s="13">
        <f t="shared" si="378"/>
        <v>0</v>
      </c>
      <c r="BK161" s="13">
        <f t="shared" si="379"/>
        <v>0</v>
      </c>
      <c r="BL161" s="13">
        <f t="shared" si="380"/>
        <v>0</v>
      </c>
      <c r="BM161" s="13">
        <f t="shared" si="381"/>
        <v>0</v>
      </c>
      <c r="BN161" s="13">
        <f t="shared" si="382"/>
        <v>0</v>
      </c>
      <c r="BO161" s="13">
        <f t="shared" si="383"/>
        <v>0</v>
      </c>
      <c r="BP161" s="13">
        <f t="shared" si="384"/>
        <v>0</v>
      </c>
      <c r="BQ161" s="13">
        <f t="shared" si="385"/>
        <v>0</v>
      </c>
      <c r="BR161" s="13">
        <f t="shared" si="386"/>
        <v>0</v>
      </c>
      <c r="BS161" s="13">
        <f t="shared" si="387"/>
        <v>0</v>
      </c>
      <c r="BT161" s="13">
        <f t="shared" si="388"/>
        <v>0</v>
      </c>
      <c r="BU161" s="13">
        <f t="shared" si="389"/>
        <v>0</v>
      </c>
      <c r="BV161" s="13">
        <f t="shared" si="390"/>
        <v>0</v>
      </c>
      <c r="BW161" s="13">
        <f t="shared" si="391"/>
        <v>0</v>
      </c>
      <c r="BX161" s="13">
        <f t="shared" si="392"/>
        <v>0</v>
      </c>
      <c r="BY161" s="13">
        <f t="shared" si="393"/>
        <v>0</v>
      </c>
      <c r="BZ161" s="13">
        <f t="shared" si="394"/>
        <v>1</v>
      </c>
      <c r="CA161" s="13">
        <f t="shared" si="395"/>
        <v>0</v>
      </c>
      <c r="CB161" s="13">
        <f t="shared" si="396"/>
        <v>0</v>
      </c>
      <c r="CC161" s="13">
        <f t="shared" si="397"/>
        <v>0</v>
      </c>
      <c r="CD161" s="13">
        <f t="shared" si="398"/>
        <v>0</v>
      </c>
      <c r="CE161" s="13">
        <f t="shared" si="399"/>
        <v>0</v>
      </c>
      <c r="CF161" s="13">
        <f t="shared" si="400"/>
        <v>0</v>
      </c>
      <c r="CG161" s="13">
        <f t="shared" si="401"/>
        <v>0</v>
      </c>
      <c r="CH161" s="13">
        <f t="shared" si="402"/>
        <v>0</v>
      </c>
      <c r="CI161" s="13">
        <f t="shared" si="403"/>
        <v>0</v>
      </c>
      <c r="CJ161" s="13">
        <f t="shared" si="404"/>
        <v>0</v>
      </c>
      <c r="CK161" s="13">
        <f t="shared" si="405"/>
        <v>0</v>
      </c>
      <c r="CL161" s="13">
        <f t="shared" si="406"/>
        <v>0</v>
      </c>
      <c r="CM161" s="13">
        <f t="shared" si="407"/>
        <v>0</v>
      </c>
      <c r="CN161" s="13">
        <f t="shared" si="408"/>
        <v>0</v>
      </c>
      <c r="CO161" s="13">
        <f t="shared" si="409"/>
        <v>0</v>
      </c>
      <c r="CP161" s="13">
        <f t="shared" si="410"/>
        <v>0</v>
      </c>
      <c r="CQ161" s="13">
        <f t="shared" si="411"/>
        <v>0</v>
      </c>
      <c r="CR161" s="13">
        <f t="shared" si="412"/>
        <v>0</v>
      </c>
      <c r="CS161" s="13">
        <f t="shared" si="413"/>
        <v>0</v>
      </c>
      <c r="CT161" s="13">
        <f t="shared" si="414"/>
        <v>0</v>
      </c>
      <c r="CU161" s="13">
        <f t="shared" si="415"/>
        <v>0</v>
      </c>
      <c r="CV161" s="13">
        <f t="shared" si="416"/>
        <v>0</v>
      </c>
      <c r="CW161" s="13">
        <f t="shared" si="417"/>
        <v>0</v>
      </c>
      <c r="CX161" s="13">
        <f t="shared" si="418"/>
        <v>0</v>
      </c>
      <c r="CY161" s="13">
        <f t="shared" si="419"/>
        <v>0</v>
      </c>
      <c r="CZ161" s="13">
        <f t="shared" si="420"/>
        <v>0</v>
      </c>
      <c r="DA161" s="13">
        <f t="shared" si="421"/>
        <v>0</v>
      </c>
      <c r="DB161" s="13">
        <f t="shared" si="422"/>
        <v>0</v>
      </c>
      <c r="DC161" s="13">
        <f t="shared" si="423"/>
        <v>0</v>
      </c>
      <c r="DD161" s="13">
        <f t="shared" si="424"/>
        <v>0</v>
      </c>
      <c r="DE161" s="13">
        <f t="shared" si="425"/>
        <v>0</v>
      </c>
      <c r="DF161" s="13">
        <f t="shared" si="426"/>
        <v>0</v>
      </c>
      <c r="DG161" s="13">
        <f t="shared" si="427"/>
        <v>0</v>
      </c>
      <c r="DH161" s="13">
        <f t="shared" si="428"/>
        <v>0</v>
      </c>
      <c r="DI161" s="13">
        <f t="shared" si="429"/>
        <v>0</v>
      </c>
      <c r="DJ161" s="13">
        <f t="shared" si="430"/>
        <v>0</v>
      </c>
      <c r="DK161" s="13">
        <f t="shared" si="431"/>
        <v>0</v>
      </c>
      <c r="DL161" s="13">
        <f t="shared" si="432"/>
        <v>0</v>
      </c>
      <c r="DM161" s="13">
        <f t="shared" si="433"/>
        <v>0</v>
      </c>
      <c r="DN161" s="13">
        <f t="shared" si="434"/>
        <v>0</v>
      </c>
      <c r="DO161" s="13">
        <f t="shared" si="435"/>
        <v>0</v>
      </c>
      <c r="DP161" s="13">
        <f t="shared" si="436"/>
        <v>0</v>
      </c>
      <c r="DQ161" s="13">
        <f t="shared" si="437"/>
        <v>0</v>
      </c>
      <c r="DR161" s="13">
        <f t="shared" si="438"/>
        <v>0</v>
      </c>
      <c r="DS161" s="13">
        <f t="shared" si="439"/>
        <v>0</v>
      </c>
      <c r="DT161" s="13">
        <f t="shared" si="440"/>
        <v>0</v>
      </c>
      <c r="DU161" s="13">
        <f t="shared" si="441"/>
        <v>0</v>
      </c>
      <c r="DV161" s="13">
        <f t="shared" si="442"/>
        <v>0</v>
      </c>
      <c r="DW161" s="13">
        <f t="shared" si="443"/>
        <v>0</v>
      </c>
      <c r="DX161" s="13">
        <f t="shared" si="444"/>
        <v>0</v>
      </c>
      <c r="DY161" s="13">
        <f t="shared" si="445"/>
        <v>0</v>
      </c>
      <c r="DZ161" s="13">
        <f t="shared" si="446"/>
        <v>0</v>
      </c>
      <c r="EA161" s="13">
        <f t="shared" si="447"/>
        <v>0</v>
      </c>
      <c r="EB161" s="13">
        <f t="shared" si="448"/>
        <v>0</v>
      </c>
      <c r="EC161" s="13">
        <f t="shared" si="449"/>
        <v>0</v>
      </c>
      <c r="ED161" s="13">
        <f t="shared" si="450"/>
        <v>0</v>
      </c>
      <c r="EE161" s="13">
        <f t="shared" si="451"/>
        <v>0</v>
      </c>
      <c r="EF161" s="13">
        <f t="shared" si="452"/>
        <v>0</v>
      </c>
      <c r="EG161" s="13">
        <f t="shared" si="453"/>
        <v>0</v>
      </c>
      <c r="EH161" s="13">
        <f t="shared" si="454"/>
        <v>0</v>
      </c>
      <c r="EI161" s="13">
        <f t="shared" si="455"/>
        <v>0</v>
      </c>
      <c r="EJ161" s="13">
        <f t="shared" si="456"/>
        <v>0</v>
      </c>
      <c r="EK161" s="13">
        <f t="shared" si="457"/>
        <v>0</v>
      </c>
      <c r="EL161" s="13">
        <f t="shared" si="458"/>
        <v>0</v>
      </c>
      <c r="EM161" s="13">
        <f t="shared" si="459"/>
        <v>0</v>
      </c>
      <c r="EN161" s="13">
        <f t="shared" si="460"/>
        <v>0</v>
      </c>
      <c r="EO161" s="13">
        <f t="shared" si="461"/>
        <v>0</v>
      </c>
      <c r="EP161" s="13">
        <f t="shared" si="462"/>
        <v>0</v>
      </c>
      <c r="EQ161" s="13">
        <f t="shared" si="463"/>
        <v>0</v>
      </c>
      <c r="ER161" s="13">
        <f t="shared" si="464"/>
        <v>0</v>
      </c>
      <c r="ES161" s="13">
        <f t="shared" si="465"/>
        <v>0</v>
      </c>
      <c r="ET161" s="13">
        <f t="shared" si="466"/>
        <v>0</v>
      </c>
      <c r="EU161" s="13">
        <f t="shared" si="467"/>
        <v>0</v>
      </c>
      <c r="EV161" s="13">
        <f t="shared" si="468"/>
        <v>0</v>
      </c>
      <c r="EW161" s="13">
        <f t="shared" si="469"/>
        <v>0</v>
      </c>
      <c r="EX161" s="13">
        <f t="shared" si="470"/>
        <v>0</v>
      </c>
      <c r="EY161" s="13">
        <f t="shared" si="471"/>
        <v>0</v>
      </c>
      <c r="EZ161" s="13">
        <f t="shared" si="472"/>
        <v>0</v>
      </c>
      <c r="FA161" s="13">
        <f t="shared" si="473"/>
        <v>0</v>
      </c>
      <c r="FB161" s="13">
        <f t="shared" si="474"/>
        <v>0</v>
      </c>
      <c r="FC161" s="13">
        <f t="shared" si="475"/>
        <v>0</v>
      </c>
      <c r="FD161" s="13">
        <f t="shared" si="476"/>
        <v>0</v>
      </c>
      <c r="FE161" s="13">
        <f t="shared" si="477"/>
        <v>0</v>
      </c>
      <c r="FF161" s="13">
        <f t="shared" si="478"/>
        <v>0</v>
      </c>
      <c r="FG161" s="13">
        <f t="shared" si="479"/>
        <v>0</v>
      </c>
      <c r="FH161" s="13">
        <f t="shared" si="480"/>
        <v>0</v>
      </c>
      <c r="FI161" s="13">
        <f t="shared" si="481"/>
        <v>0</v>
      </c>
      <c r="FJ161" s="13">
        <f t="shared" si="482"/>
        <v>0</v>
      </c>
      <c r="FK161" s="13">
        <f t="shared" si="483"/>
        <v>0</v>
      </c>
      <c r="FL161" s="13">
        <f t="shared" si="484"/>
        <v>0</v>
      </c>
      <c r="FM161" s="13">
        <f t="shared" si="485"/>
        <v>0</v>
      </c>
      <c r="FN161" s="13">
        <f t="shared" si="486"/>
        <v>0</v>
      </c>
      <c r="FO161" s="13">
        <f t="shared" si="487"/>
        <v>0</v>
      </c>
      <c r="FP161" s="13">
        <f t="shared" si="488"/>
        <v>0</v>
      </c>
      <c r="FQ161" s="13">
        <f t="shared" si="489"/>
        <v>0</v>
      </c>
      <c r="FR161" s="13">
        <f t="shared" si="490"/>
        <v>1</v>
      </c>
      <c r="FS161" s="13">
        <f t="shared" si="491"/>
        <v>0</v>
      </c>
      <c r="FT161" s="13">
        <f t="shared" si="492"/>
        <v>0</v>
      </c>
      <c r="FU161" s="13">
        <f t="shared" si="493"/>
        <v>0</v>
      </c>
      <c r="FV161" s="13">
        <f t="shared" si="494"/>
        <v>0</v>
      </c>
      <c r="FW161" s="13">
        <f t="shared" si="495"/>
        <v>0</v>
      </c>
      <c r="FX161" s="13">
        <f t="shared" si="496"/>
        <v>0</v>
      </c>
      <c r="FY161" s="13">
        <f t="shared" si="497"/>
        <v>0</v>
      </c>
      <c r="FZ161" s="13">
        <f t="shared" si="498"/>
        <v>0</v>
      </c>
      <c r="GA161" s="13">
        <f t="shared" si="499"/>
        <v>0</v>
      </c>
      <c r="GB161" s="13">
        <f t="shared" si="500"/>
        <v>0</v>
      </c>
      <c r="GC161" s="13">
        <f t="shared" si="501"/>
        <v>0</v>
      </c>
      <c r="GD161" s="13">
        <f t="shared" si="502"/>
        <v>0</v>
      </c>
      <c r="GE161" s="13">
        <f t="shared" si="503"/>
        <v>0</v>
      </c>
      <c r="GF161" s="13">
        <f t="shared" si="504"/>
        <v>0</v>
      </c>
      <c r="GG161" s="13">
        <f t="shared" si="505"/>
        <v>0</v>
      </c>
      <c r="GH161" s="30">
        <f t="shared" si="506"/>
        <v>2</v>
      </c>
    </row>
    <row r="162" spans="1:190">
      <c r="A162" s="2">
        <f>'database including 834 studies'!A162</f>
        <v>161</v>
      </c>
      <c r="B162" s="2">
        <f>'database including 834 studies'!J162</f>
        <v>1</v>
      </c>
      <c r="C162" s="2">
        <f>'database including 834 studies'!K162</f>
        <v>4</v>
      </c>
      <c r="D162" s="2">
        <f>'database including 834 studies'!L162</f>
        <v>1</v>
      </c>
      <c r="E162" s="2">
        <f>'database including 834 studies'!M162</f>
        <v>1</v>
      </c>
      <c r="F162" s="2">
        <f>'database including 834 studies'!N162</f>
        <v>1</v>
      </c>
      <c r="G162" s="2">
        <f>'database including 834 studies'!O162</f>
        <v>1</v>
      </c>
      <c r="H162" s="2">
        <f>'database including 834 studies'!P162</f>
        <v>0</v>
      </c>
      <c r="I162" s="2">
        <f>'database including 834 studies'!Q162</f>
        <v>0</v>
      </c>
      <c r="J162" s="2">
        <f>'database including 834 studies'!R162</f>
        <v>2016</v>
      </c>
      <c r="K162" s="29">
        <f>'database including 834 studies'!A692</f>
        <v>691</v>
      </c>
      <c r="L162" s="2">
        <f>'database including 834 studies'!J692</f>
        <v>0</v>
      </c>
      <c r="M162" s="2">
        <f>'database including 834 studies'!K692</f>
        <v>5</v>
      </c>
      <c r="N162" s="2">
        <f>'database including 834 studies'!L692</f>
        <v>1</v>
      </c>
      <c r="O162" s="2">
        <f>'database including 834 studies'!M692</f>
        <v>1</v>
      </c>
      <c r="P162" s="2">
        <f>'database including 834 studies'!N692</f>
        <v>1</v>
      </c>
      <c r="Q162" s="2">
        <f>'database including 834 studies'!O692</f>
        <v>1</v>
      </c>
      <c r="R162" s="2">
        <f>'database including 834 studies'!P692</f>
        <v>1</v>
      </c>
      <c r="S162" s="2">
        <f>'database including 834 studies'!Q692</f>
        <v>0</v>
      </c>
      <c r="T162" s="2">
        <f>'database including 834 studies'!R692</f>
        <v>2019</v>
      </c>
      <c r="V162" s="13">
        <f t="shared" si="338"/>
        <v>0</v>
      </c>
      <c r="W162" s="13">
        <f t="shared" si="339"/>
        <v>0</v>
      </c>
      <c r="X162" s="13">
        <f t="shared" si="340"/>
        <v>0</v>
      </c>
      <c r="Y162" s="13">
        <f t="shared" si="341"/>
        <v>0</v>
      </c>
      <c r="Z162" s="13">
        <f t="shared" si="342"/>
        <v>0</v>
      </c>
      <c r="AA162" s="13">
        <f t="shared" si="343"/>
        <v>0</v>
      </c>
      <c r="AB162" s="13">
        <f t="shared" si="344"/>
        <v>0</v>
      </c>
      <c r="AC162" s="13">
        <f t="shared" si="345"/>
        <v>0</v>
      </c>
      <c r="AD162" s="13">
        <f t="shared" si="346"/>
        <v>0</v>
      </c>
      <c r="AE162" s="13">
        <f t="shared" si="347"/>
        <v>0</v>
      </c>
      <c r="AF162" s="13">
        <f t="shared" si="348"/>
        <v>0</v>
      </c>
      <c r="AG162" s="13">
        <f t="shared" si="349"/>
        <v>0</v>
      </c>
      <c r="AH162" s="13">
        <f t="shared" si="350"/>
        <v>0</v>
      </c>
      <c r="AI162" s="13">
        <f t="shared" si="351"/>
        <v>0</v>
      </c>
      <c r="AJ162" s="13">
        <f t="shared" si="352"/>
        <v>0</v>
      </c>
      <c r="AK162" s="13">
        <f t="shared" si="353"/>
        <v>0</v>
      </c>
      <c r="AL162" s="13">
        <f t="shared" si="354"/>
        <v>0</v>
      </c>
      <c r="AM162" s="13">
        <f t="shared" si="355"/>
        <v>0</v>
      </c>
      <c r="AN162" s="13">
        <f t="shared" si="356"/>
        <v>0</v>
      </c>
      <c r="AO162" s="13">
        <f t="shared" si="357"/>
        <v>0</v>
      </c>
      <c r="AP162" s="13">
        <f t="shared" si="358"/>
        <v>0</v>
      </c>
      <c r="AQ162" s="13">
        <f t="shared" si="359"/>
        <v>0</v>
      </c>
      <c r="AR162" s="13">
        <f t="shared" si="360"/>
        <v>0</v>
      </c>
      <c r="AS162" s="13">
        <f t="shared" si="361"/>
        <v>0</v>
      </c>
      <c r="AT162" s="13">
        <f t="shared" si="362"/>
        <v>0</v>
      </c>
      <c r="AU162" s="13">
        <f t="shared" si="363"/>
        <v>0</v>
      </c>
      <c r="AV162" s="13">
        <f t="shared" si="364"/>
        <v>0</v>
      </c>
      <c r="AW162" s="13">
        <f t="shared" si="365"/>
        <v>0</v>
      </c>
      <c r="AX162" s="13">
        <f t="shared" si="366"/>
        <v>0</v>
      </c>
      <c r="AY162" s="13">
        <f t="shared" si="367"/>
        <v>0</v>
      </c>
      <c r="AZ162" s="13">
        <f t="shared" si="368"/>
        <v>0</v>
      </c>
      <c r="BA162" s="13">
        <f t="shared" si="369"/>
        <v>0</v>
      </c>
      <c r="BB162" s="13">
        <f t="shared" si="370"/>
        <v>0</v>
      </c>
      <c r="BC162" s="13">
        <f t="shared" si="371"/>
        <v>0</v>
      </c>
      <c r="BD162" s="13">
        <f t="shared" si="372"/>
        <v>0</v>
      </c>
      <c r="BE162" s="13">
        <f t="shared" si="373"/>
        <v>0</v>
      </c>
      <c r="BF162" s="13">
        <f t="shared" si="374"/>
        <v>0</v>
      </c>
      <c r="BG162" s="13">
        <f t="shared" si="375"/>
        <v>0</v>
      </c>
      <c r="BH162" s="13">
        <f t="shared" si="376"/>
        <v>0</v>
      </c>
      <c r="BI162" s="13">
        <f t="shared" si="377"/>
        <v>0</v>
      </c>
      <c r="BJ162" s="13">
        <f t="shared" si="378"/>
        <v>0</v>
      </c>
      <c r="BK162" s="13">
        <f t="shared" si="379"/>
        <v>0</v>
      </c>
      <c r="BL162" s="13">
        <f t="shared" si="380"/>
        <v>0</v>
      </c>
      <c r="BM162" s="13">
        <f t="shared" si="381"/>
        <v>0</v>
      </c>
      <c r="BN162" s="13">
        <f t="shared" si="382"/>
        <v>0</v>
      </c>
      <c r="BO162" s="13">
        <f t="shared" si="383"/>
        <v>0</v>
      </c>
      <c r="BP162" s="13">
        <f t="shared" si="384"/>
        <v>0</v>
      </c>
      <c r="BQ162" s="13">
        <f t="shared" si="385"/>
        <v>0</v>
      </c>
      <c r="BR162" s="13">
        <f t="shared" si="386"/>
        <v>0</v>
      </c>
      <c r="BS162" s="13">
        <f t="shared" si="387"/>
        <v>0</v>
      </c>
      <c r="BT162" s="13">
        <f t="shared" si="388"/>
        <v>0</v>
      </c>
      <c r="BU162" s="13">
        <f t="shared" si="389"/>
        <v>0</v>
      </c>
      <c r="BV162" s="13">
        <f t="shared" si="390"/>
        <v>0</v>
      </c>
      <c r="BW162" s="13">
        <f t="shared" si="391"/>
        <v>1</v>
      </c>
      <c r="BX162" s="13">
        <f t="shared" si="392"/>
        <v>0</v>
      </c>
      <c r="BY162" s="13">
        <f t="shared" si="393"/>
        <v>0</v>
      </c>
      <c r="BZ162" s="13">
        <f t="shared" si="394"/>
        <v>0</v>
      </c>
      <c r="CA162" s="13">
        <f t="shared" si="395"/>
        <v>0</v>
      </c>
      <c r="CB162" s="13">
        <f t="shared" si="396"/>
        <v>0</v>
      </c>
      <c r="CC162" s="13">
        <f t="shared" si="397"/>
        <v>0</v>
      </c>
      <c r="CD162" s="13">
        <f t="shared" si="398"/>
        <v>0</v>
      </c>
      <c r="CE162" s="13">
        <f t="shared" si="399"/>
        <v>0</v>
      </c>
      <c r="CF162" s="13">
        <f t="shared" si="400"/>
        <v>0</v>
      </c>
      <c r="CG162" s="13">
        <f t="shared" si="401"/>
        <v>0</v>
      </c>
      <c r="CH162" s="13">
        <f t="shared" si="402"/>
        <v>0</v>
      </c>
      <c r="CI162" s="13">
        <f t="shared" si="403"/>
        <v>0</v>
      </c>
      <c r="CJ162" s="13">
        <f t="shared" si="404"/>
        <v>0</v>
      </c>
      <c r="CK162" s="13">
        <f t="shared" si="405"/>
        <v>0</v>
      </c>
      <c r="CL162" s="13">
        <f t="shared" si="406"/>
        <v>0</v>
      </c>
      <c r="CM162" s="13">
        <f t="shared" si="407"/>
        <v>0</v>
      </c>
      <c r="CN162" s="13">
        <f t="shared" si="408"/>
        <v>0</v>
      </c>
      <c r="CO162" s="13">
        <f t="shared" si="409"/>
        <v>0</v>
      </c>
      <c r="CP162" s="13">
        <f t="shared" si="410"/>
        <v>0</v>
      </c>
      <c r="CQ162" s="13">
        <f t="shared" si="411"/>
        <v>0</v>
      </c>
      <c r="CR162" s="13">
        <f t="shared" si="412"/>
        <v>0</v>
      </c>
      <c r="CS162" s="13">
        <f t="shared" si="413"/>
        <v>0</v>
      </c>
      <c r="CT162" s="13">
        <f t="shared" si="414"/>
        <v>0</v>
      </c>
      <c r="CU162" s="13">
        <f t="shared" si="415"/>
        <v>0</v>
      </c>
      <c r="CV162" s="13">
        <f t="shared" si="416"/>
        <v>0</v>
      </c>
      <c r="CW162" s="13">
        <f t="shared" si="417"/>
        <v>0</v>
      </c>
      <c r="CX162" s="13">
        <f t="shared" si="418"/>
        <v>0</v>
      </c>
      <c r="CY162" s="13">
        <f t="shared" si="419"/>
        <v>0</v>
      </c>
      <c r="CZ162" s="13">
        <f t="shared" si="420"/>
        <v>0</v>
      </c>
      <c r="DA162" s="13">
        <f t="shared" si="421"/>
        <v>0</v>
      </c>
      <c r="DB162" s="13">
        <f t="shared" si="422"/>
        <v>0</v>
      </c>
      <c r="DC162" s="13">
        <f t="shared" si="423"/>
        <v>0</v>
      </c>
      <c r="DD162" s="13">
        <f t="shared" si="424"/>
        <v>0</v>
      </c>
      <c r="DE162" s="13">
        <f t="shared" si="425"/>
        <v>0</v>
      </c>
      <c r="DF162" s="13">
        <f t="shared" si="426"/>
        <v>0</v>
      </c>
      <c r="DG162" s="13">
        <f t="shared" si="427"/>
        <v>0</v>
      </c>
      <c r="DH162" s="13">
        <f t="shared" si="428"/>
        <v>0</v>
      </c>
      <c r="DI162" s="13">
        <f t="shared" si="429"/>
        <v>0</v>
      </c>
      <c r="DJ162" s="13">
        <f t="shared" si="430"/>
        <v>0</v>
      </c>
      <c r="DK162" s="13">
        <f t="shared" si="431"/>
        <v>0</v>
      </c>
      <c r="DL162" s="13">
        <f t="shared" si="432"/>
        <v>0</v>
      </c>
      <c r="DM162" s="13">
        <f t="shared" si="433"/>
        <v>0</v>
      </c>
      <c r="DN162" s="13">
        <f t="shared" si="434"/>
        <v>0</v>
      </c>
      <c r="DO162" s="13">
        <f t="shared" si="435"/>
        <v>0</v>
      </c>
      <c r="DP162" s="13">
        <f t="shared" si="436"/>
        <v>0</v>
      </c>
      <c r="DQ162" s="13">
        <f t="shared" si="437"/>
        <v>0</v>
      </c>
      <c r="DR162" s="13">
        <f t="shared" si="438"/>
        <v>0</v>
      </c>
      <c r="DS162" s="13">
        <f t="shared" si="439"/>
        <v>0</v>
      </c>
      <c r="DT162" s="13">
        <f t="shared" si="440"/>
        <v>0</v>
      </c>
      <c r="DU162" s="13">
        <f t="shared" si="441"/>
        <v>0</v>
      </c>
      <c r="DV162" s="13">
        <f t="shared" si="442"/>
        <v>0</v>
      </c>
      <c r="DW162" s="13">
        <f t="shared" si="443"/>
        <v>0</v>
      </c>
      <c r="DX162" s="13">
        <f t="shared" si="444"/>
        <v>0</v>
      </c>
      <c r="DY162" s="13">
        <f t="shared" si="445"/>
        <v>0</v>
      </c>
      <c r="DZ162" s="13">
        <f t="shared" si="446"/>
        <v>0</v>
      </c>
      <c r="EA162" s="13">
        <f t="shared" si="447"/>
        <v>0</v>
      </c>
      <c r="EB162" s="13">
        <f t="shared" si="448"/>
        <v>0</v>
      </c>
      <c r="EC162" s="13">
        <f t="shared" si="449"/>
        <v>0</v>
      </c>
      <c r="ED162" s="13">
        <f t="shared" si="450"/>
        <v>0</v>
      </c>
      <c r="EE162" s="13">
        <f t="shared" si="451"/>
        <v>0</v>
      </c>
      <c r="EF162" s="13">
        <f t="shared" si="452"/>
        <v>0</v>
      </c>
      <c r="EG162" s="13">
        <f t="shared" si="453"/>
        <v>0</v>
      </c>
      <c r="EH162" s="13">
        <f t="shared" si="454"/>
        <v>0</v>
      </c>
      <c r="EI162" s="13">
        <f t="shared" si="455"/>
        <v>0</v>
      </c>
      <c r="EJ162" s="13">
        <f t="shared" si="456"/>
        <v>0</v>
      </c>
      <c r="EK162" s="13">
        <f t="shared" si="457"/>
        <v>0</v>
      </c>
      <c r="EL162" s="13">
        <f t="shared" si="458"/>
        <v>0</v>
      </c>
      <c r="EM162" s="13">
        <f t="shared" si="459"/>
        <v>0</v>
      </c>
      <c r="EN162" s="13">
        <f t="shared" si="460"/>
        <v>0</v>
      </c>
      <c r="EO162" s="13">
        <f t="shared" si="461"/>
        <v>0</v>
      </c>
      <c r="EP162" s="13">
        <f t="shared" si="462"/>
        <v>0</v>
      </c>
      <c r="EQ162" s="13">
        <f t="shared" si="463"/>
        <v>0</v>
      </c>
      <c r="ER162" s="13">
        <f t="shared" si="464"/>
        <v>0</v>
      </c>
      <c r="ES162" s="13">
        <f t="shared" si="465"/>
        <v>0</v>
      </c>
      <c r="ET162" s="13">
        <f t="shared" si="466"/>
        <v>0</v>
      </c>
      <c r="EU162" s="13">
        <f t="shared" si="467"/>
        <v>0</v>
      </c>
      <c r="EV162" s="13">
        <f t="shared" si="468"/>
        <v>0</v>
      </c>
      <c r="EW162" s="13">
        <f t="shared" si="469"/>
        <v>0</v>
      </c>
      <c r="EX162" s="13">
        <f t="shared" si="470"/>
        <v>0</v>
      </c>
      <c r="EY162" s="13">
        <f t="shared" si="471"/>
        <v>0</v>
      </c>
      <c r="EZ162" s="13">
        <f t="shared" si="472"/>
        <v>0</v>
      </c>
      <c r="FA162" s="13">
        <f t="shared" si="473"/>
        <v>0</v>
      </c>
      <c r="FB162" s="13">
        <f t="shared" si="474"/>
        <v>0</v>
      </c>
      <c r="FC162" s="13">
        <f t="shared" si="475"/>
        <v>0</v>
      </c>
      <c r="FD162" s="13">
        <f t="shared" si="476"/>
        <v>0</v>
      </c>
      <c r="FE162" s="13">
        <f t="shared" si="477"/>
        <v>0</v>
      </c>
      <c r="FF162" s="13">
        <f t="shared" si="478"/>
        <v>0</v>
      </c>
      <c r="FG162" s="13">
        <f t="shared" si="479"/>
        <v>0</v>
      </c>
      <c r="FH162" s="13">
        <f t="shared" si="480"/>
        <v>0</v>
      </c>
      <c r="FI162" s="13">
        <f t="shared" si="481"/>
        <v>0</v>
      </c>
      <c r="FJ162" s="13">
        <f t="shared" si="482"/>
        <v>0</v>
      </c>
      <c r="FK162" s="13">
        <f t="shared" si="483"/>
        <v>0</v>
      </c>
      <c r="FL162" s="13">
        <f t="shared" si="484"/>
        <v>0</v>
      </c>
      <c r="FM162" s="13">
        <f t="shared" si="485"/>
        <v>0</v>
      </c>
      <c r="FN162" s="13">
        <f t="shared" si="486"/>
        <v>0</v>
      </c>
      <c r="FO162" s="13">
        <f t="shared" si="487"/>
        <v>0</v>
      </c>
      <c r="FP162" s="13">
        <f t="shared" si="488"/>
        <v>0</v>
      </c>
      <c r="FQ162" s="13">
        <f t="shared" si="489"/>
        <v>0</v>
      </c>
      <c r="FR162" s="13">
        <f t="shared" si="490"/>
        <v>1</v>
      </c>
      <c r="FS162" s="13">
        <f t="shared" si="491"/>
        <v>0</v>
      </c>
      <c r="FT162" s="13">
        <f t="shared" si="492"/>
        <v>0</v>
      </c>
      <c r="FU162" s="13">
        <f t="shared" si="493"/>
        <v>0</v>
      </c>
      <c r="FV162" s="13">
        <f t="shared" si="494"/>
        <v>0</v>
      </c>
      <c r="FW162" s="13">
        <f t="shared" si="495"/>
        <v>0</v>
      </c>
      <c r="FX162" s="13">
        <f t="shared" si="496"/>
        <v>0</v>
      </c>
      <c r="FY162" s="13">
        <f t="shared" si="497"/>
        <v>0</v>
      </c>
      <c r="FZ162" s="13">
        <f t="shared" si="498"/>
        <v>0</v>
      </c>
      <c r="GA162" s="13">
        <f t="shared" si="499"/>
        <v>0</v>
      </c>
      <c r="GB162" s="13">
        <f t="shared" si="500"/>
        <v>0</v>
      </c>
      <c r="GC162" s="13">
        <f t="shared" si="501"/>
        <v>0</v>
      </c>
      <c r="GD162" s="13">
        <f t="shared" si="502"/>
        <v>0</v>
      </c>
      <c r="GE162" s="13">
        <f t="shared" si="503"/>
        <v>0</v>
      </c>
      <c r="GF162" s="13">
        <f t="shared" si="504"/>
        <v>0</v>
      </c>
      <c r="GG162" s="13">
        <f t="shared" si="505"/>
        <v>0</v>
      </c>
      <c r="GH162" s="30">
        <f t="shared" si="506"/>
        <v>2</v>
      </c>
    </row>
    <row r="163" spans="1:190">
      <c r="A163" s="2">
        <f>'database including 834 studies'!A163</f>
        <v>162</v>
      </c>
      <c r="B163" s="2">
        <f>'database including 834 studies'!J163</f>
        <v>1</v>
      </c>
      <c r="C163" s="2">
        <f>'database including 834 studies'!K163</f>
        <v>4</v>
      </c>
      <c r="D163" s="2">
        <f>'database including 834 studies'!L163</f>
        <v>1</v>
      </c>
      <c r="E163" s="2">
        <f>'database including 834 studies'!M163</f>
        <v>1</v>
      </c>
      <c r="F163" s="2">
        <f>'database including 834 studies'!N163</f>
        <v>1</v>
      </c>
      <c r="G163" s="2">
        <f>'database including 834 studies'!O163</f>
        <v>1</v>
      </c>
      <c r="H163" s="2">
        <f>'database including 834 studies'!P163</f>
        <v>0</v>
      </c>
      <c r="I163" s="2">
        <f>'database including 834 studies'!Q163</f>
        <v>0</v>
      </c>
      <c r="J163" s="2">
        <f>'database including 834 studies'!R163</f>
        <v>2017</v>
      </c>
      <c r="K163" s="29">
        <f>'database including 834 studies'!A693</f>
        <v>692</v>
      </c>
      <c r="L163" s="2">
        <f>'database including 834 studies'!J693</f>
        <v>0</v>
      </c>
      <c r="M163" s="2">
        <f>'database including 834 studies'!K693</f>
        <v>5</v>
      </c>
      <c r="N163" s="2">
        <f>'database including 834 studies'!L693</f>
        <v>0</v>
      </c>
      <c r="O163" s="2">
        <f>'database including 834 studies'!M693</f>
        <v>1</v>
      </c>
      <c r="P163" s="2">
        <f>'database including 834 studies'!N693</f>
        <v>1</v>
      </c>
      <c r="Q163" s="2">
        <f>'database including 834 studies'!O693</f>
        <v>1</v>
      </c>
      <c r="R163" s="2">
        <f>'database including 834 studies'!P693</f>
        <v>1</v>
      </c>
      <c r="S163" s="2">
        <f>'database including 834 studies'!Q693</f>
        <v>1</v>
      </c>
      <c r="T163" s="2">
        <f>'database including 834 studies'!R693</f>
        <v>2022</v>
      </c>
      <c r="V163" s="13">
        <f t="shared" si="338"/>
        <v>0</v>
      </c>
      <c r="W163" s="13">
        <f t="shared" si="339"/>
        <v>0</v>
      </c>
      <c r="X163" s="13">
        <f t="shared" si="340"/>
        <v>0</v>
      </c>
      <c r="Y163" s="13">
        <f t="shared" si="341"/>
        <v>0</v>
      </c>
      <c r="Z163" s="13">
        <f t="shared" si="342"/>
        <v>0</v>
      </c>
      <c r="AA163" s="13">
        <f t="shared" si="343"/>
        <v>0</v>
      </c>
      <c r="AB163" s="13">
        <f t="shared" si="344"/>
        <v>0</v>
      </c>
      <c r="AC163" s="13">
        <f t="shared" si="345"/>
        <v>0</v>
      </c>
      <c r="AD163" s="13">
        <f t="shared" si="346"/>
        <v>0</v>
      </c>
      <c r="AE163" s="13">
        <f t="shared" si="347"/>
        <v>0</v>
      </c>
      <c r="AF163" s="13">
        <f t="shared" si="348"/>
        <v>0</v>
      </c>
      <c r="AG163" s="13">
        <f t="shared" si="349"/>
        <v>0</v>
      </c>
      <c r="AH163" s="13">
        <f t="shared" si="350"/>
        <v>0</v>
      </c>
      <c r="AI163" s="13">
        <f t="shared" si="351"/>
        <v>0</v>
      </c>
      <c r="AJ163" s="13">
        <f t="shared" si="352"/>
        <v>0</v>
      </c>
      <c r="AK163" s="13">
        <f t="shared" si="353"/>
        <v>0</v>
      </c>
      <c r="AL163" s="13">
        <f t="shared" si="354"/>
        <v>0</v>
      </c>
      <c r="AM163" s="13">
        <f t="shared" si="355"/>
        <v>0</v>
      </c>
      <c r="AN163" s="13">
        <f t="shared" si="356"/>
        <v>0</v>
      </c>
      <c r="AO163" s="13">
        <f t="shared" si="357"/>
        <v>0</v>
      </c>
      <c r="AP163" s="13">
        <f t="shared" si="358"/>
        <v>0</v>
      </c>
      <c r="AQ163" s="13">
        <f t="shared" si="359"/>
        <v>0</v>
      </c>
      <c r="AR163" s="13">
        <f t="shared" si="360"/>
        <v>0</v>
      </c>
      <c r="AS163" s="13">
        <f t="shared" si="361"/>
        <v>0</v>
      </c>
      <c r="AT163" s="13">
        <f t="shared" si="362"/>
        <v>0</v>
      </c>
      <c r="AU163" s="13">
        <f t="shared" si="363"/>
        <v>0</v>
      </c>
      <c r="AV163" s="13">
        <f t="shared" si="364"/>
        <v>0</v>
      </c>
      <c r="AW163" s="13">
        <f t="shared" si="365"/>
        <v>0</v>
      </c>
      <c r="AX163" s="13">
        <f t="shared" si="366"/>
        <v>0</v>
      </c>
      <c r="AY163" s="13">
        <f t="shared" si="367"/>
        <v>0</v>
      </c>
      <c r="AZ163" s="13">
        <f t="shared" si="368"/>
        <v>0</v>
      </c>
      <c r="BA163" s="13">
        <f t="shared" si="369"/>
        <v>0</v>
      </c>
      <c r="BB163" s="13">
        <f t="shared" si="370"/>
        <v>0</v>
      </c>
      <c r="BC163" s="13">
        <f t="shared" si="371"/>
        <v>0</v>
      </c>
      <c r="BD163" s="13">
        <f t="shared" si="372"/>
        <v>0</v>
      </c>
      <c r="BE163" s="13">
        <f t="shared" si="373"/>
        <v>0</v>
      </c>
      <c r="BF163" s="13">
        <f t="shared" si="374"/>
        <v>0</v>
      </c>
      <c r="BG163" s="13">
        <f t="shared" si="375"/>
        <v>0</v>
      </c>
      <c r="BH163" s="13">
        <f t="shared" si="376"/>
        <v>0</v>
      </c>
      <c r="BI163" s="13">
        <f t="shared" si="377"/>
        <v>0</v>
      </c>
      <c r="BJ163" s="13">
        <f t="shared" si="378"/>
        <v>0</v>
      </c>
      <c r="BK163" s="13">
        <f t="shared" si="379"/>
        <v>0</v>
      </c>
      <c r="BL163" s="13">
        <f t="shared" si="380"/>
        <v>0</v>
      </c>
      <c r="BM163" s="13">
        <f t="shared" si="381"/>
        <v>0</v>
      </c>
      <c r="BN163" s="13">
        <f t="shared" si="382"/>
        <v>0</v>
      </c>
      <c r="BO163" s="13">
        <f t="shared" si="383"/>
        <v>0</v>
      </c>
      <c r="BP163" s="13">
        <f t="shared" si="384"/>
        <v>0</v>
      </c>
      <c r="BQ163" s="13">
        <f t="shared" si="385"/>
        <v>0</v>
      </c>
      <c r="BR163" s="13">
        <f t="shared" si="386"/>
        <v>0</v>
      </c>
      <c r="BS163" s="13">
        <f t="shared" si="387"/>
        <v>0</v>
      </c>
      <c r="BT163" s="13">
        <f t="shared" si="388"/>
        <v>0</v>
      </c>
      <c r="BU163" s="13">
        <f t="shared" si="389"/>
        <v>0</v>
      </c>
      <c r="BV163" s="13">
        <f t="shared" si="390"/>
        <v>0</v>
      </c>
      <c r="BW163" s="13">
        <f t="shared" si="391"/>
        <v>0</v>
      </c>
      <c r="BX163" s="13">
        <f t="shared" si="392"/>
        <v>1</v>
      </c>
      <c r="BY163" s="13">
        <f t="shared" si="393"/>
        <v>0</v>
      </c>
      <c r="BZ163" s="13">
        <f t="shared" si="394"/>
        <v>0</v>
      </c>
      <c r="CA163" s="13">
        <f t="shared" si="395"/>
        <v>0</v>
      </c>
      <c r="CB163" s="13">
        <f t="shared" si="396"/>
        <v>0</v>
      </c>
      <c r="CC163" s="13">
        <f t="shared" si="397"/>
        <v>0</v>
      </c>
      <c r="CD163" s="13">
        <f t="shared" si="398"/>
        <v>0</v>
      </c>
      <c r="CE163" s="13">
        <f t="shared" si="399"/>
        <v>0</v>
      </c>
      <c r="CF163" s="13">
        <f t="shared" si="400"/>
        <v>0</v>
      </c>
      <c r="CG163" s="13">
        <f t="shared" si="401"/>
        <v>0</v>
      </c>
      <c r="CH163" s="13">
        <f t="shared" si="402"/>
        <v>0</v>
      </c>
      <c r="CI163" s="13">
        <f t="shared" si="403"/>
        <v>0</v>
      </c>
      <c r="CJ163" s="13">
        <f t="shared" si="404"/>
        <v>0</v>
      </c>
      <c r="CK163" s="13">
        <f t="shared" si="405"/>
        <v>0</v>
      </c>
      <c r="CL163" s="13">
        <f t="shared" si="406"/>
        <v>0</v>
      </c>
      <c r="CM163" s="13">
        <f t="shared" si="407"/>
        <v>0</v>
      </c>
      <c r="CN163" s="13">
        <f t="shared" si="408"/>
        <v>0</v>
      </c>
      <c r="CO163" s="13">
        <f t="shared" si="409"/>
        <v>0</v>
      </c>
      <c r="CP163" s="13">
        <f t="shared" si="410"/>
        <v>0</v>
      </c>
      <c r="CQ163" s="13">
        <f t="shared" si="411"/>
        <v>0</v>
      </c>
      <c r="CR163" s="13">
        <f t="shared" si="412"/>
        <v>0</v>
      </c>
      <c r="CS163" s="13">
        <f t="shared" si="413"/>
        <v>0</v>
      </c>
      <c r="CT163" s="13">
        <f t="shared" si="414"/>
        <v>0</v>
      </c>
      <c r="CU163" s="13">
        <f t="shared" si="415"/>
        <v>0</v>
      </c>
      <c r="CV163" s="13">
        <f t="shared" si="416"/>
        <v>0</v>
      </c>
      <c r="CW163" s="13">
        <f t="shared" si="417"/>
        <v>0</v>
      </c>
      <c r="CX163" s="13">
        <f t="shared" si="418"/>
        <v>0</v>
      </c>
      <c r="CY163" s="13">
        <f t="shared" si="419"/>
        <v>0</v>
      </c>
      <c r="CZ163" s="13">
        <f t="shared" si="420"/>
        <v>0</v>
      </c>
      <c r="DA163" s="13">
        <f t="shared" si="421"/>
        <v>0</v>
      </c>
      <c r="DB163" s="13">
        <f t="shared" si="422"/>
        <v>0</v>
      </c>
      <c r="DC163" s="13">
        <f t="shared" si="423"/>
        <v>0</v>
      </c>
      <c r="DD163" s="13">
        <f t="shared" si="424"/>
        <v>0</v>
      </c>
      <c r="DE163" s="13">
        <f t="shared" si="425"/>
        <v>0</v>
      </c>
      <c r="DF163" s="13">
        <f t="shared" si="426"/>
        <v>0</v>
      </c>
      <c r="DG163" s="13">
        <f t="shared" si="427"/>
        <v>0</v>
      </c>
      <c r="DH163" s="13">
        <f t="shared" si="428"/>
        <v>0</v>
      </c>
      <c r="DI163" s="13">
        <f t="shared" si="429"/>
        <v>0</v>
      </c>
      <c r="DJ163" s="13">
        <f t="shared" si="430"/>
        <v>0</v>
      </c>
      <c r="DK163" s="13">
        <f t="shared" si="431"/>
        <v>0</v>
      </c>
      <c r="DL163" s="13">
        <f t="shared" si="432"/>
        <v>0</v>
      </c>
      <c r="DM163" s="13">
        <f t="shared" si="433"/>
        <v>0</v>
      </c>
      <c r="DN163" s="13">
        <f t="shared" si="434"/>
        <v>0</v>
      </c>
      <c r="DO163" s="13">
        <f t="shared" si="435"/>
        <v>0</v>
      </c>
      <c r="DP163" s="13">
        <f t="shared" si="436"/>
        <v>0</v>
      </c>
      <c r="DQ163" s="13">
        <f t="shared" si="437"/>
        <v>0</v>
      </c>
      <c r="DR163" s="13">
        <f t="shared" si="438"/>
        <v>0</v>
      </c>
      <c r="DS163" s="13">
        <f t="shared" si="439"/>
        <v>0</v>
      </c>
      <c r="DT163" s="13">
        <f t="shared" si="440"/>
        <v>0</v>
      </c>
      <c r="DU163" s="13">
        <f t="shared" si="441"/>
        <v>0</v>
      </c>
      <c r="DV163" s="13">
        <f t="shared" si="442"/>
        <v>0</v>
      </c>
      <c r="DW163" s="13">
        <f t="shared" si="443"/>
        <v>0</v>
      </c>
      <c r="DX163" s="13">
        <f t="shared" si="444"/>
        <v>0</v>
      </c>
      <c r="DY163" s="13">
        <f t="shared" si="445"/>
        <v>0</v>
      </c>
      <c r="DZ163" s="13">
        <f t="shared" si="446"/>
        <v>0</v>
      </c>
      <c r="EA163" s="13">
        <f t="shared" si="447"/>
        <v>0</v>
      </c>
      <c r="EB163" s="13">
        <f t="shared" si="448"/>
        <v>0</v>
      </c>
      <c r="EC163" s="13">
        <f t="shared" si="449"/>
        <v>0</v>
      </c>
      <c r="ED163" s="13">
        <f t="shared" si="450"/>
        <v>0</v>
      </c>
      <c r="EE163" s="13">
        <f t="shared" si="451"/>
        <v>0</v>
      </c>
      <c r="EF163" s="13">
        <f t="shared" si="452"/>
        <v>0</v>
      </c>
      <c r="EG163" s="13">
        <f t="shared" si="453"/>
        <v>0</v>
      </c>
      <c r="EH163" s="13">
        <f t="shared" si="454"/>
        <v>0</v>
      </c>
      <c r="EI163" s="13">
        <f t="shared" si="455"/>
        <v>0</v>
      </c>
      <c r="EJ163" s="13">
        <f t="shared" si="456"/>
        <v>0</v>
      </c>
      <c r="EK163" s="13">
        <f t="shared" si="457"/>
        <v>0</v>
      </c>
      <c r="EL163" s="13">
        <f t="shared" si="458"/>
        <v>0</v>
      </c>
      <c r="EM163" s="13">
        <f t="shared" si="459"/>
        <v>0</v>
      </c>
      <c r="EN163" s="13">
        <f t="shared" si="460"/>
        <v>0</v>
      </c>
      <c r="EO163" s="13">
        <f t="shared" si="461"/>
        <v>0</v>
      </c>
      <c r="EP163" s="13">
        <f t="shared" si="462"/>
        <v>0</v>
      </c>
      <c r="EQ163" s="13">
        <f t="shared" si="463"/>
        <v>0</v>
      </c>
      <c r="ER163" s="13">
        <f t="shared" si="464"/>
        <v>0</v>
      </c>
      <c r="ES163" s="13">
        <f t="shared" si="465"/>
        <v>0</v>
      </c>
      <c r="ET163" s="13">
        <f t="shared" si="466"/>
        <v>0</v>
      </c>
      <c r="EU163" s="13">
        <f t="shared" si="467"/>
        <v>0</v>
      </c>
      <c r="EV163" s="13">
        <f t="shared" si="468"/>
        <v>0</v>
      </c>
      <c r="EW163" s="13">
        <f t="shared" si="469"/>
        <v>0</v>
      </c>
      <c r="EX163" s="13">
        <f t="shared" si="470"/>
        <v>0</v>
      </c>
      <c r="EY163" s="13">
        <f t="shared" si="471"/>
        <v>0</v>
      </c>
      <c r="EZ163" s="13">
        <f t="shared" si="472"/>
        <v>0</v>
      </c>
      <c r="FA163" s="13">
        <f t="shared" si="473"/>
        <v>0</v>
      </c>
      <c r="FB163" s="13">
        <f t="shared" si="474"/>
        <v>0</v>
      </c>
      <c r="FC163" s="13">
        <f t="shared" si="475"/>
        <v>0</v>
      </c>
      <c r="FD163" s="13">
        <f t="shared" si="476"/>
        <v>0</v>
      </c>
      <c r="FE163" s="13">
        <f t="shared" si="477"/>
        <v>0</v>
      </c>
      <c r="FF163" s="13">
        <f t="shared" si="478"/>
        <v>0</v>
      </c>
      <c r="FG163" s="13">
        <f t="shared" si="479"/>
        <v>0</v>
      </c>
      <c r="FH163" s="13">
        <f t="shared" si="480"/>
        <v>0</v>
      </c>
      <c r="FI163" s="13">
        <f t="shared" si="481"/>
        <v>0</v>
      </c>
      <c r="FJ163" s="13">
        <f t="shared" si="482"/>
        <v>0</v>
      </c>
      <c r="FK163" s="13">
        <f t="shared" si="483"/>
        <v>0</v>
      </c>
      <c r="FL163" s="13">
        <f t="shared" si="484"/>
        <v>0</v>
      </c>
      <c r="FM163" s="13">
        <f t="shared" si="485"/>
        <v>0</v>
      </c>
      <c r="FN163" s="13">
        <f t="shared" si="486"/>
        <v>0</v>
      </c>
      <c r="FO163" s="13">
        <f t="shared" si="487"/>
        <v>0</v>
      </c>
      <c r="FP163" s="13">
        <f t="shared" si="488"/>
        <v>0</v>
      </c>
      <c r="FQ163" s="13">
        <f t="shared" si="489"/>
        <v>0</v>
      </c>
      <c r="FR163" s="13">
        <f t="shared" si="490"/>
        <v>0</v>
      </c>
      <c r="FS163" s="13">
        <f t="shared" si="491"/>
        <v>0</v>
      </c>
      <c r="FT163" s="13">
        <f t="shared" si="492"/>
        <v>0</v>
      </c>
      <c r="FU163" s="13">
        <f t="shared" si="493"/>
        <v>1</v>
      </c>
      <c r="FV163" s="13">
        <f t="shared" si="494"/>
        <v>0</v>
      </c>
      <c r="FW163" s="13">
        <f t="shared" si="495"/>
        <v>0</v>
      </c>
      <c r="FX163" s="13">
        <f t="shared" si="496"/>
        <v>0</v>
      </c>
      <c r="FY163" s="13">
        <f t="shared" si="497"/>
        <v>0</v>
      </c>
      <c r="FZ163" s="13">
        <f t="shared" si="498"/>
        <v>0</v>
      </c>
      <c r="GA163" s="13">
        <f t="shared" si="499"/>
        <v>0</v>
      </c>
      <c r="GB163" s="13">
        <f t="shared" si="500"/>
        <v>0</v>
      </c>
      <c r="GC163" s="13">
        <f t="shared" si="501"/>
        <v>0</v>
      </c>
      <c r="GD163" s="13">
        <f t="shared" si="502"/>
        <v>0</v>
      </c>
      <c r="GE163" s="13">
        <f t="shared" si="503"/>
        <v>0</v>
      </c>
      <c r="GF163" s="13">
        <f t="shared" si="504"/>
        <v>0</v>
      </c>
      <c r="GG163" s="13">
        <f t="shared" si="505"/>
        <v>0</v>
      </c>
      <c r="GH163" s="30">
        <f t="shared" si="506"/>
        <v>2</v>
      </c>
    </row>
    <row r="164" spans="1:190">
      <c r="A164" s="2">
        <f>'database including 834 studies'!A164</f>
        <v>163</v>
      </c>
      <c r="B164" s="2">
        <f>'database including 834 studies'!J164</f>
        <v>1</v>
      </c>
      <c r="C164" s="2">
        <f>'database including 834 studies'!K164</f>
        <v>4</v>
      </c>
      <c r="D164" s="2">
        <f>'database including 834 studies'!L164</f>
        <v>1</v>
      </c>
      <c r="E164" s="2">
        <f>'database including 834 studies'!M164</f>
        <v>1</v>
      </c>
      <c r="F164" s="2">
        <f>'database including 834 studies'!N164</f>
        <v>1</v>
      </c>
      <c r="G164" s="2">
        <f>'database including 834 studies'!O164</f>
        <v>1</v>
      </c>
      <c r="H164" s="2">
        <f>'database including 834 studies'!P164</f>
        <v>0</v>
      </c>
      <c r="I164" s="2">
        <f>'database including 834 studies'!Q164</f>
        <v>0</v>
      </c>
      <c r="J164" s="2">
        <f>'database including 834 studies'!R164</f>
        <v>2019</v>
      </c>
      <c r="K164" s="29">
        <f>'database including 834 studies'!A694</f>
        <v>693</v>
      </c>
      <c r="L164" s="2">
        <f>'database including 834 studies'!J694</f>
        <v>0</v>
      </c>
      <c r="M164" s="2">
        <f>'database including 834 studies'!K694</f>
        <v>5</v>
      </c>
      <c r="N164" s="2">
        <f>'database including 834 studies'!L694</f>
        <v>1</v>
      </c>
      <c r="O164" s="2">
        <f>'database including 834 studies'!M694</f>
        <v>1</v>
      </c>
      <c r="P164" s="2">
        <f>'database including 834 studies'!N694</f>
        <v>1</v>
      </c>
      <c r="Q164" s="2">
        <f>'database including 834 studies'!O694</f>
        <v>1</v>
      </c>
      <c r="R164" s="2">
        <f>'database including 834 studies'!P694</f>
        <v>1</v>
      </c>
      <c r="S164" s="2">
        <f>'database including 834 studies'!Q694</f>
        <v>0</v>
      </c>
      <c r="T164" s="2">
        <f>'database including 834 studies'!R694</f>
        <v>2021</v>
      </c>
      <c r="V164" s="13">
        <f t="shared" si="338"/>
        <v>0</v>
      </c>
      <c r="W164" s="13">
        <f t="shared" si="339"/>
        <v>0</v>
      </c>
      <c r="X164" s="13">
        <f t="shared" si="340"/>
        <v>0</v>
      </c>
      <c r="Y164" s="13">
        <f t="shared" si="341"/>
        <v>0</v>
      </c>
      <c r="Z164" s="13">
        <f t="shared" si="342"/>
        <v>0</v>
      </c>
      <c r="AA164" s="13">
        <f t="shared" si="343"/>
        <v>0</v>
      </c>
      <c r="AB164" s="13">
        <f t="shared" si="344"/>
        <v>0</v>
      </c>
      <c r="AC164" s="13">
        <f t="shared" si="345"/>
        <v>0</v>
      </c>
      <c r="AD164" s="13">
        <f t="shared" si="346"/>
        <v>0</v>
      </c>
      <c r="AE164" s="13">
        <f t="shared" si="347"/>
        <v>0</v>
      </c>
      <c r="AF164" s="13">
        <f t="shared" si="348"/>
        <v>0</v>
      </c>
      <c r="AG164" s="13">
        <f t="shared" si="349"/>
        <v>0</v>
      </c>
      <c r="AH164" s="13">
        <f t="shared" si="350"/>
        <v>0</v>
      </c>
      <c r="AI164" s="13">
        <f t="shared" si="351"/>
        <v>0</v>
      </c>
      <c r="AJ164" s="13">
        <f t="shared" si="352"/>
        <v>0</v>
      </c>
      <c r="AK164" s="13">
        <f t="shared" si="353"/>
        <v>0</v>
      </c>
      <c r="AL164" s="13">
        <f t="shared" si="354"/>
        <v>0</v>
      </c>
      <c r="AM164" s="13">
        <f t="shared" si="355"/>
        <v>0</v>
      </c>
      <c r="AN164" s="13">
        <f t="shared" si="356"/>
        <v>0</v>
      </c>
      <c r="AO164" s="13">
        <f t="shared" si="357"/>
        <v>0</v>
      </c>
      <c r="AP164" s="13">
        <f t="shared" si="358"/>
        <v>0</v>
      </c>
      <c r="AQ164" s="13">
        <f t="shared" si="359"/>
        <v>0</v>
      </c>
      <c r="AR164" s="13">
        <f t="shared" si="360"/>
        <v>0</v>
      </c>
      <c r="AS164" s="13">
        <f t="shared" si="361"/>
        <v>0</v>
      </c>
      <c r="AT164" s="13">
        <f t="shared" si="362"/>
        <v>0</v>
      </c>
      <c r="AU164" s="13">
        <f t="shared" si="363"/>
        <v>0</v>
      </c>
      <c r="AV164" s="13">
        <f t="shared" si="364"/>
        <v>0</v>
      </c>
      <c r="AW164" s="13">
        <f t="shared" si="365"/>
        <v>0</v>
      </c>
      <c r="AX164" s="13">
        <f t="shared" si="366"/>
        <v>0</v>
      </c>
      <c r="AY164" s="13">
        <f t="shared" si="367"/>
        <v>0</v>
      </c>
      <c r="AZ164" s="13">
        <f t="shared" si="368"/>
        <v>0</v>
      </c>
      <c r="BA164" s="13">
        <f t="shared" si="369"/>
        <v>0</v>
      </c>
      <c r="BB164" s="13">
        <f t="shared" si="370"/>
        <v>0</v>
      </c>
      <c r="BC164" s="13">
        <f t="shared" si="371"/>
        <v>0</v>
      </c>
      <c r="BD164" s="13">
        <f t="shared" si="372"/>
        <v>0</v>
      </c>
      <c r="BE164" s="13">
        <f t="shared" si="373"/>
        <v>0</v>
      </c>
      <c r="BF164" s="13">
        <f t="shared" si="374"/>
        <v>0</v>
      </c>
      <c r="BG164" s="13">
        <f t="shared" si="375"/>
        <v>0</v>
      </c>
      <c r="BH164" s="13">
        <f t="shared" si="376"/>
        <v>0</v>
      </c>
      <c r="BI164" s="13">
        <f t="shared" si="377"/>
        <v>0</v>
      </c>
      <c r="BJ164" s="13">
        <f t="shared" si="378"/>
        <v>0</v>
      </c>
      <c r="BK164" s="13">
        <f t="shared" si="379"/>
        <v>0</v>
      </c>
      <c r="BL164" s="13">
        <f t="shared" si="380"/>
        <v>0</v>
      </c>
      <c r="BM164" s="13">
        <f t="shared" si="381"/>
        <v>0</v>
      </c>
      <c r="BN164" s="13">
        <f t="shared" si="382"/>
        <v>0</v>
      </c>
      <c r="BO164" s="13">
        <f t="shared" si="383"/>
        <v>0</v>
      </c>
      <c r="BP164" s="13">
        <f t="shared" si="384"/>
        <v>0</v>
      </c>
      <c r="BQ164" s="13">
        <f t="shared" si="385"/>
        <v>0</v>
      </c>
      <c r="BR164" s="13">
        <f t="shared" si="386"/>
        <v>0</v>
      </c>
      <c r="BS164" s="13">
        <f t="shared" si="387"/>
        <v>0</v>
      </c>
      <c r="BT164" s="13">
        <f t="shared" si="388"/>
        <v>0</v>
      </c>
      <c r="BU164" s="13">
        <f t="shared" si="389"/>
        <v>0</v>
      </c>
      <c r="BV164" s="13">
        <f t="shared" si="390"/>
        <v>0</v>
      </c>
      <c r="BW164" s="13">
        <f t="shared" si="391"/>
        <v>0</v>
      </c>
      <c r="BX164" s="13">
        <f t="shared" si="392"/>
        <v>0</v>
      </c>
      <c r="BY164" s="13">
        <f t="shared" si="393"/>
        <v>0</v>
      </c>
      <c r="BZ164" s="13">
        <f t="shared" si="394"/>
        <v>1</v>
      </c>
      <c r="CA164" s="13">
        <f t="shared" si="395"/>
        <v>0</v>
      </c>
      <c r="CB164" s="13">
        <f t="shared" si="396"/>
        <v>0</v>
      </c>
      <c r="CC164" s="13">
        <f t="shared" si="397"/>
        <v>0</v>
      </c>
      <c r="CD164" s="13">
        <f t="shared" si="398"/>
        <v>0</v>
      </c>
      <c r="CE164" s="13">
        <f t="shared" si="399"/>
        <v>0</v>
      </c>
      <c r="CF164" s="13">
        <f t="shared" si="400"/>
        <v>0</v>
      </c>
      <c r="CG164" s="13">
        <f t="shared" si="401"/>
        <v>0</v>
      </c>
      <c r="CH164" s="13">
        <f t="shared" si="402"/>
        <v>0</v>
      </c>
      <c r="CI164" s="13">
        <f t="shared" si="403"/>
        <v>0</v>
      </c>
      <c r="CJ164" s="13">
        <f t="shared" si="404"/>
        <v>0</v>
      </c>
      <c r="CK164" s="13">
        <f t="shared" si="405"/>
        <v>0</v>
      </c>
      <c r="CL164" s="13">
        <f t="shared" si="406"/>
        <v>0</v>
      </c>
      <c r="CM164" s="13">
        <f t="shared" si="407"/>
        <v>0</v>
      </c>
      <c r="CN164" s="13">
        <f t="shared" si="408"/>
        <v>0</v>
      </c>
      <c r="CO164" s="13">
        <f t="shared" si="409"/>
        <v>0</v>
      </c>
      <c r="CP164" s="13">
        <f t="shared" si="410"/>
        <v>0</v>
      </c>
      <c r="CQ164" s="13">
        <f t="shared" si="411"/>
        <v>0</v>
      </c>
      <c r="CR164" s="13">
        <f t="shared" si="412"/>
        <v>0</v>
      </c>
      <c r="CS164" s="13">
        <f t="shared" si="413"/>
        <v>0</v>
      </c>
      <c r="CT164" s="13">
        <f t="shared" si="414"/>
        <v>0</v>
      </c>
      <c r="CU164" s="13">
        <f t="shared" si="415"/>
        <v>0</v>
      </c>
      <c r="CV164" s="13">
        <f t="shared" si="416"/>
        <v>0</v>
      </c>
      <c r="CW164" s="13">
        <f t="shared" si="417"/>
        <v>0</v>
      </c>
      <c r="CX164" s="13">
        <f t="shared" si="418"/>
        <v>0</v>
      </c>
      <c r="CY164" s="13">
        <f t="shared" si="419"/>
        <v>0</v>
      </c>
      <c r="CZ164" s="13">
        <f t="shared" si="420"/>
        <v>0</v>
      </c>
      <c r="DA164" s="13">
        <f t="shared" si="421"/>
        <v>0</v>
      </c>
      <c r="DB164" s="13">
        <f t="shared" si="422"/>
        <v>0</v>
      </c>
      <c r="DC164" s="13">
        <f t="shared" si="423"/>
        <v>0</v>
      </c>
      <c r="DD164" s="13">
        <f t="shared" si="424"/>
        <v>0</v>
      </c>
      <c r="DE164" s="13">
        <f t="shared" si="425"/>
        <v>0</v>
      </c>
      <c r="DF164" s="13">
        <f t="shared" si="426"/>
        <v>0</v>
      </c>
      <c r="DG164" s="13">
        <f t="shared" si="427"/>
        <v>0</v>
      </c>
      <c r="DH164" s="13">
        <f t="shared" si="428"/>
        <v>0</v>
      </c>
      <c r="DI164" s="13">
        <f t="shared" si="429"/>
        <v>0</v>
      </c>
      <c r="DJ164" s="13">
        <f t="shared" si="430"/>
        <v>0</v>
      </c>
      <c r="DK164" s="13">
        <f t="shared" si="431"/>
        <v>0</v>
      </c>
      <c r="DL164" s="13">
        <f t="shared" si="432"/>
        <v>0</v>
      </c>
      <c r="DM164" s="13">
        <f t="shared" si="433"/>
        <v>0</v>
      </c>
      <c r="DN164" s="13">
        <f t="shared" si="434"/>
        <v>0</v>
      </c>
      <c r="DO164" s="13">
        <f t="shared" si="435"/>
        <v>0</v>
      </c>
      <c r="DP164" s="13">
        <f t="shared" si="436"/>
        <v>0</v>
      </c>
      <c r="DQ164" s="13">
        <f t="shared" si="437"/>
        <v>0</v>
      </c>
      <c r="DR164" s="13">
        <f t="shared" si="438"/>
        <v>0</v>
      </c>
      <c r="DS164" s="13">
        <f t="shared" si="439"/>
        <v>0</v>
      </c>
      <c r="DT164" s="13">
        <f t="shared" si="440"/>
        <v>0</v>
      </c>
      <c r="DU164" s="13">
        <f t="shared" si="441"/>
        <v>0</v>
      </c>
      <c r="DV164" s="13">
        <f t="shared" si="442"/>
        <v>0</v>
      </c>
      <c r="DW164" s="13">
        <f t="shared" si="443"/>
        <v>0</v>
      </c>
      <c r="DX164" s="13">
        <f t="shared" si="444"/>
        <v>0</v>
      </c>
      <c r="DY164" s="13">
        <f t="shared" si="445"/>
        <v>0</v>
      </c>
      <c r="DZ164" s="13">
        <f t="shared" si="446"/>
        <v>0</v>
      </c>
      <c r="EA164" s="13">
        <f t="shared" si="447"/>
        <v>0</v>
      </c>
      <c r="EB164" s="13">
        <f t="shared" si="448"/>
        <v>0</v>
      </c>
      <c r="EC164" s="13">
        <f t="shared" si="449"/>
        <v>0</v>
      </c>
      <c r="ED164" s="13">
        <f t="shared" si="450"/>
        <v>0</v>
      </c>
      <c r="EE164" s="13">
        <f t="shared" si="451"/>
        <v>0</v>
      </c>
      <c r="EF164" s="13">
        <f t="shared" si="452"/>
        <v>0</v>
      </c>
      <c r="EG164" s="13">
        <f t="shared" si="453"/>
        <v>0</v>
      </c>
      <c r="EH164" s="13">
        <f t="shared" si="454"/>
        <v>0</v>
      </c>
      <c r="EI164" s="13">
        <f t="shared" si="455"/>
        <v>0</v>
      </c>
      <c r="EJ164" s="13">
        <f t="shared" si="456"/>
        <v>0</v>
      </c>
      <c r="EK164" s="13">
        <f t="shared" si="457"/>
        <v>0</v>
      </c>
      <c r="EL164" s="13">
        <f t="shared" si="458"/>
        <v>0</v>
      </c>
      <c r="EM164" s="13">
        <f t="shared" si="459"/>
        <v>0</v>
      </c>
      <c r="EN164" s="13">
        <f t="shared" si="460"/>
        <v>0</v>
      </c>
      <c r="EO164" s="13">
        <f t="shared" si="461"/>
        <v>0</v>
      </c>
      <c r="EP164" s="13">
        <f t="shared" si="462"/>
        <v>0</v>
      </c>
      <c r="EQ164" s="13">
        <f t="shared" si="463"/>
        <v>0</v>
      </c>
      <c r="ER164" s="13">
        <f t="shared" si="464"/>
        <v>0</v>
      </c>
      <c r="ES164" s="13">
        <f t="shared" si="465"/>
        <v>0</v>
      </c>
      <c r="ET164" s="13">
        <f t="shared" si="466"/>
        <v>0</v>
      </c>
      <c r="EU164" s="13">
        <f t="shared" si="467"/>
        <v>0</v>
      </c>
      <c r="EV164" s="13">
        <f t="shared" si="468"/>
        <v>0</v>
      </c>
      <c r="EW164" s="13">
        <f t="shared" si="469"/>
        <v>0</v>
      </c>
      <c r="EX164" s="13">
        <f t="shared" si="470"/>
        <v>0</v>
      </c>
      <c r="EY164" s="13">
        <f t="shared" si="471"/>
        <v>0</v>
      </c>
      <c r="EZ164" s="13">
        <f t="shared" si="472"/>
        <v>0</v>
      </c>
      <c r="FA164" s="13">
        <f t="shared" si="473"/>
        <v>0</v>
      </c>
      <c r="FB164" s="13">
        <f t="shared" si="474"/>
        <v>0</v>
      </c>
      <c r="FC164" s="13">
        <f t="shared" si="475"/>
        <v>0</v>
      </c>
      <c r="FD164" s="13">
        <f t="shared" si="476"/>
        <v>0</v>
      </c>
      <c r="FE164" s="13">
        <f t="shared" si="477"/>
        <v>0</v>
      </c>
      <c r="FF164" s="13">
        <f t="shared" si="478"/>
        <v>0</v>
      </c>
      <c r="FG164" s="13">
        <f t="shared" si="479"/>
        <v>0</v>
      </c>
      <c r="FH164" s="13">
        <f t="shared" si="480"/>
        <v>0</v>
      </c>
      <c r="FI164" s="13">
        <f t="shared" si="481"/>
        <v>0</v>
      </c>
      <c r="FJ164" s="13">
        <f t="shared" si="482"/>
        <v>0</v>
      </c>
      <c r="FK164" s="13">
        <f t="shared" si="483"/>
        <v>0</v>
      </c>
      <c r="FL164" s="13">
        <f t="shared" si="484"/>
        <v>0</v>
      </c>
      <c r="FM164" s="13">
        <f t="shared" si="485"/>
        <v>0</v>
      </c>
      <c r="FN164" s="13">
        <f t="shared" si="486"/>
        <v>0</v>
      </c>
      <c r="FO164" s="13">
        <f t="shared" si="487"/>
        <v>0</v>
      </c>
      <c r="FP164" s="13">
        <f t="shared" si="488"/>
        <v>0</v>
      </c>
      <c r="FQ164" s="13">
        <f t="shared" si="489"/>
        <v>0</v>
      </c>
      <c r="FR164" s="13">
        <f t="shared" si="490"/>
        <v>0</v>
      </c>
      <c r="FS164" s="13">
        <f t="shared" si="491"/>
        <v>0</v>
      </c>
      <c r="FT164" s="13">
        <f t="shared" si="492"/>
        <v>1</v>
      </c>
      <c r="FU164" s="13">
        <f t="shared" si="493"/>
        <v>0</v>
      </c>
      <c r="FV164" s="13">
        <f t="shared" si="494"/>
        <v>0</v>
      </c>
      <c r="FW164" s="13">
        <f t="shared" si="495"/>
        <v>0</v>
      </c>
      <c r="FX164" s="13">
        <f t="shared" si="496"/>
        <v>0</v>
      </c>
      <c r="FY164" s="13">
        <f t="shared" si="497"/>
        <v>0</v>
      </c>
      <c r="FZ164" s="13">
        <f t="shared" si="498"/>
        <v>0</v>
      </c>
      <c r="GA164" s="13">
        <f t="shared" si="499"/>
        <v>0</v>
      </c>
      <c r="GB164" s="13">
        <f t="shared" si="500"/>
        <v>0</v>
      </c>
      <c r="GC164" s="13">
        <f t="shared" si="501"/>
        <v>0</v>
      </c>
      <c r="GD164" s="13">
        <f t="shared" si="502"/>
        <v>0</v>
      </c>
      <c r="GE164" s="13">
        <f t="shared" si="503"/>
        <v>0</v>
      </c>
      <c r="GF164" s="13">
        <f t="shared" si="504"/>
        <v>0</v>
      </c>
      <c r="GG164" s="13">
        <f t="shared" si="505"/>
        <v>0</v>
      </c>
      <c r="GH164" s="30">
        <f t="shared" si="506"/>
        <v>2</v>
      </c>
    </row>
    <row r="165" spans="1:190">
      <c r="A165" s="2">
        <f>'database including 834 studies'!A165</f>
        <v>164</v>
      </c>
      <c r="B165" s="2">
        <f>'database including 834 studies'!J165</f>
        <v>1</v>
      </c>
      <c r="C165" s="2">
        <f>'database including 834 studies'!K165</f>
        <v>4</v>
      </c>
      <c r="D165" s="2">
        <f>'database including 834 studies'!L165</f>
        <v>1</v>
      </c>
      <c r="E165" s="2">
        <f>'database including 834 studies'!M165</f>
        <v>1</v>
      </c>
      <c r="F165" s="2">
        <f>'database including 834 studies'!N165</f>
        <v>1</v>
      </c>
      <c r="G165" s="2">
        <f>'database including 834 studies'!O165</f>
        <v>1</v>
      </c>
      <c r="H165" s="2">
        <f>'database including 834 studies'!P165</f>
        <v>0</v>
      </c>
      <c r="I165" s="2">
        <f>'database including 834 studies'!Q165</f>
        <v>0</v>
      </c>
      <c r="J165" s="2">
        <f>'database including 834 studies'!R165</f>
        <v>2020</v>
      </c>
      <c r="K165" s="29">
        <f>'database including 834 studies'!A695</f>
        <v>694</v>
      </c>
      <c r="L165" s="2">
        <f>'database including 834 studies'!J695</f>
        <v>0</v>
      </c>
      <c r="M165" s="2">
        <f>'database including 834 studies'!K695</f>
        <v>5</v>
      </c>
      <c r="N165" s="2">
        <f>'database including 834 studies'!L695</f>
        <v>1</v>
      </c>
      <c r="O165" s="2">
        <f>'database including 834 studies'!M695</f>
        <v>1</v>
      </c>
      <c r="P165" s="2">
        <f>'database including 834 studies'!N695</f>
        <v>1</v>
      </c>
      <c r="Q165" s="2">
        <f>'database including 834 studies'!O695</f>
        <v>1</v>
      </c>
      <c r="R165" s="2">
        <f>'database including 834 studies'!P695</f>
        <v>1</v>
      </c>
      <c r="S165" s="2">
        <f>'database including 834 studies'!Q695</f>
        <v>0</v>
      </c>
      <c r="T165" s="2">
        <f>'database including 834 studies'!R695</f>
        <v>2018</v>
      </c>
      <c r="V165" s="13">
        <f t="shared" si="338"/>
        <v>0</v>
      </c>
      <c r="W165" s="13">
        <f t="shared" si="339"/>
        <v>0</v>
      </c>
      <c r="X165" s="13">
        <f t="shared" si="340"/>
        <v>0</v>
      </c>
      <c r="Y165" s="13">
        <f t="shared" si="341"/>
        <v>0</v>
      </c>
      <c r="Z165" s="13">
        <f t="shared" si="342"/>
        <v>0</v>
      </c>
      <c r="AA165" s="13">
        <f t="shared" si="343"/>
        <v>0</v>
      </c>
      <c r="AB165" s="13">
        <f t="shared" si="344"/>
        <v>0</v>
      </c>
      <c r="AC165" s="13">
        <f t="shared" si="345"/>
        <v>0</v>
      </c>
      <c r="AD165" s="13">
        <f t="shared" si="346"/>
        <v>0</v>
      </c>
      <c r="AE165" s="13">
        <f t="shared" si="347"/>
        <v>0</v>
      </c>
      <c r="AF165" s="13">
        <f t="shared" si="348"/>
        <v>0</v>
      </c>
      <c r="AG165" s="13">
        <f t="shared" si="349"/>
        <v>0</v>
      </c>
      <c r="AH165" s="13">
        <f t="shared" si="350"/>
        <v>0</v>
      </c>
      <c r="AI165" s="13">
        <f t="shared" si="351"/>
        <v>0</v>
      </c>
      <c r="AJ165" s="13">
        <f t="shared" si="352"/>
        <v>0</v>
      </c>
      <c r="AK165" s="13">
        <f t="shared" si="353"/>
        <v>0</v>
      </c>
      <c r="AL165" s="13">
        <f t="shared" si="354"/>
        <v>0</v>
      </c>
      <c r="AM165" s="13">
        <f t="shared" si="355"/>
        <v>0</v>
      </c>
      <c r="AN165" s="13">
        <f t="shared" si="356"/>
        <v>0</v>
      </c>
      <c r="AO165" s="13">
        <f t="shared" si="357"/>
        <v>0</v>
      </c>
      <c r="AP165" s="13">
        <f t="shared" si="358"/>
        <v>0</v>
      </c>
      <c r="AQ165" s="13">
        <f t="shared" si="359"/>
        <v>0</v>
      </c>
      <c r="AR165" s="13">
        <f t="shared" si="360"/>
        <v>0</v>
      </c>
      <c r="AS165" s="13">
        <f t="shared" si="361"/>
        <v>0</v>
      </c>
      <c r="AT165" s="13">
        <f t="shared" si="362"/>
        <v>0</v>
      </c>
      <c r="AU165" s="13">
        <f t="shared" si="363"/>
        <v>0</v>
      </c>
      <c r="AV165" s="13">
        <f t="shared" si="364"/>
        <v>0</v>
      </c>
      <c r="AW165" s="13">
        <f t="shared" si="365"/>
        <v>0</v>
      </c>
      <c r="AX165" s="13">
        <f t="shared" si="366"/>
        <v>0</v>
      </c>
      <c r="AY165" s="13">
        <f t="shared" si="367"/>
        <v>0</v>
      </c>
      <c r="AZ165" s="13">
        <f t="shared" si="368"/>
        <v>0</v>
      </c>
      <c r="BA165" s="13">
        <f t="shared" si="369"/>
        <v>0</v>
      </c>
      <c r="BB165" s="13">
        <f t="shared" si="370"/>
        <v>0</v>
      </c>
      <c r="BC165" s="13">
        <f t="shared" si="371"/>
        <v>0</v>
      </c>
      <c r="BD165" s="13">
        <f t="shared" si="372"/>
        <v>0</v>
      </c>
      <c r="BE165" s="13">
        <f t="shared" si="373"/>
        <v>0</v>
      </c>
      <c r="BF165" s="13">
        <f t="shared" si="374"/>
        <v>0</v>
      </c>
      <c r="BG165" s="13">
        <f t="shared" si="375"/>
        <v>0</v>
      </c>
      <c r="BH165" s="13">
        <f t="shared" si="376"/>
        <v>0</v>
      </c>
      <c r="BI165" s="13">
        <f t="shared" si="377"/>
        <v>0</v>
      </c>
      <c r="BJ165" s="13">
        <f t="shared" si="378"/>
        <v>0</v>
      </c>
      <c r="BK165" s="13">
        <f t="shared" si="379"/>
        <v>0</v>
      </c>
      <c r="BL165" s="13">
        <f t="shared" si="380"/>
        <v>0</v>
      </c>
      <c r="BM165" s="13">
        <f t="shared" si="381"/>
        <v>0</v>
      </c>
      <c r="BN165" s="13">
        <f t="shared" si="382"/>
        <v>0</v>
      </c>
      <c r="BO165" s="13">
        <f t="shared" si="383"/>
        <v>0</v>
      </c>
      <c r="BP165" s="13">
        <f t="shared" si="384"/>
        <v>0</v>
      </c>
      <c r="BQ165" s="13">
        <f t="shared" si="385"/>
        <v>0</v>
      </c>
      <c r="BR165" s="13">
        <f t="shared" si="386"/>
        <v>0</v>
      </c>
      <c r="BS165" s="13">
        <f t="shared" si="387"/>
        <v>0</v>
      </c>
      <c r="BT165" s="13">
        <f t="shared" si="388"/>
        <v>0</v>
      </c>
      <c r="BU165" s="13">
        <f t="shared" si="389"/>
        <v>0</v>
      </c>
      <c r="BV165" s="13">
        <f t="shared" si="390"/>
        <v>0</v>
      </c>
      <c r="BW165" s="13">
        <f t="shared" si="391"/>
        <v>0</v>
      </c>
      <c r="BX165" s="13">
        <f t="shared" si="392"/>
        <v>0</v>
      </c>
      <c r="BY165" s="13">
        <f t="shared" si="393"/>
        <v>0</v>
      </c>
      <c r="BZ165" s="13">
        <f t="shared" si="394"/>
        <v>0</v>
      </c>
      <c r="CA165" s="13">
        <f t="shared" si="395"/>
        <v>1</v>
      </c>
      <c r="CB165" s="13">
        <f t="shared" si="396"/>
        <v>0</v>
      </c>
      <c r="CC165" s="13">
        <f t="shared" si="397"/>
        <v>0</v>
      </c>
      <c r="CD165" s="13">
        <f t="shared" si="398"/>
        <v>0</v>
      </c>
      <c r="CE165" s="13">
        <f t="shared" si="399"/>
        <v>0</v>
      </c>
      <c r="CF165" s="13">
        <f t="shared" si="400"/>
        <v>0</v>
      </c>
      <c r="CG165" s="13">
        <f t="shared" si="401"/>
        <v>0</v>
      </c>
      <c r="CH165" s="13">
        <f t="shared" si="402"/>
        <v>0</v>
      </c>
      <c r="CI165" s="13">
        <f t="shared" si="403"/>
        <v>0</v>
      </c>
      <c r="CJ165" s="13">
        <f t="shared" si="404"/>
        <v>0</v>
      </c>
      <c r="CK165" s="13">
        <f t="shared" si="405"/>
        <v>0</v>
      </c>
      <c r="CL165" s="13">
        <f t="shared" si="406"/>
        <v>0</v>
      </c>
      <c r="CM165" s="13">
        <f t="shared" si="407"/>
        <v>0</v>
      </c>
      <c r="CN165" s="13">
        <f t="shared" si="408"/>
        <v>0</v>
      </c>
      <c r="CO165" s="13">
        <f t="shared" si="409"/>
        <v>0</v>
      </c>
      <c r="CP165" s="13">
        <f t="shared" si="410"/>
        <v>0</v>
      </c>
      <c r="CQ165" s="13">
        <f t="shared" si="411"/>
        <v>0</v>
      </c>
      <c r="CR165" s="13">
        <f t="shared" si="412"/>
        <v>0</v>
      </c>
      <c r="CS165" s="13">
        <f t="shared" si="413"/>
        <v>0</v>
      </c>
      <c r="CT165" s="13">
        <f t="shared" si="414"/>
        <v>0</v>
      </c>
      <c r="CU165" s="13">
        <f t="shared" si="415"/>
        <v>0</v>
      </c>
      <c r="CV165" s="13">
        <f t="shared" si="416"/>
        <v>0</v>
      </c>
      <c r="CW165" s="13">
        <f t="shared" si="417"/>
        <v>0</v>
      </c>
      <c r="CX165" s="13">
        <f t="shared" si="418"/>
        <v>0</v>
      </c>
      <c r="CY165" s="13">
        <f t="shared" si="419"/>
        <v>0</v>
      </c>
      <c r="CZ165" s="13">
        <f t="shared" si="420"/>
        <v>0</v>
      </c>
      <c r="DA165" s="13">
        <f t="shared" si="421"/>
        <v>0</v>
      </c>
      <c r="DB165" s="13">
        <f t="shared" si="422"/>
        <v>0</v>
      </c>
      <c r="DC165" s="13">
        <f t="shared" si="423"/>
        <v>0</v>
      </c>
      <c r="DD165" s="13">
        <f t="shared" si="424"/>
        <v>0</v>
      </c>
      <c r="DE165" s="13">
        <f t="shared" si="425"/>
        <v>0</v>
      </c>
      <c r="DF165" s="13">
        <f t="shared" si="426"/>
        <v>0</v>
      </c>
      <c r="DG165" s="13">
        <f t="shared" si="427"/>
        <v>0</v>
      </c>
      <c r="DH165" s="13">
        <f t="shared" si="428"/>
        <v>0</v>
      </c>
      <c r="DI165" s="13">
        <f t="shared" si="429"/>
        <v>0</v>
      </c>
      <c r="DJ165" s="13">
        <f t="shared" si="430"/>
        <v>0</v>
      </c>
      <c r="DK165" s="13">
        <f t="shared" si="431"/>
        <v>0</v>
      </c>
      <c r="DL165" s="13">
        <f t="shared" si="432"/>
        <v>0</v>
      </c>
      <c r="DM165" s="13">
        <f t="shared" si="433"/>
        <v>0</v>
      </c>
      <c r="DN165" s="13">
        <f t="shared" si="434"/>
        <v>0</v>
      </c>
      <c r="DO165" s="13">
        <f t="shared" si="435"/>
        <v>0</v>
      </c>
      <c r="DP165" s="13">
        <f t="shared" si="436"/>
        <v>0</v>
      </c>
      <c r="DQ165" s="13">
        <f t="shared" si="437"/>
        <v>0</v>
      </c>
      <c r="DR165" s="13">
        <f t="shared" si="438"/>
        <v>0</v>
      </c>
      <c r="DS165" s="13">
        <f t="shared" si="439"/>
        <v>0</v>
      </c>
      <c r="DT165" s="13">
        <f t="shared" si="440"/>
        <v>0</v>
      </c>
      <c r="DU165" s="13">
        <f t="shared" si="441"/>
        <v>0</v>
      </c>
      <c r="DV165" s="13">
        <f t="shared" si="442"/>
        <v>0</v>
      </c>
      <c r="DW165" s="13">
        <f t="shared" si="443"/>
        <v>0</v>
      </c>
      <c r="DX165" s="13">
        <f t="shared" si="444"/>
        <v>0</v>
      </c>
      <c r="DY165" s="13">
        <f t="shared" si="445"/>
        <v>0</v>
      </c>
      <c r="DZ165" s="13">
        <f t="shared" si="446"/>
        <v>0</v>
      </c>
      <c r="EA165" s="13">
        <f t="shared" si="447"/>
        <v>0</v>
      </c>
      <c r="EB165" s="13">
        <f t="shared" si="448"/>
        <v>0</v>
      </c>
      <c r="EC165" s="13">
        <f t="shared" si="449"/>
        <v>0</v>
      </c>
      <c r="ED165" s="13">
        <f t="shared" si="450"/>
        <v>0</v>
      </c>
      <c r="EE165" s="13">
        <f t="shared" si="451"/>
        <v>0</v>
      </c>
      <c r="EF165" s="13">
        <f t="shared" si="452"/>
        <v>0</v>
      </c>
      <c r="EG165" s="13">
        <f t="shared" si="453"/>
        <v>0</v>
      </c>
      <c r="EH165" s="13">
        <f t="shared" si="454"/>
        <v>0</v>
      </c>
      <c r="EI165" s="13">
        <f t="shared" si="455"/>
        <v>0</v>
      </c>
      <c r="EJ165" s="13">
        <f t="shared" si="456"/>
        <v>0</v>
      </c>
      <c r="EK165" s="13">
        <f t="shared" si="457"/>
        <v>0</v>
      </c>
      <c r="EL165" s="13">
        <f t="shared" si="458"/>
        <v>0</v>
      </c>
      <c r="EM165" s="13">
        <f t="shared" si="459"/>
        <v>0</v>
      </c>
      <c r="EN165" s="13">
        <f t="shared" si="460"/>
        <v>0</v>
      </c>
      <c r="EO165" s="13">
        <f t="shared" si="461"/>
        <v>0</v>
      </c>
      <c r="EP165" s="13">
        <f t="shared" si="462"/>
        <v>0</v>
      </c>
      <c r="EQ165" s="13">
        <f t="shared" si="463"/>
        <v>0</v>
      </c>
      <c r="ER165" s="13">
        <f t="shared" si="464"/>
        <v>0</v>
      </c>
      <c r="ES165" s="13">
        <f t="shared" si="465"/>
        <v>0</v>
      </c>
      <c r="ET165" s="13">
        <f t="shared" si="466"/>
        <v>0</v>
      </c>
      <c r="EU165" s="13">
        <f t="shared" si="467"/>
        <v>0</v>
      </c>
      <c r="EV165" s="13">
        <f t="shared" si="468"/>
        <v>0</v>
      </c>
      <c r="EW165" s="13">
        <f t="shared" si="469"/>
        <v>0</v>
      </c>
      <c r="EX165" s="13">
        <f t="shared" si="470"/>
        <v>0</v>
      </c>
      <c r="EY165" s="13">
        <f t="shared" si="471"/>
        <v>0</v>
      </c>
      <c r="EZ165" s="13">
        <f t="shared" si="472"/>
        <v>0</v>
      </c>
      <c r="FA165" s="13">
        <f t="shared" si="473"/>
        <v>0</v>
      </c>
      <c r="FB165" s="13">
        <f t="shared" si="474"/>
        <v>0</v>
      </c>
      <c r="FC165" s="13">
        <f t="shared" si="475"/>
        <v>0</v>
      </c>
      <c r="FD165" s="13">
        <f t="shared" si="476"/>
        <v>0</v>
      </c>
      <c r="FE165" s="13">
        <f t="shared" si="477"/>
        <v>0</v>
      </c>
      <c r="FF165" s="13">
        <f t="shared" si="478"/>
        <v>0</v>
      </c>
      <c r="FG165" s="13">
        <f t="shared" si="479"/>
        <v>0</v>
      </c>
      <c r="FH165" s="13">
        <f t="shared" si="480"/>
        <v>0</v>
      </c>
      <c r="FI165" s="13">
        <f t="shared" si="481"/>
        <v>0</v>
      </c>
      <c r="FJ165" s="13">
        <f t="shared" si="482"/>
        <v>0</v>
      </c>
      <c r="FK165" s="13">
        <f t="shared" si="483"/>
        <v>0</v>
      </c>
      <c r="FL165" s="13">
        <f t="shared" si="484"/>
        <v>0</v>
      </c>
      <c r="FM165" s="13">
        <f t="shared" si="485"/>
        <v>0</v>
      </c>
      <c r="FN165" s="13">
        <f t="shared" si="486"/>
        <v>0</v>
      </c>
      <c r="FO165" s="13">
        <f t="shared" si="487"/>
        <v>0</v>
      </c>
      <c r="FP165" s="13">
        <f t="shared" si="488"/>
        <v>0</v>
      </c>
      <c r="FQ165" s="13">
        <f t="shared" si="489"/>
        <v>1</v>
      </c>
      <c r="FR165" s="13">
        <f t="shared" si="490"/>
        <v>0</v>
      </c>
      <c r="FS165" s="13">
        <f t="shared" si="491"/>
        <v>0</v>
      </c>
      <c r="FT165" s="13">
        <f t="shared" si="492"/>
        <v>0</v>
      </c>
      <c r="FU165" s="13">
        <f t="shared" si="493"/>
        <v>0</v>
      </c>
      <c r="FV165" s="13">
        <f t="shared" si="494"/>
        <v>0</v>
      </c>
      <c r="FW165" s="13">
        <f t="shared" si="495"/>
        <v>0</v>
      </c>
      <c r="FX165" s="13">
        <f t="shared" si="496"/>
        <v>0</v>
      </c>
      <c r="FY165" s="13">
        <f t="shared" si="497"/>
        <v>0</v>
      </c>
      <c r="FZ165" s="13">
        <f t="shared" si="498"/>
        <v>0</v>
      </c>
      <c r="GA165" s="13">
        <f t="shared" si="499"/>
        <v>0</v>
      </c>
      <c r="GB165" s="13">
        <f t="shared" si="500"/>
        <v>0</v>
      </c>
      <c r="GC165" s="13">
        <f t="shared" si="501"/>
        <v>0</v>
      </c>
      <c r="GD165" s="13">
        <f t="shared" si="502"/>
        <v>0</v>
      </c>
      <c r="GE165" s="13">
        <f t="shared" si="503"/>
        <v>0</v>
      </c>
      <c r="GF165" s="13">
        <f t="shared" si="504"/>
        <v>0</v>
      </c>
      <c r="GG165" s="13">
        <f t="shared" si="505"/>
        <v>0</v>
      </c>
      <c r="GH165" s="30">
        <f t="shared" si="506"/>
        <v>2</v>
      </c>
    </row>
    <row r="166" spans="1:190">
      <c r="A166" s="2">
        <f>'database including 834 studies'!A166</f>
        <v>165</v>
      </c>
      <c r="B166" s="2">
        <f>'database including 834 studies'!J166</f>
        <v>1</v>
      </c>
      <c r="C166" s="2">
        <f>'database including 834 studies'!K166</f>
        <v>4</v>
      </c>
      <c r="D166" s="2">
        <f>'database including 834 studies'!L166</f>
        <v>1</v>
      </c>
      <c r="E166" s="2">
        <f>'database including 834 studies'!M166</f>
        <v>1</v>
      </c>
      <c r="F166" s="2">
        <f>'database including 834 studies'!N166</f>
        <v>0</v>
      </c>
      <c r="G166" s="2">
        <f>'database including 834 studies'!O166</f>
        <v>1</v>
      </c>
      <c r="H166" s="2">
        <f>'database including 834 studies'!P166</f>
        <v>0</v>
      </c>
      <c r="I166" s="2">
        <f>'database including 834 studies'!Q166</f>
        <v>1</v>
      </c>
      <c r="J166" s="2">
        <f>'database including 834 studies'!R166</f>
        <v>2021</v>
      </c>
      <c r="K166" s="29">
        <f>'database including 834 studies'!A696</f>
        <v>695</v>
      </c>
      <c r="L166" s="2">
        <f>'database including 834 studies'!J696</f>
        <v>0</v>
      </c>
      <c r="M166" s="2">
        <f>'database including 834 studies'!K696</f>
        <v>5</v>
      </c>
      <c r="N166" s="2">
        <f>'database including 834 studies'!L696</f>
        <v>1</v>
      </c>
      <c r="O166" s="2">
        <f>'database including 834 studies'!M696</f>
        <v>1</v>
      </c>
      <c r="P166" s="2">
        <f>'database including 834 studies'!N696</f>
        <v>1</v>
      </c>
      <c r="Q166" s="2">
        <f>'database including 834 studies'!O696</f>
        <v>1</v>
      </c>
      <c r="R166" s="2">
        <f>'database including 834 studies'!P696</f>
        <v>1</v>
      </c>
      <c r="S166" s="2">
        <f>'database including 834 studies'!Q696</f>
        <v>0</v>
      </c>
      <c r="T166" s="2">
        <f>'database including 834 studies'!R696</f>
        <v>2019</v>
      </c>
      <c r="V166" s="13">
        <f t="shared" si="338"/>
        <v>0</v>
      </c>
      <c r="W166" s="13">
        <f t="shared" si="339"/>
        <v>0</v>
      </c>
      <c r="X166" s="13">
        <f t="shared" si="340"/>
        <v>0</v>
      </c>
      <c r="Y166" s="13">
        <f t="shared" si="341"/>
        <v>0</v>
      </c>
      <c r="Z166" s="13">
        <f t="shared" si="342"/>
        <v>0</v>
      </c>
      <c r="AA166" s="13">
        <f t="shared" si="343"/>
        <v>0</v>
      </c>
      <c r="AB166" s="13">
        <f t="shared" si="344"/>
        <v>0</v>
      </c>
      <c r="AC166" s="13">
        <f t="shared" si="345"/>
        <v>0</v>
      </c>
      <c r="AD166" s="13">
        <f t="shared" si="346"/>
        <v>0</v>
      </c>
      <c r="AE166" s="13">
        <f t="shared" si="347"/>
        <v>0</v>
      </c>
      <c r="AF166" s="13">
        <f t="shared" si="348"/>
        <v>0</v>
      </c>
      <c r="AG166" s="13">
        <f t="shared" si="349"/>
        <v>0</v>
      </c>
      <c r="AH166" s="13">
        <f t="shared" si="350"/>
        <v>0</v>
      </c>
      <c r="AI166" s="13">
        <f t="shared" si="351"/>
        <v>0</v>
      </c>
      <c r="AJ166" s="13">
        <f t="shared" si="352"/>
        <v>0</v>
      </c>
      <c r="AK166" s="13">
        <f t="shared" si="353"/>
        <v>0</v>
      </c>
      <c r="AL166" s="13">
        <f t="shared" si="354"/>
        <v>0</v>
      </c>
      <c r="AM166" s="13">
        <f t="shared" si="355"/>
        <v>0</v>
      </c>
      <c r="AN166" s="13">
        <f t="shared" si="356"/>
        <v>0</v>
      </c>
      <c r="AO166" s="13">
        <f t="shared" si="357"/>
        <v>0</v>
      </c>
      <c r="AP166" s="13">
        <f t="shared" si="358"/>
        <v>0</v>
      </c>
      <c r="AQ166" s="13">
        <f t="shared" si="359"/>
        <v>0</v>
      </c>
      <c r="AR166" s="13">
        <f t="shared" si="360"/>
        <v>0</v>
      </c>
      <c r="AS166" s="13">
        <f t="shared" si="361"/>
        <v>0</v>
      </c>
      <c r="AT166" s="13">
        <f t="shared" si="362"/>
        <v>0</v>
      </c>
      <c r="AU166" s="13">
        <f t="shared" si="363"/>
        <v>0</v>
      </c>
      <c r="AV166" s="13">
        <f t="shared" si="364"/>
        <v>0</v>
      </c>
      <c r="AW166" s="13">
        <f t="shared" si="365"/>
        <v>0</v>
      </c>
      <c r="AX166" s="13">
        <f t="shared" si="366"/>
        <v>0</v>
      </c>
      <c r="AY166" s="13">
        <f t="shared" si="367"/>
        <v>0</v>
      </c>
      <c r="AZ166" s="13">
        <f t="shared" si="368"/>
        <v>0</v>
      </c>
      <c r="BA166" s="13">
        <f t="shared" si="369"/>
        <v>0</v>
      </c>
      <c r="BB166" s="13">
        <f t="shared" si="370"/>
        <v>0</v>
      </c>
      <c r="BC166" s="13">
        <f t="shared" si="371"/>
        <v>0</v>
      </c>
      <c r="BD166" s="13">
        <f t="shared" si="372"/>
        <v>0</v>
      </c>
      <c r="BE166" s="13">
        <f t="shared" si="373"/>
        <v>0</v>
      </c>
      <c r="BF166" s="13">
        <f t="shared" si="374"/>
        <v>0</v>
      </c>
      <c r="BG166" s="13">
        <f t="shared" si="375"/>
        <v>0</v>
      </c>
      <c r="BH166" s="13">
        <f t="shared" si="376"/>
        <v>0</v>
      </c>
      <c r="BI166" s="13">
        <f t="shared" si="377"/>
        <v>0</v>
      </c>
      <c r="BJ166" s="13">
        <f t="shared" si="378"/>
        <v>0</v>
      </c>
      <c r="BK166" s="13">
        <f t="shared" si="379"/>
        <v>0</v>
      </c>
      <c r="BL166" s="13">
        <f t="shared" si="380"/>
        <v>0</v>
      </c>
      <c r="BM166" s="13">
        <f t="shared" si="381"/>
        <v>0</v>
      </c>
      <c r="BN166" s="13">
        <f t="shared" si="382"/>
        <v>0</v>
      </c>
      <c r="BO166" s="13">
        <f t="shared" si="383"/>
        <v>0</v>
      </c>
      <c r="BP166" s="13">
        <f t="shared" si="384"/>
        <v>0</v>
      </c>
      <c r="BQ166" s="13">
        <f t="shared" si="385"/>
        <v>0</v>
      </c>
      <c r="BR166" s="13">
        <f t="shared" si="386"/>
        <v>0</v>
      </c>
      <c r="BS166" s="13">
        <f t="shared" si="387"/>
        <v>0</v>
      </c>
      <c r="BT166" s="13">
        <f t="shared" si="388"/>
        <v>0</v>
      </c>
      <c r="BU166" s="13">
        <f t="shared" si="389"/>
        <v>0</v>
      </c>
      <c r="BV166" s="13">
        <f t="shared" si="390"/>
        <v>0</v>
      </c>
      <c r="BW166" s="13">
        <f t="shared" si="391"/>
        <v>0</v>
      </c>
      <c r="BX166" s="13">
        <f t="shared" si="392"/>
        <v>0</v>
      </c>
      <c r="BY166" s="13">
        <f t="shared" si="393"/>
        <v>0</v>
      </c>
      <c r="BZ166" s="13">
        <f t="shared" si="394"/>
        <v>0</v>
      </c>
      <c r="CA166" s="13">
        <f t="shared" si="395"/>
        <v>0</v>
      </c>
      <c r="CB166" s="13">
        <f t="shared" si="396"/>
        <v>1</v>
      </c>
      <c r="CC166" s="13">
        <f t="shared" si="397"/>
        <v>0</v>
      </c>
      <c r="CD166" s="13">
        <f t="shared" si="398"/>
        <v>0</v>
      </c>
      <c r="CE166" s="13">
        <f t="shared" si="399"/>
        <v>0</v>
      </c>
      <c r="CF166" s="13">
        <f t="shared" si="400"/>
        <v>0</v>
      </c>
      <c r="CG166" s="13">
        <f t="shared" si="401"/>
        <v>0</v>
      </c>
      <c r="CH166" s="13">
        <f t="shared" si="402"/>
        <v>0</v>
      </c>
      <c r="CI166" s="13">
        <f t="shared" si="403"/>
        <v>0</v>
      </c>
      <c r="CJ166" s="13">
        <f t="shared" si="404"/>
        <v>0</v>
      </c>
      <c r="CK166" s="13">
        <f t="shared" si="405"/>
        <v>0</v>
      </c>
      <c r="CL166" s="13">
        <f t="shared" si="406"/>
        <v>0</v>
      </c>
      <c r="CM166" s="13">
        <f t="shared" si="407"/>
        <v>0</v>
      </c>
      <c r="CN166" s="13">
        <f t="shared" si="408"/>
        <v>0</v>
      </c>
      <c r="CO166" s="13">
        <f t="shared" si="409"/>
        <v>0</v>
      </c>
      <c r="CP166" s="13">
        <f t="shared" si="410"/>
        <v>0</v>
      </c>
      <c r="CQ166" s="13">
        <f t="shared" si="411"/>
        <v>0</v>
      </c>
      <c r="CR166" s="13">
        <f t="shared" si="412"/>
        <v>0</v>
      </c>
      <c r="CS166" s="13">
        <f t="shared" si="413"/>
        <v>0</v>
      </c>
      <c r="CT166" s="13">
        <f t="shared" si="414"/>
        <v>0</v>
      </c>
      <c r="CU166" s="13">
        <f t="shared" si="415"/>
        <v>0</v>
      </c>
      <c r="CV166" s="13">
        <f t="shared" si="416"/>
        <v>0</v>
      </c>
      <c r="CW166" s="13">
        <f t="shared" si="417"/>
        <v>0</v>
      </c>
      <c r="CX166" s="13">
        <f t="shared" si="418"/>
        <v>0</v>
      </c>
      <c r="CY166" s="13">
        <f t="shared" si="419"/>
        <v>0</v>
      </c>
      <c r="CZ166" s="13">
        <f t="shared" si="420"/>
        <v>0</v>
      </c>
      <c r="DA166" s="13">
        <f t="shared" si="421"/>
        <v>0</v>
      </c>
      <c r="DB166" s="13">
        <f t="shared" si="422"/>
        <v>0</v>
      </c>
      <c r="DC166" s="13">
        <f t="shared" si="423"/>
        <v>0</v>
      </c>
      <c r="DD166" s="13">
        <f t="shared" si="424"/>
        <v>0</v>
      </c>
      <c r="DE166" s="13">
        <f t="shared" si="425"/>
        <v>0</v>
      </c>
      <c r="DF166" s="13">
        <f t="shared" si="426"/>
        <v>0</v>
      </c>
      <c r="DG166" s="13">
        <f t="shared" si="427"/>
        <v>0</v>
      </c>
      <c r="DH166" s="13">
        <f t="shared" si="428"/>
        <v>0</v>
      </c>
      <c r="DI166" s="13">
        <f t="shared" si="429"/>
        <v>0</v>
      </c>
      <c r="DJ166" s="13">
        <f t="shared" si="430"/>
        <v>0</v>
      </c>
      <c r="DK166" s="13">
        <f t="shared" si="431"/>
        <v>0</v>
      </c>
      <c r="DL166" s="13">
        <f t="shared" si="432"/>
        <v>0</v>
      </c>
      <c r="DM166" s="13">
        <f t="shared" si="433"/>
        <v>0</v>
      </c>
      <c r="DN166" s="13">
        <f t="shared" si="434"/>
        <v>0</v>
      </c>
      <c r="DO166" s="13">
        <f t="shared" si="435"/>
        <v>0</v>
      </c>
      <c r="DP166" s="13">
        <f t="shared" si="436"/>
        <v>0</v>
      </c>
      <c r="DQ166" s="13">
        <f t="shared" si="437"/>
        <v>0</v>
      </c>
      <c r="DR166" s="13">
        <f t="shared" si="438"/>
        <v>0</v>
      </c>
      <c r="DS166" s="13">
        <f t="shared" si="439"/>
        <v>0</v>
      </c>
      <c r="DT166" s="13">
        <f t="shared" si="440"/>
        <v>0</v>
      </c>
      <c r="DU166" s="13">
        <f t="shared" si="441"/>
        <v>0</v>
      </c>
      <c r="DV166" s="13">
        <f t="shared" si="442"/>
        <v>0</v>
      </c>
      <c r="DW166" s="13">
        <f t="shared" si="443"/>
        <v>0</v>
      </c>
      <c r="DX166" s="13">
        <f t="shared" si="444"/>
        <v>0</v>
      </c>
      <c r="DY166" s="13">
        <f t="shared" si="445"/>
        <v>0</v>
      </c>
      <c r="DZ166" s="13">
        <f t="shared" si="446"/>
        <v>0</v>
      </c>
      <c r="EA166" s="13">
        <f t="shared" si="447"/>
        <v>0</v>
      </c>
      <c r="EB166" s="13">
        <f t="shared" si="448"/>
        <v>0</v>
      </c>
      <c r="EC166" s="13">
        <f t="shared" si="449"/>
        <v>0</v>
      </c>
      <c r="ED166" s="13">
        <f t="shared" si="450"/>
        <v>0</v>
      </c>
      <c r="EE166" s="13">
        <f t="shared" si="451"/>
        <v>0</v>
      </c>
      <c r="EF166" s="13">
        <f t="shared" si="452"/>
        <v>0</v>
      </c>
      <c r="EG166" s="13">
        <f t="shared" si="453"/>
        <v>0</v>
      </c>
      <c r="EH166" s="13">
        <f t="shared" si="454"/>
        <v>0</v>
      </c>
      <c r="EI166" s="13">
        <f t="shared" si="455"/>
        <v>0</v>
      </c>
      <c r="EJ166" s="13">
        <f t="shared" si="456"/>
        <v>0</v>
      </c>
      <c r="EK166" s="13">
        <f t="shared" si="457"/>
        <v>0</v>
      </c>
      <c r="EL166" s="13">
        <f t="shared" si="458"/>
        <v>0</v>
      </c>
      <c r="EM166" s="13">
        <f t="shared" si="459"/>
        <v>0</v>
      </c>
      <c r="EN166" s="13">
        <f t="shared" si="460"/>
        <v>0</v>
      </c>
      <c r="EO166" s="13">
        <f t="shared" si="461"/>
        <v>0</v>
      </c>
      <c r="EP166" s="13">
        <f t="shared" si="462"/>
        <v>0</v>
      </c>
      <c r="EQ166" s="13">
        <f t="shared" si="463"/>
        <v>0</v>
      </c>
      <c r="ER166" s="13">
        <f t="shared" si="464"/>
        <v>0</v>
      </c>
      <c r="ES166" s="13">
        <f t="shared" si="465"/>
        <v>0</v>
      </c>
      <c r="ET166" s="13">
        <f t="shared" si="466"/>
        <v>0</v>
      </c>
      <c r="EU166" s="13">
        <f t="shared" si="467"/>
        <v>0</v>
      </c>
      <c r="EV166" s="13">
        <f t="shared" si="468"/>
        <v>0</v>
      </c>
      <c r="EW166" s="13">
        <f t="shared" si="469"/>
        <v>0</v>
      </c>
      <c r="EX166" s="13">
        <f t="shared" si="470"/>
        <v>0</v>
      </c>
      <c r="EY166" s="13">
        <f t="shared" si="471"/>
        <v>0</v>
      </c>
      <c r="EZ166" s="13">
        <f t="shared" si="472"/>
        <v>0</v>
      </c>
      <c r="FA166" s="13">
        <f t="shared" si="473"/>
        <v>0</v>
      </c>
      <c r="FB166" s="13">
        <f t="shared" si="474"/>
        <v>0</v>
      </c>
      <c r="FC166" s="13">
        <f t="shared" si="475"/>
        <v>0</v>
      </c>
      <c r="FD166" s="13">
        <f t="shared" si="476"/>
        <v>0</v>
      </c>
      <c r="FE166" s="13">
        <f t="shared" si="477"/>
        <v>0</v>
      </c>
      <c r="FF166" s="13">
        <f t="shared" si="478"/>
        <v>0</v>
      </c>
      <c r="FG166" s="13">
        <f t="shared" si="479"/>
        <v>0</v>
      </c>
      <c r="FH166" s="13">
        <f t="shared" si="480"/>
        <v>0</v>
      </c>
      <c r="FI166" s="13">
        <f t="shared" si="481"/>
        <v>0</v>
      </c>
      <c r="FJ166" s="13">
        <f t="shared" si="482"/>
        <v>0</v>
      </c>
      <c r="FK166" s="13">
        <f t="shared" si="483"/>
        <v>0</v>
      </c>
      <c r="FL166" s="13">
        <f t="shared" si="484"/>
        <v>0</v>
      </c>
      <c r="FM166" s="13">
        <f t="shared" si="485"/>
        <v>0</v>
      </c>
      <c r="FN166" s="13">
        <f t="shared" si="486"/>
        <v>0</v>
      </c>
      <c r="FO166" s="13">
        <f t="shared" si="487"/>
        <v>0</v>
      </c>
      <c r="FP166" s="13">
        <f t="shared" si="488"/>
        <v>0</v>
      </c>
      <c r="FQ166" s="13">
        <f t="shared" si="489"/>
        <v>0</v>
      </c>
      <c r="FR166" s="13">
        <f t="shared" si="490"/>
        <v>1</v>
      </c>
      <c r="FS166" s="13">
        <f t="shared" si="491"/>
        <v>0</v>
      </c>
      <c r="FT166" s="13">
        <f t="shared" si="492"/>
        <v>0</v>
      </c>
      <c r="FU166" s="13">
        <f t="shared" si="493"/>
        <v>0</v>
      </c>
      <c r="FV166" s="13">
        <f t="shared" si="494"/>
        <v>0</v>
      </c>
      <c r="FW166" s="13">
        <f t="shared" si="495"/>
        <v>0</v>
      </c>
      <c r="FX166" s="13">
        <f t="shared" si="496"/>
        <v>0</v>
      </c>
      <c r="FY166" s="13">
        <f t="shared" si="497"/>
        <v>0</v>
      </c>
      <c r="FZ166" s="13">
        <f t="shared" si="498"/>
        <v>0</v>
      </c>
      <c r="GA166" s="13">
        <f t="shared" si="499"/>
        <v>0</v>
      </c>
      <c r="GB166" s="13">
        <f t="shared" si="500"/>
        <v>0</v>
      </c>
      <c r="GC166" s="13">
        <f t="shared" si="501"/>
        <v>0</v>
      </c>
      <c r="GD166" s="13">
        <f t="shared" si="502"/>
        <v>0</v>
      </c>
      <c r="GE166" s="13">
        <f t="shared" si="503"/>
        <v>0</v>
      </c>
      <c r="GF166" s="13">
        <f t="shared" si="504"/>
        <v>0</v>
      </c>
      <c r="GG166" s="13">
        <f t="shared" si="505"/>
        <v>0</v>
      </c>
      <c r="GH166" s="30">
        <f t="shared" si="506"/>
        <v>2</v>
      </c>
    </row>
    <row r="167" spans="1:190">
      <c r="A167" s="2">
        <f>'database including 834 studies'!A167</f>
        <v>166</v>
      </c>
      <c r="B167" s="2">
        <f>'database including 834 studies'!J167</f>
        <v>1</v>
      </c>
      <c r="C167" s="2">
        <f>'database including 834 studies'!K167</f>
        <v>4</v>
      </c>
      <c r="D167" s="2">
        <f>'database including 834 studies'!L167</f>
        <v>1</v>
      </c>
      <c r="E167" s="2">
        <f>'database including 834 studies'!M167</f>
        <v>1</v>
      </c>
      <c r="F167" s="2">
        <f>'database including 834 studies'!N167</f>
        <v>1</v>
      </c>
      <c r="G167" s="2">
        <f>'database including 834 studies'!O167</f>
        <v>1</v>
      </c>
      <c r="H167" s="2">
        <f>'database including 834 studies'!P167</f>
        <v>0</v>
      </c>
      <c r="I167" s="2">
        <f>'database including 834 studies'!Q167</f>
        <v>0</v>
      </c>
      <c r="J167" s="2">
        <f>'database including 834 studies'!R167</f>
        <v>2019</v>
      </c>
      <c r="K167" s="29">
        <f>'database including 834 studies'!A697</f>
        <v>696</v>
      </c>
      <c r="L167" s="2">
        <f>'database including 834 studies'!J697</f>
        <v>0</v>
      </c>
      <c r="M167" s="2">
        <f>'database including 834 studies'!K697</f>
        <v>5</v>
      </c>
      <c r="N167" s="2">
        <f>'database including 834 studies'!L697</f>
        <v>1</v>
      </c>
      <c r="O167" s="2">
        <f>'database including 834 studies'!M697</f>
        <v>1</v>
      </c>
      <c r="P167" s="2">
        <f>'database including 834 studies'!N697</f>
        <v>1</v>
      </c>
      <c r="Q167" s="2">
        <f>'database including 834 studies'!O697</f>
        <v>1</v>
      </c>
      <c r="R167" s="2">
        <f>'database including 834 studies'!P697</f>
        <v>1</v>
      </c>
      <c r="S167" s="2">
        <f>'database including 834 studies'!Q697</f>
        <v>0</v>
      </c>
      <c r="T167" s="2">
        <f>'database including 834 studies'!R697</f>
        <v>2018</v>
      </c>
      <c r="V167" s="13">
        <f t="shared" si="338"/>
        <v>0</v>
      </c>
      <c r="W167" s="13">
        <f t="shared" si="339"/>
        <v>0</v>
      </c>
      <c r="X167" s="13">
        <f t="shared" si="340"/>
        <v>0</v>
      </c>
      <c r="Y167" s="13">
        <f t="shared" si="341"/>
        <v>0</v>
      </c>
      <c r="Z167" s="13">
        <f t="shared" si="342"/>
        <v>0</v>
      </c>
      <c r="AA167" s="13">
        <f t="shared" si="343"/>
        <v>0</v>
      </c>
      <c r="AB167" s="13">
        <f t="shared" si="344"/>
        <v>0</v>
      </c>
      <c r="AC167" s="13">
        <f t="shared" si="345"/>
        <v>0</v>
      </c>
      <c r="AD167" s="13">
        <f t="shared" si="346"/>
        <v>0</v>
      </c>
      <c r="AE167" s="13">
        <f t="shared" si="347"/>
        <v>0</v>
      </c>
      <c r="AF167" s="13">
        <f t="shared" si="348"/>
        <v>0</v>
      </c>
      <c r="AG167" s="13">
        <f t="shared" si="349"/>
        <v>0</v>
      </c>
      <c r="AH167" s="13">
        <f t="shared" si="350"/>
        <v>0</v>
      </c>
      <c r="AI167" s="13">
        <f t="shared" si="351"/>
        <v>0</v>
      </c>
      <c r="AJ167" s="13">
        <f t="shared" si="352"/>
        <v>0</v>
      </c>
      <c r="AK167" s="13">
        <f t="shared" si="353"/>
        <v>0</v>
      </c>
      <c r="AL167" s="13">
        <f t="shared" si="354"/>
        <v>0</v>
      </c>
      <c r="AM167" s="13">
        <f t="shared" si="355"/>
        <v>0</v>
      </c>
      <c r="AN167" s="13">
        <f t="shared" si="356"/>
        <v>0</v>
      </c>
      <c r="AO167" s="13">
        <f t="shared" si="357"/>
        <v>0</v>
      </c>
      <c r="AP167" s="13">
        <f t="shared" si="358"/>
        <v>0</v>
      </c>
      <c r="AQ167" s="13">
        <f t="shared" si="359"/>
        <v>0</v>
      </c>
      <c r="AR167" s="13">
        <f t="shared" si="360"/>
        <v>0</v>
      </c>
      <c r="AS167" s="13">
        <f t="shared" si="361"/>
        <v>0</v>
      </c>
      <c r="AT167" s="13">
        <f t="shared" si="362"/>
        <v>0</v>
      </c>
      <c r="AU167" s="13">
        <f t="shared" si="363"/>
        <v>0</v>
      </c>
      <c r="AV167" s="13">
        <f t="shared" si="364"/>
        <v>0</v>
      </c>
      <c r="AW167" s="13">
        <f t="shared" si="365"/>
        <v>0</v>
      </c>
      <c r="AX167" s="13">
        <f t="shared" si="366"/>
        <v>0</v>
      </c>
      <c r="AY167" s="13">
        <f t="shared" si="367"/>
        <v>0</v>
      </c>
      <c r="AZ167" s="13">
        <f t="shared" si="368"/>
        <v>0</v>
      </c>
      <c r="BA167" s="13">
        <f t="shared" si="369"/>
        <v>0</v>
      </c>
      <c r="BB167" s="13">
        <f t="shared" si="370"/>
        <v>0</v>
      </c>
      <c r="BC167" s="13">
        <f t="shared" si="371"/>
        <v>0</v>
      </c>
      <c r="BD167" s="13">
        <f t="shared" si="372"/>
        <v>0</v>
      </c>
      <c r="BE167" s="13">
        <f t="shared" si="373"/>
        <v>0</v>
      </c>
      <c r="BF167" s="13">
        <f t="shared" si="374"/>
        <v>0</v>
      </c>
      <c r="BG167" s="13">
        <f t="shared" si="375"/>
        <v>0</v>
      </c>
      <c r="BH167" s="13">
        <f t="shared" si="376"/>
        <v>0</v>
      </c>
      <c r="BI167" s="13">
        <f t="shared" si="377"/>
        <v>0</v>
      </c>
      <c r="BJ167" s="13">
        <f t="shared" si="378"/>
        <v>0</v>
      </c>
      <c r="BK167" s="13">
        <f t="shared" si="379"/>
        <v>0</v>
      </c>
      <c r="BL167" s="13">
        <f t="shared" si="380"/>
        <v>0</v>
      </c>
      <c r="BM167" s="13">
        <f t="shared" si="381"/>
        <v>0</v>
      </c>
      <c r="BN167" s="13">
        <f t="shared" si="382"/>
        <v>0</v>
      </c>
      <c r="BO167" s="13">
        <f t="shared" si="383"/>
        <v>0</v>
      </c>
      <c r="BP167" s="13">
        <f t="shared" si="384"/>
        <v>0</v>
      </c>
      <c r="BQ167" s="13">
        <f t="shared" si="385"/>
        <v>0</v>
      </c>
      <c r="BR167" s="13">
        <f t="shared" si="386"/>
        <v>0</v>
      </c>
      <c r="BS167" s="13">
        <f t="shared" si="387"/>
        <v>0</v>
      </c>
      <c r="BT167" s="13">
        <f t="shared" si="388"/>
        <v>0</v>
      </c>
      <c r="BU167" s="13">
        <f t="shared" si="389"/>
        <v>0</v>
      </c>
      <c r="BV167" s="13">
        <f t="shared" si="390"/>
        <v>0</v>
      </c>
      <c r="BW167" s="13">
        <f t="shared" si="391"/>
        <v>0</v>
      </c>
      <c r="BX167" s="13">
        <f t="shared" si="392"/>
        <v>0</v>
      </c>
      <c r="BY167" s="13">
        <f t="shared" si="393"/>
        <v>0</v>
      </c>
      <c r="BZ167" s="13">
        <f t="shared" si="394"/>
        <v>1</v>
      </c>
      <c r="CA167" s="13">
        <f t="shared" si="395"/>
        <v>0</v>
      </c>
      <c r="CB167" s="13">
        <f t="shared" si="396"/>
        <v>0</v>
      </c>
      <c r="CC167" s="13">
        <f t="shared" si="397"/>
        <v>0</v>
      </c>
      <c r="CD167" s="13">
        <f t="shared" si="398"/>
        <v>0</v>
      </c>
      <c r="CE167" s="13">
        <f t="shared" si="399"/>
        <v>0</v>
      </c>
      <c r="CF167" s="13">
        <f t="shared" si="400"/>
        <v>0</v>
      </c>
      <c r="CG167" s="13">
        <f t="shared" si="401"/>
        <v>0</v>
      </c>
      <c r="CH167" s="13">
        <f t="shared" si="402"/>
        <v>0</v>
      </c>
      <c r="CI167" s="13">
        <f t="shared" si="403"/>
        <v>0</v>
      </c>
      <c r="CJ167" s="13">
        <f t="shared" si="404"/>
        <v>0</v>
      </c>
      <c r="CK167" s="13">
        <f t="shared" si="405"/>
        <v>0</v>
      </c>
      <c r="CL167" s="13">
        <f t="shared" si="406"/>
        <v>0</v>
      </c>
      <c r="CM167" s="13">
        <f t="shared" si="407"/>
        <v>0</v>
      </c>
      <c r="CN167" s="13">
        <f t="shared" si="408"/>
        <v>0</v>
      </c>
      <c r="CO167" s="13">
        <f t="shared" si="409"/>
        <v>0</v>
      </c>
      <c r="CP167" s="13">
        <f t="shared" si="410"/>
        <v>0</v>
      </c>
      <c r="CQ167" s="13">
        <f t="shared" si="411"/>
        <v>0</v>
      </c>
      <c r="CR167" s="13">
        <f t="shared" si="412"/>
        <v>0</v>
      </c>
      <c r="CS167" s="13">
        <f t="shared" si="413"/>
        <v>0</v>
      </c>
      <c r="CT167" s="13">
        <f t="shared" si="414"/>
        <v>0</v>
      </c>
      <c r="CU167" s="13">
        <f t="shared" si="415"/>
        <v>0</v>
      </c>
      <c r="CV167" s="13">
        <f t="shared" si="416"/>
        <v>0</v>
      </c>
      <c r="CW167" s="13">
        <f t="shared" si="417"/>
        <v>0</v>
      </c>
      <c r="CX167" s="13">
        <f t="shared" si="418"/>
        <v>0</v>
      </c>
      <c r="CY167" s="13">
        <f t="shared" si="419"/>
        <v>0</v>
      </c>
      <c r="CZ167" s="13">
        <f t="shared" si="420"/>
        <v>0</v>
      </c>
      <c r="DA167" s="13">
        <f t="shared" si="421"/>
        <v>0</v>
      </c>
      <c r="DB167" s="13">
        <f t="shared" si="422"/>
        <v>0</v>
      </c>
      <c r="DC167" s="13">
        <f t="shared" si="423"/>
        <v>0</v>
      </c>
      <c r="DD167" s="13">
        <f t="shared" si="424"/>
        <v>0</v>
      </c>
      <c r="DE167" s="13">
        <f t="shared" si="425"/>
        <v>0</v>
      </c>
      <c r="DF167" s="13">
        <f t="shared" si="426"/>
        <v>0</v>
      </c>
      <c r="DG167" s="13">
        <f t="shared" si="427"/>
        <v>0</v>
      </c>
      <c r="DH167" s="13">
        <f t="shared" si="428"/>
        <v>0</v>
      </c>
      <c r="DI167" s="13">
        <f t="shared" si="429"/>
        <v>0</v>
      </c>
      <c r="DJ167" s="13">
        <f t="shared" si="430"/>
        <v>0</v>
      </c>
      <c r="DK167" s="13">
        <f t="shared" si="431"/>
        <v>0</v>
      </c>
      <c r="DL167" s="13">
        <f t="shared" si="432"/>
        <v>0</v>
      </c>
      <c r="DM167" s="13">
        <f t="shared" si="433"/>
        <v>0</v>
      </c>
      <c r="DN167" s="13">
        <f t="shared" si="434"/>
        <v>0</v>
      </c>
      <c r="DO167" s="13">
        <f t="shared" si="435"/>
        <v>0</v>
      </c>
      <c r="DP167" s="13">
        <f t="shared" si="436"/>
        <v>0</v>
      </c>
      <c r="DQ167" s="13">
        <f t="shared" si="437"/>
        <v>0</v>
      </c>
      <c r="DR167" s="13">
        <f t="shared" si="438"/>
        <v>0</v>
      </c>
      <c r="DS167" s="13">
        <f t="shared" si="439"/>
        <v>0</v>
      </c>
      <c r="DT167" s="13">
        <f t="shared" si="440"/>
        <v>0</v>
      </c>
      <c r="DU167" s="13">
        <f t="shared" si="441"/>
        <v>0</v>
      </c>
      <c r="DV167" s="13">
        <f t="shared" si="442"/>
        <v>0</v>
      </c>
      <c r="DW167" s="13">
        <f t="shared" si="443"/>
        <v>0</v>
      </c>
      <c r="DX167" s="13">
        <f t="shared" si="444"/>
        <v>0</v>
      </c>
      <c r="DY167" s="13">
        <f t="shared" si="445"/>
        <v>0</v>
      </c>
      <c r="DZ167" s="13">
        <f t="shared" si="446"/>
        <v>0</v>
      </c>
      <c r="EA167" s="13">
        <f t="shared" si="447"/>
        <v>0</v>
      </c>
      <c r="EB167" s="13">
        <f t="shared" si="448"/>
        <v>0</v>
      </c>
      <c r="EC167" s="13">
        <f t="shared" si="449"/>
        <v>0</v>
      </c>
      <c r="ED167" s="13">
        <f t="shared" si="450"/>
        <v>0</v>
      </c>
      <c r="EE167" s="13">
        <f t="shared" si="451"/>
        <v>0</v>
      </c>
      <c r="EF167" s="13">
        <f t="shared" si="452"/>
        <v>0</v>
      </c>
      <c r="EG167" s="13">
        <f t="shared" si="453"/>
        <v>0</v>
      </c>
      <c r="EH167" s="13">
        <f t="shared" si="454"/>
        <v>0</v>
      </c>
      <c r="EI167" s="13">
        <f t="shared" si="455"/>
        <v>0</v>
      </c>
      <c r="EJ167" s="13">
        <f t="shared" si="456"/>
        <v>0</v>
      </c>
      <c r="EK167" s="13">
        <f t="shared" si="457"/>
        <v>0</v>
      </c>
      <c r="EL167" s="13">
        <f t="shared" si="458"/>
        <v>0</v>
      </c>
      <c r="EM167" s="13">
        <f t="shared" si="459"/>
        <v>0</v>
      </c>
      <c r="EN167" s="13">
        <f t="shared" si="460"/>
        <v>0</v>
      </c>
      <c r="EO167" s="13">
        <f t="shared" si="461"/>
        <v>0</v>
      </c>
      <c r="EP167" s="13">
        <f t="shared" si="462"/>
        <v>0</v>
      </c>
      <c r="EQ167" s="13">
        <f t="shared" si="463"/>
        <v>0</v>
      </c>
      <c r="ER167" s="13">
        <f t="shared" si="464"/>
        <v>0</v>
      </c>
      <c r="ES167" s="13">
        <f t="shared" si="465"/>
        <v>0</v>
      </c>
      <c r="ET167" s="13">
        <f t="shared" si="466"/>
        <v>0</v>
      </c>
      <c r="EU167" s="13">
        <f t="shared" si="467"/>
        <v>0</v>
      </c>
      <c r="EV167" s="13">
        <f t="shared" si="468"/>
        <v>0</v>
      </c>
      <c r="EW167" s="13">
        <f t="shared" si="469"/>
        <v>0</v>
      </c>
      <c r="EX167" s="13">
        <f t="shared" si="470"/>
        <v>0</v>
      </c>
      <c r="EY167" s="13">
        <f t="shared" si="471"/>
        <v>0</v>
      </c>
      <c r="EZ167" s="13">
        <f t="shared" si="472"/>
        <v>0</v>
      </c>
      <c r="FA167" s="13">
        <f t="shared" si="473"/>
        <v>0</v>
      </c>
      <c r="FB167" s="13">
        <f t="shared" si="474"/>
        <v>0</v>
      </c>
      <c r="FC167" s="13">
        <f t="shared" si="475"/>
        <v>0</v>
      </c>
      <c r="FD167" s="13">
        <f t="shared" si="476"/>
        <v>0</v>
      </c>
      <c r="FE167" s="13">
        <f t="shared" si="477"/>
        <v>0</v>
      </c>
      <c r="FF167" s="13">
        <f t="shared" si="478"/>
        <v>0</v>
      </c>
      <c r="FG167" s="13">
        <f t="shared" si="479"/>
        <v>0</v>
      </c>
      <c r="FH167" s="13">
        <f t="shared" si="480"/>
        <v>0</v>
      </c>
      <c r="FI167" s="13">
        <f t="shared" si="481"/>
        <v>0</v>
      </c>
      <c r="FJ167" s="13">
        <f t="shared" si="482"/>
        <v>0</v>
      </c>
      <c r="FK167" s="13">
        <f t="shared" si="483"/>
        <v>0</v>
      </c>
      <c r="FL167" s="13">
        <f t="shared" si="484"/>
        <v>0</v>
      </c>
      <c r="FM167" s="13">
        <f t="shared" si="485"/>
        <v>0</v>
      </c>
      <c r="FN167" s="13">
        <f t="shared" si="486"/>
        <v>0</v>
      </c>
      <c r="FO167" s="13">
        <f t="shared" si="487"/>
        <v>0</v>
      </c>
      <c r="FP167" s="13">
        <f t="shared" si="488"/>
        <v>0</v>
      </c>
      <c r="FQ167" s="13">
        <f t="shared" si="489"/>
        <v>1</v>
      </c>
      <c r="FR167" s="13">
        <f t="shared" si="490"/>
        <v>0</v>
      </c>
      <c r="FS167" s="13">
        <f t="shared" si="491"/>
        <v>0</v>
      </c>
      <c r="FT167" s="13">
        <f t="shared" si="492"/>
        <v>0</v>
      </c>
      <c r="FU167" s="13">
        <f t="shared" si="493"/>
        <v>0</v>
      </c>
      <c r="FV167" s="13">
        <f t="shared" si="494"/>
        <v>0</v>
      </c>
      <c r="FW167" s="13">
        <f t="shared" si="495"/>
        <v>0</v>
      </c>
      <c r="FX167" s="13">
        <f t="shared" si="496"/>
        <v>0</v>
      </c>
      <c r="FY167" s="13">
        <f t="shared" si="497"/>
        <v>0</v>
      </c>
      <c r="FZ167" s="13">
        <f t="shared" si="498"/>
        <v>0</v>
      </c>
      <c r="GA167" s="13">
        <f t="shared" si="499"/>
        <v>0</v>
      </c>
      <c r="GB167" s="13">
        <f t="shared" si="500"/>
        <v>0</v>
      </c>
      <c r="GC167" s="13">
        <f t="shared" si="501"/>
        <v>0</v>
      </c>
      <c r="GD167" s="13">
        <f t="shared" si="502"/>
        <v>0</v>
      </c>
      <c r="GE167" s="13">
        <f t="shared" si="503"/>
        <v>0</v>
      </c>
      <c r="GF167" s="13">
        <f t="shared" si="504"/>
        <v>0</v>
      </c>
      <c r="GG167" s="13">
        <f t="shared" si="505"/>
        <v>0</v>
      </c>
      <c r="GH167" s="30">
        <f t="shared" si="506"/>
        <v>2</v>
      </c>
    </row>
    <row r="168" spans="1:190">
      <c r="A168" s="2">
        <f>'database including 834 studies'!A168</f>
        <v>167</v>
      </c>
      <c r="B168" s="2">
        <f>'database including 834 studies'!J168</f>
        <v>1</v>
      </c>
      <c r="C168" s="2">
        <f>'database including 834 studies'!K168</f>
        <v>4</v>
      </c>
      <c r="D168" s="2">
        <f>'database including 834 studies'!L168</f>
        <v>1</v>
      </c>
      <c r="E168" s="2">
        <f>'database including 834 studies'!M168</f>
        <v>0</v>
      </c>
      <c r="F168" s="2">
        <f>'database including 834 studies'!N168</f>
        <v>1</v>
      </c>
      <c r="G168" s="2">
        <f>'database including 834 studies'!O168</f>
        <v>1</v>
      </c>
      <c r="H168" s="2">
        <f>'database including 834 studies'!P168</f>
        <v>1</v>
      </c>
      <c r="I168" s="2">
        <f>'database including 834 studies'!Q168</f>
        <v>0</v>
      </c>
      <c r="J168" s="2">
        <f>'database including 834 studies'!R168</f>
        <v>2019</v>
      </c>
      <c r="K168" s="29">
        <f>'database including 834 studies'!A698</f>
        <v>697</v>
      </c>
      <c r="L168" s="2">
        <f>'database including 834 studies'!J698</f>
        <v>0</v>
      </c>
      <c r="M168" s="2">
        <f>'database including 834 studies'!K698</f>
        <v>5</v>
      </c>
      <c r="N168" s="2">
        <f>'database including 834 studies'!L698</f>
        <v>1</v>
      </c>
      <c r="O168" s="2">
        <f>'database including 834 studies'!M698</f>
        <v>1</v>
      </c>
      <c r="P168" s="2">
        <f>'database including 834 studies'!N698</f>
        <v>1</v>
      </c>
      <c r="Q168" s="2">
        <f>'database including 834 studies'!O698</f>
        <v>1</v>
      </c>
      <c r="R168" s="2">
        <f>'database including 834 studies'!P698</f>
        <v>1</v>
      </c>
      <c r="S168" s="2">
        <f>'database including 834 studies'!Q698</f>
        <v>0</v>
      </c>
      <c r="T168" s="2">
        <f>'database including 834 studies'!R698</f>
        <v>2018</v>
      </c>
      <c r="V168" s="13">
        <f t="shared" si="338"/>
        <v>0</v>
      </c>
      <c r="W168" s="13">
        <f t="shared" si="339"/>
        <v>0</v>
      </c>
      <c r="X168" s="13">
        <f t="shared" si="340"/>
        <v>0</v>
      </c>
      <c r="Y168" s="13">
        <f t="shared" si="341"/>
        <v>0</v>
      </c>
      <c r="Z168" s="13">
        <f t="shared" si="342"/>
        <v>0</v>
      </c>
      <c r="AA168" s="13">
        <f t="shared" si="343"/>
        <v>0</v>
      </c>
      <c r="AB168" s="13">
        <f t="shared" si="344"/>
        <v>0</v>
      </c>
      <c r="AC168" s="13">
        <f t="shared" si="345"/>
        <v>0</v>
      </c>
      <c r="AD168" s="13">
        <f t="shared" si="346"/>
        <v>0</v>
      </c>
      <c r="AE168" s="13">
        <f t="shared" si="347"/>
        <v>0</v>
      </c>
      <c r="AF168" s="13">
        <f t="shared" si="348"/>
        <v>0</v>
      </c>
      <c r="AG168" s="13">
        <f t="shared" si="349"/>
        <v>0</v>
      </c>
      <c r="AH168" s="13">
        <f t="shared" si="350"/>
        <v>0</v>
      </c>
      <c r="AI168" s="13">
        <f t="shared" si="351"/>
        <v>0</v>
      </c>
      <c r="AJ168" s="13">
        <f t="shared" si="352"/>
        <v>0</v>
      </c>
      <c r="AK168" s="13">
        <f t="shared" si="353"/>
        <v>0</v>
      </c>
      <c r="AL168" s="13">
        <f t="shared" si="354"/>
        <v>0</v>
      </c>
      <c r="AM168" s="13">
        <f t="shared" si="355"/>
        <v>0</v>
      </c>
      <c r="AN168" s="13">
        <f t="shared" si="356"/>
        <v>0</v>
      </c>
      <c r="AO168" s="13">
        <f t="shared" si="357"/>
        <v>0</v>
      </c>
      <c r="AP168" s="13">
        <f t="shared" si="358"/>
        <v>0</v>
      </c>
      <c r="AQ168" s="13">
        <f t="shared" si="359"/>
        <v>0</v>
      </c>
      <c r="AR168" s="13">
        <f t="shared" si="360"/>
        <v>0</v>
      </c>
      <c r="AS168" s="13">
        <f t="shared" si="361"/>
        <v>0</v>
      </c>
      <c r="AT168" s="13">
        <f t="shared" si="362"/>
        <v>0</v>
      </c>
      <c r="AU168" s="13">
        <f t="shared" si="363"/>
        <v>0</v>
      </c>
      <c r="AV168" s="13">
        <f t="shared" si="364"/>
        <v>0</v>
      </c>
      <c r="AW168" s="13">
        <f t="shared" si="365"/>
        <v>0</v>
      </c>
      <c r="AX168" s="13">
        <f t="shared" si="366"/>
        <v>0</v>
      </c>
      <c r="AY168" s="13">
        <f t="shared" si="367"/>
        <v>0</v>
      </c>
      <c r="AZ168" s="13">
        <f t="shared" si="368"/>
        <v>0</v>
      </c>
      <c r="BA168" s="13">
        <f t="shared" si="369"/>
        <v>0</v>
      </c>
      <c r="BB168" s="13">
        <f t="shared" si="370"/>
        <v>0</v>
      </c>
      <c r="BC168" s="13">
        <f t="shared" si="371"/>
        <v>0</v>
      </c>
      <c r="BD168" s="13">
        <f t="shared" si="372"/>
        <v>0</v>
      </c>
      <c r="BE168" s="13">
        <f t="shared" si="373"/>
        <v>0</v>
      </c>
      <c r="BF168" s="13">
        <f t="shared" si="374"/>
        <v>0</v>
      </c>
      <c r="BG168" s="13">
        <f t="shared" si="375"/>
        <v>0</v>
      </c>
      <c r="BH168" s="13">
        <f t="shared" si="376"/>
        <v>0</v>
      </c>
      <c r="BI168" s="13">
        <f t="shared" si="377"/>
        <v>0</v>
      </c>
      <c r="BJ168" s="13">
        <f t="shared" si="378"/>
        <v>0</v>
      </c>
      <c r="BK168" s="13">
        <f t="shared" si="379"/>
        <v>0</v>
      </c>
      <c r="BL168" s="13">
        <f t="shared" si="380"/>
        <v>0</v>
      </c>
      <c r="BM168" s="13">
        <f t="shared" si="381"/>
        <v>0</v>
      </c>
      <c r="BN168" s="13">
        <f t="shared" si="382"/>
        <v>0</v>
      </c>
      <c r="BO168" s="13">
        <f t="shared" si="383"/>
        <v>0</v>
      </c>
      <c r="BP168" s="13">
        <f t="shared" si="384"/>
        <v>0</v>
      </c>
      <c r="BQ168" s="13">
        <f t="shared" si="385"/>
        <v>0</v>
      </c>
      <c r="BR168" s="13">
        <f t="shared" si="386"/>
        <v>0</v>
      </c>
      <c r="BS168" s="13">
        <f t="shared" si="387"/>
        <v>0</v>
      </c>
      <c r="BT168" s="13">
        <f t="shared" si="388"/>
        <v>0</v>
      </c>
      <c r="BU168" s="13">
        <f t="shared" si="389"/>
        <v>0</v>
      </c>
      <c r="BV168" s="13">
        <f t="shared" si="390"/>
        <v>0</v>
      </c>
      <c r="BW168" s="13">
        <f t="shared" si="391"/>
        <v>0</v>
      </c>
      <c r="BX168" s="13">
        <f t="shared" si="392"/>
        <v>0</v>
      </c>
      <c r="BY168" s="13">
        <f t="shared" si="393"/>
        <v>0</v>
      </c>
      <c r="BZ168" s="13">
        <f t="shared" si="394"/>
        <v>1</v>
      </c>
      <c r="CA168" s="13">
        <f t="shared" si="395"/>
        <v>0</v>
      </c>
      <c r="CB168" s="13">
        <f t="shared" si="396"/>
        <v>0</v>
      </c>
      <c r="CC168" s="13">
        <f t="shared" si="397"/>
        <v>0</v>
      </c>
      <c r="CD168" s="13">
        <f t="shared" si="398"/>
        <v>0</v>
      </c>
      <c r="CE168" s="13">
        <f t="shared" si="399"/>
        <v>0</v>
      </c>
      <c r="CF168" s="13">
        <f t="shared" si="400"/>
        <v>0</v>
      </c>
      <c r="CG168" s="13">
        <f t="shared" si="401"/>
        <v>0</v>
      </c>
      <c r="CH168" s="13">
        <f t="shared" si="402"/>
        <v>0</v>
      </c>
      <c r="CI168" s="13">
        <f t="shared" si="403"/>
        <v>0</v>
      </c>
      <c r="CJ168" s="13">
        <f t="shared" si="404"/>
        <v>0</v>
      </c>
      <c r="CK168" s="13">
        <f t="shared" si="405"/>
        <v>0</v>
      </c>
      <c r="CL168" s="13">
        <f t="shared" si="406"/>
        <v>0</v>
      </c>
      <c r="CM168" s="13">
        <f t="shared" si="407"/>
        <v>0</v>
      </c>
      <c r="CN168" s="13">
        <f t="shared" si="408"/>
        <v>0</v>
      </c>
      <c r="CO168" s="13">
        <f t="shared" si="409"/>
        <v>0</v>
      </c>
      <c r="CP168" s="13">
        <f t="shared" si="410"/>
        <v>0</v>
      </c>
      <c r="CQ168" s="13">
        <f t="shared" si="411"/>
        <v>0</v>
      </c>
      <c r="CR168" s="13">
        <f t="shared" si="412"/>
        <v>0</v>
      </c>
      <c r="CS168" s="13">
        <f t="shared" si="413"/>
        <v>0</v>
      </c>
      <c r="CT168" s="13">
        <f t="shared" si="414"/>
        <v>0</v>
      </c>
      <c r="CU168" s="13">
        <f t="shared" si="415"/>
        <v>0</v>
      </c>
      <c r="CV168" s="13">
        <f t="shared" si="416"/>
        <v>0</v>
      </c>
      <c r="CW168" s="13">
        <f t="shared" si="417"/>
        <v>0</v>
      </c>
      <c r="CX168" s="13">
        <f t="shared" si="418"/>
        <v>0</v>
      </c>
      <c r="CY168" s="13">
        <f t="shared" si="419"/>
        <v>0</v>
      </c>
      <c r="CZ168" s="13">
        <f t="shared" si="420"/>
        <v>0</v>
      </c>
      <c r="DA168" s="13">
        <f t="shared" si="421"/>
        <v>0</v>
      </c>
      <c r="DB168" s="13">
        <f t="shared" si="422"/>
        <v>0</v>
      </c>
      <c r="DC168" s="13">
        <f t="shared" si="423"/>
        <v>0</v>
      </c>
      <c r="DD168" s="13">
        <f t="shared" si="424"/>
        <v>0</v>
      </c>
      <c r="DE168" s="13">
        <f t="shared" si="425"/>
        <v>0</v>
      </c>
      <c r="DF168" s="13">
        <f t="shared" si="426"/>
        <v>0</v>
      </c>
      <c r="DG168" s="13">
        <f t="shared" si="427"/>
        <v>0</v>
      </c>
      <c r="DH168" s="13">
        <f t="shared" si="428"/>
        <v>0</v>
      </c>
      <c r="DI168" s="13">
        <f t="shared" si="429"/>
        <v>0</v>
      </c>
      <c r="DJ168" s="13">
        <f t="shared" si="430"/>
        <v>0</v>
      </c>
      <c r="DK168" s="13">
        <f t="shared" si="431"/>
        <v>0</v>
      </c>
      <c r="DL168" s="13">
        <f t="shared" si="432"/>
        <v>0</v>
      </c>
      <c r="DM168" s="13">
        <f t="shared" si="433"/>
        <v>0</v>
      </c>
      <c r="DN168" s="13">
        <f t="shared" si="434"/>
        <v>0</v>
      </c>
      <c r="DO168" s="13">
        <f t="shared" si="435"/>
        <v>0</v>
      </c>
      <c r="DP168" s="13">
        <f t="shared" si="436"/>
        <v>0</v>
      </c>
      <c r="DQ168" s="13">
        <f t="shared" si="437"/>
        <v>0</v>
      </c>
      <c r="DR168" s="13">
        <f t="shared" si="438"/>
        <v>0</v>
      </c>
      <c r="DS168" s="13">
        <f t="shared" si="439"/>
        <v>0</v>
      </c>
      <c r="DT168" s="13">
        <f t="shared" si="440"/>
        <v>0</v>
      </c>
      <c r="DU168" s="13">
        <f t="shared" si="441"/>
        <v>0</v>
      </c>
      <c r="DV168" s="13">
        <f t="shared" si="442"/>
        <v>0</v>
      </c>
      <c r="DW168" s="13">
        <f t="shared" si="443"/>
        <v>0</v>
      </c>
      <c r="DX168" s="13">
        <f t="shared" si="444"/>
        <v>0</v>
      </c>
      <c r="DY168" s="13">
        <f t="shared" si="445"/>
        <v>0</v>
      </c>
      <c r="DZ168" s="13">
        <f t="shared" si="446"/>
        <v>0</v>
      </c>
      <c r="EA168" s="13">
        <f t="shared" si="447"/>
        <v>0</v>
      </c>
      <c r="EB168" s="13">
        <f t="shared" si="448"/>
        <v>0</v>
      </c>
      <c r="EC168" s="13">
        <f t="shared" si="449"/>
        <v>0</v>
      </c>
      <c r="ED168" s="13">
        <f t="shared" si="450"/>
        <v>0</v>
      </c>
      <c r="EE168" s="13">
        <f t="shared" si="451"/>
        <v>0</v>
      </c>
      <c r="EF168" s="13">
        <f t="shared" si="452"/>
        <v>0</v>
      </c>
      <c r="EG168" s="13">
        <f t="shared" si="453"/>
        <v>0</v>
      </c>
      <c r="EH168" s="13">
        <f t="shared" si="454"/>
        <v>0</v>
      </c>
      <c r="EI168" s="13">
        <f t="shared" si="455"/>
        <v>0</v>
      </c>
      <c r="EJ168" s="13">
        <f t="shared" si="456"/>
        <v>0</v>
      </c>
      <c r="EK168" s="13">
        <f t="shared" si="457"/>
        <v>0</v>
      </c>
      <c r="EL168" s="13">
        <f t="shared" si="458"/>
        <v>0</v>
      </c>
      <c r="EM168" s="13">
        <f t="shared" si="459"/>
        <v>0</v>
      </c>
      <c r="EN168" s="13">
        <f t="shared" si="460"/>
        <v>0</v>
      </c>
      <c r="EO168" s="13">
        <f t="shared" si="461"/>
        <v>0</v>
      </c>
      <c r="EP168" s="13">
        <f t="shared" si="462"/>
        <v>0</v>
      </c>
      <c r="EQ168" s="13">
        <f t="shared" si="463"/>
        <v>0</v>
      </c>
      <c r="ER168" s="13">
        <f t="shared" si="464"/>
        <v>0</v>
      </c>
      <c r="ES168" s="13">
        <f t="shared" si="465"/>
        <v>0</v>
      </c>
      <c r="ET168" s="13">
        <f t="shared" si="466"/>
        <v>0</v>
      </c>
      <c r="EU168" s="13">
        <f t="shared" si="467"/>
        <v>0</v>
      </c>
      <c r="EV168" s="13">
        <f t="shared" si="468"/>
        <v>0</v>
      </c>
      <c r="EW168" s="13">
        <f t="shared" si="469"/>
        <v>0</v>
      </c>
      <c r="EX168" s="13">
        <f t="shared" si="470"/>
        <v>0</v>
      </c>
      <c r="EY168" s="13">
        <f t="shared" si="471"/>
        <v>0</v>
      </c>
      <c r="EZ168" s="13">
        <f t="shared" si="472"/>
        <v>0</v>
      </c>
      <c r="FA168" s="13">
        <f t="shared" si="473"/>
        <v>0</v>
      </c>
      <c r="FB168" s="13">
        <f t="shared" si="474"/>
        <v>0</v>
      </c>
      <c r="FC168" s="13">
        <f t="shared" si="475"/>
        <v>0</v>
      </c>
      <c r="FD168" s="13">
        <f t="shared" si="476"/>
        <v>0</v>
      </c>
      <c r="FE168" s="13">
        <f t="shared" si="477"/>
        <v>0</v>
      </c>
      <c r="FF168" s="13">
        <f t="shared" si="478"/>
        <v>0</v>
      </c>
      <c r="FG168" s="13">
        <f t="shared" si="479"/>
        <v>0</v>
      </c>
      <c r="FH168" s="13">
        <f t="shared" si="480"/>
        <v>0</v>
      </c>
      <c r="FI168" s="13">
        <f t="shared" si="481"/>
        <v>0</v>
      </c>
      <c r="FJ168" s="13">
        <f t="shared" si="482"/>
        <v>0</v>
      </c>
      <c r="FK168" s="13">
        <f t="shared" si="483"/>
        <v>0</v>
      </c>
      <c r="FL168" s="13">
        <f t="shared" si="484"/>
        <v>0</v>
      </c>
      <c r="FM168" s="13">
        <f t="shared" si="485"/>
        <v>0</v>
      </c>
      <c r="FN168" s="13">
        <f t="shared" si="486"/>
        <v>0</v>
      </c>
      <c r="FO168" s="13">
        <f t="shared" si="487"/>
        <v>0</v>
      </c>
      <c r="FP168" s="13">
        <f t="shared" si="488"/>
        <v>0</v>
      </c>
      <c r="FQ168" s="13">
        <f t="shared" si="489"/>
        <v>1</v>
      </c>
      <c r="FR168" s="13">
        <f t="shared" si="490"/>
        <v>0</v>
      </c>
      <c r="FS168" s="13">
        <f t="shared" si="491"/>
        <v>0</v>
      </c>
      <c r="FT168" s="13">
        <f t="shared" si="492"/>
        <v>0</v>
      </c>
      <c r="FU168" s="13">
        <f t="shared" si="493"/>
        <v>0</v>
      </c>
      <c r="FV168" s="13">
        <f t="shared" si="494"/>
        <v>0</v>
      </c>
      <c r="FW168" s="13">
        <f t="shared" si="495"/>
        <v>0</v>
      </c>
      <c r="FX168" s="13">
        <f t="shared" si="496"/>
        <v>0</v>
      </c>
      <c r="FY168" s="13">
        <f t="shared" si="497"/>
        <v>0</v>
      </c>
      <c r="FZ168" s="13">
        <f t="shared" si="498"/>
        <v>0</v>
      </c>
      <c r="GA168" s="13">
        <f t="shared" si="499"/>
        <v>0</v>
      </c>
      <c r="GB168" s="13">
        <f t="shared" si="500"/>
        <v>0</v>
      </c>
      <c r="GC168" s="13">
        <f t="shared" si="501"/>
        <v>0</v>
      </c>
      <c r="GD168" s="13">
        <f t="shared" si="502"/>
        <v>0</v>
      </c>
      <c r="GE168" s="13">
        <f t="shared" si="503"/>
        <v>0</v>
      </c>
      <c r="GF168" s="13">
        <f t="shared" si="504"/>
        <v>0</v>
      </c>
      <c r="GG168" s="13">
        <f t="shared" si="505"/>
        <v>0</v>
      </c>
      <c r="GH168" s="30">
        <f t="shared" si="506"/>
        <v>2</v>
      </c>
    </row>
    <row r="169" spans="1:190">
      <c r="A169" s="2">
        <f>'database including 834 studies'!A169</f>
        <v>168</v>
      </c>
      <c r="B169" s="2">
        <f>'database including 834 studies'!J169</f>
        <v>1</v>
      </c>
      <c r="C169" s="2">
        <f>'database including 834 studies'!K169</f>
        <v>4</v>
      </c>
      <c r="D169" s="2">
        <f>'database including 834 studies'!L169</f>
        <v>1</v>
      </c>
      <c r="E169" s="2">
        <f>'database including 834 studies'!M169</f>
        <v>1</v>
      </c>
      <c r="F169" s="2">
        <f>'database including 834 studies'!N169</f>
        <v>1</v>
      </c>
      <c r="G169" s="2">
        <f>'database including 834 studies'!O169</f>
        <v>1</v>
      </c>
      <c r="H169" s="2">
        <f>'database including 834 studies'!P169</f>
        <v>0</v>
      </c>
      <c r="I169" s="2">
        <f>'database including 834 studies'!Q169</f>
        <v>0</v>
      </c>
      <c r="J169" s="2">
        <f>'database including 834 studies'!R169</f>
        <v>2022</v>
      </c>
      <c r="K169" s="29">
        <f>'database including 834 studies'!A699</f>
        <v>698</v>
      </c>
      <c r="L169" s="2">
        <f>'database including 834 studies'!J699</f>
        <v>0</v>
      </c>
      <c r="M169" s="2">
        <f>'database including 834 studies'!K699</f>
        <v>5</v>
      </c>
      <c r="N169" s="2">
        <f>'database including 834 studies'!L699</f>
        <v>1</v>
      </c>
      <c r="O169" s="2">
        <f>'database including 834 studies'!M699</f>
        <v>1</v>
      </c>
      <c r="P169" s="2">
        <f>'database including 834 studies'!N699</f>
        <v>1</v>
      </c>
      <c r="Q169" s="2">
        <f>'database including 834 studies'!O699</f>
        <v>1</v>
      </c>
      <c r="R169" s="2">
        <f>'database including 834 studies'!P699</f>
        <v>1</v>
      </c>
      <c r="S169" s="2">
        <f>'database including 834 studies'!Q699</f>
        <v>0</v>
      </c>
      <c r="T169" s="2">
        <f>'database including 834 studies'!R699</f>
        <v>2021</v>
      </c>
      <c r="V169" s="13">
        <f t="shared" si="338"/>
        <v>0</v>
      </c>
      <c r="W169" s="13">
        <f t="shared" si="339"/>
        <v>0</v>
      </c>
      <c r="X169" s="13">
        <f t="shared" si="340"/>
        <v>0</v>
      </c>
      <c r="Y169" s="13">
        <f t="shared" si="341"/>
        <v>0</v>
      </c>
      <c r="Z169" s="13">
        <f t="shared" si="342"/>
        <v>0</v>
      </c>
      <c r="AA169" s="13">
        <f t="shared" si="343"/>
        <v>0</v>
      </c>
      <c r="AB169" s="13">
        <f t="shared" si="344"/>
        <v>0</v>
      </c>
      <c r="AC169" s="13">
        <f t="shared" si="345"/>
        <v>0</v>
      </c>
      <c r="AD169" s="13">
        <f t="shared" si="346"/>
        <v>0</v>
      </c>
      <c r="AE169" s="13">
        <f t="shared" si="347"/>
        <v>0</v>
      </c>
      <c r="AF169" s="13">
        <f t="shared" si="348"/>
        <v>0</v>
      </c>
      <c r="AG169" s="13">
        <f t="shared" si="349"/>
        <v>0</v>
      </c>
      <c r="AH169" s="13">
        <f t="shared" si="350"/>
        <v>0</v>
      </c>
      <c r="AI169" s="13">
        <f t="shared" si="351"/>
        <v>0</v>
      </c>
      <c r="AJ169" s="13">
        <f t="shared" si="352"/>
        <v>0</v>
      </c>
      <c r="AK169" s="13">
        <f t="shared" si="353"/>
        <v>0</v>
      </c>
      <c r="AL169" s="13">
        <f t="shared" si="354"/>
        <v>0</v>
      </c>
      <c r="AM169" s="13">
        <f t="shared" si="355"/>
        <v>0</v>
      </c>
      <c r="AN169" s="13">
        <f t="shared" si="356"/>
        <v>0</v>
      </c>
      <c r="AO169" s="13">
        <f t="shared" si="357"/>
        <v>0</v>
      </c>
      <c r="AP169" s="13">
        <f t="shared" si="358"/>
        <v>0</v>
      </c>
      <c r="AQ169" s="13">
        <f t="shared" si="359"/>
        <v>0</v>
      </c>
      <c r="AR169" s="13">
        <f t="shared" si="360"/>
        <v>0</v>
      </c>
      <c r="AS169" s="13">
        <f t="shared" si="361"/>
        <v>0</v>
      </c>
      <c r="AT169" s="13">
        <f t="shared" si="362"/>
        <v>0</v>
      </c>
      <c r="AU169" s="13">
        <f t="shared" si="363"/>
        <v>0</v>
      </c>
      <c r="AV169" s="13">
        <f t="shared" si="364"/>
        <v>0</v>
      </c>
      <c r="AW169" s="13">
        <f t="shared" si="365"/>
        <v>0</v>
      </c>
      <c r="AX169" s="13">
        <f t="shared" si="366"/>
        <v>0</v>
      </c>
      <c r="AY169" s="13">
        <f t="shared" si="367"/>
        <v>0</v>
      </c>
      <c r="AZ169" s="13">
        <f t="shared" si="368"/>
        <v>0</v>
      </c>
      <c r="BA169" s="13">
        <f t="shared" si="369"/>
        <v>0</v>
      </c>
      <c r="BB169" s="13">
        <f t="shared" si="370"/>
        <v>0</v>
      </c>
      <c r="BC169" s="13">
        <f t="shared" si="371"/>
        <v>0</v>
      </c>
      <c r="BD169" s="13">
        <f t="shared" si="372"/>
        <v>0</v>
      </c>
      <c r="BE169" s="13">
        <f t="shared" si="373"/>
        <v>0</v>
      </c>
      <c r="BF169" s="13">
        <f t="shared" si="374"/>
        <v>0</v>
      </c>
      <c r="BG169" s="13">
        <f t="shared" si="375"/>
        <v>0</v>
      </c>
      <c r="BH169" s="13">
        <f t="shared" si="376"/>
        <v>0</v>
      </c>
      <c r="BI169" s="13">
        <f t="shared" si="377"/>
        <v>0</v>
      </c>
      <c r="BJ169" s="13">
        <f t="shared" si="378"/>
        <v>0</v>
      </c>
      <c r="BK169" s="13">
        <f t="shared" si="379"/>
        <v>0</v>
      </c>
      <c r="BL169" s="13">
        <f t="shared" si="380"/>
        <v>0</v>
      </c>
      <c r="BM169" s="13">
        <f t="shared" si="381"/>
        <v>0</v>
      </c>
      <c r="BN169" s="13">
        <f t="shared" si="382"/>
        <v>0</v>
      </c>
      <c r="BO169" s="13">
        <f t="shared" si="383"/>
        <v>0</v>
      </c>
      <c r="BP169" s="13">
        <f t="shared" si="384"/>
        <v>0</v>
      </c>
      <c r="BQ169" s="13">
        <f t="shared" si="385"/>
        <v>0</v>
      </c>
      <c r="BR169" s="13">
        <f t="shared" si="386"/>
        <v>0</v>
      </c>
      <c r="BS169" s="13">
        <f t="shared" si="387"/>
        <v>0</v>
      </c>
      <c r="BT169" s="13">
        <f t="shared" si="388"/>
        <v>0</v>
      </c>
      <c r="BU169" s="13">
        <f t="shared" si="389"/>
        <v>0</v>
      </c>
      <c r="BV169" s="13">
        <f t="shared" si="390"/>
        <v>0</v>
      </c>
      <c r="BW169" s="13">
        <f t="shared" si="391"/>
        <v>0</v>
      </c>
      <c r="BX169" s="13">
        <f t="shared" si="392"/>
        <v>0</v>
      </c>
      <c r="BY169" s="13">
        <f t="shared" si="393"/>
        <v>0</v>
      </c>
      <c r="BZ169" s="13">
        <f t="shared" si="394"/>
        <v>0</v>
      </c>
      <c r="CA169" s="13">
        <f t="shared" si="395"/>
        <v>0</v>
      </c>
      <c r="CB169" s="13">
        <f t="shared" si="396"/>
        <v>0</v>
      </c>
      <c r="CC169" s="13">
        <f t="shared" si="397"/>
        <v>1</v>
      </c>
      <c r="CD169" s="13">
        <f t="shared" si="398"/>
        <v>0</v>
      </c>
      <c r="CE169" s="13">
        <f t="shared" si="399"/>
        <v>0</v>
      </c>
      <c r="CF169" s="13">
        <f t="shared" si="400"/>
        <v>0</v>
      </c>
      <c r="CG169" s="13">
        <f t="shared" si="401"/>
        <v>0</v>
      </c>
      <c r="CH169" s="13">
        <f t="shared" si="402"/>
        <v>0</v>
      </c>
      <c r="CI169" s="13">
        <f t="shared" si="403"/>
        <v>0</v>
      </c>
      <c r="CJ169" s="13">
        <f t="shared" si="404"/>
        <v>0</v>
      </c>
      <c r="CK169" s="13">
        <f t="shared" si="405"/>
        <v>0</v>
      </c>
      <c r="CL169" s="13">
        <f t="shared" si="406"/>
        <v>0</v>
      </c>
      <c r="CM169" s="13">
        <f t="shared" si="407"/>
        <v>0</v>
      </c>
      <c r="CN169" s="13">
        <f t="shared" si="408"/>
        <v>0</v>
      </c>
      <c r="CO169" s="13">
        <f t="shared" si="409"/>
        <v>0</v>
      </c>
      <c r="CP169" s="13">
        <f t="shared" si="410"/>
        <v>0</v>
      </c>
      <c r="CQ169" s="13">
        <f t="shared" si="411"/>
        <v>0</v>
      </c>
      <c r="CR169" s="13">
        <f t="shared" si="412"/>
        <v>0</v>
      </c>
      <c r="CS169" s="13">
        <f t="shared" si="413"/>
        <v>0</v>
      </c>
      <c r="CT169" s="13">
        <f t="shared" si="414"/>
        <v>0</v>
      </c>
      <c r="CU169" s="13">
        <f t="shared" si="415"/>
        <v>0</v>
      </c>
      <c r="CV169" s="13">
        <f t="shared" si="416"/>
        <v>0</v>
      </c>
      <c r="CW169" s="13">
        <f t="shared" si="417"/>
        <v>0</v>
      </c>
      <c r="CX169" s="13">
        <f t="shared" si="418"/>
        <v>0</v>
      </c>
      <c r="CY169" s="13">
        <f t="shared" si="419"/>
        <v>0</v>
      </c>
      <c r="CZ169" s="13">
        <f t="shared" si="420"/>
        <v>0</v>
      </c>
      <c r="DA169" s="13">
        <f t="shared" si="421"/>
        <v>0</v>
      </c>
      <c r="DB169" s="13">
        <f t="shared" si="422"/>
        <v>0</v>
      </c>
      <c r="DC169" s="13">
        <f t="shared" si="423"/>
        <v>0</v>
      </c>
      <c r="DD169" s="13">
        <f t="shared" si="424"/>
        <v>0</v>
      </c>
      <c r="DE169" s="13">
        <f t="shared" si="425"/>
        <v>0</v>
      </c>
      <c r="DF169" s="13">
        <f t="shared" si="426"/>
        <v>0</v>
      </c>
      <c r="DG169" s="13">
        <f t="shared" si="427"/>
        <v>0</v>
      </c>
      <c r="DH169" s="13">
        <f t="shared" si="428"/>
        <v>0</v>
      </c>
      <c r="DI169" s="13">
        <f t="shared" si="429"/>
        <v>0</v>
      </c>
      <c r="DJ169" s="13">
        <f t="shared" si="430"/>
        <v>0</v>
      </c>
      <c r="DK169" s="13">
        <f t="shared" si="431"/>
        <v>0</v>
      </c>
      <c r="DL169" s="13">
        <f t="shared" si="432"/>
        <v>0</v>
      </c>
      <c r="DM169" s="13">
        <f t="shared" si="433"/>
        <v>0</v>
      </c>
      <c r="DN169" s="13">
        <f t="shared" si="434"/>
        <v>0</v>
      </c>
      <c r="DO169" s="13">
        <f t="shared" si="435"/>
        <v>0</v>
      </c>
      <c r="DP169" s="13">
        <f t="shared" si="436"/>
        <v>0</v>
      </c>
      <c r="DQ169" s="13">
        <f t="shared" si="437"/>
        <v>0</v>
      </c>
      <c r="DR169" s="13">
        <f t="shared" si="438"/>
        <v>0</v>
      </c>
      <c r="DS169" s="13">
        <f t="shared" si="439"/>
        <v>0</v>
      </c>
      <c r="DT169" s="13">
        <f t="shared" si="440"/>
        <v>0</v>
      </c>
      <c r="DU169" s="13">
        <f t="shared" si="441"/>
        <v>0</v>
      </c>
      <c r="DV169" s="13">
        <f t="shared" si="442"/>
        <v>0</v>
      </c>
      <c r="DW169" s="13">
        <f t="shared" si="443"/>
        <v>0</v>
      </c>
      <c r="DX169" s="13">
        <f t="shared" si="444"/>
        <v>0</v>
      </c>
      <c r="DY169" s="13">
        <f t="shared" si="445"/>
        <v>0</v>
      </c>
      <c r="DZ169" s="13">
        <f t="shared" si="446"/>
        <v>0</v>
      </c>
      <c r="EA169" s="13">
        <f t="shared" si="447"/>
        <v>0</v>
      </c>
      <c r="EB169" s="13">
        <f t="shared" si="448"/>
        <v>0</v>
      </c>
      <c r="EC169" s="13">
        <f t="shared" si="449"/>
        <v>0</v>
      </c>
      <c r="ED169" s="13">
        <f t="shared" si="450"/>
        <v>0</v>
      </c>
      <c r="EE169" s="13">
        <f t="shared" si="451"/>
        <v>0</v>
      </c>
      <c r="EF169" s="13">
        <f t="shared" si="452"/>
        <v>0</v>
      </c>
      <c r="EG169" s="13">
        <f t="shared" si="453"/>
        <v>0</v>
      </c>
      <c r="EH169" s="13">
        <f t="shared" si="454"/>
        <v>0</v>
      </c>
      <c r="EI169" s="13">
        <f t="shared" si="455"/>
        <v>0</v>
      </c>
      <c r="EJ169" s="13">
        <f t="shared" si="456"/>
        <v>0</v>
      </c>
      <c r="EK169" s="13">
        <f t="shared" si="457"/>
        <v>0</v>
      </c>
      <c r="EL169" s="13">
        <f t="shared" si="458"/>
        <v>0</v>
      </c>
      <c r="EM169" s="13">
        <f t="shared" si="459"/>
        <v>0</v>
      </c>
      <c r="EN169" s="13">
        <f t="shared" si="460"/>
        <v>0</v>
      </c>
      <c r="EO169" s="13">
        <f t="shared" si="461"/>
        <v>0</v>
      </c>
      <c r="EP169" s="13">
        <f t="shared" si="462"/>
        <v>0</v>
      </c>
      <c r="EQ169" s="13">
        <f t="shared" si="463"/>
        <v>0</v>
      </c>
      <c r="ER169" s="13">
        <f t="shared" si="464"/>
        <v>0</v>
      </c>
      <c r="ES169" s="13">
        <f t="shared" si="465"/>
        <v>0</v>
      </c>
      <c r="ET169" s="13">
        <f t="shared" si="466"/>
        <v>0</v>
      </c>
      <c r="EU169" s="13">
        <f t="shared" si="467"/>
        <v>0</v>
      </c>
      <c r="EV169" s="13">
        <f t="shared" si="468"/>
        <v>0</v>
      </c>
      <c r="EW169" s="13">
        <f t="shared" si="469"/>
        <v>0</v>
      </c>
      <c r="EX169" s="13">
        <f t="shared" si="470"/>
        <v>0</v>
      </c>
      <c r="EY169" s="13">
        <f t="shared" si="471"/>
        <v>0</v>
      </c>
      <c r="EZ169" s="13">
        <f t="shared" si="472"/>
        <v>0</v>
      </c>
      <c r="FA169" s="13">
        <f t="shared" si="473"/>
        <v>0</v>
      </c>
      <c r="FB169" s="13">
        <f t="shared" si="474"/>
        <v>0</v>
      </c>
      <c r="FC169" s="13">
        <f t="shared" si="475"/>
        <v>0</v>
      </c>
      <c r="FD169" s="13">
        <f t="shared" si="476"/>
        <v>0</v>
      </c>
      <c r="FE169" s="13">
        <f t="shared" si="477"/>
        <v>0</v>
      </c>
      <c r="FF169" s="13">
        <f t="shared" si="478"/>
        <v>0</v>
      </c>
      <c r="FG169" s="13">
        <f t="shared" si="479"/>
        <v>0</v>
      </c>
      <c r="FH169" s="13">
        <f t="shared" si="480"/>
        <v>0</v>
      </c>
      <c r="FI169" s="13">
        <f t="shared" si="481"/>
        <v>0</v>
      </c>
      <c r="FJ169" s="13">
        <f t="shared" si="482"/>
        <v>0</v>
      </c>
      <c r="FK169" s="13">
        <f t="shared" si="483"/>
        <v>0</v>
      </c>
      <c r="FL169" s="13">
        <f t="shared" si="484"/>
        <v>0</v>
      </c>
      <c r="FM169" s="13">
        <f t="shared" si="485"/>
        <v>0</v>
      </c>
      <c r="FN169" s="13">
        <f t="shared" si="486"/>
        <v>0</v>
      </c>
      <c r="FO169" s="13">
        <f t="shared" si="487"/>
        <v>0</v>
      </c>
      <c r="FP169" s="13">
        <f t="shared" si="488"/>
        <v>0</v>
      </c>
      <c r="FQ169" s="13">
        <f t="shared" si="489"/>
        <v>0</v>
      </c>
      <c r="FR169" s="13">
        <f t="shared" si="490"/>
        <v>0</v>
      </c>
      <c r="FS169" s="13">
        <f t="shared" si="491"/>
        <v>0</v>
      </c>
      <c r="FT169" s="13">
        <f t="shared" si="492"/>
        <v>1</v>
      </c>
      <c r="FU169" s="13">
        <f t="shared" si="493"/>
        <v>0</v>
      </c>
      <c r="FV169" s="13">
        <f t="shared" si="494"/>
        <v>0</v>
      </c>
      <c r="FW169" s="13">
        <f t="shared" si="495"/>
        <v>0</v>
      </c>
      <c r="FX169" s="13">
        <f t="shared" si="496"/>
        <v>0</v>
      </c>
      <c r="FY169" s="13">
        <f t="shared" si="497"/>
        <v>0</v>
      </c>
      <c r="FZ169" s="13">
        <f t="shared" si="498"/>
        <v>0</v>
      </c>
      <c r="GA169" s="13">
        <f t="shared" si="499"/>
        <v>0</v>
      </c>
      <c r="GB169" s="13">
        <f t="shared" si="500"/>
        <v>0</v>
      </c>
      <c r="GC169" s="13">
        <f t="shared" si="501"/>
        <v>0</v>
      </c>
      <c r="GD169" s="13">
        <f t="shared" si="502"/>
        <v>0</v>
      </c>
      <c r="GE169" s="13">
        <f t="shared" si="503"/>
        <v>0</v>
      </c>
      <c r="GF169" s="13">
        <f t="shared" si="504"/>
        <v>0</v>
      </c>
      <c r="GG169" s="13">
        <f t="shared" si="505"/>
        <v>0</v>
      </c>
      <c r="GH169" s="30">
        <f t="shared" si="506"/>
        <v>2</v>
      </c>
    </row>
    <row r="170" spans="1:190">
      <c r="A170" s="2">
        <f>'database including 834 studies'!A170</f>
        <v>169</v>
      </c>
      <c r="B170" s="2">
        <f>'database including 834 studies'!J170</f>
        <v>1</v>
      </c>
      <c r="C170" s="2">
        <f>'database including 834 studies'!K170</f>
        <v>4</v>
      </c>
      <c r="D170" s="2">
        <f>'database including 834 studies'!L170</f>
        <v>1</v>
      </c>
      <c r="E170" s="2">
        <f>'database including 834 studies'!M170</f>
        <v>1</v>
      </c>
      <c r="F170" s="2">
        <f>'database including 834 studies'!N170</f>
        <v>1</v>
      </c>
      <c r="G170" s="2">
        <f>'database including 834 studies'!O170</f>
        <v>1</v>
      </c>
      <c r="H170" s="2">
        <f>'database including 834 studies'!P170</f>
        <v>0</v>
      </c>
      <c r="I170" s="2">
        <f>'database including 834 studies'!Q170</f>
        <v>0</v>
      </c>
      <c r="J170" s="2">
        <f>'database including 834 studies'!R170</f>
        <v>2022</v>
      </c>
      <c r="K170" s="29">
        <f>'database including 834 studies'!A700</f>
        <v>699</v>
      </c>
      <c r="L170" s="2">
        <f>'database including 834 studies'!J700</f>
        <v>0</v>
      </c>
      <c r="M170" s="2">
        <f>'database including 834 studies'!K700</f>
        <v>5</v>
      </c>
      <c r="N170" s="2">
        <f>'database including 834 studies'!L700</f>
        <v>1</v>
      </c>
      <c r="O170" s="2">
        <f>'database including 834 studies'!M700</f>
        <v>1</v>
      </c>
      <c r="P170" s="2">
        <f>'database including 834 studies'!N700</f>
        <v>1</v>
      </c>
      <c r="Q170" s="2">
        <f>'database including 834 studies'!O700</f>
        <v>1</v>
      </c>
      <c r="R170" s="2">
        <f>'database including 834 studies'!P700</f>
        <v>1</v>
      </c>
      <c r="S170" s="2">
        <f>'database including 834 studies'!Q700</f>
        <v>0</v>
      </c>
      <c r="T170" s="2">
        <f>'database including 834 studies'!R700</f>
        <v>2019</v>
      </c>
      <c r="V170" s="13">
        <f t="shared" si="338"/>
        <v>0</v>
      </c>
      <c r="W170" s="13">
        <f t="shared" si="339"/>
        <v>0</v>
      </c>
      <c r="X170" s="13">
        <f t="shared" si="340"/>
        <v>0</v>
      </c>
      <c r="Y170" s="13">
        <f t="shared" si="341"/>
        <v>0</v>
      </c>
      <c r="Z170" s="13">
        <f t="shared" si="342"/>
        <v>0</v>
      </c>
      <c r="AA170" s="13">
        <f t="shared" si="343"/>
        <v>0</v>
      </c>
      <c r="AB170" s="13">
        <f t="shared" si="344"/>
        <v>0</v>
      </c>
      <c r="AC170" s="13">
        <f t="shared" si="345"/>
        <v>0</v>
      </c>
      <c r="AD170" s="13">
        <f t="shared" si="346"/>
        <v>0</v>
      </c>
      <c r="AE170" s="13">
        <f t="shared" si="347"/>
        <v>0</v>
      </c>
      <c r="AF170" s="13">
        <f t="shared" si="348"/>
        <v>0</v>
      </c>
      <c r="AG170" s="13">
        <f t="shared" si="349"/>
        <v>0</v>
      </c>
      <c r="AH170" s="13">
        <f t="shared" si="350"/>
        <v>0</v>
      </c>
      <c r="AI170" s="13">
        <f t="shared" si="351"/>
        <v>0</v>
      </c>
      <c r="AJ170" s="13">
        <f t="shared" si="352"/>
        <v>0</v>
      </c>
      <c r="AK170" s="13">
        <f t="shared" si="353"/>
        <v>0</v>
      </c>
      <c r="AL170" s="13">
        <f t="shared" si="354"/>
        <v>0</v>
      </c>
      <c r="AM170" s="13">
        <f t="shared" si="355"/>
        <v>0</v>
      </c>
      <c r="AN170" s="13">
        <f t="shared" si="356"/>
        <v>0</v>
      </c>
      <c r="AO170" s="13">
        <f t="shared" si="357"/>
        <v>0</v>
      </c>
      <c r="AP170" s="13">
        <f t="shared" si="358"/>
        <v>0</v>
      </c>
      <c r="AQ170" s="13">
        <f t="shared" si="359"/>
        <v>0</v>
      </c>
      <c r="AR170" s="13">
        <f t="shared" si="360"/>
        <v>0</v>
      </c>
      <c r="AS170" s="13">
        <f t="shared" si="361"/>
        <v>0</v>
      </c>
      <c r="AT170" s="13">
        <f t="shared" si="362"/>
        <v>0</v>
      </c>
      <c r="AU170" s="13">
        <f t="shared" si="363"/>
        <v>0</v>
      </c>
      <c r="AV170" s="13">
        <f t="shared" si="364"/>
        <v>0</v>
      </c>
      <c r="AW170" s="13">
        <f t="shared" si="365"/>
        <v>0</v>
      </c>
      <c r="AX170" s="13">
        <f t="shared" si="366"/>
        <v>0</v>
      </c>
      <c r="AY170" s="13">
        <f t="shared" si="367"/>
        <v>0</v>
      </c>
      <c r="AZ170" s="13">
        <f t="shared" si="368"/>
        <v>0</v>
      </c>
      <c r="BA170" s="13">
        <f t="shared" si="369"/>
        <v>0</v>
      </c>
      <c r="BB170" s="13">
        <f t="shared" si="370"/>
        <v>0</v>
      </c>
      <c r="BC170" s="13">
        <f t="shared" si="371"/>
        <v>0</v>
      </c>
      <c r="BD170" s="13">
        <f t="shared" si="372"/>
        <v>0</v>
      </c>
      <c r="BE170" s="13">
        <f t="shared" si="373"/>
        <v>0</v>
      </c>
      <c r="BF170" s="13">
        <f t="shared" si="374"/>
        <v>0</v>
      </c>
      <c r="BG170" s="13">
        <f t="shared" si="375"/>
        <v>0</v>
      </c>
      <c r="BH170" s="13">
        <f t="shared" si="376"/>
        <v>0</v>
      </c>
      <c r="BI170" s="13">
        <f t="shared" si="377"/>
        <v>0</v>
      </c>
      <c r="BJ170" s="13">
        <f t="shared" si="378"/>
        <v>0</v>
      </c>
      <c r="BK170" s="13">
        <f t="shared" si="379"/>
        <v>0</v>
      </c>
      <c r="BL170" s="13">
        <f t="shared" si="380"/>
        <v>0</v>
      </c>
      <c r="BM170" s="13">
        <f t="shared" si="381"/>
        <v>0</v>
      </c>
      <c r="BN170" s="13">
        <f t="shared" si="382"/>
        <v>0</v>
      </c>
      <c r="BO170" s="13">
        <f t="shared" si="383"/>
        <v>0</v>
      </c>
      <c r="BP170" s="13">
        <f t="shared" si="384"/>
        <v>0</v>
      </c>
      <c r="BQ170" s="13">
        <f t="shared" si="385"/>
        <v>0</v>
      </c>
      <c r="BR170" s="13">
        <f t="shared" si="386"/>
        <v>0</v>
      </c>
      <c r="BS170" s="13">
        <f t="shared" si="387"/>
        <v>0</v>
      </c>
      <c r="BT170" s="13">
        <f t="shared" si="388"/>
        <v>0</v>
      </c>
      <c r="BU170" s="13">
        <f t="shared" si="389"/>
        <v>0</v>
      </c>
      <c r="BV170" s="13">
        <f t="shared" si="390"/>
        <v>0</v>
      </c>
      <c r="BW170" s="13">
        <f t="shared" si="391"/>
        <v>0</v>
      </c>
      <c r="BX170" s="13">
        <f t="shared" si="392"/>
        <v>0</v>
      </c>
      <c r="BY170" s="13">
        <f t="shared" si="393"/>
        <v>0</v>
      </c>
      <c r="BZ170" s="13">
        <f t="shared" si="394"/>
        <v>0</v>
      </c>
      <c r="CA170" s="13">
        <f t="shared" si="395"/>
        <v>0</v>
      </c>
      <c r="CB170" s="13">
        <f t="shared" si="396"/>
        <v>0</v>
      </c>
      <c r="CC170" s="13">
        <f t="shared" si="397"/>
        <v>1</v>
      </c>
      <c r="CD170" s="13">
        <f t="shared" si="398"/>
        <v>0</v>
      </c>
      <c r="CE170" s="13">
        <f t="shared" si="399"/>
        <v>0</v>
      </c>
      <c r="CF170" s="13">
        <f t="shared" si="400"/>
        <v>0</v>
      </c>
      <c r="CG170" s="13">
        <f t="shared" si="401"/>
        <v>0</v>
      </c>
      <c r="CH170" s="13">
        <f t="shared" si="402"/>
        <v>0</v>
      </c>
      <c r="CI170" s="13">
        <f t="shared" si="403"/>
        <v>0</v>
      </c>
      <c r="CJ170" s="13">
        <f t="shared" si="404"/>
        <v>0</v>
      </c>
      <c r="CK170" s="13">
        <f t="shared" si="405"/>
        <v>0</v>
      </c>
      <c r="CL170" s="13">
        <f t="shared" si="406"/>
        <v>0</v>
      </c>
      <c r="CM170" s="13">
        <f t="shared" si="407"/>
        <v>0</v>
      </c>
      <c r="CN170" s="13">
        <f t="shared" si="408"/>
        <v>0</v>
      </c>
      <c r="CO170" s="13">
        <f t="shared" si="409"/>
        <v>0</v>
      </c>
      <c r="CP170" s="13">
        <f t="shared" si="410"/>
        <v>0</v>
      </c>
      <c r="CQ170" s="13">
        <f t="shared" si="411"/>
        <v>0</v>
      </c>
      <c r="CR170" s="13">
        <f t="shared" si="412"/>
        <v>0</v>
      </c>
      <c r="CS170" s="13">
        <f t="shared" si="413"/>
        <v>0</v>
      </c>
      <c r="CT170" s="13">
        <f t="shared" si="414"/>
        <v>0</v>
      </c>
      <c r="CU170" s="13">
        <f t="shared" si="415"/>
        <v>0</v>
      </c>
      <c r="CV170" s="13">
        <f t="shared" si="416"/>
        <v>0</v>
      </c>
      <c r="CW170" s="13">
        <f t="shared" si="417"/>
        <v>0</v>
      </c>
      <c r="CX170" s="13">
        <f t="shared" si="418"/>
        <v>0</v>
      </c>
      <c r="CY170" s="13">
        <f t="shared" si="419"/>
        <v>0</v>
      </c>
      <c r="CZ170" s="13">
        <f t="shared" si="420"/>
        <v>0</v>
      </c>
      <c r="DA170" s="13">
        <f t="shared" si="421"/>
        <v>0</v>
      </c>
      <c r="DB170" s="13">
        <f t="shared" si="422"/>
        <v>0</v>
      </c>
      <c r="DC170" s="13">
        <f t="shared" si="423"/>
        <v>0</v>
      </c>
      <c r="DD170" s="13">
        <f t="shared" si="424"/>
        <v>0</v>
      </c>
      <c r="DE170" s="13">
        <f t="shared" si="425"/>
        <v>0</v>
      </c>
      <c r="DF170" s="13">
        <f t="shared" si="426"/>
        <v>0</v>
      </c>
      <c r="DG170" s="13">
        <f t="shared" si="427"/>
        <v>0</v>
      </c>
      <c r="DH170" s="13">
        <f t="shared" si="428"/>
        <v>0</v>
      </c>
      <c r="DI170" s="13">
        <f t="shared" si="429"/>
        <v>0</v>
      </c>
      <c r="DJ170" s="13">
        <f t="shared" si="430"/>
        <v>0</v>
      </c>
      <c r="DK170" s="13">
        <f t="shared" si="431"/>
        <v>0</v>
      </c>
      <c r="DL170" s="13">
        <f t="shared" si="432"/>
        <v>0</v>
      </c>
      <c r="DM170" s="13">
        <f t="shared" si="433"/>
        <v>0</v>
      </c>
      <c r="DN170" s="13">
        <f t="shared" si="434"/>
        <v>0</v>
      </c>
      <c r="DO170" s="13">
        <f t="shared" si="435"/>
        <v>0</v>
      </c>
      <c r="DP170" s="13">
        <f t="shared" si="436"/>
        <v>0</v>
      </c>
      <c r="DQ170" s="13">
        <f t="shared" si="437"/>
        <v>0</v>
      </c>
      <c r="DR170" s="13">
        <f t="shared" si="438"/>
        <v>0</v>
      </c>
      <c r="DS170" s="13">
        <f t="shared" si="439"/>
        <v>0</v>
      </c>
      <c r="DT170" s="13">
        <f t="shared" si="440"/>
        <v>0</v>
      </c>
      <c r="DU170" s="13">
        <f t="shared" si="441"/>
        <v>0</v>
      </c>
      <c r="DV170" s="13">
        <f t="shared" si="442"/>
        <v>0</v>
      </c>
      <c r="DW170" s="13">
        <f t="shared" si="443"/>
        <v>0</v>
      </c>
      <c r="DX170" s="13">
        <f t="shared" si="444"/>
        <v>0</v>
      </c>
      <c r="DY170" s="13">
        <f t="shared" si="445"/>
        <v>0</v>
      </c>
      <c r="DZ170" s="13">
        <f t="shared" si="446"/>
        <v>0</v>
      </c>
      <c r="EA170" s="13">
        <f t="shared" si="447"/>
        <v>0</v>
      </c>
      <c r="EB170" s="13">
        <f t="shared" si="448"/>
        <v>0</v>
      </c>
      <c r="EC170" s="13">
        <f t="shared" si="449"/>
        <v>0</v>
      </c>
      <c r="ED170" s="13">
        <f t="shared" si="450"/>
        <v>0</v>
      </c>
      <c r="EE170" s="13">
        <f t="shared" si="451"/>
        <v>0</v>
      </c>
      <c r="EF170" s="13">
        <f t="shared" si="452"/>
        <v>0</v>
      </c>
      <c r="EG170" s="13">
        <f t="shared" si="453"/>
        <v>0</v>
      </c>
      <c r="EH170" s="13">
        <f t="shared" si="454"/>
        <v>0</v>
      </c>
      <c r="EI170" s="13">
        <f t="shared" si="455"/>
        <v>0</v>
      </c>
      <c r="EJ170" s="13">
        <f t="shared" si="456"/>
        <v>0</v>
      </c>
      <c r="EK170" s="13">
        <f t="shared" si="457"/>
        <v>0</v>
      </c>
      <c r="EL170" s="13">
        <f t="shared" si="458"/>
        <v>0</v>
      </c>
      <c r="EM170" s="13">
        <f t="shared" si="459"/>
        <v>0</v>
      </c>
      <c r="EN170" s="13">
        <f t="shared" si="460"/>
        <v>0</v>
      </c>
      <c r="EO170" s="13">
        <f t="shared" si="461"/>
        <v>0</v>
      </c>
      <c r="EP170" s="13">
        <f t="shared" si="462"/>
        <v>0</v>
      </c>
      <c r="EQ170" s="13">
        <f t="shared" si="463"/>
        <v>0</v>
      </c>
      <c r="ER170" s="13">
        <f t="shared" si="464"/>
        <v>0</v>
      </c>
      <c r="ES170" s="13">
        <f t="shared" si="465"/>
        <v>0</v>
      </c>
      <c r="ET170" s="13">
        <f t="shared" si="466"/>
        <v>0</v>
      </c>
      <c r="EU170" s="13">
        <f t="shared" si="467"/>
        <v>0</v>
      </c>
      <c r="EV170" s="13">
        <f t="shared" si="468"/>
        <v>0</v>
      </c>
      <c r="EW170" s="13">
        <f t="shared" si="469"/>
        <v>0</v>
      </c>
      <c r="EX170" s="13">
        <f t="shared" si="470"/>
        <v>0</v>
      </c>
      <c r="EY170" s="13">
        <f t="shared" si="471"/>
        <v>0</v>
      </c>
      <c r="EZ170" s="13">
        <f t="shared" si="472"/>
        <v>0</v>
      </c>
      <c r="FA170" s="13">
        <f t="shared" si="473"/>
        <v>0</v>
      </c>
      <c r="FB170" s="13">
        <f t="shared" si="474"/>
        <v>0</v>
      </c>
      <c r="FC170" s="13">
        <f t="shared" si="475"/>
        <v>0</v>
      </c>
      <c r="FD170" s="13">
        <f t="shared" si="476"/>
        <v>0</v>
      </c>
      <c r="FE170" s="13">
        <f t="shared" si="477"/>
        <v>0</v>
      </c>
      <c r="FF170" s="13">
        <f t="shared" si="478"/>
        <v>0</v>
      </c>
      <c r="FG170" s="13">
        <f t="shared" si="479"/>
        <v>0</v>
      </c>
      <c r="FH170" s="13">
        <f t="shared" si="480"/>
        <v>0</v>
      </c>
      <c r="FI170" s="13">
        <f t="shared" si="481"/>
        <v>0</v>
      </c>
      <c r="FJ170" s="13">
        <f t="shared" si="482"/>
        <v>0</v>
      </c>
      <c r="FK170" s="13">
        <f t="shared" si="483"/>
        <v>0</v>
      </c>
      <c r="FL170" s="13">
        <f t="shared" si="484"/>
        <v>0</v>
      </c>
      <c r="FM170" s="13">
        <f t="shared" si="485"/>
        <v>0</v>
      </c>
      <c r="FN170" s="13">
        <f t="shared" si="486"/>
        <v>0</v>
      </c>
      <c r="FO170" s="13">
        <f t="shared" si="487"/>
        <v>0</v>
      </c>
      <c r="FP170" s="13">
        <f t="shared" si="488"/>
        <v>0</v>
      </c>
      <c r="FQ170" s="13">
        <f t="shared" si="489"/>
        <v>0</v>
      </c>
      <c r="FR170" s="13">
        <f t="shared" si="490"/>
        <v>1</v>
      </c>
      <c r="FS170" s="13">
        <f t="shared" si="491"/>
        <v>0</v>
      </c>
      <c r="FT170" s="13">
        <f t="shared" si="492"/>
        <v>0</v>
      </c>
      <c r="FU170" s="13">
        <f t="shared" si="493"/>
        <v>0</v>
      </c>
      <c r="FV170" s="13">
        <f t="shared" si="494"/>
        <v>0</v>
      </c>
      <c r="FW170" s="13">
        <f t="shared" si="495"/>
        <v>0</v>
      </c>
      <c r="FX170" s="13">
        <f t="shared" si="496"/>
        <v>0</v>
      </c>
      <c r="FY170" s="13">
        <f t="shared" si="497"/>
        <v>0</v>
      </c>
      <c r="FZ170" s="13">
        <f t="shared" si="498"/>
        <v>0</v>
      </c>
      <c r="GA170" s="13">
        <f t="shared" si="499"/>
        <v>0</v>
      </c>
      <c r="GB170" s="13">
        <f t="shared" si="500"/>
        <v>0</v>
      </c>
      <c r="GC170" s="13">
        <f t="shared" si="501"/>
        <v>0</v>
      </c>
      <c r="GD170" s="13">
        <f t="shared" si="502"/>
        <v>0</v>
      </c>
      <c r="GE170" s="13">
        <f t="shared" si="503"/>
        <v>0</v>
      </c>
      <c r="GF170" s="13">
        <f t="shared" si="504"/>
        <v>0</v>
      </c>
      <c r="GG170" s="13">
        <f t="shared" si="505"/>
        <v>0</v>
      </c>
      <c r="GH170" s="30">
        <f t="shared" si="506"/>
        <v>2</v>
      </c>
    </row>
    <row r="171" spans="1:190">
      <c r="A171" s="2">
        <f>'database including 834 studies'!A171</f>
        <v>170</v>
      </c>
      <c r="B171" s="2">
        <f>'database including 834 studies'!J171</f>
        <v>1</v>
      </c>
      <c r="C171" s="2">
        <f>'database including 834 studies'!K171</f>
        <v>4</v>
      </c>
      <c r="D171" s="2">
        <f>'database including 834 studies'!L171</f>
        <v>0</v>
      </c>
      <c r="E171" s="2">
        <f>'database including 834 studies'!M171</f>
        <v>1</v>
      </c>
      <c r="F171" s="2">
        <f>'database including 834 studies'!N171</f>
        <v>1</v>
      </c>
      <c r="G171" s="2">
        <f>'database including 834 studies'!O171</f>
        <v>1</v>
      </c>
      <c r="H171" s="2">
        <f>'database including 834 studies'!P171</f>
        <v>1</v>
      </c>
      <c r="I171" s="2">
        <f>'database including 834 studies'!Q171</f>
        <v>0</v>
      </c>
      <c r="J171" s="2">
        <f>'database including 834 studies'!R171</f>
        <v>2021</v>
      </c>
      <c r="K171" s="29">
        <f>'database including 834 studies'!A701</f>
        <v>700</v>
      </c>
      <c r="L171" s="2">
        <f>'database including 834 studies'!J701</f>
        <v>0</v>
      </c>
      <c r="M171" s="2">
        <f>'database including 834 studies'!K701</f>
        <v>5</v>
      </c>
      <c r="N171" s="2">
        <f>'database including 834 studies'!L701</f>
        <v>1</v>
      </c>
      <c r="O171" s="2">
        <f>'database including 834 studies'!M701</f>
        <v>1</v>
      </c>
      <c r="P171" s="2">
        <f>'database including 834 studies'!N701</f>
        <v>1</v>
      </c>
      <c r="Q171" s="2">
        <f>'database including 834 studies'!O701</f>
        <v>1</v>
      </c>
      <c r="R171" s="2">
        <f>'database including 834 studies'!P701</f>
        <v>1</v>
      </c>
      <c r="S171" s="2">
        <f>'database including 834 studies'!Q701</f>
        <v>0</v>
      </c>
      <c r="T171" s="2">
        <f>'database including 834 studies'!R701</f>
        <v>2018</v>
      </c>
      <c r="V171" s="13">
        <f t="shared" si="338"/>
        <v>0</v>
      </c>
      <c r="W171" s="13">
        <f t="shared" si="339"/>
        <v>0</v>
      </c>
      <c r="X171" s="13">
        <f t="shared" si="340"/>
        <v>0</v>
      </c>
      <c r="Y171" s="13">
        <f t="shared" si="341"/>
        <v>0</v>
      </c>
      <c r="Z171" s="13">
        <f t="shared" si="342"/>
        <v>0</v>
      </c>
      <c r="AA171" s="13">
        <f t="shared" si="343"/>
        <v>0</v>
      </c>
      <c r="AB171" s="13">
        <f t="shared" si="344"/>
        <v>0</v>
      </c>
      <c r="AC171" s="13">
        <f t="shared" si="345"/>
        <v>0</v>
      </c>
      <c r="AD171" s="13">
        <f t="shared" si="346"/>
        <v>0</v>
      </c>
      <c r="AE171" s="13">
        <f t="shared" si="347"/>
        <v>0</v>
      </c>
      <c r="AF171" s="13">
        <f t="shared" si="348"/>
        <v>0</v>
      </c>
      <c r="AG171" s="13">
        <f t="shared" si="349"/>
        <v>0</v>
      </c>
      <c r="AH171" s="13">
        <f t="shared" si="350"/>
        <v>0</v>
      </c>
      <c r="AI171" s="13">
        <f t="shared" si="351"/>
        <v>0</v>
      </c>
      <c r="AJ171" s="13">
        <f t="shared" si="352"/>
        <v>0</v>
      </c>
      <c r="AK171" s="13">
        <f t="shared" si="353"/>
        <v>0</v>
      </c>
      <c r="AL171" s="13">
        <f t="shared" si="354"/>
        <v>0</v>
      </c>
      <c r="AM171" s="13">
        <f t="shared" si="355"/>
        <v>0</v>
      </c>
      <c r="AN171" s="13">
        <f t="shared" si="356"/>
        <v>0</v>
      </c>
      <c r="AO171" s="13">
        <f t="shared" si="357"/>
        <v>0</v>
      </c>
      <c r="AP171" s="13">
        <f t="shared" si="358"/>
        <v>0</v>
      </c>
      <c r="AQ171" s="13">
        <f t="shared" si="359"/>
        <v>0</v>
      </c>
      <c r="AR171" s="13">
        <f t="shared" si="360"/>
        <v>0</v>
      </c>
      <c r="AS171" s="13">
        <f t="shared" si="361"/>
        <v>0</v>
      </c>
      <c r="AT171" s="13">
        <f t="shared" si="362"/>
        <v>0</v>
      </c>
      <c r="AU171" s="13">
        <f t="shared" si="363"/>
        <v>0</v>
      </c>
      <c r="AV171" s="13">
        <f t="shared" si="364"/>
        <v>0</v>
      </c>
      <c r="AW171" s="13">
        <f t="shared" si="365"/>
        <v>0</v>
      </c>
      <c r="AX171" s="13">
        <f t="shared" si="366"/>
        <v>0</v>
      </c>
      <c r="AY171" s="13">
        <f t="shared" si="367"/>
        <v>0</v>
      </c>
      <c r="AZ171" s="13">
        <f t="shared" si="368"/>
        <v>0</v>
      </c>
      <c r="BA171" s="13">
        <f t="shared" si="369"/>
        <v>0</v>
      </c>
      <c r="BB171" s="13">
        <f t="shared" si="370"/>
        <v>0</v>
      </c>
      <c r="BC171" s="13">
        <f t="shared" si="371"/>
        <v>0</v>
      </c>
      <c r="BD171" s="13">
        <f t="shared" si="372"/>
        <v>0</v>
      </c>
      <c r="BE171" s="13">
        <f t="shared" si="373"/>
        <v>0</v>
      </c>
      <c r="BF171" s="13">
        <f t="shared" si="374"/>
        <v>0</v>
      </c>
      <c r="BG171" s="13">
        <f t="shared" si="375"/>
        <v>0</v>
      </c>
      <c r="BH171" s="13">
        <f t="shared" si="376"/>
        <v>0</v>
      </c>
      <c r="BI171" s="13">
        <f t="shared" si="377"/>
        <v>0</v>
      </c>
      <c r="BJ171" s="13">
        <f t="shared" si="378"/>
        <v>0</v>
      </c>
      <c r="BK171" s="13">
        <f t="shared" si="379"/>
        <v>0</v>
      </c>
      <c r="BL171" s="13">
        <f t="shared" si="380"/>
        <v>0</v>
      </c>
      <c r="BM171" s="13">
        <f t="shared" si="381"/>
        <v>0</v>
      </c>
      <c r="BN171" s="13">
        <f t="shared" si="382"/>
        <v>0</v>
      </c>
      <c r="BO171" s="13">
        <f t="shared" si="383"/>
        <v>0</v>
      </c>
      <c r="BP171" s="13">
        <f t="shared" si="384"/>
        <v>0</v>
      </c>
      <c r="BQ171" s="13">
        <f t="shared" si="385"/>
        <v>0</v>
      </c>
      <c r="BR171" s="13">
        <f t="shared" si="386"/>
        <v>0</v>
      </c>
      <c r="BS171" s="13">
        <f t="shared" si="387"/>
        <v>0</v>
      </c>
      <c r="BT171" s="13">
        <f t="shared" si="388"/>
        <v>0</v>
      </c>
      <c r="BU171" s="13">
        <f t="shared" si="389"/>
        <v>0</v>
      </c>
      <c r="BV171" s="13">
        <f t="shared" si="390"/>
        <v>0</v>
      </c>
      <c r="BW171" s="13">
        <f t="shared" si="391"/>
        <v>0</v>
      </c>
      <c r="BX171" s="13">
        <f t="shared" si="392"/>
        <v>0</v>
      </c>
      <c r="BY171" s="13">
        <f t="shared" si="393"/>
        <v>0</v>
      </c>
      <c r="BZ171" s="13">
        <f t="shared" si="394"/>
        <v>0</v>
      </c>
      <c r="CA171" s="13">
        <f t="shared" si="395"/>
        <v>0</v>
      </c>
      <c r="CB171" s="13">
        <f t="shared" si="396"/>
        <v>1</v>
      </c>
      <c r="CC171" s="13">
        <f t="shared" si="397"/>
        <v>0</v>
      </c>
      <c r="CD171" s="13">
        <f t="shared" si="398"/>
        <v>0</v>
      </c>
      <c r="CE171" s="13">
        <f t="shared" si="399"/>
        <v>0</v>
      </c>
      <c r="CF171" s="13">
        <f t="shared" si="400"/>
        <v>0</v>
      </c>
      <c r="CG171" s="13">
        <f t="shared" si="401"/>
        <v>0</v>
      </c>
      <c r="CH171" s="13">
        <f t="shared" si="402"/>
        <v>0</v>
      </c>
      <c r="CI171" s="13">
        <f t="shared" si="403"/>
        <v>0</v>
      </c>
      <c r="CJ171" s="13">
        <f t="shared" si="404"/>
        <v>0</v>
      </c>
      <c r="CK171" s="13">
        <f t="shared" si="405"/>
        <v>0</v>
      </c>
      <c r="CL171" s="13">
        <f t="shared" si="406"/>
        <v>0</v>
      </c>
      <c r="CM171" s="13">
        <f t="shared" si="407"/>
        <v>0</v>
      </c>
      <c r="CN171" s="13">
        <f t="shared" si="408"/>
        <v>0</v>
      </c>
      <c r="CO171" s="13">
        <f t="shared" si="409"/>
        <v>0</v>
      </c>
      <c r="CP171" s="13">
        <f t="shared" si="410"/>
        <v>0</v>
      </c>
      <c r="CQ171" s="13">
        <f t="shared" si="411"/>
        <v>0</v>
      </c>
      <c r="CR171" s="13">
        <f t="shared" si="412"/>
        <v>0</v>
      </c>
      <c r="CS171" s="13">
        <f t="shared" si="413"/>
        <v>0</v>
      </c>
      <c r="CT171" s="13">
        <f t="shared" si="414"/>
        <v>0</v>
      </c>
      <c r="CU171" s="13">
        <f t="shared" si="415"/>
        <v>0</v>
      </c>
      <c r="CV171" s="13">
        <f t="shared" si="416"/>
        <v>0</v>
      </c>
      <c r="CW171" s="13">
        <f t="shared" si="417"/>
        <v>0</v>
      </c>
      <c r="CX171" s="13">
        <f t="shared" si="418"/>
        <v>0</v>
      </c>
      <c r="CY171" s="13">
        <f t="shared" si="419"/>
        <v>0</v>
      </c>
      <c r="CZ171" s="13">
        <f t="shared" si="420"/>
        <v>0</v>
      </c>
      <c r="DA171" s="13">
        <f t="shared" si="421"/>
        <v>0</v>
      </c>
      <c r="DB171" s="13">
        <f t="shared" si="422"/>
        <v>0</v>
      </c>
      <c r="DC171" s="13">
        <f t="shared" si="423"/>
        <v>0</v>
      </c>
      <c r="DD171" s="13">
        <f t="shared" si="424"/>
        <v>0</v>
      </c>
      <c r="DE171" s="13">
        <f t="shared" si="425"/>
        <v>0</v>
      </c>
      <c r="DF171" s="13">
        <f t="shared" si="426"/>
        <v>0</v>
      </c>
      <c r="DG171" s="13">
        <f t="shared" si="427"/>
        <v>0</v>
      </c>
      <c r="DH171" s="13">
        <f t="shared" si="428"/>
        <v>0</v>
      </c>
      <c r="DI171" s="13">
        <f t="shared" si="429"/>
        <v>0</v>
      </c>
      <c r="DJ171" s="13">
        <f t="shared" si="430"/>
        <v>0</v>
      </c>
      <c r="DK171" s="13">
        <f t="shared" si="431"/>
        <v>0</v>
      </c>
      <c r="DL171" s="13">
        <f t="shared" si="432"/>
        <v>0</v>
      </c>
      <c r="DM171" s="13">
        <f t="shared" si="433"/>
        <v>0</v>
      </c>
      <c r="DN171" s="13">
        <f t="shared" si="434"/>
        <v>0</v>
      </c>
      <c r="DO171" s="13">
        <f t="shared" si="435"/>
        <v>0</v>
      </c>
      <c r="DP171" s="13">
        <f t="shared" si="436"/>
        <v>0</v>
      </c>
      <c r="DQ171" s="13">
        <f t="shared" si="437"/>
        <v>0</v>
      </c>
      <c r="DR171" s="13">
        <f t="shared" si="438"/>
        <v>0</v>
      </c>
      <c r="DS171" s="13">
        <f t="shared" si="439"/>
        <v>0</v>
      </c>
      <c r="DT171" s="13">
        <f t="shared" si="440"/>
        <v>0</v>
      </c>
      <c r="DU171" s="13">
        <f t="shared" si="441"/>
        <v>0</v>
      </c>
      <c r="DV171" s="13">
        <f t="shared" si="442"/>
        <v>0</v>
      </c>
      <c r="DW171" s="13">
        <f t="shared" si="443"/>
        <v>0</v>
      </c>
      <c r="DX171" s="13">
        <f t="shared" si="444"/>
        <v>0</v>
      </c>
      <c r="DY171" s="13">
        <f t="shared" si="445"/>
        <v>0</v>
      </c>
      <c r="DZ171" s="13">
        <f t="shared" si="446"/>
        <v>0</v>
      </c>
      <c r="EA171" s="13">
        <f t="shared" si="447"/>
        <v>0</v>
      </c>
      <c r="EB171" s="13">
        <f t="shared" si="448"/>
        <v>0</v>
      </c>
      <c r="EC171" s="13">
        <f t="shared" si="449"/>
        <v>0</v>
      </c>
      <c r="ED171" s="13">
        <f t="shared" si="450"/>
        <v>0</v>
      </c>
      <c r="EE171" s="13">
        <f t="shared" si="451"/>
        <v>0</v>
      </c>
      <c r="EF171" s="13">
        <f t="shared" si="452"/>
        <v>0</v>
      </c>
      <c r="EG171" s="13">
        <f t="shared" si="453"/>
        <v>0</v>
      </c>
      <c r="EH171" s="13">
        <f t="shared" si="454"/>
        <v>0</v>
      </c>
      <c r="EI171" s="13">
        <f t="shared" si="455"/>
        <v>0</v>
      </c>
      <c r="EJ171" s="13">
        <f t="shared" si="456"/>
        <v>0</v>
      </c>
      <c r="EK171" s="13">
        <f t="shared" si="457"/>
        <v>0</v>
      </c>
      <c r="EL171" s="13">
        <f t="shared" si="458"/>
        <v>0</v>
      </c>
      <c r="EM171" s="13">
        <f t="shared" si="459"/>
        <v>0</v>
      </c>
      <c r="EN171" s="13">
        <f t="shared" si="460"/>
        <v>0</v>
      </c>
      <c r="EO171" s="13">
        <f t="shared" si="461"/>
        <v>0</v>
      </c>
      <c r="EP171" s="13">
        <f t="shared" si="462"/>
        <v>0</v>
      </c>
      <c r="EQ171" s="13">
        <f t="shared" si="463"/>
        <v>0</v>
      </c>
      <c r="ER171" s="13">
        <f t="shared" si="464"/>
        <v>0</v>
      </c>
      <c r="ES171" s="13">
        <f t="shared" si="465"/>
        <v>0</v>
      </c>
      <c r="ET171" s="13">
        <f t="shared" si="466"/>
        <v>0</v>
      </c>
      <c r="EU171" s="13">
        <f t="shared" si="467"/>
        <v>0</v>
      </c>
      <c r="EV171" s="13">
        <f t="shared" si="468"/>
        <v>0</v>
      </c>
      <c r="EW171" s="13">
        <f t="shared" si="469"/>
        <v>0</v>
      </c>
      <c r="EX171" s="13">
        <f t="shared" si="470"/>
        <v>0</v>
      </c>
      <c r="EY171" s="13">
        <f t="shared" si="471"/>
        <v>0</v>
      </c>
      <c r="EZ171" s="13">
        <f t="shared" si="472"/>
        <v>0</v>
      </c>
      <c r="FA171" s="13">
        <f t="shared" si="473"/>
        <v>0</v>
      </c>
      <c r="FB171" s="13">
        <f t="shared" si="474"/>
        <v>0</v>
      </c>
      <c r="FC171" s="13">
        <f t="shared" si="475"/>
        <v>0</v>
      </c>
      <c r="FD171" s="13">
        <f t="shared" si="476"/>
        <v>0</v>
      </c>
      <c r="FE171" s="13">
        <f t="shared" si="477"/>
        <v>0</v>
      </c>
      <c r="FF171" s="13">
        <f t="shared" si="478"/>
        <v>0</v>
      </c>
      <c r="FG171" s="13">
        <f t="shared" si="479"/>
        <v>0</v>
      </c>
      <c r="FH171" s="13">
        <f t="shared" si="480"/>
        <v>0</v>
      </c>
      <c r="FI171" s="13">
        <f t="shared" si="481"/>
        <v>0</v>
      </c>
      <c r="FJ171" s="13">
        <f t="shared" si="482"/>
        <v>0</v>
      </c>
      <c r="FK171" s="13">
        <f t="shared" si="483"/>
        <v>0</v>
      </c>
      <c r="FL171" s="13">
        <f t="shared" si="484"/>
        <v>0</v>
      </c>
      <c r="FM171" s="13">
        <f t="shared" si="485"/>
        <v>0</v>
      </c>
      <c r="FN171" s="13">
        <f t="shared" si="486"/>
        <v>0</v>
      </c>
      <c r="FO171" s="13">
        <f t="shared" si="487"/>
        <v>0</v>
      </c>
      <c r="FP171" s="13">
        <f t="shared" si="488"/>
        <v>0</v>
      </c>
      <c r="FQ171" s="13">
        <f t="shared" si="489"/>
        <v>1</v>
      </c>
      <c r="FR171" s="13">
        <f t="shared" si="490"/>
        <v>0</v>
      </c>
      <c r="FS171" s="13">
        <f t="shared" si="491"/>
        <v>0</v>
      </c>
      <c r="FT171" s="13">
        <f t="shared" si="492"/>
        <v>0</v>
      </c>
      <c r="FU171" s="13">
        <f t="shared" si="493"/>
        <v>0</v>
      </c>
      <c r="FV171" s="13">
        <f t="shared" si="494"/>
        <v>0</v>
      </c>
      <c r="FW171" s="13">
        <f t="shared" si="495"/>
        <v>0</v>
      </c>
      <c r="FX171" s="13">
        <f t="shared" si="496"/>
        <v>0</v>
      </c>
      <c r="FY171" s="13">
        <f t="shared" si="497"/>
        <v>0</v>
      </c>
      <c r="FZ171" s="13">
        <f t="shared" si="498"/>
        <v>0</v>
      </c>
      <c r="GA171" s="13">
        <f t="shared" si="499"/>
        <v>0</v>
      </c>
      <c r="GB171" s="13">
        <f t="shared" si="500"/>
        <v>0</v>
      </c>
      <c r="GC171" s="13">
        <f t="shared" si="501"/>
        <v>0</v>
      </c>
      <c r="GD171" s="13">
        <f t="shared" si="502"/>
        <v>0</v>
      </c>
      <c r="GE171" s="13">
        <f t="shared" si="503"/>
        <v>0</v>
      </c>
      <c r="GF171" s="13">
        <f t="shared" si="504"/>
        <v>0</v>
      </c>
      <c r="GG171" s="13">
        <f t="shared" si="505"/>
        <v>0</v>
      </c>
      <c r="GH171" s="30">
        <f t="shared" si="506"/>
        <v>2</v>
      </c>
    </row>
    <row r="172" spans="1:190">
      <c r="A172" s="2">
        <f>'database including 834 studies'!A172</f>
        <v>171</v>
      </c>
      <c r="B172" s="2">
        <f>'database including 834 studies'!J172</f>
        <v>1</v>
      </c>
      <c r="C172" s="2">
        <f>'database including 834 studies'!K172</f>
        <v>4</v>
      </c>
      <c r="D172" s="2">
        <f>'database including 834 studies'!L172</f>
        <v>1</v>
      </c>
      <c r="E172" s="2">
        <f>'database including 834 studies'!M172</f>
        <v>1</v>
      </c>
      <c r="F172" s="2">
        <f>'database including 834 studies'!N172</f>
        <v>1</v>
      </c>
      <c r="G172" s="2">
        <f>'database including 834 studies'!O172</f>
        <v>0</v>
      </c>
      <c r="H172" s="2">
        <f>'database including 834 studies'!P172</f>
        <v>1</v>
      </c>
      <c r="I172" s="2">
        <f>'database including 834 studies'!Q172</f>
        <v>0</v>
      </c>
      <c r="J172" s="2">
        <f>'database including 834 studies'!R172</f>
        <v>2018</v>
      </c>
      <c r="K172" s="29">
        <f>'database including 834 studies'!A702</f>
        <v>701</v>
      </c>
      <c r="L172" s="2">
        <f>'database including 834 studies'!J702</f>
        <v>0</v>
      </c>
      <c r="M172" s="2">
        <f>'database including 834 studies'!K702</f>
        <v>5</v>
      </c>
      <c r="N172" s="2">
        <f>'database including 834 studies'!L702</f>
        <v>1</v>
      </c>
      <c r="O172" s="2">
        <f>'database including 834 studies'!M702</f>
        <v>1</v>
      </c>
      <c r="P172" s="2">
        <f>'database including 834 studies'!N702</f>
        <v>0</v>
      </c>
      <c r="Q172" s="2">
        <f>'database including 834 studies'!O702</f>
        <v>1</v>
      </c>
      <c r="R172" s="2">
        <f>'database including 834 studies'!P702</f>
        <v>1</v>
      </c>
      <c r="S172" s="2">
        <f>'database including 834 studies'!Q702</f>
        <v>1</v>
      </c>
      <c r="T172" s="2">
        <f>'database including 834 studies'!R702</f>
        <v>2020</v>
      </c>
      <c r="V172" s="13">
        <f t="shared" si="338"/>
        <v>0</v>
      </c>
      <c r="W172" s="13">
        <f t="shared" si="339"/>
        <v>0</v>
      </c>
      <c r="X172" s="13">
        <f t="shared" si="340"/>
        <v>0</v>
      </c>
      <c r="Y172" s="13">
        <f t="shared" si="341"/>
        <v>0</v>
      </c>
      <c r="Z172" s="13">
        <f t="shared" si="342"/>
        <v>0</v>
      </c>
      <c r="AA172" s="13">
        <f t="shared" si="343"/>
        <v>0</v>
      </c>
      <c r="AB172" s="13">
        <f t="shared" si="344"/>
        <v>0</v>
      </c>
      <c r="AC172" s="13">
        <f t="shared" si="345"/>
        <v>0</v>
      </c>
      <c r="AD172" s="13">
        <f t="shared" si="346"/>
        <v>0</v>
      </c>
      <c r="AE172" s="13">
        <f t="shared" si="347"/>
        <v>0</v>
      </c>
      <c r="AF172" s="13">
        <f t="shared" si="348"/>
        <v>0</v>
      </c>
      <c r="AG172" s="13">
        <f t="shared" si="349"/>
        <v>0</v>
      </c>
      <c r="AH172" s="13">
        <f t="shared" si="350"/>
        <v>0</v>
      </c>
      <c r="AI172" s="13">
        <f t="shared" si="351"/>
        <v>0</v>
      </c>
      <c r="AJ172" s="13">
        <f t="shared" si="352"/>
        <v>0</v>
      </c>
      <c r="AK172" s="13">
        <f t="shared" si="353"/>
        <v>0</v>
      </c>
      <c r="AL172" s="13">
        <f t="shared" si="354"/>
        <v>0</v>
      </c>
      <c r="AM172" s="13">
        <f t="shared" si="355"/>
        <v>0</v>
      </c>
      <c r="AN172" s="13">
        <f t="shared" si="356"/>
        <v>0</v>
      </c>
      <c r="AO172" s="13">
        <f t="shared" si="357"/>
        <v>0</v>
      </c>
      <c r="AP172" s="13">
        <f t="shared" si="358"/>
        <v>0</v>
      </c>
      <c r="AQ172" s="13">
        <f t="shared" si="359"/>
        <v>0</v>
      </c>
      <c r="AR172" s="13">
        <f t="shared" si="360"/>
        <v>0</v>
      </c>
      <c r="AS172" s="13">
        <f t="shared" si="361"/>
        <v>0</v>
      </c>
      <c r="AT172" s="13">
        <f t="shared" si="362"/>
        <v>0</v>
      </c>
      <c r="AU172" s="13">
        <f t="shared" si="363"/>
        <v>0</v>
      </c>
      <c r="AV172" s="13">
        <f t="shared" si="364"/>
        <v>0</v>
      </c>
      <c r="AW172" s="13">
        <f t="shared" si="365"/>
        <v>0</v>
      </c>
      <c r="AX172" s="13">
        <f t="shared" si="366"/>
        <v>0</v>
      </c>
      <c r="AY172" s="13">
        <f t="shared" si="367"/>
        <v>0</v>
      </c>
      <c r="AZ172" s="13">
        <f t="shared" si="368"/>
        <v>0</v>
      </c>
      <c r="BA172" s="13">
        <f t="shared" si="369"/>
        <v>0</v>
      </c>
      <c r="BB172" s="13">
        <f t="shared" si="370"/>
        <v>0</v>
      </c>
      <c r="BC172" s="13">
        <f t="shared" si="371"/>
        <v>0</v>
      </c>
      <c r="BD172" s="13">
        <f t="shared" si="372"/>
        <v>0</v>
      </c>
      <c r="BE172" s="13">
        <f t="shared" si="373"/>
        <v>0</v>
      </c>
      <c r="BF172" s="13">
        <f t="shared" si="374"/>
        <v>0</v>
      </c>
      <c r="BG172" s="13">
        <f t="shared" si="375"/>
        <v>0</v>
      </c>
      <c r="BH172" s="13">
        <f t="shared" si="376"/>
        <v>0</v>
      </c>
      <c r="BI172" s="13">
        <f t="shared" si="377"/>
        <v>0</v>
      </c>
      <c r="BJ172" s="13">
        <f t="shared" si="378"/>
        <v>0</v>
      </c>
      <c r="BK172" s="13">
        <f t="shared" si="379"/>
        <v>0</v>
      </c>
      <c r="BL172" s="13">
        <f t="shared" si="380"/>
        <v>0</v>
      </c>
      <c r="BM172" s="13">
        <f t="shared" si="381"/>
        <v>0</v>
      </c>
      <c r="BN172" s="13">
        <f t="shared" si="382"/>
        <v>0</v>
      </c>
      <c r="BO172" s="13">
        <f t="shared" si="383"/>
        <v>0</v>
      </c>
      <c r="BP172" s="13">
        <f t="shared" si="384"/>
        <v>0</v>
      </c>
      <c r="BQ172" s="13">
        <f t="shared" si="385"/>
        <v>0</v>
      </c>
      <c r="BR172" s="13">
        <f t="shared" si="386"/>
        <v>0</v>
      </c>
      <c r="BS172" s="13">
        <f t="shared" si="387"/>
        <v>0</v>
      </c>
      <c r="BT172" s="13">
        <f t="shared" si="388"/>
        <v>0</v>
      </c>
      <c r="BU172" s="13">
        <f t="shared" si="389"/>
        <v>0</v>
      </c>
      <c r="BV172" s="13">
        <f t="shared" si="390"/>
        <v>0</v>
      </c>
      <c r="BW172" s="13">
        <f t="shared" si="391"/>
        <v>0</v>
      </c>
      <c r="BX172" s="13">
        <f t="shared" si="392"/>
        <v>0</v>
      </c>
      <c r="BY172" s="13">
        <f t="shared" si="393"/>
        <v>1</v>
      </c>
      <c r="BZ172" s="13">
        <f t="shared" si="394"/>
        <v>0</v>
      </c>
      <c r="CA172" s="13">
        <f t="shared" si="395"/>
        <v>0</v>
      </c>
      <c r="CB172" s="13">
        <f t="shared" si="396"/>
        <v>0</v>
      </c>
      <c r="CC172" s="13">
        <f t="shared" si="397"/>
        <v>0</v>
      </c>
      <c r="CD172" s="13">
        <f t="shared" si="398"/>
        <v>0</v>
      </c>
      <c r="CE172" s="13">
        <f t="shared" si="399"/>
        <v>0</v>
      </c>
      <c r="CF172" s="13">
        <f t="shared" si="400"/>
        <v>0</v>
      </c>
      <c r="CG172" s="13">
        <f t="shared" si="401"/>
        <v>0</v>
      </c>
      <c r="CH172" s="13">
        <f t="shared" si="402"/>
        <v>0</v>
      </c>
      <c r="CI172" s="13">
        <f t="shared" si="403"/>
        <v>0</v>
      </c>
      <c r="CJ172" s="13">
        <f t="shared" si="404"/>
        <v>0</v>
      </c>
      <c r="CK172" s="13">
        <f t="shared" si="405"/>
        <v>0</v>
      </c>
      <c r="CL172" s="13">
        <f t="shared" si="406"/>
        <v>0</v>
      </c>
      <c r="CM172" s="13">
        <f t="shared" si="407"/>
        <v>0</v>
      </c>
      <c r="CN172" s="13">
        <f t="shared" si="408"/>
        <v>0</v>
      </c>
      <c r="CO172" s="13">
        <f t="shared" si="409"/>
        <v>0</v>
      </c>
      <c r="CP172" s="13">
        <f t="shared" si="410"/>
        <v>0</v>
      </c>
      <c r="CQ172" s="13">
        <f t="shared" si="411"/>
        <v>0</v>
      </c>
      <c r="CR172" s="13">
        <f t="shared" si="412"/>
        <v>0</v>
      </c>
      <c r="CS172" s="13">
        <f t="shared" si="413"/>
        <v>0</v>
      </c>
      <c r="CT172" s="13">
        <f t="shared" si="414"/>
        <v>0</v>
      </c>
      <c r="CU172" s="13">
        <f t="shared" si="415"/>
        <v>0</v>
      </c>
      <c r="CV172" s="13">
        <f t="shared" si="416"/>
        <v>0</v>
      </c>
      <c r="CW172" s="13">
        <f t="shared" si="417"/>
        <v>0</v>
      </c>
      <c r="CX172" s="13">
        <f t="shared" si="418"/>
        <v>0</v>
      </c>
      <c r="CY172" s="13">
        <f t="shared" si="419"/>
        <v>0</v>
      </c>
      <c r="CZ172" s="13">
        <f t="shared" si="420"/>
        <v>0</v>
      </c>
      <c r="DA172" s="13">
        <f t="shared" si="421"/>
        <v>0</v>
      </c>
      <c r="DB172" s="13">
        <f t="shared" si="422"/>
        <v>0</v>
      </c>
      <c r="DC172" s="13">
        <f t="shared" si="423"/>
        <v>0</v>
      </c>
      <c r="DD172" s="13">
        <f t="shared" si="424"/>
        <v>0</v>
      </c>
      <c r="DE172" s="13">
        <f t="shared" si="425"/>
        <v>0</v>
      </c>
      <c r="DF172" s="13">
        <f t="shared" si="426"/>
        <v>0</v>
      </c>
      <c r="DG172" s="13">
        <f t="shared" si="427"/>
        <v>0</v>
      </c>
      <c r="DH172" s="13">
        <f t="shared" si="428"/>
        <v>0</v>
      </c>
      <c r="DI172" s="13">
        <f t="shared" si="429"/>
        <v>0</v>
      </c>
      <c r="DJ172" s="13">
        <f t="shared" si="430"/>
        <v>0</v>
      </c>
      <c r="DK172" s="13">
        <f t="shared" si="431"/>
        <v>0</v>
      </c>
      <c r="DL172" s="13">
        <f t="shared" si="432"/>
        <v>0</v>
      </c>
      <c r="DM172" s="13">
        <f t="shared" si="433"/>
        <v>0</v>
      </c>
      <c r="DN172" s="13">
        <f t="shared" si="434"/>
        <v>0</v>
      </c>
      <c r="DO172" s="13">
        <f t="shared" si="435"/>
        <v>0</v>
      </c>
      <c r="DP172" s="13">
        <f t="shared" si="436"/>
        <v>0</v>
      </c>
      <c r="DQ172" s="13">
        <f t="shared" si="437"/>
        <v>0</v>
      </c>
      <c r="DR172" s="13">
        <f t="shared" si="438"/>
        <v>0</v>
      </c>
      <c r="DS172" s="13">
        <f t="shared" si="439"/>
        <v>0</v>
      </c>
      <c r="DT172" s="13">
        <f t="shared" si="440"/>
        <v>0</v>
      </c>
      <c r="DU172" s="13">
        <f t="shared" si="441"/>
        <v>0</v>
      </c>
      <c r="DV172" s="13">
        <f t="shared" si="442"/>
        <v>0</v>
      </c>
      <c r="DW172" s="13">
        <f t="shared" si="443"/>
        <v>0</v>
      </c>
      <c r="DX172" s="13">
        <f t="shared" si="444"/>
        <v>0</v>
      </c>
      <c r="DY172" s="13">
        <f t="shared" si="445"/>
        <v>0</v>
      </c>
      <c r="DZ172" s="13">
        <f t="shared" si="446"/>
        <v>0</v>
      </c>
      <c r="EA172" s="13">
        <f t="shared" si="447"/>
        <v>0</v>
      </c>
      <c r="EB172" s="13">
        <f t="shared" si="448"/>
        <v>0</v>
      </c>
      <c r="EC172" s="13">
        <f t="shared" si="449"/>
        <v>0</v>
      </c>
      <c r="ED172" s="13">
        <f t="shared" si="450"/>
        <v>0</v>
      </c>
      <c r="EE172" s="13">
        <f t="shared" si="451"/>
        <v>0</v>
      </c>
      <c r="EF172" s="13">
        <f t="shared" si="452"/>
        <v>0</v>
      </c>
      <c r="EG172" s="13">
        <f t="shared" si="453"/>
        <v>0</v>
      </c>
      <c r="EH172" s="13">
        <f t="shared" si="454"/>
        <v>0</v>
      </c>
      <c r="EI172" s="13">
        <f t="shared" si="455"/>
        <v>0</v>
      </c>
      <c r="EJ172" s="13">
        <f t="shared" si="456"/>
        <v>0</v>
      </c>
      <c r="EK172" s="13">
        <f t="shared" si="457"/>
        <v>0</v>
      </c>
      <c r="EL172" s="13">
        <f t="shared" si="458"/>
        <v>0</v>
      </c>
      <c r="EM172" s="13">
        <f t="shared" si="459"/>
        <v>0</v>
      </c>
      <c r="EN172" s="13">
        <f t="shared" si="460"/>
        <v>0</v>
      </c>
      <c r="EO172" s="13">
        <f t="shared" si="461"/>
        <v>0</v>
      </c>
      <c r="EP172" s="13">
        <f t="shared" si="462"/>
        <v>0</v>
      </c>
      <c r="EQ172" s="13">
        <f t="shared" si="463"/>
        <v>0</v>
      </c>
      <c r="ER172" s="13">
        <f t="shared" si="464"/>
        <v>0</v>
      </c>
      <c r="ES172" s="13">
        <f t="shared" si="465"/>
        <v>0</v>
      </c>
      <c r="ET172" s="13">
        <f t="shared" si="466"/>
        <v>0</v>
      </c>
      <c r="EU172" s="13">
        <f t="shared" si="467"/>
        <v>0</v>
      </c>
      <c r="EV172" s="13">
        <f t="shared" si="468"/>
        <v>0</v>
      </c>
      <c r="EW172" s="13">
        <f t="shared" si="469"/>
        <v>0</v>
      </c>
      <c r="EX172" s="13">
        <f t="shared" si="470"/>
        <v>0</v>
      </c>
      <c r="EY172" s="13">
        <f t="shared" si="471"/>
        <v>0</v>
      </c>
      <c r="EZ172" s="13">
        <f t="shared" si="472"/>
        <v>0</v>
      </c>
      <c r="FA172" s="13">
        <f t="shared" si="473"/>
        <v>0</v>
      </c>
      <c r="FB172" s="13">
        <f t="shared" si="474"/>
        <v>0</v>
      </c>
      <c r="FC172" s="13">
        <f t="shared" si="475"/>
        <v>0</v>
      </c>
      <c r="FD172" s="13">
        <f t="shared" si="476"/>
        <v>0</v>
      </c>
      <c r="FE172" s="13">
        <f t="shared" si="477"/>
        <v>0</v>
      </c>
      <c r="FF172" s="13">
        <f t="shared" si="478"/>
        <v>0</v>
      </c>
      <c r="FG172" s="13">
        <f t="shared" si="479"/>
        <v>0</v>
      </c>
      <c r="FH172" s="13">
        <f t="shared" si="480"/>
        <v>0</v>
      </c>
      <c r="FI172" s="13">
        <f t="shared" si="481"/>
        <v>0</v>
      </c>
      <c r="FJ172" s="13">
        <f t="shared" si="482"/>
        <v>0</v>
      </c>
      <c r="FK172" s="13">
        <f t="shared" si="483"/>
        <v>0</v>
      </c>
      <c r="FL172" s="13">
        <f t="shared" si="484"/>
        <v>0</v>
      </c>
      <c r="FM172" s="13">
        <f t="shared" si="485"/>
        <v>0</v>
      </c>
      <c r="FN172" s="13">
        <f t="shared" si="486"/>
        <v>0</v>
      </c>
      <c r="FO172" s="13">
        <f t="shared" si="487"/>
        <v>0</v>
      </c>
      <c r="FP172" s="13">
        <f t="shared" si="488"/>
        <v>0</v>
      </c>
      <c r="FQ172" s="13">
        <f t="shared" si="489"/>
        <v>0</v>
      </c>
      <c r="FR172" s="13">
        <f t="shared" si="490"/>
        <v>0</v>
      </c>
      <c r="FS172" s="13">
        <f t="shared" si="491"/>
        <v>1</v>
      </c>
      <c r="FT172" s="13">
        <f t="shared" si="492"/>
        <v>0</v>
      </c>
      <c r="FU172" s="13">
        <f t="shared" si="493"/>
        <v>0</v>
      </c>
      <c r="FV172" s="13">
        <f t="shared" si="494"/>
        <v>0</v>
      </c>
      <c r="FW172" s="13">
        <f t="shared" si="495"/>
        <v>0</v>
      </c>
      <c r="FX172" s="13">
        <f t="shared" si="496"/>
        <v>0</v>
      </c>
      <c r="FY172" s="13">
        <f t="shared" si="497"/>
        <v>0</v>
      </c>
      <c r="FZ172" s="13">
        <f t="shared" si="498"/>
        <v>0</v>
      </c>
      <c r="GA172" s="13">
        <f t="shared" si="499"/>
        <v>0</v>
      </c>
      <c r="GB172" s="13">
        <f t="shared" si="500"/>
        <v>0</v>
      </c>
      <c r="GC172" s="13">
        <f t="shared" si="501"/>
        <v>0</v>
      </c>
      <c r="GD172" s="13">
        <f t="shared" si="502"/>
        <v>0</v>
      </c>
      <c r="GE172" s="13">
        <f t="shared" si="503"/>
        <v>0</v>
      </c>
      <c r="GF172" s="13">
        <f t="shared" si="504"/>
        <v>0</v>
      </c>
      <c r="GG172" s="13">
        <f t="shared" si="505"/>
        <v>0</v>
      </c>
      <c r="GH172" s="30">
        <f t="shared" si="506"/>
        <v>2</v>
      </c>
    </row>
    <row r="173" spans="1:190">
      <c r="A173" s="2">
        <f>'database including 834 studies'!A173</f>
        <v>172</v>
      </c>
      <c r="B173" s="2">
        <f>'database including 834 studies'!J173</f>
        <v>1</v>
      </c>
      <c r="C173" s="2">
        <f>'database including 834 studies'!K173</f>
        <v>4</v>
      </c>
      <c r="D173" s="2">
        <f>'database including 834 studies'!L173</f>
        <v>1</v>
      </c>
      <c r="E173" s="2">
        <f>'database including 834 studies'!M173</f>
        <v>1</v>
      </c>
      <c r="F173" s="2">
        <f>'database including 834 studies'!N173</f>
        <v>1</v>
      </c>
      <c r="G173" s="2">
        <f>'database including 834 studies'!O173</f>
        <v>1</v>
      </c>
      <c r="H173" s="2">
        <f>'database including 834 studies'!P173</f>
        <v>0</v>
      </c>
      <c r="I173" s="2">
        <f>'database including 834 studies'!Q173</f>
        <v>0</v>
      </c>
      <c r="J173" s="2">
        <f>'database including 834 studies'!R173</f>
        <v>2019</v>
      </c>
      <c r="K173" s="29">
        <f>'database including 834 studies'!A703</f>
        <v>702</v>
      </c>
      <c r="L173" s="2">
        <f>'database including 834 studies'!J703</f>
        <v>0</v>
      </c>
      <c r="M173" s="2">
        <f>'database including 834 studies'!K703</f>
        <v>5</v>
      </c>
      <c r="N173" s="2">
        <f>'database including 834 studies'!L703</f>
        <v>1</v>
      </c>
      <c r="O173" s="2">
        <f>'database including 834 studies'!M703</f>
        <v>1</v>
      </c>
      <c r="P173" s="2">
        <f>'database including 834 studies'!N703</f>
        <v>1</v>
      </c>
      <c r="Q173" s="2">
        <f>'database including 834 studies'!O703</f>
        <v>1</v>
      </c>
      <c r="R173" s="2">
        <f>'database including 834 studies'!P703</f>
        <v>1</v>
      </c>
      <c r="S173" s="2">
        <f>'database including 834 studies'!Q703</f>
        <v>0</v>
      </c>
      <c r="T173" s="2">
        <f>'database including 834 studies'!R703</f>
        <v>2014</v>
      </c>
      <c r="V173" s="13">
        <f t="shared" si="338"/>
        <v>0</v>
      </c>
      <c r="W173" s="13">
        <f t="shared" si="339"/>
        <v>0</v>
      </c>
      <c r="X173" s="13">
        <f t="shared" si="340"/>
        <v>0</v>
      </c>
      <c r="Y173" s="13">
        <f t="shared" si="341"/>
        <v>0</v>
      </c>
      <c r="Z173" s="13">
        <f t="shared" si="342"/>
        <v>0</v>
      </c>
      <c r="AA173" s="13">
        <f t="shared" si="343"/>
        <v>0</v>
      </c>
      <c r="AB173" s="13">
        <f t="shared" si="344"/>
        <v>0</v>
      </c>
      <c r="AC173" s="13">
        <f t="shared" si="345"/>
        <v>0</v>
      </c>
      <c r="AD173" s="13">
        <f t="shared" si="346"/>
        <v>0</v>
      </c>
      <c r="AE173" s="13">
        <f t="shared" si="347"/>
        <v>0</v>
      </c>
      <c r="AF173" s="13">
        <f t="shared" si="348"/>
        <v>0</v>
      </c>
      <c r="AG173" s="13">
        <f t="shared" si="349"/>
        <v>0</v>
      </c>
      <c r="AH173" s="13">
        <f t="shared" si="350"/>
        <v>0</v>
      </c>
      <c r="AI173" s="13">
        <f t="shared" si="351"/>
        <v>0</v>
      </c>
      <c r="AJ173" s="13">
        <f t="shared" si="352"/>
        <v>0</v>
      </c>
      <c r="AK173" s="13">
        <f t="shared" si="353"/>
        <v>0</v>
      </c>
      <c r="AL173" s="13">
        <f t="shared" si="354"/>
        <v>0</v>
      </c>
      <c r="AM173" s="13">
        <f t="shared" si="355"/>
        <v>0</v>
      </c>
      <c r="AN173" s="13">
        <f t="shared" si="356"/>
        <v>0</v>
      </c>
      <c r="AO173" s="13">
        <f t="shared" si="357"/>
        <v>0</v>
      </c>
      <c r="AP173" s="13">
        <f t="shared" si="358"/>
        <v>0</v>
      </c>
      <c r="AQ173" s="13">
        <f t="shared" si="359"/>
        <v>0</v>
      </c>
      <c r="AR173" s="13">
        <f t="shared" si="360"/>
        <v>0</v>
      </c>
      <c r="AS173" s="13">
        <f t="shared" si="361"/>
        <v>0</v>
      </c>
      <c r="AT173" s="13">
        <f t="shared" si="362"/>
        <v>0</v>
      </c>
      <c r="AU173" s="13">
        <f t="shared" si="363"/>
        <v>0</v>
      </c>
      <c r="AV173" s="13">
        <f t="shared" si="364"/>
        <v>0</v>
      </c>
      <c r="AW173" s="13">
        <f t="shared" si="365"/>
        <v>0</v>
      </c>
      <c r="AX173" s="13">
        <f t="shared" si="366"/>
        <v>0</v>
      </c>
      <c r="AY173" s="13">
        <f t="shared" si="367"/>
        <v>0</v>
      </c>
      <c r="AZ173" s="13">
        <f t="shared" si="368"/>
        <v>0</v>
      </c>
      <c r="BA173" s="13">
        <f t="shared" si="369"/>
        <v>0</v>
      </c>
      <c r="BB173" s="13">
        <f t="shared" si="370"/>
        <v>0</v>
      </c>
      <c r="BC173" s="13">
        <f t="shared" si="371"/>
        <v>0</v>
      </c>
      <c r="BD173" s="13">
        <f t="shared" si="372"/>
        <v>0</v>
      </c>
      <c r="BE173" s="13">
        <f t="shared" si="373"/>
        <v>0</v>
      </c>
      <c r="BF173" s="13">
        <f t="shared" si="374"/>
        <v>0</v>
      </c>
      <c r="BG173" s="13">
        <f t="shared" si="375"/>
        <v>0</v>
      </c>
      <c r="BH173" s="13">
        <f t="shared" si="376"/>
        <v>0</v>
      </c>
      <c r="BI173" s="13">
        <f t="shared" si="377"/>
        <v>0</v>
      </c>
      <c r="BJ173" s="13">
        <f t="shared" si="378"/>
        <v>0</v>
      </c>
      <c r="BK173" s="13">
        <f t="shared" si="379"/>
        <v>0</v>
      </c>
      <c r="BL173" s="13">
        <f t="shared" si="380"/>
        <v>0</v>
      </c>
      <c r="BM173" s="13">
        <f t="shared" si="381"/>
        <v>0</v>
      </c>
      <c r="BN173" s="13">
        <f t="shared" si="382"/>
        <v>0</v>
      </c>
      <c r="BO173" s="13">
        <f t="shared" si="383"/>
        <v>0</v>
      </c>
      <c r="BP173" s="13">
        <f t="shared" si="384"/>
        <v>0</v>
      </c>
      <c r="BQ173" s="13">
        <f t="shared" si="385"/>
        <v>0</v>
      </c>
      <c r="BR173" s="13">
        <f t="shared" si="386"/>
        <v>0</v>
      </c>
      <c r="BS173" s="13">
        <f t="shared" si="387"/>
        <v>0</v>
      </c>
      <c r="BT173" s="13">
        <f t="shared" si="388"/>
        <v>0</v>
      </c>
      <c r="BU173" s="13">
        <f t="shared" si="389"/>
        <v>0</v>
      </c>
      <c r="BV173" s="13">
        <f t="shared" si="390"/>
        <v>0</v>
      </c>
      <c r="BW173" s="13">
        <f t="shared" si="391"/>
        <v>0</v>
      </c>
      <c r="BX173" s="13">
        <f t="shared" si="392"/>
        <v>0</v>
      </c>
      <c r="BY173" s="13">
        <f t="shared" si="393"/>
        <v>0</v>
      </c>
      <c r="BZ173" s="13">
        <f t="shared" si="394"/>
        <v>1</v>
      </c>
      <c r="CA173" s="13">
        <f t="shared" si="395"/>
        <v>0</v>
      </c>
      <c r="CB173" s="13">
        <f t="shared" si="396"/>
        <v>0</v>
      </c>
      <c r="CC173" s="13">
        <f t="shared" si="397"/>
        <v>0</v>
      </c>
      <c r="CD173" s="13">
        <f t="shared" si="398"/>
        <v>0</v>
      </c>
      <c r="CE173" s="13">
        <f t="shared" si="399"/>
        <v>0</v>
      </c>
      <c r="CF173" s="13">
        <f t="shared" si="400"/>
        <v>0</v>
      </c>
      <c r="CG173" s="13">
        <f t="shared" si="401"/>
        <v>0</v>
      </c>
      <c r="CH173" s="13">
        <f t="shared" si="402"/>
        <v>0</v>
      </c>
      <c r="CI173" s="13">
        <f t="shared" si="403"/>
        <v>0</v>
      </c>
      <c r="CJ173" s="13">
        <f t="shared" si="404"/>
        <v>0</v>
      </c>
      <c r="CK173" s="13">
        <f t="shared" si="405"/>
        <v>0</v>
      </c>
      <c r="CL173" s="13">
        <f t="shared" si="406"/>
        <v>0</v>
      </c>
      <c r="CM173" s="13">
        <f t="shared" si="407"/>
        <v>0</v>
      </c>
      <c r="CN173" s="13">
        <f t="shared" si="408"/>
        <v>0</v>
      </c>
      <c r="CO173" s="13">
        <f t="shared" si="409"/>
        <v>0</v>
      </c>
      <c r="CP173" s="13">
        <f t="shared" si="410"/>
        <v>0</v>
      </c>
      <c r="CQ173" s="13">
        <f t="shared" si="411"/>
        <v>0</v>
      </c>
      <c r="CR173" s="13">
        <f t="shared" si="412"/>
        <v>0</v>
      </c>
      <c r="CS173" s="13">
        <f t="shared" si="413"/>
        <v>0</v>
      </c>
      <c r="CT173" s="13">
        <f t="shared" si="414"/>
        <v>0</v>
      </c>
      <c r="CU173" s="13">
        <f t="shared" si="415"/>
        <v>0</v>
      </c>
      <c r="CV173" s="13">
        <f t="shared" si="416"/>
        <v>0</v>
      </c>
      <c r="CW173" s="13">
        <f t="shared" si="417"/>
        <v>0</v>
      </c>
      <c r="CX173" s="13">
        <f t="shared" si="418"/>
        <v>0</v>
      </c>
      <c r="CY173" s="13">
        <f t="shared" si="419"/>
        <v>0</v>
      </c>
      <c r="CZ173" s="13">
        <f t="shared" si="420"/>
        <v>0</v>
      </c>
      <c r="DA173" s="13">
        <f t="shared" si="421"/>
        <v>0</v>
      </c>
      <c r="DB173" s="13">
        <f t="shared" si="422"/>
        <v>0</v>
      </c>
      <c r="DC173" s="13">
        <f t="shared" si="423"/>
        <v>0</v>
      </c>
      <c r="DD173" s="13">
        <f t="shared" si="424"/>
        <v>0</v>
      </c>
      <c r="DE173" s="13">
        <f t="shared" si="425"/>
        <v>0</v>
      </c>
      <c r="DF173" s="13">
        <f t="shared" si="426"/>
        <v>0</v>
      </c>
      <c r="DG173" s="13">
        <f t="shared" si="427"/>
        <v>0</v>
      </c>
      <c r="DH173" s="13">
        <f t="shared" si="428"/>
        <v>0</v>
      </c>
      <c r="DI173" s="13">
        <f t="shared" si="429"/>
        <v>0</v>
      </c>
      <c r="DJ173" s="13">
        <f t="shared" si="430"/>
        <v>0</v>
      </c>
      <c r="DK173" s="13">
        <f t="shared" si="431"/>
        <v>0</v>
      </c>
      <c r="DL173" s="13">
        <f t="shared" si="432"/>
        <v>0</v>
      </c>
      <c r="DM173" s="13">
        <f t="shared" si="433"/>
        <v>0</v>
      </c>
      <c r="DN173" s="13">
        <f t="shared" si="434"/>
        <v>0</v>
      </c>
      <c r="DO173" s="13">
        <f t="shared" si="435"/>
        <v>0</v>
      </c>
      <c r="DP173" s="13">
        <f t="shared" si="436"/>
        <v>0</v>
      </c>
      <c r="DQ173" s="13">
        <f t="shared" si="437"/>
        <v>0</v>
      </c>
      <c r="DR173" s="13">
        <f t="shared" si="438"/>
        <v>0</v>
      </c>
      <c r="DS173" s="13">
        <f t="shared" si="439"/>
        <v>0</v>
      </c>
      <c r="DT173" s="13">
        <f t="shared" si="440"/>
        <v>0</v>
      </c>
      <c r="DU173" s="13">
        <f t="shared" si="441"/>
        <v>0</v>
      </c>
      <c r="DV173" s="13">
        <f t="shared" si="442"/>
        <v>0</v>
      </c>
      <c r="DW173" s="13">
        <f t="shared" si="443"/>
        <v>0</v>
      </c>
      <c r="DX173" s="13">
        <f t="shared" si="444"/>
        <v>0</v>
      </c>
      <c r="DY173" s="13">
        <f t="shared" si="445"/>
        <v>0</v>
      </c>
      <c r="DZ173" s="13">
        <f t="shared" si="446"/>
        <v>0</v>
      </c>
      <c r="EA173" s="13">
        <f t="shared" si="447"/>
        <v>0</v>
      </c>
      <c r="EB173" s="13">
        <f t="shared" si="448"/>
        <v>0</v>
      </c>
      <c r="EC173" s="13">
        <f t="shared" si="449"/>
        <v>0</v>
      </c>
      <c r="ED173" s="13">
        <f t="shared" si="450"/>
        <v>0</v>
      </c>
      <c r="EE173" s="13">
        <f t="shared" si="451"/>
        <v>0</v>
      </c>
      <c r="EF173" s="13">
        <f t="shared" si="452"/>
        <v>0</v>
      </c>
      <c r="EG173" s="13">
        <f t="shared" si="453"/>
        <v>0</v>
      </c>
      <c r="EH173" s="13">
        <f t="shared" si="454"/>
        <v>0</v>
      </c>
      <c r="EI173" s="13">
        <f t="shared" si="455"/>
        <v>0</v>
      </c>
      <c r="EJ173" s="13">
        <f t="shared" si="456"/>
        <v>0</v>
      </c>
      <c r="EK173" s="13">
        <f t="shared" si="457"/>
        <v>0</v>
      </c>
      <c r="EL173" s="13">
        <f t="shared" si="458"/>
        <v>0</v>
      </c>
      <c r="EM173" s="13">
        <f t="shared" si="459"/>
        <v>0</v>
      </c>
      <c r="EN173" s="13">
        <f t="shared" si="460"/>
        <v>0</v>
      </c>
      <c r="EO173" s="13">
        <f t="shared" si="461"/>
        <v>0</v>
      </c>
      <c r="EP173" s="13">
        <f t="shared" si="462"/>
        <v>0</v>
      </c>
      <c r="EQ173" s="13">
        <f t="shared" si="463"/>
        <v>0</v>
      </c>
      <c r="ER173" s="13">
        <f t="shared" si="464"/>
        <v>0</v>
      </c>
      <c r="ES173" s="13">
        <f t="shared" si="465"/>
        <v>0</v>
      </c>
      <c r="ET173" s="13">
        <f t="shared" si="466"/>
        <v>0</v>
      </c>
      <c r="EU173" s="13">
        <f t="shared" si="467"/>
        <v>0</v>
      </c>
      <c r="EV173" s="13">
        <f t="shared" si="468"/>
        <v>0</v>
      </c>
      <c r="EW173" s="13">
        <f t="shared" si="469"/>
        <v>0</v>
      </c>
      <c r="EX173" s="13">
        <f t="shared" si="470"/>
        <v>0</v>
      </c>
      <c r="EY173" s="13">
        <f t="shared" si="471"/>
        <v>0</v>
      </c>
      <c r="EZ173" s="13">
        <f t="shared" si="472"/>
        <v>0</v>
      </c>
      <c r="FA173" s="13">
        <f t="shared" si="473"/>
        <v>0</v>
      </c>
      <c r="FB173" s="13">
        <f t="shared" si="474"/>
        <v>0</v>
      </c>
      <c r="FC173" s="13">
        <f t="shared" si="475"/>
        <v>0</v>
      </c>
      <c r="FD173" s="13">
        <f t="shared" si="476"/>
        <v>0</v>
      </c>
      <c r="FE173" s="13">
        <f t="shared" si="477"/>
        <v>0</v>
      </c>
      <c r="FF173" s="13">
        <f t="shared" si="478"/>
        <v>0</v>
      </c>
      <c r="FG173" s="13">
        <f t="shared" si="479"/>
        <v>0</v>
      </c>
      <c r="FH173" s="13">
        <f t="shared" si="480"/>
        <v>0</v>
      </c>
      <c r="FI173" s="13">
        <f t="shared" si="481"/>
        <v>0</v>
      </c>
      <c r="FJ173" s="13">
        <f t="shared" si="482"/>
        <v>0</v>
      </c>
      <c r="FK173" s="13">
        <f t="shared" si="483"/>
        <v>0</v>
      </c>
      <c r="FL173" s="13">
        <f t="shared" si="484"/>
        <v>0</v>
      </c>
      <c r="FM173" s="13">
        <f t="shared" si="485"/>
        <v>1</v>
      </c>
      <c r="FN173" s="13">
        <f t="shared" si="486"/>
        <v>0</v>
      </c>
      <c r="FO173" s="13">
        <f t="shared" si="487"/>
        <v>0</v>
      </c>
      <c r="FP173" s="13">
        <f t="shared" si="488"/>
        <v>0</v>
      </c>
      <c r="FQ173" s="13">
        <f t="shared" si="489"/>
        <v>0</v>
      </c>
      <c r="FR173" s="13">
        <f t="shared" si="490"/>
        <v>0</v>
      </c>
      <c r="FS173" s="13">
        <f t="shared" si="491"/>
        <v>0</v>
      </c>
      <c r="FT173" s="13">
        <f t="shared" si="492"/>
        <v>0</v>
      </c>
      <c r="FU173" s="13">
        <f t="shared" si="493"/>
        <v>0</v>
      </c>
      <c r="FV173" s="13">
        <f t="shared" si="494"/>
        <v>0</v>
      </c>
      <c r="FW173" s="13">
        <f t="shared" si="495"/>
        <v>0</v>
      </c>
      <c r="FX173" s="13">
        <f t="shared" si="496"/>
        <v>0</v>
      </c>
      <c r="FY173" s="13">
        <f t="shared" si="497"/>
        <v>0</v>
      </c>
      <c r="FZ173" s="13">
        <f t="shared" si="498"/>
        <v>0</v>
      </c>
      <c r="GA173" s="13">
        <f t="shared" si="499"/>
        <v>0</v>
      </c>
      <c r="GB173" s="13">
        <f t="shared" si="500"/>
        <v>0</v>
      </c>
      <c r="GC173" s="13">
        <f t="shared" si="501"/>
        <v>0</v>
      </c>
      <c r="GD173" s="13">
        <f t="shared" si="502"/>
        <v>0</v>
      </c>
      <c r="GE173" s="13">
        <f t="shared" si="503"/>
        <v>0</v>
      </c>
      <c r="GF173" s="13">
        <f t="shared" si="504"/>
        <v>0</v>
      </c>
      <c r="GG173" s="13">
        <f t="shared" si="505"/>
        <v>0</v>
      </c>
      <c r="GH173" s="30">
        <f t="shared" si="506"/>
        <v>2</v>
      </c>
    </row>
    <row r="174" spans="1:190">
      <c r="A174" s="2">
        <f>'database including 834 studies'!A174</f>
        <v>173</v>
      </c>
      <c r="B174" s="2">
        <f>'database including 834 studies'!J174</f>
        <v>1</v>
      </c>
      <c r="C174" s="2">
        <f>'database including 834 studies'!K174</f>
        <v>4</v>
      </c>
      <c r="D174" s="2">
        <f>'database including 834 studies'!L174</f>
        <v>0</v>
      </c>
      <c r="E174" s="2">
        <f>'database including 834 studies'!M174</f>
        <v>1</v>
      </c>
      <c r="F174" s="2">
        <f>'database including 834 studies'!N174</f>
        <v>1</v>
      </c>
      <c r="G174" s="2">
        <f>'database including 834 studies'!O174</f>
        <v>1</v>
      </c>
      <c r="H174" s="2">
        <f>'database including 834 studies'!P174</f>
        <v>0</v>
      </c>
      <c r="I174" s="2">
        <f>'database including 834 studies'!Q174</f>
        <v>1</v>
      </c>
      <c r="J174" s="2">
        <f>'database including 834 studies'!R174</f>
        <v>2022</v>
      </c>
      <c r="K174" s="29">
        <f>'database including 834 studies'!A704</f>
        <v>703</v>
      </c>
      <c r="L174" s="2">
        <f>'database including 834 studies'!J704</f>
        <v>0</v>
      </c>
      <c r="M174" s="2">
        <f>'database including 834 studies'!K704</f>
        <v>5</v>
      </c>
      <c r="N174" s="2">
        <f>'database including 834 studies'!L704</f>
        <v>1</v>
      </c>
      <c r="O174" s="2">
        <f>'database including 834 studies'!M704</f>
        <v>1</v>
      </c>
      <c r="P174" s="2">
        <f>'database including 834 studies'!N704</f>
        <v>1</v>
      </c>
      <c r="Q174" s="2">
        <f>'database including 834 studies'!O704</f>
        <v>1</v>
      </c>
      <c r="R174" s="2">
        <f>'database including 834 studies'!P704</f>
        <v>1</v>
      </c>
      <c r="S174" s="2">
        <f>'database including 834 studies'!Q704</f>
        <v>0</v>
      </c>
      <c r="T174" s="2">
        <f>'database including 834 studies'!R704</f>
        <v>2022</v>
      </c>
      <c r="V174" s="13">
        <f t="shared" si="338"/>
        <v>0</v>
      </c>
      <c r="W174" s="13">
        <f t="shared" si="339"/>
        <v>0</v>
      </c>
      <c r="X174" s="13">
        <f t="shared" si="340"/>
        <v>0</v>
      </c>
      <c r="Y174" s="13">
        <f t="shared" si="341"/>
        <v>0</v>
      </c>
      <c r="Z174" s="13">
        <f t="shared" si="342"/>
        <v>0</v>
      </c>
      <c r="AA174" s="13">
        <f t="shared" si="343"/>
        <v>0</v>
      </c>
      <c r="AB174" s="13">
        <f t="shared" si="344"/>
        <v>0</v>
      </c>
      <c r="AC174" s="13">
        <f t="shared" si="345"/>
        <v>0</v>
      </c>
      <c r="AD174" s="13">
        <f t="shared" si="346"/>
        <v>0</v>
      </c>
      <c r="AE174" s="13">
        <f t="shared" si="347"/>
        <v>0</v>
      </c>
      <c r="AF174" s="13">
        <f t="shared" si="348"/>
        <v>0</v>
      </c>
      <c r="AG174" s="13">
        <f t="shared" si="349"/>
        <v>0</v>
      </c>
      <c r="AH174" s="13">
        <f t="shared" si="350"/>
        <v>0</v>
      </c>
      <c r="AI174" s="13">
        <f t="shared" si="351"/>
        <v>0</v>
      </c>
      <c r="AJ174" s="13">
        <f t="shared" si="352"/>
        <v>0</v>
      </c>
      <c r="AK174" s="13">
        <f t="shared" si="353"/>
        <v>0</v>
      </c>
      <c r="AL174" s="13">
        <f t="shared" si="354"/>
        <v>0</v>
      </c>
      <c r="AM174" s="13">
        <f t="shared" si="355"/>
        <v>0</v>
      </c>
      <c r="AN174" s="13">
        <f t="shared" si="356"/>
        <v>0</v>
      </c>
      <c r="AO174" s="13">
        <f t="shared" si="357"/>
        <v>0</v>
      </c>
      <c r="AP174" s="13">
        <f t="shared" si="358"/>
        <v>0</v>
      </c>
      <c r="AQ174" s="13">
        <f t="shared" si="359"/>
        <v>0</v>
      </c>
      <c r="AR174" s="13">
        <f t="shared" si="360"/>
        <v>0</v>
      </c>
      <c r="AS174" s="13">
        <f t="shared" si="361"/>
        <v>0</v>
      </c>
      <c r="AT174" s="13">
        <f t="shared" si="362"/>
        <v>0</v>
      </c>
      <c r="AU174" s="13">
        <f t="shared" si="363"/>
        <v>0</v>
      </c>
      <c r="AV174" s="13">
        <f t="shared" si="364"/>
        <v>0</v>
      </c>
      <c r="AW174" s="13">
        <f t="shared" si="365"/>
        <v>0</v>
      </c>
      <c r="AX174" s="13">
        <f t="shared" si="366"/>
        <v>0</v>
      </c>
      <c r="AY174" s="13">
        <f t="shared" si="367"/>
        <v>0</v>
      </c>
      <c r="AZ174" s="13">
        <f t="shared" si="368"/>
        <v>0</v>
      </c>
      <c r="BA174" s="13">
        <f t="shared" si="369"/>
        <v>0</v>
      </c>
      <c r="BB174" s="13">
        <f t="shared" si="370"/>
        <v>0</v>
      </c>
      <c r="BC174" s="13">
        <f t="shared" si="371"/>
        <v>0</v>
      </c>
      <c r="BD174" s="13">
        <f t="shared" si="372"/>
        <v>0</v>
      </c>
      <c r="BE174" s="13">
        <f t="shared" si="373"/>
        <v>0</v>
      </c>
      <c r="BF174" s="13">
        <f t="shared" si="374"/>
        <v>0</v>
      </c>
      <c r="BG174" s="13">
        <f t="shared" si="375"/>
        <v>0</v>
      </c>
      <c r="BH174" s="13">
        <f t="shared" si="376"/>
        <v>0</v>
      </c>
      <c r="BI174" s="13">
        <f t="shared" si="377"/>
        <v>0</v>
      </c>
      <c r="BJ174" s="13">
        <f t="shared" si="378"/>
        <v>0</v>
      </c>
      <c r="BK174" s="13">
        <f t="shared" si="379"/>
        <v>0</v>
      </c>
      <c r="BL174" s="13">
        <f t="shared" si="380"/>
        <v>0</v>
      </c>
      <c r="BM174" s="13">
        <f t="shared" si="381"/>
        <v>0</v>
      </c>
      <c r="BN174" s="13">
        <f t="shared" si="382"/>
        <v>0</v>
      </c>
      <c r="BO174" s="13">
        <f t="shared" si="383"/>
        <v>0</v>
      </c>
      <c r="BP174" s="13">
        <f t="shared" si="384"/>
        <v>0</v>
      </c>
      <c r="BQ174" s="13">
        <f t="shared" si="385"/>
        <v>0</v>
      </c>
      <c r="BR174" s="13">
        <f t="shared" si="386"/>
        <v>0</v>
      </c>
      <c r="BS174" s="13">
        <f t="shared" si="387"/>
        <v>0</v>
      </c>
      <c r="BT174" s="13">
        <f t="shared" si="388"/>
        <v>0</v>
      </c>
      <c r="BU174" s="13">
        <f t="shared" si="389"/>
        <v>0</v>
      </c>
      <c r="BV174" s="13">
        <f t="shared" si="390"/>
        <v>0</v>
      </c>
      <c r="BW174" s="13">
        <f t="shared" si="391"/>
        <v>0</v>
      </c>
      <c r="BX174" s="13">
        <f t="shared" si="392"/>
        <v>0</v>
      </c>
      <c r="BY174" s="13">
        <f t="shared" si="393"/>
        <v>0</v>
      </c>
      <c r="BZ174" s="13">
        <f t="shared" si="394"/>
        <v>0</v>
      </c>
      <c r="CA174" s="13">
        <f t="shared" si="395"/>
        <v>0</v>
      </c>
      <c r="CB174" s="13">
        <f t="shared" si="396"/>
        <v>0</v>
      </c>
      <c r="CC174" s="13">
        <f t="shared" si="397"/>
        <v>1</v>
      </c>
      <c r="CD174" s="13">
        <f t="shared" si="398"/>
        <v>0</v>
      </c>
      <c r="CE174" s="13">
        <f t="shared" si="399"/>
        <v>0</v>
      </c>
      <c r="CF174" s="13">
        <f t="shared" si="400"/>
        <v>0</v>
      </c>
      <c r="CG174" s="13">
        <f t="shared" si="401"/>
        <v>0</v>
      </c>
      <c r="CH174" s="13">
        <f t="shared" si="402"/>
        <v>0</v>
      </c>
      <c r="CI174" s="13">
        <f t="shared" si="403"/>
        <v>0</v>
      </c>
      <c r="CJ174" s="13">
        <f t="shared" si="404"/>
        <v>0</v>
      </c>
      <c r="CK174" s="13">
        <f t="shared" si="405"/>
        <v>0</v>
      </c>
      <c r="CL174" s="13">
        <f t="shared" si="406"/>
        <v>0</v>
      </c>
      <c r="CM174" s="13">
        <f t="shared" si="407"/>
        <v>0</v>
      </c>
      <c r="CN174" s="13">
        <f t="shared" si="408"/>
        <v>0</v>
      </c>
      <c r="CO174" s="13">
        <f t="shared" si="409"/>
        <v>0</v>
      </c>
      <c r="CP174" s="13">
        <f t="shared" si="410"/>
        <v>0</v>
      </c>
      <c r="CQ174" s="13">
        <f t="shared" si="411"/>
        <v>0</v>
      </c>
      <c r="CR174" s="13">
        <f t="shared" si="412"/>
        <v>0</v>
      </c>
      <c r="CS174" s="13">
        <f t="shared" si="413"/>
        <v>0</v>
      </c>
      <c r="CT174" s="13">
        <f t="shared" si="414"/>
        <v>0</v>
      </c>
      <c r="CU174" s="13">
        <f t="shared" si="415"/>
        <v>0</v>
      </c>
      <c r="CV174" s="13">
        <f t="shared" si="416"/>
        <v>0</v>
      </c>
      <c r="CW174" s="13">
        <f t="shared" si="417"/>
        <v>0</v>
      </c>
      <c r="CX174" s="13">
        <f t="shared" si="418"/>
        <v>0</v>
      </c>
      <c r="CY174" s="13">
        <f t="shared" si="419"/>
        <v>0</v>
      </c>
      <c r="CZ174" s="13">
        <f t="shared" si="420"/>
        <v>0</v>
      </c>
      <c r="DA174" s="13">
        <f t="shared" si="421"/>
        <v>0</v>
      </c>
      <c r="DB174" s="13">
        <f t="shared" si="422"/>
        <v>0</v>
      </c>
      <c r="DC174" s="13">
        <f t="shared" si="423"/>
        <v>0</v>
      </c>
      <c r="DD174" s="13">
        <f t="shared" si="424"/>
        <v>0</v>
      </c>
      <c r="DE174" s="13">
        <f t="shared" si="425"/>
        <v>0</v>
      </c>
      <c r="DF174" s="13">
        <f t="shared" si="426"/>
        <v>0</v>
      </c>
      <c r="DG174" s="13">
        <f t="shared" si="427"/>
        <v>0</v>
      </c>
      <c r="DH174" s="13">
        <f t="shared" si="428"/>
        <v>0</v>
      </c>
      <c r="DI174" s="13">
        <f t="shared" si="429"/>
        <v>0</v>
      </c>
      <c r="DJ174" s="13">
        <f t="shared" si="430"/>
        <v>0</v>
      </c>
      <c r="DK174" s="13">
        <f t="shared" si="431"/>
        <v>0</v>
      </c>
      <c r="DL174" s="13">
        <f t="shared" si="432"/>
        <v>0</v>
      </c>
      <c r="DM174" s="13">
        <f t="shared" si="433"/>
        <v>0</v>
      </c>
      <c r="DN174" s="13">
        <f t="shared" si="434"/>
        <v>0</v>
      </c>
      <c r="DO174" s="13">
        <f t="shared" si="435"/>
        <v>0</v>
      </c>
      <c r="DP174" s="13">
        <f t="shared" si="436"/>
        <v>0</v>
      </c>
      <c r="DQ174" s="13">
        <f t="shared" si="437"/>
        <v>0</v>
      </c>
      <c r="DR174" s="13">
        <f t="shared" si="438"/>
        <v>0</v>
      </c>
      <c r="DS174" s="13">
        <f t="shared" si="439"/>
        <v>0</v>
      </c>
      <c r="DT174" s="13">
        <f t="shared" si="440"/>
        <v>0</v>
      </c>
      <c r="DU174" s="13">
        <f t="shared" si="441"/>
        <v>0</v>
      </c>
      <c r="DV174" s="13">
        <f t="shared" si="442"/>
        <v>0</v>
      </c>
      <c r="DW174" s="13">
        <f t="shared" si="443"/>
        <v>0</v>
      </c>
      <c r="DX174" s="13">
        <f t="shared" si="444"/>
        <v>0</v>
      </c>
      <c r="DY174" s="13">
        <f t="shared" si="445"/>
        <v>0</v>
      </c>
      <c r="DZ174" s="13">
        <f t="shared" si="446"/>
        <v>0</v>
      </c>
      <c r="EA174" s="13">
        <f t="shared" si="447"/>
        <v>0</v>
      </c>
      <c r="EB174" s="13">
        <f t="shared" si="448"/>
        <v>0</v>
      </c>
      <c r="EC174" s="13">
        <f t="shared" si="449"/>
        <v>0</v>
      </c>
      <c r="ED174" s="13">
        <f t="shared" si="450"/>
        <v>0</v>
      </c>
      <c r="EE174" s="13">
        <f t="shared" si="451"/>
        <v>0</v>
      </c>
      <c r="EF174" s="13">
        <f t="shared" si="452"/>
        <v>0</v>
      </c>
      <c r="EG174" s="13">
        <f t="shared" si="453"/>
        <v>0</v>
      </c>
      <c r="EH174" s="13">
        <f t="shared" si="454"/>
        <v>0</v>
      </c>
      <c r="EI174" s="13">
        <f t="shared" si="455"/>
        <v>0</v>
      </c>
      <c r="EJ174" s="13">
        <f t="shared" si="456"/>
        <v>0</v>
      </c>
      <c r="EK174" s="13">
        <f t="shared" si="457"/>
        <v>0</v>
      </c>
      <c r="EL174" s="13">
        <f t="shared" si="458"/>
        <v>0</v>
      </c>
      <c r="EM174" s="13">
        <f t="shared" si="459"/>
        <v>0</v>
      </c>
      <c r="EN174" s="13">
        <f t="shared" si="460"/>
        <v>0</v>
      </c>
      <c r="EO174" s="13">
        <f t="shared" si="461"/>
        <v>0</v>
      </c>
      <c r="EP174" s="13">
        <f t="shared" si="462"/>
        <v>0</v>
      </c>
      <c r="EQ174" s="13">
        <f t="shared" si="463"/>
        <v>0</v>
      </c>
      <c r="ER174" s="13">
        <f t="shared" si="464"/>
        <v>0</v>
      </c>
      <c r="ES174" s="13">
        <f t="shared" si="465"/>
        <v>0</v>
      </c>
      <c r="ET174" s="13">
        <f t="shared" si="466"/>
        <v>0</v>
      </c>
      <c r="EU174" s="13">
        <f t="shared" si="467"/>
        <v>0</v>
      </c>
      <c r="EV174" s="13">
        <f t="shared" si="468"/>
        <v>0</v>
      </c>
      <c r="EW174" s="13">
        <f t="shared" si="469"/>
        <v>0</v>
      </c>
      <c r="EX174" s="13">
        <f t="shared" si="470"/>
        <v>0</v>
      </c>
      <c r="EY174" s="13">
        <f t="shared" si="471"/>
        <v>0</v>
      </c>
      <c r="EZ174" s="13">
        <f t="shared" si="472"/>
        <v>0</v>
      </c>
      <c r="FA174" s="13">
        <f t="shared" si="473"/>
        <v>0</v>
      </c>
      <c r="FB174" s="13">
        <f t="shared" si="474"/>
        <v>0</v>
      </c>
      <c r="FC174" s="13">
        <f t="shared" si="475"/>
        <v>0</v>
      </c>
      <c r="FD174" s="13">
        <f t="shared" si="476"/>
        <v>0</v>
      </c>
      <c r="FE174" s="13">
        <f t="shared" si="477"/>
        <v>0</v>
      </c>
      <c r="FF174" s="13">
        <f t="shared" si="478"/>
        <v>0</v>
      </c>
      <c r="FG174" s="13">
        <f t="shared" si="479"/>
        <v>0</v>
      </c>
      <c r="FH174" s="13">
        <f t="shared" si="480"/>
        <v>0</v>
      </c>
      <c r="FI174" s="13">
        <f t="shared" si="481"/>
        <v>0</v>
      </c>
      <c r="FJ174" s="13">
        <f t="shared" si="482"/>
        <v>0</v>
      </c>
      <c r="FK174" s="13">
        <f t="shared" si="483"/>
        <v>0</v>
      </c>
      <c r="FL174" s="13">
        <f t="shared" si="484"/>
        <v>0</v>
      </c>
      <c r="FM174" s="13">
        <f t="shared" si="485"/>
        <v>0</v>
      </c>
      <c r="FN174" s="13">
        <f t="shared" si="486"/>
        <v>0</v>
      </c>
      <c r="FO174" s="13">
        <f t="shared" si="487"/>
        <v>0</v>
      </c>
      <c r="FP174" s="13">
        <f t="shared" si="488"/>
        <v>0</v>
      </c>
      <c r="FQ174" s="13">
        <f t="shared" si="489"/>
        <v>0</v>
      </c>
      <c r="FR174" s="13">
        <f t="shared" si="490"/>
        <v>0</v>
      </c>
      <c r="FS174" s="13">
        <f t="shared" si="491"/>
        <v>0</v>
      </c>
      <c r="FT174" s="13">
        <f t="shared" si="492"/>
        <v>0</v>
      </c>
      <c r="FU174" s="13">
        <f t="shared" si="493"/>
        <v>1</v>
      </c>
      <c r="FV174" s="13">
        <f t="shared" si="494"/>
        <v>0</v>
      </c>
      <c r="FW174" s="13">
        <f t="shared" si="495"/>
        <v>0</v>
      </c>
      <c r="FX174" s="13">
        <f t="shared" si="496"/>
        <v>0</v>
      </c>
      <c r="FY174" s="13">
        <f t="shared" si="497"/>
        <v>0</v>
      </c>
      <c r="FZ174" s="13">
        <f t="shared" si="498"/>
        <v>0</v>
      </c>
      <c r="GA174" s="13">
        <f t="shared" si="499"/>
        <v>0</v>
      </c>
      <c r="GB174" s="13">
        <f t="shared" si="500"/>
        <v>0</v>
      </c>
      <c r="GC174" s="13">
        <f t="shared" si="501"/>
        <v>0</v>
      </c>
      <c r="GD174" s="13">
        <f t="shared" si="502"/>
        <v>0</v>
      </c>
      <c r="GE174" s="13">
        <f t="shared" si="503"/>
        <v>0</v>
      </c>
      <c r="GF174" s="13">
        <f t="shared" si="504"/>
        <v>0</v>
      </c>
      <c r="GG174" s="13">
        <f t="shared" si="505"/>
        <v>0</v>
      </c>
      <c r="GH174" s="30">
        <f t="shared" si="506"/>
        <v>2</v>
      </c>
    </row>
    <row r="175" spans="1:190">
      <c r="A175" s="2">
        <f>'database including 834 studies'!A175</f>
        <v>174</v>
      </c>
      <c r="B175" s="2">
        <f>'database including 834 studies'!J175</f>
        <v>1</v>
      </c>
      <c r="C175" s="2">
        <f>'database including 834 studies'!K175</f>
        <v>4</v>
      </c>
      <c r="D175" s="2">
        <f>'database including 834 studies'!L175</f>
        <v>0</v>
      </c>
      <c r="E175" s="2">
        <f>'database including 834 studies'!M175</f>
        <v>0</v>
      </c>
      <c r="F175" s="2">
        <f>'database including 834 studies'!N175</f>
        <v>1</v>
      </c>
      <c r="G175" s="2">
        <f>'database including 834 studies'!O175</f>
        <v>1</v>
      </c>
      <c r="H175" s="2">
        <f>'database including 834 studies'!P175</f>
        <v>1</v>
      </c>
      <c r="I175" s="2">
        <f>'database including 834 studies'!Q175</f>
        <v>1</v>
      </c>
      <c r="J175" s="2">
        <f>'database including 834 studies'!R175</f>
        <v>2022</v>
      </c>
      <c r="K175" s="29">
        <f>'database including 834 studies'!A705</f>
        <v>704</v>
      </c>
      <c r="L175" s="2">
        <f>'database including 834 studies'!J705</f>
        <v>0</v>
      </c>
      <c r="M175" s="2">
        <f>'database including 834 studies'!K705</f>
        <v>5</v>
      </c>
      <c r="N175" s="2">
        <f>'database including 834 studies'!L705</f>
        <v>1</v>
      </c>
      <c r="O175" s="2">
        <f>'database including 834 studies'!M705</f>
        <v>1</v>
      </c>
      <c r="P175" s="2">
        <f>'database including 834 studies'!N705</f>
        <v>1</v>
      </c>
      <c r="Q175" s="2">
        <f>'database including 834 studies'!O705</f>
        <v>1</v>
      </c>
      <c r="R175" s="2">
        <f>'database including 834 studies'!P705</f>
        <v>1</v>
      </c>
      <c r="S175" s="2">
        <f>'database including 834 studies'!Q705</f>
        <v>0</v>
      </c>
      <c r="T175" s="2">
        <f>'database including 834 studies'!R705</f>
        <v>2021</v>
      </c>
      <c r="V175" s="13">
        <f t="shared" si="338"/>
        <v>0</v>
      </c>
      <c r="W175" s="13">
        <f t="shared" si="339"/>
        <v>0</v>
      </c>
      <c r="X175" s="13">
        <f t="shared" si="340"/>
        <v>0</v>
      </c>
      <c r="Y175" s="13">
        <f t="shared" si="341"/>
        <v>0</v>
      </c>
      <c r="Z175" s="13">
        <f t="shared" si="342"/>
        <v>0</v>
      </c>
      <c r="AA175" s="13">
        <f t="shared" si="343"/>
        <v>0</v>
      </c>
      <c r="AB175" s="13">
        <f t="shared" si="344"/>
        <v>0</v>
      </c>
      <c r="AC175" s="13">
        <f t="shared" si="345"/>
        <v>0</v>
      </c>
      <c r="AD175" s="13">
        <f t="shared" si="346"/>
        <v>0</v>
      </c>
      <c r="AE175" s="13">
        <f t="shared" si="347"/>
        <v>0</v>
      </c>
      <c r="AF175" s="13">
        <f t="shared" si="348"/>
        <v>0</v>
      </c>
      <c r="AG175" s="13">
        <f t="shared" si="349"/>
        <v>0</v>
      </c>
      <c r="AH175" s="13">
        <f t="shared" si="350"/>
        <v>0</v>
      </c>
      <c r="AI175" s="13">
        <f t="shared" si="351"/>
        <v>0</v>
      </c>
      <c r="AJ175" s="13">
        <f t="shared" si="352"/>
        <v>0</v>
      </c>
      <c r="AK175" s="13">
        <f t="shared" si="353"/>
        <v>0</v>
      </c>
      <c r="AL175" s="13">
        <f t="shared" si="354"/>
        <v>0</v>
      </c>
      <c r="AM175" s="13">
        <f t="shared" si="355"/>
        <v>0</v>
      </c>
      <c r="AN175" s="13">
        <f t="shared" si="356"/>
        <v>0</v>
      </c>
      <c r="AO175" s="13">
        <f t="shared" si="357"/>
        <v>0</v>
      </c>
      <c r="AP175" s="13">
        <f t="shared" si="358"/>
        <v>0</v>
      </c>
      <c r="AQ175" s="13">
        <f t="shared" si="359"/>
        <v>0</v>
      </c>
      <c r="AR175" s="13">
        <f t="shared" si="360"/>
        <v>0</v>
      </c>
      <c r="AS175" s="13">
        <f t="shared" si="361"/>
        <v>0</v>
      </c>
      <c r="AT175" s="13">
        <f t="shared" si="362"/>
        <v>0</v>
      </c>
      <c r="AU175" s="13">
        <f t="shared" si="363"/>
        <v>0</v>
      </c>
      <c r="AV175" s="13">
        <f t="shared" si="364"/>
        <v>0</v>
      </c>
      <c r="AW175" s="13">
        <f t="shared" si="365"/>
        <v>0</v>
      </c>
      <c r="AX175" s="13">
        <f t="shared" si="366"/>
        <v>0</v>
      </c>
      <c r="AY175" s="13">
        <f t="shared" si="367"/>
        <v>0</v>
      </c>
      <c r="AZ175" s="13">
        <f t="shared" si="368"/>
        <v>0</v>
      </c>
      <c r="BA175" s="13">
        <f t="shared" si="369"/>
        <v>0</v>
      </c>
      <c r="BB175" s="13">
        <f t="shared" si="370"/>
        <v>0</v>
      </c>
      <c r="BC175" s="13">
        <f t="shared" si="371"/>
        <v>0</v>
      </c>
      <c r="BD175" s="13">
        <f t="shared" si="372"/>
        <v>0</v>
      </c>
      <c r="BE175" s="13">
        <f t="shared" si="373"/>
        <v>0</v>
      </c>
      <c r="BF175" s="13">
        <f t="shared" si="374"/>
        <v>0</v>
      </c>
      <c r="BG175" s="13">
        <f t="shared" si="375"/>
        <v>0</v>
      </c>
      <c r="BH175" s="13">
        <f t="shared" si="376"/>
        <v>0</v>
      </c>
      <c r="BI175" s="13">
        <f t="shared" si="377"/>
        <v>0</v>
      </c>
      <c r="BJ175" s="13">
        <f t="shared" si="378"/>
        <v>0</v>
      </c>
      <c r="BK175" s="13">
        <f t="shared" si="379"/>
        <v>0</v>
      </c>
      <c r="BL175" s="13">
        <f t="shared" si="380"/>
        <v>0</v>
      </c>
      <c r="BM175" s="13">
        <f t="shared" si="381"/>
        <v>0</v>
      </c>
      <c r="BN175" s="13">
        <f t="shared" si="382"/>
        <v>0</v>
      </c>
      <c r="BO175" s="13">
        <f t="shared" si="383"/>
        <v>0</v>
      </c>
      <c r="BP175" s="13">
        <f t="shared" si="384"/>
        <v>0</v>
      </c>
      <c r="BQ175" s="13">
        <f t="shared" si="385"/>
        <v>0</v>
      </c>
      <c r="BR175" s="13">
        <f t="shared" si="386"/>
        <v>0</v>
      </c>
      <c r="BS175" s="13">
        <f t="shared" si="387"/>
        <v>0</v>
      </c>
      <c r="BT175" s="13">
        <f t="shared" si="388"/>
        <v>0</v>
      </c>
      <c r="BU175" s="13">
        <f t="shared" si="389"/>
        <v>0</v>
      </c>
      <c r="BV175" s="13">
        <f t="shared" si="390"/>
        <v>0</v>
      </c>
      <c r="BW175" s="13">
        <f t="shared" si="391"/>
        <v>0</v>
      </c>
      <c r="BX175" s="13">
        <f t="shared" si="392"/>
        <v>0</v>
      </c>
      <c r="BY175" s="13">
        <f t="shared" si="393"/>
        <v>0</v>
      </c>
      <c r="BZ175" s="13">
        <f t="shared" si="394"/>
        <v>0</v>
      </c>
      <c r="CA175" s="13">
        <f t="shared" si="395"/>
        <v>0</v>
      </c>
      <c r="CB175" s="13">
        <f t="shared" si="396"/>
        <v>0</v>
      </c>
      <c r="CC175" s="13">
        <f t="shared" si="397"/>
        <v>1</v>
      </c>
      <c r="CD175" s="13">
        <f t="shared" si="398"/>
        <v>0</v>
      </c>
      <c r="CE175" s="13">
        <f t="shared" si="399"/>
        <v>0</v>
      </c>
      <c r="CF175" s="13">
        <f t="shared" si="400"/>
        <v>0</v>
      </c>
      <c r="CG175" s="13">
        <f t="shared" si="401"/>
        <v>0</v>
      </c>
      <c r="CH175" s="13">
        <f t="shared" si="402"/>
        <v>0</v>
      </c>
      <c r="CI175" s="13">
        <f t="shared" si="403"/>
        <v>0</v>
      </c>
      <c r="CJ175" s="13">
        <f t="shared" si="404"/>
        <v>0</v>
      </c>
      <c r="CK175" s="13">
        <f t="shared" si="405"/>
        <v>0</v>
      </c>
      <c r="CL175" s="13">
        <f t="shared" si="406"/>
        <v>0</v>
      </c>
      <c r="CM175" s="13">
        <f t="shared" si="407"/>
        <v>0</v>
      </c>
      <c r="CN175" s="13">
        <f t="shared" si="408"/>
        <v>0</v>
      </c>
      <c r="CO175" s="13">
        <f t="shared" si="409"/>
        <v>0</v>
      </c>
      <c r="CP175" s="13">
        <f t="shared" si="410"/>
        <v>0</v>
      </c>
      <c r="CQ175" s="13">
        <f t="shared" si="411"/>
        <v>0</v>
      </c>
      <c r="CR175" s="13">
        <f t="shared" si="412"/>
        <v>0</v>
      </c>
      <c r="CS175" s="13">
        <f t="shared" si="413"/>
        <v>0</v>
      </c>
      <c r="CT175" s="13">
        <f t="shared" si="414"/>
        <v>0</v>
      </c>
      <c r="CU175" s="13">
        <f t="shared" si="415"/>
        <v>0</v>
      </c>
      <c r="CV175" s="13">
        <f t="shared" si="416"/>
        <v>0</v>
      </c>
      <c r="CW175" s="13">
        <f t="shared" si="417"/>
        <v>0</v>
      </c>
      <c r="CX175" s="13">
        <f t="shared" si="418"/>
        <v>0</v>
      </c>
      <c r="CY175" s="13">
        <f t="shared" si="419"/>
        <v>0</v>
      </c>
      <c r="CZ175" s="13">
        <f t="shared" si="420"/>
        <v>0</v>
      </c>
      <c r="DA175" s="13">
        <f t="shared" si="421"/>
        <v>0</v>
      </c>
      <c r="DB175" s="13">
        <f t="shared" si="422"/>
        <v>0</v>
      </c>
      <c r="DC175" s="13">
        <f t="shared" si="423"/>
        <v>0</v>
      </c>
      <c r="DD175" s="13">
        <f t="shared" si="424"/>
        <v>0</v>
      </c>
      <c r="DE175" s="13">
        <f t="shared" si="425"/>
        <v>0</v>
      </c>
      <c r="DF175" s="13">
        <f t="shared" si="426"/>
        <v>0</v>
      </c>
      <c r="DG175" s="13">
        <f t="shared" si="427"/>
        <v>0</v>
      </c>
      <c r="DH175" s="13">
        <f t="shared" si="428"/>
        <v>0</v>
      </c>
      <c r="DI175" s="13">
        <f t="shared" si="429"/>
        <v>0</v>
      </c>
      <c r="DJ175" s="13">
        <f t="shared" si="430"/>
        <v>0</v>
      </c>
      <c r="DK175" s="13">
        <f t="shared" si="431"/>
        <v>0</v>
      </c>
      <c r="DL175" s="13">
        <f t="shared" si="432"/>
        <v>0</v>
      </c>
      <c r="DM175" s="13">
        <f t="shared" si="433"/>
        <v>0</v>
      </c>
      <c r="DN175" s="13">
        <f t="shared" si="434"/>
        <v>0</v>
      </c>
      <c r="DO175" s="13">
        <f t="shared" si="435"/>
        <v>0</v>
      </c>
      <c r="DP175" s="13">
        <f t="shared" si="436"/>
        <v>0</v>
      </c>
      <c r="DQ175" s="13">
        <f t="shared" si="437"/>
        <v>0</v>
      </c>
      <c r="DR175" s="13">
        <f t="shared" si="438"/>
        <v>0</v>
      </c>
      <c r="DS175" s="13">
        <f t="shared" si="439"/>
        <v>0</v>
      </c>
      <c r="DT175" s="13">
        <f t="shared" si="440"/>
        <v>0</v>
      </c>
      <c r="DU175" s="13">
        <f t="shared" si="441"/>
        <v>0</v>
      </c>
      <c r="DV175" s="13">
        <f t="shared" si="442"/>
        <v>0</v>
      </c>
      <c r="DW175" s="13">
        <f t="shared" si="443"/>
        <v>0</v>
      </c>
      <c r="DX175" s="13">
        <f t="shared" si="444"/>
        <v>0</v>
      </c>
      <c r="DY175" s="13">
        <f t="shared" si="445"/>
        <v>0</v>
      </c>
      <c r="DZ175" s="13">
        <f t="shared" si="446"/>
        <v>0</v>
      </c>
      <c r="EA175" s="13">
        <f t="shared" si="447"/>
        <v>0</v>
      </c>
      <c r="EB175" s="13">
        <f t="shared" si="448"/>
        <v>0</v>
      </c>
      <c r="EC175" s="13">
        <f t="shared" si="449"/>
        <v>0</v>
      </c>
      <c r="ED175" s="13">
        <f t="shared" si="450"/>
        <v>0</v>
      </c>
      <c r="EE175" s="13">
        <f t="shared" si="451"/>
        <v>0</v>
      </c>
      <c r="EF175" s="13">
        <f t="shared" si="452"/>
        <v>0</v>
      </c>
      <c r="EG175" s="13">
        <f t="shared" si="453"/>
        <v>0</v>
      </c>
      <c r="EH175" s="13">
        <f t="shared" si="454"/>
        <v>0</v>
      </c>
      <c r="EI175" s="13">
        <f t="shared" si="455"/>
        <v>0</v>
      </c>
      <c r="EJ175" s="13">
        <f t="shared" si="456"/>
        <v>0</v>
      </c>
      <c r="EK175" s="13">
        <f t="shared" si="457"/>
        <v>0</v>
      </c>
      <c r="EL175" s="13">
        <f t="shared" si="458"/>
        <v>0</v>
      </c>
      <c r="EM175" s="13">
        <f t="shared" si="459"/>
        <v>0</v>
      </c>
      <c r="EN175" s="13">
        <f t="shared" si="460"/>
        <v>0</v>
      </c>
      <c r="EO175" s="13">
        <f t="shared" si="461"/>
        <v>0</v>
      </c>
      <c r="EP175" s="13">
        <f t="shared" si="462"/>
        <v>0</v>
      </c>
      <c r="EQ175" s="13">
        <f t="shared" si="463"/>
        <v>0</v>
      </c>
      <c r="ER175" s="13">
        <f t="shared" si="464"/>
        <v>0</v>
      </c>
      <c r="ES175" s="13">
        <f t="shared" si="465"/>
        <v>0</v>
      </c>
      <c r="ET175" s="13">
        <f t="shared" si="466"/>
        <v>0</v>
      </c>
      <c r="EU175" s="13">
        <f t="shared" si="467"/>
        <v>0</v>
      </c>
      <c r="EV175" s="13">
        <f t="shared" si="468"/>
        <v>0</v>
      </c>
      <c r="EW175" s="13">
        <f t="shared" si="469"/>
        <v>0</v>
      </c>
      <c r="EX175" s="13">
        <f t="shared" si="470"/>
        <v>0</v>
      </c>
      <c r="EY175" s="13">
        <f t="shared" si="471"/>
        <v>0</v>
      </c>
      <c r="EZ175" s="13">
        <f t="shared" si="472"/>
        <v>0</v>
      </c>
      <c r="FA175" s="13">
        <f t="shared" si="473"/>
        <v>0</v>
      </c>
      <c r="FB175" s="13">
        <f t="shared" si="474"/>
        <v>0</v>
      </c>
      <c r="FC175" s="13">
        <f t="shared" si="475"/>
        <v>0</v>
      </c>
      <c r="FD175" s="13">
        <f t="shared" si="476"/>
        <v>0</v>
      </c>
      <c r="FE175" s="13">
        <f t="shared" si="477"/>
        <v>0</v>
      </c>
      <c r="FF175" s="13">
        <f t="shared" si="478"/>
        <v>0</v>
      </c>
      <c r="FG175" s="13">
        <f t="shared" si="479"/>
        <v>0</v>
      </c>
      <c r="FH175" s="13">
        <f t="shared" si="480"/>
        <v>0</v>
      </c>
      <c r="FI175" s="13">
        <f t="shared" si="481"/>
        <v>0</v>
      </c>
      <c r="FJ175" s="13">
        <f t="shared" si="482"/>
        <v>0</v>
      </c>
      <c r="FK175" s="13">
        <f t="shared" si="483"/>
        <v>0</v>
      </c>
      <c r="FL175" s="13">
        <f t="shared" si="484"/>
        <v>0</v>
      </c>
      <c r="FM175" s="13">
        <f t="shared" si="485"/>
        <v>0</v>
      </c>
      <c r="FN175" s="13">
        <f t="shared" si="486"/>
        <v>0</v>
      </c>
      <c r="FO175" s="13">
        <f t="shared" si="487"/>
        <v>0</v>
      </c>
      <c r="FP175" s="13">
        <f t="shared" si="488"/>
        <v>0</v>
      </c>
      <c r="FQ175" s="13">
        <f t="shared" si="489"/>
        <v>0</v>
      </c>
      <c r="FR175" s="13">
        <f t="shared" si="490"/>
        <v>0</v>
      </c>
      <c r="FS175" s="13">
        <f t="shared" si="491"/>
        <v>0</v>
      </c>
      <c r="FT175" s="13">
        <f t="shared" si="492"/>
        <v>1</v>
      </c>
      <c r="FU175" s="13">
        <f t="shared" si="493"/>
        <v>0</v>
      </c>
      <c r="FV175" s="13">
        <f t="shared" si="494"/>
        <v>0</v>
      </c>
      <c r="FW175" s="13">
        <f t="shared" si="495"/>
        <v>0</v>
      </c>
      <c r="FX175" s="13">
        <f t="shared" si="496"/>
        <v>0</v>
      </c>
      <c r="FY175" s="13">
        <f t="shared" si="497"/>
        <v>0</v>
      </c>
      <c r="FZ175" s="13">
        <f t="shared" si="498"/>
        <v>0</v>
      </c>
      <c r="GA175" s="13">
        <f t="shared" si="499"/>
        <v>0</v>
      </c>
      <c r="GB175" s="13">
        <f t="shared" si="500"/>
        <v>0</v>
      </c>
      <c r="GC175" s="13">
        <f t="shared" si="501"/>
        <v>0</v>
      </c>
      <c r="GD175" s="13">
        <f t="shared" si="502"/>
        <v>0</v>
      </c>
      <c r="GE175" s="13">
        <f t="shared" si="503"/>
        <v>0</v>
      </c>
      <c r="GF175" s="13">
        <f t="shared" si="504"/>
        <v>0</v>
      </c>
      <c r="GG175" s="13">
        <f t="shared" si="505"/>
        <v>0</v>
      </c>
      <c r="GH175" s="30">
        <f t="shared" si="506"/>
        <v>2</v>
      </c>
    </row>
    <row r="176" spans="1:190">
      <c r="A176" s="2">
        <f>'database including 834 studies'!A176</f>
        <v>175</v>
      </c>
      <c r="B176" s="2">
        <f>'database including 834 studies'!J176</f>
        <v>1</v>
      </c>
      <c r="C176" s="2">
        <f>'database including 834 studies'!K176</f>
        <v>4</v>
      </c>
      <c r="D176" s="2">
        <f>'database including 834 studies'!L176</f>
        <v>1</v>
      </c>
      <c r="E176" s="2">
        <f>'database including 834 studies'!M176</f>
        <v>1</v>
      </c>
      <c r="F176" s="2">
        <f>'database including 834 studies'!N176</f>
        <v>1</v>
      </c>
      <c r="G176" s="2">
        <f>'database including 834 studies'!O176</f>
        <v>0</v>
      </c>
      <c r="H176" s="2">
        <f>'database including 834 studies'!P176</f>
        <v>1</v>
      </c>
      <c r="I176" s="2">
        <f>'database including 834 studies'!Q176</f>
        <v>0</v>
      </c>
      <c r="J176" s="2">
        <f>'database including 834 studies'!R176</f>
        <v>2017</v>
      </c>
      <c r="K176" s="29">
        <f>'database including 834 studies'!A706</f>
        <v>705</v>
      </c>
      <c r="L176" s="2">
        <f>'database including 834 studies'!J706</f>
        <v>0</v>
      </c>
      <c r="M176" s="2">
        <f>'database including 834 studies'!K706</f>
        <v>5</v>
      </c>
      <c r="N176" s="2">
        <f>'database including 834 studies'!L706</f>
        <v>1</v>
      </c>
      <c r="O176" s="2">
        <f>'database including 834 studies'!M706</f>
        <v>1</v>
      </c>
      <c r="P176" s="2">
        <f>'database including 834 studies'!N706</f>
        <v>1</v>
      </c>
      <c r="Q176" s="2">
        <f>'database including 834 studies'!O706</f>
        <v>1</v>
      </c>
      <c r="R176" s="2">
        <f>'database including 834 studies'!P706</f>
        <v>1</v>
      </c>
      <c r="S176" s="2">
        <f>'database including 834 studies'!Q706</f>
        <v>0</v>
      </c>
      <c r="T176" s="2">
        <f>'database including 834 studies'!R706</f>
        <v>2022</v>
      </c>
      <c r="V176" s="13">
        <f t="shared" si="338"/>
        <v>0</v>
      </c>
      <c r="W176" s="13">
        <f t="shared" si="339"/>
        <v>0</v>
      </c>
      <c r="X176" s="13">
        <f t="shared" si="340"/>
        <v>0</v>
      </c>
      <c r="Y176" s="13">
        <f t="shared" si="341"/>
        <v>0</v>
      </c>
      <c r="Z176" s="13">
        <f t="shared" si="342"/>
        <v>0</v>
      </c>
      <c r="AA176" s="13">
        <f t="shared" si="343"/>
        <v>0</v>
      </c>
      <c r="AB176" s="13">
        <f t="shared" si="344"/>
        <v>0</v>
      </c>
      <c r="AC176" s="13">
        <f t="shared" si="345"/>
        <v>0</v>
      </c>
      <c r="AD176" s="13">
        <f t="shared" si="346"/>
        <v>0</v>
      </c>
      <c r="AE176" s="13">
        <f t="shared" si="347"/>
        <v>0</v>
      </c>
      <c r="AF176" s="13">
        <f t="shared" si="348"/>
        <v>0</v>
      </c>
      <c r="AG176" s="13">
        <f t="shared" si="349"/>
        <v>0</v>
      </c>
      <c r="AH176" s="13">
        <f t="shared" si="350"/>
        <v>0</v>
      </c>
      <c r="AI176" s="13">
        <f t="shared" si="351"/>
        <v>0</v>
      </c>
      <c r="AJ176" s="13">
        <f t="shared" si="352"/>
        <v>0</v>
      </c>
      <c r="AK176" s="13">
        <f t="shared" si="353"/>
        <v>0</v>
      </c>
      <c r="AL176" s="13">
        <f t="shared" si="354"/>
        <v>0</v>
      </c>
      <c r="AM176" s="13">
        <f t="shared" si="355"/>
        <v>0</v>
      </c>
      <c r="AN176" s="13">
        <f t="shared" si="356"/>
        <v>0</v>
      </c>
      <c r="AO176" s="13">
        <f t="shared" si="357"/>
        <v>0</v>
      </c>
      <c r="AP176" s="13">
        <f t="shared" si="358"/>
        <v>0</v>
      </c>
      <c r="AQ176" s="13">
        <f t="shared" si="359"/>
        <v>0</v>
      </c>
      <c r="AR176" s="13">
        <f t="shared" si="360"/>
        <v>0</v>
      </c>
      <c r="AS176" s="13">
        <f t="shared" si="361"/>
        <v>0</v>
      </c>
      <c r="AT176" s="13">
        <f t="shared" si="362"/>
        <v>0</v>
      </c>
      <c r="AU176" s="13">
        <f t="shared" si="363"/>
        <v>0</v>
      </c>
      <c r="AV176" s="13">
        <f t="shared" si="364"/>
        <v>0</v>
      </c>
      <c r="AW176" s="13">
        <f t="shared" si="365"/>
        <v>0</v>
      </c>
      <c r="AX176" s="13">
        <f t="shared" si="366"/>
        <v>0</v>
      </c>
      <c r="AY176" s="13">
        <f t="shared" si="367"/>
        <v>0</v>
      </c>
      <c r="AZ176" s="13">
        <f t="shared" si="368"/>
        <v>0</v>
      </c>
      <c r="BA176" s="13">
        <f t="shared" si="369"/>
        <v>0</v>
      </c>
      <c r="BB176" s="13">
        <f t="shared" si="370"/>
        <v>0</v>
      </c>
      <c r="BC176" s="13">
        <f t="shared" si="371"/>
        <v>0</v>
      </c>
      <c r="BD176" s="13">
        <f t="shared" si="372"/>
        <v>0</v>
      </c>
      <c r="BE176" s="13">
        <f t="shared" si="373"/>
        <v>0</v>
      </c>
      <c r="BF176" s="13">
        <f t="shared" si="374"/>
        <v>0</v>
      </c>
      <c r="BG176" s="13">
        <f t="shared" si="375"/>
        <v>0</v>
      </c>
      <c r="BH176" s="13">
        <f t="shared" si="376"/>
        <v>0</v>
      </c>
      <c r="BI176" s="13">
        <f t="shared" si="377"/>
        <v>0</v>
      </c>
      <c r="BJ176" s="13">
        <f t="shared" si="378"/>
        <v>0</v>
      </c>
      <c r="BK176" s="13">
        <f t="shared" si="379"/>
        <v>0</v>
      </c>
      <c r="BL176" s="13">
        <f t="shared" si="380"/>
        <v>0</v>
      </c>
      <c r="BM176" s="13">
        <f t="shared" si="381"/>
        <v>0</v>
      </c>
      <c r="BN176" s="13">
        <f t="shared" si="382"/>
        <v>0</v>
      </c>
      <c r="BO176" s="13">
        <f t="shared" si="383"/>
        <v>0</v>
      </c>
      <c r="BP176" s="13">
        <f t="shared" si="384"/>
        <v>0</v>
      </c>
      <c r="BQ176" s="13">
        <f t="shared" si="385"/>
        <v>0</v>
      </c>
      <c r="BR176" s="13">
        <f t="shared" si="386"/>
        <v>0</v>
      </c>
      <c r="BS176" s="13">
        <f t="shared" si="387"/>
        <v>0</v>
      </c>
      <c r="BT176" s="13">
        <f t="shared" si="388"/>
        <v>0</v>
      </c>
      <c r="BU176" s="13">
        <f t="shared" si="389"/>
        <v>0</v>
      </c>
      <c r="BV176" s="13">
        <f t="shared" si="390"/>
        <v>0</v>
      </c>
      <c r="BW176" s="13">
        <f t="shared" si="391"/>
        <v>0</v>
      </c>
      <c r="BX176" s="13">
        <f t="shared" si="392"/>
        <v>1</v>
      </c>
      <c r="BY176" s="13">
        <f t="shared" si="393"/>
        <v>0</v>
      </c>
      <c r="BZ176" s="13">
        <f t="shared" si="394"/>
        <v>0</v>
      </c>
      <c r="CA176" s="13">
        <f t="shared" si="395"/>
        <v>0</v>
      </c>
      <c r="CB176" s="13">
        <f t="shared" si="396"/>
        <v>0</v>
      </c>
      <c r="CC176" s="13">
        <f t="shared" si="397"/>
        <v>0</v>
      </c>
      <c r="CD176" s="13">
        <f t="shared" si="398"/>
        <v>0</v>
      </c>
      <c r="CE176" s="13">
        <f t="shared" si="399"/>
        <v>0</v>
      </c>
      <c r="CF176" s="13">
        <f t="shared" si="400"/>
        <v>0</v>
      </c>
      <c r="CG176" s="13">
        <f t="shared" si="401"/>
        <v>0</v>
      </c>
      <c r="CH176" s="13">
        <f t="shared" si="402"/>
        <v>0</v>
      </c>
      <c r="CI176" s="13">
        <f t="shared" si="403"/>
        <v>0</v>
      </c>
      <c r="CJ176" s="13">
        <f t="shared" si="404"/>
        <v>0</v>
      </c>
      <c r="CK176" s="13">
        <f t="shared" si="405"/>
        <v>0</v>
      </c>
      <c r="CL176" s="13">
        <f t="shared" si="406"/>
        <v>0</v>
      </c>
      <c r="CM176" s="13">
        <f t="shared" si="407"/>
        <v>0</v>
      </c>
      <c r="CN176" s="13">
        <f t="shared" si="408"/>
        <v>0</v>
      </c>
      <c r="CO176" s="13">
        <f t="shared" si="409"/>
        <v>0</v>
      </c>
      <c r="CP176" s="13">
        <f t="shared" si="410"/>
        <v>0</v>
      </c>
      <c r="CQ176" s="13">
        <f t="shared" si="411"/>
        <v>0</v>
      </c>
      <c r="CR176" s="13">
        <f t="shared" si="412"/>
        <v>0</v>
      </c>
      <c r="CS176" s="13">
        <f t="shared" si="413"/>
        <v>0</v>
      </c>
      <c r="CT176" s="13">
        <f t="shared" si="414"/>
        <v>0</v>
      </c>
      <c r="CU176" s="13">
        <f t="shared" si="415"/>
        <v>0</v>
      </c>
      <c r="CV176" s="13">
        <f t="shared" si="416"/>
        <v>0</v>
      </c>
      <c r="CW176" s="13">
        <f t="shared" si="417"/>
        <v>0</v>
      </c>
      <c r="CX176" s="13">
        <f t="shared" si="418"/>
        <v>0</v>
      </c>
      <c r="CY176" s="13">
        <f t="shared" si="419"/>
        <v>0</v>
      </c>
      <c r="CZ176" s="13">
        <f t="shared" si="420"/>
        <v>0</v>
      </c>
      <c r="DA176" s="13">
        <f t="shared" si="421"/>
        <v>0</v>
      </c>
      <c r="DB176" s="13">
        <f t="shared" si="422"/>
        <v>0</v>
      </c>
      <c r="DC176" s="13">
        <f t="shared" si="423"/>
        <v>0</v>
      </c>
      <c r="DD176" s="13">
        <f t="shared" si="424"/>
        <v>0</v>
      </c>
      <c r="DE176" s="13">
        <f t="shared" si="425"/>
        <v>0</v>
      </c>
      <c r="DF176" s="13">
        <f t="shared" si="426"/>
        <v>0</v>
      </c>
      <c r="DG176" s="13">
        <f t="shared" si="427"/>
        <v>0</v>
      </c>
      <c r="DH176" s="13">
        <f t="shared" si="428"/>
        <v>0</v>
      </c>
      <c r="DI176" s="13">
        <f t="shared" si="429"/>
        <v>0</v>
      </c>
      <c r="DJ176" s="13">
        <f t="shared" si="430"/>
        <v>0</v>
      </c>
      <c r="DK176" s="13">
        <f t="shared" si="431"/>
        <v>0</v>
      </c>
      <c r="DL176" s="13">
        <f t="shared" si="432"/>
        <v>0</v>
      </c>
      <c r="DM176" s="13">
        <f t="shared" si="433"/>
        <v>0</v>
      </c>
      <c r="DN176" s="13">
        <f t="shared" si="434"/>
        <v>0</v>
      </c>
      <c r="DO176" s="13">
        <f t="shared" si="435"/>
        <v>0</v>
      </c>
      <c r="DP176" s="13">
        <f t="shared" si="436"/>
        <v>0</v>
      </c>
      <c r="DQ176" s="13">
        <f t="shared" si="437"/>
        <v>0</v>
      </c>
      <c r="DR176" s="13">
        <f t="shared" si="438"/>
        <v>0</v>
      </c>
      <c r="DS176" s="13">
        <f t="shared" si="439"/>
        <v>0</v>
      </c>
      <c r="DT176" s="13">
        <f t="shared" si="440"/>
        <v>0</v>
      </c>
      <c r="DU176" s="13">
        <f t="shared" si="441"/>
        <v>0</v>
      </c>
      <c r="DV176" s="13">
        <f t="shared" si="442"/>
        <v>0</v>
      </c>
      <c r="DW176" s="13">
        <f t="shared" si="443"/>
        <v>0</v>
      </c>
      <c r="DX176" s="13">
        <f t="shared" si="444"/>
        <v>0</v>
      </c>
      <c r="DY176" s="13">
        <f t="shared" si="445"/>
        <v>0</v>
      </c>
      <c r="DZ176" s="13">
        <f t="shared" si="446"/>
        <v>0</v>
      </c>
      <c r="EA176" s="13">
        <f t="shared" si="447"/>
        <v>0</v>
      </c>
      <c r="EB176" s="13">
        <f t="shared" si="448"/>
        <v>0</v>
      </c>
      <c r="EC176" s="13">
        <f t="shared" si="449"/>
        <v>0</v>
      </c>
      <c r="ED176" s="13">
        <f t="shared" si="450"/>
        <v>0</v>
      </c>
      <c r="EE176" s="13">
        <f t="shared" si="451"/>
        <v>0</v>
      </c>
      <c r="EF176" s="13">
        <f t="shared" si="452"/>
        <v>0</v>
      </c>
      <c r="EG176" s="13">
        <f t="shared" si="453"/>
        <v>0</v>
      </c>
      <c r="EH176" s="13">
        <f t="shared" si="454"/>
        <v>0</v>
      </c>
      <c r="EI176" s="13">
        <f t="shared" si="455"/>
        <v>0</v>
      </c>
      <c r="EJ176" s="13">
        <f t="shared" si="456"/>
        <v>0</v>
      </c>
      <c r="EK176" s="13">
        <f t="shared" si="457"/>
        <v>0</v>
      </c>
      <c r="EL176" s="13">
        <f t="shared" si="458"/>
        <v>0</v>
      </c>
      <c r="EM176" s="13">
        <f t="shared" si="459"/>
        <v>0</v>
      </c>
      <c r="EN176" s="13">
        <f t="shared" si="460"/>
        <v>0</v>
      </c>
      <c r="EO176" s="13">
        <f t="shared" si="461"/>
        <v>0</v>
      </c>
      <c r="EP176" s="13">
        <f t="shared" si="462"/>
        <v>0</v>
      </c>
      <c r="EQ176" s="13">
        <f t="shared" si="463"/>
        <v>0</v>
      </c>
      <c r="ER176" s="13">
        <f t="shared" si="464"/>
        <v>0</v>
      </c>
      <c r="ES176" s="13">
        <f t="shared" si="465"/>
        <v>0</v>
      </c>
      <c r="ET176" s="13">
        <f t="shared" si="466"/>
        <v>0</v>
      </c>
      <c r="EU176" s="13">
        <f t="shared" si="467"/>
        <v>0</v>
      </c>
      <c r="EV176" s="13">
        <f t="shared" si="468"/>
        <v>0</v>
      </c>
      <c r="EW176" s="13">
        <f t="shared" si="469"/>
        <v>0</v>
      </c>
      <c r="EX176" s="13">
        <f t="shared" si="470"/>
        <v>0</v>
      </c>
      <c r="EY176" s="13">
        <f t="shared" si="471"/>
        <v>0</v>
      </c>
      <c r="EZ176" s="13">
        <f t="shared" si="472"/>
        <v>0</v>
      </c>
      <c r="FA176" s="13">
        <f t="shared" si="473"/>
        <v>0</v>
      </c>
      <c r="FB176" s="13">
        <f t="shared" si="474"/>
        <v>0</v>
      </c>
      <c r="FC176" s="13">
        <f t="shared" si="475"/>
        <v>0</v>
      </c>
      <c r="FD176" s="13">
        <f t="shared" si="476"/>
        <v>0</v>
      </c>
      <c r="FE176" s="13">
        <f t="shared" si="477"/>
        <v>0</v>
      </c>
      <c r="FF176" s="13">
        <f t="shared" si="478"/>
        <v>0</v>
      </c>
      <c r="FG176" s="13">
        <f t="shared" si="479"/>
        <v>0</v>
      </c>
      <c r="FH176" s="13">
        <f t="shared" si="480"/>
        <v>0</v>
      </c>
      <c r="FI176" s="13">
        <f t="shared" si="481"/>
        <v>0</v>
      </c>
      <c r="FJ176" s="13">
        <f t="shared" si="482"/>
        <v>0</v>
      </c>
      <c r="FK176" s="13">
        <f t="shared" si="483"/>
        <v>0</v>
      </c>
      <c r="FL176" s="13">
        <f t="shared" si="484"/>
        <v>0</v>
      </c>
      <c r="FM176" s="13">
        <f t="shared" si="485"/>
        <v>0</v>
      </c>
      <c r="FN176" s="13">
        <f t="shared" si="486"/>
        <v>0</v>
      </c>
      <c r="FO176" s="13">
        <f t="shared" si="487"/>
        <v>0</v>
      </c>
      <c r="FP176" s="13">
        <f t="shared" si="488"/>
        <v>0</v>
      </c>
      <c r="FQ176" s="13">
        <f t="shared" si="489"/>
        <v>0</v>
      </c>
      <c r="FR176" s="13">
        <f t="shared" si="490"/>
        <v>0</v>
      </c>
      <c r="FS176" s="13">
        <f t="shared" si="491"/>
        <v>0</v>
      </c>
      <c r="FT176" s="13">
        <f t="shared" si="492"/>
        <v>0</v>
      </c>
      <c r="FU176" s="13">
        <f t="shared" si="493"/>
        <v>1</v>
      </c>
      <c r="FV176" s="13">
        <f t="shared" si="494"/>
        <v>0</v>
      </c>
      <c r="FW176" s="13">
        <f t="shared" si="495"/>
        <v>0</v>
      </c>
      <c r="FX176" s="13">
        <f t="shared" si="496"/>
        <v>0</v>
      </c>
      <c r="FY176" s="13">
        <f t="shared" si="497"/>
        <v>0</v>
      </c>
      <c r="FZ176" s="13">
        <f t="shared" si="498"/>
        <v>0</v>
      </c>
      <c r="GA176" s="13">
        <f t="shared" si="499"/>
        <v>0</v>
      </c>
      <c r="GB176" s="13">
        <f t="shared" si="500"/>
        <v>0</v>
      </c>
      <c r="GC176" s="13">
        <f t="shared" si="501"/>
        <v>0</v>
      </c>
      <c r="GD176" s="13">
        <f t="shared" si="502"/>
        <v>0</v>
      </c>
      <c r="GE176" s="13">
        <f t="shared" si="503"/>
        <v>0</v>
      </c>
      <c r="GF176" s="13">
        <f t="shared" si="504"/>
        <v>0</v>
      </c>
      <c r="GG176" s="13">
        <f t="shared" si="505"/>
        <v>0</v>
      </c>
      <c r="GH176" s="30">
        <f t="shared" si="506"/>
        <v>2</v>
      </c>
    </row>
    <row r="177" spans="1:190">
      <c r="A177" s="2">
        <f>'database including 834 studies'!A177</f>
        <v>176</v>
      </c>
      <c r="B177" s="2">
        <f>'database including 834 studies'!J177</f>
        <v>1</v>
      </c>
      <c r="C177" s="2">
        <f>'database including 834 studies'!K177</f>
        <v>4</v>
      </c>
      <c r="D177" s="2">
        <f>'database including 834 studies'!L177</f>
        <v>1</v>
      </c>
      <c r="E177" s="2">
        <f>'database including 834 studies'!M177</f>
        <v>1</v>
      </c>
      <c r="F177" s="2">
        <f>'database including 834 studies'!N177</f>
        <v>0</v>
      </c>
      <c r="G177" s="2">
        <f>'database including 834 studies'!O177</f>
        <v>0</v>
      </c>
      <c r="H177" s="2">
        <f>'database including 834 studies'!P177</f>
        <v>1</v>
      </c>
      <c r="I177" s="2">
        <f>'database including 834 studies'!Q177</f>
        <v>1</v>
      </c>
      <c r="J177" s="2">
        <f>'database including 834 studies'!R177</f>
        <v>2017</v>
      </c>
      <c r="K177" s="29">
        <f>'database including 834 studies'!A707</f>
        <v>706</v>
      </c>
      <c r="L177" s="2">
        <f>'database including 834 studies'!J707</f>
        <v>0</v>
      </c>
      <c r="M177" s="2">
        <f>'database including 834 studies'!K707</f>
        <v>5</v>
      </c>
      <c r="N177" s="2">
        <f>'database including 834 studies'!L707</f>
        <v>1</v>
      </c>
      <c r="O177" s="2">
        <f>'database including 834 studies'!M707</f>
        <v>1</v>
      </c>
      <c r="P177" s="2">
        <f>'database including 834 studies'!N707</f>
        <v>1</v>
      </c>
      <c r="Q177" s="2">
        <f>'database including 834 studies'!O707</f>
        <v>1</v>
      </c>
      <c r="R177" s="2">
        <f>'database including 834 studies'!P707</f>
        <v>1</v>
      </c>
      <c r="S177" s="2">
        <f>'database including 834 studies'!Q707</f>
        <v>0</v>
      </c>
      <c r="T177" s="2">
        <f>'database including 834 studies'!R707</f>
        <v>2021</v>
      </c>
      <c r="V177" s="13">
        <f t="shared" si="338"/>
        <v>0</v>
      </c>
      <c r="W177" s="13">
        <f t="shared" si="339"/>
        <v>0</v>
      </c>
      <c r="X177" s="13">
        <f t="shared" si="340"/>
        <v>0</v>
      </c>
      <c r="Y177" s="13">
        <f t="shared" si="341"/>
        <v>0</v>
      </c>
      <c r="Z177" s="13">
        <f t="shared" si="342"/>
        <v>0</v>
      </c>
      <c r="AA177" s="13">
        <f t="shared" si="343"/>
        <v>0</v>
      </c>
      <c r="AB177" s="13">
        <f t="shared" si="344"/>
        <v>0</v>
      </c>
      <c r="AC177" s="13">
        <f t="shared" si="345"/>
        <v>0</v>
      </c>
      <c r="AD177" s="13">
        <f t="shared" si="346"/>
        <v>0</v>
      </c>
      <c r="AE177" s="13">
        <f t="shared" si="347"/>
        <v>0</v>
      </c>
      <c r="AF177" s="13">
        <f t="shared" si="348"/>
        <v>0</v>
      </c>
      <c r="AG177" s="13">
        <f t="shared" si="349"/>
        <v>0</v>
      </c>
      <c r="AH177" s="13">
        <f t="shared" si="350"/>
        <v>0</v>
      </c>
      <c r="AI177" s="13">
        <f t="shared" si="351"/>
        <v>0</v>
      </c>
      <c r="AJ177" s="13">
        <f t="shared" si="352"/>
        <v>0</v>
      </c>
      <c r="AK177" s="13">
        <f t="shared" si="353"/>
        <v>0</v>
      </c>
      <c r="AL177" s="13">
        <f t="shared" si="354"/>
        <v>0</v>
      </c>
      <c r="AM177" s="13">
        <f t="shared" si="355"/>
        <v>0</v>
      </c>
      <c r="AN177" s="13">
        <f t="shared" si="356"/>
        <v>0</v>
      </c>
      <c r="AO177" s="13">
        <f t="shared" si="357"/>
        <v>0</v>
      </c>
      <c r="AP177" s="13">
        <f t="shared" si="358"/>
        <v>0</v>
      </c>
      <c r="AQ177" s="13">
        <f t="shared" si="359"/>
        <v>0</v>
      </c>
      <c r="AR177" s="13">
        <f t="shared" si="360"/>
        <v>0</v>
      </c>
      <c r="AS177" s="13">
        <f t="shared" si="361"/>
        <v>0</v>
      </c>
      <c r="AT177" s="13">
        <f t="shared" si="362"/>
        <v>0</v>
      </c>
      <c r="AU177" s="13">
        <f t="shared" si="363"/>
        <v>0</v>
      </c>
      <c r="AV177" s="13">
        <f t="shared" si="364"/>
        <v>0</v>
      </c>
      <c r="AW177" s="13">
        <f t="shared" si="365"/>
        <v>0</v>
      </c>
      <c r="AX177" s="13">
        <f t="shared" si="366"/>
        <v>0</v>
      </c>
      <c r="AY177" s="13">
        <f t="shared" si="367"/>
        <v>0</v>
      </c>
      <c r="AZ177" s="13">
        <f t="shared" si="368"/>
        <v>0</v>
      </c>
      <c r="BA177" s="13">
        <f t="shared" si="369"/>
        <v>0</v>
      </c>
      <c r="BB177" s="13">
        <f t="shared" si="370"/>
        <v>0</v>
      </c>
      <c r="BC177" s="13">
        <f t="shared" si="371"/>
        <v>0</v>
      </c>
      <c r="BD177" s="13">
        <f t="shared" si="372"/>
        <v>0</v>
      </c>
      <c r="BE177" s="13">
        <f t="shared" si="373"/>
        <v>0</v>
      </c>
      <c r="BF177" s="13">
        <f t="shared" si="374"/>
        <v>0</v>
      </c>
      <c r="BG177" s="13">
        <f t="shared" si="375"/>
        <v>0</v>
      </c>
      <c r="BH177" s="13">
        <f t="shared" si="376"/>
        <v>0</v>
      </c>
      <c r="BI177" s="13">
        <f t="shared" si="377"/>
        <v>0</v>
      </c>
      <c r="BJ177" s="13">
        <f t="shared" si="378"/>
        <v>0</v>
      </c>
      <c r="BK177" s="13">
        <f t="shared" si="379"/>
        <v>0</v>
      </c>
      <c r="BL177" s="13">
        <f t="shared" si="380"/>
        <v>0</v>
      </c>
      <c r="BM177" s="13">
        <f t="shared" si="381"/>
        <v>0</v>
      </c>
      <c r="BN177" s="13">
        <f t="shared" si="382"/>
        <v>0</v>
      </c>
      <c r="BO177" s="13">
        <f t="shared" si="383"/>
        <v>0</v>
      </c>
      <c r="BP177" s="13">
        <f t="shared" si="384"/>
        <v>0</v>
      </c>
      <c r="BQ177" s="13">
        <f t="shared" si="385"/>
        <v>0</v>
      </c>
      <c r="BR177" s="13">
        <f t="shared" si="386"/>
        <v>0</v>
      </c>
      <c r="BS177" s="13">
        <f t="shared" si="387"/>
        <v>0</v>
      </c>
      <c r="BT177" s="13">
        <f t="shared" si="388"/>
        <v>0</v>
      </c>
      <c r="BU177" s="13">
        <f t="shared" si="389"/>
        <v>0</v>
      </c>
      <c r="BV177" s="13">
        <f t="shared" si="390"/>
        <v>0</v>
      </c>
      <c r="BW177" s="13">
        <f t="shared" si="391"/>
        <v>0</v>
      </c>
      <c r="BX177" s="13">
        <f t="shared" si="392"/>
        <v>1</v>
      </c>
      <c r="BY177" s="13">
        <f t="shared" si="393"/>
        <v>0</v>
      </c>
      <c r="BZ177" s="13">
        <f t="shared" si="394"/>
        <v>0</v>
      </c>
      <c r="CA177" s="13">
        <f t="shared" si="395"/>
        <v>0</v>
      </c>
      <c r="CB177" s="13">
        <f t="shared" si="396"/>
        <v>0</v>
      </c>
      <c r="CC177" s="13">
        <f t="shared" si="397"/>
        <v>0</v>
      </c>
      <c r="CD177" s="13">
        <f t="shared" si="398"/>
        <v>0</v>
      </c>
      <c r="CE177" s="13">
        <f t="shared" si="399"/>
        <v>0</v>
      </c>
      <c r="CF177" s="13">
        <f t="shared" si="400"/>
        <v>0</v>
      </c>
      <c r="CG177" s="13">
        <f t="shared" si="401"/>
        <v>0</v>
      </c>
      <c r="CH177" s="13">
        <f t="shared" si="402"/>
        <v>0</v>
      </c>
      <c r="CI177" s="13">
        <f t="shared" si="403"/>
        <v>0</v>
      </c>
      <c r="CJ177" s="13">
        <f t="shared" si="404"/>
        <v>0</v>
      </c>
      <c r="CK177" s="13">
        <f t="shared" si="405"/>
        <v>0</v>
      </c>
      <c r="CL177" s="13">
        <f t="shared" si="406"/>
        <v>0</v>
      </c>
      <c r="CM177" s="13">
        <f t="shared" si="407"/>
        <v>0</v>
      </c>
      <c r="CN177" s="13">
        <f t="shared" si="408"/>
        <v>0</v>
      </c>
      <c r="CO177" s="13">
        <f t="shared" si="409"/>
        <v>0</v>
      </c>
      <c r="CP177" s="13">
        <f t="shared" si="410"/>
        <v>0</v>
      </c>
      <c r="CQ177" s="13">
        <f t="shared" si="411"/>
        <v>0</v>
      </c>
      <c r="CR177" s="13">
        <f t="shared" si="412"/>
        <v>0</v>
      </c>
      <c r="CS177" s="13">
        <f t="shared" si="413"/>
        <v>0</v>
      </c>
      <c r="CT177" s="13">
        <f t="shared" si="414"/>
        <v>0</v>
      </c>
      <c r="CU177" s="13">
        <f t="shared" si="415"/>
        <v>0</v>
      </c>
      <c r="CV177" s="13">
        <f t="shared" si="416"/>
        <v>0</v>
      </c>
      <c r="CW177" s="13">
        <f t="shared" si="417"/>
        <v>0</v>
      </c>
      <c r="CX177" s="13">
        <f t="shared" si="418"/>
        <v>0</v>
      </c>
      <c r="CY177" s="13">
        <f t="shared" si="419"/>
        <v>0</v>
      </c>
      <c r="CZ177" s="13">
        <f t="shared" si="420"/>
        <v>0</v>
      </c>
      <c r="DA177" s="13">
        <f t="shared" si="421"/>
        <v>0</v>
      </c>
      <c r="DB177" s="13">
        <f t="shared" si="422"/>
        <v>0</v>
      </c>
      <c r="DC177" s="13">
        <f t="shared" si="423"/>
        <v>0</v>
      </c>
      <c r="DD177" s="13">
        <f t="shared" si="424"/>
        <v>0</v>
      </c>
      <c r="DE177" s="13">
        <f t="shared" si="425"/>
        <v>0</v>
      </c>
      <c r="DF177" s="13">
        <f t="shared" si="426"/>
        <v>0</v>
      </c>
      <c r="DG177" s="13">
        <f t="shared" si="427"/>
        <v>0</v>
      </c>
      <c r="DH177" s="13">
        <f t="shared" si="428"/>
        <v>0</v>
      </c>
      <c r="DI177" s="13">
        <f t="shared" si="429"/>
        <v>0</v>
      </c>
      <c r="DJ177" s="13">
        <f t="shared" si="430"/>
        <v>0</v>
      </c>
      <c r="DK177" s="13">
        <f t="shared" si="431"/>
        <v>0</v>
      </c>
      <c r="DL177" s="13">
        <f t="shared" si="432"/>
        <v>0</v>
      </c>
      <c r="DM177" s="13">
        <f t="shared" si="433"/>
        <v>0</v>
      </c>
      <c r="DN177" s="13">
        <f t="shared" si="434"/>
        <v>0</v>
      </c>
      <c r="DO177" s="13">
        <f t="shared" si="435"/>
        <v>0</v>
      </c>
      <c r="DP177" s="13">
        <f t="shared" si="436"/>
        <v>0</v>
      </c>
      <c r="DQ177" s="13">
        <f t="shared" si="437"/>
        <v>0</v>
      </c>
      <c r="DR177" s="13">
        <f t="shared" si="438"/>
        <v>0</v>
      </c>
      <c r="DS177" s="13">
        <f t="shared" si="439"/>
        <v>0</v>
      </c>
      <c r="DT177" s="13">
        <f t="shared" si="440"/>
        <v>0</v>
      </c>
      <c r="DU177" s="13">
        <f t="shared" si="441"/>
        <v>0</v>
      </c>
      <c r="DV177" s="13">
        <f t="shared" si="442"/>
        <v>0</v>
      </c>
      <c r="DW177" s="13">
        <f t="shared" si="443"/>
        <v>0</v>
      </c>
      <c r="DX177" s="13">
        <f t="shared" si="444"/>
        <v>0</v>
      </c>
      <c r="DY177" s="13">
        <f t="shared" si="445"/>
        <v>0</v>
      </c>
      <c r="DZ177" s="13">
        <f t="shared" si="446"/>
        <v>0</v>
      </c>
      <c r="EA177" s="13">
        <f t="shared" si="447"/>
        <v>0</v>
      </c>
      <c r="EB177" s="13">
        <f t="shared" si="448"/>
        <v>0</v>
      </c>
      <c r="EC177" s="13">
        <f t="shared" si="449"/>
        <v>0</v>
      </c>
      <c r="ED177" s="13">
        <f t="shared" si="450"/>
        <v>0</v>
      </c>
      <c r="EE177" s="13">
        <f t="shared" si="451"/>
        <v>0</v>
      </c>
      <c r="EF177" s="13">
        <f t="shared" si="452"/>
        <v>0</v>
      </c>
      <c r="EG177" s="13">
        <f t="shared" si="453"/>
        <v>0</v>
      </c>
      <c r="EH177" s="13">
        <f t="shared" si="454"/>
        <v>0</v>
      </c>
      <c r="EI177" s="13">
        <f t="shared" si="455"/>
        <v>0</v>
      </c>
      <c r="EJ177" s="13">
        <f t="shared" si="456"/>
        <v>0</v>
      </c>
      <c r="EK177" s="13">
        <f t="shared" si="457"/>
        <v>0</v>
      </c>
      <c r="EL177" s="13">
        <f t="shared" si="458"/>
        <v>0</v>
      </c>
      <c r="EM177" s="13">
        <f t="shared" si="459"/>
        <v>0</v>
      </c>
      <c r="EN177" s="13">
        <f t="shared" si="460"/>
        <v>0</v>
      </c>
      <c r="EO177" s="13">
        <f t="shared" si="461"/>
        <v>0</v>
      </c>
      <c r="EP177" s="13">
        <f t="shared" si="462"/>
        <v>0</v>
      </c>
      <c r="EQ177" s="13">
        <f t="shared" si="463"/>
        <v>0</v>
      </c>
      <c r="ER177" s="13">
        <f t="shared" si="464"/>
        <v>0</v>
      </c>
      <c r="ES177" s="13">
        <f t="shared" si="465"/>
        <v>0</v>
      </c>
      <c r="ET177" s="13">
        <f t="shared" si="466"/>
        <v>0</v>
      </c>
      <c r="EU177" s="13">
        <f t="shared" si="467"/>
        <v>0</v>
      </c>
      <c r="EV177" s="13">
        <f t="shared" si="468"/>
        <v>0</v>
      </c>
      <c r="EW177" s="13">
        <f t="shared" si="469"/>
        <v>0</v>
      </c>
      <c r="EX177" s="13">
        <f t="shared" si="470"/>
        <v>0</v>
      </c>
      <c r="EY177" s="13">
        <f t="shared" si="471"/>
        <v>0</v>
      </c>
      <c r="EZ177" s="13">
        <f t="shared" si="472"/>
        <v>0</v>
      </c>
      <c r="FA177" s="13">
        <f t="shared" si="473"/>
        <v>0</v>
      </c>
      <c r="FB177" s="13">
        <f t="shared" si="474"/>
        <v>0</v>
      </c>
      <c r="FC177" s="13">
        <f t="shared" si="475"/>
        <v>0</v>
      </c>
      <c r="FD177" s="13">
        <f t="shared" si="476"/>
        <v>0</v>
      </c>
      <c r="FE177" s="13">
        <f t="shared" si="477"/>
        <v>0</v>
      </c>
      <c r="FF177" s="13">
        <f t="shared" si="478"/>
        <v>0</v>
      </c>
      <c r="FG177" s="13">
        <f t="shared" si="479"/>
        <v>0</v>
      </c>
      <c r="FH177" s="13">
        <f t="shared" si="480"/>
        <v>0</v>
      </c>
      <c r="FI177" s="13">
        <f t="shared" si="481"/>
        <v>0</v>
      </c>
      <c r="FJ177" s="13">
        <f t="shared" si="482"/>
        <v>0</v>
      </c>
      <c r="FK177" s="13">
        <f t="shared" si="483"/>
        <v>0</v>
      </c>
      <c r="FL177" s="13">
        <f t="shared" si="484"/>
        <v>0</v>
      </c>
      <c r="FM177" s="13">
        <f t="shared" si="485"/>
        <v>0</v>
      </c>
      <c r="FN177" s="13">
        <f t="shared" si="486"/>
        <v>0</v>
      </c>
      <c r="FO177" s="13">
        <f t="shared" si="487"/>
        <v>0</v>
      </c>
      <c r="FP177" s="13">
        <f t="shared" si="488"/>
        <v>0</v>
      </c>
      <c r="FQ177" s="13">
        <f t="shared" si="489"/>
        <v>0</v>
      </c>
      <c r="FR177" s="13">
        <f t="shared" si="490"/>
        <v>0</v>
      </c>
      <c r="FS177" s="13">
        <f t="shared" si="491"/>
        <v>0</v>
      </c>
      <c r="FT177" s="13">
        <f t="shared" si="492"/>
        <v>1</v>
      </c>
      <c r="FU177" s="13">
        <f t="shared" si="493"/>
        <v>0</v>
      </c>
      <c r="FV177" s="13">
        <f t="shared" si="494"/>
        <v>0</v>
      </c>
      <c r="FW177" s="13">
        <f t="shared" si="495"/>
        <v>0</v>
      </c>
      <c r="FX177" s="13">
        <f t="shared" si="496"/>
        <v>0</v>
      </c>
      <c r="FY177" s="13">
        <f t="shared" si="497"/>
        <v>0</v>
      </c>
      <c r="FZ177" s="13">
        <f t="shared" si="498"/>
        <v>0</v>
      </c>
      <c r="GA177" s="13">
        <f t="shared" si="499"/>
        <v>0</v>
      </c>
      <c r="GB177" s="13">
        <f t="shared" si="500"/>
        <v>0</v>
      </c>
      <c r="GC177" s="13">
        <f t="shared" si="501"/>
        <v>0</v>
      </c>
      <c r="GD177" s="13">
        <f t="shared" si="502"/>
        <v>0</v>
      </c>
      <c r="GE177" s="13">
        <f t="shared" si="503"/>
        <v>0</v>
      </c>
      <c r="GF177" s="13">
        <f t="shared" si="504"/>
        <v>0</v>
      </c>
      <c r="GG177" s="13">
        <f t="shared" si="505"/>
        <v>0</v>
      </c>
      <c r="GH177" s="30">
        <f t="shared" si="506"/>
        <v>2</v>
      </c>
    </row>
    <row r="178" spans="1:190">
      <c r="A178" s="2">
        <f>'database including 834 studies'!A178</f>
        <v>177</v>
      </c>
      <c r="B178" s="2">
        <f>'database including 834 studies'!J178</f>
        <v>1</v>
      </c>
      <c r="C178" s="2">
        <f>'database including 834 studies'!K178</f>
        <v>4</v>
      </c>
      <c r="D178" s="2">
        <f>'database including 834 studies'!L178</f>
        <v>0</v>
      </c>
      <c r="E178" s="2">
        <f>'database including 834 studies'!M178</f>
        <v>1</v>
      </c>
      <c r="F178" s="2">
        <f>'database including 834 studies'!N178</f>
        <v>1</v>
      </c>
      <c r="G178" s="2">
        <f>'database including 834 studies'!O178</f>
        <v>0</v>
      </c>
      <c r="H178" s="2">
        <f>'database including 834 studies'!P178</f>
        <v>1</v>
      </c>
      <c r="I178" s="2">
        <f>'database including 834 studies'!Q178</f>
        <v>1</v>
      </c>
      <c r="J178" s="2">
        <f>'database including 834 studies'!R178</f>
        <v>2019</v>
      </c>
      <c r="K178" s="29">
        <f>'database including 834 studies'!A708</f>
        <v>707</v>
      </c>
      <c r="L178" s="2">
        <f>'database including 834 studies'!J708</f>
        <v>0</v>
      </c>
      <c r="M178" s="2">
        <f>'database including 834 studies'!K708</f>
        <v>5</v>
      </c>
      <c r="N178" s="2">
        <f>'database including 834 studies'!L708</f>
        <v>1</v>
      </c>
      <c r="O178" s="2">
        <f>'database including 834 studies'!M708</f>
        <v>1</v>
      </c>
      <c r="P178" s="2">
        <f>'database including 834 studies'!N708</f>
        <v>1</v>
      </c>
      <c r="Q178" s="2">
        <f>'database including 834 studies'!O708</f>
        <v>1</v>
      </c>
      <c r="R178" s="2">
        <f>'database including 834 studies'!P708</f>
        <v>1</v>
      </c>
      <c r="S178" s="2">
        <f>'database including 834 studies'!Q708</f>
        <v>0</v>
      </c>
      <c r="T178" s="2">
        <f>'database including 834 studies'!R708</f>
        <v>2021</v>
      </c>
      <c r="V178" s="13">
        <f t="shared" si="338"/>
        <v>0</v>
      </c>
      <c r="W178" s="13">
        <f t="shared" si="339"/>
        <v>0</v>
      </c>
      <c r="X178" s="13">
        <f t="shared" si="340"/>
        <v>0</v>
      </c>
      <c r="Y178" s="13">
        <f t="shared" si="341"/>
        <v>0</v>
      </c>
      <c r="Z178" s="13">
        <f t="shared" si="342"/>
        <v>0</v>
      </c>
      <c r="AA178" s="13">
        <f t="shared" si="343"/>
        <v>0</v>
      </c>
      <c r="AB178" s="13">
        <f t="shared" si="344"/>
        <v>0</v>
      </c>
      <c r="AC178" s="13">
        <f t="shared" si="345"/>
        <v>0</v>
      </c>
      <c r="AD178" s="13">
        <f t="shared" si="346"/>
        <v>0</v>
      </c>
      <c r="AE178" s="13">
        <f t="shared" si="347"/>
        <v>0</v>
      </c>
      <c r="AF178" s="13">
        <f t="shared" si="348"/>
        <v>0</v>
      </c>
      <c r="AG178" s="13">
        <f t="shared" si="349"/>
        <v>0</v>
      </c>
      <c r="AH178" s="13">
        <f t="shared" si="350"/>
        <v>0</v>
      </c>
      <c r="AI178" s="13">
        <f t="shared" si="351"/>
        <v>0</v>
      </c>
      <c r="AJ178" s="13">
        <f t="shared" si="352"/>
        <v>0</v>
      </c>
      <c r="AK178" s="13">
        <f t="shared" si="353"/>
        <v>0</v>
      </c>
      <c r="AL178" s="13">
        <f t="shared" si="354"/>
        <v>0</v>
      </c>
      <c r="AM178" s="13">
        <f t="shared" si="355"/>
        <v>0</v>
      </c>
      <c r="AN178" s="13">
        <f t="shared" si="356"/>
        <v>0</v>
      </c>
      <c r="AO178" s="13">
        <f t="shared" si="357"/>
        <v>0</v>
      </c>
      <c r="AP178" s="13">
        <f t="shared" si="358"/>
        <v>0</v>
      </c>
      <c r="AQ178" s="13">
        <f t="shared" si="359"/>
        <v>0</v>
      </c>
      <c r="AR178" s="13">
        <f t="shared" si="360"/>
        <v>0</v>
      </c>
      <c r="AS178" s="13">
        <f t="shared" si="361"/>
        <v>0</v>
      </c>
      <c r="AT178" s="13">
        <f t="shared" si="362"/>
        <v>0</v>
      </c>
      <c r="AU178" s="13">
        <f t="shared" si="363"/>
        <v>0</v>
      </c>
      <c r="AV178" s="13">
        <f t="shared" si="364"/>
        <v>0</v>
      </c>
      <c r="AW178" s="13">
        <f t="shared" si="365"/>
        <v>0</v>
      </c>
      <c r="AX178" s="13">
        <f t="shared" si="366"/>
        <v>0</v>
      </c>
      <c r="AY178" s="13">
        <f t="shared" si="367"/>
        <v>0</v>
      </c>
      <c r="AZ178" s="13">
        <f t="shared" si="368"/>
        <v>0</v>
      </c>
      <c r="BA178" s="13">
        <f t="shared" si="369"/>
        <v>0</v>
      </c>
      <c r="BB178" s="13">
        <f t="shared" si="370"/>
        <v>0</v>
      </c>
      <c r="BC178" s="13">
        <f t="shared" si="371"/>
        <v>0</v>
      </c>
      <c r="BD178" s="13">
        <f t="shared" si="372"/>
        <v>0</v>
      </c>
      <c r="BE178" s="13">
        <f t="shared" si="373"/>
        <v>0</v>
      </c>
      <c r="BF178" s="13">
        <f t="shared" si="374"/>
        <v>0</v>
      </c>
      <c r="BG178" s="13">
        <f t="shared" si="375"/>
        <v>0</v>
      </c>
      <c r="BH178" s="13">
        <f t="shared" si="376"/>
        <v>0</v>
      </c>
      <c r="BI178" s="13">
        <f t="shared" si="377"/>
        <v>0</v>
      </c>
      <c r="BJ178" s="13">
        <f t="shared" si="378"/>
        <v>0</v>
      </c>
      <c r="BK178" s="13">
        <f t="shared" si="379"/>
        <v>0</v>
      </c>
      <c r="BL178" s="13">
        <f t="shared" si="380"/>
        <v>0</v>
      </c>
      <c r="BM178" s="13">
        <f t="shared" si="381"/>
        <v>0</v>
      </c>
      <c r="BN178" s="13">
        <f t="shared" si="382"/>
        <v>0</v>
      </c>
      <c r="BO178" s="13">
        <f t="shared" si="383"/>
        <v>0</v>
      </c>
      <c r="BP178" s="13">
        <f t="shared" si="384"/>
        <v>0</v>
      </c>
      <c r="BQ178" s="13">
        <f t="shared" si="385"/>
        <v>0</v>
      </c>
      <c r="BR178" s="13">
        <f t="shared" si="386"/>
        <v>0</v>
      </c>
      <c r="BS178" s="13">
        <f t="shared" si="387"/>
        <v>0</v>
      </c>
      <c r="BT178" s="13">
        <f t="shared" si="388"/>
        <v>0</v>
      </c>
      <c r="BU178" s="13">
        <f t="shared" si="389"/>
        <v>0</v>
      </c>
      <c r="BV178" s="13">
        <f t="shared" si="390"/>
        <v>0</v>
      </c>
      <c r="BW178" s="13">
        <f t="shared" si="391"/>
        <v>0</v>
      </c>
      <c r="BX178" s="13">
        <f t="shared" si="392"/>
        <v>0</v>
      </c>
      <c r="BY178" s="13">
        <f t="shared" si="393"/>
        <v>0</v>
      </c>
      <c r="BZ178" s="13">
        <f t="shared" si="394"/>
        <v>1</v>
      </c>
      <c r="CA178" s="13">
        <f t="shared" si="395"/>
        <v>0</v>
      </c>
      <c r="CB178" s="13">
        <f t="shared" si="396"/>
        <v>0</v>
      </c>
      <c r="CC178" s="13">
        <f t="shared" si="397"/>
        <v>0</v>
      </c>
      <c r="CD178" s="13">
        <f t="shared" si="398"/>
        <v>0</v>
      </c>
      <c r="CE178" s="13">
        <f t="shared" si="399"/>
        <v>0</v>
      </c>
      <c r="CF178" s="13">
        <f t="shared" si="400"/>
        <v>0</v>
      </c>
      <c r="CG178" s="13">
        <f t="shared" si="401"/>
        <v>0</v>
      </c>
      <c r="CH178" s="13">
        <f t="shared" si="402"/>
        <v>0</v>
      </c>
      <c r="CI178" s="13">
        <f t="shared" si="403"/>
        <v>0</v>
      </c>
      <c r="CJ178" s="13">
        <f t="shared" si="404"/>
        <v>0</v>
      </c>
      <c r="CK178" s="13">
        <f t="shared" si="405"/>
        <v>0</v>
      </c>
      <c r="CL178" s="13">
        <f t="shared" si="406"/>
        <v>0</v>
      </c>
      <c r="CM178" s="13">
        <f t="shared" si="407"/>
        <v>0</v>
      </c>
      <c r="CN178" s="13">
        <f t="shared" si="408"/>
        <v>0</v>
      </c>
      <c r="CO178" s="13">
        <f t="shared" si="409"/>
        <v>0</v>
      </c>
      <c r="CP178" s="13">
        <f t="shared" si="410"/>
        <v>0</v>
      </c>
      <c r="CQ178" s="13">
        <f t="shared" si="411"/>
        <v>0</v>
      </c>
      <c r="CR178" s="13">
        <f t="shared" si="412"/>
        <v>0</v>
      </c>
      <c r="CS178" s="13">
        <f t="shared" si="413"/>
        <v>0</v>
      </c>
      <c r="CT178" s="13">
        <f t="shared" si="414"/>
        <v>0</v>
      </c>
      <c r="CU178" s="13">
        <f t="shared" si="415"/>
        <v>0</v>
      </c>
      <c r="CV178" s="13">
        <f t="shared" si="416"/>
        <v>0</v>
      </c>
      <c r="CW178" s="13">
        <f t="shared" si="417"/>
        <v>0</v>
      </c>
      <c r="CX178" s="13">
        <f t="shared" si="418"/>
        <v>0</v>
      </c>
      <c r="CY178" s="13">
        <f t="shared" si="419"/>
        <v>0</v>
      </c>
      <c r="CZ178" s="13">
        <f t="shared" si="420"/>
        <v>0</v>
      </c>
      <c r="DA178" s="13">
        <f t="shared" si="421"/>
        <v>0</v>
      </c>
      <c r="DB178" s="13">
        <f t="shared" si="422"/>
        <v>0</v>
      </c>
      <c r="DC178" s="13">
        <f t="shared" si="423"/>
        <v>0</v>
      </c>
      <c r="DD178" s="13">
        <f t="shared" si="424"/>
        <v>0</v>
      </c>
      <c r="DE178" s="13">
        <f t="shared" si="425"/>
        <v>0</v>
      </c>
      <c r="DF178" s="13">
        <f t="shared" si="426"/>
        <v>0</v>
      </c>
      <c r="DG178" s="13">
        <f t="shared" si="427"/>
        <v>0</v>
      </c>
      <c r="DH178" s="13">
        <f t="shared" si="428"/>
        <v>0</v>
      </c>
      <c r="DI178" s="13">
        <f t="shared" si="429"/>
        <v>0</v>
      </c>
      <c r="DJ178" s="13">
        <f t="shared" si="430"/>
        <v>0</v>
      </c>
      <c r="DK178" s="13">
        <f t="shared" si="431"/>
        <v>0</v>
      </c>
      <c r="DL178" s="13">
        <f t="shared" si="432"/>
        <v>0</v>
      </c>
      <c r="DM178" s="13">
        <f t="shared" si="433"/>
        <v>0</v>
      </c>
      <c r="DN178" s="13">
        <f t="shared" si="434"/>
        <v>0</v>
      </c>
      <c r="DO178" s="13">
        <f t="shared" si="435"/>
        <v>0</v>
      </c>
      <c r="DP178" s="13">
        <f t="shared" si="436"/>
        <v>0</v>
      </c>
      <c r="DQ178" s="13">
        <f t="shared" si="437"/>
        <v>0</v>
      </c>
      <c r="DR178" s="13">
        <f t="shared" si="438"/>
        <v>0</v>
      </c>
      <c r="DS178" s="13">
        <f t="shared" si="439"/>
        <v>0</v>
      </c>
      <c r="DT178" s="13">
        <f t="shared" si="440"/>
        <v>0</v>
      </c>
      <c r="DU178" s="13">
        <f t="shared" si="441"/>
        <v>0</v>
      </c>
      <c r="DV178" s="13">
        <f t="shared" si="442"/>
        <v>0</v>
      </c>
      <c r="DW178" s="13">
        <f t="shared" si="443"/>
        <v>0</v>
      </c>
      <c r="DX178" s="13">
        <f t="shared" si="444"/>
        <v>0</v>
      </c>
      <c r="DY178" s="13">
        <f t="shared" si="445"/>
        <v>0</v>
      </c>
      <c r="DZ178" s="13">
        <f t="shared" si="446"/>
        <v>0</v>
      </c>
      <c r="EA178" s="13">
        <f t="shared" si="447"/>
        <v>0</v>
      </c>
      <c r="EB178" s="13">
        <f t="shared" si="448"/>
        <v>0</v>
      </c>
      <c r="EC178" s="13">
        <f t="shared" si="449"/>
        <v>0</v>
      </c>
      <c r="ED178" s="13">
        <f t="shared" si="450"/>
        <v>0</v>
      </c>
      <c r="EE178" s="13">
        <f t="shared" si="451"/>
        <v>0</v>
      </c>
      <c r="EF178" s="13">
        <f t="shared" si="452"/>
        <v>0</v>
      </c>
      <c r="EG178" s="13">
        <f t="shared" si="453"/>
        <v>0</v>
      </c>
      <c r="EH178" s="13">
        <f t="shared" si="454"/>
        <v>0</v>
      </c>
      <c r="EI178" s="13">
        <f t="shared" si="455"/>
        <v>0</v>
      </c>
      <c r="EJ178" s="13">
        <f t="shared" si="456"/>
        <v>0</v>
      </c>
      <c r="EK178" s="13">
        <f t="shared" si="457"/>
        <v>0</v>
      </c>
      <c r="EL178" s="13">
        <f t="shared" si="458"/>
        <v>0</v>
      </c>
      <c r="EM178" s="13">
        <f t="shared" si="459"/>
        <v>0</v>
      </c>
      <c r="EN178" s="13">
        <f t="shared" si="460"/>
        <v>0</v>
      </c>
      <c r="EO178" s="13">
        <f t="shared" si="461"/>
        <v>0</v>
      </c>
      <c r="EP178" s="13">
        <f t="shared" si="462"/>
        <v>0</v>
      </c>
      <c r="EQ178" s="13">
        <f t="shared" si="463"/>
        <v>0</v>
      </c>
      <c r="ER178" s="13">
        <f t="shared" si="464"/>
        <v>0</v>
      </c>
      <c r="ES178" s="13">
        <f t="shared" si="465"/>
        <v>0</v>
      </c>
      <c r="ET178" s="13">
        <f t="shared" si="466"/>
        <v>0</v>
      </c>
      <c r="EU178" s="13">
        <f t="shared" si="467"/>
        <v>0</v>
      </c>
      <c r="EV178" s="13">
        <f t="shared" si="468"/>
        <v>0</v>
      </c>
      <c r="EW178" s="13">
        <f t="shared" si="469"/>
        <v>0</v>
      </c>
      <c r="EX178" s="13">
        <f t="shared" si="470"/>
        <v>0</v>
      </c>
      <c r="EY178" s="13">
        <f t="shared" si="471"/>
        <v>0</v>
      </c>
      <c r="EZ178" s="13">
        <f t="shared" si="472"/>
        <v>0</v>
      </c>
      <c r="FA178" s="13">
        <f t="shared" si="473"/>
        <v>0</v>
      </c>
      <c r="FB178" s="13">
        <f t="shared" si="474"/>
        <v>0</v>
      </c>
      <c r="FC178" s="13">
        <f t="shared" si="475"/>
        <v>0</v>
      </c>
      <c r="FD178" s="13">
        <f t="shared" si="476"/>
        <v>0</v>
      </c>
      <c r="FE178" s="13">
        <f t="shared" si="477"/>
        <v>0</v>
      </c>
      <c r="FF178" s="13">
        <f t="shared" si="478"/>
        <v>0</v>
      </c>
      <c r="FG178" s="13">
        <f t="shared" si="479"/>
        <v>0</v>
      </c>
      <c r="FH178" s="13">
        <f t="shared" si="480"/>
        <v>0</v>
      </c>
      <c r="FI178" s="13">
        <f t="shared" si="481"/>
        <v>0</v>
      </c>
      <c r="FJ178" s="13">
        <f t="shared" si="482"/>
        <v>0</v>
      </c>
      <c r="FK178" s="13">
        <f t="shared" si="483"/>
        <v>0</v>
      </c>
      <c r="FL178" s="13">
        <f t="shared" si="484"/>
        <v>0</v>
      </c>
      <c r="FM178" s="13">
        <f t="shared" si="485"/>
        <v>0</v>
      </c>
      <c r="FN178" s="13">
        <f t="shared" si="486"/>
        <v>0</v>
      </c>
      <c r="FO178" s="13">
        <f t="shared" si="487"/>
        <v>0</v>
      </c>
      <c r="FP178" s="13">
        <f t="shared" si="488"/>
        <v>0</v>
      </c>
      <c r="FQ178" s="13">
        <f t="shared" si="489"/>
        <v>0</v>
      </c>
      <c r="FR178" s="13">
        <f t="shared" si="490"/>
        <v>0</v>
      </c>
      <c r="FS178" s="13">
        <f t="shared" si="491"/>
        <v>0</v>
      </c>
      <c r="FT178" s="13">
        <f t="shared" si="492"/>
        <v>1</v>
      </c>
      <c r="FU178" s="13">
        <f t="shared" si="493"/>
        <v>0</v>
      </c>
      <c r="FV178" s="13">
        <f t="shared" si="494"/>
        <v>0</v>
      </c>
      <c r="FW178" s="13">
        <f t="shared" si="495"/>
        <v>0</v>
      </c>
      <c r="FX178" s="13">
        <f t="shared" si="496"/>
        <v>0</v>
      </c>
      <c r="FY178" s="13">
        <f t="shared" si="497"/>
        <v>0</v>
      </c>
      <c r="FZ178" s="13">
        <f t="shared" si="498"/>
        <v>0</v>
      </c>
      <c r="GA178" s="13">
        <f t="shared" si="499"/>
        <v>0</v>
      </c>
      <c r="GB178" s="13">
        <f t="shared" si="500"/>
        <v>0</v>
      </c>
      <c r="GC178" s="13">
        <f t="shared" si="501"/>
        <v>0</v>
      </c>
      <c r="GD178" s="13">
        <f t="shared" si="502"/>
        <v>0</v>
      </c>
      <c r="GE178" s="13">
        <f t="shared" si="503"/>
        <v>0</v>
      </c>
      <c r="GF178" s="13">
        <f t="shared" si="504"/>
        <v>0</v>
      </c>
      <c r="GG178" s="13">
        <f t="shared" si="505"/>
        <v>0</v>
      </c>
      <c r="GH178" s="30">
        <f t="shared" si="506"/>
        <v>2</v>
      </c>
    </row>
    <row r="179" spans="1:190">
      <c r="A179" s="2">
        <f>'database including 834 studies'!A179</f>
        <v>178</v>
      </c>
      <c r="B179" s="2">
        <f>'database including 834 studies'!J179</f>
        <v>1</v>
      </c>
      <c r="C179" s="2">
        <f>'database including 834 studies'!K179</f>
        <v>4</v>
      </c>
      <c r="D179" s="2">
        <f>'database including 834 studies'!L179</f>
        <v>1</v>
      </c>
      <c r="E179" s="2">
        <f>'database including 834 studies'!M179</f>
        <v>1</v>
      </c>
      <c r="F179" s="2">
        <f>'database including 834 studies'!N179</f>
        <v>1</v>
      </c>
      <c r="G179" s="2">
        <f>'database including 834 studies'!O179</f>
        <v>1</v>
      </c>
      <c r="H179" s="2">
        <f>'database including 834 studies'!P179</f>
        <v>0</v>
      </c>
      <c r="I179" s="2">
        <f>'database including 834 studies'!Q179</f>
        <v>0</v>
      </c>
      <c r="J179" s="2">
        <f>'database including 834 studies'!R179</f>
        <v>2019</v>
      </c>
      <c r="K179" s="29">
        <f>'database including 834 studies'!A709</f>
        <v>708</v>
      </c>
      <c r="L179" s="2">
        <f>'database including 834 studies'!J709</f>
        <v>0</v>
      </c>
      <c r="M179" s="2">
        <f>'database including 834 studies'!K709</f>
        <v>5</v>
      </c>
      <c r="N179" s="2">
        <f>'database including 834 studies'!L709</f>
        <v>1</v>
      </c>
      <c r="O179" s="2">
        <f>'database including 834 studies'!M709</f>
        <v>1</v>
      </c>
      <c r="P179" s="2">
        <f>'database including 834 studies'!N709</f>
        <v>1</v>
      </c>
      <c r="Q179" s="2">
        <f>'database including 834 studies'!O709</f>
        <v>1</v>
      </c>
      <c r="R179" s="2">
        <f>'database including 834 studies'!P709</f>
        <v>1</v>
      </c>
      <c r="S179" s="2">
        <f>'database including 834 studies'!Q709</f>
        <v>0</v>
      </c>
      <c r="T179" s="2">
        <f>'database including 834 studies'!R709</f>
        <v>2017</v>
      </c>
      <c r="V179" s="13">
        <f t="shared" si="338"/>
        <v>0</v>
      </c>
      <c r="W179" s="13">
        <f t="shared" si="339"/>
        <v>0</v>
      </c>
      <c r="X179" s="13">
        <f t="shared" si="340"/>
        <v>0</v>
      </c>
      <c r="Y179" s="13">
        <f t="shared" si="341"/>
        <v>0</v>
      </c>
      <c r="Z179" s="13">
        <f t="shared" si="342"/>
        <v>0</v>
      </c>
      <c r="AA179" s="13">
        <f t="shared" si="343"/>
        <v>0</v>
      </c>
      <c r="AB179" s="13">
        <f t="shared" si="344"/>
        <v>0</v>
      </c>
      <c r="AC179" s="13">
        <f t="shared" si="345"/>
        <v>0</v>
      </c>
      <c r="AD179" s="13">
        <f t="shared" si="346"/>
        <v>0</v>
      </c>
      <c r="AE179" s="13">
        <f t="shared" si="347"/>
        <v>0</v>
      </c>
      <c r="AF179" s="13">
        <f t="shared" si="348"/>
        <v>0</v>
      </c>
      <c r="AG179" s="13">
        <f t="shared" si="349"/>
        <v>0</v>
      </c>
      <c r="AH179" s="13">
        <f t="shared" si="350"/>
        <v>0</v>
      </c>
      <c r="AI179" s="13">
        <f t="shared" si="351"/>
        <v>0</v>
      </c>
      <c r="AJ179" s="13">
        <f t="shared" si="352"/>
        <v>0</v>
      </c>
      <c r="AK179" s="13">
        <f t="shared" si="353"/>
        <v>0</v>
      </c>
      <c r="AL179" s="13">
        <f t="shared" si="354"/>
        <v>0</v>
      </c>
      <c r="AM179" s="13">
        <f t="shared" si="355"/>
        <v>0</v>
      </c>
      <c r="AN179" s="13">
        <f t="shared" si="356"/>
        <v>0</v>
      </c>
      <c r="AO179" s="13">
        <f t="shared" si="357"/>
        <v>0</v>
      </c>
      <c r="AP179" s="13">
        <f t="shared" si="358"/>
        <v>0</v>
      </c>
      <c r="AQ179" s="13">
        <f t="shared" si="359"/>
        <v>0</v>
      </c>
      <c r="AR179" s="13">
        <f t="shared" si="360"/>
        <v>0</v>
      </c>
      <c r="AS179" s="13">
        <f t="shared" si="361"/>
        <v>0</v>
      </c>
      <c r="AT179" s="13">
        <f t="shared" si="362"/>
        <v>0</v>
      </c>
      <c r="AU179" s="13">
        <f t="shared" si="363"/>
        <v>0</v>
      </c>
      <c r="AV179" s="13">
        <f t="shared" si="364"/>
        <v>0</v>
      </c>
      <c r="AW179" s="13">
        <f t="shared" si="365"/>
        <v>0</v>
      </c>
      <c r="AX179" s="13">
        <f t="shared" si="366"/>
        <v>0</v>
      </c>
      <c r="AY179" s="13">
        <f t="shared" si="367"/>
        <v>0</v>
      </c>
      <c r="AZ179" s="13">
        <f t="shared" si="368"/>
        <v>0</v>
      </c>
      <c r="BA179" s="13">
        <f t="shared" si="369"/>
        <v>0</v>
      </c>
      <c r="BB179" s="13">
        <f t="shared" si="370"/>
        <v>0</v>
      </c>
      <c r="BC179" s="13">
        <f t="shared" si="371"/>
        <v>0</v>
      </c>
      <c r="BD179" s="13">
        <f t="shared" si="372"/>
        <v>0</v>
      </c>
      <c r="BE179" s="13">
        <f t="shared" si="373"/>
        <v>0</v>
      </c>
      <c r="BF179" s="13">
        <f t="shared" si="374"/>
        <v>0</v>
      </c>
      <c r="BG179" s="13">
        <f t="shared" si="375"/>
        <v>0</v>
      </c>
      <c r="BH179" s="13">
        <f t="shared" si="376"/>
        <v>0</v>
      </c>
      <c r="BI179" s="13">
        <f t="shared" si="377"/>
        <v>0</v>
      </c>
      <c r="BJ179" s="13">
        <f t="shared" si="378"/>
        <v>0</v>
      </c>
      <c r="BK179" s="13">
        <f t="shared" si="379"/>
        <v>0</v>
      </c>
      <c r="BL179" s="13">
        <f t="shared" si="380"/>
        <v>0</v>
      </c>
      <c r="BM179" s="13">
        <f t="shared" si="381"/>
        <v>0</v>
      </c>
      <c r="BN179" s="13">
        <f t="shared" si="382"/>
        <v>0</v>
      </c>
      <c r="BO179" s="13">
        <f t="shared" si="383"/>
        <v>0</v>
      </c>
      <c r="BP179" s="13">
        <f t="shared" si="384"/>
        <v>0</v>
      </c>
      <c r="BQ179" s="13">
        <f t="shared" si="385"/>
        <v>0</v>
      </c>
      <c r="BR179" s="13">
        <f t="shared" si="386"/>
        <v>0</v>
      </c>
      <c r="BS179" s="13">
        <f t="shared" si="387"/>
        <v>0</v>
      </c>
      <c r="BT179" s="13">
        <f t="shared" si="388"/>
        <v>0</v>
      </c>
      <c r="BU179" s="13">
        <f t="shared" si="389"/>
        <v>0</v>
      </c>
      <c r="BV179" s="13">
        <f t="shared" si="390"/>
        <v>0</v>
      </c>
      <c r="BW179" s="13">
        <f t="shared" si="391"/>
        <v>0</v>
      </c>
      <c r="BX179" s="13">
        <f t="shared" si="392"/>
        <v>0</v>
      </c>
      <c r="BY179" s="13">
        <f t="shared" si="393"/>
        <v>0</v>
      </c>
      <c r="BZ179" s="13">
        <f t="shared" si="394"/>
        <v>1</v>
      </c>
      <c r="CA179" s="13">
        <f t="shared" si="395"/>
        <v>0</v>
      </c>
      <c r="CB179" s="13">
        <f t="shared" si="396"/>
        <v>0</v>
      </c>
      <c r="CC179" s="13">
        <f t="shared" si="397"/>
        <v>0</v>
      </c>
      <c r="CD179" s="13">
        <f t="shared" si="398"/>
        <v>0</v>
      </c>
      <c r="CE179" s="13">
        <f t="shared" si="399"/>
        <v>0</v>
      </c>
      <c r="CF179" s="13">
        <f t="shared" si="400"/>
        <v>0</v>
      </c>
      <c r="CG179" s="13">
        <f t="shared" si="401"/>
        <v>0</v>
      </c>
      <c r="CH179" s="13">
        <f t="shared" si="402"/>
        <v>0</v>
      </c>
      <c r="CI179" s="13">
        <f t="shared" si="403"/>
        <v>0</v>
      </c>
      <c r="CJ179" s="13">
        <f t="shared" si="404"/>
        <v>0</v>
      </c>
      <c r="CK179" s="13">
        <f t="shared" si="405"/>
        <v>0</v>
      </c>
      <c r="CL179" s="13">
        <f t="shared" si="406"/>
        <v>0</v>
      </c>
      <c r="CM179" s="13">
        <f t="shared" si="407"/>
        <v>0</v>
      </c>
      <c r="CN179" s="13">
        <f t="shared" si="408"/>
        <v>0</v>
      </c>
      <c r="CO179" s="13">
        <f t="shared" si="409"/>
        <v>0</v>
      </c>
      <c r="CP179" s="13">
        <f t="shared" si="410"/>
        <v>0</v>
      </c>
      <c r="CQ179" s="13">
        <f t="shared" si="411"/>
        <v>0</v>
      </c>
      <c r="CR179" s="13">
        <f t="shared" si="412"/>
        <v>0</v>
      </c>
      <c r="CS179" s="13">
        <f t="shared" si="413"/>
        <v>0</v>
      </c>
      <c r="CT179" s="13">
        <f t="shared" si="414"/>
        <v>0</v>
      </c>
      <c r="CU179" s="13">
        <f t="shared" si="415"/>
        <v>0</v>
      </c>
      <c r="CV179" s="13">
        <f t="shared" si="416"/>
        <v>0</v>
      </c>
      <c r="CW179" s="13">
        <f t="shared" si="417"/>
        <v>0</v>
      </c>
      <c r="CX179" s="13">
        <f t="shared" si="418"/>
        <v>0</v>
      </c>
      <c r="CY179" s="13">
        <f t="shared" si="419"/>
        <v>0</v>
      </c>
      <c r="CZ179" s="13">
        <f t="shared" si="420"/>
        <v>0</v>
      </c>
      <c r="DA179" s="13">
        <f t="shared" si="421"/>
        <v>0</v>
      </c>
      <c r="DB179" s="13">
        <f t="shared" si="422"/>
        <v>0</v>
      </c>
      <c r="DC179" s="13">
        <f t="shared" si="423"/>
        <v>0</v>
      </c>
      <c r="DD179" s="13">
        <f t="shared" si="424"/>
        <v>0</v>
      </c>
      <c r="DE179" s="13">
        <f t="shared" si="425"/>
        <v>0</v>
      </c>
      <c r="DF179" s="13">
        <f t="shared" si="426"/>
        <v>0</v>
      </c>
      <c r="DG179" s="13">
        <f t="shared" si="427"/>
        <v>0</v>
      </c>
      <c r="DH179" s="13">
        <f t="shared" si="428"/>
        <v>0</v>
      </c>
      <c r="DI179" s="13">
        <f t="shared" si="429"/>
        <v>0</v>
      </c>
      <c r="DJ179" s="13">
        <f t="shared" si="430"/>
        <v>0</v>
      </c>
      <c r="DK179" s="13">
        <f t="shared" si="431"/>
        <v>0</v>
      </c>
      <c r="DL179" s="13">
        <f t="shared" si="432"/>
        <v>0</v>
      </c>
      <c r="DM179" s="13">
        <f t="shared" si="433"/>
        <v>0</v>
      </c>
      <c r="DN179" s="13">
        <f t="shared" si="434"/>
        <v>0</v>
      </c>
      <c r="DO179" s="13">
        <f t="shared" si="435"/>
        <v>0</v>
      </c>
      <c r="DP179" s="13">
        <f t="shared" si="436"/>
        <v>0</v>
      </c>
      <c r="DQ179" s="13">
        <f t="shared" si="437"/>
        <v>0</v>
      </c>
      <c r="DR179" s="13">
        <f t="shared" si="438"/>
        <v>0</v>
      </c>
      <c r="DS179" s="13">
        <f t="shared" si="439"/>
        <v>0</v>
      </c>
      <c r="DT179" s="13">
        <f t="shared" si="440"/>
        <v>0</v>
      </c>
      <c r="DU179" s="13">
        <f t="shared" si="441"/>
        <v>0</v>
      </c>
      <c r="DV179" s="13">
        <f t="shared" si="442"/>
        <v>0</v>
      </c>
      <c r="DW179" s="13">
        <f t="shared" si="443"/>
        <v>0</v>
      </c>
      <c r="DX179" s="13">
        <f t="shared" si="444"/>
        <v>0</v>
      </c>
      <c r="DY179" s="13">
        <f t="shared" si="445"/>
        <v>0</v>
      </c>
      <c r="DZ179" s="13">
        <f t="shared" si="446"/>
        <v>0</v>
      </c>
      <c r="EA179" s="13">
        <f t="shared" si="447"/>
        <v>0</v>
      </c>
      <c r="EB179" s="13">
        <f t="shared" si="448"/>
        <v>0</v>
      </c>
      <c r="EC179" s="13">
        <f t="shared" si="449"/>
        <v>0</v>
      </c>
      <c r="ED179" s="13">
        <f t="shared" si="450"/>
        <v>0</v>
      </c>
      <c r="EE179" s="13">
        <f t="shared" si="451"/>
        <v>0</v>
      </c>
      <c r="EF179" s="13">
        <f t="shared" si="452"/>
        <v>0</v>
      </c>
      <c r="EG179" s="13">
        <f t="shared" si="453"/>
        <v>0</v>
      </c>
      <c r="EH179" s="13">
        <f t="shared" si="454"/>
        <v>0</v>
      </c>
      <c r="EI179" s="13">
        <f t="shared" si="455"/>
        <v>0</v>
      </c>
      <c r="EJ179" s="13">
        <f t="shared" si="456"/>
        <v>0</v>
      </c>
      <c r="EK179" s="13">
        <f t="shared" si="457"/>
        <v>0</v>
      </c>
      <c r="EL179" s="13">
        <f t="shared" si="458"/>
        <v>0</v>
      </c>
      <c r="EM179" s="13">
        <f t="shared" si="459"/>
        <v>0</v>
      </c>
      <c r="EN179" s="13">
        <f t="shared" si="460"/>
        <v>0</v>
      </c>
      <c r="EO179" s="13">
        <f t="shared" si="461"/>
        <v>0</v>
      </c>
      <c r="EP179" s="13">
        <f t="shared" si="462"/>
        <v>0</v>
      </c>
      <c r="EQ179" s="13">
        <f t="shared" si="463"/>
        <v>0</v>
      </c>
      <c r="ER179" s="13">
        <f t="shared" si="464"/>
        <v>0</v>
      </c>
      <c r="ES179" s="13">
        <f t="shared" si="465"/>
        <v>0</v>
      </c>
      <c r="ET179" s="13">
        <f t="shared" si="466"/>
        <v>0</v>
      </c>
      <c r="EU179" s="13">
        <f t="shared" si="467"/>
        <v>0</v>
      </c>
      <c r="EV179" s="13">
        <f t="shared" si="468"/>
        <v>0</v>
      </c>
      <c r="EW179" s="13">
        <f t="shared" si="469"/>
        <v>0</v>
      </c>
      <c r="EX179" s="13">
        <f t="shared" si="470"/>
        <v>0</v>
      </c>
      <c r="EY179" s="13">
        <f t="shared" si="471"/>
        <v>0</v>
      </c>
      <c r="EZ179" s="13">
        <f t="shared" si="472"/>
        <v>0</v>
      </c>
      <c r="FA179" s="13">
        <f t="shared" si="473"/>
        <v>0</v>
      </c>
      <c r="FB179" s="13">
        <f t="shared" si="474"/>
        <v>0</v>
      </c>
      <c r="FC179" s="13">
        <f t="shared" si="475"/>
        <v>0</v>
      </c>
      <c r="FD179" s="13">
        <f t="shared" si="476"/>
        <v>0</v>
      </c>
      <c r="FE179" s="13">
        <f t="shared" si="477"/>
        <v>0</v>
      </c>
      <c r="FF179" s="13">
        <f t="shared" si="478"/>
        <v>0</v>
      </c>
      <c r="FG179" s="13">
        <f t="shared" si="479"/>
        <v>0</v>
      </c>
      <c r="FH179" s="13">
        <f t="shared" si="480"/>
        <v>0</v>
      </c>
      <c r="FI179" s="13">
        <f t="shared" si="481"/>
        <v>0</v>
      </c>
      <c r="FJ179" s="13">
        <f t="shared" si="482"/>
        <v>0</v>
      </c>
      <c r="FK179" s="13">
        <f t="shared" si="483"/>
        <v>0</v>
      </c>
      <c r="FL179" s="13">
        <f t="shared" si="484"/>
        <v>0</v>
      </c>
      <c r="FM179" s="13">
        <f t="shared" si="485"/>
        <v>0</v>
      </c>
      <c r="FN179" s="13">
        <f t="shared" si="486"/>
        <v>0</v>
      </c>
      <c r="FO179" s="13">
        <f t="shared" si="487"/>
        <v>0</v>
      </c>
      <c r="FP179" s="13">
        <f t="shared" si="488"/>
        <v>1</v>
      </c>
      <c r="FQ179" s="13">
        <f t="shared" si="489"/>
        <v>0</v>
      </c>
      <c r="FR179" s="13">
        <f t="shared" si="490"/>
        <v>0</v>
      </c>
      <c r="FS179" s="13">
        <f t="shared" si="491"/>
        <v>0</v>
      </c>
      <c r="FT179" s="13">
        <f t="shared" si="492"/>
        <v>0</v>
      </c>
      <c r="FU179" s="13">
        <f t="shared" si="493"/>
        <v>0</v>
      </c>
      <c r="FV179" s="13">
        <f t="shared" si="494"/>
        <v>0</v>
      </c>
      <c r="FW179" s="13">
        <f t="shared" si="495"/>
        <v>0</v>
      </c>
      <c r="FX179" s="13">
        <f t="shared" si="496"/>
        <v>0</v>
      </c>
      <c r="FY179" s="13">
        <f t="shared" si="497"/>
        <v>0</v>
      </c>
      <c r="FZ179" s="13">
        <f t="shared" si="498"/>
        <v>0</v>
      </c>
      <c r="GA179" s="13">
        <f t="shared" si="499"/>
        <v>0</v>
      </c>
      <c r="GB179" s="13">
        <f t="shared" si="500"/>
        <v>0</v>
      </c>
      <c r="GC179" s="13">
        <f t="shared" si="501"/>
        <v>0</v>
      </c>
      <c r="GD179" s="13">
        <f t="shared" si="502"/>
        <v>0</v>
      </c>
      <c r="GE179" s="13">
        <f t="shared" si="503"/>
        <v>0</v>
      </c>
      <c r="GF179" s="13">
        <f t="shared" si="504"/>
        <v>0</v>
      </c>
      <c r="GG179" s="13">
        <f t="shared" si="505"/>
        <v>0</v>
      </c>
      <c r="GH179" s="30">
        <f t="shared" si="506"/>
        <v>2</v>
      </c>
    </row>
    <row r="180" spans="1:190">
      <c r="A180" s="2">
        <f>'database including 834 studies'!A180</f>
        <v>179</v>
      </c>
      <c r="B180" s="2">
        <f>'database including 834 studies'!J180</f>
        <v>1</v>
      </c>
      <c r="C180" s="2">
        <f>'database including 834 studies'!K180</f>
        <v>4</v>
      </c>
      <c r="D180" s="2">
        <f>'database including 834 studies'!L180</f>
        <v>1</v>
      </c>
      <c r="E180" s="2">
        <f>'database including 834 studies'!M180</f>
        <v>1</v>
      </c>
      <c r="F180" s="2">
        <f>'database including 834 studies'!N180</f>
        <v>1</v>
      </c>
      <c r="G180" s="2">
        <f>'database including 834 studies'!O180</f>
        <v>1</v>
      </c>
      <c r="H180" s="2">
        <f>'database including 834 studies'!P180</f>
        <v>0</v>
      </c>
      <c r="I180" s="2">
        <f>'database including 834 studies'!Q180</f>
        <v>0</v>
      </c>
      <c r="J180" s="2">
        <f>'database including 834 studies'!R180</f>
        <v>2021</v>
      </c>
      <c r="K180" s="29">
        <f>'database including 834 studies'!A710</f>
        <v>709</v>
      </c>
      <c r="L180" s="2">
        <f>'database including 834 studies'!J710</f>
        <v>0</v>
      </c>
      <c r="M180" s="2">
        <f>'database including 834 studies'!K710</f>
        <v>5</v>
      </c>
      <c r="N180" s="2">
        <f>'database including 834 studies'!L710</f>
        <v>1</v>
      </c>
      <c r="O180" s="2">
        <f>'database including 834 studies'!M710</f>
        <v>1</v>
      </c>
      <c r="P180" s="2">
        <f>'database including 834 studies'!N710</f>
        <v>1</v>
      </c>
      <c r="Q180" s="2">
        <f>'database including 834 studies'!O710</f>
        <v>1</v>
      </c>
      <c r="R180" s="2">
        <f>'database including 834 studies'!P710</f>
        <v>1</v>
      </c>
      <c r="S180" s="2">
        <f>'database including 834 studies'!Q710</f>
        <v>0</v>
      </c>
      <c r="T180" s="2">
        <f>'database including 834 studies'!R710</f>
        <v>2022</v>
      </c>
      <c r="V180" s="13">
        <f t="shared" si="338"/>
        <v>0</v>
      </c>
      <c r="W180" s="13">
        <f t="shared" si="339"/>
        <v>0</v>
      </c>
      <c r="X180" s="13">
        <f t="shared" si="340"/>
        <v>0</v>
      </c>
      <c r="Y180" s="13">
        <f t="shared" si="341"/>
        <v>0</v>
      </c>
      <c r="Z180" s="13">
        <f t="shared" si="342"/>
        <v>0</v>
      </c>
      <c r="AA180" s="13">
        <f t="shared" si="343"/>
        <v>0</v>
      </c>
      <c r="AB180" s="13">
        <f t="shared" si="344"/>
        <v>0</v>
      </c>
      <c r="AC180" s="13">
        <f t="shared" si="345"/>
        <v>0</v>
      </c>
      <c r="AD180" s="13">
        <f t="shared" si="346"/>
        <v>0</v>
      </c>
      <c r="AE180" s="13">
        <f t="shared" si="347"/>
        <v>0</v>
      </c>
      <c r="AF180" s="13">
        <f t="shared" si="348"/>
        <v>0</v>
      </c>
      <c r="AG180" s="13">
        <f t="shared" si="349"/>
        <v>0</v>
      </c>
      <c r="AH180" s="13">
        <f t="shared" si="350"/>
        <v>0</v>
      </c>
      <c r="AI180" s="13">
        <f t="shared" si="351"/>
        <v>0</v>
      </c>
      <c r="AJ180" s="13">
        <f t="shared" si="352"/>
        <v>0</v>
      </c>
      <c r="AK180" s="13">
        <f t="shared" si="353"/>
        <v>0</v>
      </c>
      <c r="AL180" s="13">
        <f t="shared" si="354"/>
        <v>0</v>
      </c>
      <c r="AM180" s="13">
        <f t="shared" si="355"/>
        <v>0</v>
      </c>
      <c r="AN180" s="13">
        <f t="shared" si="356"/>
        <v>0</v>
      </c>
      <c r="AO180" s="13">
        <f t="shared" si="357"/>
        <v>0</v>
      </c>
      <c r="AP180" s="13">
        <f t="shared" si="358"/>
        <v>0</v>
      </c>
      <c r="AQ180" s="13">
        <f t="shared" si="359"/>
        <v>0</v>
      </c>
      <c r="AR180" s="13">
        <f t="shared" si="360"/>
        <v>0</v>
      </c>
      <c r="AS180" s="13">
        <f t="shared" si="361"/>
        <v>0</v>
      </c>
      <c r="AT180" s="13">
        <f t="shared" si="362"/>
        <v>0</v>
      </c>
      <c r="AU180" s="13">
        <f t="shared" si="363"/>
        <v>0</v>
      </c>
      <c r="AV180" s="13">
        <f t="shared" si="364"/>
        <v>0</v>
      </c>
      <c r="AW180" s="13">
        <f t="shared" si="365"/>
        <v>0</v>
      </c>
      <c r="AX180" s="13">
        <f t="shared" si="366"/>
        <v>0</v>
      </c>
      <c r="AY180" s="13">
        <f t="shared" si="367"/>
        <v>0</v>
      </c>
      <c r="AZ180" s="13">
        <f t="shared" si="368"/>
        <v>0</v>
      </c>
      <c r="BA180" s="13">
        <f t="shared" si="369"/>
        <v>0</v>
      </c>
      <c r="BB180" s="13">
        <f t="shared" si="370"/>
        <v>0</v>
      </c>
      <c r="BC180" s="13">
        <f t="shared" si="371"/>
        <v>0</v>
      </c>
      <c r="BD180" s="13">
        <f t="shared" si="372"/>
        <v>0</v>
      </c>
      <c r="BE180" s="13">
        <f t="shared" si="373"/>
        <v>0</v>
      </c>
      <c r="BF180" s="13">
        <f t="shared" si="374"/>
        <v>0</v>
      </c>
      <c r="BG180" s="13">
        <f t="shared" si="375"/>
        <v>0</v>
      </c>
      <c r="BH180" s="13">
        <f t="shared" si="376"/>
        <v>0</v>
      </c>
      <c r="BI180" s="13">
        <f t="shared" si="377"/>
        <v>0</v>
      </c>
      <c r="BJ180" s="13">
        <f t="shared" si="378"/>
        <v>0</v>
      </c>
      <c r="BK180" s="13">
        <f t="shared" si="379"/>
        <v>0</v>
      </c>
      <c r="BL180" s="13">
        <f t="shared" si="380"/>
        <v>0</v>
      </c>
      <c r="BM180" s="13">
        <f t="shared" si="381"/>
        <v>0</v>
      </c>
      <c r="BN180" s="13">
        <f t="shared" si="382"/>
        <v>0</v>
      </c>
      <c r="BO180" s="13">
        <f t="shared" si="383"/>
        <v>0</v>
      </c>
      <c r="BP180" s="13">
        <f t="shared" si="384"/>
        <v>0</v>
      </c>
      <c r="BQ180" s="13">
        <f t="shared" si="385"/>
        <v>0</v>
      </c>
      <c r="BR180" s="13">
        <f t="shared" si="386"/>
        <v>0</v>
      </c>
      <c r="BS180" s="13">
        <f t="shared" si="387"/>
        <v>0</v>
      </c>
      <c r="BT180" s="13">
        <f t="shared" si="388"/>
        <v>0</v>
      </c>
      <c r="BU180" s="13">
        <f t="shared" si="389"/>
        <v>0</v>
      </c>
      <c r="BV180" s="13">
        <f t="shared" si="390"/>
        <v>0</v>
      </c>
      <c r="BW180" s="13">
        <f t="shared" si="391"/>
        <v>0</v>
      </c>
      <c r="BX180" s="13">
        <f t="shared" si="392"/>
        <v>0</v>
      </c>
      <c r="BY180" s="13">
        <f t="shared" si="393"/>
        <v>0</v>
      </c>
      <c r="BZ180" s="13">
        <f t="shared" si="394"/>
        <v>0</v>
      </c>
      <c r="CA180" s="13">
        <f t="shared" si="395"/>
        <v>0</v>
      </c>
      <c r="CB180" s="13">
        <f t="shared" si="396"/>
        <v>1</v>
      </c>
      <c r="CC180" s="13">
        <f t="shared" si="397"/>
        <v>0</v>
      </c>
      <c r="CD180" s="13">
        <f t="shared" si="398"/>
        <v>0</v>
      </c>
      <c r="CE180" s="13">
        <f t="shared" si="399"/>
        <v>0</v>
      </c>
      <c r="CF180" s="13">
        <f t="shared" si="400"/>
        <v>0</v>
      </c>
      <c r="CG180" s="13">
        <f t="shared" si="401"/>
        <v>0</v>
      </c>
      <c r="CH180" s="13">
        <f t="shared" si="402"/>
        <v>0</v>
      </c>
      <c r="CI180" s="13">
        <f t="shared" si="403"/>
        <v>0</v>
      </c>
      <c r="CJ180" s="13">
        <f t="shared" si="404"/>
        <v>0</v>
      </c>
      <c r="CK180" s="13">
        <f t="shared" si="405"/>
        <v>0</v>
      </c>
      <c r="CL180" s="13">
        <f t="shared" si="406"/>
        <v>0</v>
      </c>
      <c r="CM180" s="13">
        <f t="shared" si="407"/>
        <v>0</v>
      </c>
      <c r="CN180" s="13">
        <f t="shared" si="408"/>
        <v>0</v>
      </c>
      <c r="CO180" s="13">
        <f t="shared" si="409"/>
        <v>0</v>
      </c>
      <c r="CP180" s="13">
        <f t="shared" si="410"/>
        <v>0</v>
      </c>
      <c r="CQ180" s="13">
        <f t="shared" si="411"/>
        <v>0</v>
      </c>
      <c r="CR180" s="13">
        <f t="shared" si="412"/>
        <v>0</v>
      </c>
      <c r="CS180" s="13">
        <f t="shared" si="413"/>
        <v>0</v>
      </c>
      <c r="CT180" s="13">
        <f t="shared" si="414"/>
        <v>0</v>
      </c>
      <c r="CU180" s="13">
        <f t="shared" si="415"/>
        <v>0</v>
      </c>
      <c r="CV180" s="13">
        <f t="shared" si="416"/>
        <v>0</v>
      </c>
      <c r="CW180" s="13">
        <f t="shared" si="417"/>
        <v>0</v>
      </c>
      <c r="CX180" s="13">
        <f t="shared" si="418"/>
        <v>0</v>
      </c>
      <c r="CY180" s="13">
        <f t="shared" si="419"/>
        <v>0</v>
      </c>
      <c r="CZ180" s="13">
        <f t="shared" si="420"/>
        <v>0</v>
      </c>
      <c r="DA180" s="13">
        <f t="shared" si="421"/>
        <v>0</v>
      </c>
      <c r="DB180" s="13">
        <f t="shared" si="422"/>
        <v>0</v>
      </c>
      <c r="DC180" s="13">
        <f t="shared" si="423"/>
        <v>0</v>
      </c>
      <c r="DD180" s="13">
        <f t="shared" si="424"/>
        <v>0</v>
      </c>
      <c r="DE180" s="13">
        <f t="shared" si="425"/>
        <v>0</v>
      </c>
      <c r="DF180" s="13">
        <f t="shared" si="426"/>
        <v>0</v>
      </c>
      <c r="DG180" s="13">
        <f t="shared" si="427"/>
        <v>0</v>
      </c>
      <c r="DH180" s="13">
        <f t="shared" si="428"/>
        <v>0</v>
      </c>
      <c r="DI180" s="13">
        <f t="shared" si="429"/>
        <v>0</v>
      </c>
      <c r="DJ180" s="13">
        <f t="shared" si="430"/>
        <v>0</v>
      </c>
      <c r="DK180" s="13">
        <f t="shared" si="431"/>
        <v>0</v>
      </c>
      <c r="DL180" s="13">
        <f t="shared" si="432"/>
        <v>0</v>
      </c>
      <c r="DM180" s="13">
        <f t="shared" si="433"/>
        <v>0</v>
      </c>
      <c r="DN180" s="13">
        <f t="shared" si="434"/>
        <v>0</v>
      </c>
      <c r="DO180" s="13">
        <f t="shared" si="435"/>
        <v>0</v>
      </c>
      <c r="DP180" s="13">
        <f t="shared" si="436"/>
        <v>0</v>
      </c>
      <c r="DQ180" s="13">
        <f t="shared" si="437"/>
        <v>0</v>
      </c>
      <c r="DR180" s="13">
        <f t="shared" si="438"/>
        <v>0</v>
      </c>
      <c r="DS180" s="13">
        <f t="shared" si="439"/>
        <v>0</v>
      </c>
      <c r="DT180" s="13">
        <f t="shared" si="440"/>
        <v>0</v>
      </c>
      <c r="DU180" s="13">
        <f t="shared" si="441"/>
        <v>0</v>
      </c>
      <c r="DV180" s="13">
        <f t="shared" si="442"/>
        <v>0</v>
      </c>
      <c r="DW180" s="13">
        <f t="shared" si="443"/>
        <v>0</v>
      </c>
      <c r="DX180" s="13">
        <f t="shared" si="444"/>
        <v>0</v>
      </c>
      <c r="DY180" s="13">
        <f t="shared" si="445"/>
        <v>0</v>
      </c>
      <c r="DZ180" s="13">
        <f t="shared" si="446"/>
        <v>0</v>
      </c>
      <c r="EA180" s="13">
        <f t="shared" si="447"/>
        <v>0</v>
      </c>
      <c r="EB180" s="13">
        <f t="shared" si="448"/>
        <v>0</v>
      </c>
      <c r="EC180" s="13">
        <f t="shared" si="449"/>
        <v>0</v>
      </c>
      <c r="ED180" s="13">
        <f t="shared" si="450"/>
        <v>0</v>
      </c>
      <c r="EE180" s="13">
        <f t="shared" si="451"/>
        <v>0</v>
      </c>
      <c r="EF180" s="13">
        <f t="shared" si="452"/>
        <v>0</v>
      </c>
      <c r="EG180" s="13">
        <f t="shared" si="453"/>
        <v>0</v>
      </c>
      <c r="EH180" s="13">
        <f t="shared" si="454"/>
        <v>0</v>
      </c>
      <c r="EI180" s="13">
        <f t="shared" si="455"/>
        <v>0</v>
      </c>
      <c r="EJ180" s="13">
        <f t="shared" si="456"/>
        <v>0</v>
      </c>
      <c r="EK180" s="13">
        <f t="shared" si="457"/>
        <v>0</v>
      </c>
      <c r="EL180" s="13">
        <f t="shared" si="458"/>
        <v>0</v>
      </c>
      <c r="EM180" s="13">
        <f t="shared" si="459"/>
        <v>0</v>
      </c>
      <c r="EN180" s="13">
        <f t="shared" si="460"/>
        <v>0</v>
      </c>
      <c r="EO180" s="13">
        <f t="shared" si="461"/>
        <v>0</v>
      </c>
      <c r="EP180" s="13">
        <f t="shared" si="462"/>
        <v>0</v>
      </c>
      <c r="EQ180" s="13">
        <f t="shared" si="463"/>
        <v>0</v>
      </c>
      <c r="ER180" s="13">
        <f t="shared" si="464"/>
        <v>0</v>
      </c>
      <c r="ES180" s="13">
        <f t="shared" si="465"/>
        <v>0</v>
      </c>
      <c r="ET180" s="13">
        <f t="shared" si="466"/>
        <v>0</v>
      </c>
      <c r="EU180" s="13">
        <f t="shared" si="467"/>
        <v>0</v>
      </c>
      <c r="EV180" s="13">
        <f t="shared" si="468"/>
        <v>0</v>
      </c>
      <c r="EW180" s="13">
        <f t="shared" si="469"/>
        <v>0</v>
      </c>
      <c r="EX180" s="13">
        <f t="shared" si="470"/>
        <v>0</v>
      </c>
      <c r="EY180" s="13">
        <f t="shared" si="471"/>
        <v>0</v>
      </c>
      <c r="EZ180" s="13">
        <f t="shared" si="472"/>
        <v>0</v>
      </c>
      <c r="FA180" s="13">
        <f t="shared" si="473"/>
        <v>0</v>
      </c>
      <c r="FB180" s="13">
        <f t="shared" si="474"/>
        <v>0</v>
      </c>
      <c r="FC180" s="13">
        <f t="shared" si="475"/>
        <v>0</v>
      </c>
      <c r="FD180" s="13">
        <f t="shared" si="476"/>
        <v>0</v>
      </c>
      <c r="FE180" s="13">
        <f t="shared" si="477"/>
        <v>0</v>
      </c>
      <c r="FF180" s="13">
        <f t="shared" si="478"/>
        <v>0</v>
      </c>
      <c r="FG180" s="13">
        <f t="shared" si="479"/>
        <v>0</v>
      </c>
      <c r="FH180" s="13">
        <f t="shared" si="480"/>
        <v>0</v>
      </c>
      <c r="FI180" s="13">
        <f t="shared" si="481"/>
        <v>0</v>
      </c>
      <c r="FJ180" s="13">
        <f t="shared" si="482"/>
        <v>0</v>
      </c>
      <c r="FK180" s="13">
        <f t="shared" si="483"/>
        <v>0</v>
      </c>
      <c r="FL180" s="13">
        <f t="shared" si="484"/>
        <v>0</v>
      </c>
      <c r="FM180" s="13">
        <f t="shared" si="485"/>
        <v>0</v>
      </c>
      <c r="FN180" s="13">
        <f t="shared" si="486"/>
        <v>0</v>
      </c>
      <c r="FO180" s="13">
        <f t="shared" si="487"/>
        <v>0</v>
      </c>
      <c r="FP180" s="13">
        <f t="shared" si="488"/>
        <v>0</v>
      </c>
      <c r="FQ180" s="13">
        <f t="shared" si="489"/>
        <v>0</v>
      </c>
      <c r="FR180" s="13">
        <f t="shared" si="490"/>
        <v>0</v>
      </c>
      <c r="FS180" s="13">
        <f t="shared" si="491"/>
        <v>0</v>
      </c>
      <c r="FT180" s="13">
        <f t="shared" si="492"/>
        <v>0</v>
      </c>
      <c r="FU180" s="13">
        <f t="shared" si="493"/>
        <v>1</v>
      </c>
      <c r="FV180" s="13">
        <f t="shared" si="494"/>
        <v>0</v>
      </c>
      <c r="FW180" s="13">
        <f t="shared" si="495"/>
        <v>0</v>
      </c>
      <c r="FX180" s="13">
        <f t="shared" si="496"/>
        <v>0</v>
      </c>
      <c r="FY180" s="13">
        <f t="shared" si="497"/>
        <v>0</v>
      </c>
      <c r="FZ180" s="13">
        <f t="shared" si="498"/>
        <v>0</v>
      </c>
      <c r="GA180" s="13">
        <f t="shared" si="499"/>
        <v>0</v>
      </c>
      <c r="GB180" s="13">
        <f t="shared" si="500"/>
        <v>0</v>
      </c>
      <c r="GC180" s="13">
        <f t="shared" si="501"/>
        <v>0</v>
      </c>
      <c r="GD180" s="13">
        <f t="shared" si="502"/>
        <v>0</v>
      </c>
      <c r="GE180" s="13">
        <f t="shared" si="503"/>
        <v>0</v>
      </c>
      <c r="GF180" s="13">
        <f t="shared" si="504"/>
        <v>0</v>
      </c>
      <c r="GG180" s="13">
        <f t="shared" si="505"/>
        <v>0</v>
      </c>
      <c r="GH180" s="30">
        <f t="shared" si="506"/>
        <v>2</v>
      </c>
    </row>
    <row r="181" spans="1:190">
      <c r="A181" s="2">
        <f>'database including 834 studies'!A181</f>
        <v>180</v>
      </c>
      <c r="B181" s="2">
        <f>'database including 834 studies'!J181</f>
        <v>1</v>
      </c>
      <c r="C181" s="2">
        <f>'database including 834 studies'!K181</f>
        <v>4</v>
      </c>
      <c r="D181" s="2">
        <f>'database including 834 studies'!L181</f>
        <v>0</v>
      </c>
      <c r="E181" s="2">
        <f>'database including 834 studies'!M181</f>
        <v>1</v>
      </c>
      <c r="F181" s="2">
        <f>'database including 834 studies'!N181</f>
        <v>1</v>
      </c>
      <c r="G181" s="2">
        <f>'database including 834 studies'!O181</f>
        <v>1</v>
      </c>
      <c r="H181" s="2">
        <f>'database including 834 studies'!P181</f>
        <v>0</v>
      </c>
      <c r="I181" s="2">
        <f>'database including 834 studies'!Q181</f>
        <v>1</v>
      </c>
      <c r="J181" s="2">
        <f>'database including 834 studies'!R181</f>
        <v>2021</v>
      </c>
      <c r="K181" s="29">
        <f>'database including 834 studies'!A711</f>
        <v>710</v>
      </c>
      <c r="L181" s="2">
        <f>'database including 834 studies'!J711</f>
        <v>0</v>
      </c>
      <c r="M181" s="2">
        <f>'database including 834 studies'!K711</f>
        <v>5</v>
      </c>
      <c r="N181" s="2">
        <f>'database including 834 studies'!L711</f>
        <v>1</v>
      </c>
      <c r="O181" s="2">
        <f>'database including 834 studies'!M711</f>
        <v>1</v>
      </c>
      <c r="P181" s="2">
        <f>'database including 834 studies'!N711</f>
        <v>1</v>
      </c>
      <c r="Q181" s="2">
        <f>'database including 834 studies'!O711</f>
        <v>1</v>
      </c>
      <c r="R181" s="2">
        <f>'database including 834 studies'!P711</f>
        <v>1</v>
      </c>
      <c r="S181" s="2">
        <f>'database including 834 studies'!Q711</f>
        <v>0</v>
      </c>
      <c r="T181" s="2">
        <f>'database including 834 studies'!R711</f>
        <v>2022</v>
      </c>
      <c r="V181" s="13">
        <f t="shared" si="338"/>
        <v>0</v>
      </c>
      <c r="W181" s="13">
        <f t="shared" si="339"/>
        <v>0</v>
      </c>
      <c r="X181" s="13">
        <f t="shared" si="340"/>
        <v>0</v>
      </c>
      <c r="Y181" s="13">
        <f t="shared" si="341"/>
        <v>0</v>
      </c>
      <c r="Z181" s="13">
        <f t="shared" si="342"/>
        <v>0</v>
      </c>
      <c r="AA181" s="13">
        <f t="shared" si="343"/>
        <v>0</v>
      </c>
      <c r="AB181" s="13">
        <f t="shared" si="344"/>
        <v>0</v>
      </c>
      <c r="AC181" s="13">
        <f t="shared" si="345"/>
        <v>0</v>
      </c>
      <c r="AD181" s="13">
        <f t="shared" si="346"/>
        <v>0</v>
      </c>
      <c r="AE181" s="13">
        <f t="shared" si="347"/>
        <v>0</v>
      </c>
      <c r="AF181" s="13">
        <f t="shared" si="348"/>
        <v>0</v>
      </c>
      <c r="AG181" s="13">
        <f t="shared" si="349"/>
        <v>0</v>
      </c>
      <c r="AH181" s="13">
        <f t="shared" si="350"/>
        <v>0</v>
      </c>
      <c r="AI181" s="13">
        <f t="shared" si="351"/>
        <v>0</v>
      </c>
      <c r="AJ181" s="13">
        <f t="shared" si="352"/>
        <v>0</v>
      </c>
      <c r="AK181" s="13">
        <f t="shared" si="353"/>
        <v>0</v>
      </c>
      <c r="AL181" s="13">
        <f t="shared" si="354"/>
        <v>0</v>
      </c>
      <c r="AM181" s="13">
        <f t="shared" si="355"/>
        <v>0</v>
      </c>
      <c r="AN181" s="13">
        <f t="shared" si="356"/>
        <v>0</v>
      </c>
      <c r="AO181" s="13">
        <f t="shared" si="357"/>
        <v>0</v>
      </c>
      <c r="AP181" s="13">
        <f t="shared" si="358"/>
        <v>0</v>
      </c>
      <c r="AQ181" s="13">
        <f t="shared" si="359"/>
        <v>0</v>
      </c>
      <c r="AR181" s="13">
        <f t="shared" si="360"/>
        <v>0</v>
      </c>
      <c r="AS181" s="13">
        <f t="shared" si="361"/>
        <v>0</v>
      </c>
      <c r="AT181" s="13">
        <f t="shared" si="362"/>
        <v>0</v>
      </c>
      <c r="AU181" s="13">
        <f t="shared" si="363"/>
        <v>0</v>
      </c>
      <c r="AV181" s="13">
        <f t="shared" si="364"/>
        <v>0</v>
      </c>
      <c r="AW181" s="13">
        <f t="shared" si="365"/>
        <v>0</v>
      </c>
      <c r="AX181" s="13">
        <f t="shared" si="366"/>
        <v>0</v>
      </c>
      <c r="AY181" s="13">
        <f t="shared" si="367"/>
        <v>0</v>
      </c>
      <c r="AZ181" s="13">
        <f t="shared" si="368"/>
        <v>0</v>
      </c>
      <c r="BA181" s="13">
        <f t="shared" si="369"/>
        <v>0</v>
      </c>
      <c r="BB181" s="13">
        <f t="shared" si="370"/>
        <v>0</v>
      </c>
      <c r="BC181" s="13">
        <f t="shared" si="371"/>
        <v>0</v>
      </c>
      <c r="BD181" s="13">
        <f t="shared" si="372"/>
        <v>0</v>
      </c>
      <c r="BE181" s="13">
        <f t="shared" si="373"/>
        <v>0</v>
      </c>
      <c r="BF181" s="13">
        <f t="shared" si="374"/>
        <v>0</v>
      </c>
      <c r="BG181" s="13">
        <f t="shared" si="375"/>
        <v>0</v>
      </c>
      <c r="BH181" s="13">
        <f t="shared" si="376"/>
        <v>0</v>
      </c>
      <c r="BI181" s="13">
        <f t="shared" si="377"/>
        <v>0</v>
      </c>
      <c r="BJ181" s="13">
        <f t="shared" si="378"/>
        <v>0</v>
      </c>
      <c r="BK181" s="13">
        <f t="shared" si="379"/>
        <v>0</v>
      </c>
      <c r="BL181" s="13">
        <f t="shared" si="380"/>
        <v>0</v>
      </c>
      <c r="BM181" s="13">
        <f t="shared" si="381"/>
        <v>0</v>
      </c>
      <c r="BN181" s="13">
        <f t="shared" si="382"/>
        <v>0</v>
      </c>
      <c r="BO181" s="13">
        <f t="shared" si="383"/>
        <v>0</v>
      </c>
      <c r="BP181" s="13">
        <f t="shared" si="384"/>
        <v>0</v>
      </c>
      <c r="BQ181" s="13">
        <f t="shared" si="385"/>
        <v>0</v>
      </c>
      <c r="BR181" s="13">
        <f t="shared" si="386"/>
        <v>0</v>
      </c>
      <c r="BS181" s="13">
        <f t="shared" si="387"/>
        <v>0</v>
      </c>
      <c r="BT181" s="13">
        <f t="shared" si="388"/>
        <v>0</v>
      </c>
      <c r="BU181" s="13">
        <f t="shared" si="389"/>
        <v>0</v>
      </c>
      <c r="BV181" s="13">
        <f t="shared" si="390"/>
        <v>0</v>
      </c>
      <c r="BW181" s="13">
        <f t="shared" si="391"/>
        <v>0</v>
      </c>
      <c r="BX181" s="13">
        <f t="shared" si="392"/>
        <v>0</v>
      </c>
      <c r="BY181" s="13">
        <f t="shared" si="393"/>
        <v>0</v>
      </c>
      <c r="BZ181" s="13">
        <f t="shared" si="394"/>
        <v>0</v>
      </c>
      <c r="CA181" s="13">
        <f t="shared" si="395"/>
        <v>0</v>
      </c>
      <c r="CB181" s="13">
        <f t="shared" si="396"/>
        <v>1</v>
      </c>
      <c r="CC181" s="13">
        <f t="shared" si="397"/>
        <v>0</v>
      </c>
      <c r="CD181" s="13">
        <f t="shared" si="398"/>
        <v>0</v>
      </c>
      <c r="CE181" s="13">
        <f t="shared" si="399"/>
        <v>0</v>
      </c>
      <c r="CF181" s="13">
        <f t="shared" si="400"/>
        <v>0</v>
      </c>
      <c r="CG181" s="13">
        <f t="shared" si="401"/>
        <v>0</v>
      </c>
      <c r="CH181" s="13">
        <f t="shared" si="402"/>
        <v>0</v>
      </c>
      <c r="CI181" s="13">
        <f t="shared" si="403"/>
        <v>0</v>
      </c>
      <c r="CJ181" s="13">
        <f t="shared" si="404"/>
        <v>0</v>
      </c>
      <c r="CK181" s="13">
        <f t="shared" si="405"/>
        <v>0</v>
      </c>
      <c r="CL181" s="13">
        <f t="shared" si="406"/>
        <v>0</v>
      </c>
      <c r="CM181" s="13">
        <f t="shared" si="407"/>
        <v>0</v>
      </c>
      <c r="CN181" s="13">
        <f t="shared" si="408"/>
        <v>0</v>
      </c>
      <c r="CO181" s="13">
        <f t="shared" si="409"/>
        <v>0</v>
      </c>
      <c r="CP181" s="13">
        <f t="shared" si="410"/>
        <v>0</v>
      </c>
      <c r="CQ181" s="13">
        <f t="shared" si="411"/>
        <v>0</v>
      </c>
      <c r="CR181" s="13">
        <f t="shared" si="412"/>
        <v>0</v>
      </c>
      <c r="CS181" s="13">
        <f t="shared" si="413"/>
        <v>0</v>
      </c>
      <c r="CT181" s="13">
        <f t="shared" si="414"/>
        <v>0</v>
      </c>
      <c r="CU181" s="13">
        <f t="shared" si="415"/>
        <v>0</v>
      </c>
      <c r="CV181" s="13">
        <f t="shared" si="416"/>
        <v>0</v>
      </c>
      <c r="CW181" s="13">
        <f t="shared" si="417"/>
        <v>0</v>
      </c>
      <c r="CX181" s="13">
        <f t="shared" si="418"/>
        <v>0</v>
      </c>
      <c r="CY181" s="13">
        <f t="shared" si="419"/>
        <v>0</v>
      </c>
      <c r="CZ181" s="13">
        <f t="shared" si="420"/>
        <v>0</v>
      </c>
      <c r="DA181" s="13">
        <f t="shared" si="421"/>
        <v>0</v>
      </c>
      <c r="DB181" s="13">
        <f t="shared" si="422"/>
        <v>0</v>
      </c>
      <c r="DC181" s="13">
        <f t="shared" si="423"/>
        <v>0</v>
      </c>
      <c r="DD181" s="13">
        <f t="shared" si="424"/>
        <v>0</v>
      </c>
      <c r="DE181" s="13">
        <f t="shared" si="425"/>
        <v>0</v>
      </c>
      <c r="DF181" s="13">
        <f t="shared" si="426"/>
        <v>0</v>
      </c>
      <c r="DG181" s="13">
        <f t="shared" si="427"/>
        <v>0</v>
      </c>
      <c r="DH181" s="13">
        <f t="shared" si="428"/>
        <v>0</v>
      </c>
      <c r="DI181" s="13">
        <f t="shared" si="429"/>
        <v>0</v>
      </c>
      <c r="DJ181" s="13">
        <f t="shared" si="430"/>
        <v>0</v>
      </c>
      <c r="DK181" s="13">
        <f t="shared" si="431"/>
        <v>0</v>
      </c>
      <c r="DL181" s="13">
        <f t="shared" si="432"/>
        <v>0</v>
      </c>
      <c r="DM181" s="13">
        <f t="shared" si="433"/>
        <v>0</v>
      </c>
      <c r="DN181" s="13">
        <f t="shared" si="434"/>
        <v>0</v>
      </c>
      <c r="DO181" s="13">
        <f t="shared" si="435"/>
        <v>0</v>
      </c>
      <c r="DP181" s="13">
        <f t="shared" si="436"/>
        <v>0</v>
      </c>
      <c r="DQ181" s="13">
        <f t="shared" si="437"/>
        <v>0</v>
      </c>
      <c r="DR181" s="13">
        <f t="shared" si="438"/>
        <v>0</v>
      </c>
      <c r="DS181" s="13">
        <f t="shared" si="439"/>
        <v>0</v>
      </c>
      <c r="DT181" s="13">
        <f t="shared" si="440"/>
        <v>0</v>
      </c>
      <c r="DU181" s="13">
        <f t="shared" si="441"/>
        <v>0</v>
      </c>
      <c r="DV181" s="13">
        <f t="shared" si="442"/>
        <v>0</v>
      </c>
      <c r="DW181" s="13">
        <f t="shared" si="443"/>
        <v>0</v>
      </c>
      <c r="DX181" s="13">
        <f t="shared" si="444"/>
        <v>0</v>
      </c>
      <c r="DY181" s="13">
        <f t="shared" si="445"/>
        <v>0</v>
      </c>
      <c r="DZ181" s="13">
        <f t="shared" si="446"/>
        <v>0</v>
      </c>
      <c r="EA181" s="13">
        <f t="shared" si="447"/>
        <v>0</v>
      </c>
      <c r="EB181" s="13">
        <f t="shared" si="448"/>
        <v>0</v>
      </c>
      <c r="EC181" s="13">
        <f t="shared" si="449"/>
        <v>0</v>
      </c>
      <c r="ED181" s="13">
        <f t="shared" si="450"/>
        <v>0</v>
      </c>
      <c r="EE181" s="13">
        <f t="shared" si="451"/>
        <v>0</v>
      </c>
      <c r="EF181" s="13">
        <f t="shared" si="452"/>
        <v>0</v>
      </c>
      <c r="EG181" s="13">
        <f t="shared" si="453"/>
        <v>0</v>
      </c>
      <c r="EH181" s="13">
        <f t="shared" si="454"/>
        <v>0</v>
      </c>
      <c r="EI181" s="13">
        <f t="shared" si="455"/>
        <v>0</v>
      </c>
      <c r="EJ181" s="13">
        <f t="shared" si="456"/>
        <v>0</v>
      </c>
      <c r="EK181" s="13">
        <f t="shared" si="457"/>
        <v>0</v>
      </c>
      <c r="EL181" s="13">
        <f t="shared" si="458"/>
        <v>0</v>
      </c>
      <c r="EM181" s="13">
        <f t="shared" si="459"/>
        <v>0</v>
      </c>
      <c r="EN181" s="13">
        <f t="shared" si="460"/>
        <v>0</v>
      </c>
      <c r="EO181" s="13">
        <f t="shared" si="461"/>
        <v>0</v>
      </c>
      <c r="EP181" s="13">
        <f t="shared" si="462"/>
        <v>0</v>
      </c>
      <c r="EQ181" s="13">
        <f t="shared" si="463"/>
        <v>0</v>
      </c>
      <c r="ER181" s="13">
        <f t="shared" si="464"/>
        <v>0</v>
      </c>
      <c r="ES181" s="13">
        <f t="shared" si="465"/>
        <v>0</v>
      </c>
      <c r="ET181" s="13">
        <f t="shared" si="466"/>
        <v>0</v>
      </c>
      <c r="EU181" s="13">
        <f t="shared" si="467"/>
        <v>0</v>
      </c>
      <c r="EV181" s="13">
        <f t="shared" si="468"/>
        <v>0</v>
      </c>
      <c r="EW181" s="13">
        <f t="shared" si="469"/>
        <v>0</v>
      </c>
      <c r="EX181" s="13">
        <f t="shared" si="470"/>
        <v>0</v>
      </c>
      <c r="EY181" s="13">
        <f t="shared" si="471"/>
        <v>0</v>
      </c>
      <c r="EZ181" s="13">
        <f t="shared" si="472"/>
        <v>0</v>
      </c>
      <c r="FA181" s="13">
        <f t="shared" si="473"/>
        <v>0</v>
      </c>
      <c r="FB181" s="13">
        <f t="shared" si="474"/>
        <v>0</v>
      </c>
      <c r="FC181" s="13">
        <f t="shared" si="475"/>
        <v>0</v>
      </c>
      <c r="FD181" s="13">
        <f t="shared" si="476"/>
        <v>0</v>
      </c>
      <c r="FE181" s="13">
        <f t="shared" si="477"/>
        <v>0</v>
      </c>
      <c r="FF181" s="13">
        <f t="shared" si="478"/>
        <v>0</v>
      </c>
      <c r="FG181" s="13">
        <f t="shared" si="479"/>
        <v>0</v>
      </c>
      <c r="FH181" s="13">
        <f t="shared" si="480"/>
        <v>0</v>
      </c>
      <c r="FI181" s="13">
        <f t="shared" si="481"/>
        <v>0</v>
      </c>
      <c r="FJ181" s="13">
        <f t="shared" si="482"/>
        <v>0</v>
      </c>
      <c r="FK181" s="13">
        <f t="shared" si="483"/>
        <v>0</v>
      </c>
      <c r="FL181" s="13">
        <f t="shared" si="484"/>
        <v>0</v>
      </c>
      <c r="FM181" s="13">
        <f t="shared" si="485"/>
        <v>0</v>
      </c>
      <c r="FN181" s="13">
        <f t="shared" si="486"/>
        <v>0</v>
      </c>
      <c r="FO181" s="13">
        <f t="shared" si="487"/>
        <v>0</v>
      </c>
      <c r="FP181" s="13">
        <f t="shared" si="488"/>
        <v>0</v>
      </c>
      <c r="FQ181" s="13">
        <f t="shared" si="489"/>
        <v>0</v>
      </c>
      <c r="FR181" s="13">
        <f t="shared" si="490"/>
        <v>0</v>
      </c>
      <c r="FS181" s="13">
        <f t="shared" si="491"/>
        <v>0</v>
      </c>
      <c r="FT181" s="13">
        <f t="shared" si="492"/>
        <v>0</v>
      </c>
      <c r="FU181" s="13">
        <f t="shared" si="493"/>
        <v>1</v>
      </c>
      <c r="FV181" s="13">
        <f t="shared" si="494"/>
        <v>0</v>
      </c>
      <c r="FW181" s="13">
        <f t="shared" si="495"/>
        <v>0</v>
      </c>
      <c r="FX181" s="13">
        <f t="shared" si="496"/>
        <v>0</v>
      </c>
      <c r="FY181" s="13">
        <f t="shared" si="497"/>
        <v>0</v>
      </c>
      <c r="FZ181" s="13">
        <f t="shared" si="498"/>
        <v>0</v>
      </c>
      <c r="GA181" s="13">
        <f t="shared" si="499"/>
        <v>0</v>
      </c>
      <c r="GB181" s="13">
        <f t="shared" si="500"/>
        <v>0</v>
      </c>
      <c r="GC181" s="13">
        <f t="shared" si="501"/>
        <v>0</v>
      </c>
      <c r="GD181" s="13">
        <f t="shared" si="502"/>
        <v>0</v>
      </c>
      <c r="GE181" s="13">
        <f t="shared" si="503"/>
        <v>0</v>
      </c>
      <c r="GF181" s="13">
        <f t="shared" si="504"/>
        <v>0</v>
      </c>
      <c r="GG181" s="13">
        <f t="shared" si="505"/>
        <v>0</v>
      </c>
      <c r="GH181" s="30">
        <f t="shared" si="506"/>
        <v>2</v>
      </c>
    </row>
    <row r="182" spans="1:190">
      <c r="A182" s="2">
        <f>'database including 834 studies'!A182</f>
        <v>181</v>
      </c>
      <c r="B182" s="2">
        <f>'database including 834 studies'!J182</f>
        <v>1</v>
      </c>
      <c r="C182" s="2">
        <f>'database including 834 studies'!K182</f>
        <v>4</v>
      </c>
      <c r="D182" s="2">
        <f>'database including 834 studies'!L182</f>
        <v>1</v>
      </c>
      <c r="E182" s="2">
        <f>'database including 834 studies'!M182</f>
        <v>1</v>
      </c>
      <c r="F182" s="2">
        <f>'database including 834 studies'!N182</f>
        <v>1</v>
      </c>
      <c r="G182" s="2">
        <f>'database including 834 studies'!O182</f>
        <v>0</v>
      </c>
      <c r="H182" s="2">
        <f>'database including 834 studies'!P182</f>
        <v>1</v>
      </c>
      <c r="I182" s="2">
        <f>'database including 834 studies'!Q182</f>
        <v>0</v>
      </c>
      <c r="J182" s="2">
        <f>'database including 834 studies'!R182</f>
        <v>2021</v>
      </c>
      <c r="K182" s="29">
        <f>'database including 834 studies'!A712</f>
        <v>711</v>
      </c>
      <c r="L182" s="2">
        <f>'database including 834 studies'!J712</f>
        <v>0</v>
      </c>
      <c r="M182" s="2">
        <f>'database including 834 studies'!K712</f>
        <v>5</v>
      </c>
      <c r="N182" s="2">
        <f>'database including 834 studies'!L712</f>
        <v>0</v>
      </c>
      <c r="O182" s="2">
        <f>'database including 834 studies'!M712</f>
        <v>1</v>
      </c>
      <c r="P182" s="2">
        <f>'database including 834 studies'!N712</f>
        <v>1</v>
      </c>
      <c r="Q182" s="2">
        <f>'database including 834 studies'!O712</f>
        <v>1</v>
      </c>
      <c r="R182" s="2">
        <f>'database including 834 studies'!P712</f>
        <v>1</v>
      </c>
      <c r="S182" s="2">
        <f>'database including 834 studies'!Q712</f>
        <v>1</v>
      </c>
      <c r="T182" s="2">
        <f>'database including 834 studies'!R712</f>
        <v>2016</v>
      </c>
      <c r="V182" s="13">
        <f t="shared" si="338"/>
        <v>0</v>
      </c>
      <c r="W182" s="13">
        <f t="shared" si="339"/>
        <v>0</v>
      </c>
      <c r="X182" s="13">
        <f t="shared" si="340"/>
        <v>0</v>
      </c>
      <c r="Y182" s="13">
        <f t="shared" si="341"/>
        <v>0</v>
      </c>
      <c r="Z182" s="13">
        <f t="shared" si="342"/>
        <v>0</v>
      </c>
      <c r="AA182" s="13">
        <f t="shared" si="343"/>
        <v>0</v>
      </c>
      <c r="AB182" s="13">
        <f t="shared" si="344"/>
        <v>0</v>
      </c>
      <c r="AC182" s="13">
        <f t="shared" si="345"/>
        <v>0</v>
      </c>
      <c r="AD182" s="13">
        <f t="shared" si="346"/>
        <v>0</v>
      </c>
      <c r="AE182" s="13">
        <f t="shared" si="347"/>
        <v>0</v>
      </c>
      <c r="AF182" s="13">
        <f t="shared" si="348"/>
        <v>0</v>
      </c>
      <c r="AG182" s="13">
        <f t="shared" si="349"/>
        <v>0</v>
      </c>
      <c r="AH182" s="13">
        <f t="shared" si="350"/>
        <v>0</v>
      </c>
      <c r="AI182" s="13">
        <f t="shared" si="351"/>
        <v>0</v>
      </c>
      <c r="AJ182" s="13">
        <f t="shared" si="352"/>
        <v>0</v>
      </c>
      <c r="AK182" s="13">
        <f t="shared" si="353"/>
        <v>0</v>
      </c>
      <c r="AL182" s="13">
        <f t="shared" si="354"/>
        <v>0</v>
      </c>
      <c r="AM182" s="13">
        <f t="shared" si="355"/>
        <v>0</v>
      </c>
      <c r="AN182" s="13">
        <f t="shared" si="356"/>
        <v>0</v>
      </c>
      <c r="AO182" s="13">
        <f t="shared" si="357"/>
        <v>0</v>
      </c>
      <c r="AP182" s="13">
        <f t="shared" si="358"/>
        <v>0</v>
      </c>
      <c r="AQ182" s="13">
        <f t="shared" si="359"/>
        <v>0</v>
      </c>
      <c r="AR182" s="13">
        <f t="shared" si="360"/>
        <v>0</v>
      </c>
      <c r="AS182" s="13">
        <f t="shared" si="361"/>
        <v>0</v>
      </c>
      <c r="AT182" s="13">
        <f t="shared" si="362"/>
        <v>0</v>
      </c>
      <c r="AU182" s="13">
        <f t="shared" si="363"/>
        <v>0</v>
      </c>
      <c r="AV182" s="13">
        <f t="shared" si="364"/>
        <v>0</v>
      </c>
      <c r="AW182" s="13">
        <f t="shared" si="365"/>
        <v>0</v>
      </c>
      <c r="AX182" s="13">
        <f t="shared" si="366"/>
        <v>0</v>
      </c>
      <c r="AY182" s="13">
        <f t="shared" si="367"/>
        <v>0</v>
      </c>
      <c r="AZ182" s="13">
        <f t="shared" si="368"/>
        <v>0</v>
      </c>
      <c r="BA182" s="13">
        <f t="shared" si="369"/>
        <v>0</v>
      </c>
      <c r="BB182" s="13">
        <f t="shared" si="370"/>
        <v>0</v>
      </c>
      <c r="BC182" s="13">
        <f t="shared" si="371"/>
        <v>0</v>
      </c>
      <c r="BD182" s="13">
        <f t="shared" si="372"/>
        <v>0</v>
      </c>
      <c r="BE182" s="13">
        <f t="shared" si="373"/>
        <v>0</v>
      </c>
      <c r="BF182" s="13">
        <f t="shared" si="374"/>
        <v>0</v>
      </c>
      <c r="BG182" s="13">
        <f t="shared" si="375"/>
        <v>0</v>
      </c>
      <c r="BH182" s="13">
        <f t="shared" si="376"/>
        <v>0</v>
      </c>
      <c r="BI182" s="13">
        <f t="shared" si="377"/>
        <v>0</v>
      </c>
      <c r="BJ182" s="13">
        <f t="shared" si="378"/>
        <v>0</v>
      </c>
      <c r="BK182" s="13">
        <f t="shared" si="379"/>
        <v>0</v>
      </c>
      <c r="BL182" s="13">
        <f t="shared" si="380"/>
        <v>0</v>
      </c>
      <c r="BM182" s="13">
        <f t="shared" si="381"/>
        <v>0</v>
      </c>
      <c r="BN182" s="13">
        <f t="shared" si="382"/>
        <v>0</v>
      </c>
      <c r="BO182" s="13">
        <f t="shared" si="383"/>
        <v>0</v>
      </c>
      <c r="BP182" s="13">
        <f t="shared" si="384"/>
        <v>0</v>
      </c>
      <c r="BQ182" s="13">
        <f t="shared" si="385"/>
        <v>0</v>
      </c>
      <c r="BR182" s="13">
        <f t="shared" si="386"/>
        <v>0</v>
      </c>
      <c r="BS182" s="13">
        <f t="shared" si="387"/>
        <v>0</v>
      </c>
      <c r="BT182" s="13">
        <f t="shared" si="388"/>
        <v>0</v>
      </c>
      <c r="BU182" s="13">
        <f t="shared" si="389"/>
        <v>0</v>
      </c>
      <c r="BV182" s="13">
        <f t="shared" si="390"/>
        <v>0</v>
      </c>
      <c r="BW182" s="13">
        <f t="shared" si="391"/>
        <v>0</v>
      </c>
      <c r="BX182" s="13">
        <f t="shared" si="392"/>
        <v>0</v>
      </c>
      <c r="BY182" s="13">
        <f t="shared" si="393"/>
        <v>0</v>
      </c>
      <c r="BZ182" s="13">
        <f t="shared" si="394"/>
        <v>0</v>
      </c>
      <c r="CA182" s="13">
        <f t="shared" si="395"/>
        <v>0</v>
      </c>
      <c r="CB182" s="13">
        <f t="shared" si="396"/>
        <v>1</v>
      </c>
      <c r="CC182" s="13">
        <f t="shared" si="397"/>
        <v>0</v>
      </c>
      <c r="CD182" s="13">
        <f t="shared" si="398"/>
        <v>0</v>
      </c>
      <c r="CE182" s="13">
        <f t="shared" si="399"/>
        <v>0</v>
      </c>
      <c r="CF182" s="13">
        <f t="shared" si="400"/>
        <v>0</v>
      </c>
      <c r="CG182" s="13">
        <f t="shared" si="401"/>
        <v>0</v>
      </c>
      <c r="CH182" s="13">
        <f t="shared" si="402"/>
        <v>0</v>
      </c>
      <c r="CI182" s="13">
        <f t="shared" si="403"/>
        <v>0</v>
      </c>
      <c r="CJ182" s="13">
        <f t="shared" si="404"/>
        <v>0</v>
      </c>
      <c r="CK182" s="13">
        <f t="shared" si="405"/>
        <v>0</v>
      </c>
      <c r="CL182" s="13">
        <f t="shared" si="406"/>
        <v>0</v>
      </c>
      <c r="CM182" s="13">
        <f t="shared" si="407"/>
        <v>0</v>
      </c>
      <c r="CN182" s="13">
        <f t="shared" si="408"/>
        <v>0</v>
      </c>
      <c r="CO182" s="13">
        <f t="shared" si="409"/>
        <v>0</v>
      </c>
      <c r="CP182" s="13">
        <f t="shared" si="410"/>
        <v>0</v>
      </c>
      <c r="CQ182" s="13">
        <f t="shared" si="411"/>
        <v>0</v>
      </c>
      <c r="CR182" s="13">
        <f t="shared" si="412"/>
        <v>0</v>
      </c>
      <c r="CS182" s="13">
        <f t="shared" si="413"/>
        <v>0</v>
      </c>
      <c r="CT182" s="13">
        <f t="shared" si="414"/>
        <v>0</v>
      </c>
      <c r="CU182" s="13">
        <f t="shared" si="415"/>
        <v>0</v>
      </c>
      <c r="CV182" s="13">
        <f t="shared" si="416"/>
        <v>0</v>
      </c>
      <c r="CW182" s="13">
        <f t="shared" si="417"/>
        <v>0</v>
      </c>
      <c r="CX182" s="13">
        <f t="shared" si="418"/>
        <v>0</v>
      </c>
      <c r="CY182" s="13">
        <f t="shared" si="419"/>
        <v>0</v>
      </c>
      <c r="CZ182" s="13">
        <f t="shared" si="420"/>
        <v>0</v>
      </c>
      <c r="DA182" s="13">
        <f t="shared" si="421"/>
        <v>0</v>
      </c>
      <c r="DB182" s="13">
        <f t="shared" si="422"/>
        <v>0</v>
      </c>
      <c r="DC182" s="13">
        <f t="shared" si="423"/>
        <v>0</v>
      </c>
      <c r="DD182" s="13">
        <f t="shared" si="424"/>
        <v>0</v>
      </c>
      <c r="DE182" s="13">
        <f t="shared" si="425"/>
        <v>0</v>
      </c>
      <c r="DF182" s="13">
        <f t="shared" si="426"/>
        <v>0</v>
      </c>
      <c r="DG182" s="13">
        <f t="shared" si="427"/>
        <v>0</v>
      </c>
      <c r="DH182" s="13">
        <f t="shared" si="428"/>
        <v>0</v>
      </c>
      <c r="DI182" s="13">
        <f t="shared" si="429"/>
        <v>0</v>
      </c>
      <c r="DJ182" s="13">
        <f t="shared" si="430"/>
        <v>0</v>
      </c>
      <c r="DK182" s="13">
        <f t="shared" si="431"/>
        <v>0</v>
      </c>
      <c r="DL182" s="13">
        <f t="shared" si="432"/>
        <v>0</v>
      </c>
      <c r="DM182" s="13">
        <f t="shared" si="433"/>
        <v>0</v>
      </c>
      <c r="DN182" s="13">
        <f t="shared" si="434"/>
        <v>0</v>
      </c>
      <c r="DO182" s="13">
        <f t="shared" si="435"/>
        <v>0</v>
      </c>
      <c r="DP182" s="13">
        <f t="shared" si="436"/>
        <v>0</v>
      </c>
      <c r="DQ182" s="13">
        <f t="shared" si="437"/>
        <v>0</v>
      </c>
      <c r="DR182" s="13">
        <f t="shared" si="438"/>
        <v>0</v>
      </c>
      <c r="DS182" s="13">
        <f t="shared" si="439"/>
        <v>0</v>
      </c>
      <c r="DT182" s="13">
        <f t="shared" si="440"/>
        <v>0</v>
      </c>
      <c r="DU182" s="13">
        <f t="shared" si="441"/>
        <v>0</v>
      </c>
      <c r="DV182" s="13">
        <f t="shared" si="442"/>
        <v>0</v>
      </c>
      <c r="DW182" s="13">
        <f t="shared" si="443"/>
        <v>0</v>
      </c>
      <c r="DX182" s="13">
        <f t="shared" si="444"/>
        <v>0</v>
      </c>
      <c r="DY182" s="13">
        <f t="shared" si="445"/>
        <v>0</v>
      </c>
      <c r="DZ182" s="13">
        <f t="shared" si="446"/>
        <v>0</v>
      </c>
      <c r="EA182" s="13">
        <f t="shared" si="447"/>
        <v>0</v>
      </c>
      <c r="EB182" s="13">
        <f t="shared" si="448"/>
        <v>0</v>
      </c>
      <c r="EC182" s="13">
        <f t="shared" si="449"/>
        <v>0</v>
      </c>
      <c r="ED182" s="13">
        <f t="shared" si="450"/>
        <v>0</v>
      </c>
      <c r="EE182" s="13">
        <f t="shared" si="451"/>
        <v>0</v>
      </c>
      <c r="EF182" s="13">
        <f t="shared" si="452"/>
        <v>0</v>
      </c>
      <c r="EG182" s="13">
        <f t="shared" si="453"/>
        <v>0</v>
      </c>
      <c r="EH182" s="13">
        <f t="shared" si="454"/>
        <v>0</v>
      </c>
      <c r="EI182" s="13">
        <f t="shared" si="455"/>
        <v>0</v>
      </c>
      <c r="EJ182" s="13">
        <f t="shared" si="456"/>
        <v>0</v>
      </c>
      <c r="EK182" s="13">
        <f t="shared" si="457"/>
        <v>0</v>
      </c>
      <c r="EL182" s="13">
        <f t="shared" si="458"/>
        <v>0</v>
      </c>
      <c r="EM182" s="13">
        <f t="shared" si="459"/>
        <v>0</v>
      </c>
      <c r="EN182" s="13">
        <f t="shared" si="460"/>
        <v>0</v>
      </c>
      <c r="EO182" s="13">
        <f t="shared" si="461"/>
        <v>0</v>
      </c>
      <c r="EP182" s="13">
        <f t="shared" si="462"/>
        <v>0</v>
      </c>
      <c r="EQ182" s="13">
        <f t="shared" si="463"/>
        <v>0</v>
      </c>
      <c r="ER182" s="13">
        <f t="shared" si="464"/>
        <v>0</v>
      </c>
      <c r="ES182" s="13">
        <f t="shared" si="465"/>
        <v>0</v>
      </c>
      <c r="ET182" s="13">
        <f t="shared" si="466"/>
        <v>0</v>
      </c>
      <c r="EU182" s="13">
        <f t="shared" si="467"/>
        <v>0</v>
      </c>
      <c r="EV182" s="13">
        <f t="shared" si="468"/>
        <v>0</v>
      </c>
      <c r="EW182" s="13">
        <f t="shared" si="469"/>
        <v>0</v>
      </c>
      <c r="EX182" s="13">
        <f t="shared" si="470"/>
        <v>0</v>
      </c>
      <c r="EY182" s="13">
        <f t="shared" si="471"/>
        <v>0</v>
      </c>
      <c r="EZ182" s="13">
        <f t="shared" si="472"/>
        <v>0</v>
      </c>
      <c r="FA182" s="13">
        <f t="shared" si="473"/>
        <v>0</v>
      </c>
      <c r="FB182" s="13">
        <f t="shared" si="474"/>
        <v>0</v>
      </c>
      <c r="FC182" s="13">
        <f t="shared" si="475"/>
        <v>0</v>
      </c>
      <c r="FD182" s="13">
        <f t="shared" si="476"/>
        <v>0</v>
      </c>
      <c r="FE182" s="13">
        <f t="shared" si="477"/>
        <v>0</v>
      </c>
      <c r="FF182" s="13">
        <f t="shared" si="478"/>
        <v>0</v>
      </c>
      <c r="FG182" s="13">
        <f t="shared" si="479"/>
        <v>0</v>
      </c>
      <c r="FH182" s="13">
        <f t="shared" si="480"/>
        <v>0</v>
      </c>
      <c r="FI182" s="13">
        <f t="shared" si="481"/>
        <v>0</v>
      </c>
      <c r="FJ182" s="13">
        <f t="shared" si="482"/>
        <v>0</v>
      </c>
      <c r="FK182" s="13">
        <f t="shared" si="483"/>
        <v>0</v>
      </c>
      <c r="FL182" s="13">
        <f t="shared" si="484"/>
        <v>0</v>
      </c>
      <c r="FM182" s="13">
        <f t="shared" si="485"/>
        <v>0</v>
      </c>
      <c r="FN182" s="13">
        <f t="shared" si="486"/>
        <v>0</v>
      </c>
      <c r="FO182" s="13">
        <f t="shared" si="487"/>
        <v>1</v>
      </c>
      <c r="FP182" s="13">
        <f t="shared" si="488"/>
        <v>0</v>
      </c>
      <c r="FQ182" s="13">
        <f t="shared" si="489"/>
        <v>0</v>
      </c>
      <c r="FR182" s="13">
        <f t="shared" si="490"/>
        <v>0</v>
      </c>
      <c r="FS182" s="13">
        <f t="shared" si="491"/>
        <v>0</v>
      </c>
      <c r="FT182" s="13">
        <f t="shared" si="492"/>
        <v>0</v>
      </c>
      <c r="FU182" s="13">
        <f t="shared" si="493"/>
        <v>0</v>
      </c>
      <c r="FV182" s="13">
        <f t="shared" si="494"/>
        <v>0</v>
      </c>
      <c r="FW182" s="13">
        <f t="shared" si="495"/>
        <v>0</v>
      </c>
      <c r="FX182" s="13">
        <f t="shared" si="496"/>
        <v>0</v>
      </c>
      <c r="FY182" s="13">
        <f t="shared" si="497"/>
        <v>0</v>
      </c>
      <c r="FZ182" s="13">
        <f t="shared" si="498"/>
        <v>0</v>
      </c>
      <c r="GA182" s="13">
        <f t="shared" si="499"/>
        <v>0</v>
      </c>
      <c r="GB182" s="13">
        <f t="shared" si="500"/>
        <v>0</v>
      </c>
      <c r="GC182" s="13">
        <f t="shared" si="501"/>
        <v>0</v>
      </c>
      <c r="GD182" s="13">
        <f t="shared" si="502"/>
        <v>0</v>
      </c>
      <c r="GE182" s="13">
        <f t="shared" si="503"/>
        <v>0</v>
      </c>
      <c r="GF182" s="13">
        <f t="shared" si="504"/>
        <v>0</v>
      </c>
      <c r="GG182" s="13">
        <f t="shared" si="505"/>
        <v>0</v>
      </c>
      <c r="GH182" s="30">
        <f t="shared" si="506"/>
        <v>2</v>
      </c>
    </row>
    <row r="183" spans="1:190">
      <c r="A183" s="2">
        <f>'database including 834 studies'!A183</f>
        <v>182</v>
      </c>
      <c r="B183" s="2">
        <f>'database including 834 studies'!J183</f>
        <v>1</v>
      </c>
      <c r="C183" s="2">
        <f>'database including 834 studies'!K183</f>
        <v>4</v>
      </c>
      <c r="D183" s="2">
        <f>'database including 834 studies'!L183</f>
        <v>1</v>
      </c>
      <c r="E183" s="2">
        <f>'database including 834 studies'!M183</f>
        <v>1</v>
      </c>
      <c r="F183" s="2">
        <f>'database including 834 studies'!N183</f>
        <v>1</v>
      </c>
      <c r="G183" s="2">
        <f>'database including 834 studies'!O183</f>
        <v>1</v>
      </c>
      <c r="H183" s="2">
        <f>'database including 834 studies'!P183</f>
        <v>0</v>
      </c>
      <c r="I183" s="2">
        <f>'database including 834 studies'!Q183</f>
        <v>0</v>
      </c>
      <c r="J183" s="2">
        <f>'database including 834 studies'!R183</f>
        <v>2020</v>
      </c>
      <c r="K183" s="29">
        <f>'database including 834 studies'!A713</f>
        <v>712</v>
      </c>
      <c r="L183" s="2">
        <f>'database including 834 studies'!J713</f>
        <v>0</v>
      </c>
      <c r="M183" s="2">
        <f>'database including 834 studies'!K713</f>
        <v>5</v>
      </c>
      <c r="N183" s="2">
        <f>'database including 834 studies'!L713</f>
        <v>1</v>
      </c>
      <c r="O183" s="2">
        <f>'database including 834 studies'!M713</f>
        <v>1</v>
      </c>
      <c r="P183" s="2">
        <f>'database including 834 studies'!N713</f>
        <v>1</v>
      </c>
      <c r="Q183" s="2">
        <f>'database including 834 studies'!O713</f>
        <v>1</v>
      </c>
      <c r="R183" s="2">
        <f>'database including 834 studies'!P713</f>
        <v>1</v>
      </c>
      <c r="S183" s="2">
        <f>'database including 834 studies'!Q713</f>
        <v>0</v>
      </c>
      <c r="T183" s="2">
        <f>'database including 834 studies'!R713</f>
        <v>2018</v>
      </c>
      <c r="V183" s="13">
        <f t="shared" si="338"/>
        <v>0</v>
      </c>
      <c r="W183" s="13">
        <f t="shared" si="339"/>
        <v>0</v>
      </c>
      <c r="X183" s="13">
        <f t="shared" si="340"/>
        <v>0</v>
      </c>
      <c r="Y183" s="13">
        <f t="shared" si="341"/>
        <v>0</v>
      </c>
      <c r="Z183" s="13">
        <f t="shared" si="342"/>
        <v>0</v>
      </c>
      <c r="AA183" s="13">
        <f t="shared" si="343"/>
        <v>0</v>
      </c>
      <c r="AB183" s="13">
        <f t="shared" si="344"/>
        <v>0</v>
      </c>
      <c r="AC183" s="13">
        <f t="shared" si="345"/>
        <v>0</v>
      </c>
      <c r="AD183" s="13">
        <f t="shared" si="346"/>
        <v>0</v>
      </c>
      <c r="AE183" s="13">
        <f t="shared" si="347"/>
        <v>0</v>
      </c>
      <c r="AF183" s="13">
        <f t="shared" si="348"/>
        <v>0</v>
      </c>
      <c r="AG183" s="13">
        <f t="shared" si="349"/>
        <v>0</v>
      </c>
      <c r="AH183" s="13">
        <f t="shared" si="350"/>
        <v>0</v>
      </c>
      <c r="AI183" s="13">
        <f t="shared" si="351"/>
        <v>0</v>
      </c>
      <c r="AJ183" s="13">
        <f t="shared" si="352"/>
        <v>0</v>
      </c>
      <c r="AK183" s="13">
        <f t="shared" si="353"/>
        <v>0</v>
      </c>
      <c r="AL183" s="13">
        <f t="shared" si="354"/>
        <v>0</v>
      </c>
      <c r="AM183" s="13">
        <f t="shared" si="355"/>
        <v>0</v>
      </c>
      <c r="AN183" s="13">
        <f t="shared" si="356"/>
        <v>0</v>
      </c>
      <c r="AO183" s="13">
        <f t="shared" si="357"/>
        <v>0</v>
      </c>
      <c r="AP183" s="13">
        <f t="shared" si="358"/>
        <v>0</v>
      </c>
      <c r="AQ183" s="13">
        <f t="shared" si="359"/>
        <v>0</v>
      </c>
      <c r="AR183" s="13">
        <f t="shared" si="360"/>
        <v>0</v>
      </c>
      <c r="AS183" s="13">
        <f t="shared" si="361"/>
        <v>0</v>
      </c>
      <c r="AT183" s="13">
        <f t="shared" si="362"/>
        <v>0</v>
      </c>
      <c r="AU183" s="13">
        <f t="shared" si="363"/>
        <v>0</v>
      </c>
      <c r="AV183" s="13">
        <f t="shared" si="364"/>
        <v>0</v>
      </c>
      <c r="AW183" s="13">
        <f t="shared" si="365"/>
        <v>0</v>
      </c>
      <c r="AX183" s="13">
        <f t="shared" si="366"/>
        <v>0</v>
      </c>
      <c r="AY183" s="13">
        <f t="shared" si="367"/>
        <v>0</v>
      </c>
      <c r="AZ183" s="13">
        <f t="shared" si="368"/>
        <v>0</v>
      </c>
      <c r="BA183" s="13">
        <f t="shared" si="369"/>
        <v>0</v>
      </c>
      <c r="BB183" s="13">
        <f t="shared" si="370"/>
        <v>0</v>
      </c>
      <c r="BC183" s="13">
        <f t="shared" si="371"/>
        <v>0</v>
      </c>
      <c r="BD183" s="13">
        <f t="shared" si="372"/>
        <v>0</v>
      </c>
      <c r="BE183" s="13">
        <f t="shared" si="373"/>
        <v>0</v>
      </c>
      <c r="BF183" s="13">
        <f t="shared" si="374"/>
        <v>0</v>
      </c>
      <c r="BG183" s="13">
        <f t="shared" si="375"/>
        <v>0</v>
      </c>
      <c r="BH183" s="13">
        <f t="shared" si="376"/>
        <v>0</v>
      </c>
      <c r="BI183" s="13">
        <f t="shared" si="377"/>
        <v>0</v>
      </c>
      <c r="BJ183" s="13">
        <f t="shared" si="378"/>
        <v>0</v>
      </c>
      <c r="BK183" s="13">
        <f t="shared" si="379"/>
        <v>0</v>
      </c>
      <c r="BL183" s="13">
        <f t="shared" si="380"/>
        <v>0</v>
      </c>
      <c r="BM183" s="13">
        <f t="shared" si="381"/>
        <v>0</v>
      </c>
      <c r="BN183" s="13">
        <f t="shared" si="382"/>
        <v>0</v>
      </c>
      <c r="BO183" s="13">
        <f t="shared" si="383"/>
        <v>0</v>
      </c>
      <c r="BP183" s="13">
        <f t="shared" si="384"/>
        <v>0</v>
      </c>
      <c r="BQ183" s="13">
        <f t="shared" si="385"/>
        <v>0</v>
      </c>
      <c r="BR183" s="13">
        <f t="shared" si="386"/>
        <v>0</v>
      </c>
      <c r="BS183" s="13">
        <f t="shared" si="387"/>
        <v>0</v>
      </c>
      <c r="BT183" s="13">
        <f t="shared" si="388"/>
        <v>0</v>
      </c>
      <c r="BU183" s="13">
        <f t="shared" si="389"/>
        <v>0</v>
      </c>
      <c r="BV183" s="13">
        <f t="shared" si="390"/>
        <v>0</v>
      </c>
      <c r="BW183" s="13">
        <f t="shared" si="391"/>
        <v>0</v>
      </c>
      <c r="BX183" s="13">
        <f t="shared" si="392"/>
        <v>0</v>
      </c>
      <c r="BY183" s="13">
        <f t="shared" si="393"/>
        <v>0</v>
      </c>
      <c r="BZ183" s="13">
        <f t="shared" si="394"/>
        <v>0</v>
      </c>
      <c r="CA183" s="13">
        <f t="shared" si="395"/>
        <v>1</v>
      </c>
      <c r="CB183" s="13">
        <f t="shared" si="396"/>
        <v>0</v>
      </c>
      <c r="CC183" s="13">
        <f t="shared" si="397"/>
        <v>0</v>
      </c>
      <c r="CD183" s="13">
        <f t="shared" si="398"/>
        <v>0</v>
      </c>
      <c r="CE183" s="13">
        <f t="shared" si="399"/>
        <v>0</v>
      </c>
      <c r="CF183" s="13">
        <f t="shared" si="400"/>
        <v>0</v>
      </c>
      <c r="CG183" s="13">
        <f t="shared" si="401"/>
        <v>0</v>
      </c>
      <c r="CH183" s="13">
        <f t="shared" si="402"/>
        <v>0</v>
      </c>
      <c r="CI183" s="13">
        <f t="shared" si="403"/>
        <v>0</v>
      </c>
      <c r="CJ183" s="13">
        <f t="shared" si="404"/>
        <v>0</v>
      </c>
      <c r="CK183" s="13">
        <f t="shared" si="405"/>
        <v>0</v>
      </c>
      <c r="CL183" s="13">
        <f t="shared" si="406"/>
        <v>0</v>
      </c>
      <c r="CM183" s="13">
        <f t="shared" si="407"/>
        <v>0</v>
      </c>
      <c r="CN183" s="13">
        <f t="shared" si="408"/>
        <v>0</v>
      </c>
      <c r="CO183" s="13">
        <f t="shared" si="409"/>
        <v>0</v>
      </c>
      <c r="CP183" s="13">
        <f t="shared" si="410"/>
        <v>0</v>
      </c>
      <c r="CQ183" s="13">
        <f t="shared" si="411"/>
        <v>0</v>
      </c>
      <c r="CR183" s="13">
        <f t="shared" si="412"/>
        <v>0</v>
      </c>
      <c r="CS183" s="13">
        <f t="shared" si="413"/>
        <v>0</v>
      </c>
      <c r="CT183" s="13">
        <f t="shared" si="414"/>
        <v>0</v>
      </c>
      <c r="CU183" s="13">
        <f t="shared" si="415"/>
        <v>0</v>
      </c>
      <c r="CV183" s="13">
        <f t="shared" si="416"/>
        <v>0</v>
      </c>
      <c r="CW183" s="13">
        <f t="shared" si="417"/>
        <v>0</v>
      </c>
      <c r="CX183" s="13">
        <f t="shared" si="418"/>
        <v>0</v>
      </c>
      <c r="CY183" s="13">
        <f t="shared" si="419"/>
        <v>0</v>
      </c>
      <c r="CZ183" s="13">
        <f t="shared" si="420"/>
        <v>0</v>
      </c>
      <c r="DA183" s="13">
        <f t="shared" si="421"/>
        <v>0</v>
      </c>
      <c r="DB183" s="13">
        <f t="shared" si="422"/>
        <v>0</v>
      </c>
      <c r="DC183" s="13">
        <f t="shared" si="423"/>
        <v>0</v>
      </c>
      <c r="DD183" s="13">
        <f t="shared" si="424"/>
        <v>0</v>
      </c>
      <c r="DE183" s="13">
        <f t="shared" si="425"/>
        <v>0</v>
      </c>
      <c r="DF183" s="13">
        <f t="shared" si="426"/>
        <v>0</v>
      </c>
      <c r="DG183" s="13">
        <f t="shared" si="427"/>
        <v>0</v>
      </c>
      <c r="DH183" s="13">
        <f t="shared" si="428"/>
        <v>0</v>
      </c>
      <c r="DI183" s="13">
        <f t="shared" si="429"/>
        <v>0</v>
      </c>
      <c r="DJ183" s="13">
        <f t="shared" si="430"/>
        <v>0</v>
      </c>
      <c r="DK183" s="13">
        <f t="shared" si="431"/>
        <v>0</v>
      </c>
      <c r="DL183" s="13">
        <f t="shared" si="432"/>
        <v>0</v>
      </c>
      <c r="DM183" s="13">
        <f t="shared" si="433"/>
        <v>0</v>
      </c>
      <c r="DN183" s="13">
        <f t="shared" si="434"/>
        <v>0</v>
      </c>
      <c r="DO183" s="13">
        <f t="shared" si="435"/>
        <v>0</v>
      </c>
      <c r="DP183" s="13">
        <f t="shared" si="436"/>
        <v>0</v>
      </c>
      <c r="DQ183" s="13">
        <f t="shared" si="437"/>
        <v>0</v>
      </c>
      <c r="DR183" s="13">
        <f t="shared" si="438"/>
        <v>0</v>
      </c>
      <c r="DS183" s="13">
        <f t="shared" si="439"/>
        <v>0</v>
      </c>
      <c r="DT183" s="13">
        <f t="shared" si="440"/>
        <v>0</v>
      </c>
      <c r="DU183" s="13">
        <f t="shared" si="441"/>
        <v>0</v>
      </c>
      <c r="DV183" s="13">
        <f t="shared" si="442"/>
        <v>0</v>
      </c>
      <c r="DW183" s="13">
        <f t="shared" si="443"/>
        <v>0</v>
      </c>
      <c r="DX183" s="13">
        <f t="shared" si="444"/>
        <v>0</v>
      </c>
      <c r="DY183" s="13">
        <f t="shared" si="445"/>
        <v>0</v>
      </c>
      <c r="DZ183" s="13">
        <f t="shared" si="446"/>
        <v>0</v>
      </c>
      <c r="EA183" s="13">
        <f t="shared" si="447"/>
        <v>0</v>
      </c>
      <c r="EB183" s="13">
        <f t="shared" si="448"/>
        <v>0</v>
      </c>
      <c r="EC183" s="13">
        <f t="shared" si="449"/>
        <v>0</v>
      </c>
      <c r="ED183" s="13">
        <f t="shared" si="450"/>
        <v>0</v>
      </c>
      <c r="EE183" s="13">
        <f t="shared" si="451"/>
        <v>0</v>
      </c>
      <c r="EF183" s="13">
        <f t="shared" si="452"/>
        <v>0</v>
      </c>
      <c r="EG183" s="13">
        <f t="shared" si="453"/>
        <v>0</v>
      </c>
      <c r="EH183" s="13">
        <f t="shared" si="454"/>
        <v>0</v>
      </c>
      <c r="EI183" s="13">
        <f t="shared" si="455"/>
        <v>0</v>
      </c>
      <c r="EJ183" s="13">
        <f t="shared" si="456"/>
        <v>0</v>
      </c>
      <c r="EK183" s="13">
        <f t="shared" si="457"/>
        <v>0</v>
      </c>
      <c r="EL183" s="13">
        <f t="shared" si="458"/>
        <v>0</v>
      </c>
      <c r="EM183" s="13">
        <f t="shared" si="459"/>
        <v>0</v>
      </c>
      <c r="EN183" s="13">
        <f t="shared" si="460"/>
        <v>0</v>
      </c>
      <c r="EO183" s="13">
        <f t="shared" si="461"/>
        <v>0</v>
      </c>
      <c r="EP183" s="13">
        <f t="shared" si="462"/>
        <v>0</v>
      </c>
      <c r="EQ183" s="13">
        <f t="shared" si="463"/>
        <v>0</v>
      </c>
      <c r="ER183" s="13">
        <f t="shared" si="464"/>
        <v>0</v>
      </c>
      <c r="ES183" s="13">
        <f t="shared" si="465"/>
        <v>0</v>
      </c>
      <c r="ET183" s="13">
        <f t="shared" si="466"/>
        <v>0</v>
      </c>
      <c r="EU183" s="13">
        <f t="shared" si="467"/>
        <v>0</v>
      </c>
      <c r="EV183" s="13">
        <f t="shared" si="468"/>
        <v>0</v>
      </c>
      <c r="EW183" s="13">
        <f t="shared" si="469"/>
        <v>0</v>
      </c>
      <c r="EX183" s="13">
        <f t="shared" si="470"/>
        <v>0</v>
      </c>
      <c r="EY183" s="13">
        <f t="shared" si="471"/>
        <v>0</v>
      </c>
      <c r="EZ183" s="13">
        <f t="shared" si="472"/>
        <v>0</v>
      </c>
      <c r="FA183" s="13">
        <f t="shared" si="473"/>
        <v>0</v>
      </c>
      <c r="FB183" s="13">
        <f t="shared" si="474"/>
        <v>0</v>
      </c>
      <c r="FC183" s="13">
        <f t="shared" si="475"/>
        <v>0</v>
      </c>
      <c r="FD183" s="13">
        <f t="shared" si="476"/>
        <v>0</v>
      </c>
      <c r="FE183" s="13">
        <f t="shared" si="477"/>
        <v>0</v>
      </c>
      <c r="FF183" s="13">
        <f t="shared" si="478"/>
        <v>0</v>
      </c>
      <c r="FG183" s="13">
        <f t="shared" si="479"/>
        <v>0</v>
      </c>
      <c r="FH183" s="13">
        <f t="shared" si="480"/>
        <v>0</v>
      </c>
      <c r="FI183" s="13">
        <f t="shared" si="481"/>
        <v>0</v>
      </c>
      <c r="FJ183" s="13">
        <f t="shared" si="482"/>
        <v>0</v>
      </c>
      <c r="FK183" s="13">
        <f t="shared" si="483"/>
        <v>0</v>
      </c>
      <c r="FL183" s="13">
        <f t="shared" si="484"/>
        <v>0</v>
      </c>
      <c r="FM183" s="13">
        <f t="shared" si="485"/>
        <v>0</v>
      </c>
      <c r="FN183" s="13">
        <f t="shared" si="486"/>
        <v>0</v>
      </c>
      <c r="FO183" s="13">
        <f t="shared" si="487"/>
        <v>0</v>
      </c>
      <c r="FP183" s="13">
        <f t="shared" si="488"/>
        <v>0</v>
      </c>
      <c r="FQ183" s="13">
        <f t="shared" si="489"/>
        <v>1</v>
      </c>
      <c r="FR183" s="13">
        <f t="shared" si="490"/>
        <v>0</v>
      </c>
      <c r="FS183" s="13">
        <f t="shared" si="491"/>
        <v>0</v>
      </c>
      <c r="FT183" s="13">
        <f t="shared" si="492"/>
        <v>0</v>
      </c>
      <c r="FU183" s="13">
        <f t="shared" si="493"/>
        <v>0</v>
      </c>
      <c r="FV183" s="13">
        <f t="shared" si="494"/>
        <v>0</v>
      </c>
      <c r="FW183" s="13">
        <f t="shared" si="495"/>
        <v>0</v>
      </c>
      <c r="FX183" s="13">
        <f t="shared" si="496"/>
        <v>0</v>
      </c>
      <c r="FY183" s="13">
        <f t="shared" si="497"/>
        <v>0</v>
      </c>
      <c r="FZ183" s="13">
        <f t="shared" si="498"/>
        <v>0</v>
      </c>
      <c r="GA183" s="13">
        <f t="shared" si="499"/>
        <v>0</v>
      </c>
      <c r="GB183" s="13">
        <f t="shared" si="500"/>
        <v>0</v>
      </c>
      <c r="GC183" s="13">
        <f t="shared" si="501"/>
        <v>0</v>
      </c>
      <c r="GD183" s="13">
        <f t="shared" si="502"/>
        <v>0</v>
      </c>
      <c r="GE183" s="13">
        <f t="shared" si="503"/>
        <v>0</v>
      </c>
      <c r="GF183" s="13">
        <f t="shared" si="504"/>
        <v>0</v>
      </c>
      <c r="GG183" s="13">
        <f t="shared" si="505"/>
        <v>0</v>
      </c>
      <c r="GH183" s="30">
        <f t="shared" si="506"/>
        <v>2</v>
      </c>
    </row>
    <row r="184" spans="1:190">
      <c r="A184" s="2">
        <f>'database including 834 studies'!A184</f>
        <v>183</v>
      </c>
      <c r="B184" s="2">
        <f>'database including 834 studies'!J184</f>
        <v>1</v>
      </c>
      <c r="C184" s="2">
        <f>'database including 834 studies'!K184</f>
        <v>4</v>
      </c>
      <c r="D184" s="2">
        <f>'database including 834 studies'!L184</f>
        <v>0</v>
      </c>
      <c r="E184" s="2">
        <f>'database including 834 studies'!M184</f>
        <v>1</v>
      </c>
      <c r="F184" s="2">
        <f>'database including 834 studies'!N184</f>
        <v>1</v>
      </c>
      <c r="G184" s="2">
        <f>'database including 834 studies'!O184</f>
        <v>1</v>
      </c>
      <c r="H184" s="2">
        <f>'database including 834 studies'!P184</f>
        <v>0</v>
      </c>
      <c r="I184" s="2">
        <f>'database including 834 studies'!Q184</f>
        <v>1</v>
      </c>
      <c r="J184" s="2">
        <f>'database including 834 studies'!R184</f>
        <v>2020</v>
      </c>
      <c r="K184" s="29">
        <f>'database including 834 studies'!A714</f>
        <v>713</v>
      </c>
      <c r="L184" s="2">
        <f>'database including 834 studies'!J714</f>
        <v>0</v>
      </c>
      <c r="M184" s="2">
        <f>'database including 834 studies'!K714</f>
        <v>5</v>
      </c>
      <c r="N184" s="2">
        <f>'database including 834 studies'!L714</f>
        <v>1</v>
      </c>
      <c r="O184" s="2">
        <f>'database including 834 studies'!M714</f>
        <v>1</v>
      </c>
      <c r="P184" s="2">
        <f>'database including 834 studies'!N714</f>
        <v>1</v>
      </c>
      <c r="Q184" s="2">
        <f>'database including 834 studies'!O714</f>
        <v>1</v>
      </c>
      <c r="R184" s="2">
        <f>'database including 834 studies'!P714</f>
        <v>1</v>
      </c>
      <c r="S184" s="2">
        <f>'database including 834 studies'!Q714</f>
        <v>0</v>
      </c>
      <c r="T184" s="2">
        <f>'database including 834 studies'!R714</f>
        <v>2018</v>
      </c>
      <c r="V184" s="13">
        <f t="shared" si="338"/>
        <v>0</v>
      </c>
      <c r="W184" s="13">
        <f t="shared" si="339"/>
        <v>0</v>
      </c>
      <c r="X184" s="13">
        <f t="shared" si="340"/>
        <v>0</v>
      </c>
      <c r="Y184" s="13">
        <f t="shared" si="341"/>
        <v>0</v>
      </c>
      <c r="Z184" s="13">
        <f t="shared" si="342"/>
        <v>0</v>
      </c>
      <c r="AA184" s="13">
        <f t="shared" si="343"/>
        <v>0</v>
      </c>
      <c r="AB184" s="13">
        <f t="shared" si="344"/>
        <v>0</v>
      </c>
      <c r="AC184" s="13">
        <f t="shared" si="345"/>
        <v>0</v>
      </c>
      <c r="AD184" s="13">
        <f t="shared" si="346"/>
        <v>0</v>
      </c>
      <c r="AE184" s="13">
        <f t="shared" si="347"/>
        <v>0</v>
      </c>
      <c r="AF184" s="13">
        <f t="shared" si="348"/>
        <v>0</v>
      </c>
      <c r="AG184" s="13">
        <f t="shared" si="349"/>
        <v>0</v>
      </c>
      <c r="AH184" s="13">
        <f t="shared" si="350"/>
        <v>0</v>
      </c>
      <c r="AI184" s="13">
        <f t="shared" si="351"/>
        <v>0</v>
      </c>
      <c r="AJ184" s="13">
        <f t="shared" si="352"/>
        <v>0</v>
      </c>
      <c r="AK184" s="13">
        <f t="shared" si="353"/>
        <v>0</v>
      </c>
      <c r="AL184" s="13">
        <f t="shared" si="354"/>
        <v>0</v>
      </c>
      <c r="AM184" s="13">
        <f t="shared" si="355"/>
        <v>0</v>
      </c>
      <c r="AN184" s="13">
        <f t="shared" si="356"/>
        <v>0</v>
      </c>
      <c r="AO184" s="13">
        <f t="shared" si="357"/>
        <v>0</v>
      </c>
      <c r="AP184" s="13">
        <f t="shared" si="358"/>
        <v>0</v>
      </c>
      <c r="AQ184" s="13">
        <f t="shared" si="359"/>
        <v>0</v>
      </c>
      <c r="AR184" s="13">
        <f t="shared" si="360"/>
        <v>0</v>
      </c>
      <c r="AS184" s="13">
        <f t="shared" si="361"/>
        <v>0</v>
      </c>
      <c r="AT184" s="13">
        <f t="shared" si="362"/>
        <v>0</v>
      </c>
      <c r="AU184" s="13">
        <f t="shared" si="363"/>
        <v>0</v>
      </c>
      <c r="AV184" s="13">
        <f t="shared" si="364"/>
        <v>0</v>
      </c>
      <c r="AW184" s="13">
        <f t="shared" si="365"/>
        <v>0</v>
      </c>
      <c r="AX184" s="13">
        <f t="shared" si="366"/>
        <v>0</v>
      </c>
      <c r="AY184" s="13">
        <f t="shared" si="367"/>
        <v>0</v>
      </c>
      <c r="AZ184" s="13">
        <f t="shared" si="368"/>
        <v>0</v>
      </c>
      <c r="BA184" s="13">
        <f t="shared" si="369"/>
        <v>0</v>
      </c>
      <c r="BB184" s="13">
        <f t="shared" si="370"/>
        <v>0</v>
      </c>
      <c r="BC184" s="13">
        <f t="shared" si="371"/>
        <v>0</v>
      </c>
      <c r="BD184" s="13">
        <f t="shared" si="372"/>
        <v>0</v>
      </c>
      <c r="BE184" s="13">
        <f t="shared" si="373"/>
        <v>0</v>
      </c>
      <c r="BF184" s="13">
        <f t="shared" si="374"/>
        <v>0</v>
      </c>
      <c r="BG184" s="13">
        <f t="shared" si="375"/>
        <v>0</v>
      </c>
      <c r="BH184" s="13">
        <f t="shared" si="376"/>
        <v>0</v>
      </c>
      <c r="BI184" s="13">
        <f t="shared" si="377"/>
        <v>0</v>
      </c>
      <c r="BJ184" s="13">
        <f t="shared" si="378"/>
        <v>0</v>
      </c>
      <c r="BK184" s="13">
        <f t="shared" si="379"/>
        <v>0</v>
      </c>
      <c r="BL184" s="13">
        <f t="shared" si="380"/>
        <v>0</v>
      </c>
      <c r="BM184" s="13">
        <f t="shared" si="381"/>
        <v>0</v>
      </c>
      <c r="BN184" s="13">
        <f t="shared" si="382"/>
        <v>0</v>
      </c>
      <c r="BO184" s="13">
        <f t="shared" si="383"/>
        <v>0</v>
      </c>
      <c r="BP184" s="13">
        <f t="shared" si="384"/>
        <v>0</v>
      </c>
      <c r="BQ184" s="13">
        <f t="shared" si="385"/>
        <v>0</v>
      </c>
      <c r="BR184" s="13">
        <f t="shared" si="386"/>
        <v>0</v>
      </c>
      <c r="BS184" s="13">
        <f t="shared" si="387"/>
        <v>0</v>
      </c>
      <c r="BT184" s="13">
        <f t="shared" si="388"/>
        <v>0</v>
      </c>
      <c r="BU184" s="13">
        <f t="shared" si="389"/>
        <v>0</v>
      </c>
      <c r="BV184" s="13">
        <f t="shared" si="390"/>
        <v>0</v>
      </c>
      <c r="BW184" s="13">
        <f t="shared" si="391"/>
        <v>0</v>
      </c>
      <c r="BX184" s="13">
        <f t="shared" si="392"/>
        <v>0</v>
      </c>
      <c r="BY184" s="13">
        <f t="shared" si="393"/>
        <v>0</v>
      </c>
      <c r="BZ184" s="13">
        <f t="shared" si="394"/>
        <v>0</v>
      </c>
      <c r="CA184" s="13">
        <f t="shared" si="395"/>
        <v>1</v>
      </c>
      <c r="CB184" s="13">
        <f t="shared" si="396"/>
        <v>0</v>
      </c>
      <c r="CC184" s="13">
        <f t="shared" si="397"/>
        <v>0</v>
      </c>
      <c r="CD184" s="13">
        <f t="shared" si="398"/>
        <v>0</v>
      </c>
      <c r="CE184" s="13">
        <f t="shared" si="399"/>
        <v>0</v>
      </c>
      <c r="CF184" s="13">
        <f t="shared" si="400"/>
        <v>0</v>
      </c>
      <c r="CG184" s="13">
        <f t="shared" si="401"/>
        <v>0</v>
      </c>
      <c r="CH184" s="13">
        <f t="shared" si="402"/>
        <v>0</v>
      </c>
      <c r="CI184" s="13">
        <f t="shared" si="403"/>
        <v>0</v>
      </c>
      <c r="CJ184" s="13">
        <f t="shared" si="404"/>
        <v>0</v>
      </c>
      <c r="CK184" s="13">
        <f t="shared" si="405"/>
        <v>0</v>
      </c>
      <c r="CL184" s="13">
        <f t="shared" si="406"/>
        <v>0</v>
      </c>
      <c r="CM184" s="13">
        <f t="shared" si="407"/>
        <v>0</v>
      </c>
      <c r="CN184" s="13">
        <f t="shared" si="408"/>
        <v>0</v>
      </c>
      <c r="CO184" s="13">
        <f t="shared" si="409"/>
        <v>0</v>
      </c>
      <c r="CP184" s="13">
        <f t="shared" si="410"/>
        <v>0</v>
      </c>
      <c r="CQ184" s="13">
        <f t="shared" si="411"/>
        <v>0</v>
      </c>
      <c r="CR184" s="13">
        <f t="shared" si="412"/>
        <v>0</v>
      </c>
      <c r="CS184" s="13">
        <f t="shared" si="413"/>
        <v>0</v>
      </c>
      <c r="CT184" s="13">
        <f t="shared" si="414"/>
        <v>0</v>
      </c>
      <c r="CU184" s="13">
        <f t="shared" si="415"/>
        <v>0</v>
      </c>
      <c r="CV184" s="13">
        <f t="shared" si="416"/>
        <v>0</v>
      </c>
      <c r="CW184" s="13">
        <f t="shared" si="417"/>
        <v>0</v>
      </c>
      <c r="CX184" s="13">
        <f t="shared" si="418"/>
        <v>0</v>
      </c>
      <c r="CY184" s="13">
        <f t="shared" si="419"/>
        <v>0</v>
      </c>
      <c r="CZ184" s="13">
        <f t="shared" si="420"/>
        <v>0</v>
      </c>
      <c r="DA184" s="13">
        <f t="shared" si="421"/>
        <v>0</v>
      </c>
      <c r="DB184" s="13">
        <f t="shared" si="422"/>
        <v>0</v>
      </c>
      <c r="DC184" s="13">
        <f t="shared" si="423"/>
        <v>0</v>
      </c>
      <c r="DD184" s="13">
        <f t="shared" si="424"/>
        <v>0</v>
      </c>
      <c r="DE184" s="13">
        <f t="shared" si="425"/>
        <v>0</v>
      </c>
      <c r="DF184" s="13">
        <f t="shared" si="426"/>
        <v>0</v>
      </c>
      <c r="DG184" s="13">
        <f t="shared" si="427"/>
        <v>0</v>
      </c>
      <c r="DH184" s="13">
        <f t="shared" si="428"/>
        <v>0</v>
      </c>
      <c r="DI184" s="13">
        <f t="shared" si="429"/>
        <v>0</v>
      </c>
      <c r="DJ184" s="13">
        <f t="shared" si="430"/>
        <v>0</v>
      </c>
      <c r="DK184" s="13">
        <f t="shared" si="431"/>
        <v>0</v>
      </c>
      <c r="DL184" s="13">
        <f t="shared" si="432"/>
        <v>0</v>
      </c>
      <c r="DM184" s="13">
        <f t="shared" si="433"/>
        <v>0</v>
      </c>
      <c r="DN184" s="13">
        <f t="shared" si="434"/>
        <v>0</v>
      </c>
      <c r="DO184" s="13">
        <f t="shared" si="435"/>
        <v>0</v>
      </c>
      <c r="DP184" s="13">
        <f t="shared" si="436"/>
        <v>0</v>
      </c>
      <c r="DQ184" s="13">
        <f t="shared" si="437"/>
        <v>0</v>
      </c>
      <c r="DR184" s="13">
        <f t="shared" si="438"/>
        <v>0</v>
      </c>
      <c r="DS184" s="13">
        <f t="shared" si="439"/>
        <v>0</v>
      </c>
      <c r="DT184" s="13">
        <f t="shared" si="440"/>
        <v>0</v>
      </c>
      <c r="DU184" s="13">
        <f t="shared" si="441"/>
        <v>0</v>
      </c>
      <c r="DV184" s="13">
        <f t="shared" si="442"/>
        <v>0</v>
      </c>
      <c r="DW184" s="13">
        <f t="shared" si="443"/>
        <v>0</v>
      </c>
      <c r="DX184" s="13">
        <f t="shared" si="444"/>
        <v>0</v>
      </c>
      <c r="DY184" s="13">
        <f t="shared" si="445"/>
        <v>0</v>
      </c>
      <c r="DZ184" s="13">
        <f t="shared" si="446"/>
        <v>0</v>
      </c>
      <c r="EA184" s="13">
        <f t="shared" si="447"/>
        <v>0</v>
      </c>
      <c r="EB184" s="13">
        <f t="shared" si="448"/>
        <v>0</v>
      </c>
      <c r="EC184" s="13">
        <f t="shared" si="449"/>
        <v>0</v>
      </c>
      <c r="ED184" s="13">
        <f t="shared" si="450"/>
        <v>0</v>
      </c>
      <c r="EE184" s="13">
        <f t="shared" si="451"/>
        <v>0</v>
      </c>
      <c r="EF184" s="13">
        <f t="shared" si="452"/>
        <v>0</v>
      </c>
      <c r="EG184" s="13">
        <f t="shared" si="453"/>
        <v>0</v>
      </c>
      <c r="EH184" s="13">
        <f t="shared" si="454"/>
        <v>0</v>
      </c>
      <c r="EI184" s="13">
        <f t="shared" si="455"/>
        <v>0</v>
      </c>
      <c r="EJ184" s="13">
        <f t="shared" si="456"/>
        <v>0</v>
      </c>
      <c r="EK184" s="13">
        <f t="shared" si="457"/>
        <v>0</v>
      </c>
      <c r="EL184" s="13">
        <f t="shared" si="458"/>
        <v>0</v>
      </c>
      <c r="EM184" s="13">
        <f t="shared" si="459"/>
        <v>0</v>
      </c>
      <c r="EN184" s="13">
        <f t="shared" si="460"/>
        <v>0</v>
      </c>
      <c r="EO184" s="13">
        <f t="shared" si="461"/>
        <v>0</v>
      </c>
      <c r="EP184" s="13">
        <f t="shared" si="462"/>
        <v>0</v>
      </c>
      <c r="EQ184" s="13">
        <f t="shared" si="463"/>
        <v>0</v>
      </c>
      <c r="ER184" s="13">
        <f t="shared" si="464"/>
        <v>0</v>
      </c>
      <c r="ES184" s="13">
        <f t="shared" si="465"/>
        <v>0</v>
      </c>
      <c r="ET184" s="13">
        <f t="shared" si="466"/>
        <v>0</v>
      </c>
      <c r="EU184" s="13">
        <f t="shared" si="467"/>
        <v>0</v>
      </c>
      <c r="EV184" s="13">
        <f t="shared" si="468"/>
        <v>0</v>
      </c>
      <c r="EW184" s="13">
        <f t="shared" si="469"/>
        <v>0</v>
      </c>
      <c r="EX184" s="13">
        <f t="shared" si="470"/>
        <v>0</v>
      </c>
      <c r="EY184" s="13">
        <f t="shared" si="471"/>
        <v>0</v>
      </c>
      <c r="EZ184" s="13">
        <f t="shared" si="472"/>
        <v>0</v>
      </c>
      <c r="FA184" s="13">
        <f t="shared" si="473"/>
        <v>0</v>
      </c>
      <c r="FB184" s="13">
        <f t="shared" si="474"/>
        <v>0</v>
      </c>
      <c r="FC184" s="13">
        <f t="shared" si="475"/>
        <v>0</v>
      </c>
      <c r="FD184" s="13">
        <f t="shared" si="476"/>
        <v>0</v>
      </c>
      <c r="FE184" s="13">
        <f t="shared" si="477"/>
        <v>0</v>
      </c>
      <c r="FF184" s="13">
        <f t="shared" si="478"/>
        <v>0</v>
      </c>
      <c r="FG184" s="13">
        <f t="shared" si="479"/>
        <v>0</v>
      </c>
      <c r="FH184" s="13">
        <f t="shared" si="480"/>
        <v>0</v>
      </c>
      <c r="FI184" s="13">
        <f t="shared" si="481"/>
        <v>0</v>
      </c>
      <c r="FJ184" s="13">
        <f t="shared" si="482"/>
        <v>0</v>
      </c>
      <c r="FK184" s="13">
        <f t="shared" si="483"/>
        <v>0</v>
      </c>
      <c r="FL184" s="13">
        <f t="shared" si="484"/>
        <v>0</v>
      </c>
      <c r="FM184" s="13">
        <f t="shared" si="485"/>
        <v>0</v>
      </c>
      <c r="FN184" s="13">
        <f t="shared" si="486"/>
        <v>0</v>
      </c>
      <c r="FO184" s="13">
        <f t="shared" si="487"/>
        <v>0</v>
      </c>
      <c r="FP184" s="13">
        <f t="shared" si="488"/>
        <v>0</v>
      </c>
      <c r="FQ184" s="13">
        <f t="shared" si="489"/>
        <v>1</v>
      </c>
      <c r="FR184" s="13">
        <f t="shared" si="490"/>
        <v>0</v>
      </c>
      <c r="FS184" s="13">
        <f t="shared" si="491"/>
        <v>0</v>
      </c>
      <c r="FT184" s="13">
        <f t="shared" si="492"/>
        <v>0</v>
      </c>
      <c r="FU184" s="13">
        <f t="shared" si="493"/>
        <v>0</v>
      </c>
      <c r="FV184" s="13">
        <f t="shared" si="494"/>
        <v>0</v>
      </c>
      <c r="FW184" s="13">
        <f t="shared" si="495"/>
        <v>0</v>
      </c>
      <c r="FX184" s="13">
        <f t="shared" si="496"/>
        <v>0</v>
      </c>
      <c r="FY184" s="13">
        <f t="shared" si="497"/>
        <v>0</v>
      </c>
      <c r="FZ184" s="13">
        <f t="shared" si="498"/>
        <v>0</v>
      </c>
      <c r="GA184" s="13">
        <f t="shared" si="499"/>
        <v>0</v>
      </c>
      <c r="GB184" s="13">
        <f t="shared" si="500"/>
        <v>0</v>
      </c>
      <c r="GC184" s="13">
        <f t="shared" si="501"/>
        <v>0</v>
      </c>
      <c r="GD184" s="13">
        <f t="shared" si="502"/>
        <v>0</v>
      </c>
      <c r="GE184" s="13">
        <f t="shared" si="503"/>
        <v>0</v>
      </c>
      <c r="GF184" s="13">
        <f t="shared" si="504"/>
        <v>0</v>
      </c>
      <c r="GG184" s="13">
        <f t="shared" si="505"/>
        <v>0</v>
      </c>
      <c r="GH184" s="30">
        <f t="shared" si="506"/>
        <v>2</v>
      </c>
    </row>
    <row r="185" spans="1:190">
      <c r="A185" s="2">
        <f>'database including 834 studies'!A185</f>
        <v>184</v>
      </c>
      <c r="B185" s="2">
        <f>'database including 834 studies'!J185</f>
        <v>1</v>
      </c>
      <c r="C185" s="2">
        <f>'database including 834 studies'!K185</f>
        <v>4</v>
      </c>
      <c r="D185" s="2">
        <f>'database including 834 studies'!L185</f>
        <v>0</v>
      </c>
      <c r="E185" s="2">
        <f>'database including 834 studies'!M185</f>
        <v>1</v>
      </c>
      <c r="F185" s="2">
        <f>'database including 834 studies'!N185</f>
        <v>1</v>
      </c>
      <c r="G185" s="2">
        <f>'database including 834 studies'!O185</f>
        <v>1</v>
      </c>
      <c r="H185" s="2">
        <f>'database including 834 studies'!P185</f>
        <v>0</v>
      </c>
      <c r="I185" s="2">
        <f>'database including 834 studies'!Q185</f>
        <v>1</v>
      </c>
      <c r="J185" s="2">
        <f>'database including 834 studies'!R185</f>
        <v>2021</v>
      </c>
      <c r="K185" s="29">
        <f>'database including 834 studies'!A715</f>
        <v>714</v>
      </c>
      <c r="L185" s="2">
        <f>'database including 834 studies'!J715</f>
        <v>0</v>
      </c>
      <c r="M185" s="2">
        <f>'database including 834 studies'!K715</f>
        <v>5</v>
      </c>
      <c r="N185" s="2">
        <f>'database including 834 studies'!L715</f>
        <v>1</v>
      </c>
      <c r="O185" s="2">
        <f>'database including 834 studies'!M715</f>
        <v>1</v>
      </c>
      <c r="P185" s="2">
        <f>'database including 834 studies'!N715</f>
        <v>1</v>
      </c>
      <c r="Q185" s="2">
        <f>'database including 834 studies'!O715</f>
        <v>1</v>
      </c>
      <c r="R185" s="2">
        <f>'database including 834 studies'!P715</f>
        <v>1</v>
      </c>
      <c r="S185" s="2">
        <f>'database including 834 studies'!Q715</f>
        <v>0</v>
      </c>
      <c r="T185" s="2">
        <f>'database including 834 studies'!R715</f>
        <v>2019</v>
      </c>
      <c r="V185" s="13">
        <f t="shared" si="338"/>
        <v>0</v>
      </c>
      <c r="W185" s="13">
        <f t="shared" si="339"/>
        <v>0</v>
      </c>
      <c r="X185" s="13">
        <f t="shared" si="340"/>
        <v>0</v>
      </c>
      <c r="Y185" s="13">
        <f t="shared" si="341"/>
        <v>0</v>
      </c>
      <c r="Z185" s="13">
        <f t="shared" si="342"/>
        <v>0</v>
      </c>
      <c r="AA185" s="13">
        <f t="shared" si="343"/>
        <v>0</v>
      </c>
      <c r="AB185" s="13">
        <f t="shared" si="344"/>
        <v>0</v>
      </c>
      <c r="AC185" s="13">
        <f t="shared" si="345"/>
        <v>0</v>
      </c>
      <c r="AD185" s="13">
        <f t="shared" si="346"/>
        <v>0</v>
      </c>
      <c r="AE185" s="13">
        <f t="shared" si="347"/>
        <v>0</v>
      </c>
      <c r="AF185" s="13">
        <f t="shared" si="348"/>
        <v>0</v>
      </c>
      <c r="AG185" s="13">
        <f t="shared" si="349"/>
        <v>0</v>
      </c>
      <c r="AH185" s="13">
        <f t="shared" si="350"/>
        <v>0</v>
      </c>
      <c r="AI185" s="13">
        <f t="shared" si="351"/>
        <v>0</v>
      </c>
      <c r="AJ185" s="13">
        <f t="shared" si="352"/>
        <v>0</v>
      </c>
      <c r="AK185" s="13">
        <f t="shared" si="353"/>
        <v>0</v>
      </c>
      <c r="AL185" s="13">
        <f t="shared" si="354"/>
        <v>0</v>
      </c>
      <c r="AM185" s="13">
        <f t="shared" si="355"/>
        <v>0</v>
      </c>
      <c r="AN185" s="13">
        <f t="shared" si="356"/>
        <v>0</v>
      </c>
      <c r="AO185" s="13">
        <f t="shared" si="357"/>
        <v>0</v>
      </c>
      <c r="AP185" s="13">
        <f t="shared" si="358"/>
        <v>0</v>
      </c>
      <c r="AQ185" s="13">
        <f t="shared" si="359"/>
        <v>0</v>
      </c>
      <c r="AR185" s="13">
        <f t="shared" si="360"/>
        <v>0</v>
      </c>
      <c r="AS185" s="13">
        <f t="shared" si="361"/>
        <v>0</v>
      </c>
      <c r="AT185" s="13">
        <f t="shared" si="362"/>
        <v>0</v>
      </c>
      <c r="AU185" s="13">
        <f t="shared" si="363"/>
        <v>0</v>
      </c>
      <c r="AV185" s="13">
        <f t="shared" si="364"/>
        <v>0</v>
      </c>
      <c r="AW185" s="13">
        <f t="shared" si="365"/>
        <v>0</v>
      </c>
      <c r="AX185" s="13">
        <f t="shared" si="366"/>
        <v>0</v>
      </c>
      <c r="AY185" s="13">
        <f t="shared" si="367"/>
        <v>0</v>
      </c>
      <c r="AZ185" s="13">
        <f t="shared" si="368"/>
        <v>0</v>
      </c>
      <c r="BA185" s="13">
        <f t="shared" si="369"/>
        <v>0</v>
      </c>
      <c r="BB185" s="13">
        <f t="shared" si="370"/>
        <v>0</v>
      </c>
      <c r="BC185" s="13">
        <f t="shared" si="371"/>
        <v>0</v>
      </c>
      <c r="BD185" s="13">
        <f t="shared" si="372"/>
        <v>0</v>
      </c>
      <c r="BE185" s="13">
        <f t="shared" si="373"/>
        <v>0</v>
      </c>
      <c r="BF185" s="13">
        <f t="shared" si="374"/>
        <v>0</v>
      </c>
      <c r="BG185" s="13">
        <f t="shared" si="375"/>
        <v>0</v>
      </c>
      <c r="BH185" s="13">
        <f t="shared" si="376"/>
        <v>0</v>
      </c>
      <c r="BI185" s="13">
        <f t="shared" si="377"/>
        <v>0</v>
      </c>
      <c r="BJ185" s="13">
        <f t="shared" si="378"/>
        <v>0</v>
      </c>
      <c r="BK185" s="13">
        <f t="shared" si="379"/>
        <v>0</v>
      </c>
      <c r="BL185" s="13">
        <f t="shared" si="380"/>
        <v>0</v>
      </c>
      <c r="BM185" s="13">
        <f t="shared" si="381"/>
        <v>0</v>
      </c>
      <c r="BN185" s="13">
        <f t="shared" si="382"/>
        <v>0</v>
      </c>
      <c r="BO185" s="13">
        <f t="shared" si="383"/>
        <v>0</v>
      </c>
      <c r="BP185" s="13">
        <f t="shared" si="384"/>
        <v>0</v>
      </c>
      <c r="BQ185" s="13">
        <f t="shared" si="385"/>
        <v>0</v>
      </c>
      <c r="BR185" s="13">
        <f t="shared" si="386"/>
        <v>0</v>
      </c>
      <c r="BS185" s="13">
        <f t="shared" si="387"/>
        <v>0</v>
      </c>
      <c r="BT185" s="13">
        <f t="shared" si="388"/>
        <v>0</v>
      </c>
      <c r="BU185" s="13">
        <f t="shared" si="389"/>
        <v>0</v>
      </c>
      <c r="BV185" s="13">
        <f t="shared" si="390"/>
        <v>0</v>
      </c>
      <c r="BW185" s="13">
        <f t="shared" si="391"/>
        <v>0</v>
      </c>
      <c r="BX185" s="13">
        <f t="shared" si="392"/>
        <v>0</v>
      </c>
      <c r="BY185" s="13">
        <f t="shared" si="393"/>
        <v>0</v>
      </c>
      <c r="BZ185" s="13">
        <f t="shared" si="394"/>
        <v>0</v>
      </c>
      <c r="CA185" s="13">
        <f t="shared" si="395"/>
        <v>0</v>
      </c>
      <c r="CB185" s="13">
        <f t="shared" si="396"/>
        <v>1</v>
      </c>
      <c r="CC185" s="13">
        <f t="shared" si="397"/>
        <v>0</v>
      </c>
      <c r="CD185" s="13">
        <f t="shared" si="398"/>
        <v>0</v>
      </c>
      <c r="CE185" s="13">
        <f t="shared" si="399"/>
        <v>0</v>
      </c>
      <c r="CF185" s="13">
        <f t="shared" si="400"/>
        <v>0</v>
      </c>
      <c r="CG185" s="13">
        <f t="shared" si="401"/>
        <v>0</v>
      </c>
      <c r="CH185" s="13">
        <f t="shared" si="402"/>
        <v>0</v>
      </c>
      <c r="CI185" s="13">
        <f t="shared" si="403"/>
        <v>0</v>
      </c>
      <c r="CJ185" s="13">
        <f t="shared" si="404"/>
        <v>0</v>
      </c>
      <c r="CK185" s="13">
        <f t="shared" si="405"/>
        <v>0</v>
      </c>
      <c r="CL185" s="13">
        <f t="shared" si="406"/>
        <v>0</v>
      </c>
      <c r="CM185" s="13">
        <f t="shared" si="407"/>
        <v>0</v>
      </c>
      <c r="CN185" s="13">
        <f t="shared" si="408"/>
        <v>0</v>
      </c>
      <c r="CO185" s="13">
        <f t="shared" si="409"/>
        <v>0</v>
      </c>
      <c r="CP185" s="13">
        <f t="shared" si="410"/>
        <v>0</v>
      </c>
      <c r="CQ185" s="13">
        <f t="shared" si="411"/>
        <v>0</v>
      </c>
      <c r="CR185" s="13">
        <f t="shared" si="412"/>
        <v>0</v>
      </c>
      <c r="CS185" s="13">
        <f t="shared" si="413"/>
        <v>0</v>
      </c>
      <c r="CT185" s="13">
        <f t="shared" si="414"/>
        <v>0</v>
      </c>
      <c r="CU185" s="13">
        <f t="shared" si="415"/>
        <v>0</v>
      </c>
      <c r="CV185" s="13">
        <f t="shared" si="416"/>
        <v>0</v>
      </c>
      <c r="CW185" s="13">
        <f t="shared" si="417"/>
        <v>0</v>
      </c>
      <c r="CX185" s="13">
        <f t="shared" si="418"/>
        <v>0</v>
      </c>
      <c r="CY185" s="13">
        <f t="shared" si="419"/>
        <v>0</v>
      </c>
      <c r="CZ185" s="13">
        <f t="shared" si="420"/>
        <v>0</v>
      </c>
      <c r="DA185" s="13">
        <f t="shared" si="421"/>
        <v>0</v>
      </c>
      <c r="DB185" s="13">
        <f t="shared" si="422"/>
        <v>0</v>
      </c>
      <c r="DC185" s="13">
        <f t="shared" si="423"/>
        <v>0</v>
      </c>
      <c r="DD185" s="13">
        <f t="shared" si="424"/>
        <v>0</v>
      </c>
      <c r="DE185" s="13">
        <f t="shared" si="425"/>
        <v>0</v>
      </c>
      <c r="DF185" s="13">
        <f t="shared" si="426"/>
        <v>0</v>
      </c>
      <c r="DG185" s="13">
        <f t="shared" si="427"/>
        <v>0</v>
      </c>
      <c r="DH185" s="13">
        <f t="shared" si="428"/>
        <v>0</v>
      </c>
      <c r="DI185" s="13">
        <f t="shared" si="429"/>
        <v>0</v>
      </c>
      <c r="DJ185" s="13">
        <f t="shared" si="430"/>
        <v>0</v>
      </c>
      <c r="DK185" s="13">
        <f t="shared" si="431"/>
        <v>0</v>
      </c>
      <c r="DL185" s="13">
        <f t="shared" si="432"/>
        <v>0</v>
      </c>
      <c r="DM185" s="13">
        <f t="shared" si="433"/>
        <v>0</v>
      </c>
      <c r="DN185" s="13">
        <f t="shared" si="434"/>
        <v>0</v>
      </c>
      <c r="DO185" s="13">
        <f t="shared" si="435"/>
        <v>0</v>
      </c>
      <c r="DP185" s="13">
        <f t="shared" si="436"/>
        <v>0</v>
      </c>
      <c r="DQ185" s="13">
        <f t="shared" si="437"/>
        <v>0</v>
      </c>
      <c r="DR185" s="13">
        <f t="shared" si="438"/>
        <v>0</v>
      </c>
      <c r="DS185" s="13">
        <f t="shared" si="439"/>
        <v>0</v>
      </c>
      <c r="DT185" s="13">
        <f t="shared" si="440"/>
        <v>0</v>
      </c>
      <c r="DU185" s="13">
        <f t="shared" si="441"/>
        <v>0</v>
      </c>
      <c r="DV185" s="13">
        <f t="shared" si="442"/>
        <v>0</v>
      </c>
      <c r="DW185" s="13">
        <f t="shared" si="443"/>
        <v>0</v>
      </c>
      <c r="DX185" s="13">
        <f t="shared" si="444"/>
        <v>0</v>
      </c>
      <c r="DY185" s="13">
        <f t="shared" si="445"/>
        <v>0</v>
      </c>
      <c r="DZ185" s="13">
        <f t="shared" si="446"/>
        <v>0</v>
      </c>
      <c r="EA185" s="13">
        <f t="shared" si="447"/>
        <v>0</v>
      </c>
      <c r="EB185" s="13">
        <f t="shared" si="448"/>
        <v>0</v>
      </c>
      <c r="EC185" s="13">
        <f t="shared" si="449"/>
        <v>0</v>
      </c>
      <c r="ED185" s="13">
        <f t="shared" si="450"/>
        <v>0</v>
      </c>
      <c r="EE185" s="13">
        <f t="shared" si="451"/>
        <v>0</v>
      </c>
      <c r="EF185" s="13">
        <f t="shared" si="452"/>
        <v>0</v>
      </c>
      <c r="EG185" s="13">
        <f t="shared" si="453"/>
        <v>0</v>
      </c>
      <c r="EH185" s="13">
        <f t="shared" si="454"/>
        <v>0</v>
      </c>
      <c r="EI185" s="13">
        <f t="shared" si="455"/>
        <v>0</v>
      </c>
      <c r="EJ185" s="13">
        <f t="shared" si="456"/>
        <v>0</v>
      </c>
      <c r="EK185" s="13">
        <f t="shared" si="457"/>
        <v>0</v>
      </c>
      <c r="EL185" s="13">
        <f t="shared" si="458"/>
        <v>0</v>
      </c>
      <c r="EM185" s="13">
        <f t="shared" si="459"/>
        <v>0</v>
      </c>
      <c r="EN185" s="13">
        <f t="shared" si="460"/>
        <v>0</v>
      </c>
      <c r="EO185" s="13">
        <f t="shared" si="461"/>
        <v>0</v>
      </c>
      <c r="EP185" s="13">
        <f t="shared" si="462"/>
        <v>0</v>
      </c>
      <c r="EQ185" s="13">
        <f t="shared" si="463"/>
        <v>0</v>
      </c>
      <c r="ER185" s="13">
        <f t="shared" si="464"/>
        <v>0</v>
      </c>
      <c r="ES185" s="13">
        <f t="shared" si="465"/>
        <v>0</v>
      </c>
      <c r="ET185" s="13">
        <f t="shared" si="466"/>
        <v>0</v>
      </c>
      <c r="EU185" s="13">
        <f t="shared" si="467"/>
        <v>0</v>
      </c>
      <c r="EV185" s="13">
        <f t="shared" si="468"/>
        <v>0</v>
      </c>
      <c r="EW185" s="13">
        <f t="shared" si="469"/>
        <v>0</v>
      </c>
      <c r="EX185" s="13">
        <f t="shared" si="470"/>
        <v>0</v>
      </c>
      <c r="EY185" s="13">
        <f t="shared" si="471"/>
        <v>0</v>
      </c>
      <c r="EZ185" s="13">
        <f t="shared" si="472"/>
        <v>0</v>
      </c>
      <c r="FA185" s="13">
        <f t="shared" si="473"/>
        <v>0</v>
      </c>
      <c r="FB185" s="13">
        <f t="shared" si="474"/>
        <v>0</v>
      </c>
      <c r="FC185" s="13">
        <f t="shared" si="475"/>
        <v>0</v>
      </c>
      <c r="FD185" s="13">
        <f t="shared" si="476"/>
        <v>0</v>
      </c>
      <c r="FE185" s="13">
        <f t="shared" si="477"/>
        <v>0</v>
      </c>
      <c r="FF185" s="13">
        <f t="shared" si="478"/>
        <v>0</v>
      </c>
      <c r="FG185" s="13">
        <f t="shared" si="479"/>
        <v>0</v>
      </c>
      <c r="FH185" s="13">
        <f t="shared" si="480"/>
        <v>0</v>
      </c>
      <c r="FI185" s="13">
        <f t="shared" si="481"/>
        <v>0</v>
      </c>
      <c r="FJ185" s="13">
        <f t="shared" si="482"/>
        <v>0</v>
      </c>
      <c r="FK185" s="13">
        <f t="shared" si="483"/>
        <v>0</v>
      </c>
      <c r="FL185" s="13">
        <f t="shared" si="484"/>
        <v>0</v>
      </c>
      <c r="FM185" s="13">
        <f t="shared" si="485"/>
        <v>0</v>
      </c>
      <c r="FN185" s="13">
        <f t="shared" si="486"/>
        <v>0</v>
      </c>
      <c r="FO185" s="13">
        <f t="shared" si="487"/>
        <v>0</v>
      </c>
      <c r="FP185" s="13">
        <f t="shared" si="488"/>
        <v>0</v>
      </c>
      <c r="FQ185" s="13">
        <f t="shared" si="489"/>
        <v>0</v>
      </c>
      <c r="FR185" s="13">
        <f t="shared" si="490"/>
        <v>1</v>
      </c>
      <c r="FS185" s="13">
        <f t="shared" si="491"/>
        <v>0</v>
      </c>
      <c r="FT185" s="13">
        <f t="shared" si="492"/>
        <v>0</v>
      </c>
      <c r="FU185" s="13">
        <f t="shared" si="493"/>
        <v>0</v>
      </c>
      <c r="FV185" s="13">
        <f t="shared" si="494"/>
        <v>0</v>
      </c>
      <c r="FW185" s="13">
        <f t="shared" si="495"/>
        <v>0</v>
      </c>
      <c r="FX185" s="13">
        <f t="shared" si="496"/>
        <v>0</v>
      </c>
      <c r="FY185" s="13">
        <f t="shared" si="497"/>
        <v>0</v>
      </c>
      <c r="FZ185" s="13">
        <f t="shared" si="498"/>
        <v>0</v>
      </c>
      <c r="GA185" s="13">
        <f t="shared" si="499"/>
        <v>0</v>
      </c>
      <c r="GB185" s="13">
        <f t="shared" si="500"/>
        <v>0</v>
      </c>
      <c r="GC185" s="13">
        <f t="shared" si="501"/>
        <v>0</v>
      </c>
      <c r="GD185" s="13">
        <f t="shared" si="502"/>
        <v>0</v>
      </c>
      <c r="GE185" s="13">
        <f t="shared" si="503"/>
        <v>0</v>
      </c>
      <c r="GF185" s="13">
        <f t="shared" si="504"/>
        <v>0</v>
      </c>
      <c r="GG185" s="13">
        <f t="shared" si="505"/>
        <v>0</v>
      </c>
      <c r="GH185" s="30">
        <f t="shared" si="506"/>
        <v>2</v>
      </c>
    </row>
    <row r="186" spans="1:190">
      <c r="A186" s="2">
        <f>'database including 834 studies'!A186</f>
        <v>185</v>
      </c>
      <c r="B186" s="2">
        <f>'database including 834 studies'!J186</f>
        <v>1</v>
      </c>
      <c r="C186" s="2">
        <f>'database including 834 studies'!K186</f>
        <v>4</v>
      </c>
      <c r="D186" s="2">
        <f>'database including 834 studies'!L186</f>
        <v>1</v>
      </c>
      <c r="E186" s="2">
        <f>'database including 834 studies'!M186</f>
        <v>1</v>
      </c>
      <c r="F186" s="2">
        <f>'database including 834 studies'!N186</f>
        <v>1</v>
      </c>
      <c r="G186" s="2">
        <f>'database including 834 studies'!O186</f>
        <v>1</v>
      </c>
      <c r="H186" s="2">
        <f>'database including 834 studies'!P186</f>
        <v>0</v>
      </c>
      <c r="I186" s="2">
        <f>'database including 834 studies'!Q186</f>
        <v>0</v>
      </c>
      <c r="J186" s="2">
        <f>'database including 834 studies'!R186</f>
        <v>2020</v>
      </c>
      <c r="K186" s="29">
        <f>'database including 834 studies'!A716</f>
        <v>715</v>
      </c>
      <c r="L186" s="2">
        <f>'database including 834 studies'!J716</f>
        <v>0</v>
      </c>
      <c r="M186" s="2">
        <f>'database including 834 studies'!K716</f>
        <v>5</v>
      </c>
      <c r="N186" s="2">
        <f>'database including 834 studies'!L716</f>
        <v>1</v>
      </c>
      <c r="O186" s="2">
        <f>'database including 834 studies'!M716</f>
        <v>1</v>
      </c>
      <c r="P186" s="2">
        <f>'database including 834 studies'!N716</f>
        <v>1</v>
      </c>
      <c r="Q186" s="2">
        <f>'database including 834 studies'!O716</f>
        <v>1</v>
      </c>
      <c r="R186" s="2">
        <f>'database including 834 studies'!P716</f>
        <v>1</v>
      </c>
      <c r="S186" s="2">
        <f>'database including 834 studies'!Q716</f>
        <v>0</v>
      </c>
      <c r="T186" s="2">
        <f>'database including 834 studies'!R716</f>
        <v>2015</v>
      </c>
      <c r="V186" s="13">
        <f t="shared" si="338"/>
        <v>0</v>
      </c>
      <c r="W186" s="13">
        <f t="shared" si="339"/>
        <v>0</v>
      </c>
      <c r="X186" s="13">
        <f t="shared" si="340"/>
        <v>0</v>
      </c>
      <c r="Y186" s="13">
        <f t="shared" si="341"/>
        <v>0</v>
      </c>
      <c r="Z186" s="13">
        <f t="shared" si="342"/>
        <v>0</v>
      </c>
      <c r="AA186" s="13">
        <f t="shared" si="343"/>
        <v>0</v>
      </c>
      <c r="AB186" s="13">
        <f t="shared" si="344"/>
        <v>0</v>
      </c>
      <c r="AC186" s="13">
        <f t="shared" si="345"/>
        <v>0</v>
      </c>
      <c r="AD186" s="13">
        <f t="shared" si="346"/>
        <v>0</v>
      </c>
      <c r="AE186" s="13">
        <f t="shared" si="347"/>
        <v>0</v>
      </c>
      <c r="AF186" s="13">
        <f t="shared" si="348"/>
        <v>0</v>
      </c>
      <c r="AG186" s="13">
        <f t="shared" si="349"/>
        <v>0</v>
      </c>
      <c r="AH186" s="13">
        <f t="shared" si="350"/>
        <v>0</v>
      </c>
      <c r="AI186" s="13">
        <f t="shared" si="351"/>
        <v>0</v>
      </c>
      <c r="AJ186" s="13">
        <f t="shared" si="352"/>
        <v>0</v>
      </c>
      <c r="AK186" s="13">
        <f t="shared" si="353"/>
        <v>0</v>
      </c>
      <c r="AL186" s="13">
        <f t="shared" si="354"/>
        <v>0</v>
      </c>
      <c r="AM186" s="13">
        <f t="shared" si="355"/>
        <v>0</v>
      </c>
      <c r="AN186" s="13">
        <f t="shared" si="356"/>
        <v>0</v>
      </c>
      <c r="AO186" s="13">
        <f t="shared" si="357"/>
        <v>0</v>
      </c>
      <c r="AP186" s="13">
        <f t="shared" si="358"/>
        <v>0</v>
      </c>
      <c r="AQ186" s="13">
        <f t="shared" si="359"/>
        <v>0</v>
      </c>
      <c r="AR186" s="13">
        <f t="shared" si="360"/>
        <v>0</v>
      </c>
      <c r="AS186" s="13">
        <f t="shared" si="361"/>
        <v>0</v>
      </c>
      <c r="AT186" s="13">
        <f t="shared" si="362"/>
        <v>0</v>
      </c>
      <c r="AU186" s="13">
        <f t="shared" si="363"/>
        <v>0</v>
      </c>
      <c r="AV186" s="13">
        <f t="shared" si="364"/>
        <v>0</v>
      </c>
      <c r="AW186" s="13">
        <f t="shared" si="365"/>
        <v>0</v>
      </c>
      <c r="AX186" s="13">
        <f t="shared" si="366"/>
        <v>0</v>
      </c>
      <c r="AY186" s="13">
        <f t="shared" si="367"/>
        <v>0</v>
      </c>
      <c r="AZ186" s="13">
        <f t="shared" si="368"/>
        <v>0</v>
      </c>
      <c r="BA186" s="13">
        <f t="shared" si="369"/>
        <v>0</v>
      </c>
      <c r="BB186" s="13">
        <f t="shared" si="370"/>
        <v>0</v>
      </c>
      <c r="BC186" s="13">
        <f t="shared" si="371"/>
        <v>0</v>
      </c>
      <c r="BD186" s="13">
        <f t="shared" si="372"/>
        <v>0</v>
      </c>
      <c r="BE186" s="13">
        <f t="shared" si="373"/>
        <v>0</v>
      </c>
      <c r="BF186" s="13">
        <f t="shared" si="374"/>
        <v>0</v>
      </c>
      <c r="BG186" s="13">
        <f t="shared" si="375"/>
        <v>0</v>
      </c>
      <c r="BH186" s="13">
        <f t="shared" si="376"/>
        <v>0</v>
      </c>
      <c r="BI186" s="13">
        <f t="shared" si="377"/>
        <v>0</v>
      </c>
      <c r="BJ186" s="13">
        <f t="shared" si="378"/>
        <v>0</v>
      </c>
      <c r="BK186" s="13">
        <f t="shared" si="379"/>
        <v>0</v>
      </c>
      <c r="BL186" s="13">
        <f t="shared" si="380"/>
        <v>0</v>
      </c>
      <c r="BM186" s="13">
        <f t="shared" si="381"/>
        <v>0</v>
      </c>
      <c r="BN186" s="13">
        <f t="shared" si="382"/>
        <v>0</v>
      </c>
      <c r="BO186" s="13">
        <f t="shared" si="383"/>
        <v>0</v>
      </c>
      <c r="BP186" s="13">
        <f t="shared" si="384"/>
        <v>0</v>
      </c>
      <c r="BQ186" s="13">
        <f t="shared" si="385"/>
        <v>0</v>
      </c>
      <c r="BR186" s="13">
        <f t="shared" si="386"/>
        <v>0</v>
      </c>
      <c r="BS186" s="13">
        <f t="shared" si="387"/>
        <v>0</v>
      </c>
      <c r="BT186" s="13">
        <f t="shared" si="388"/>
        <v>0</v>
      </c>
      <c r="BU186" s="13">
        <f t="shared" si="389"/>
        <v>0</v>
      </c>
      <c r="BV186" s="13">
        <f t="shared" si="390"/>
        <v>0</v>
      </c>
      <c r="BW186" s="13">
        <f t="shared" si="391"/>
        <v>0</v>
      </c>
      <c r="BX186" s="13">
        <f t="shared" si="392"/>
        <v>0</v>
      </c>
      <c r="BY186" s="13">
        <f t="shared" si="393"/>
        <v>0</v>
      </c>
      <c r="BZ186" s="13">
        <f t="shared" si="394"/>
        <v>0</v>
      </c>
      <c r="CA186" s="13">
        <f t="shared" si="395"/>
        <v>1</v>
      </c>
      <c r="CB186" s="13">
        <f t="shared" si="396"/>
        <v>0</v>
      </c>
      <c r="CC186" s="13">
        <f t="shared" si="397"/>
        <v>0</v>
      </c>
      <c r="CD186" s="13">
        <f t="shared" si="398"/>
        <v>0</v>
      </c>
      <c r="CE186" s="13">
        <f t="shared" si="399"/>
        <v>0</v>
      </c>
      <c r="CF186" s="13">
        <f t="shared" si="400"/>
        <v>0</v>
      </c>
      <c r="CG186" s="13">
        <f t="shared" si="401"/>
        <v>0</v>
      </c>
      <c r="CH186" s="13">
        <f t="shared" si="402"/>
        <v>0</v>
      </c>
      <c r="CI186" s="13">
        <f t="shared" si="403"/>
        <v>0</v>
      </c>
      <c r="CJ186" s="13">
        <f t="shared" si="404"/>
        <v>0</v>
      </c>
      <c r="CK186" s="13">
        <f t="shared" si="405"/>
        <v>0</v>
      </c>
      <c r="CL186" s="13">
        <f t="shared" si="406"/>
        <v>0</v>
      </c>
      <c r="CM186" s="13">
        <f t="shared" si="407"/>
        <v>0</v>
      </c>
      <c r="CN186" s="13">
        <f t="shared" si="408"/>
        <v>0</v>
      </c>
      <c r="CO186" s="13">
        <f t="shared" si="409"/>
        <v>0</v>
      </c>
      <c r="CP186" s="13">
        <f t="shared" si="410"/>
        <v>0</v>
      </c>
      <c r="CQ186" s="13">
        <f t="shared" si="411"/>
        <v>0</v>
      </c>
      <c r="CR186" s="13">
        <f t="shared" si="412"/>
        <v>0</v>
      </c>
      <c r="CS186" s="13">
        <f t="shared" si="413"/>
        <v>0</v>
      </c>
      <c r="CT186" s="13">
        <f t="shared" si="414"/>
        <v>0</v>
      </c>
      <c r="CU186" s="13">
        <f t="shared" si="415"/>
        <v>0</v>
      </c>
      <c r="CV186" s="13">
        <f t="shared" si="416"/>
        <v>0</v>
      </c>
      <c r="CW186" s="13">
        <f t="shared" si="417"/>
        <v>0</v>
      </c>
      <c r="CX186" s="13">
        <f t="shared" si="418"/>
        <v>0</v>
      </c>
      <c r="CY186" s="13">
        <f t="shared" si="419"/>
        <v>0</v>
      </c>
      <c r="CZ186" s="13">
        <f t="shared" si="420"/>
        <v>0</v>
      </c>
      <c r="DA186" s="13">
        <f t="shared" si="421"/>
        <v>0</v>
      </c>
      <c r="DB186" s="13">
        <f t="shared" si="422"/>
        <v>0</v>
      </c>
      <c r="DC186" s="13">
        <f t="shared" si="423"/>
        <v>0</v>
      </c>
      <c r="DD186" s="13">
        <f t="shared" si="424"/>
        <v>0</v>
      </c>
      <c r="DE186" s="13">
        <f t="shared" si="425"/>
        <v>0</v>
      </c>
      <c r="DF186" s="13">
        <f t="shared" si="426"/>
        <v>0</v>
      </c>
      <c r="DG186" s="13">
        <f t="shared" si="427"/>
        <v>0</v>
      </c>
      <c r="DH186" s="13">
        <f t="shared" si="428"/>
        <v>0</v>
      </c>
      <c r="DI186" s="13">
        <f t="shared" si="429"/>
        <v>0</v>
      </c>
      <c r="DJ186" s="13">
        <f t="shared" si="430"/>
        <v>0</v>
      </c>
      <c r="DK186" s="13">
        <f t="shared" si="431"/>
        <v>0</v>
      </c>
      <c r="DL186" s="13">
        <f t="shared" si="432"/>
        <v>0</v>
      </c>
      <c r="DM186" s="13">
        <f t="shared" si="433"/>
        <v>0</v>
      </c>
      <c r="DN186" s="13">
        <f t="shared" si="434"/>
        <v>0</v>
      </c>
      <c r="DO186" s="13">
        <f t="shared" si="435"/>
        <v>0</v>
      </c>
      <c r="DP186" s="13">
        <f t="shared" si="436"/>
        <v>0</v>
      </c>
      <c r="DQ186" s="13">
        <f t="shared" si="437"/>
        <v>0</v>
      </c>
      <c r="DR186" s="13">
        <f t="shared" si="438"/>
        <v>0</v>
      </c>
      <c r="DS186" s="13">
        <f t="shared" si="439"/>
        <v>0</v>
      </c>
      <c r="DT186" s="13">
        <f t="shared" si="440"/>
        <v>0</v>
      </c>
      <c r="DU186" s="13">
        <f t="shared" si="441"/>
        <v>0</v>
      </c>
      <c r="DV186" s="13">
        <f t="shared" si="442"/>
        <v>0</v>
      </c>
      <c r="DW186" s="13">
        <f t="shared" si="443"/>
        <v>0</v>
      </c>
      <c r="DX186" s="13">
        <f t="shared" si="444"/>
        <v>0</v>
      </c>
      <c r="DY186" s="13">
        <f t="shared" si="445"/>
        <v>0</v>
      </c>
      <c r="DZ186" s="13">
        <f t="shared" si="446"/>
        <v>0</v>
      </c>
      <c r="EA186" s="13">
        <f t="shared" si="447"/>
        <v>0</v>
      </c>
      <c r="EB186" s="13">
        <f t="shared" si="448"/>
        <v>0</v>
      </c>
      <c r="EC186" s="13">
        <f t="shared" si="449"/>
        <v>0</v>
      </c>
      <c r="ED186" s="13">
        <f t="shared" si="450"/>
        <v>0</v>
      </c>
      <c r="EE186" s="13">
        <f t="shared" si="451"/>
        <v>0</v>
      </c>
      <c r="EF186" s="13">
        <f t="shared" si="452"/>
        <v>0</v>
      </c>
      <c r="EG186" s="13">
        <f t="shared" si="453"/>
        <v>0</v>
      </c>
      <c r="EH186" s="13">
        <f t="shared" si="454"/>
        <v>0</v>
      </c>
      <c r="EI186" s="13">
        <f t="shared" si="455"/>
        <v>0</v>
      </c>
      <c r="EJ186" s="13">
        <f t="shared" si="456"/>
        <v>0</v>
      </c>
      <c r="EK186" s="13">
        <f t="shared" si="457"/>
        <v>0</v>
      </c>
      <c r="EL186" s="13">
        <f t="shared" si="458"/>
        <v>0</v>
      </c>
      <c r="EM186" s="13">
        <f t="shared" si="459"/>
        <v>0</v>
      </c>
      <c r="EN186" s="13">
        <f t="shared" si="460"/>
        <v>0</v>
      </c>
      <c r="EO186" s="13">
        <f t="shared" si="461"/>
        <v>0</v>
      </c>
      <c r="EP186" s="13">
        <f t="shared" si="462"/>
        <v>0</v>
      </c>
      <c r="EQ186" s="13">
        <f t="shared" si="463"/>
        <v>0</v>
      </c>
      <c r="ER186" s="13">
        <f t="shared" si="464"/>
        <v>0</v>
      </c>
      <c r="ES186" s="13">
        <f t="shared" si="465"/>
        <v>0</v>
      </c>
      <c r="ET186" s="13">
        <f t="shared" si="466"/>
        <v>0</v>
      </c>
      <c r="EU186" s="13">
        <f t="shared" si="467"/>
        <v>0</v>
      </c>
      <c r="EV186" s="13">
        <f t="shared" si="468"/>
        <v>0</v>
      </c>
      <c r="EW186" s="13">
        <f t="shared" si="469"/>
        <v>0</v>
      </c>
      <c r="EX186" s="13">
        <f t="shared" si="470"/>
        <v>0</v>
      </c>
      <c r="EY186" s="13">
        <f t="shared" si="471"/>
        <v>0</v>
      </c>
      <c r="EZ186" s="13">
        <f t="shared" si="472"/>
        <v>0</v>
      </c>
      <c r="FA186" s="13">
        <f t="shared" si="473"/>
        <v>0</v>
      </c>
      <c r="FB186" s="13">
        <f t="shared" si="474"/>
        <v>0</v>
      </c>
      <c r="FC186" s="13">
        <f t="shared" si="475"/>
        <v>0</v>
      </c>
      <c r="FD186" s="13">
        <f t="shared" si="476"/>
        <v>0</v>
      </c>
      <c r="FE186" s="13">
        <f t="shared" si="477"/>
        <v>0</v>
      </c>
      <c r="FF186" s="13">
        <f t="shared" si="478"/>
        <v>0</v>
      </c>
      <c r="FG186" s="13">
        <f t="shared" si="479"/>
        <v>0</v>
      </c>
      <c r="FH186" s="13">
        <f t="shared" si="480"/>
        <v>0</v>
      </c>
      <c r="FI186" s="13">
        <f t="shared" si="481"/>
        <v>0</v>
      </c>
      <c r="FJ186" s="13">
        <f t="shared" si="482"/>
        <v>0</v>
      </c>
      <c r="FK186" s="13">
        <f t="shared" si="483"/>
        <v>0</v>
      </c>
      <c r="FL186" s="13">
        <f t="shared" si="484"/>
        <v>0</v>
      </c>
      <c r="FM186" s="13">
        <f t="shared" si="485"/>
        <v>0</v>
      </c>
      <c r="FN186" s="13">
        <f t="shared" si="486"/>
        <v>1</v>
      </c>
      <c r="FO186" s="13">
        <f t="shared" si="487"/>
        <v>0</v>
      </c>
      <c r="FP186" s="13">
        <f t="shared" si="488"/>
        <v>0</v>
      </c>
      <c r="FQ186" s="13">
        <f t="shared" si="489"/>
        <v>0</v>
      </c>
      <c r="FR186" s="13">
        <f t="shared" si="490"/>
        <v>0</v>
      </c>
      <c r="FS186" s="13">
        <f t="shared" si="491"/>
        <v>0</v>
      </c>
      <c r="FT186" s="13">
        <f t="shared" si="492"/>
        <v>0</v>
      </c>
      <c r="FU186" s="13">
        <f t="shared" si="493"/>
        <v>0</v>
      </c>
      <c r="FV186" s="13">
        <f t="shared" si="494"/>
        <v>0</v>
      </c>
      <c r="FW186" s="13">
        <f t="shared" si="495"/>
        <v>0</v>
      </c>
      <c r="FX186" s="13">
        <f t="shared" si="496"/>
        <v>0</v>
      </c>
      <c r="FY186" s="13">
        <f t="shared" si="497"/>
        <v>0</v>
      </c>
      <c r="FZ186" s="13">
        <f t="shared" si="498"/>
        <v>0</v>
      </c>
      <c r="GA186" s="13">
        <f t="shared" si="499"/>
        <v>0</v>
      </c>
      <c r="GB186" s="13">
        <f t="shared" si="500"/>
        <v>0</v>
      </c>
      <c r="GC186" s="13">
        <f t="shared" si="501"/>
        <v>0</v>
      </c>
      <c r="GD186" s="13">
        <f t="shared" si="502"/>
        <v>0</v>
      </c>
      <c r="GE186" s="13">
        <f t="shared" si="503"/>
        <v>0</v>
      </c>
      <c r="GF186" s="13">
        <f t="shared" si="504"/>
        <v>0</v>
      </c>
      <c r="GG186" s="13">
        <f t="shared" si="505"/>
        <v>0</v>
      </c>
      <c r="GH186" s="30">
        <f t="shared" si="506"/>
        <v>2</v>
      </c>
    </row>
    <row r="187" spans="1:190">
      <c r="A187" s="2">
        <f>'database including 834 studies'!A187</f>
        <v>186</v>
      </c>
      <c r="B187" s="2">
        <f>'database including 834 studies'!J187</f>
        <v>1</v>
      </c>
      <c r="C187" s="2">
        <f>'database including 834 studies'!K187</f>
        <v>4</v>
      </c>
      <c r="D187" s="2">
        <f>'database including 834 studies'!L187</f>
        <v>1</v>
      </c>
      <c r="E187" s="2">
        <f>'database including 834 studies'!M187</f>
        <v>1</v>
      </c>
      <c r="F187" s="2">
        <f>'database including 834 studies'!N187</f>
        <v>1</v>
      </c>
      <c r="G187" s="2">
        <f>'database including 834 studies'!O187</f>
        <v>1</v>
      </c>
      <c r="H187" s="2">
        <f>'database including 834 studies'!P187</f>
        <v>0</v>
      </c>
      <c r="I187" s="2">
        <f>'database including 834 studies'!Q187</f>
        <v>0</v>
      </c>
      <c r="J187" s="2">
        <f>'database including 834 studies'!R187</f>
        <v>2018</v>
      </c>
      <c r="K187" s="29">
        <f>'database including 834 studies'!A717</f>
        <v>716</v>
      </c>
      <c r="L187" s="2">
        <f>'database including 834 studies'!J717</f>
        <v>0</v>
      </c>
      <c r="M187" s="2">
        <f>'database including 834 studies'!K717</f>
        <v>5</v>
      </c>
      <c r="N187" s="2">
        <f>'database including 834 studies'!L717</f>
        <v>1</v>
      </c>
      <c r="O187" s="2">
        <f>'database including 834 studies'!M717</f>
        <v>1</v>
      </c>
      <c r="P187" s="2">
        <f>'database including 834 studies'!N717</f>
        <v>1</v>
      </c>
      <c r="Q187" s="2">
        <f>'database including 834 studies'!O717</f>
        <v>1</v>
      </c>
      <c r="R187" s="2">
        <f>'database including 834 studies'!P717</f>
        <v>0</v>
      </c>
      <c r="S187" s="2">
        <f>'database including 834 studies'!Q717</f>
        <v>1</v>
      </c>
      <c r="T187" s="2">
        <f>'database including 834 studies'!R717</f>
        <v>2021</v>
      </c>
      <c r="V187" s="13">
        <f t="shared" si="338"/>
        <v>0</v>
      </c>
      <c r="W187" s="13">
        <f t="shared" si="339"/>
        <v>0</v>
      </c>
      <c r="X187" s="13">
        <f t="shared" si="340"/>
        <v>0</v>
      </c>
      <c r="Y187" s="13">
        <f t="shared" si="341"/>
        <v>0</v>
      </c>
      <c r="Z187" s="13">
        <f t="shared" si="342"/>
        <v>0</v>
      </c>
      <c r="AA187" s="13">
        <f t="shared" si="343"/>
        <v>0</v>
      </c>
      <c r="AB187" s="13">
        <f t="shared" si="344"/>
        <v>0</v>
      </c>
      <c r="AC187" s="13">
        <f t="shared" si="345"/>
        <v>0</v>
      </c>
      <c r="AD187" s="13">
        <f t="shared" si="346"/>
        <v>0</v>
      </c>
      <c r="AE187" s="13">
        <f t="shared" si="347"/>
        <v>0</v>
      </c>
      <c r="AF187" s="13">
        <f t="shared" si="348"/>
        <v>0</v>
      </c>
      <c r="AG187" s="13">
        <f t="shared" si="349"/>
        <v>0</v>
      </c>
      <c r="AH187" s="13">
        <f t="shared" si="350"/>
        <v>0</v>
      </c>
      <c r="AI187" s="13">
        <f t="shared" si="351"/>
        <v>0</v>
      </c>
      <c r="AJ187" s="13">
        <f t="shared" si="352"/>
        <v>0</v>
      </c>
      <c r="AK187" s="13">
        <f t="shared" si="353"/>
        <v>0</v>
      </c>
      <c r="AL187" s="13">
        <f t="shared" si="354"/>
        <v>0</v>
      </c>
      <c r="AM187" s="13">
        <f t="shared" si="355"/>
        <v>0</v>
      </c>
      <c r="AN187" s="13">
        <f t="shared" si="356"/>
        <v>0</v>
      </c>
      <c r="AO187" s="13">
        <f t="shared" si="357"/>
        <v>0</v>
      </c>
      <c r="AP187" s="13">
        <f t="shared" si="358"/>
        <v>0</v>
      </c>
      <c r="AQ187" s="13">
        <f t="shared" si="359"/>
        <v>0</v>
      </c>
      <c r="AR187" s="13">
        <f t="shared" si="360"/>
        <v>0</v>
      </c>
      <c r="AS187" s="13">
        <f t="shared" si="361"/>
        <v>0</v>
      </c>
      <c r="AT187" s="13">
        <f t="shared" si="362"/>
        <v>0</v>
      </c>
      <c r="AU187" s="13">
        <f t="shared" si="363"/>
        <v>0</v>
      </c>
      <c r="AV187" s="13">
        <f t="shared" si="364"/>
        <v>0</v>
      </c>
      <c r="AW187" s="13">
        <f t="shared" si="365"/>
        <v>0</v>
      </c>
      <c r="AX187" s="13">
        <f t="shared" si="366"/>
        <v>0</v>
      </c>
      <c r="AY187" s="13">
        <f t="shared" si="367"/>
        <v>0</v>
      </c>
      <c r="AZ187" s="13">
        <f t="shared" si="368"/>
        <v>0</v>
      </c>
      <c r="BA187" s="13">
        <f t="shared" si="369"/>
        <v>0</v>
      </c>
      <c r="BB187" s="13">
        <f t="shared" si="370"/>
        <v>0</v>
      </c>
      <c r="BC187" s="13">
        <f t="shared" si="371"/>
        <v>0</v>
      </c>
      <c r="BD187" s="13">
        <f t="shared" si="372"/>
        <v>0</v>
      </c>
      <c r="BE187" s="13">
        <f t="shared" si="373"/>
        <v>0</v>
      </c>
      <c r="BF187" s="13">
        <f t="shared" si="374"/>
        <v>0</v>
      </c>
      <c r="BG187" s="13">
        <f t="shared" si="375"/>
        <v>0</v>
      </c>
      <c r="BH187" s="13">
        <f t="shared" si="376"/>
        <v>0</v>
      </c>
      <c r="BI187" s="13">
        <f t="shared" si="377"/>
        <v>0</v>
      </c>
      <c r="BJ187" s="13">
        <f t="shared" si="378"/>
        <v>0</v>
      </c>
      <c r="BK187" s="13">
        <f t="shared" si="379"/>
        <v>0</v>
      </c>
      <c r="BL187" s="13">
        <f t="shared" si="380"/>
        <v>0</v>
      </c>
      <c r="BM187" s="13">
        <f t="shared" si="381"/>
        <v>0</v>
      </c>
      <c r="BN187" s="13">
        <f t="shared" si="382"/>
        <v>0</v>
      </c>
      <c r="BO187" s="13">
        <f t="shared" si="383"/>
        <v>0</v>
      </c>
      <c r="BP187" s="13">
        <f t="shared" si="384"/>
        <v>0</v>
      </c>
      <c r="BQ187" s="13">
        <f t="shared" si="385"/>
        <v>0</v>
      </c>
      <c r="BR187" s="13">
        <f t="shared" si="386"/>
        <v>0</v>
      </c>
      <c r="BS187" s="13">
        <f t="shared" si="387"/>
        <v>0</v>
      </c>
      <c r="BT187" s="13">
        <f t="shared" si="388"/>
        <v>0</v>
      </c>
      <c r="BU187" s="13">
        <f t="shared" si="389"/>
        <v>0</v>
      </c>
      <c r="BV187" s="13">
        <f t="shared" si="390"/>
        <v>0</v>
      </c>
      <c r="BW187" s="13">
        <f t="shared" si="391"/>
        <v>0</v>
      </c>
      <c r="BX187" s="13">
        <f t="shared" si="392"/>
        <v>0</v>
      </c>
      <c r="BY187" s="13">
        <f t="shared" si="393"/>
        <v>1</v>
      </c>
      <c r="BZ187" s="13">
        <f t="shared" si="394"/>
        <v>0</v>
      </c>
      <c r="CA187" s="13">
        <f t="shared" si="395"/>
        <v>0</v>
      </c>
      <c r="CB187" s="13">
        <f t="shared" si="396"/>
        <v>0</v>
      </c>
      <c r="CC187" s="13">
        <f t="shared" si="397"/>
        <v>0</v>
      </c>
      <c r="CD187" s="13">
        <f t="shared" si="398"/>
        <v>0</v>
      </c>
      <c r="CE187" s="13">
        <f t="shared" si="399"/>
        <v>0</v>
      </c>
      <c r="CF187" s="13">
        <f t="shared" si="400"/>
        <v>0</v>
      </c>
      <c r="CG187" s="13">
        <f t="shared" si="401"/>
        <v>0</v>
      </c>
      <c r="CH187" s="13">
        <f t="shared" si="402"/>
        <v>0</v>
      </c>
      <c r="CI187" s="13">
        <f t="shared" si="403"/>
        <v>0</v>
      </c>
      <c r="CJ187" s="13">
        <f t="shared" si="404"/>
        <v>0</v>
      </c>
      <c r="CK187" s="13">
        <f t="shared" si="405"/>
        <v>0</v>
      </c>
      <c r="CL187" s="13">
        <f t="shared" si="406"/>
        <v>0</v>
      </c>
      <c r="CM187" s="13">
        <f t="shared" si="407"/>
        <v>0</v>
      </c>
      <c r="CN187" s="13">
        <f t="shared" si="408"/>
        <v>0</v>
      </c>
      <c r="CO187" s="13">
        <f t="shared" si="409"/>
        <v>0</v>
      </c>
      <c r="CP187" s="13">
        <f t="shared" si="410"/>
        <v>0</v>
      </c>
      <c r="CQ187" s="13">
        <f t="shared" si="411"/>
        <v>0</v>
      </c>
      <c r="CR187" s="13">
        <f t="shared" si="412"/>
        <v>0</v>
      </c>
      <c r="CS187" s="13">
        <f t="shared" si="413"/>
        <v>0</v>
      </c>
      <c r="CT187" s="13">
        <f t="shared" si="414"/>
        <v>0</v>
      </c>
      <c r="CU187" s="13">
        <f t="shared" si="415"/>
        <v>0</v>
      </c>
      <c r="CV187" s="13">
        <f t="shared" si="416"/>
        <v>0</v>
      </c>
      <c r="CW187" s="13">
        <f t="shared" si="417"/>
        <v>0</v>
      </c>
      <c r="CX187" s="13">
        <f t="shared" si="418"/>
        <v>0</v>
      </c>
      <c r="CY187" s="13">
        <f t="shared" si="419"/>
        <v>0</v>
      </c>
      <c r="CZ187" s="13">
        <f t="shared" si="420"/>
        <v>0</v>
      </c>
      <c r="DA187" s="13">
        <f t="shared" si="421"/>
        <v>0</v>
      </c>
      <c r="DB187" s="13">
        <f t="shared" si="422"/>
        <v>0</v>
      </c>
      <c r="DC187" s="13">
        <f t="shared" si="423"/>
        <v>0</v>
      </c>
      <c r="DD187" s="13">
        <f t="shared" si="424"/>
        <v>0</v>
      </c>
      <c r="DE187" s="13">
        <f t="shared" si="425"/>
        <v>0</v>
      </c>
      <c r="DF187" s="13">
        <f t="shared" si="426"/>
        <v>0</v>
      </c>
      <c r="DG187" s="13">
        <f t="shared" si="427"/>
        <v>0</v>
      </c>
      <c r="DH187" s="13">
        <f t="shared" si="428"/>
        <v>0</v>
      </c>
      <c r="DI187" s="13">
        <f t="shared" si="429"/>
        <v>0</v>
      </c>
      <c r="DJ187" s="13">
        <f t="shared" si="430"/>
        <v>0</v>
      </c>
      <c r="DK187" s="13">
        <f t="shared" si="431"/>
        <v>0</v>
      </c>
      <c r="DL187" s="13">
        <f t="shared" si="432"/>
        <v>0</v>
      </c>
      <c r="DM187" s="13">
        <f t="shared" si="433"/>
        <v>0</v>
      </c>
      <c r="DN187" s="13">
        <f t="shared" si="434"/>
        <v>0</v>
      </c>
      <c r="DO187" s="13">
        <f t="shared" si="435"/>
        <v>0</v>
      </c>
      <c r="DP187" s="13">
        <f t="shared" si="436"/>
        <v>0</v>
      </c>
      <c r="DQ187" s="13">
        <f t="shared" si="437"/>
        <v>0</v>
      </c>
      <c r="DR187" s="13">
        <f t="shared" si="438"/>
        <v>0</v>
      </c>
      <c r="DS187" s="13">
        <f t="shared" si="439"/>
        <v>0</v>
      </c>
      <c r="DT187" s="13">
        <f t="shared" si="440"/>
        <v>0</v>
      </c>
      <c r="DU187" s="13">
        <f t="shared" si="441"/>
        <v>0</v>
      </c>
      <c r="DV187" s="13">
        <f t="shared" si="442"/>
        <v>0</v>
      </c>
      <c r="DW187" s="13">
        <f t="shared" si="443"/>
        <v>0</v>
      </c>
      <c r="DX187" s="13">
        <f t="shared" si="444"/>
        <v>0</v>
      </c>
      <c r="DY187" s="13">
        <f t="shared" si="445"/>
        <v>0</v>
      </c>
      <c r="DZ187" s="13">
        <f t="shared" si="446"/>
        <v>0</v>
      </c>
      <c r="EA187" s="13">
        <f t="shared" si="447"/>
        <v>0</v>
      </c>
      <c r="EB187" s="13">
        <f t="shared" si="448"/>
        <v>0</v>
      </c>
      <c r="EC187" s="13">
        <f t="shared" si="449"/>
        <v>0</v>
      </c>
      <c r="ED187" s="13">
        <f t="shared" si="450"/>
        <v>0</v>
      </c>
      <c r="EE187" s="13">
        <f t="shared" si="451"/>
        <v>0</v>
      </c>
      <c r="EF187" s="13">
        <f t="shared" si="452"/>
        <v>0</v>
      </c>
      <c r="EG187" s="13">
        <f t="shared" si="453"/>
        <v>0</v>
      </c>
      <c r="EH187" s="13">
        <f t="shared" si="454"/>
        <v>0</v>
      </c>
      <c r="EI187" s="13">
        <f t="shared" si="455"/>
        <v>0</v>
      </c>
      <c r="EJ187" s="13">
        <f t="shared" si="456"/>
        <v>0</v>
      </c>
      <c r="EK187" s="13">
        <f t="shared" si="457"/>
        <v>0</v>
      </c>
      <c r="EL187" s="13">
        <f t="shared" si="458"/>
        <v>0</v>
      </c>
      <c r="EM187" s="13">
        <f t="shared" si="459"/>
        <v>0</v>
      </c>
      <c r="EN187" s="13">
        <f t="shared" si="460"/>
        <v>0</v>
      </c>
      <c r="EO187" s="13">
        <f t="shared" si="461"/>
        <v>0</v>
      </c>
      <c r="EP187" s="13">
        <f t="shared" si="462"/>
        <v>0</v>
      </c>
      <c r="EQ187" s="13">
        <f t="shared" si="463"/>
        <v>0</v>
      </c>
      <c r="ER187" s="13">
        <f t="shared" si="464"/>
        <v>0</v>
      </c>
      <c r="ES187" s="13">
        <f t="shared" si="465"/>
        <v>0</v>
      </c>
      <c r="ET187" s="13">
        <f t="shared" si="466"/>
        <v>0</v>
      </c>
      <c r="EU187" s="13">
        <f t="shared" si="467"/>
        <v>0</v>
      </c>
      <c r="EV187" s="13">
        <f t="shared" si="468"/>
        <v>0</v>
      </c>
      <c r="EW187" s="13">
        <f t="shared" si="469"/>
        <v>0</v>
      </c>
      <c r="EX187" s="13">
        <f t="shared" si="470"/>
        <v>0</v>
      </c>
      <c r="EY187" s="13">
        <f t="shared" si="471"/>
        <v>0</v>
      </c>
      <c r="EZ187" s="13">
        <f t="shared" si="472"/>
        <v>0</v>
      </c>
      <c r="FA187" s="13">
        <f t="shared" si="473"/>
        <v>0</v>
      </c>
      <c r="FB187" s="13">
        <f t="shared" si="474"/>
        <v>0</v>
      </c>
      <c r="FC187" s="13">
        <f t="shared" si="475"/>
        <v>0</v>
      </c>
      <c r="FD187" s="13">
        <f t="shared" si="476"/>
        <v>0</v>
      </c>
      <c r="FE187" s="13">
        <f t="shared" si="477"/>
        <v>0</v>
      </c>
      <c r="FF187" s="13">
        <f t="shared" si="478"/>
        <v>0</v>
      </c>
      <c r="FG187" s="13">
        <f t="shared" si="479"/>
        <v>0</v>
      </c>
      <c r="FH187" s="13">
        <f t="shared" si="480"/>
        <v>0</v>
      </c>
      <c r="FI187" s="13">
        <f t="shared" si="481"/>
        <v>0</v>
      </c>
      <c r="FJ187" s="13">
        <f t="shared" si="482"/>
        <v>0</v>
      </c>
      <c r="FK187" s="13">
        <f t="shared" si="483"/>
        <v>0</v>
      </c>
      <c r="FL187" s="13">
        <f t="shared" si="484"/>
        <v>0</v>
      </c>
      <c r="FM187" s="13">
        <f t="shared" si="485"/>
        <v>0</v>
      </c>
      <c r="FN187" s="13">
        <f t="shared" si="486"/>
        <v>0</v>
      </c>
      <c r="FO187" s="13">
        <f t="shared" si="487"/>
        <v>0</v>
      </c>
      <c r="FP187" s="13">
        <f t="shared" si="488"/>
        <v>0</v>
      </c>
      <c r="FQ187" s="13">
        <f t="shared" si="489"/>
        <v>0</v>
      </c>
      <c r="FR187" s="13">
        <f t="shared" si="490"/>
        <v>0</v>
      </c>
      <c r="FS187" s="13">
        <f t="shared" si="491"/>
        <v>0</v>
      </c>
      <c r="FT187" s="13">
        <f t="shared" si="492"/>
        <v>1</v>
      </c>
      <c r="FU187" s="13">
        <f t="shared" si="493"/>
        <v>0</v>
      </c>
      <c r="FV187" s="13">
        <f t="shared" si="494"/>
        <v>0</v>
      </c>
      <c r="FW187" s="13">
        <f t="shared" si="495"/>
        <v>0</v>
      </c>
      <c r="FX187" s="13">
        <f t="shared" si="496"/>
        <v>0</v>
      </c>
      <c r="FY187" s="13">
        <f t="shared" si="497"/>
        <v>0</v>
      </c>
      <c r="FZ187" s="13">
        <f t="shared" si="498"/>
        <v>0</v>
      </c>
      <c r="GA187" s="13">
        <f t="shared" si="499"/>
        <v>0</v>
      </c>
      <c r="GB187" s="13">
        <f t="shared" si="500"/>
        <v>0</v>
      </c>
      <c r="GC187" s="13">
        <f t="shared" si="501"/>
        <v>0</v>
      </c>
      <c r="GD187" s="13">
        <f t="shared" si="502"/>
        <v>0</v>
      </c>
      <c r="GE187" s="13">
        <f t="shared" si="503"/>
        <v>0</v>
      </c>
      <c r="GF187" s="13">
        <f t="shared" si="504"/>
        <v>0</v>
      </c>
      <c r="GG187" s="13">
        <f t="shared" si="505"/>
        <v>0</v>
      </c>
      <c r="GH187" s="30">
        <f t="shared" si="506"/>
        <v>2</v>
      </c>
    </row>
    <row r="188" spans="1:190">
      <c r="A188" s="2">
        <f>'database including 834 studies'!A188</f>
        <v>187</v>
      </c>
      <c r="B188" s="2">
        <f>'database including 834 studies'!J188</f>
        <v>1</v>
      </c>
      <c r="C188" s="2">
        <f>'database including 834 studies'!K188</f>
        <v>4</v>
      </c>
      <c r="D188" s="2">
        <f>'database including 834 studies'!L188</f>
        <v>1</v>
      </c>
      <c r="E188" s="2">
        <f>'database including 834 studies'!M188</f>
        <v>1</v>
      </c>
      <c r="F188" s="2">
        <f>'database including 834 studies'!N188</f>
        <v>1</v>
      </c>
      <c r="G188" s="2">
        <f>'database including 834 studies'!O188</f>
        <v>1</v>
      </c>
      <c r="H188" s="2">
        <f>'database including 834 studies'!P188</f>
        <v>0</v>
      </c>
      <c r="I188" s="2">
        <f>'database including 834 studies'!Q188</f>
        <v>0</v>
      </c>
      <c r="J188" s="2">
        <f>'database including 834 studies'!R188</f>
        <v>2019</v>
      </c>
      <c r="K188" s="29">
        <f>'database including 834 studies'!A718</f>
        <v>717</v>
      </c>
      <c r="L188" s="2">
        <f>'database including 834 studies'!J718</f>
        <v>0</v>
      </c>
      <c r="M188" s="2">
        <f>'database including 834 studies'!K718</f>
        <v>5</v>
      </c>
      <c r="N188" s="2">
        <f>'database including 834 studies'!L718</f>
        <v>0</v>
      </c>
      <c r="O188" s="2">
        <f>'database including 834 studies'!M718</f>
        <v>1</v>
      </c>
      <c r="P188" s="2">
        <f>'database including 834 studies'!N718</f>
        <v>1</v>
      </c>
      <c r="Q188" s="2">
        <f>'database including 834 studies'!O718</f>
        <v>1</v>
      </c>
      <c r="R188" s="2">
        <f>'database including 834 studies'!P718</f>
        <v>1</v>
      </c>
      <c r="S188" s="2">
        <f>'database including 834 studies'!Q718</f>
        <v>1</v>
      </c>
      <c r="T188" s="2">
        <f>'database including 834 studies'!R718</f>
        <v>2016</v>
      </c>
      <c r="V188" s="13">
        <f t="shared" si="338"/>
        <v>0</v>
      </c>
      <c r="W188" s="13">
        <f t="shared" si="339"/>
        <v>0</v>
      </c>
      <c r="X188" s="13">
        <f t="shared" si="340"/>
        <v>0</v>
      </c>
      <c r="Y188" s="13">
        <f t="shared" si="341"/>
        <v>0</v>
      </c>
      <c r="Z188" s="13">
        <f t="shared" si="342"/>
        <v>0</v>
      </c>
      <c r="AA188" s="13">
        <f t="shared" si="343"/>
        <v>0</v>
      </c>
      <c r="AB188" s="13">
        <f t="shared" si="344"/>
        <v>0</v>
      </c>
      <c r="AC188" s="13">
        <f t="shared" si="345"/>
        <v>0</v>
      </c>
      <c r="AD188" s="13">
        <f t="shared" si="346"/>
        <v>0</v>
      </c>
      <c r="AE188" s="13">
        <f t="shared" si="347"/>
        <v>0</v>
      </c>
      <c r="AF188" s="13">
        <f t="shared" si="348"/>
        <v>0</v>
      </c>
      <c r="AG188" s="13">
        <f t="shared" si="349"/>
        <v>0</v>
      </c>
      <c r="AH188" s="13">
        <f t="shared" si="350"/>
        <v>0</v>
      </c>
      <c r="AI188" s="13">
        <f t="shared" si="351"/>
        <v>0</v>
      </c>
      <c r="AJ188" s="13">
        <f t="shared" si="352"/>
        <v>0</v>
      </c>
      <c r="AK188" s="13">
        <f t="shared" si="353"/>
        <v>0</v>
      </c>
      <c r="AL188" s="13">
        <f t="shared" si="354"/>
        <v>0</v>
      </c>
      <c r="AM188" s="13">
        <f t="shared" si="355"/>
        <v>0</v>
      </c>
      <c r="AN188" s="13">
        <f t="shared" si="356"/>
        <v>0</v>
      </c>
      <c r="AO188" s="13">
        <f t="shared" si="357"/>
        <v>0</v>
      </c>
      <c r="AP188" s="13">
        <f t="shared" si="358"/>
        <v>0</v>
      </c>
      <c r="AQ188" s="13">
        <f t="shared" si="359"/>
        <v>0</v>
      </c>
      <c r="AR188" s="13">
        <f t="shared" si="360"/>
        <v>0</v>
      </c>
      <c r="AS188" s="13">
        <f t="shared" si="361"/>
        <v>0</v>
      </c>
      <c r="AT188" s="13">
        <f t="shared" si="362"/>
        <v>0</v>
      </c>
      <c r="AU188" s="13">
        <f t="shared" si="363"/>
        <v>0</v>
      </c>
      <c r="AV188" s="13">
        <f t="shared" si="364"/>
        <v>0</v>
      </c>
      <c r="AW188" s="13">
        <f t="shared" si="365"/>
        <v>0</v>
      </c>
      <c r="AX188" s="13">
        <f t="shared" si="366"/>
        <v>0</v>
      </c>
      <c r="AY188" s="13">
        <f t="shared" si="367"/>
        <v>0</v>
      </c>
      <c r="AZ188" s="13">
        <f t="shared" si="368"/>
        <v>0</v>
      </c>
      <c r="BA188" s="13">
        <f t="shared" si="369"/>
        <v>0</v>
      </c>
      <c r="BB188" s="13">
        <f t="shared" si="370"/>
        <v>0</v>
      </c>
      <c r="BC188" s="13">
        <f t="shared" si="371"/>
        <v>0</v>
      </c>
      <c r="BD188" s="13">
        <f t="shared" si="372"/>
        <v>0</v>
      </c>
      <c r="BE188" s="13">
        <f t="shared" si="373"/>
        <v>0</v>
      </c>
      <c r="BF188" s="13">
        <f t="shared" si="374"/>
        <v>0</v>
      </c>
      <c r="BG188" s="13">
        <f t="shared" si="375"/>
        <v>0</v>
      </c>
      <c r="BH188" s="13">
        <f t="shared" si="376"/>
        <v>0</v>
      </c>
      <c r="BI188" s="13">
        <f t="shared" si="377"/>
        <v>0</v>
      </c>
      <c r="BJ188" s="13">
        <f t="shared" si="378"/>
        <v>0</v>
      </c>
      <c r="BK188" s="13">
        <f t="shared" si="379"/>
        <v>0</v>
      </c>
      <c r="BL188" s="13">
        <f t="shared" si="380"/>
        <v>0</v>
      </c>
      <c r="BM188" s="13">
        <f t="shared" si="381"/>
        <v>0</v>
      </c>
      <c r="BN188" s="13">
        <f t="shared" si="382"/>
        <v>0</v>
      </c>
      <c r="BO188" s="13">
        <f t="shared" si="383"/>
        <v>0</v>
      </c>
      <c r="BP188" s="13">
        <f t="shared" si="384"/>
        <v>0</v>
      </c>
      <c r="BQ188" s="13">
        <f t="shared" si="385"/>
        <v>0</v>
      </c>
      <c r="BR188" s="13">
        <f t="shared" si="386"/>
        <v>0</v>
      </c>
      <c r="BS188" s="13">
        <f t="shared" si="387"/>
        <v>0</v>
      </c>
      <c r="BT188" s="13">
        <f t="shared" si="388"/>
        <v>0</v>
      </c>
      <c r="BU188" s="13">
        <f t="shared" si="389"/>
        <v>0</v>
      </c>
      <c r="BV188" s="13">
        <f t="shared" si="390"/>
        <v>0</v>
      </c>
      <c r="BW188" s="13">
        <f t="shared" si="391"/>
        <v>0</v>
      </c>
      <c r="BX188" s="13">
        <f t="shared" si="392"/>
        <v>0</v>
      </c>
      <c r="BY188" s="13">
        <f t="shared" si="393"/>
        <v>0</v>
      </c>
      <c r="BZ188" s="13">
        <f t="shared" si="394"/>
        <v>1</v>
      </c>
      <c r="CA188" s="13">
        <f t="shared" si="395"/>
        <v>0</v>
      </c>
      <c r="CB188" s="13">
        <f t="shared" si="396"/>
        <v>0</v>
      </c>
      <c r="CC188" s="13">
        <f t="shared" si="397"/>
        <v>0</v>
      </c>
      <c r="CD188" s="13">
        <f t="shared" si="398"/>
        <v>0</v>
      </c>
      <c r="CE188" s="13">
        <f t="shared" si="399"/>
        <v>0</v>
      </c>
      <c r="CF188" s="13">
        <f t="shared" si="400"/>
        <v>0</v>
      </c>
      <c r="CG188" s="13">
        <f t="shared" si="401"/>
        <v>0</v>
      </c>
      <c r="CH188" s="13">
        <f t="shared" si="402"/>
        <v>0</v>
      </c>
      <c r="CI188" s="13">
        <f t="shared" si="403"/>
        <v>0</v>
      </c>
      <c r="CJ188" s="13">
        <f t="shared" si="404"/>
        <v>0</v>
      </c>
      <c r="CK188" s="13">
        <f t="shared" si="405"/>
        <v>0</v>
      </c>
      <c r="CL188" s="13">
        <f t="shared" si="406"/>
        <v>0</v>
      </c>
      <c r="CM188" s="13">
        <f t="shared" si="407"/>
        <v>0</v>
      </c>
      <c r="CN188" s="13">
        <f t="shared" si="408"/>
        <v>0</v>
      </c>
      <c r="CO188" s="13">
        <f t="shared" si="409"/>
        <v>0</v>
      </c>
      <c r="CP188" s="13">
        <f t="shared" si="410"/>
        <v>0</v>
      </c>
      <c r="CQ188" s="13">
        <f t="shared" si="411"/>
        <v>0</v>
      </c>
      <c r="CR188" s="13">
        <f t="shared" si="412"/>
        <v>0</v>
      </c>
      <c r="CS188" s="13">
        <f t="shared" si="413"/>
        <v>0</v>
      </c>
      <c r="CT188" s="13">
        <f t="shared" si="414"/>
        <v>0</v>
      </c>
      <c r="CU188" s="13">
        <f t="shared" si="415"/>
        <v>0</v>
      </c>
      <c r="CV188" s="13">
        <f t="shared" si="416"/>
        <v>0</v>
      </c>
      <c r="CW188" s="13">
        <f t="shared" si="417"/>
        <v>0</v>
      </c>
      <c r="CX188" s="13">
        <f t="shared" si="418"/>
        <v>0</v>
      </c>
      <c r="CY188" s="13">
        <f t="shared" si="419"/>
        <v>0</v>
      </c>
      <c r="CZ188" s="13">
        <f t="shared" si="420"/>
        <v>0</v>
      </c>
      <c r="DA188" s="13">
        <f t="shared" si="421"/>
        <v>0</v>
      </c>
      <c r="DB188" s="13">
        <f t="shared" si="422"/>
        <v>0</v>
      </c>
      <c r="DC188" s="13">
        <f t="shared" si="423"/>
        <v>0</v>
      </c>
      <c r="DD188" s="13">
        <f t="shared" si="424"/>
        <v>0</v>
      </c>
      <c r="DE188" s="13">
        <f t="shared" si="425"/>
        <v>0</v>
      </c>
      <c r="DF188" s="13">
        <f t="shared" si="426"/>
        <v>0</v>
      </c>
      <c r="DG188" s="13">
        <f t="shared" si="427"/>
        <v>0</v>
      </c>
      <c r="DH188" s="13">
        <f t="shared" si="428"/>
        <v>0</v>
      </c>
      <c r="DI188" s="13">
        <f t="shared" si="429"/>
        <v>0</v>
      </c>
      <c r="DJ188" s="13">
        <f t="shared" si="430"/>
        <v>0</v>
      </c>
      <c r="DK188" s="13">
        <f t="shared" si="431"/>
        <v>0</v>
      </c>
      <c r="DL188" s="13">
        <f t="shared" si="432"/>
        <v>0</v>
      </c>
      <c r="DM188" s="13">
        <f t="shared" si="433"/>
        <v>0</v>
      </c>
      <c r="DN188" s="13">
        <f t="shared" si="434"/>
        <v>0</v>
      </c>
      <c r="DO188" s="13">
        <f t="shared" si="435"/>
        <v>0</v>
      </c>
      <c r="DP188" s="13">
        <f t="shared" si="436"/>
        <v>0</v>
      </c>
      <c r="DQ188" s="13">
        <f t="shared" si="437"/>
        <v>0</v>
      </c>
      <c r="DR188" s="13">
        <f t="shared" si="438"/>
        <v>0</v>
      </c>
      <c r="DS188" s="13">
        <f t="shared" si="439"/>
        <v>0</v>
      </c>
      <c r="DT188" s="13">
        <f t="shared" si="440"/>
        <v>0</v>
      </c>
      <c r="DU188" s="13">
        <f t="shared" si="441"/>
        <v>0</v>
      </c>
      <c r="DV188" s="13">
        <f t="shared" si="442"/>
        <v>0</v>
      </c>
      <c r="DW188" s="13">
        <f t="shared" si="443"/>
        <v>0</v>
      </c>
      <c r="DX188" s="13">
        <f t="shared" si="444"/>
        <v>0</v>
      </c>
      <c r="DY188" s="13">
        <f t="shared" si="445"/>
        <v>0</v>
      </c>
      <c r="DZ188" s="13">
        <f t="shared" si="446"/>
        <v>0</v>
      </c>
      <c r="EA188" s="13">
        <f t="shared" si="447"/>
        <v>0</v>
      </c>
      <c r="EB188" s="13">
        <f t="shared" si="448"/>
        <v>0</v>
      </c>
      <c r="EC188" s="13">
        <f t="shared" si="449"/>
        <v>0</v>
      </c>
      <c r="ED188" s="13">
        <f t="shared" si="450"/>
        <v>0</v>
      </c>
      <c r="EE188" s="13">
        <f t="shared" si="451"/>
        <v>0</v>
      </c>
      <c r="EF188" s="13">
        <f t="shared" si="452"/>
        <v>0</v>
      </c>
      <c r="EG188" s="13">
        <f t="shared" si="453"/>
        <v>0</v>
      </c>
      <c r="EH188" s="13">
        <f t="shared" si="454"/>
        <v>0</v>
      </c>
      <c r="EI188" s="13">
        <f t="shared" si="455"/>
        <v>0</v>
      </c>
      <c r="EJ188" s="13">
        <f t="shared" si="456"/>
        <v>0</v>
      </c>
      <c r="EK188" s="13">
        <f t="shared" si="457"/>
        <v>0</v>
      </c>
      <c r="EL188" s="13">
        <f t="shared" si="458"/>
        <v>0</v>
      </c>
      <c r="EM188" s="13">
        <f t="shared" si="459"/>
        <v>0</v>
      </c>
      <c r="EN188" s="13">
        <f t="shared" si="460"/>
        <v>0</v>
      </c>
      <c r="EO188" s="13">
        <f t="shared" si="461"/>
        <v>0</v>
      </c>
      <c r="EP188" s="13">
        <f t="shared" si="462"/>
        <v>0</v>
      </c>
      <c r="EQ188" s="13">
        <f t="shared" si="463"/>
        <v>0</v>
      </c>
      <c r="ER188" s="13">
        <f t="shared" si="464"/>
        <v>0</v>
      </c>
      <c r="ES188" s="13">
        <f t="shared" si="465"/>
        <v>0</v>
      </c>
      <c r="ET188" s="13">
        <f t="shared" si="466"/>
        <v>0</v>
      </c>
      <c r="EU188" s="13">
        <f t="shared" si="467"/>
        <v>0</v>
      </c>
      <c r="EV188" s="13">
        <f t="shared" si="468"/>
        <v>0</v>
      </c>
      <c r="EW188" s="13">
        <f t="shared" si="469"/>
        <v>0</v>
      </c>
      <c r="EX188" s="13">
        <f t="shared" si="470"/>
        <v>0</v>
      </c>
      <c r="EY188" s="13">
        <f t="shared" si="471"/>
        <v>0</v>
      </c>
      <c r="EZ188" s="13">
        <f t="shared" si="472"/>
        <v>0</v>
      </c>
      <c r="FA188" s="13">
        <f t="shared" si="473"/>
        <v>0</v>
      </c>
      <c r="FB188" s="13">
        <f t="shared" si="474"/>
        <v>0</v>
      </c>
      <c r="FC188" s="13">
        <f t="shared" si="475"/>
        <v>0</v>
      </c>
      <c r="FD188" s="13">
        <f t="shared" si="476"/>
        <v>0</v>
      </c>
      <c r="FE188" s="13">
        <f t="shared" si="477"/>
        <v>0</v>
      </c>
      <c r="FF188" s="13">
        <f t="shared" si="478"/>
        <v>0</v>
      </c>
      <c r="FG188" s="13">
        <f t="shared" si="479"/>
        <v>0</v>
      </c>
      <c r="FH188" s="13">
        <f t="shared" si="480"/>
        <v>0</v>
      </c>
      <c r="FI188" s="13">
        <f t="shared" si="481"/>
        <v>0</v>
      </c>
      <c r="FJ188" s="13">
        <f t="shared" si="482"/>
        <v>0</v>
      </c>
      <c r="FK188" s="13">
        <f t="shared" si="483"/>
        <v>0</v>
      </c>
      <c r="FL188" s="13">
        <f t="shared" si="484"/>
        <v>0</v>
      </c>
      <c r="FM188" s="13">
        <f t="shared" si="485"/>
        <v>0</v>
      </c>
      <c r="FN188" s="13">
        <f t="shared" si="486"/>
        <v>0</v>
      </c>
      <c r="FO188" s="13">
        <f t="shared" si="487"/>
        <v>1</v>
      </c>
      <c r="FP188" s="13">
        <f t="shared" si="488"/>
        <v>0</v>
      </c>
      <c r="FQ188" s="13">
        <f t="shared" si="489"/>
        <v>0</v>
      </c>
      <c r="FR188" s="13">
        <f t="shared" si="490"/>
        <v>0</v>
      </c>
      <c r="FS188" s="13">
        <f t="shared" si="491"/>
        <v>0</v>
      </c>
      <c r="FT188" s="13">
        <f t="shared" si="492"/>
        <v>0</v>
      </c>
      <c r="FU188" s="13">
        <f t="shared" si="493"/>
        <v>0</v>
      </c>
      <c r="FV188" s="13">
        <f t="shared" si="494"/>
        <v>0</v>
      </c>
      <c r="FW188" s="13">
        <f t="shared" si="495"/>
        <v>0</v>
      </c>
      <c r="FX188" s="13">
        <f t="shared" si="496"/>
        <v>0</v>
      </c>
      <c r="FY188" s="13">
        <f t="shared" si="497"/>
        <v>0</v>
      </c>
      <c r="FZ188" s="13">
        <f t="shared" si="498"/>
        <v>0</v>
      </c>
      <c r="GA188" s="13">
        <f t="shared" si="499"/>
        <v>0</v>
      </c>
      <c r="GB188" s="13">
        <f t="shared" si="500"/>
        <v>0</v>
      </c>
      <c r="GC188" s="13">
        <f t="shared" si="501"/>
        <v>0</v>
      </c>
      <c r="GD188" s="13">
        <f t="shared" si="502"/>
        <v>0</v>
      </c>
      <c r="GE188" s="13">
        <f t="shared" si="503"/>
        <v>0</v>
      </c>
      <c r="GF188" s="13">
        <f t="shared" si="504"/>
        <v>0</v>
      </c>
      <c r="GG188" s="13">
        <f t="shared" si="505"/>
        <v>0</v>
      </c>
      <c r="GH188" s="30">
        <f t="shared" si="506"/>
        <v>2</v>
      </c>
    </row>
    <row r="189" spans="1:190">
      <c r="A189" s="2">
        <f>'database including 834 studies'!A189</f>
        <v>188</v>
      </c>
      <c r="B189" s="2">
        <f>'database including 834 studies'!J189</f>
        <v>1</v>
      </c>
      <c r="C189" s="2">
        <f>'database including 834 studies'!K189</f>
        <v>4</v>
      </c>
      <c r="D189" s="2">
        <f>'database including 834 studies'!L189</f>
        <v>0</v>
      </c>
      <c r="E189" s="2">
        <f>'database including 834 studies'!M189</f>
        <v>1</v>
      </c>
      <c r="F189" s="2">
        <f>'database including 834 studies'!N189</f>
        <v>1</v>
      </c>
      <c r="G189" s="2">
        <f>'database including 834 studies'!O189</f>
        <v>1</v>
      </c>
      <c r="H189" s="2">
        <f>'database including 834 studies'!P189</f>
        <v>0</v>
      </c>
      <c r="I189" s="2">
        <f>'database including 834 studies'!Q189</f>
        <v>1</v>
      </c>
      <c r="J189" s="2">
        <f>'database including 834 studies'!R189</f>
        <v>2018</v>
      </c>
      <c r="K189" s="29">
        <f>'database including 834 studies'!A719</f>
        <v>718</v>
      </c>
      <c r="L189" s="2">
        <f>'database including 834 studies'!J719</f>
        <v>0</v>
      </c>
      <c r="M189" s="2">
        <f>'database including 834 studies'!K719</f>
        <v>5</v>
      </c>
      <c r="N189" s="2">
        <f>'database including 834 studies'!L719</f>
        <v>1</v>
      </c>
      <c r="O189" s="2">
        <f>'database including 834 studies'!M719</f>
        <v>1</v>
      </c>
      <c r="P189" s="2">
        <f>'database including 834 studies'!N719</f>
        <v>1</v>
      </c>
      <c r="Q189" s="2">
        <f>'database including 834 studies'!O719</f>
        <v>1</v>
      </c>
      <c r="R189" s="2">
        <f>'database including 834 studies'!P719</f>
        <v>1</v>
      </c>
      <c r="S189" s="2">
        <f>'database including 834 studies'!Q719</f>
        <v>0</v>
      </c>
      <c r="T189" s="2">
        <f>'database including 834 studies'!R719</f>
        <v>2017</v>
      </c>
      <c r="V189" s="13">
        <f t="shared" si="338"/>
        <v>0</v>
      </c>
      <c r="W189" s="13">
        <f t="shared" si="339"/>
        <v>0</v>
      </c>
      <c r="X189" s="13">
        <f t="shared" si="340"/>
        <v>0</v>
      </c>
      <c r="Y189" s="13">
        <f t="shared" si="341"/>
        <v>0</v>
      </c>
      <c r="Z189" s="13">
        <f t="shared" si="342"/>
        <v>0</v>
      </c>
      <c r="AA189" s="13">
        <f t="shared" si="343"/>
        <v>0</v>
      </c>
      <c r="AB189" s="13">
        <f t="shared" si="344"/>
        <v>0</v>
      </c>
      <c r="AC189" s="13">
        <f t="shared" si="345"/>
        <v>0</v>
      </c>
      <c r="AD189" s="13">
        <f t="shared" si="346"/>
        <v>0</v>
      </c>
      <c r="AE189" s="13">
        <f t="shared" si="347"/>
        <v>0</v>
      </c>
      <c r="AF189" s="13">
        <f t="shared" si="348"/>
        <v>0</v>
      </c>
      <c r="AG189" s="13">
        <f t="shared" si="349"/>
        <v>0</v>
      </c>
      <c r="AH189" s="13">
        <f t="shared" si="350"/>
        <v>0</v>
      </c>
      <c r="AI189" s="13">
        <f t="shared" si="351"/>
        <v>0</v>
      </c>
      <c r="AJ189" s="13">
        <f t="shared" si="352"/>
        <v>0</v>
      </c>
      <c r="AK189" s="13">
        <f t="shared" si="353"/>
        <v>0</v>
      </c>
      <c r="AL189" s="13">
        <f t="shared" si="354"/>
        <v>0</v>
      </c>
      <c r="AM189" s="13">
        <f t="shared" si="355"/>
        <v>0</v>
      </c>
      <c r="AN189" s="13">
        <f t="shared" si="356"/>
        <v>0</v>
      </c>
      <c r="AO189" s="13">
        <f t="shared" si="357"/>
        <v>0</v>
      </c>
      <c r="AP189" s="13">
        <f t="shared" si="358"/>
        <v>0</v>
      </c>
      <c r="AQ189" s="13">
        <f t="shared" si="359"/>
        <v>0</v>
      </c>
      <c r="AR189" s="13">
        <f t="shared" si="360"/>
        <v>0</v>
      </c>
      <c r="AS189" s="13">
        <f t="shared" si="361"/>
        <v>0</v>
      </c>
      <c r="AT189" s="13">
        <f t="shared" si="362"/>
        <v>0</v>
      </c>
      <c r="AU189" s="13">
        <f t="shared" si="363"/>
        <v>0</v>
      </c>
      <c r="AV189" s="13">
        <f t="shared" si="364"/>
        <v>0</v>
      </c>
      <c r="AW189" s="13">
        <f t="shared" si="365"/>
        <v>0</v>
      </c>
      <c r="AX189" s="13">
        <f t="shared" si="366"/>
        <v>0</v>
      </c>
      <c r="AY189" s="13">
        <f t="shared" si="367"/>
        <v>0</v>
      </c>
      <c r="AZ189" s="13">
        <f t="shared" si="368"/>
        <v>0</v>
      </c>
      <c r="BA189" s="13">
        <f t="shared" si="369"/>
        <v>0</v>
      </c>
      <c r="BB189" s="13">
        <f t="shared" si="370"/>
        <v>0</v>
      </c>
      <c r="BC189" s="13">
        <f t="shared" si="371"/>
        <v>0</v>
      </c>
      <c r="BD189" s="13">
        <f t="shared" si="372"/>
        <v>0</v>
      </c>
      <c r="BE189" s="13">
        <f t="shared" si="373"/>
        <v>0</v>
      </c>
      <c r="BF189" s="13">
        <f t="shared" si="374"/>
        <v>0</v>
      </c>
      <c r="BG189" s="13">
        <f t="shared" si="375"/>
        <v>0</v>
      </c>
      <c r="BH189" s="13">
        <f t="shared" si="376"/>
        <v>0</v>
      </c>
      <c r="BI189" s="13">
        <f t="shared" si="377"/>
        <v>0</v>
      </c>
      <c r="BJ189" s="13">
        <f t="shared" si="378"/>
        <v>0</v>
      </c>
      <c r="BK189" s="13">
        <f t="shared" si="379"/>
        <v>0</v>
      </c>
      <c r="BL189" s="13">
        <f t="shared" si="380"/>
        <v>0</v>
      </c>
      <c r="BM189" s="13">
        <f t="shared" si="381"/>
        <v>0</v>
      </c>
      <c r="BN189" s="13">
        <f t="shared" si="382"/>
        <v>0</v>
      </c>
      <c r="BO189" s="13">
        <f t="shared" si="383"/>
        <v>0</v>
      </c>
      <c r="BP189" s="13">
        <f t="shared" si="384"/>
        <v>0</v>
      </c>
      <c r="BQ189" s="13">
        <f t="shared" si="385"/>
        <v>0</v>
      </c>
      <c r="BR189" s="13">
        <f t="shared" si="386"/>
        <v>0</v>
      </c>
      <c r="BS189" s="13">
        <f t="shared" si="387"/>
        <v>0</v>
      </c>
      <c r="BT189" s="13">
        <f t="shared" si="388"/>
        <v>0</v>
      </c>
      <c r="BU189" s="13">
        <f t="shared" si="389"/>
        <v>0</v>
      </c>
      <c r="BV189" s="13">
        <f t="shared" si="390"/>
        <v>0</v>
      </c>
      <c r="BW189" s="13">
        <f t="shared" si="391"/>
        <v>0</v>
      </c>
      <c r="BX189" s="13">
        <f t="shared" si="392"/>
        <v>0</v>
      </c>
      <c r="BY189" s="13">
        <f t="shared" si="393"/>
        <v>1</v>
      </c>
      <c r="BZ189" s="13">
        <f t="shared" si="394"/>
        <v>0</v>
      </c>
      <c r="CA189" s="13">
        <f t="shared" si="395"/>
        <v>0</v>
      </c>
      <c r="CB189" s="13">
        <f t="shared" si="396"/>
        <v>0</v>
      </c>
      <c r="CC189" s="13">
        <f t="shared" si="397"/>
        <v>0</v>
      </c>
      <c r="CD189" s="13">
        <f t="shared" si="398"/>
        <v>0</v>
      </c>
      <c r="CE189" s="13">
        <f t="shared" si="399"/>
        <v>0</v>
      </c>
      <c r="CF189" s="13">
        <f t="shared" si="400"/>
        <v>0</v>
      </c>
      <c r="CG189" s="13">
        <f t="shared" si="401"/>
        <v>0</v>
      </c>
      <c r="CH189" s="13">
        <f t="shared" si="402"/>
        <v>0</v>
      </c>
      <c r="CI189" s="13">
        <f t="shared" si="403"/>
        <v>0</v>
      </c>
      <c r="CJ189" s="13">
        <f t="shared" si="404"/>
        <v>0</v>
      </c>
      <c r="CK189" s="13">
        <f t="shared" si="405"/>
        <v>0</v>
      </c>
      <c r="CL189" s="13">
        <f t="shared" si="406"/>
        <v>0</v>
      </c>
      <c r="CM189" s="13">
        <f t="shared" si="407"/>
        <v>0</v>
      </c>
      <c r="CN189" s="13">
        <f t="shared" si="408"/>
        <v>0</v>
      </c>
      <c r="CO189" s="13">
        <f t="shared" si="409"/>
        <v>0</v>
      </c>
      <c r="CP189" s="13">
        <f t="shared" si="410"/>
        <v>0</v>
      </c>
      <c r="CQ189" s="13">
        <f t="shared" si="411"/>
        <v>0</v>
      </c>
      <c r="CR189" s="13">
        <f t="shared" si="412"/>
        <v>0</v>
      </c>
      <c r="CS189" s="13">
        <f t="shared" si="413"/>
        <v>0</v>
      </c>
      <c r="CT189" s="13">
        <f t="shared" si="414"/>
        <v>0</v>
      </c>
      <c r="CU189" s="13">
        <f t="shared" si="415"/>
        <v>0</v>
      </c>
      <c r="CV189" s="13">
        <f t="shared" si="416"/>
        <v>0</v>
      </c>
      <c r="CW189" s="13">
        <f t="shared" si="417"/>
        <v>0</v>
      </c>
      <c r="CX189" s="13">
        <f t="shared" si="418"/>
        <v>0</v>
      </c>
      <c r="CY189" s="13">
        <f t="shared" si="419"/>
        <v>0</v>
      </c>
      <c r="CZ189" s="13">
        <f t="shared" si="420"/>
        <v>0</v>
      </c>
      <c r="DA189" s="13">
        <f t="shared" si="421"/>
        <v>0</v>
      </c>
      <c r="DB189" s="13">
        <f t="shared" si="422"/>
        <v>0</v>
      </c>
      <c r="DC189" s="13">
        <f t="shared" si="423"/>
        <v>0</v>
      </c>
      <c r="DD189" s="13">
        <f t="shared" si="424"/>
        <v>0</v>
      </c>
      <c r="DE189" s="13">
        <f t="shared" si="425"/>
        <v>0</v>
      </c>
      <c r="DF189" s="13">
        <f t="shared" si="426"/>
        <v>0</v>
      </c>
      <c r="DG189" s="13">
        <f t="shared" si="427"/>
        <v>0</v>
      </c>
      <c r="DH189" s="13">
        <f t="shared" si="428"/>
        <v>0</v>
      </c>
      <c r="DI189" s="13">
        <f t="shared" si="429"/>
        <v>0</v>
      </c>
      <c r="DJ189" s="13">
        <f t="shared" si="430"/>
        <v>0</v>
      </c>
      <c r="DK189" s="13">
        <f t="shared" si="431"/>
        <v>0</v>
      </c>
      <c r="DL189" s="13">
        <f t="shared" si="432"/>
        <v>0</v>
      </c>
      <c r="DM189" s="13">
        <f t="shared" si="433"/>
        <v>0</v>
      </c>
      <c r="DN189" s="13">
        <f t="shared" si="434"/>
        <v>0</v>
      </c>
      <c r="DO189" s="13">
        <f t="shared" si="435"/>
        <v>0</v>
      </c>
      <c r="DP189" s="13">
        <f t="shared" si="436"/>
        <v>0</v>
      </c>
      <c r="DQ189" s="13">
        <f t="shared" si="437"/>
        <v>0</v>
      </c>
      <c r="DR189" s="13">
        <f t="shared" si="438"/>
        <v>0</v>
      </c>
      <c r="DS189" s="13">
        <f t="shared" si="439"/>
        <v>0</v>
      </c>
      <c r="DT189" s="13">
        <f t="shared" si="440"/>
        <v>0</v>
      </c>
      <c r="DU189" s="13">
        <f t="shared" si="441"/>
        <v>0</v>
      </c>
      <c r="DV189" s="13">
        <f t="shared" si="442"/>
        <v>0</v>
      </c>
      <c r="DW189" s="13">
        <f t="shared" si="443"/>
        <v>0</v>
      </c>
      <c r="DX189" s="13">
        <f t="shared" si="444"/>
        <v>0</v>
      </c>
      <c r="DY189" s="13">
        <f t="shared" si="445"/>
        <v>0</v>
      </c>
      <c r="DZ189" s="13">
        <f t="shared" si="446"/>
        <v>0</v>
      </c>
      <c r="EA189" s="13">
        <f t="shared" si="447"/>
        <v>0</v>
      </c>
      <c r="EB189" s="13">
        <f t="shared" si="448"/>
        <v>0</v>
      </c>
      <c r="EC189" s="13">
        <f t="shared" si="449"/>
        <v>0</v>
      </c>
      <c r="ED189" s="13">
        <f t="shared" si="450"/>
        <v>0</v>
      </c>
      <c r="EE189" s="13">
        <f t="shared" si="451"/>
        <v>0</v>
      </c>
      <c r="EF189" s="13">
        <f t="shared" si="452"/>
        <v>0</v>
      </c>
      <c r="EG189" s="13">
        <f t="shared" si="453"/>
        <v>0</v>
      </c>
      <c r="EH189" s="13">
        <f t="shared" si="454"/>
        <v>0</v>
      </c>
      <c r="EI189" s="13">
        <f t="shared" si="455"/>
        <v>0</v>
      </c>
      <c r="EJ189" s="13">
        <f t="shared" si="456"/>
        <v>0</v>
      </c>
      <c r="EK189" s="13">
        <f t="shared" si="457"/>
        <v>0</v>
      </c>
      <c r="EL189" s="13">
        <f t="shared" si="458"/>
        <v>0</v>
      </c>
      <c r="EM189" s="13">
        <f t="shared" si="459"/>
        <v>0</v>
      </c>
      <c r="EN189" s="13">
        <f t="shared" si="460"/>
        <v>0</v>
      </c>
      <c r="EO189" s="13">
        <f t="shared" si="461"/>
        <v>0</v>
      </c>
      <c r="EP189" s="13">
        <f t="shared" si="462"/>
        <v>0</v>
      </c>
      <c r="EQ189" s="13">
        <f t="shared" si="463"/>
        <v>0</v>
      </c>
      <c r="ER189" s="13">
        <f t="shared" si="464"/>
        <v>0</v>
      </c>
      <c r="ES189" s="13">
        <f t="shared" si="465"/>
        <v>0</v>
      </c>
      <c r="ET189" s="13">
        <f t="shared" si="466"/>
        <v>0</v>
      </c>
      <c r="EU189" s="13">
        <f t="shared" si="467"/>
        <v>0</v>
      </c>
      <c r="EV189" s="13">
        <f t="shared" si="468"/>
        <v>0</v>
      </c>
      <c r="EW189" s="13">
        <f t="shared" si="469"/>
        <v>0</v>
      </c>
      <c r="EX189" s="13">
        <f t="shared" si="470"/>
        <v>0</v>
      </c>
      <c r="EY189" s="13">
        <f t="shared" si="471"/>
        <v>0</v>
      </c>
      <c r="EZ189" s="13">
        <f t="shared" si="472"/>
        <v>0</v>
      </c>
      <c r="FA189" s="13">
        <f t="shared" si="473"/>
        <v>0</v>
      </c>
      <c r="FB189" s="13">
        <f t="shared" si="474"/>
        <v>0</v>
      </c>
      <c r="FC189" s="13">
        <f t="shared" si="475"/>
        <v>0</v>
      </c>
      <c r="FD189" s="13">
        <f t="shared" si="476"/>
        <v>0</v>
      </c>
      <c r="FE189" s="13">
        <f t="shared" si="477"/>
        <v>0</v>
      </c>
      <c r="FF189" s="13">
        <f t="shared" si="478"/>
        <v>0</v>
      </c>
      <c r="FG189" s="13">
        <f t="shared" si="479"/>
        <v>0</v>
      </c>
      <c r="FH189" s="13">
        <f t="shared" si="480"/>
        <v>0</v>
      </c>
      <c r="FI189" s="13">
        <f t="shared" si="481"/>
        <v>0</v>
      </c>
      <c r="FJ189" s="13">
        <f t="shared" si="482"/>
        <v>0</v>
      </c>
      <c r="FK189" s="13">
        <f t="shared" si="483"/>
        <v>0</v>
      </c>
      <c r="FL189" s="13">
        <f t="shared" si="484"/>
        <v>0</v>
      </c>
      <c r="FM189" s="13">
        <f t="shared" si="485"/>
        <v>0</v>
      </c>
      <c r="FN189" s="13">
        <f t="shared" si="486"/>
        <v>0</v>
      </c>
      <c r="FO189" s="13">
        <f t="shared" si="487"/>
        <v>0</v>
      </c>
      <c r="FP189" s="13">
        <f t="shared" si="488"/>
        <v>1</v>
      </c>
      <c r="FQ189" s="13">
        <f t="shared" si="489"/>
        <v>0</v>
      </c>
      <c r="FR189" s="13">
        <f t="shared" si="490"/>
        <v>0</v>
      </c>
      <c r="FS189" s="13">
        <f t="shared" si="491"/>
        <v>0</v>
      </c>
      <c r="FT189" s="13">
        <f t="shared" si="492"/>
        <v>0</v>
      </c>
      <c r="FU189" s="13">
        <f t="shared" si="493"/>
        <v>0</v>
      </c>
      <c r="FV189" s="13">
        <f t="shared" si="494"/>
        <v>0</v>
      </c>
      <c r="FW189" s="13">
        <f t="shared" si="495"/>
        <v>0</v>
      </c>
      <c r="FX189" s="13">
        <f t="shared" si="496"/>
        <v>0</v>
      </c>
      <c r="FY189" s="13">
        <f t="shared" si="497"/>
        <v>0</v>
      </c>
      <c r="FZ189" s="13">
        <f t="shared" si="498"/>
        <v>0</v>
      </c>
      <c r="GA189" s="13">
        <f t="shared" si="499"/>
        <v>0</v>
      </c>
      <c r="GB189" s="13">
        <f t="shared" si="500"/>
        <v>0</v>
      </c>
      <c r="GC189" s="13">
        <f t="shared" si="501"/>
        <v>0</v>
      </c>
      <c r="GD189" s="13">
        <f t="shared" si="502"/>
        <v>0</v>
      </c>
      <c r="GE189" s="13">
        <f t="shared" si="503"/>
        <v>0</v>
      </c>
      <c r="GF189" s="13">
        <f t="shared" si="504"/>
        <v>0</v>
      </c>
      <c r="GG189" s="13">
        <f t="shared" si="505"/>
        <v>0</v>
      </c>
      <c r="GH189" s="30">
        <f t="shared" si="506"/>
        <v>2</v>
      </c>
    </row>
    <row r="190" spans="1:190">
      <c r="A190" s="2">
        <f>'database including 834 studies'!A190</f>
        <v>189</v>
      </c>
      <c r="B190" s="2">
        <f>'database including 834 studies'!J190</f>
        <v>1</v>
      </c>
      <c r="C190" s="2">
        <f>'database including 834 studies'!K190</f>
        <v>4</v>
      </c>
      <c r="D190" s="2">
        <f>'database including 834 studies'!L190</f>
        <v>0</v>
      </c>
      <c r="E190" s="2">
        <f>'database including 834 studies'!M190</f>
        <v>0</v>
      </c>
      <c r="F190" s="2">
        <f>'database including 834 studies'!N190</f>
        <v>1</v>
      </c>
      <c r="G190" s="2">
        <f>'database including 834 studies'!O190</f>
        <v>1</v>
      </c>
      <c r="H190" s="2">
        <f>'database including 834 studies'!P190</f>
        <v>1</v>
      </c>
      <c r="I190" s="2">
        <f>'database including 834 studies'!Q190</f>
        <v>1</v>
      </c>
      <c r="J190" s="2">
        <f>'database including 834 studies'!R190</f>
        <v>2021</v>
      </c>
      <c r="K190" s="29">
        <f>'database including 834 studies'!A720</f>
        <v>719</v>
      </c>
      <c r="L190" s="2">
        <f>'database including 834 studies'!J720</f>
        <v>0</v>
      </c>
      <c r="M190" s="2">
        <f>'database including 834 studies'!K720</f>
        <v>5</v>
      </c>
      <c r="N190" s="2">
        <f>'database including 834 studies'!L720</f>
        <v>0</v>
      </c>
      <c r="O190" s="2">
        <f>'database including 834 studies'!M720</f>
        <v>1</v>
      </c>
      <c r="P190" s="2">
        <f>'database including 834 studies'!N720</f>
        <v>1</v>
      </c>
      <c r="Q190" s="2">
        <f>'database including 834 studies'!O720</f>
        <v>1</v>
      </c>
      <c r="R190" s="2">
        <f>'database including 834 studies'!P720</f>
        <v>1</v>
      </c>
      <c r="S190" s="2">
        <f>'database including 834 studies'!Q720</f>
        <v>1</v>
      </c>
      <c r="T190" s="2">
        <f>'database including 834 studies'!R720</f>
        <v>2018</v>
      </c>
      <c r="V190" s="13">
        <f t="shared" si="338"/>
        <v>0</v>
      </c>
      <c r="W190" s="13">
        <f t="shared" si="339"/>
        <v>0</v>
      </c>
      <c r="X190" s="13">
        <f t="shared" si="340"/>
        <v>0</v>
      </c>
      <c r="Y190" s="13">
        <f t="shared" si="341"/>
        <v>0</v>
      </c>
      <c r="Z190" s="13">
        <f t="shared" si="342"/>
        <v>0</v>
      </c>
      <c r="AA190" s="13">
        <f t="shared" si="343"/>
        <v>0</v>
      </c>
      <c r="AB190" s="13">
        <f t="shared" si="344"/>
        <v>0</v>
      </c>
      <c r="AC190" s="13">
        <f t="shared" si="345"/>
        <v>0</v>
      </c>
      <c r="AD190" s="13">
        <f t="shared" si="346"/>
        <v>0</v>
      </c>
      <c r="AE190" s="13">
        <f t="shared" si="347"/>
        <v>0</v>
      </c>
      <c r="AF190" s="13">
        <f t="shared" si="348"/>
        <v>0</v>
      </c>
      <c r="AG190" s="13">
        <f t="shared" si="349"/>
        <v>0</v>
      </c>
      <c r="AH190" s="13">
        <f t="shared" si="350"/>
        <v>0</v>
      </c>
      <c r="AI190" s="13">
        <f t="shared" si="351"/>
        <v>0</v>
      </c>
      <c r="AJ190" s="13">
        <f t="shared" si="352"/>
        <v>0</v>
      </c>
      <c r="AK190" s="13">
        <f t="shared" si="353"/>
        <v>0</v>
      </c>
      <c r="AL190" s="13">
        <f t="shared" si="354"/>
        <v>0</v>
      </c>
      <c r="AM190" s="13">
        <f t="shared" si="355"/>
        <v>0</v>
      </c>
      <c r="AN190" s="13">
        <f t="shared" si="356"/>
        <v>0</v>
      </c>
      <c r="AO190" s="13">
        <f t="shared" si="357"/>
        <v>0</v>
      </c>
      <c r="AP190" s="13">
        <f t="shared" si="358"/>
        <v>0</v>
      </c>
      <c r="AQ190" s="13">
        <f t="shared" si="359"/>
        <v>0</v>
      </c>
      <c r="AR190" s="13">
        <f t="shared" si="360"/>
        <v>0</v>
      </c>
      <c r="AS190" s="13">
        <f t="shared" si="361"/>
        <v>0</v>
      </c>
      <c r="AT190" s="13">
        <f t="shared" si="362"/>
        <v>0</v>
      </c>
      <c r="AU190" s="13">
        <f t="shared" si="363"/>
        <v>0</v>
      </c>
      <c r="AV190" s="13">
        <f t="shared" si="364"/>
        <v>0</v>
      </c>
      <c r="AW190" s="13">
        <f t="shared" si="365"/>
        <v>0</v>
      </c>
      <c r="AX190" s="13">
        <f t="shared" si="366"/>
        <v>0</v>
      </c>
      <c r="AY190" s="13">
        <f t="shared" si="367"/>
        <v>0</v>
      </c>
      <c r="AZ190" s="13">
        <f t="shared" si="368"/>
        <v>0</v>
      </c>
      <c r="BA190" s="13">
        <f t="shared" si="369"/>
        <v>0</v>
      </c>
      <c r="BB190" s="13">
        <f t="shared" si="370"/>
        <v>0</v>
      </c>
      <c r="BC190" s="13">
        <f t="shared" si="371"/>
        <v>0</v>
      </c>
      <c r="BD190" s="13">
        <f t="shared" si="372"/>
        <v>0</v>
      </c>
      <c r="BE190" s="13">
        <f t="shared" si="373"/>
        <v>0</v>
      </c>
      <c r="BF190" s="13">
        <f t="shared" si="374"/>
        <v>0</v>
      </c>
      <c r="BG190" s="13">
        <f t="shared" si="375"/>
        <v>0</v>
      </c>
      <c r="BH190" s="13">
        <f t="shared" si="376"/>
        <v>0</v>
      </c>
      <c r="BI190" s="13">
        <f t="shared" si="377"/>
        <v>0</v>
      </c>
      <c r="BJ190" s="13">
        <f t="shared" si="378"/>
        <v>0</v>
      </c>
      <c r="BK190" s="13">
        <f t="shared" si="379"/>
        <v>0</v>
      </c>
      <c r="BL190" s="13">
        <f t="shared" si="380"/>
        <v>0</v>
      </c>
      <c r="BM190" s="13">
        <f t="shared" si="381"/>
        <v>0</v>
      </c>
      <c r="BN190" s="13">
        <f t="shared" si="382"/>
        <v>0</v>
      </c>
      <c r="BO190" s="13">
        <f t="shared" si="383"/>
        <v>0</v>
      </c>
      <c r="BP190" s="13">
        <f t="shared" si="384"/>
        <v>0</v>
      </c>
      <c r="BQ190" s="13">
        <f t="shared" si="385"/>
        <v>0</v>
      </c>
      <c r="BR190" s="13">
        <f t="shared" si="386"/>
        <v>0</v>
      </c>
      <c r="BS190" s="13">
        <f t="shared" si="387"/>
        <v>0</v>
      </c>
      <c r="BT190" s="13">
        <f t="shared" si="388"/>
        <v>0</v>
      </c>
      <c r="BU190" s="13">
        <f t="shared" si="389"/>
        <v>0</v>
      </c>
      <c r="BV190" s="13">
        <f t="shared" si="390"/>
        <v>0</v>
      </c>
      <c r="BW190" s="13">
        <f t="shared" si="391"/>
        <v>0</v>
      </c>
      <c r="BX190" s="13">
        <f t="shared" si="392"/>
        <v>0</v>
      </c>
      <c r="BY190" s="13">
        <f t="shared" si="393"/>
        <v>0</v>
      </c>
      <c r="BZ190" s="13">
        <f t="shared" si="394"/>
        <v>0</v>
      </c>
      <c r="CA190" s="13">
        <f t="shared" si="395"/>
        <v>0</v>
      </c>
      <c r="CB190" s="13">
        <f t="shared" si="396"/>
        <v>1</v>
      </c>
      <c r="CC190" s="13">
        <f t="shared" si="397"/>
        <v>0</v>
      </c>
      <c r="CD190" s="13">
        <f t="shared" si="398"/>
        <v>0</v>
      </c>
      <c r="CE190" s="13">
        <f t="shared" si="399"/>
        <v>0</v>
      </c>
      <c r="CF190" s="13">
        <f t="shared" si="400"/>
        <v>0</v>
      </c>
      <c r="CG190" s="13">
        <f t="shared" si="401"/>
        <v>0</v>
      </c>
      <c r="CH190" s="13">
        <f t="shared" si="402"/>
        <v>0</v>
      </c>
      <c r="CI190" s="13">
        <f t="shared" si="403"/>
        <v>0</v>
      </c>
      <c r="CJ190" s="13">
        <f t="shared" si="404"/>
        <v>0</v>
      </c>
      <c r="CK190" s="13">
        <f t="shared" si="405"/>
        <v>0</v>
      </c>
      <c r="CL190" s="13">
        <f t="shared" si="406"/>
        <v>0</v>
      </c>
      <c r="CM190" s="13">
        <f t="shared" si="407"/>
        <v>0</v>
      </c>
      <c r="CN190" s="13">
        <f t="shared" si="408"/>
        <v>0</v>
      </c>
      <c r="CO190" s="13">
        <f t="shared" si="409"/>
        <v>0</v>
      </c>
      <c r="CP190" s="13">
        <f t="shared" si="410"/>
        <v>0</v>
      </c>
      <c r="CQ190" s="13">
        <f t="shared" si="411"/>
        <v>0</v>
      </c>
      <c r="CR190" s="13">
        <f t="shared" si="412"/>
        <v>0</v>
      </c>
      <c r="CS190" s="13">
        <f t="shared" si="413"/>
        <v>0</v>
      </c>
      <c r="CT190" s="13">
        <f t="shared" si="414"/>
        <v>0</v>
      </c>
      <c r="CU190" s="13">
        <f t="shared" si="415"/>
        <v>0</v>
      </c>
      <c r="CV190" s="13">
        <f t="shared" si="416"/>
        <v>0</v>
      </c>
      <c r="CW190" s="13">
        <f t="shared" si="417"/>
        <v>0</v>
      </c>
      <c r="CX190" s="13">
        <f t="shared" si="418"/>
        <v>0</v>
      </c>
      <c r="CY190" s="13">
        <f t="shared" si="419"/>
        <v>0</v>
      </c>
      <c r="CZ190" s="13">
        <f t="shared" si="420"/>
        <v>0</v>
      </c>
      <c r="DA190" s="13">
        <f t="shared" si="421"/>
        <v>0</v>
      </c>
      <c r="DB190" s="13">
        <f t="shared" si="422"/>
        <v>0</v>
      </c>
      <c r="DC190" s="13">
        <f t="shared" si="423"/>
        <v>0</v>
      </c>
      <c r="DD190" s="13">
        <f t="shared" si="424"/>
        <v>0</v>
      </c>
      <c r="DE190" s="13">
        <f t="shared" si="425"/>
        <v>0</v>
      </c>
      <c r="DF190" s="13">
        <f t="shared" si="426"/>
        <v>0</v>
      </c>
      <c r="DG190" s="13">
        <f t="shared" si="427"/>
        <v>0</v>
      </c>
      <c r="DH190" s="13">
        <f t="shared" si="428"/>
        <v>0</v>
      </c>
      <c r="DI190" s="13">
        <f t="shared" si="429"/>
        <v>0</v>
      </c>
      <c r="DJ190" s="13">
        <f t="shared" si="430"/>
        <v>0</v>
      </c>
      <c r="DK190" s="13">
        <f t="shared" si="431"/>
        <v>0</v>
      </c>
      <c r="DL190" s="13">
        <f t="shared" si="432"/>
        <v>0</v>
      </c>
      <c r="DM190" s="13">
        <f t="shared" si="433"/>
        <v>0</v>
      </c>
      <c r="DN190" s="13">
        <f t="shared" si="434"/>
        <v>0</v>
      </c>
      <c r="DO190" s="13">
        <f t="shared" si="435"/>
        <v>0</v>
      </c>
      <c r="DP190" s="13">
        <f t="shared" si="436"/>
        <v>0</v>
      </c>
      <c r="DQ190" s="13">
        <f t="shared" si="437"/>
        <v>0</v>
      </c>
      <c r="DR190" s="13">
        <f t="shared" si="438"/>
        <v>0</v>
      </c>
      <c r="DS190" s="13">
        <f t="shared" si="439"/>
        <v>0</v>
      </c>
      <c r="DT190" s="13">
        <f t="shared" si="440"/>
        <v>0</v>
      </c>
      <c r="DU190" s="13">
        <f t="shared" si="441"/>
        <v>0</v>
      </c>
      <c r="DV190" s="13">
        <f t="shared" si="442"/>
        <v>0</v>
      </c>
      <c r="DW190" s="13">
        <f t="shared" si="443"/>
        <v>0</v>
      </c>
      <c r="DX190" s="13">
        <f t="shared" si="444"/>
        <v>0</v>
      </c>
      <c r="DY190" s="13">
        <f t="shared" si="445"/>
        <v>0</v>
      </c>
      <c r="DZ190" s="13">
        <f t="shared" si="446"/>
        <v>0</v>
      </c>
      <c r="EA190" s="13">
        <f t="shared" si="447"/>
        <v>0</v>
      </c>
      <c r="EB190" s="13">
        <f t="shared" si="448"/>
        <v>0</v>
      </c>
      <c r="EC190" s="13">
        <f t="shared" si="449"/>
        <v>0</v>
      </c>
      <c r="ED190" s="13">
        <f t="shared" si="450"/>
        <v>0</v>
      </c>
      <c r="EE190" s="13">
        <f t="shared" si="451"/>
        <v>0</v>
      </c>
      <c r="EF190" s="13">
        <f t="shared" si="452"/>
        <v>0</v>
      </c>
      <c r="EG190" s="13">
        <f t="shared" si="453"/>
        <v>0</v>
      </c>
      <c r="EH190" s="13">
        <f t="shared" si="454"/>
        <v>0</v>
      </c>
      <c r="EI190" s="13">
        <f t="shared" si="455"/>
        <v>0</v>
      </c>
      <c r="EJ190" s="13">
        <f t="shared" si="456"/>
        <v>0</v>
      </c>
      <c r="EK190" s="13">
        <f t="shared" si="457"/>
        <v>0</v>
      </c>
      <c r="EL190" s="13">
        <f t="shared" si="458"/>
        <v>0</v>
      </c>
      <c r="EM190" s="13">
        <f t="shared" si="459"/>
        <v>0</v>
      </c>
      <c r="EN190" s="13">
        <f t="shared" si="460"/>
        <v>0</v>
      </c>
      <c r="EO190" s="13">
        <f t="shared" si="461"/>
        <v>0</v>
      </c>
      <c r="EP190" s="13">
        <f t="shared" si="462"/>
        <v>0</v>
      </c>
      <c r="EQ190" s="13">
        <f t="shared" si="463"/>
        <v>0</v>
      </c>
      <c r="ER190" s="13">
        <f t="shared" si="464"/>
        <v>0</v>
      </c>
      <c r="ES190" s="13">
        <f t="shared" si="465"/>
        <v>0</v>
      </c>
      <c r="ET190" s="13">
        <f t="shared" si="466"/>
        <v>0</v>
      </c>
      <c r="EU190" s="13">
        <f t="shared" si="467"/>
        <v>0</v>
      </c>
      <c r="EV190" s="13">
        <f t="shared" si="468"/>
        <v>0</v>
      </c>
      <c r="EW190" s="13">
        <f t="shared" si="469"/>
        <v>0</v>
      </c>
      <c r="EX190" s="13">
        <f t="shared" si="470"/>
        <v>0</v>
      </c>
      <c r="EY190" s="13">
        <f t="shared" si="471"/>
        <v>0</v>
      </c>
      <c r="EZ190" s="13">
        <f t="shared" si="472"/>
        <v>0</v>
      </c>
      <c r="FA190" s="13">
        <f t="shared" si="473"/>
        <v>0</v>
      </c>
      <c r="FB190" s="13">
        <f t="shared" si="474"/>
        <v>0</v>
      </c>
      <c r="FC190" s="13">
        <f t="shared" si="475"/>
        <v>0</v>
      </c>
      <c r="FD190" s="13">
        <f t="shared" si="476"/>
        <v>0</v>
      </c>
      <c r="FE190" s="13">
        <f t="shared" si="477"/>
        <v>0</v>
      </c>
      <c r="FF190" s="13">
        <f t="shared" si="478"/>
        <v>0</v>
      </c>
      <c r="FG190" s="13">
        <f t="shared" si="479"/>
        <v>0</v>
      </c>
      <c r="FH190" s="13">
        <f t="shared" si="480"/>
        <v>0</v>
      </c>
      <c r="FI190" s="13">
        <f t="shared" si="481"/>
        <v>0</v>
      </c>
      <c r="FJ190" s="13">
        <f t="shared" si="482"/>
        <v>0</v>
      </c>
      <c r="FK190" s="13">
        <f t="shared" si="483"/>
        <v>0</v>
      </c>
      <c r="FL190" s="13">
        <f t="shared" si="484"/>
        <v>0</v>
      </c>
      <c r="FM190" s="13">
        <f t="shared" si="485"/>
        <v>0</v>
      </c>
      <c r="FN190" s="13">
        <f t="shared" si="486"/>
        <v>0</v>
      </c>
      <c r="FO190" s="13">
        <f t="shared" si="487"/>
        <v>0</v>
      </c>
      <c r="FP190" s="13">
        <f t="shared" si="488"/>
        <v>0</v>
      </c>
      <c r="FQ190" s="13">
        <f t="shared" si="489"/>
        <v>1</v>
      </c>
      <c r="FR190" s="13">
        <f t="shared" si="490"/>
        <v>0</v>
      </c>
      <c r="FS190" s="13">
        <f t="shared" si="491"/>
        <v>0</v>
      </c>
      <c r="FT190" s="13">
        <f t="shared" si="492"/>
        <v>0</v>
      </c>
      <c r="FU190" s="13">
        <f t="shared" si="493"/>
        <v>0</v>
      </c>
      <c r="FV190" s="13">
        <f t="shared" si="494"/>
        <v>0</v>
      </c>
      <c r="FW190" s="13">
        <f t="shared" si="495"/>
        <v>0</v>
      </c>
      <c r="FX190" s="13">
        <f t="shared" si="496"/>
        <v>0</v>
      </c>
      <c r="FY190" s="13">
        <f t="shared" si="497"/>
        <v>0</v>
      </c>
      <c r="FZ190" s="13">
        <f t="shared" si="498"/>
        <v>0</v>
      </c>
      <c r="GA190" s="13">
        <f t="shared" si="499"/>
        <v>0</v>
      </c>
      <c r="GB190" s="13">
        <f t="shared" si="500"/>
        <v>0</v>
      </c>
      <c r="GC190" s="13">
        <f t="shared" si="501"/>
        <v>0</v>
      </c>
      <c r="GD190" s="13">
        <f t="shared" si="502"/>
        <v>0</v>
      </c>
      <c r="GE190" s="13">
        <f t="shared" si="503"/>
        <v>0</v>
      </c>
      <c r="GF190" s="13">
        <f t="shared" si="504"/>
        <v>0</v>
      </c>
      <c r="GG190" s="13">
        <f t="shared" si="505"/>
        <v>0</v>
      </c>
      <c r="GH190" s="30">
        <f t="shared" si="506"/>
        <v>2</v>
      </c>
    </row>
    <row r="191" spans="1:190">
      <c r="A191" s="2">
        <f>'database including 834 studies'!A191</f>
        <v>190</v>
      </c>
      <c r="B191" s="2">
        <f>'database including 834 studies'!J191</f>
        <v>1</v>
      </c>
      <c r="C191" s="2">
        <f>'database including 834 studies'!K191</f>
        <v>4</v>
      </c>
      <c r="D191" s="2">
        <f>'database including 834 studies'!L191</f>
        <v>1</v>
      </c>
      <c r="E191" s="2">
        <f>'database including 834 studies'!M191</f>
        <v>1</v>
      </c>
      <c r="F191" s="2">
        <f>'database including 834 studies'!N191</f>
        <v>1</v>
      </c>
      <c r="G191" s="2">
        <f>'database including 834 studies'!O191</f>
        <v>0</v>
      </c>
      <c r="H191" s="2">
        <f>'database including 834 studies'!P191</f>
        <v>1</v>
      </c>
      <c r="I191" s="2">
        <f>'database including 834 studies'!Q191</f>
        <v>0</v>
      </c>
      <c r="J191" s="2">
        <f>'database including 834 studies'!R191</f>
        <v>2021</v>
      </c>
      <c r="K191" s="29">
        <f>'database including 834 studies'!A721</f>
        <v>720</v>
      </c>
      <c r="L191" s="2">
        <f>'database including 834 studies'!J721</f>
        <v>0</v>
      </c>
      <c r="M191" s="2">
        <f>'database including 834 studies'!K721</f>
        <v>5</v>
      </c>
      <c r="N191" s="2">
        <f>'database including 834 studies'!L721</f>
        <v>1</v>
      </c>
      <c r="O191" s="2">
        <f>'database including 834 studies'!M721</f>
        <v>1</v>
      </c>
      <c r="P191" s="2">
        <f>'database including 834 studies'!N721</f>
        <v>1</v>
      </c>
      <c r="Q191" s="2">
        <f>'database including 834 studies'!O721</f>
        <v>1</v>
      </c>
      <c r="R191" s="2">
        <f>'database including 834 studies'!P721</f>
        <v>1</v>
      </c>
      <c r="S191" s="2">
        <f>'database including 834 studies'!Q721</f>
        <v>0</v>
      </c>
      <c r="T191" s="2">
        <f>'database including 834 studies'!R721</f>
        <v>2017</v>
      </c>
      <c r="V191" s="13">
        <f t="shared" si="338"/>
        <v>0</v>
      </c>
      <c r="W191" s="13">
        <f t="shared" si="339"/>
        <v>0</v>
      </c>
      <c r="X191" s="13">
        <f t="shared" si="340"/>
        <v>0</v>
      </c>
      <c r="Y191" s="13">
        <f t="shared" si="341"/>
        <v>0</v>
      </c>
      <c r="Z191" s="13">
        <f t="shared" si="342"/>
        <v>0</v>
      </c>
      <c r="AA191" s="13">
        <f t="shared" si="343"/>
        <v>0</v>
      </c>
      <c r="AB191" s="13">
        <f t="shared" si="344"/>
        <v>0</v>
      </c>
      <c r="AC191" s="13">
        <f t="shared" si="345"/>
        <v>0</v>
      </c>
      <c r="AD191" s="13">
        <f t="shared" si="346"/>
        <v>0</v>
      </c>
      <c r="AE191" s="13">
        <f t="shared" si="347"/>
        <v>0</v>
      </c>
      <c r="AF191" s="13">
        <f t="shared" si="348"/>
        <v>0</v>
      </c>
      <c r="AG191" s="13">
        <f t="shared" si="349"/>
        <v>0</v>
      </c>
      <c r="AH191" s="13">
        <f t="shared" si="350"/>
        <v>0</v>
      </c>
      <c r="AI191" s="13">
        <f t="shared" si="351"/>
        <v>0</v>
      </c>
      <c r="AJ191" s="13">
        <f t="shared" si="352"/>
        <v>0</v>
      </c>
      <c r="AK191" s="13">
        <f t="shared" si="353"/>
        <v>0</v>
      </c>
      <c r="AL191" s="13">
        <f t="shared" si="354"/>
        <v>0</v>
      </c>
      <c r="AM191" s="13">
        <f t="shared" si="355"/>
        <v>0</v>
      </c>
      <c r="AN191" s="13">
        <f t="shared" si="356"/>
        <v>0</v>
      </c>
      <c r="AO191" s="13">
        <f t="shared" si="357"/>
        <v>0</v>
      </c>
      <c r="AP191" s="13">
        <f t="shared" si="358"/>
        <v>0</v>
      </c>
      <c r="AQ191" s="13">
        <f t="shared" si="359"/>
        <v>0</v>
      </c>
      <c r="AR191" s="13">
        <f t="shared" si="360"/>
        <v>0</v>
      </c>
      <c r="AS191" s="13">
        <f t="shared" si="361"/>
        <v>0</v>
      </c>
      <c r="AT191" s="13">
        <f t="shared" si="362"/>
        <v>0</v>
      </c>
      <c r="AU191" s="13">
        <f t="shared" si="363"/>
        <v>0</v>
      </c>
      <c r="AV191" s="13">
        <f t="shared" si="364"/>
        <v>0</v>
      </c>
      <c r="AW191" s="13">
        <f t="shared" si="365"/>
        <v>0</v>
      </c>
      <c r="AX191" s="13">
        <f t="shared" si="366"/>
        <v>0</v>
      </c>
      <c r="AY191" s="13">
        <f t="shared" si="367"/>
        <v>0</v>
      </c>
      <c r="AZ191" s="13">
        <f t="shared" si="368"/>
        <v>0</v>
      </c>
      <c r="BA191" s="13">
        <f t="shared" si="369"/>
        <v>0</v>
      </c>
      <c r="BB191" s="13">
        <f t="shared" si="370"/>
        <v>0</v>
      </c>
      <c r="BC191" s="13">
        <f t="shared" si="371"/>
        <v>0</v>
      </c>
      <c r="BD191" s="13">
        <f t="shared" si="372"/>
        <v>0</v>
      </c>
      <c r="BE191" s="13">
        <f t="shared" si="373"/>
        <v>0</v>
      </c>
      <c r="BF191" s="13">
        <f t="shared" si="374"/>
        <v>0</v>
      </c>
      <c r="BG191" s="13">
        <f t="shared" si="375"/>
        <v>0</v>
      </c>
      <c r="BH191" s="13">
        <f t="shared" si="376"/>
        <v>0</v>
      </c>
      <c r="BI191" s="13">
        <f t="shared" si="377"/>
        <v>0</v>
      </c>
      <c r="BJ191" s="13">
        <f t="shared" si="378"/>
        <v>0</v>
      </c>
      <c r="BK191" s="13">
        <f t="shared" si="379"/>
        <v>0</v>
      </c>
      <c r="BL191" s="13">
        <f t="shared" si="380"/>
        <v>0</v>
      </c>
      <c r="BM191" s="13">
        <f t="shared" si="381"/>
        <v>0</v>
      </c>
      <c r="BN191" s="13">
        <f t="shared" si="382"/>
        <v>0</v>
      </c>
      <c r="BO191" s="13">
        <f t="shared" si="383"/>
        <v>0</v>
      </c>
      <c r="BP191" s="13">
        <f t="shared" si="384"/>
        <v>0</v>
      </c>
      <c r="BQ191" s="13">
        <f t="shared" si="385"/>
        <v>0</v>
      </c>
      <c r="BR191" s="13">
        <f t="shared" si="386"/>
        <v>0</v>
      </c>
      <c r="BS191" s="13">
        <f t="shared" si="387"/>
        <v>0</v>
      </c>
      <c r="BT191" s="13">
        <f t="shared" si="388"/>
        <v>0</v>
      </c>
      <c r="BU191" s="13">
        <f t="shared" si="389"/>
        <v>0</v>
      </c>
      <c r="BV191" s="13">
        <f t="shared" si="390"/>
        <v>0</v>
      </c>
      <c r="BW191" s="13">
        <f t="shared" si="391"/>
        <v>0</v>
      </c>
      <c r="BX191" s="13">
        <f t="shared" si="392"/>
        <v>0</v>
      </c>
      <c r="BY191" s="13">
        <f t="shared" si="393"/>
        <v>0</v>
      </c>
      <c r="BZ191" s="13">
        <f t="shared" si="394"/>
        <v>0</v>
      </c>
      <c r="CA191" s="13">
        <f t="shared" si="395"/>
        <v>0</v>
      </c>
      <c r="CB191" s="13">
        <f t="shared" si="396"/>
        <v>1</v>
      </c>
      <c r="CC191" s="13">
        <f t="shared" si="397"/>
        <v>0</v>
      </c>
      <c r="CD191" s="13">
        <f t="shared" si="398"/>
        <v>0</v>
      </c>
      <c r="CE191" s="13">
        <f t="shared" si="399"/>
        <v>0</v>
      </c>
      <c r="CF191" s="13">
        <f t="shared" si="400"/>
        <v>0</v>
      </c>
      <c r="CG191" s="13">
        <f t="shared" si="401"/>
        <v>0</v>
      </c>
      <c r="CH191" s="13">
        <f t="shared" si="402"/>
        <v>0</v>
      </c>
      <c r="CI191" s="13">
        <f t="shared" si="403"/>
        <v>0</v>
      </c>
      <c r="CJ191" s="13">
        <f t="shared" si="404"/>
        <v>0</v>
      </c>
      <c r="CK191" s="13">
        <f t="shared" si="405"/>
        <v>0</v>
      </c>
      <c r="CL191" s="13">
        <f t="shared" si="406"/>
        <v>0</v>
      </c>
      <c r="CM191" s="13">
        <f t="shared" si="407"/>
        <v>0</v>
      </c>
      <c r="CN191" s="13">
        <f t="shared" si="408"/>
        <v>0</v>
      </c>
      <c r="CO191" s="13">
        <f t="shared" si="409"/>
        <v>0</v>
      </c>
      <c r="CP191" s="13">
        <f t="shared" si="410"/>
        <v>0</v>
      </c>
      <c r="CQ191" s="13">
        <f t="shared" si="411"/>
        <v>0</v>
      </c>
      <c r="CR191" s="13">
        <f t="shared" si="412"/>
        <v>0</v>
      </c>
      <c r="CS191" s="13">
        <f t="shared" si="413"/>
        <v>0</v>
      </c>
      <c r="CT191" s="13">
        <f t="shared" si="414"/>
        <v>0</v>
      </c>
      <c r="CU191" s="13">
        <f t="shared" si="415"/>
        <v>0</v>
      </c>
      <c r="CV191" s="13">
        <f t="shared" si="416"/>
        <v>0</v>
      </c>
      <c r="CW191" s="13">
        <f t="shared" si="417"/>
        <v>0</v>
      </c>
      <c r="CX191" s="13">
        <f t="shared" si="418"/>
        <v>0</v>
      </c>
      <c r="CY191" s="13">
        <f t="shared" si="419"/>
        <v>0</v>
      </c>
      <c r="CZ191" s="13">
        <f t="shared" si="420"/>
        <v>0</v>
      </c>
      <c r="DA191" s="13">
        <f t="shared" si="421"/>
        <v>0</v>
      </c>
      <c r="DB191" s="13">
        <f t="shared" si="422"/>
        <v>0</v>
      </c>
      <c r="DC191" s="13">
        <f t="shared" si="423"/>
        <v>0</v>
      </c>
      <c r="DD191" s="13">
        <f t="shared" si="424"/>
        <v>0</v>
      </c>
      <c r="DE191" s="13">
        <f t="shared" si="425"/>
        <v>0</v>
      </c>
      <c r="DF191" s="13">
        <f t="shared" si="426"/>
        <v>0</v>
      </c>
      <c r="DG191" s="13">
        <f t="shared" si="427"/>
        <v>0</v>
      </c>
      <c r="DH191" s="13">
        <f t="shared" si="428"/>
        <v>0</v>
      </c>
      <c r="DI191" s="13">
        <f t="shared" si="429"/>
        <v>0</v>
      </c>
      <c r="DJ191" s="13">
        <f t="shared" si="430"/>
        <v>0</v>
      </c>
      <c r="DK191" s="13">
        <f t="shared" si="431"/>
        <v>0</v>
      </c>
      <c r="DL191" s="13">
        <f t="shared" si="432"/>
        <v>0</v>
      </c>
      <c r="DM191" s="13">
        <f t="shared" si="433"/>
        <v>0</v>
      </c>
      <c r="DN191" s="13">
        <f t="shared" si="434"/>
        <v>0</v>
      </c>
      <c r="DO191" s="13">
        <f t="shared" si="435"/>
        <v>0</v>
      </c>
      <c r="DP191" s="13">
        <f t="shared" si="436"/>
        <v>0</v>
      </c>
      <c r="DQ191" s="13">
        <f t="shared" si="437"/>
        <v>0</v>
      </c>
      <c r="DR191" s="13">
        <f t="shared" si="438"/>
        <v>0</v>
      </c>
      <c r="DS191" s="13">
        <f t="shared" si="439"/>
        <v>0</v>
      </c>
      <c r="DT191" s="13">
        <f t="shared" si="440"/>
        <v>0</v>
      </c>
      <c r="DU191" s="13">
        <f t="shared" si="441"/>
        <v>0</v>
      </c>
      <c r="DV191" s="13">
        <f t="shared" si="442"/>
        <v>0</v>
      </c>
      <c r="DW191" s="13">
        <f t="shared" si="443"/>
        <v>0</v>
      </c>
      <c r="DX191" s="13">
        <f t="shared" si="444"/>
        <v>0</v>
      </c>
      <c r="DY191" s="13">
        <f t="shared" si="445"/>
        <v>0</v>
      </c>
      <c r="DZ191" s="13">
        <f t="shared" si="446"/>
        <v>0</v>
      </c>
      <c r="EA191" s="13">
        <f t="shared" si="447"/>
        <v>0</v>
      </c>
      <c r="EB191" s="13">
        <f t="shared" si="448"/>
        <v>0</v>
      </c>
      <c r="EC191" s="13">
        <f t="shared" si="449"/>
        <v>0</v>
      </c>
      <c r="ED191" s="13">
        <f t="shared" si="450"/>
        <v>0</v>
      </c>
      <c r="EE191" s="13">
        <f t="shared" si="451"/>
        <v>0</v>
      </c>
      <c r="EF191" s="13">
        <f t="shared" si="452"/>
        <v>0</v>
      </c>
      <c r="EG191" s="13">
        <f t="shared" si="453"/>
        <v>0</v>
      </c>
      <c r="EH191" s="13">
        <f t="shared" si="454"/>
        <v>0</v>
      </c>
      <c r="EI191" s="13">
        <f t="shared" si="455"/>
        <v>0</v>
      </c>
      <c r="EJ191" s="13">
        <f t="shared" si="456"/>
        <v>0</v>
      </c>
      <c r="EK191" s="13">
        <f t="shared" si="457"/>
        <v>0</v>
      </c>
      <c r="EL191" s="13">
        <f t="shared" si="458"/>
        <v>0</v>
      </c>
      <c r="EM191" s="13">
        <f t="shared" si="459"/>
        <v>0</v>
      </c>
      <c r="EN191" s="13">
        <f t="shared" si="460"/>
        <v>0</v>
      </c>
      <c r="EO191" s="13">
        <f t="shared" si="461"/>
        <v>0</v>
      </c>
      <c r="EP191" s="13">
        <f t="shared" si="462"/>
        <v>0</v>
      </c>
      <c r="EQ191" s="13">
        <f t="shared" si="463"/>
        <v>0</v>
      </c>
      <c r="ER191" s="13">
        <f t="shared" si="464"/>
        <v>0</v>
      </c>
      <c r="ES191" s="13">
        <f t="shared" si="465"/>
        <v>0</v>
      </c>
      <c r="ET191" s="13">
        <f t="shared" si="466"/>
        <v>0</v>
      </c>
      <c r="EU191" s="13">
        <f t="shared" si="467"/>
        <v>0</v>
      </c>
      <c r="EV191" s="13">
        <f t="shared" si="468"/>
        <v>0</v>
      </c>
      <c r="EW191" s="13">
        <f t="shared" si="469"/>
        <v>0</v>
      </c>
      <c r="EX191" s="13">
        <f t="shared" si="470"/>
        <v>0</v>
      </c>
      <c r="EY191" s="13">
        <f t="shared" si="471"/>
        <v>0</v>
      </c>
      <c r="EZ191" s="13">
        <f t="shared" si="472"/>
        <v>0</v>
      </c>
      <c r="FA191" s="13">
        <f t="shared" si="473"/>
        <v>0</v>
      </c>
      <c r="FB191" s="13">
        <f t="shared" si="474"/>
        <v>0</v>
      </c>
      <c r="FC191" s="13">
        <f t="shared" si="475"/>
        <v>0</v>
      </c>
      <c r="FD191" s="13">
        <f t="shared" si="476"/>
        <v>0</v>
      </c>
      <c r="FE191" s="13">
        <f t="shared" si="477"/>
        <v>0</v>
      </c>
      <c r="FF191" s="13">
        <f t="shared" si="478"/>
        <v>0</v>
      </c>
      <c r="FG191" s="13">
        <f t="shared" si="479"/>
        <v>0</v>
      </c>
      <c r="FH191" s="13">
        <f t="shared" si="480"/>
        <v>0</v>
      </c>
      <c r="FI191" s="13">
        <f t="shared" si="481"/>
        <v>0</v>
      </c>
      <c r="FJ191" s="13">
        <f t="shared" si="482"/>
        <v>0</v>
      </c>
      <c r="FK191" s="13">
        <f t="shared" si="483"/>
        <v>0</v>
      </c>
      <c r="FL191" s="13">
        <f t="shared" si="484"/>
        <v>0</v>
      </c>
      <c r="FM191" s="13">
        <f t="shared" si="485"/>
        <v>0</v>
      </c>
      <c r="FN191" s="13">
        <f t="shared" si="486"/>
        <v>0</v>
      </c>
      <c r="FO191" s="13">
        <f t="shared" si="487"/>
        <v>0</v>
      </c>
      <c r="FP191" s="13">
        <f t="shared" si="488"/>
        <v>1</v>
      </c>
      <c r="FQ191" s="13">
        <f t="shared" si="489"/>
        <v>0</v>
      </c>
      <c r="FR191" s="13">
        <f t="shared" si="490"/>
        <v>0</v>
      </c>
      <c r="FS191" s="13">
        <f t="shared" si="491"/>
        <v>0</v>
      </c>
      <c r="FT191" s="13">
        <f t="shared" si="492"/>
        <v>0</v>
      </c>
      <c r="FU191" s="13">
        <f t="shared" si="493"/>
        <v>0</v>
      </c>
      <c r="FV191" s="13">
        <f t="shared" si="494"/>
        <v>0</v>
      </c>
      <c r="FW191" s="13">
        <f t="shared" si="495"/>
        <v>0</v>
      </c>
      <c r="FX191" s="13">
        <f t="shared" si="496"/>
        <v>0</v>
      </c>
      <c r="FY191" s="13">
        <f t="shared" si="497"/>
        <v>0</v>
      </c>
      <c r="FZ191" s="13">
        <f t="shared" si="498"/>
        <v>0</v>
      </c>
      <c r="GA191" s="13">
        <f t="shared" si="499"/>
        <v>0</v>
      </c>
      <c r="GB191" s="13">
        <f t="shared" si="500"/>
        <v>0</v>
      </c>
      <c r="GC191" s="13">
        <f t="shared" si="501"/>
        <v>0</v>
      </c>
      <c r="GD191" s="13">
        <f t="shared" si="502"/>
        <v>0</v>
      </c>
      <c r="GE191" s="13">
        <f t="shared" si="503"/>
        <v>0</v>
      </c>
      <c r="GF191" s="13">
        <f t="shared" si="504"/>
        <v>0</v>
      </c>
      <c r="GG191" s="13">
        <f t="shared" si="505"/>
        <v>0</v>
      </c>
      <c r="GH191" s="30">
        <f t="shared" si="506"/>
        <v>2</v>
      </c>
    </row>
    <row r="192" spans="1:190">
      <c r="A192" s="2">
        <f>'database including 834 studies'!A192</f>
        <v>191</v>
      </c>
      <c r="B192" s="2">
        <f>'database including 834 studies'!J192</f>
        <v>1</v>
      </c>
      <c r="C192" s="2">
        <f>'database including 834 studies'!K192</f>
        <v>4</v>
      </c>
      <c r="D192" s="2">
        <f>'database including 834 studies'!L192</f>
        <v>0</v>
      </c>
      <c r="E192" s="2">
        <f>'database including 834 studies'!M192</f>
        <v>1</v>
      </c>
      <c r="F192" s="2">
        <f>'database including 834 studies'!N192</f>
        <v>1</v>
      </c>
      <c r="G192" s="2">
        <f>'database including 834 studies'!O192</f>
        <v>1</v>
      </c>
      <c r="H192" s="2">
        <f>'database including 834 studies'!P192</f>
        <v>1</v>
      </c>
      <c r="I192" s="2">
        <f>'database including 834 studies'!Q192</f>
        <v>0</v>
      </c>
      <c r="J192" s="2">
        <f>'database including 834 studies'!R192</f>
        <v>2020</v>
      </c>
      <c r="K192" s="29">
        <f>'database including 834 studies'!A722</f>
        <v>721</v>
      </c>
      <c r="L192" s="2">
        <f>'database including 834 studies'!J722</f>
        <v>0</v>
      </c>
      <c r="M192" s="2">
        <f>'database including 834 studies'!K722</f>
        <v>4</v>
      </c>
      <c r="N192" s="2">
        <f>'database including 834 studies'!L722</f>
        <v>1</v>
      </c>
      <c r="O192" s="2">
        <f>'database including 834 studies'!M722</f>
        <v>1</v>
      </c>
      <c r="P192" s="2">
        <f>'database including 834 studies'!N722</f>
        <v>1</v>
      </c>
      <c r="Q192" s="2">
        <f>'database including 834 studies'!O722</f>
        <v>1</v>
      </c>
      <c r="R192" s="2">
        <f>'database including 834 studies'!P722</f>
        <v>0</v>
      </c>
      <c r="S192" s="2">
        <f>'database including 834 studies'!Q722</f>
        <v>0</v>
      </c>
      <c r="T192" s="2">
        <f>'database including 834 studies'!R722</f>
        <v>2013</v>
      </c>
      <c r="V192" s="13">
        <f t="shared" si="338"/>
        <v>0</v>
      </c>
      <c r="W192" s="13">
        <f t="shared" si="339"/>
        <v>0</v>
      </c>
      <c r="X192" s="13">
        <f t="shared" si="340"/>
        <v>0</v>
      </c>
      <c r="Y192" s="13">
        <f t="shared" si="341"/>
        <v>0</v>
      </c>
      <c r="Z192" s="13">
        <f t="shared" si="342"/>
        <v>0</v>
      </c>
      <c r="AA192" s="13">
        <f t="shared" si="343"/>
        <v>0</v>
      </c>
      <c r="AB192" s="13">
        <f t="shared" si="344"/>
        <v>0</v>
      </c>
      <c r="AC192" s="13">
        <f t="shared" si="345"/>
        <v>0</v>
      </c>
      <c r="AD192" s="13">
        <f t="shared" si="346"/>
        <v>0</v>
      </c>
      <c r="AE192" s="13">
        <f t="shared" si="347"/>
        <v>0</v>
      </c>
      <c r="AF192" s="13">
        <f t="shared" si="348"/>
        <v>0</v>
      </c>
      <c r="AG192" s="13">
        <f t="shared" si="349"/>
        <v>0</v>
      </c>
      <c r="AH192" s="13">
        <f t="shared" si="350"/>
        <v>0</v>
      </c>
      <c r="AI192" s="13">
        <f t="shared" si="351"/>
        <v>0</v>
      </c>
      <c r="AJ192" s="13">
        <f t="shared" si="352"/>
        <v>0</v>
      </c>
      <c r="AK192" s="13">
        <f t="shared" si="353"/>
        <v>0</v>
      </c>
      <c r="AL192" s="13">
        <f t="shared" si="354"/>
        <v>0</v>
      </c>
      <c r="AM192" s="13">
        <f t="shared" si="355"/>
        <v>0</v>
      </c>
      <c r="AN192" s="13">
        <f t="shared" si="356"/>
        <v>0</v>
      </c>
      <c r="AO192" s="13">
        <f t="shared" si="357"/>
        <v>0</v>
      </c>
      <c r="AP192" s="13">
        <f t="shared" si="358"/>
        <v>0</v>
      </c>
      <c r="AQ192" s="13">
        <f t="shared" si="359"/>
        <v>0</v>
      </c>
      <c r="AR192" s="13">
        <f t="shared" si="360"/>
        <v>0</v>
      </c>
      <c r="AS192" s="13">
        <f t="shared" si="361"/>
        <v>0</v>
      </c>
      <c r="AT192" s="13">
        <f t="shared" si="362"/>
        <v>0</v>
      </c>
      <c r="AU192" s="13">
        <f t="shared" si="363"/>
        <v>0</v>
      </c>
      <c r="AV192" s="13">
        <f t="shared" si="364"/>
        <v>0</v>
      </c>
      <c r="AW192" s="13">
        <f t="shared" si="365"/>
        <v>0</v>
      </c>
      <c r="AX192" s="13">
        <f t="shared" si="366"/>
        <v>0</v>
      </c>
      <c r="AY192" s="13">
        <f t="shared" si="367"/>
        <v>0</v>
      </c>
      <c r="AZ192" s="13">
        <f t="shared" si="368"/>
        <v>0</v>
      </c>
      <c r="BA192" s="13">
        <f t="shared" si="369"/>
        <v>0</v>
      </c>
      <c r="BB192" s="13">
        <f t="shared" si="370"/>
        <v>0</v>
      </c>
      <c r="BC192" s="13">
        <f t="shared" si="371"/>
        <v>0</v>
      </c>
      <c r="BD192" s="13">
        <f t="shared" si="372"/>
        <v>0</v>
      </c>
      <c r="BE192" s="13">
        <f t="shared" si="373"/>
        <v>0</v>
      </c>
      <c r="BF192" s="13">
        <f t="shared" si="374"/>
        <v>0</v>
      </c>
      <c r="BG192" s="13">
        <f t="shared" si="375"/>
        <v>0</v>
      </c>
      <c r="BH192" s="13">
        <f t="shared" si="376"/>
        <v>0</v>
      </c>
      <c r="BI192" s="13">
        <f t="shared" si="377"/>
        <v>0</v>
      </c>
      <c r="BJ192" s="13">
        <f t="shared" si="378"/>
        <v>0</v>
      </c>
      <c r="BK192" s="13">
        <f t="shared" si="379"/>
        <v>0</v>
      </c>
      <c r="BL192" s="13">
        <f t="shared" si="380"/>
        <v>0</v>
      </c>
      <c r="BM192" s="13">
        <f t="shared" si="381"/>
        <v>0</v>
      </c>
      <c r="BN192" s="13">
        <f t="shared" si="382"/>
        <v>0</v>
      </c>
      <c r="BO192" s="13">
        <f t="shared" si="383"/>
        <v>0</v>
      </c>
      <c r="BP192" s="13">
        <f t="shared" si="384"/>
        <v>0</v>
      </c>
      <c r="BQ192" s="13">
        <f t="shared" si="385"/>
        <v>0</v>
      </c>
      <c r="BR192" s="13">
        <f t="shared" si="386"/>
        <v>0</v>
      </c>
      <c r="BS192" s="13">
        <f t="shared" si="387"/>
        <v>0</v>
      </c>
      <c r="BT192" s="13">
        <f t="shared" si="388"/>
        <v>0</v>
      </c>
      <c r="BU192" s="13">
        <f t="shared" si="389"/>
        <v>0</v>
      </c>
      <c r="BV192" s="13">
        <f t="shared" si="390"/>
        <v>0</v>
      </c>
      <c r="BW192" s="13">
        <f t="shared" si="391"/>
        <v>0</v>
      </c>
      <c r="BX192" s="13">
        <f t="shared" si="392"/>
        <v>0</v>
      </c>
      <c r="BY192" s="13">
        <f t="shared" si="393"/>
        <v>0</v>
      </c>
      <c r="BZ192" s="13">
        <f t="shared" si="394"/>
        <v>0</v>
      </c>
      <c r="CA192" s="13">
        <f t="shared" si="395"/>
        <v>1</v>
      </c>
      <c r="CB192" s="13">
        <f t="shared" si="396"/>
        <v>0</v>
      </c>
      <c r="CC192" s="13">
        <f t="shared" si="397"/>
        <v>0</v>
      </c>
      <c r="CD192" s="13">
        <f t="shared" si="398"/>
        <v>0</v>
      </c>
      <c r="CE192" s="13">
        <f t="shared" si="399"/>
        <v>0</v>
      </c>
      <c r="CF192" s="13">
        <f t="shared" si="400"/>
        <v>0</v>
      </c>
      <c r="CG192" s="13">
        <f t="shared" si="401"/>
        <v>0</v>
      </c>
      <c r="CH192" s="13">
        <f t="shared" si="402"/>
        <v>0</v>
      </c>
      <c r="CI192" s="13">
        <f t="shared" si="403"/>
        <v>0</v>
      </c>
      <c r="CJ192" s="13">
        <f t="shared" si="404"/>
        <v>0</v>
      </c>
      <c r="CK192" s="13">
        <f t="shared" si="405"/>
        <v>0</v>
      </c>
      <c r="CL192" s="13">
        <f t="shared" si="406"/>
        <v>0</v>
      </c>
      <c r="CM192" s="13">
        <f t="shared" si="407"/>
        <v>0</v>
      </c>
      <c r="CN192" s="13">
        <f t="shared" si="408"/>
        <v>0</v>
      </c>
      <c r="CO192" s="13">
        <f t="shared" si="409"/>
        <v>0</v>
      </c>
      <c r="CP192" s="13">
        <f t="shared" si="410"/>
        <v>0</v>
      </c>
      <c r="CQ192" s="13">
        <f t="shared" si="411"/>
        <v>0</v>
      </c>
      <c r="CR192" s="13">
        <f t="shared" si="412"/>
        <v>0</v>
      </c>
      <c r="CS192" s="13">
        <f t="shared" si="413"/>
        <v>0</v>
      </c>
      <c r="CT192" s="13">
        <f t="shared" si="414"/>
        <v>0</v>
      </c>
      <c r="CU192" s="13">
        <f t="shared" si="415"/>
        <v>0</v>
      </c>
      <c r="CV192" s="13">
        <f t="shared" si="416"/>
        <v>0</v>
      </c>
      <c r="CW192" s="13">
        <f t="shared" si="417"/>
        <v>0</v>
      </c>
      <c r="CX192" s="13">
        <f t="shared" si="418"/>
        <v>0</v>
      </c>
      <c r="CY192" s="13">
        <f t="shared" si="419"/>
        <v>0</v>
      </c>
      <c r="CZ192" s="13">
        <f t="shared" si="420"/>
        <v>0</v>
      </c>
      <c r="DA192" s="13">
        <f t="shared" si="421"/>
        <v>0</v>
      </c>
      <c r="DB192" s="13">
        <f t="shared" si="422"/>
        <v>0</v>
      </c>
      <c r="DC192" s="13">
        <f t="shared" si="423"/>
        <v>0</v>
      </c>
      <c r="DD192" s="13">
        <f t="shared" si="424"/>
        <v>0</v>
      </c>
      <c r="DE192" s="13">
        <f t="shared" si="425"/>
        <v>0</v>
      </c>
      <c r="DF192" s="13">
        <f t="shared" si="426"/>
        <v>0</v>
      </c>
      <c r="DG192" s="13">
        <f t="shared" si="427"/>
        <v>0</v>
      </c>
      <c r="DH192" s="13">
        <f t="shared" si="428"/>
        <v>0</v>
      </c>
      <c r="DI192" s="13">
        <f t="shared" si="429"/>
        <v>0</v>
      </c>
      <c r="DJ192" s="13">
        <f t="shared" si="430"/>
        <v>0</v>
      </c>
      <c r="DK192" s="13">
        <f t="shared" si="431"/>
        <v>0</v>
      </c>
      <c r="DL192" s="13">
        <f t="shared" si="432"/>
        <v>0</v>
      </c>
      <c r="DM192" s="13">
        <f t="shared" si="433"/>
        <v>0</v>
      </c>
      <c r="DN192" s="13">
        <f t="shared" si="434"/>
        <v>0</v>
      </c>
      <c r="DO192" s="13">
        <f t="shared" si="435"/>
        <v>0</v>
      </c>
      <c r="DP192" s="13">
        <f t="shared" si="436"/>
        <v>0</v>
      </c>
      <c r="DQ192" s="13">
        <f t="shared" si="437"/>
        <v>0</v>
      </c>
      <c r="DR192" s="13">
        <f t="shared" si="438"/>
        <v>0</v>
      </c>
      <c r="DS192" s="13">
        <f t="shared" si="439"/>
        <v>0</v>
      </c>
      <c r="DT192" s="13">
        <f t="shared" si="440"/>
        <v>0</v>
      </c>
      <c r="DU192" s="13">
        <f t="shared" si="441"/>
        <v>0</v>
      </c>
      <c r="DV192" s="13">
        <f t="shared" si="442"/>
        <v>0</v>
      </c>
      <c r="DW192" s="13">
        <f t="shared" si="443"/>
        <v>0</v>
      </c>
      <c r="DX192" s="13">
        <f t="shared" si="444"/>
        <v>0</v>
      </c>
      <c r="DY192" s="13">
        <f t="shared" si="445"/>
        <v>0</v>
      </c>
      <c r="DZ192" s="13">
        <f t="shared" si="446"/>
        <v>0</v>
      </c>
      <c r="EA192" s="13">
        <f t="shared" si="447"/>
        <v>0</v>
      </c>
      <c r="EB192" s="13">
        <f t="shared" si="448"/>
        <v>0</v>
      </c>
      <c r="EC192" s="13">
        <f t="shared" si="449"/>
        <v>0</v>
      </c>
      <c r="ED192" s="13">
        <f t="shared" si="450"/>
        <v>0</v>
      </c>
      <c r="EE192" s="13">
        <f t="shared" si="451"/>
        <v>0</v>
      </c>
      <c r="EF192" s="13">
        <f t="shared" si="452"/>
        <v>0</v>
      </c>
      <c r="EG192" s="13">
        <f t="shared" si="453"/>
        <v>0</v>
      </c>
      <c r="EH192" s="13">
        <f t="shared" si="454"/>
        <v>0</v>
      </c>
      <c r="EI192" s="13">
        <f t="shared" si="455"/>
        <v>0</v>
      </c>
      <c r="EJ192" s="13">
        <f t="shared" si="456"/>
        <v>0</v>
      </c>
      <c r="EK192" s="13">
        <f t="shared" si="457"/>
        <v>0</v>
      </c>
      <c r="EL192" s="13">
        <f t="shared" si="458"/>
        <v>0</v>
      </c>
      <c r="EM192" s="13">
        <f t="shared" si="459"/>
        <v>0</v>
      </c>
      <c r="EN192" s="13">
        <f t="shared" si="460"/>
        <v>0</v>
      </c>
      <c r="EO192" s="13">
        <f t="shared" si="461"/>
        <v>0</v>
      </c>
      <c r="EP192" s="13">
        <f t="shared" si="462"/>
        <v>0</v>
      </c>
      <c r="EQ192" s="13">
        <f t="shared" si="463"/>
        <v>0</v>
      </c>
      <c r="ER192" s="13">
        <f t="shared" si="464"/>
        <v>0</v>
      </c>
      <c r="ES192" s="13">
        <f t="shared" si="465"/>
        <v>0</v>
      </c>
      <c r="ET192" s="13">
        <f t="shared" si="466"/>
        <v>0</v>
      </c>
      <c r="EU192" s="13">
        <f t="shared" si="467"/>
        <v>0</v>
      </c>
      <c r="EV192" s="13">
        <f t="shared" si="468"/>
        <v>0</v>
      </c>
      <c r="EW192" s="13">
        <f t="shared" si="469"/>
        <v>0</v>
      </c>
      <c r="EX192" s="13">
        <f t="shared" si="470"/>
        <v>0</v>
      </c>
      <c r="EY192" s="13">
        <f t="shared" si="471"/>
        <v>0</v>
      </c>
      <c r="EZ192" s="13">
        <f t="shared" si="472"/>
        <v>1</v>
      </c>
      <c r="FA192" s="13">
        <f t="shared" si="473"/>
        <v>0</v>
      </c>
      <c r="FB192" s="13">
        <f t="shared" si="474"/>
        <v>0</v>
      </c>
      <c r="FC192" s="13">
        <f t="shared" si="475"/>
        <v>0</v>
      </c>
      <c r="FD192" s="13">
        <f t="shared" si="476"/>
        <v>0</v>
      </c>
      <c r="FE192" s="13">
        <f t="shared" si="477"/>
        <v>0</v>
      </c>
      <c r="FF192" s="13">
        <f t="shared" si="478"/>
        <v>0</v>
      </c>
      <c r="FG192" s="13">
        <f t="shared" si="479"/>
        <v>0</v>
      </c>
      <c r="FH192" s="13">
        <f t="shared" si="480"/>
        <v>0</v>
      </c>
      <c r="FI192" s="13">
        <f t="shared" si="481"/>
        <v>0</v>
      </c>
      <c r="FJ192" s="13">
        <f t="shared" si="482"/>
        <v>0</v>
      </c>
      <c r="FK192" s="13">
        <f t="shared" si="483"/>
        <v>0</v>
      </c>
      <c r="FL192" s="13">
        <f t="shared" si="484"/>
        <v>0</v>
      </c>
      <c r="FM192" s="13">
        <f t="shared" si="485"/>
        <v>0</v>
      </c>
      <c r="FN192" s="13">
        <f t="shared" si="486"/>
        <v>0</v>
      </c>
      <c r="FO192" s="13">
        <f t="shared" si="487"/>
        <v>0</v>
      </c>
      <c r="FP192" s="13">
        <f t="shared" si="488"/>
        <v>0</v>
      </c>
      <c r="FQ192" s="13">
        <f t="shared" si="489"/>
        <v>0</v>
      </c>
      <c r="FR192" s="13">
        <f t="shared" si="490"/>
        <v>0</v>
      </c>
      <c r="FS192" s="13">
        <f t="shared" si="491"/>
        <v>0</v>
      </c>
      <c r="FT192" s="13">
        <f t="shared" si="492"/>
        <v>0</v>
      </c>
      <c r="FU192" s="13">
        <f t="shared" si="493"/>
        <v>0</v>
      </c>
      <c r="FV192" s="13">
        <f t="shared" si="494"/>
        <v>0</v>
      </c>
      <c r="FW192" s="13">
        <f t="shared" si="495"/>
        <v>0</v>
      </c>
      <c r="FX192" s="13">
        <f t="shared" si="496"/>
        <v>0</v>
      </c>
      <c r="FY192" s="13">
        <f t="shared" si="497"/>
        <v>0</v>
      </c>
      <c r="FZ192" s="13">
        <f t="shared" si="498"/>
        <v>0</v>
      </c>
      <c r="GA192" s="13">
        <f t="shared" si="499"/>
        <v>0</v>
      </c>
      <c r="GB192" s="13">
        <f t="shared" si="500"/>
        <v>0</v>
      </c>
      <c r="GC192" s="13">
        <f t="shared" si="501"/>
        <v>0</v>
      </c>
      <c r="GD192" s="13">
        <f t="shared" si="502"/>
        <v>0</v>
      </c>
      <c r="GE192" s="13">
        <f t="shared" si="503"/>
        <v>0</v>
      </c>
      <c r="GF192" s="13">
        <f t="shared" si="504"/>
        <v>0</v>
      </c>
      <c r="GG192" s="13">
        <f t="shared" si="505"/>
        <v>0</v>
      </c>
      <c r="GH192" s="30">
        <f t="shared" si="506"/>
        <v>2</v>
      </c>
    </row>
    <row r="193" spans="1:190">
      <c r="A193" s="2">
        <f>'database including 834 studies'!A193</f>
        <v>192</v>
      </c>
      <c r="B193" s="2">
        <f>'database including 834 studies'!J193</f>
        <v>1</v>
      </c>
      <c r="C193" s="2">
        <f>'database including 834 studies'!K193</f>
        <v>4</v>
      </c>
      <c r="D193" s="2">
        <f>'database including 834 studies'!L193</f>
        <v>0</v>
      </c>
      <c r="E193" s="2">
        <f>'database including 834 studies'!M193</f>
        <v>1</v>
      </c>
      <c r="F193" s="2">
        <f>'database including 834 studies'!N193</f>
        <v>1</v>
      </c>
      <c r="G193" s="2">
        <f>'database including 834 studies'!O193</f>
        <v>1</v>
      </c>
      <c r="H193" s="2">
        <f>'database including 834 studies'!P193</f>
        <v>1</v>
      </c>
      <c r="I193" s="2">
        <f>'database including 834 studies'!Q193</f>
        <v>0</v>
      </c>
      <c r="J193" s="2">
        <f>'database including 834 studies'!R193</f>
        <v>2019</v>
      </c>
      <c r="K193" s="29">
        <f>'database including 834 studies'!A723</f>
        <v>722</v>
      </c>
      <c r="L193" s="2">
        <f>'database including 834 studies'!J723</f>
        <v>0</v>
      </c>
      <c r="M193" s="2">
        <f>'database including 834 studies'!K723</f>
        <v>4</v>
      </c>
      <c r="N193" s="2">
        <f>'database including 834 studies'!L723</f>
        <v>1</v>
      </c>
      <c r="O193" s="2">
        <f>'database including 834 studies'!M723</f>
        <v>1</v>
      </c>
      <c r="P193" s="2">
        <f>'database including 834 studies'!N723</f>
        <v>1</v>
      </c>
      <c r="Q193" s="2">
        <f>'database including 834 studies'!O723</f>
        <v>1</v>
      </c>
      <c r="R193" s="2">
        <f>'database including 834 studies'!P723</f>
        <v>0</v>
      </c>
      <c r="S193" s="2">
        <f>'database including 834 studies'!Q723</f>
        <v>0</v>
      </c>
      <c r="T193" s="2">
        <f>'database including 834 studies'!R723</f>
        <v>2018</v>
      </c>
      <c r="V193" s="13">
        <f t="shared" si="338"/>
        <v>0</v>
      </c>
      <c r="W193" s="13">
        <f t="shared" si="339"/>
        <v>0</v>
      </c>
      <c r="X193" s="13">
        <f t="shared" si="340"/>
        <v>0</v>
      </c>
      <c r="Y193" s="13">
        <f t="shared" si="341"/>
        <v>0</v>
      </c>
      <c r="Z193" s="13">
        <f t="shared" si="342"/>
        <v>0</v>
      </c>
      <c r="AA193" s="13">
        <f t="shared" si="343"/>
        <v>0</v>
      </c>
      <c r="AB193" s="13">
        <f t="shared" si="344"/>
        <v>0</v>
      </c>
      <c r="AC193" s="13">
        <f t="shared" si="345"/>
        <v>0</v>
      </c>
      <c r="AD193" s="13">
        <f t="shared" si="346"/>
        <v>0</v>
      </c>
      <c r="AE193" s="13">
        <f t="shared" si="347"/>
        <v>0</v>
      </c>
      <c r="AF193" s="13">
        <f t="shared" si="348"/>
        <v>0</v>
      </c>
      <c r="AG193" s="13">
        <f t="shared" si="349"/>
        <v>0</v>
      </c>
      <c r="AH193" s="13">
        <f t="shared" si="350"/>
        <v>0</v>
      </c>
      <c r="AI193" s="13">
        <f t="shared" si="351"/>
        <v>0</v>
      </c>
      <c r="AJ193" s="13">
        <f t="shared" si="352"/>
        <v>0</v>
      </c>
      <c r="AK193" s="13">
        <f t="shared" si="353"/>
        <v>0</v>
      </c>
      <c r="AL193" s="13">
        <f t="shared" si="354"/>
        <v>0</v>
      </c>
      <c r="AM193" s="13">
        <f t="shared" si="355"/>
        <v>0</v>
      </c>
      <c r="AN193" s="13">
        <f t="shared" si="356"/>
        <v>0</v>
      </c>
      <c r="AO193" s="13">
        <f t="shared" si="357"/>
        <v>0</v>
      </c>
      <c r="AP193" s="13">
        <f t="shared" si="358"/>
        <v>0</v>
      </c>
      <c r="AQ193" s="13">
        <f t="shared" si="359"/>
        <v>0</v>
      </c>
      <c r="AR193" s="13">
        <f t="shared" si="360"/>
        <v>0</v>
      </c>
      <c r="AS193" s="13">
        <f t="shared" si="361"/>
        <v>0</v>
      </c>
      <c r="AT193" s="13">
        <f t="shared" si="362"/>
        <v>0</v>
      </c>
      <c r="AU193" s="13">
        <f t="shared" si="363"/>
        <v>0</v>
      </c>
      <c r="AV193" s="13">
        <f t="shared" si="364"/>
        <v>0</v>
      </c>
      <c r="AW193" s="13">
        <f t="shared" si="365"/>
        <v>0</v>
      </c>
      <c r="AX193" s="13">
        <f t="shared" si="366"/>
        <v>0</v>
      </c>
      <c r="AY193" s="13">
        <f t="shared" si="367"/>
        <v>0</v>
      </c>
      <c r="AZ193" s="13">
        <f t="shared" si="368"/>
        <v>0</v>
      </c>
      <c r="BA193" s="13">
        <f t="shared" si="369"/>
        <v>0</v>
      </c>
      <c r="BB193" s="13">
        <f t="shared" si="370"/>
        <v>0</v>
      </c>
      <c r="BC193" s="13">
        <f t="shared" si="371"/>
        <v>0</v>
      </c>
      <c r="BD193" s="13">
        <f t="shared" si="372"/>
        <v>0</v>
      </c>
      <c r="BE193" s="13">
        <f t="shared" si="373"/>
        <v>0</v>
      </c>
      <c r="BF193" s="13">
        <f t="shared" si="374"/>
        <v>0</v>
      </c>
      <c r="BG193" s="13">
        <f t="shared" si="375"/>
        <v>0</v>
      </c>
      <c r="BH193" s="13">
        <f t="shared" si="376"/>
        <v>0</v>
      </c>
      <c r="BI193" s="13">
        <f t="shared" si="377"/>
        <v>0</v>
      </c>
      <c r="BJ193" s="13">
        <f t="shared" si="378"/>
        <v>0</v>
      </c>
      <c r="BK193" s="13">
        <f t="shared" si="379"/>
        <v>0</v>
      </c>
      <c r="BL193" s="13">
        <f t="shared" si="380"/>
        <v>0</v>
      </c>
      <c r="BM193" s="13">
        <f t="shared" si="381"/>
        <v>0</v>
      </c>
      <c r="BN193" s="13">
        <f t="shared" si="382"/>
        <v>0</v>
      </c>
      <c r="BO193" s="13">
        <f t="shared" si="383"/>
        <v>0</v>
      </c>
      <c r="BP193" s="13">
        <f t="shared" si="384"/>
        <v>0</v>
      </c>
      <c r="BQ193" s="13">
        <f t="shared" si="385"/>
        <v>0</v>
      </c>
      <c r="BR193" s="13">
        <f t="shared" si="386"/>
        <v>0</v>
      </c>
      <c r="BS193" s="13">
        <f t="shared" si="387"/>
        <v>0</v>
      </c>
      <c r="BT193" s="13">
        <f t="shared" si="388"/>
        <v>0</v>
      </c>
      <c r="BU193" s="13">
        <f t="shared" si="389"/>
        <v>0</v>
      </c>
      <c r="BV193" s="13">
        <f t="shared" si="390"/>
        <v>0</v>
      </c>
      <c r="BW193" s="13">
        <f t="shared" si="391"/>
        <v>0</v>
      </c>
      <c r="BX193" s="13">
        <f t="shared" si="392"/>
        <v>0</v>
      </c>
      <c r="BY193" s="13">
        <f t="shared" si="393"/>
        <v>0</v>
      </c>
      <c r="BZ193" s="13">
        <f t="shared" si="394"/>
        <v>1</v>
      </c>
      <c r="CA193" s="13">
        <f t="shared" si="395"/>
        <v>0</v>
      </c>
      <c r="CB193" s="13">
        <f t="shared" si="396"/>
        <v>0</v>
      </c>
      <c r="CC193" s="13">
        <f t="shared" si="397"/>
        <v>0</v>
      </c>
      <c r="CD193" s="13">
        <f t="shared" si="398"/>
        <v>0</v>
      </c>
      <c r="CE193" s="13">
        <f t="shared" si="399"/>
        <v>0</v>
      </c>
      <c r="CF193" s="13">
        <f t="shared" si="400"/>
        <v>0</v>
      </c>
      <c r="CG193" s="13">
        <f t="shared" si="401"/>
        <v>0</v>
      </c>
      <c r="CH193" s="13">
        <f t="shared" si="402"/>
        <v>0</v>
      </c>
      <c r="CI193" s="13">
        <f t="shared" si="403"/>
        <v>0</v>
      </c>
      <c r="CJ193" s="13">
        <f t="shared" si="404"/>
        <v>0</v>
      </c>
      <c r="CK193" s="13">
        <f t="shared" si="405"/>
        <v>0</v>
      </c>
      <c r="CL193" s="13">
        <f t="shared" si="406"/>
        <v>0</v>
      </c>
      <c r="CM193" s="13">
        <f t="shared" si="407"/>
        <v>0</v>
      </c>
      <c r="CN193" s="13">
        <f t="shared" si="408"/>
        <v>0</v>
      </c>
      <c r="CO193" s="13">
        <f t="shared" si="409"/>
        <v>0</v>
      </c>
      <c r="CP193" s="13">
        <f t="shared" si="410"/>
        <v>0</v>
      </c>
      <c r="CQ193" s="13">
        <f t="shared" si="411"/>
        <v>0</v>
      </c>
      <c r="CR193" s="13">
        <f t="shared" si="412"/>
        <v>0</v>
      </c>
      <c r="CS193" s="13">
        <f t="shared" si="413"/>
        <v>0</v>
      </c>
      <c r="CT193" s="13">
        <f t="shared" si="414"/>
        <v>0</v>
      </c>
      <c r="CU193" s="13">
        <f t="shared" si="415"/>
        <v>0</v>
      </c>
      <c r="CV193" s="13">
        <f t="shared" si="416"/>
        <v>0</v>
      </c>
      <c r="CW193" s="13">
        <f t="shared" si="417"/>
        <v>0</v>
      </c>
      <c r="CX193" s="13">
        <f t="shared" si="418"/>
        <v>0</v>
      </c>
      <c r="CY193" s="13">
        <f t="shared" si="419"/>
        <v>0</v>
      </c>
      <c r="CZ193" s="13">
        <f t="shared" si="420"/>
        <v>0</v>
      </c>
      <c r="DA193" s="13">
        <f t="shared" si="421"/>
        <v>0</v>
      </c>
      <c r="DB193" s="13">
        <f t="shared" si="422"/>
        <v>0</v>
      </c>
      <c r="DC193" s="13">
        <f t="shared" si="423"/>
        <v>0</v>
      </c>
      <c r="DD193" s="13">
        <f t="shared" si="424"/>
        <v>0</v>
      </c>
      <c r="DE193" s="13">
        <f t="shared" si="425"/>
        <v>0</v>
      </c>
      <c r="DF193" s="13">
        <f t="shared" si="426"/>
        <v>0</v>
      </c>
      <c r="DG193" s="13">
        <f t="shared" si="427"/>
        <v>0</v>
      </c>
      <c r="DH193" s="13">
        <f t="shared" si="428"/>
        <v>0</v>
      </c>
      <c r="DI193" s="13">
        <f t="shared" si="429"/>
        <v>0</v>
      </c>
      <c r="DJ193" s="13">
        <f t="shared" si="430"/>
        <v>0</v>
      </c>
      <c r="DK193" s="13">
        <f t="shared" si="431"/>
        <v>0</v>
      </c>
      <c r="DL193" s="13">
        <f t="shared" si="432"/>
        <v>0</v>
      </c>
      <c r="DM193" s="13">
        <f t="shared" si="433"/>
        <v>0</v>
      </c>
      <c r="DN193" s="13">
        <f t="shared" si="434"/>
        <v>0</v>
      </c>
      <c r="DO193" s="13">
        <f t="shared" si="435"/>
        <v>0</v>
      </c>
      <c r="DP193" s="13">
        <f t="shared" si="436"/>
        <v>0</v>
      </c>
      <c r="DQ193" s="13">
        <f t="shared" si="437"/>
        <v>0</v>
      </c>
      <c r="DR193" s="13">
        <f t="shared" si="438"/>
        <v>0</v>
      </c>
      <c r="DS193" s="13">
        <f t="shared" si="439"/>
        <v>0</v>
      </c>
      <c r="DT193" s="13">
        <f t="shared" si="440"/>
        <v>0</v>
      </c>
      <c r="DU193" s="13">
        <f t="shared" si="441"/>
        <v>0</v>
      </c>
      <c r="DV193" s="13">
        <f t="shared" si="442"/>
        <v>0</v>
      </c>
      <c r="DW193" s="13">
        <f t="shared" si="443"/>
        <v>0</v>
      </c>
      <c r="DX193" s="13">
        <f t="shared" si="444"/>
        <v>0</v>
      </c>
      <c r="DY193" s="13">
        <f t="shared" si="445"/>
        <v>0</v>
      </c>
      <c r="DZ193" s="13">
        <f t="shared" si="446"/>
        <v>0</v>
      </c>
      <c r="EA193" s="13">
        <f t="shared" si="447"/>
        <v>0</v>
      </c>
      <c r="EB193" s="13">
        <f t="shared" si="448"/>
        <v>0</v>
      </c>
      <c r="EC193" s="13">
        <f t="shared" si="449"/>
        <v>0</v>
      </c>
      <c r="ED193" s="13">
        <f t="shared" si="450"/>
        <v>0</v>
      </c>
      <c r="EE193" s="13">
        <f t="shared" si="451"/>
        <v>0</v>
      </c>
      <c r="EF193" s="13">
        <f t="shared" si="452"/>
        <v>0</v>
      </c>
      <c r="EG193" s="13">
        <f t="shared" si="453"/>
        <v>0</v>
      </c>
      <c r="EH193" s="13">
        <f t="shared" si="454"/>
        <v>0</v>
      </c>
      <c r="EI193" s="13">
        <f t="shared" si="455"/>
        <v>0</v>
      </c>
      <c r="EJ193" s="13">
        <f t="shared" si="456"/>
        <v>0</v>
      </c>
      <c r="EK193" s="13">
        <f t="shared" si="457"/>
        <v>0</v>
      </c>
      <c r="EL193" s="13">
        <f t="shared" si="458"/>
        <v>0</v>
      </c>
      <c r="EM193" s="13">
        <f t="shared" si="459"/>
        <v>0</v>
      </c>
      <c r="EN193" s="13">
        <f t="shared" si="460"/>
        <v>0</v>
      </c>
      <c r="EO193" s="13">
        <f t="shared" si="461"/>
        <v>0</v>
      </c>
      <c r="EP193" s="13">
        <f t="shared" si="462"/>
        <v>0</v>
      </c>
      <c r="EQ193" s="13">
        <f t="shared" si="463"/>
        <v>0</v>
      </c>
      <c r="ER193" s="13">
        <f t="shared" si="464"/>
        <v>0</v>
      </c>
      <c r="ES193" s="13">
        <f t="shared" si="465"/>
        <v>0</v>
      </c>
      <c r="ET193" s="13">
        <f t="shared" si="466"/>
        <v>0</v>
      </c>
      <c r="EU193" s="13">
        <f t="shared" si="467"/>
        <v>0</v>
      </c>
      <c r="EV193" s="13">
        <f t="shared" si="468"/>
        <v>0</v>
      </c>
      <c r="EW193" s="13">
        <f t="shared" si="469"/>
        <v>0</v>
      </c>
      <c r="EX193" s="13">
        <f t="shared" si="470"/>
        <v>0</v>
      </c>
      <c r="EY193" s="13">
        <f t="shared" si="471"/>
        <v>0</v>
      </c>
      <c r="EZ193" s="13">
        <f t="shared" si="472"/>
        <v>0</v>
      </c>
      <c r="FA193" s="13">
        <f t="shared" si="473"/>
        <v>0</v>
      </c>
      <c r="FB193" s="13">
        <f t="shared" si="474"/>
        <v>0</v>
      </c>
      <c r="FC193" s="13">
        <f t="shared" si="475"/>
        <v>0</v>
      </c>
      <c r="FD193" s="13">
        <f t="shared" si="476"/>
        <v>0</v>
      </c>
      <c r="FE193" s="13">
        <f t="shared" si="477"/>
        <v>1</v>
      </c>
      <c r="FF193" s="13">
        <f t="shared" si="478"/>
        <v>0</v>
      </c>
      <c r="FG193" s="13">
        <f t="shared" si="479"/>
        <v>0</v>
      </c>
      <c r="FH193" s="13">
        <f t="shared" si="480"/>
        <v>0</v>
      </c>
      <c r="FI193" s="13">
        <f t="shared" si="481"/>
        <v>0</v>
      </c>
      <c r="FJ193" s="13">
        <f t="shared" si="482"/>
        <v>0</v>
      </c>
      <c r="FK193" s="13">
        <f t="shared" si="483"/>
        <v>0</v>
      </c>
      <c r="FL193" s="13">
        <f t="shared" si="484"/>
        <v>0</v>
      </c>
      <c r="FM193" s="13">
        <f t="shared" si="485"/>
        <v>0</v>
      </c>
      <c r="FN193" s="13">
        <f t="shared" si="486"/>
        <v>0</v>
      </c>
      <c r="FO193" s="13">
        <f t="shared" si="487"/>
        <v>0</v>
      </c>
      <c r="FP193" s="13">
        <f t="shared" si="488"/>
        <v>0</v>
      </c>
      <c r="FQ193" s="13">
        <f t="shared" si="489"/>
        <v>0</v>
      </c>
      <c r="FR193" s="13">
        <f t="shared" si="490"/>
        <v>0</v>
      </c>
      <c r="FS193" s="13">
        <f t="shared" si="491"/>
        <v>0</v>
      </c>
      <c r="FT193" s="13">
        <f t="shared" si="492"/>
        <v>0</v>
      </c>
      <c r="FU193" s="13">
        <f t="shared" si="493"/>
        <v>0</v>
      </c>
      <c r="FV193" s="13">
        <f t="shared" si="494"/>
        <v>0</v>
      </c>
      <c r="FW193" s="13">
        <f t="shared" si="495"/>
        <v>0</v>
      </c>
      <c r="FX193" s="13">
        <f t="shared" si="496"/>
        <v>0</v>
      </c>
      <c r="FY193" s="13">
        <f t="shared" si="497"/>
        <v>0</v>
      </c>
      <c r="FZ193" s="13">
        <f t="shared" si="498"/>
        <v>0</v>
      </c>
      <c r="GA193" s="13">
        <f t="shared" si="499"/>
        <v>0</v>
      </c>
      <c r="GB193" s="13">
        <f t="shared" si="500"/>
        <v>0</v>
      </c>
      <c r="GC193" s="13">
        <f t="shared" si="501"/>
        <v>0</v>
      </c>
      <c r="GD193" s="13">
        <f t="shared" si="502"/>
        <v>0</v>
      </c>
      <c r="GE193" s="13">
        <f t="shared" si="503"/>
        <v>0</v>
      </c>
      <c r="GF193" s="13">
        <f t="shared" si="504"/>
        <v>0</v>
      </c>
      <c r="GG193" s="13">
        <f t="shared" si="505"/>
        <v>0</v>
      </c>
      <c r="GH193" s="30">
        <f t="shared" si="506"/>
        <v>2</v>
      </c>
    </row>
    <row r="194" spans="1:190">
      <c r="A194" s="2">
        <f>'database including 834 studies'!A194</f>
        <v>193</v>
      </c>
      <c r="B194" s="2">
        <f>'database including 834 studies'!J194</f>
        <v>1</v>
      </c>
      <c r="C194" s="2">
        <f>'database including 834 studies'!K194</f>
        <v>3</v>
      </c>
      <c r="D194" s="2">
        <f>'database including 834 studies'!L194</f>
        <v>0</v>
      </c>
      <c r="E194" s="2">
        <f>'database including 834 studies'!M194</f>
        <v>1</v>
      </c>
      <c r="F194" s="2">
        <f>'database including 834 studies'!N194</f>
        <v>1</v>
      </c>
      <c r="G194" s="2">
        <f>'database including 834 studies'!O194</f>
        <v>1</v>
      </c>
      <c r="H194" s="2">
        <f>'database including 834 studies'!P194</f>
        <v>0</v>
      </c>
      <c r="I194" s="2">
        <f>'database including 834 studies'!Q194</f>
        <v>0</v>
      </c>
      <c r="J194" s="2">
        <f>'database including 834 studies'!R194</f>
        <v>2020</v>
      </c>
      <c r="K194" s="29">
        <f>'database including 834 studies'!A724</f>
        <v>723</v>
      </c>
      <c r="L194" s="2">
        <f>'database including 834 studies'!J724</f>
        <v>0</v>
      </c>
      <c r="M194" s="2">
        <f>'database including 834 studies'!K724</f>
        <v>4</v>
      </c>
      <c r="N194" s="2">
        <f>'database including 834 studies'!L724</f>
        <v>1</v>
      </c>
      <c r="O194" s="2">
        <f>'database including 834 studies'!M724</f>
        <v>1</v>
      </c>
      <c r="P194" s="2">
        <f>'database including 834 studies'!N724</f>
        <v>0</v>
      </c>
      <c r="Q194" s="2">
        <f>'database including 834 studies'!O724</f>
        <v>1</v>
      </c>
      <c r="R194" s="2">
        <f>'database including 834 studies'!P724</f>
        <v>1</v>
      </c>
      <c r="S194" s="2">
        <f>'database including 834 studies'!Q724</f>
        <v>0</v>
      </c>
      <c r="T194" s="2">
        <f>'database including 834 studies'!R724</f>
        <v>2017</v>
      </c>
      <c r="V194" s="13">
        <f t="shared" si="338"/>
        <v>0</v>
      </c>
      <c r="W194" s="13">
        <f t="shared" si="339"/>
        <v>0</v>
      </c>
      <c r="X194" s="13">
        <f t="shared" si="340"/>
        <v>0</v>
      </c>
      <c r="Y194" s="13">
        <f t="shared" si="341"/>
        <v>0</v>
      </c>
      <c r="Z194" s="13">
        <f t="shared" si="342"/>
        <v>0</v>
      </c>
      <c r="AA194" s="13">
        <f t="shared" si="343"/>
        <v>0</v>
      </c>
      <c r="AB194" s="13">
        <f t="shared" si="344"/>
        <v>0</v>
      </c>
      <c r="AC194" s="13">
        <f t="shared" si="345"/>
        <v>0</v>
      </c>
      <c r="AD194" s="13">
        <f t="shared" si="346"/>
        <v>0</v>
      </c>
      <c r="AE194" s="13">
        <f t="shared" si="347"/>
        <v>0</v>
      </c>
      <c r="AF194" s="13">
        <f t="shared" si="348"/>
        <v>0</v>
      </c>
      <c r="AG194" s="13">
        <f t="shared" si="349"/>
        <v>0</v>
      </c>
      <c r="AH194" s="13">
        <f t="shared" si="350"/>
        <v>0</v>
      </c>
      <c r="AI194" s="13">
        <f t="shared" si="351"/>
        <v>0</v>
      </c>
      <c r="AJ194" s="13">
        <f t="shared" si="352"/>
        <v>0</v>
      </c>
      <c r="AK194" s="13">
        <f t="shared" si="353"/>
        <v>0</v>
      </c>
      <c r="AL194" s="13">
        <f t="shared" si="354"/>
        <v>0</v>
      </c>
      <c r="AM194" s="13">
        <f t="shared" si="355"/>
        <v>0</v>
      </c>
      <c r="AN194" s="13">
        <f t="shared" si="356"/>
        <v>0</v>
      </c>
      <c r="AO194" s="13">
        <f t="shared" si="357"/>
        <v>0</v>
      </c>
      <c r="AP194" s="13">
        <f t="shared" si="358"/>
        <v>0</v>
      </c>
      <c r="AQ194" s="13">
        <f t="shared" si="359"/>
        <v>0</v>
      </c>
      <c r="AR194" s="13">
        <f t="shared" si="360"/>
        <v>0</v>
      </c>
      <c r="AS194" s="13">
        <f t="shared" si="361"/>
        <v>0</v>
      </c>
      <c r="AT194" s="13">
        <f t="shared" si="362"/>
        <v>0</v>
      </c>
      <c r="AU194" s="13">
        <f t="shared" si="363"/>
        <v>0</v>
      </c>
      <c r="AV194" s="13">
        <f t="shared" si="364"/>
        <v>0</v>
      </c>
      <c r="AW194" s="13">
        <f t="shared" si="365"/>
        <v>0</v>
      </c>
      <c r="AX194" s="13">
        <f t="shared" si="366"/>
        <v>0</v>
      </c>
      <c r="AY194" s="13">
        <f t="shared" si="367"/>
        <v>0</v>
      </c>
      <c r="AZ194" s="13">
        <f t="shared" si="368"/>
        <v>0</v>
      </c>
      <c r="BA194" s="13">
        <f t="shared" si="369"/>
        <v>0</v>
      </c>
      <c r="BB194" s="13">
        <f t="shared" si="370"/>
        <v>0</v>
      </c>
      <c r="BC194" s="13">
        <f t="shared" si="371"/>
        <v>0</v>
      </c>
      <c r="BD194" s="13">
        <f t="shared" si="372"/>
        <v>0</v>
      </c>
      <c r="BE194" s="13">
        <f t="shared" si="373"/>
        <v>0</v>
      </c>
      <c r="BF194" s="13">
        <f t="shared" si="374"/>
        <v>0</v>
      </c>
      <c r="BG194" s="13">
        <f t="shared" si="375"/>
        <v>0</v>
      </c>
      <c r="BH194" s="13">
        <f t="shared" si="376"/>
        <v>0</v>
      </c>
      <c r="BI194" s="13">
        <f t="shared" si="377"/>
        <v>0</v>
      </c>
      <c r="BJ194" s="13">
        <f t="shared" si="378"/>
        <v>0</v>
      </c>
      <c r="BK194" s="13">
        <f t="shared" si="379"/>
        <v>0</v>
      </c>
      <c r="BL194" s="13">
        <f t="shared" si="380"/>
        <v>0</v>
      </c>
      <c r="BM194" s="13">
        <f t="shared" si="381"/>
        <v>0</v>
      </c>
      <c r="BN194" s="13">
        <f t="shared" si="382"/>
        <v>0</v>
      </c>
      <c r="BO194" s="13">
        <f t="shared" si="383"/>
        <v>1</v>
      </c>
      <c r="BP194" s="13">
        <f t="shared" si="384"/>
        <v>0</v>
      </c>
      <c r="BQ194" s="13">
        <f t="shared" si="385"/>
        <v>0</v>
      </c>
      <c r="BR194" s="13">
        <f t="shared" si="386"/>
        <v>0</v>
      </c>
      <c r="BS194" s="13">
        <f t="shared" si="387"/>
        <v>0</v>
      </c>
      <c r="BT194" s="13">
        <f t="shared" si="388"/>
        <v>0</v>
      </c>
      <c r="BU194" s="13">
        <f t="shared" si="389"/>
        <v>0</v>
      </c>
      <c r="BV194" s="13">
        <f t="shared" si="390"/>
        <v>0</v>
      </c>
      <c r="BW194" s="13">
        <f t="shared" si="391"/>
        <v>0</v>
      </c>
      <c r="BX194" s="13">
        <f t="shared" si="392"/>
        <v>0</v>
      </c>
      <c r="BY194" s="13">
        <f t="shared" si="393"/>
        <v>0</v>
      </c>
      <c r="BZ194" s="13">
        <f t="shared" si="394"/>
        <v>0</v>
      </c>
      <c r="CA194" s="13">
        <f t="shared" si="395"/>
        <v>0</v>
      </c>
      <c r="CB194" s="13">
        <f t="shared" si="396"/>
        <v>0</v>
      </c>
      <c r="CC194" s="13">
        <f t="shared" si="397"/>
        <v>0</v>
      </c>
      <c r="CD194" s="13">
        <f t="shared" si="398"/>
        <v>0</v>
      </c>
      <c r="CE194" s="13">
        <f t="shared" si="399"/>
        <v>0</v>
      </c>
      <c r="CF194" s="13">
        <f t="shared" si="400"/>
        <v>0</v>
      </c>
      <c r="CG194" s="13">
        <f t="shared" si="401"/>
        <v>0</v>
      </c>
      <c r="CH194" s="13">
        <f t="shared" si="402"/>
        <v>0</v>
      </c>
      <c r="CI194" s="13">
        <f t="shared" si="403"/>
        <v>0</v>
      </c>
      <c r="CJ194" s="13">
        <f t="shared" si="404"/>
        <v>0</v>
      </c>
      <c r="CK194" s="13">
        <f t="shared" si="405"/>
        <v>0</v>
      </c>
      <c r="CL194" s="13">
        <f t="shared" si="406"/>
        <v>0</v>
      </c>
      <c r="CM194" s="13">
        <f t="shared" si="407"/>
        <v>0</v>
      </c>
      <c r="CN194" s="13">
        <f t="shared" si="408"/>
        <v>0</v>
      </c>
      <c r="CO194" s="13">
        <f t="shared" si="409"/>
        <v>0</v>
      </c>
      <c r="CP194" s="13">
        <f t="shared" si="410"/>
        <v>0</v>
      </c>
      <c r="CQ194" s="13">
        <f t="shared" si="411"/>
        <v>0</v>
      </c>
      <c r="CR194" s="13">
        <f t="shared" si="412"/>
        <v>0</v>
      </c>
      <c r="CS194" s="13">
        <f t="shared" si="413"/>
        <v>0</v>
      </c>
      <c r="CT194" s="13">
        <f t="shared" si="414"/>
        <v>0</v>
      </c>
      <c r="CU194" s="13">
        <f t="shared" si="415"/>
        <v>0</v>
      </c>
      <c r="CV194" s="13">
        <f t="shared" si="416"/>
        <v>0</v>
      </c>
      <c r="CW194" s="13">
        <f t="shared" si="417"/>
        <v>0</v>
      </c>
      <c r="CX194" s="13">
        <f t="shared" si="418"/>
        <v>0</v>
      </c>
      <c r="CY194" s="13">
        <f t="shared" si="419"/>
        <v>0</v>
      </c>
      <c r="CZ194" s="13">
        <f t="shared" si="420"/>
        <v>0</v>
      </c>
      <c r="DA194" s="13">
        <f t="shared" si="421"/>
        <v>0</v>
      </c>
      <c r="DB194" s="13">
        <f t="shared" si="422"/>
        <v>0</v>
      </c>
      <c r="DC194" s="13">
        <f t="shared" si="423"/>
        <v>0</v>
      </c>
      <c r="DD194" s="13">
        <f t="shared" si="424"/>
        <v>0</v>
      </c>
      <c r="DE194" s="13">
        <f t="shared" si="425"/>
        <v>0</v>
      </c>
      <c r="DF194" s="13">
        <f t="shared" si="426"/>
        <v>0</v>
      </c>
      <c r="DG194" s="13">
        <f t="shared" si="427"/>
        <v>0</v>
      </c>
      <c r="DH194" s="13">
        <f t="shared" si="428"/>
        <v>0</v>
      </c>
      <c r="DI194" s="13">
        <f t="shared" si="429"/>
        <v>0</v>
      </c>
      <c r="DJ194" s="13">
        <f t="shared" si="430"/>
        <v>0</v>
      </c>
      <c r="DK194" s="13">
        <f t="shared" si="431"/>
        <v>0</v>
      </c>
      <c r="DL194" s="13">
        <f t="shared" si="432"/>
        <v>0</v>
      </c>
      <c r="DM194" s="13">
        <f t="shared" si="433"/>
        <v>0</v>
      </c>
      <c r="DN194" s="13">
        <f t="shared" si="434"/>
        <v>0</v>
      </c>
      <c r="DO194" s="13">
        <f t="shared" si="435"/>
        <v>0</v>
      </c>
      <c r="DP194" s="13">
        <f t="shared" si="436"/>
        <v>0</v>
      </c>
      <c r="DQ194" s="13">
        <f t="shared" si="437"/>
        <v>0</v>
      </c>
      <c r="DR194" s="13">
        <f t="shared" si="438"/>
        <v>0</v>
      </c>
      <c r="DS194" s="13">
        <f t="shared" si="439"/>
        <v>0</v>
      </c>
      <c r="DT194" s="13">
        <f t="shared" si="440"/>
        <v>0</v>
      </c>
      <c r="DU194" s="13">
        <f t="shared" si="441"/>
        <v>0</v>
      </c>
      <c r="DV194" s="13">
        <f t="shared" si="442"/>
        <v>0</v>
      </c>
      <c r="DW194" s="13">
        <f t="shared" si="443"/>
        <v>0</v>
      </c>
      <c r="DX194" s="13">
        <f t="shared" si="444"/>
        <v>0</v>
      </c>
      <c r="DY194" s="13">
        <f t="shared" si="445"/>
        <v>0</v>
      </c>
      <c r="DZ194" s="13">
        <f t="shared" si="446"/>
        <v>0</v>
      </c>
      <c r="EA194" s="13">
        <f t="shared" si="447"/>
        <v>0</v>
      </c>
      <c r="EB194" s="13">
        <f t="shared" si="448"/>
        <v>0</v>
      </c>
      <c r="EC194" s="13">
        <f t="shared" si="449"/>
        <v>0</v>
      </c>
      <c r="ED194" s="13">
        <f t="shared" si="450"/>
        <v>0</v>
      </c>
      <c r="EE194" s="13">
        <f t="shared" si="451"/>
        <v>0</v>
      </c>
      <c r="EF194" s="13">
        <f t="shared" si="452"/>
        <v>0</v>
      </c>
      <c r="EG194" s="13">
        <f t="shared" si="453"/>
        <v>0</v>
      </c>
      <c r="EH194" s="13">
        <f t="shared" si="454"/>
        <v>0</v>
      </c>
      <c r="EI194" s="13">
        <f t="shared" si="455"/>
        <v>0</v>
      </c>
      <c r="EJ194" s="13">
        <f t="shared" si="456"/>
        <v>0</v>
      </c>
      <c r="EK194" s="13">
        <f t="shared" si="457"/>
        <v>0</v>
      </c>
      <c r="EL194" s="13">
        <f t="shared" si="458"/>
        <v>0</v>
      </c>
      <c r="EM194" s="13">
        <f t="shared" si="459"/>
        <v>0</v>
      </c>
      <c r="EN194" s="13">
        <f t="shared" si="460"/>
        <v>0</v>
      </c>
      <c r="EO194" s="13">
        <f t="shared" si="461"/>
        <v>0</v>
      </c>
      <c r="EP194" s="13">
        <f t="shared" si="462"/>
        <v>0</v>
      </c>
      <c r="EQ194" s="13">
        <f t="shared" si="463"/>
        <v>0</v>
      </c>
      <c r="ER194" s="13">
        <f t="shared" si="464"/>
        <v>0</v>
      </c>
      <c r="ES194" s="13">
        <f t="shared" si="465"/>
        <v>0</v>
      </c>
      <c r="ET194" s="13">
        <f t="shared" si="466"/>
        <v>0</v>
      </c>
      <c r="EU194" s="13">
        <f t="shared" si="467"/>
        <v>0</v>
      </c>
      <c r="EV194" s="13">
        <f t="shared" si="468"/>
        <v>0</v>
      </c>
      <c r="EW194" s="13">
        <f t="shared" si="469"/>
        <v>0</v>
      </c>
      <c r="EX194" s="13">
        <f t="shared" si="470"/>
        <v>0</v>
      </c>
      <c r="EY194" s="13">
        <f t="shared" si="471"/>
        <v>0</v>
      </c>
      <c r="EZ194" s="13">
        <f t="shared" si="472"/>
        <v>0</v>
      </c>
      <c r="FA194" s="13">
        <f t="shared" si="473"/>
        <v>0</v>
      </c>
      <c r="FB194" s="13">
        <f t="shared" si="474"/>
        <v>0</v>
      </c>
      <c r="FC194" s="13">
        <f t="shared" si="475"/>
        <v>0</v>
      </c>
      <c r="FD194" s="13">
        <f t="shared" si="476"/>
        <v>1</v>
      </c>
      <c r="FE194" s="13">
        <f t="shared" si="477"/>
        <v>0</v>
      </c>
      <c r="FF194" s="13">
        <f t="shared" si="478"/>
        <v>0</v>
      </c>
      <c r="FG194" s="13">
        <f t="shared" si="479"/>
        <v>0</v>
      </c>
      <c r="FH194" s="13">
        <f t="shared" si="480"/>
        <v>0</v>
      </c>
      <c r="FI194" s="13">
        <f t="shared" si="481"/>
        <v>0</v>
      </c>
      <c r="FJ194" s="13">
        <f t="shared" si="482"/>
        <v>0</v>
      </c>
      <c r="FK194" s="13">
        <f t="shared" si="483"/>
        <v>0</v>
      </c>
      <c r="FL194" s="13">
        <f t="shared" si="484"/>
        <v>0</v>
      </c>
      <c r="FM194" s="13">
        <f t="shared" si="485"/>
        <v>0</v>
      </c>
      <c r="FN194" s="13">
        <f t="shared" si="486"/>
        <v>0</v>
      </c>
      <c r="FO194" s="13">
        <f t="shared" si="487"/>
        <v>0</v>
      </c>
      <c r="FP194" s="13">
        <f t="shared" si="488"/>
        <v>0</v>
      </c>
      <c r="FQ194" s="13">
        <f t="shared" si="489"/>
        <v>0</v>
      </c>
      <c r="FR194" s="13">
        <f t="shared" si="490"/>
        <v>0</v>
      </c>
      <c r="FS194" s="13">
        <f t="shared" si="491"/>
        <v>0</v>
      </c>
      <c r="FT194" s="13">
        <f t="shared" si="492"/>
        <v>0</v>
      </c>
      <c r="FU194" s="13">
        <f t="shared" si="493"/>
        <v>0</v>
      </c>
      <c r="FV194" s="13">
        <f t="shared" si="494"/>
        <v>0</v>
      </c>
      <c r="FW194" s="13">
        <f t="shared" si="495"/>
        <v>0</v>
      </c>
      <c r="FX194" s="13">
        <f t="shared" si="496"/>
        <v>0</v>
      </c>
      <c r="FY194" s="13">
        <f t="shared" si="497"/>
        <v>0</v>
      </c>
      <c r="FZ194" s="13">
        <f t="shared" si="498"/>
        <v>0</v>
      </c>
      <c r="GA194" s="13">
        <f t="shared" si="499"/>
        <v>0</v>
      </c>
      <c r="GB194" s="13">
        <f t="shared" si="500"/>
        <v>0</v>
      </c>
      <c r="GC194" s="13">
        <f t="shared" si="501"/>
        <v>0</v>
      </c>
      <c r="GD194" s="13">
        <f t="shared" si="502"/>
        <v>0</v>
      </c>
      <c r="GE194" s="13">
        <f t="shared" si="503"/>
        <v>0</v>
      </c>
      <c r="GF194" s="13">
        <f t="shared" si="504"/>
        <v>0</v>
      </c>
      <c r="GG194" s="13">
        <f t="shared" si="505"/>
        <v>0</v>
      </c>
      <c r="GH194" s="30">
        <f t="shared" si="506"/>
        <v>2</v>
      </c>
    </row>
    <row r="195" spans="1:190">
      <c r="A195" s="2">
        <f>'database including 834 studies'!A195</f>
        <v>194</v>
      </c>
      <c r="B195" s="2">
        <f>'database including 834 studies'!J195</f>
        <v>1</v>
      </c>
      <c r="C195" s="2">
        <f>'database including 834 studies'!K195</f>
        <v>3</v>
      </c>
      <c r="D195" s="2">
        <f>'database including 834 studies'!L195</f>
        <v>1</v>
      </c>
      <c r="E195" s="2">
        <f>'database including 834 studies'!M195</f>
        <v>1</v>
      </c>
      <c r="F195" s="2">
        <f>'database including 834 studies'!N195</f>
        <v>0</v>
      </c>
      <c r="G195" s="2">
        <f>'database including 834 studies'!O195</f>
        <v>0</v>
      </c>
      <c r="H195" s="2">
        <f>'database including 834 studies'!P195</f>
        <v>1</v>
      </c>
      <c r="I195" s="2">
        <f>'database including 834 studies'!Q195</f>
        <v>0</v>
      </c>
      <c r="J195" s="2">
        <f>'database including 834 studies'!R195</f>
        <v>2014</v>
      </c>
      <c r="K195" s="29">
        <f>'database including 834 studies'!A725</f>
        <v>724</v>
      </c>
      <c r="L195" s="2">
        <f>'database including 834 studies'!J725</f>
        <v>0</v>
      </c>
      <c r="M195" s="2">
        <f>'database including 834 studies'!K725</f>
        <v>4</v>
      </c>
      <c r="N195" s="2">
        <f>'database including 834 studies'!L725</f>
        <v>1</v>
      </c>
      <c r="O195" s="2">
        <f>'database including 834 studies'!M725</f>
        <v>1</v>
      </c>
      <c r="P195" s="2">
        <f>'database including 834 studies'!N725</f>
        <v>1</v>
      </c>
      <c r="Q195" s="2">
        <f>'database including 834 studies'!O725</f>
        <v>1</v>
      </c>
      <c r="R195" s="2">
        <f>'database including 834 studies'!P725</f>
        <v>0</v>
      </c>
      <c r="S195" s="2">
        <f>'database including 834 studies'!Q725</f>
        <v>0</v>
      </c>
      <c r="T195" s="2">
        <f>'database including 834 studies'!R725</f>
        <v>2016</v>
      </c>
      <c r="V195" s="13">
        <f t="shared" ref="V195:V258" si="507">IF(AND($C195=0,$J195=2011),1,0)</f>
        <v>0</v>
      </c>
      <c r="W195" s="13">
        <f t="shared" ref="W195:W258" si="508">IF(AND($C195=0,$J195=2012),1,0)</f>
        <v>0</v>
      </c>
      <c r="X195" s="13">
        <f t="shared" ref="X195:X258" si="509">IF(AND($C195=0,$J195=2013),1,0)</f>
        <v>0</v>
      </c>
      <c r="Y195" s="13">
        <f t="shared" ref="Y195:Y258" si="510">IF(AND($C195=0,$J195=2014),1,0)</f>
        <v>0</v>
      </c>
      <c r="Z195" s="13">
        <f t="shared" ref="Z195:Z258" si="511">IF(AND($C195=0,$J195=2015),1,0)</f>
        <v>0</v>
      </c>
      <c r="AA195" s="13">
        <f t="shared" ref="AA195:AA258" si="512">IF(AND($C195=0,$J195=2016),1,0)</f>
        <v>0</v>
      </c>
      <c r="AB195" s="13">
        <f t="shared" ref="AB195:AB258" si="513">IF(AND($C195=0,$J195=2017),1,0)</f>
        <v>0</v>
      </c>
      <c r="AC195" s="13">
        <f t="shared" ref="AC195:AC258" si="514">IF(AND($C195=0,$J195=2018),1,0)</f>
        <v>0</v>
      </c>
      <c r="AD195" s="13">
        <f t="shared" ref="AD195:AD258" si="515">IF(AND($C195=0,$J195=2019),1,0)</f>
        <v>0</v>
      </c>
      <c r="AE195" s="13">
        <f t="shared" ref="AE195:AE258" si="516">IF(AND($C195=0,$J195=2020),1,0)</f>
        <v>0</v>
      </c>
      <c r="AF195" s="13">
        <f t="shared" ref="AF195:AF258" si="517">IF(AND($C195=0,$J195=2021),1,0)</f>
        <v>0</v>
      </c>
      <c r="AG195" s="13">
        <f t="shared" ref="AG195:AG258" si="518">IF(AND($C195=0,$J195=2022),1,0)</f>
        <v>0</v>
      </c>
      <c r="AH195" s="13">
        <f t="shared" ref="AH195:AH258" si="519">IF(AND($C195=1,$J195=2011),1,0)</f>
        <v>0</v>
      </c>
      <c r="AI195" s="13">
        <f t="shared" ref="AI195:AI258" si="520">IF(AND($C195=1,$J195=2012),1,0)</f>
        <v>0</v>
      </c>
      <c r="AJ195" s="13">
        <f t="shared" ref="AJ195:AJ258" si="521">IF(AND($C195=1,$J195=2013),1,0)</f>
        <v>0</v>
      </c>
      <c r="AK195" s="13">
        <f t="shared" ref="AK195:AK258" si="522">IF(AND($C195=1,$J195=2014),1,0)</f>
        <v>0</v>
      </c>
      <c r="AL195" s="13">
        <f t="shared" ref="AL195:AL258" si="523">IF(AND($C195=1,$J195=2015),1,0)</f>
        <v>0</v>
      </c>
      <c r="AM195" s="13">
        <f t="shared" ref="AM195:AM258" si="524">IF(AND($C195=1,$J195=2016),1,0)</f>
        <v>0</v>
      </c>
      <c r="AN195" s="13">
        <f t="shared" ref="AN195:AN258" si="525">IF(AND($C195=1,$J195=2017),1,0)</f>
        <v>0</v>
      </c>
      <c r="AO195" s="13">
        <f t="shared" ref="AO195:AO258" si="526">IF(AND($C195=1,$J195=2018),1,0)</f>
        <v>0</v>
      </c>
      <c r="AP195" s="13">
        <f t="shared" ref="AP195:AP258" si="527">IF(AND($C195=1,$J195=2019),1,0)</f>
        <v>0</v>
      </c>
      <c r="AQ195" s="13">
        <f t="shared" ref="AQ195:AQ258" si="528">IF(AND($C195=1,$J195=2020),1,0)</f>
        <v>0</v>
      </c>
      <c r="AR195" s="13">
        <f t="shared" ref="AR195:AR258" si="529">IF(AND($C195=1,$J195=2021),1,0)</f>
        <v>0</v>
      </c>
      <c r="AS195" s="13">
        <f t="shared" ref="AS195:AS258" si="530">IF(AND($C195=1,$J195=2022),1,0)</f>
        <v>0</v>
      </c>
      <c r="AT195" s="13">
        <f t="shared" ref="AT195:AT258" si="531">IF(AND($C195=2,$J195=2011),1,0)</f>
        <v>0</v>
      </c>
      <c r="AU195" s="13">
        <f t="shared" ref="AU195:AU258" si="532">IF(AND($C195=2,$J195=2012),1,0)</f>
        <v>0</v>
      </c>
      <c r="AV195" s="13">
        <f t="shared" ref="AV195:AV258" si="533">IF(AND($C195=2,$J195=2013),1,0)</f>
        <v>0</v>
      </c>
      <c r="AW195" s="13">
        <f t="shared" ref="AW195:AW258" si="534">IF(AND($C195=2,$J195=2014),1,0)</f>
        <v>0</v>
      </c>
      <c r="AX195" s="13">
        <f t="shared" ref="AX195:AX258" si="535">IF(AND($C195=2,$J195=2015),1,0)</f>
        <v>0</v>
      </c>
      <c r="AY195" s="13">
        <f t="shared" ref="AY195:AY258" si="536">IF(AND($C195=2,$J195=2016),1,0)</f>
        <v>0</v>
      </c>
      <c r="AZ195" s="13">
        <f t="shared" ref="AZ195:AZ258" si="537">IF(AND($C195=2,$J195=2017),1,0)</f>
        <v>0</v>
      </c>
      <c r="BA195" s="13">
        <f t="shared" ref="BA195:BA258" si="538">IF(AND($C195=2,$J195=2018),1,0)</f>
        <v>0</v>
      </c>
      <c r="BB195" s="13">
        <f t="shared" ref="BB195:BB258" si="539">IF(AND($C195=2,$J195=2019),1,0)</f>
        <v>0</v>
      </c>
      <c r="BC195" s="13">
        <f t="shared" ref="BC195:BC258" si="540">IF(AND($C195=2,$J195=2020),1,0)</f>
        <v>0</v>
      </c>
      <c r="BD195" s="13">
        <f t="shared" ref="BD195:BD258" si="541">IF(AND($C195=2,$J195=2021),1,0)</f>
        <v>0</v>
      </c>
      <c r="BE195" s="13">
        <f t="shared" ref="BE195:BE258" si="542">IF(AND($C195=2,$J195=2022),1,0)</f>
        <v>0</v>
      </c>
      <c r="BF195" s="13">
        <f t="shared" ref="BF195:BF258" si="543">IF(AND($C195=3,$J195=2011),1,0)</f>
        <v>0</v>
      </c>
      <c r="BG195" s="13">
        <f t="shared" ref="BG195:BG258" si="544">IF(AND($C195=3,$J195=2012),1,0)</f>
        <v>0</v>
      </c>
      <c r="BH195" s="13">
        <f t="shared" ref="BH195:BH258" si="545">IF(AND($C195=3,$J195=2013),1,0)</f>
        <v>0</v>
      </c>
      <c r="BI195" s="13">
        <f t="shared" ref="BI195:BI258" si="546">IF(AND($C195=3,$J195=2014),1,0)</f>
        <v>1</v>
      </c>
      <c r="BJ195" s="13">
        <f t="shared" ref="BJ195:BJ258" si="547">IF(AND($C195=3,$J195=2015),1,0)</f>
        <v>0</v>
      </c>
      <c r="BK195" s="13">
        <f t="shared" ref="BK195:BK258" si="548">IF(AND($C195=3,$J195=2016),1,0)</f>
        <v>0</v>
      </c>
      <c r="BL195" s="13">
        <f t="shared" ref="BL195:BL258" si="549">IF(AND($C195=3,$J195=2017),1,0)</f>
        <v>0</v>
      </c>
      <c r="BM195" s="13">
        <f t="shared" ref="BM195:BM258" si="550">IF(AND($C195=3,$J195=2018),1,0)</f>
        <v>0</v>
      </c>
      <c r="BN195" s="13">
        <f t="shared" ref="BN195:BN258" si="551">IF(AND($C195=3,$J195=2019),1,0)</f>
        <v>0</v>
      </c>
      <c r="BO195" s="13">
        <f t="shared" ref="BO195:BO258" si="552">IF(AND($C195=3,$J195=2020),1,0)</f>
        <v>0</v>
      </c>
      <c r="BP195" s="13">
        <f t="shared" ref="BP195:BP258" si="553">IF(AND($C195=3,$J195=2021),1,0)</f>
        <v>0</v>
      </c>
      <c r="BQ195" s="13">
        <f t="shared" ref="BQ195:BQ258" si="554">IF(AND($C195=3,$J195=2022),1,0)</f>
        <v>0</v>
      </c>
      <c r="BR195" s="13">
        <f t="shared" ref="BR195:BR258" si="555">IF(AND($C195=4,$J195=2011),1,0)</f>
        <v>0</v>
      </c>
      <c r="BS195" s="13">
        <f t="shared" ref="BS195:BS258" si="556">IF(AND($C195=4,$J195=2012),1,0)</f>
        <v>0</v>
      </c>
      <c r="BT195" s="13">
        <f t="shared" ref="BT195:BT258" si="557">IF(AND($C195=4,$J195=2013),1,0)</f>
        <v>0</v>
      </c>
      <c r="BU195" s="13">
        <f t="shared" ref="BU195:BU258" si="558">IF(AND($C195=4,$J195=2014),1,0)</f>
        <v>0</v>
      </c>
      <c r="BV195" s="13">
        <f t="shared" ref="BV195:BV258" si="559">IF(AND($C195=4,$J195=2015),1,0)</f>
        <v>0</v>
      </c>
      <c r="BW195" s="13">
        <f t="shared" ref="BW195:BW258" si="560">IF(AND($C195=4,$J195=2016),1,0)</f>
        <v>0</v>
      </c>
      <c r="BX195" s="13">
        <f t="shared" ref="BX195:BX258" si="561">IF(AND($C195=4,$J195=2017),1,0)</f>
        <v>0</v>
      </c>
      <c r="BY195" s="13">
        <f t="shared" ref="BY195:BY258" si="562">IF(AND($C195=4,$J195=2018),1,0)</f>
        <v>0</v>
      </c>
      <c r="BZ195" s="13">
        <f t="shared" ref="BZ195:BZ258" si="563">IF(AND($C195=4,$J195=2019),1,0)</f>
        <v>0</v>
      </c>
      <c r="CA195" s="13">
        <f t="shared" ref="CA195:CA258" si="564">IF(AND($C195=4,$J195=2020),1,0)</f>
        <v>0</v>
      </c>
      <c r="CB195" s="13">
        <f t="shared" ref="CB195:CB258" si="565">IF(AND($C195=4,$J195=2021),1,0)</f>
        <v>0</v>
      </c>
      <c r="CC195" s="13">
        <f t="shared" ref="CC195:CC258" si="566">IF(AND($C195=4,$J195=2022),1,0)</f>
        <v>0</v>
      </c>
      <c r="CD195" s="13">
        <f t="shared" ref="CD195:CD258" si="567">IF(AND($C195=5,$J195=2011),1,0)</f>
        <v>0</v>
      </c>
      <c r="CE195" s="13">
        <f t="shared" ref="CE195:CE258" si="568">IF(AND($C195=5,$J195=2012),1,0)</f>
        <v>0</v>
      </c>
      <c r="CF195" s="13">
        <f t="shared" ref="CF195:CF258" si="569">IF(AND($C195=5,$J195=2013),1,0)</f>
        <v>0</v>
      </c>
      <c r="CG195" s="13">
        <f t="shared" ref="CG195:CG258" si="570">IF(AND($C195=5,$J195=2014),1,0)</f>
        <v>0</v>
      </c>
      <c r="CH195" s="13">
        <f t="shared" ref="CH195:CH258" si="571">IF(AND($C195=5,$J195=2015),1,0)</f>
        <v>0</v>
      </c>
      <c r="CI195" s="13">
        <f t="shared" ref="CI195:CI258" si="572">IF(AND($C195=5,$J195=2016),1,0)</f>
        <v>0</v>
      </c>
      <c r="CJ195" s="13">
        <f t="shared" ref="CJ195:CJ258" si="573">IF(AND($C195=5,$J195=2017),1,0)</f>
        <v>0</v>
      </c>
      <c r="CK195" s="13">
        <f t="shared" ref="CK195:CK258" si="574">IF(AND($C195=5,$J195=2018),1,0)</f>
        <v>0</v>
      </c>
      <c r="CL195" s="13">
        <f t="shared" ref="CL195:CL258" si="575">IF(AND($C195=5,$J195=2019),1,0)</f>
        <v>0</v>
      </c>
      <c r="CM195" s="13">
        <f t="shared" ref="CM195:CM258" si="576">IF(AND($C195=5,$J195=2020),1,0)</f>
        <v>0</v>
      </c>
      <c r="CN195" s="13">
        <f t="shared" ref="CN195:CN258" si="577">IF(AND($C195=5,$J195=2021),1,0)</f>
        <v>0</v>
      </c>
      <c r="CO195" s="13">
        <f t="shared" ref="CO195:CO258" si="578">IF(AND($C195=5,$J195=2022),1,0)</f>
        <v>0</v>
      </c>
      <c r="CP195" s="13">
        <f t="shared" ref="CP195:CP258" si="579">IF(AND($C195=6,$J195=2011),1,0)</f>
        <v>0</v>
      </c>
      <c r="CQ195" s="13">
        <f t="shared" ref="CQ195:CQ258" si="580">IF(AND($C195=6,$J195=2012),1,0)</f>
        <v>0</v>
      </c>
      <c r="CR195" s="13">
        <f t="shared" ref="CR195:CR258" si="581">IF(AND($C195=6,$J195=2013),1,0)</f>
        <v>0</v>
      </c>
      <c r="CS195" s="13">
        <f t="shared" ref="CS195:CS258" si="582">IF(AND($C195=6,$J195=2014),1,0)</f>
        <v>0</v>
      </c>
      <c r="CT195" s="13">
        <f t="shared" ref="CT195:CT258" si="583">IF(AND($C195=6,$J195=2015),1,0)</f>
        <v>0</v>
      </c>
      <c r="CU195" s="13">
        <f t="shared" ref="CU195:CU258" si="584">IF(AND($C195=6,$J195=2016),1,0)</f>
        <v>0</v>
      </c>
      <c r="CV195" s="13">
        <f t="shared" ref="CV195:CV258" si="585">IF(AND($C195=6,$J195=2017),1,0)</f>
        <v>0</v>
      </c>
      <c r="CW195" s="13">
        <f t="shared" ref="CW195:CW258" si="586">IF(AND($C195=6,$J195=2018),1,0)</f>
        <v>0</v>
      </c>
      <c r="CX195" s="13">
        <f t="shared" ref="CX195:CX258" si="587">IF(AND($C195=6,$J195=2019),1,0)</f>
        <v>0</v>
      </c>
      <c r="CY195" s="13">
        <f t="shared" ref="CY195:CY258" si="588">IF(AND($C195=6,$J195=2020),1,0)</f>
        <v>0</v>
      </c>
      <c r="CZ195" s="13">
        <f t="shared" ref="CZ195:CZ258" si="589">IF(AND($C195=6,$J195=2021),1,0)</f>
        <v>0</v>
      </c>
      <c r="DA195" s="13">
        <f t="shared" ref="DA195:DA258" si="590">IF(AND($C195=6,$J195=2022),1,0)</f>
        <v>0</v>
      </c>
      <c r="DB195" s="13">
        <f t="shared" ref="DB195:DB258" si="591">IF(AND($M195=0,$T195=2011),1,0)</f>
        <v>0</v>
      </c>
      <c r="DC195" s="13">
        <f t="shared" ref="DC195:DC258" si="592">IF(AND($M195=0,$T195=2012),1,0)</f>
        <v>0</v>
      </c>
      <c r="DD195" s="13">
        <f t="shared" ref="DD195:DD258" si="593">IF(AND($M195=0,$T195=2013),1,0)</f>
        <v>0</v>
      </c>
      <c r="DE195" s="13">
        <f t="shared" ref="DE195:DE258" si="594">IF(AND($M195=0,$T195=2014),1,0)</f>
        <v>0</v>
      </c>
      <c r="DF195" s="13">
        <f t="shared" ref="DF195:DF258" si="595">IF(AND($M195=0,$T195=2015),1,0)</f>
        <v>0</v>
      </c>
      <c r="DG195" s="13">
        <f t="shared" ref="DG195:DG258" si="596">IF(AND($M195=0,$T195=2016),1,0)</f>
        <v>0</v>
      </c>
      <c r="DH195" s="13">
        <f t="shared" ref="DH195:DH258" si="597">IF(AND($M195=0,$T195=2017),1,0)</f>
        <v>0</v>
      </c>
      <c r="DI195" s="13">
        <f t="shared" ref="DI195:DI258" si="598">IF(AND($M195=0,$T195=2018),1,0)</f>
        <v>0</v>
      </c>
      <c r="DJ195" s="13">
        <f t="shared" ref="DJ195:DJ258" si="599">IF(AND($M195=0,$T195=2019),1,0)</f>
        <v>0</v>
      </c>
      <c r="DK195" s="13">
        <f t="shared" ref="DK195:DK258" si="600">IF(AND($M195=0,$T195=2020),1,0)</f>
        <v>0</v>
      </c>
      <c r="DL195" s="13">
        <f t="shared" ref="DL195:DL258" si="601">IF(AND($M195=0,$T195=2021),1,0)</f>
        <v>0</v>
      </c>
      <c r="DM195" s="13">
        <f t="shared" ref="DM195:DM258" si="602">IF(AND($M195=0,$T195=2022),1,0)</f>
        <v>0</v>
      </c>
      <c r="DN195" s="13">
        <f t="shared" ref="DN195:DN258" si="603">IF(AND($M195=1,$T195=2011),1,0)</f>
        <v>0</v>
      </c>
      <c r="DO195" s="13">
        <f t="shared" ref="DO195:DO258" si="604">IF(AND($M195=1,$T195=2012),1,0)</f>
        <v>0</v>
      </c>
      <c r="DP195" s="13">
        <f t="shared" ref="DP195:DP258" si="605">IF(AND($M195=1,$T195=2013),1,0)</f>
        <v>0</v>
      </c>
      <c r="DQ195" s="13">
        <f t="shared" ref="DQ195:DQ258" si="606">IF(AND($M195=1,$T195=2014),1,0)</f>
        <v>0</v>
      </c>
      <c r="DR195" s="13">
        <f t="shared" ref="DR195:DR258" si="607">IF(AND($M195=1,$T195=2015),1,0)</f>
        <v>0</v>
      </c>
      <c r="DS195" s="13">
        <f t="shared" ref="DS195:DS258" si="608">IF(AND($M195=1,$T195=2016),1,0)</f>
        <v>0</v>
      </c>
      <c r="DT195" s="13">
        <f t="shared" ref="DT195:DT258" si="609">IF(AND($M195=1,$T195=2017),1,0)</f>
        <v>0</v>
      </c>
      <c r="DU195" s="13">
        <f t="shared" ref="DU195:DU258" si="610">IF(AND($M195=1,$T195=2018),1,0)</f>
        <v>0</v>
      </c>
      <c r="DV195" s="13">
        <f t="shared" ref="DV195:DV258" si="611">IF(AND($M195=1,$T195=2019),1,0)</f>
        <v>0</v>
      </c>
      <c r="DW195" s="13">
        <f t="shared" ref="DW195:DW258" si="612">IF(AND($M195=1,$T195=2020),1,0)</f>
        <v>0</v>
      </c>
      <c r="DX195" s="13">
        <f t="shared" ref="DX195:DX258" si="613">IF(AND($M195=1,$T195=2021),1,0)</f>
        <v>0</v>
      </c>
      <c r="DY195" s="13">
        <f t="shared" ref="DY195:DY258" si="614">IF(AND($M195=1,$T195=2022),1,0)</f>
        <v>0</v>
      </c>
      <c r="DZ195" s="13">
        <f t="shared" ref="DZ195:DZ258" si="615">IF(AND($M195=2,$T195=2011),1,0)</f>
        <v>0</v>
      </c>
      <c r="EA195" s="13">
        <f t="shared" ref="EA195:EA258" si="616">IF(AND($M195=2,$T195=2012),1,0)</f>
        <v>0</v>
      </c>
      <c r="EB195" s="13">
        <f t="shared" ref="EB195:EB258" si="617">IF(AND($M195=2,$T195=2013),1,0)</f>
        <v>0</v>
      </c>
      <c r="EC195" s="13">
        <f t="shared" ref="EC195:EC258" si="618">IF(AND($M195=2,$T195=2014),1,0)</f>
        <v>0</v>
      </c>
      <c r="ED195" s="13">
        <f t="shared" ref="ED195:ED258" si="619">IF(AND($M195=2,$T195=2015),1,0)</f>
        <v>0</v>
      </c>
      <c r="EE195" s="13">
        <f t="shared" ref="EE195:EE258" si="620">IF(AND($M195=2,$T195=2016),1,0)</f>
        <v>0</v>
      </c>
      <c r="EF195" s="13">
        <f t="shared" ref="EF195:EF258" si="621">IF(AND($M195=2,$T195=2017),1,0)</f>
        <v>0</v>
      </c>
      <c r="EG195" s="13">
        <f t="shared" ref="EG195:EG258" si="622">IF(AND($M195=2,$T195=2018),1,0)</f>
        <v>0</v>
      </c>
      <c r="EH195" s="13">
        <f t="shared" ref="EH195:EH258" si="623">IF(AND($M195=2,$T195=2019),1,0)</f>
        <v>0</v>
      </c>
      <c r="EI195" s="13">
        <f t="shared" ref="EI195:EI258" si="624">IF(AND($M195=2,$T195=2020),1,0)</f>
        <v>0</v>
      </c>
      <c r="EJ195" s="13">
        <f t="shared" ref="EJ195:EJ258" si="625">IF(AND($M195=2,$T195=2021),1,0)</f>
        <v>0</v>
      </c>
      <c r="EK195" s="13">
        <f t="shared" ref="EK195:EK258" si="626">IF(AND($M195=2,$T195=2022),1,0)</f>
        <v>0</v>
      </c>
      <c r="EL195" s="13">
        <f t="shared" ref="EL195:EL258" si="627">IF(AND($M195=3,$T195=2011),1,0)</f>
        <v>0</v>
      </c>
      <c r="EM195" s="13">
        <f t="shared" ref="EM195:EM258" si="628">IF(AND($M195=3,$T195=2012),1,0)</f>
        <v>0</v>
      </c>
      <c r="EN195" s="13">
        <f t="shared" ref="EN195:EN258" si="629">IF(AND($M195=3,$T195=2013),1,0)</f>
        <v>0</v>
      </c>
      <c r="EO195" s="13">
        <f t="shared" ref="EO195:EO258" si="630">IF(AND($M195=3,$T195=2014),1,0)</f>
        <v>0</v>
      </c>
      <c r="EP195" s="13">
        <f t="shared" ref="EP195:EP258" si="631">IF(AND($M195=3,$T195=2015),1,0)</f>
        <v>0</v>
      </c>
      <c r="EQ195" s="13">
        <f t="shared" ref="EQ195:EQ258" si="632">IF(AND($M195=3,$T195=2016),1,0)</f>
        <v>0</v>
      </c>
      <c r="ER195" s="13">
        <f t="shared" ref="ER195:ER258" si="633">IF(AND($M195=3,$T195=2017),1,0)</f>
        <v>0</v>
      </c>
      <c r="ES195" s="13">
        <f t="shared" ref="ES195:ES258" si="634">IF(AND($M195=3,$T195=2018),1,0)</f>
        <v>0</v>
      </c>
      <c r="ET195" s="13">
        <f t="shared" ref="ET195:ET258" si="635">IF(AND($M195=3,$T195=2019),1,0)</f>
        <v>0</v>
      </c>
      <c r="EU195" s="13">
        <f t="shared" ref="EU195:EU258" si="636">IF(AND($M195=3,$T195=2020),1,0)</f>
        <v>0</v>
      </c>
      <c r="EV195" s="13">
        <f t="shared" ref="EV195:EV258" si="637">IF(AND($M195=3,$T195=2021),1,0)</f>
        <v>0</v>
      </c>
      <c r="EW195" s="13">
        <f t="shared" ref="EW195:EW258" si="638">IF(AND($M195=3,$T195=2022),1,0)</f>
        <v>0</v>
      </c>
      <c r="EX195" s="13">
        <f t="shared" ref="EX195:EX258" si="639">IF(AND($M195=4,$T195=2011),1,0)</f>
        <v>0</v>
      </c>
      <c r="EY195" s="13">
        <f t="shared" ref="EY195:EY258" si="640">IF(AND($M195=4,$T195=2012),1,0)</f>
        <v>0</v>
      </c>
      <c r="EZ195" s="13">
        <f t="shared" ref="EZ195:EZ258" si="641">IF(AND($M195=4,$T195=2013),1,0)</f>
        <v>0</v>
      </c>
      <c r="FA195" s="13">
        <f t="shared" ref="FA195:FA258" si="642">IF(AND($M195=4,$T195=2014),1,0)</f>
        <v>0</v>
      </c>
      <c r="FB195" s="13">
        <f t="shared" ref="FB195:FB258" si="643">IF(AND($M195=4,$T195=2015),1,0)</f>
        <v>0</v>
      </c>
      <c r="FC195" s="13">
        <f t="shared" ref="FC195:FC258" si="644">IF(AND($M195=4,$T195=2016),1,0)</f>
        <v>1</v>
      </c>
      <c r="FD195" s="13">
        <f t="shared" ref="FD195:FD258" si="645">IF(AND($M195=4,$T195=2017),1,0)</f>
        <v>0</v>
      </c>
      <c r="FE195" s="13">
        <f t="shared" ref="FE195:FE258" si="646">IF(AND($M195=4,$T195=2018),1,0)</f>
        <v>0</v>
      </c>
      <c r="FF195" s="13">
        <f t="shared" ref="FF195:FF258" si="647">IF(AND($M195=4,$T195=2019),1,0)</f>
        <v>0</v>
      </c>
      <c r="FG195" s="13">
        <f t="shared" ref="FG195:FG258" si="648">IF(AND($M195=4,$T195=2020),1,0)</f>
        <v>0</v>
      </c>
      <c r="FH195" s="13">
        <f t="shared" ref="FH195:FH258" si="649">IF(AND($M195=4,$T195=2021),1,0)</f>
        <v>0</v>
      </c>
      <c r="FI195" s="13">
        <f t="shared" ref="FI195:FI258" si="650">IF(AND($M195=4,$T195=2022),1,0)</f>
        <v>0</v>
      </c>
      <c r="FJ195" s="13">
        <f t="shared" ref="FJ195:FJ258" si="651">IF(AND($M195=5,$T195=2011),1,0)</f>
        <v>0</v>
      </c>
      <c r="FK195" s="13">
        <f t="shared" ref="FK195:FK258" si="652">IF(AND($M195=5,$T195=2012),1,0)</f>
        <v>0</v>
      </c>
      <c r="FL195" s="13">
        <f t="shared" ref="FL195:FL258" si="653">IF(AND($M195=5,$T195=2013),1,0)</f>
        <v>0</v>
      </c>
      <c r="FM195" s="13">
        <f t="shared" ref="FM195:FM258" si="654">IF(AND($M195=5,$T195=2014),1,0)</f>
        <v>0</v>
      </c>
      <c r="FN195" s="13">
        <f t="shared" ref="FN195:FN258" si="655">IF(AND($M195=5,$T195=2015),1,0)</f>
        <v>0</v>
      </c>
      <c r="FO195" s="13">
        <f t="shared" ref="FO195:FO258" si="656">IF(AND($M195=5,$T195=2016),1,0)</f>
        <v>0</v>
      </c>
      <c r="FP195" s="13">
        <f t="shared" ref="FP195:FP258" si="657">IF(AND($M195=5,$T195=2017),1,0)</f>
        <v>0</v>
      </c>
      <c r="FQ195" s="13">
        <f t="shared" ref="FQ195:FQ258" si="658">IF(AND($M195=5,$T195=2018),1,0)</f>
        <v>0</v>
      </c>
      <c r="FR195" s="13">
        <f t="shared" ref="FR195:FR258" si="659">IF(AND($M195=5,$T195=2019),1,0)</f>
        <v>0</v>
      </c>
      <c r="FS195" s="13">
        <f t="shared" ref="FS195:FS258" si="660">IF(AND($M195=5,$T195=2020),1,0)</f>
        <v>0</v>
      </c>
      <c r="FT195" s="13">
        <f t="shared" ref="FT195:FT258" si="661">IF(AND($M195=5,$T195=2021),1,0)</f>
        <v>0</v>
      </c>
      <c r="FU195" s="13">
        <f t="shared" ref="FU195:FU258" si="662">IF(AND($M195=5,$T195=2022),1,0)</f>
        <v>0</v>
      </c>
      <c r="FV195" s="13">
        <f t="shared" ref="FV195:FV258" si="663">IF(AND($M195=6,$T195=2011),1,0)</f>
        <v>0</v>
      </c>
      <c r="FW195" s="13">
        <f t="shared" ref="FW195:FW258" si="664">IF(AND($M195=6,$T195=2012),1,0)</f>
        <v>0</v>
      </c>
      <c r="FX195" s="13">
        <f t="shared" ref="FX195:FX258" si="665">IF(AND($M195=6,$T195=2013),1,0)</f>
        <v>0</v>
      </c>
      <c r="FY195" s="13">
        <f t="shared" ref="FY195:FY258" si="666">IF(AND($M195=6,$T195=2014),1,0)</f>
        <v>0</v>
      </c>
      <c r="FZ195" s="13">
        <f t="shared" ref="FZ195:FZ258" si="667">IF(AND($M195=6,$T195=2015),1,0)</f>
        <v>0</v>
      </c>
      <c r="GA195" s="13">
        <f t="shared" ref="GA195:GA258" si="668">IF(AND($M195=6,$T195=2016),1,0)</f>
        <v>0</v>
      </c>
      <c r="GB195" s="13">
        <f t="shared" ref="GB195:GB258" si="669">IF(AND($M195=6,$T195=2017),1,0)</f>
        <v>0</v>
      </c>
      <c r="GC195" s="13">
        <f t="shared" ref="GC195:GC258" si="670">IF(AND($M195=6,$T195=2018),1,0)</f>
        <v>0</v>
      </c>
      <c r="GD195" s="13">
        <f t="shared" ref="GD195:GD258" si="671">IF(AND($M195=6,$T195=2019),1,0)</f>
        <v>0</v>
      </c>
      <c r="GE195" s="13">
        <f t="shared" ref="GE195:GE258" si="672">IF(AND($M195=6,$T195=2020),1,0)</f>
        <v>0</v>
      </c>
      <c r="GF195" s="13">
        <f t="shared" ref="GF195:GF258" si="673">IF(AND($M195=6,$T195=2021),1,0)</f>
        <v>0</v>
      </c>
      <c r="GG195" s="13">
        <f t="shared" ref="GG195:GG258" si="674">IF(AND($M195=6,$T195=2022),1,0)</f>
        <v>0</v>
      </c>
      <c r="GH195" s="30">
        <f t="shared" ref="GH195:GH258" si="675">SUM(V195:GG195)</f>
        <v>2</v>
      </c>
    </row>
    <row r="196" spans="1:190">
      <c r="A196" s="2">
        <f>'database including 834 studies'!A196</f>
        <v>195</v>
      </c>
      <c r="B196" s="2">
        <f>'database including 834 studies'!J196</f>
        <v>1</v>
      </c>
      <c r="C196" s="2">
        <f>'database including 834 studies'!K196</f>
        <v>3</v>
      </c>
      <c r="D196" s="2">
        <f>'database including 834 studies'!L196</f>
        <v>1</v>
      </c>
      <c r="E196" s="2">
        <f>'database including 834 studies'!M196</f>
        <v>1</v>
      </c>
      <c r="F196" s="2">
        <f>'database including 834 studies'!N196</f>
        <v>0</v>
      </c>
      <c r="G196" s="2">
        <f>'database including 834 studies'!O196</f>
        <v>1</v>
      </c>
      <c r="H196" s="2">
        <f>'database including 834 studies'!P196</f>
        <v>0</v>
      </c>
      <c r="I196" s="2">
        <f>'database including 834 studies'!Q196</f>
        <v>0</v>
      </c>
      <c r="J196" s="2">
        <f>'database including 834 studies'!R196</f>
        <v>2018</v>
      </c>
      <c r="K196" s="29">
        <f>'database including 834 studies'!A726</f>
        <v>725</v>
      </c>
      <c r="L196" s="2">
        <f>'database including 834 studies'!J726</f>
        <v>0</v>
      </c>
      <c r="M196" s="2">
        <f>'database including 834 studies'!K726</f>
        <v>4</v>
      </c>
      <c r="N196" s="2">
        <f>'database including 834 studies'!L726</f>
        <v>0</v>
      </c>
      <c r="O196" s="2">
        <f>'database including 834 studies'!M726</f>
        <v>0</v>
      </c>
      <c r="P196" s="2">
        <f>'database including 834 studies'!N726</f>
        <v>1</v>
      </c>
      <c r="Q196" s="2">
        <f>'database including 834 studies'!O726</f>
        <v>1</v>
      </c>
      <c r="R196" s="2">
        <f>'database including 834 studies'!P726</f>
        <v>1</v>
      </c>
      <c r="S196" s="2">
        <f>'database including 834 studies'!Q726</f>
        <v>1</v>
      </c>
      <c r="T196" s="2">
        <f>'database including 834 studies'!R726</f>
        <v>2019</v>
      </c>
      <c r="V196" s="13">
        <f t="shared" si="507"/>
        <v>0</v>
      </c>
      <c r="W196" s="13">
        <f t="shared" si="508"/>
        <v>0</v>
      </c>
      <c r="X196" s="13">
        <f t="shared" si="509"/>
        <v>0</v>
      </c>
      <c r="Y196" s="13">
        <f t="shared" si="510"/>
        <v>0</v>
      </c>
      <c r="Z196" s="13">
        <f t="shared" si="511"/>
        <v>0</v>
      </c>
      <c r="AA196" s="13">
        <f t="shared" si="512"/>
        <v>0</v>
      </c>
      <c r="AB196" s="13">
        <f t="shared" si="513"/>
        <v>0</v>
      </c>
      <c r="AC196" s="13">
        <f t="shared" si="514"/>
        <v>0</v>
      </c>
      <c r="AD196" s="13">
        <f t="shared" si="515"/>
        <v>0</v>
      </c>
      <c r="AE196" s="13">
        <f t="shared" si="516"/>
        <v>0</v>
      </c>
      <c r="AF196" s="13">
        <f t="shared" si="517"/>
        <v>0</v>
      </c>
      <c r="AG196" s="13">
        <f t="shared" si="518"/>
        <v>0</v>
      </c>
      <c r="AH196" s="13">
        <f t="shared" si="519"/>
        <v>0</v>
      </c>
      <c r="AI196" s="13">
        <f t="shared" si="520"/>
        <v>0</v>
      </c>
      <c r="AJ196" s="13">
        <f t="shared" si="521"/>
        <v>0</v>
      </c>
      <c r="AK196" s="13">
        <f t="shared" si="522"/>
        <v>0</v>
      </c>
      <c r="AL196" s="13">
        <f t="shared" si="523"/>
        <v>0</v>
      </c>
      <c r="AM196" s="13">
        <f t="shared" si="524"/>
        <v>0</v>
      </c>
      <c r="AN196" s="13">
        <f t="shared" si="525"/>
        <v>0</v>
      </c>
      <c r="AO196" s="13">
        <f t="shared" si="526"/>
        <v>0</v>
      </c>
      <c r="AP196" s="13">
        <f t="shared" si="527"/>
        <v>0</v>
      </c>
      <c r="AQ196" s="13">
        <f t="shared" si="528"/>
        <v>0</v>
      </c>
      <c r="AR196" s="13">
        <f t="shared" si="529"/>
        <v>0</v>
      </c>
      <c r="AS196" s="13">
        <f t="shared" si="530"/>
        <v>0</v>
      </c>
      <c r="AT196" s="13">
        <f t="shared" si="531"/>
        <v>0</v>
      </c>
      <c r="AU196" s="13">
        <f t="shared" si="532"/>
        <v>0</v>
      </c>
      <c r="AV196" s="13">
        <f t="shared" si="533"/>
        <v>0</v>
      </c>
      <c r="AW196" s="13">
        <f t="shared" si="534"/>
        <v>0</v>
      </c>
      <c r="AX196" s="13">
        <f t="shared" si="535"/>
        <v>0</v>
      </c>
      <c r="AY196" s="13">
        <f t="shared" si="536"/>
        <v>0</v>
      </c>
      <c r="AZ196" s="13">
        <f t="shared" si="537"/>
        <v>0</v>
      </c>
      <c r="BA196" s="13">
        <f t="shared" si="538"/>
        <v>0</v>
      </c>
      <c r="BB196" s="13">
        <f t="shared" si="539"/>
        <v>0</v>
      </c>
      <c r="BC196" s="13">
        <f t="shared" si="540"/>
        <v>0</v>
      </c>
      <c r="BD196" s="13">
        <f t="shared" si="541"/>
        <v>0</v>
      </c>
      <c r="BE196" s="13">
        <f t="shared" si="542"/>
        <v>0</v>
      </c>
      <c r="BF196" s="13">
        <f t="shared" si="543"/>
        <v>0</v>
      </c>
      <c r="BG196" s="13">
        <f t="shared" si="544"/>
        <v>0</v>
      </c>
      <c r="BH196" s="13">
        <f t="shared" si="545"/>
        <v>0</v>
      </c>
      <c r="BI196" s="13">
        <f t="shared" si="546"/>
        <v>0</v>
      </c>
      <c r="BJ196" s="13">
        <f t="shared" si="547"/>
        <v>0</v>
      </c>
      <c r="BK196" s="13">
        <f t="shared" si="548"/>
        <v>0</v>
      </c>
      <c r="BL196" s="13">
        <f t="shared" si="549"/>
        <v>0</v>
      </c>
      <c r="BM196" s="13">
        <f t="shared" si="550"/>
        <v>1</v>
      </c>
      <c r="BN196" s="13">
        <f t="shared" si="551"/>
        <v>0</v>
      </c>
      <c r="BO196" s="13">
        <f t="shared" si="552"/>
        <v>0</v>
      </c>
      <c r="BP196" s="13">
        <f t="shared" si="553"/>
        <v>0</v>
      </c>
      <c r="BQ196" s="13">
        <f t="shared" si="554"/>
        <v>0</v>
      </c>
      <c r="BR196" s="13">
        <f t="shared" si="555"/>
        <v>0</v>
      </c>
      <c r="BS196" s="13">
        <f t="shared" si="556"/>
        <v>0</v>
      </c>
      <c r="BT196" s="13">
        <f t="shared" si="557"/>
        <v>0</v>
      </c>
      <c r="BU196" s="13">
        <f t="shared" si="558"/>
        <v>0</v>
      </c>
      <c r="BV196" s="13">
        <f t="shared" si="559"/>
        <v>0</v>
      </c>
      <c r="BW196" s="13">
        <f t="shared" si="560"/>
        <v>0</v>
      </c>
      <c r="BX196" s="13">
        <f t="shared" si="561"/>
        <v>0</v>
      </c>
      <c r="BY196" s="13">
        <f t="shared" si="562"/>
        <v>0</v>
      </c>
      <c r="BZ196" s="13">
        <f t="shared" si="563"/>
        <v>0</v>
      </c>
      <c r="CA196" s="13">
        <f t="shared" si="564"/>
        <v>0</v>
      </c>
      <c r="CB196" s="13">
        <f t="shared" si="565"/>
        <v>0</v>
      </c>
      <c r="CC196" s="13">
        <f t="shared" si="566"/>
        <v>0</v>
      </c>
      <c r="CD196" s="13">
        <f t="shared" si="567"/>
        <v>0</v>
      </c>
      <c r="CE196" s="13">
        <f t="shared" si="568"/>
        <v>0</v>
      </c>
      <c r="CF196" s="13">
        <f t="shared" si="569"/>
        <v>0</v>
      </c>
      <c r="CG196" s="13">
        <f t="shared" si="570"/>
        <v>0</v>
      </c>
      <c r="CH196" s="13">
        <f t="shared" si="571"/>
        <v>0</v>
      </c>
      <c r="CI196" s="13">
        <f t="shared" si="572"/>
        <v>0</v>
      </c>
      <c r="CJ196" s="13">
        <f t="shared" si="573"/>
        <v>0</v>
      </c>
      <c r="CK196" s="13">
        <f t="shared" si="574"/>
        <v>0</v>
      </c>
      <c r="CL196" s="13">
        <f t="shared" si="575"/>
        <v>0</v>
      </c>
      <c r="CM196" s="13">
        <f t="shared" si="576"/>
        <v>0</v>
      </c>
      <c r="CN196" s="13">
        <f t="shared" si="577"/>
        <v>0</v>
      </c>
      <c r="CO196" s="13">
        <f t="shared" si="578"/>
        <v>0</v>
      </c>
      <c r="CP196" s="13">
        <f t="shared" si="579"/>
        <v>0</v>
      </c>
      <c r="CQ196" s="13">
        <f t="shared" si="580"/>
        <v>0</v>
      </c>
      <c r="CR196" s="13">
        <f t="shared" si="581"/>
        <v>0</v>
      </c>
      <c r="CS196" s="13">
        <f t="shared" si="582"/>
        <v>0</v>
      </c>
      <c r="CT196" s="13">
        <f t="shared" si="583"/>
        <v>0</v>
      </c>
      <c r="CU196" s="13">
        <f t="shared" si="584"/>
        <v>0</v>
      </c>
      <c r="CV196" s="13">
        <f t="shared" si="585"/>
        <v>0</v>
      </c>
      <c r="CW196" s="13">
        <f t="shared" si="586"/>
        <v>0</v>
      </c>
      <c r="CX196" s="13">
        <f t="shared" si="587"/>
        <v>0</v>
      </c>
      <c r="CY196" s="13">
        <f t="shared" si="588"/>
        <v>0</v>
      </c>
      <c r="CZ196" s="13">
        <f t="shared" si="589"/>
        <v>0</v>
      </c>
      <c r="DA196" s="13">
        <f t="shared" si="590"/>
        <v>0</v>
      </c>
      <c r="DB196" s="13">
        <f t="shared" si="591"/>
        <v>0</v>
      </c>
      <c r="DC196" s="13">
        <f t="shared" si="592"/>
        <v>0</v>
      </c>
      <c r="DD196" s="13">
        <f t="shared" si="593"/>
        <v>0</v>
      </c>
      <c r="DE196" s="13">
        <f t="shared" si="594"/>
        <v>0</v>
      </c>
      <c r="DF196" s="13">
        <f t="shared" si="595"/>
        <v>0</v>
      </c>
      <c r="DG196" s="13">
        <f t="shared" si="596"/>
        <v>0</v>
      </c>
      <c r="DH196" s="13">
        <f t="shared" si="597"/>
        <v>0</v>
      </c>
      <c r="DI196" s="13">
        <f t="shared" si="598"/>
        <v>0</v>
      </c>
      <c r="DJ196" s="13">
        <f t="shared" si="599"/>
        <v>0</v>
      </c>
      <c r="DK196" s="13">
        <f t="shared" si="600"/>
        <v>0</v>
      </c>
      <c r="DL196" s="13">
        <f t="shared" si="601"/>
        <v>0</v>
      </c>
      <c r="DM196" s="13">
        <f t="shared" si="602"/>
        <v>0</v>
      </c>
      <c r="DN196" s="13">
        <f t="shared" si="603"/>
        <v>0</v>
      </c>
      <c r="DO196" s="13">
        <f t="shared" si="604"/>
        <v>0</v>
      </c>
      <c r="DP196" s="13">
        <f t="shared" si="605"/>
        <v>0</v>
      </c>
      <c r="DQ196" s="13">
        <f t="shared" si="606"/>
        <v>0</v>
      </c>
      <c r="DR196" s="13">
        <f t="shared" si="607"/>
        <v>0</v>
      </c>
      <c r="DS196" s="13">
        <f t="shared" si="608"/>
        <v>0</v>
      </c>
      <c r="DT196" s="13">
        <f t="shared" si="609"/>
        <v>0</v>
      </c>
      <c r="DU196" s="13">
        <f t="shared" si="610"/>
        <v>0</v>
      </c>
      <c r="DV196" s="13">
        <f t="shared" si="611"/>
        <v>0</v>
      </c>
      <c r="DW196" s="13">
        <f t="shared" si="612"/>
        <v>0</v>
      </c>
      <c r="DX196" s="13">
        <f t="shared" si="613"/>
        <v>0</v>
      </c>
      <c r="DY196" s="13">
        <f t="shared" si="614"/>
        <v>0</v>
      </c>
      <c r="DZ196" s="13">
        <f t="shared" si="615"/>
        <v>0</v>
      </c>
      <c r="EA196" s="13">
        <f t="shared" si="616"/>
        <v>0</v>
      </c>
      <c r="EB196" s="13">
        <f t="shared" si="617"/>
        <v>0</v>
      </c>
      <c r="EC196" s="13">
        <f t="shared" si="618"/>
        <v>0</v>
      </c>
      <c r="ED196" s="13">
        <f t="shared" si="619"/>
        <v>0</v>
      </c>
      <c r="EE196" s="13">
        <f t="shared" si="620"/>
        <v>0</v>
      </c>
      <c r="EF196" s="13">
        <f t="shared" si="621"/>
        <v>0</v>
      </c>
      <c r="EG196" s="13">
        <f t="shared" si="622"/>
        <v>0</v>
      </c>
      <c r="EH196" s="13">
        <f t="shared" si="623"/>
        <v>0</v>
      </c>
      <c r="EI196" s="13">
        <f t="shared" si="624"/>
        <v>0</v>
      </c>
      <c r="EJ196" s="13">
        <f t="shared" si="625"/>
        <v>0</v>
      </c>
      <c r="EK196" s="13">
        <f t="shared" si="626"/>
        <v>0</v>
      </c>
      <c r="EL196" s="13">
        <f t="shared" si="627"/>
        <v>0</v>
      </c>
      <c r="EM196" s="13">
        <f t="shared" si="628"/>
        <v>0</v>
      </c>
      <c r="EN196" s="13">
        <f t="shared" si="629"/>
        <v>0</v>
      </c>
      <c r="EO196" s="13">
        <f t="shared" si="630"/>
        <v>0</v>
      </c>
      <c r="EP196" s="13">
        <f t="shared" si="631"/>
        <v>0</v>
      </c>
      <c r="EQ196" s="13">
        <f t="shared" si="632"/>
        <v>0</v>
      </c>
      <c r="ER196" s="13">
        <f t="shared" si="633"/>
        <v>0</v>
      </c>
      <c r="ES196" s="13">
        <f t="shared" si="634"/>
        <v>0</v>
      </c>
      <c r="ET196" s="13">
        <f t="shared" si="635"/>
        <v>0</v>
      </c>
      <c r="EU196" s="13">
        <f t="shared" si="636"/>
        <v>0</v>
      </c>
      <c r="EV196" s="13">
        <f t="shared" si="637"/>
        <v>0</v>
      </c>
      <c r="EW196" s="13">
        <f t="shared" si="638"/>
        <v>0</v>
      </c>
      <c r="EX196" s="13">
        <f t="shared" si="639"/>
        <v>0</v>
      </c>
      <c r="EY196" s="13">
        <f t="shared" si="640"/>
        <v>0</v>
      </c>
      <c r="EZ196" s="13">
        <f t="shared" si="641"/>
        <v>0</v>
      </c>
      <c r="FA196" s="13">
        <f t="shared" si="642"/>
        <v>0</v>
      </c>
      <c r="FB196" s="13">
        <f t="shared" si="643"/>
        <v>0</v>
      </c>
      <c r="FC196" s="13">
        <f t="shared" si="644"/>
        <v>0</v>
      </c>
      <c r="FD196" s="13">
        <f t="shared" si="645"/>
        <v>0</v>
      </c>
      <c r="FE196" s="13">
        <f t="shared" si="646"/>
        <v>0</v>
      </c>
      <c r="FF196" s="13">
        <f t="shared" si="647"/>
        <v>1</v>
      </c>
      <c r="FG196" s="13">
        <f t="shared" si="648"/>
        <v>0</v>
      </c>
      <c r="FH196" s="13">
        <f t="shared" si="649"/>
        <v>0</v>
      </c>
      <c r="FI196" s="13">
        <f t="shared" si="650"/>
        <v>0</v>
      </c>
      <c r="FJ196" s="13">
        <f t="shared" si="651"/>
        <v>0</v>
      </c>
      <c r="FK196" s="13">
        <f t="shared" si="652"/>
        <v>0</v>
      </c>
      <c r="FL196" s="13">
        <f t="shared" si="653"/>
        <v>0</v>
      </c>
      <c r="FM196" s="13">
        <f t="shared" si="654"/>
        <v>0</v>
      </c>
      <c r="FN196" s="13">
        <f t="shared" si="655"/>
        <v>0</v>
      </c>
      <c r="FO196" s="13">
        <f t="shared" si="656"/>
        <v>0</v>
      </c>
      <c r="FP196" s="13">
        <f t="shared" si="657"/>
        <v>0</v>
      </c>
      <c r="FQ196" s="13">
        <f t="shared" si="658"/>
        <v>0</v>
      </c>
      <c r="FR196" s="13">
        <f t="shared" si="659"/>
        <v>0</v>
      </c>
      <c r="FS196" s="13">
        <f t="shared" si="660"/>
        <v>0</v>
      </c>
      <c r="FT196" s="13">
        <f t="shared" si="661"/>
        <v>0</v>
      </c>
      <c r="FU196" s="13">
        <f t="shared" si="662"/>
        <v>0</v>
      </c>
      <c r="FV196" s="13">
        <f t="shared" si="663"/>
        <v>0</v>
      </c>
      <c r="FW196" s="13">
        <f t="shared" si="664"/>
        <v>0</v>
      </c>
      <c r="FX196" s="13">
        <f t="shared" si="665"/>
        <v>0</v>
      </c>
      <c r="FY196" s="13">
        <f t="shared" si="666"/>
        <v>0</v>
      </c>
      <c r="FZ196" s="13">
        <f t="shared" si="667"/>
        <v>0</v>
      </c>
      <c r="GA196" s="13">
        <f t="shared" si="668"/>
        <v>0</v>
      </c>
      <c r="GB196" s="13">
        <f t="shared" si="669"/>
        <v>0</v>
      </c>
      <c r="GC196" s="13">
        <f t="shared" si="670"/>
        <v>0</v>
      </c>
      <c r="GD196" s="13">
        <f t="shared" si="671"/>
        <v>0</v>
      </c>
      <c r="GE196" s="13">
        <f t="shared" si="672"/>
        <v>0</v>
      </c>
      <c r="GF196" s="13">
        <f t="shared" si="673"/>
        <v>0</v>
      </c>
      <c r="GG196" s="13">
        <f t="shared" si="674"/>
        <v>0</v>
      </c>
      <c r="GH196" s="30">
        <f t="shared" si="675"/>
        <v>2</v>
      </c>
    </row>
    <row r="197" spans="1:190">
      <c r="A197" s="2">
        <f>'database including 834 studies'!A197</f>
        <v>196</v>
      </c>
      <c r="B197" s="2">
        <f>'database including 834 studies'!J197</f>
        <v>1</v>
      </c>
      <c r="C197" s="2">
        <f>'database including 834 studies'!K197</f>
        <v>3</v>
      </c>
      <c r="D197" s="2">
        <f>'database including 834 studies'!L197</f>
        <v>0</v>
      </c>
      <c r="E197" s="2">
        <f>'database including 834 studies'!M197</f>
        <v>1</v>
      </c>
      <c r="F197" s="2">
        <f>'database including 834 studies'!N197</f>
        <v>1</v>
      </c>
      <c r="G197" s="2">
        <f>'database including 834 studies'!O197</f>
        <v>1</v>
      </c>
      <c r="H197" s="2">
        <f>'database including 834 studies'!P197</f>
        <v>0</v>
      </c>
      <c r="I197" s="2">
        <f>'database including 834 studies'!Q197</f>
        <v>0</v>
      </c>
      <c r="J197" s="2">
        <f>'database including 834 studies'!R197</f>
        <v>2017</v>
      </c>
      <c r="K197" s="29">
        <f>'database including 834 studies'!A727</f>
        <v>726</v>
      </c>
      <c r="L197" s="2">
        <f>'database including 834 studies'!J727</f>
        <v>0</v>
      </c>
      <c r="M197" s="2">
        <f>'database including 834 studies'!K727</f>
        <v>4</v>
      </c>
      <c r="N197" s="2">
        <f>'database including 834 studies'!L727</f>
        <v>1</v>
      </c>
      <c r="O197" s="2">
        <f>'database including 834 studies'!M727</f>
        <v>1</v>
      </c>
      <c r="P197" s="2">
        <f>'database including 834 studies'!N727</f>
        <v>1</v>
      </c>
      <c r="Q197" s="2">
        <f>'database including 834 studies'!O727</f>
        <v>0</v>
      </c>
      <c r="R197" s="2">
        <f>'database including 834 studies'!P727</f>
        <v>1</v>
      </c>
      <c r="S197" s="2">
        <f>'database including 834 studies'!Q727</f>
        <v>0</v>
      </c>
      <c r="T197" s="2">
        <f>'database including 834 studies'!R727</f>
        <v>2018</v>
      </c>
      <c r="V197" s="13">
        <f t="shared" si="507"/>
        <v>0</v>
      </c>
      <c r="W197" s="13">
        <f t="shared" si="508"/>
        <v>0</v>
      </c>
      <c r="X197" s="13">
        <f t="shared" si="509"/>
        <v>0</v>
      </c>
      <c r="Y197" s="13">
        <f t="shared" si="510"/>
        <v>0</v>
      </c>
      <c r="Z197" s="13">
        <f t="shared" si="511"/>
        <v>0</v>
      </c>
      <c r="AA197" s="13">
        <f t="shared" si="512"/>
        <v>0</v>
      </c>
      <c r="AB197" s="13">
        <f t="shared" si="513"/>
        <v>0</v>
      </c>
      <c r="AC197" s="13">
        <f t="shared" si="514"/>
        <v>0</v>
      </c>
      <c r="AD197" s="13">
        <f t="shared" si="515"/>
        <v>0</v>
      </c>
      <c r="AE197" s="13">
        <f t="shared" si="516"/>
        <v>0</v>
      </c>
      <c r="AF197" s="13">
        <f t="shared" si="517"/>
        <v>0</v>
      </c>
      <c r="AG197" s="13">
        <f t="shared" si="518"/>
        <v>0</v>
      </c>
      <c r="AH197" s="13">
        <f t="shared" si="519"/>
        <v>0</v>
      </c>
      <c r="AI197" s="13">
        <f t="shared" si="520"/>
        <v>0</v>
      </c>
      <c r="AJ197" s="13">
        <f t="shared" si="521"/>
        <v>0</v>
      </c>
      <c r="AK197" s="13">
        <f t="shared" si="522"/>
        <v>0</v>
      </c>
      <c r="AL197" s="13">
        <f t="shared" si="523"/>
        <v>0</v>
      </c>
      <c r="AM197" s="13">
        <f t="shared" si="524"/>
        <v>0</v>
      </c>
      <c r="AN197" s="13">
        <f t="shared" si="525"/>
        <v>0</v>
      </c>
      <c r="AO197" s="13">
        <f t="shared" si="526"/>
        <v>0</v>
      </c>
      <c r="AP197" s="13">
        <f t="shared" si="527"/>
        <v>0</v>
      </c>
      <c r="AQ197" s="13">
        <f t="shared" si="528"/>
        <v>0</v>
      </c>
      <c r="AR197" s="13">
        <f t="shared" si="529"/>
        <v>0</v>
      </c>
      <c r="AS197" s="13">
        <f t="shared" si="530"/>
        <v>0</v>
      </c>
      <c r="AT197" s="13">
        <f t="shared" si="531"/>
        <v>0</v>
      </c>
      <c r="AU197" s="13">
        <f t="shared" si="532"/>
        <v>0</v>
      </c>
      <c r="AV197" s="13">
        <f t="shared" si="533"/>
        <v>0</v>
      </c>
      <c r="AW197" s="13">
        <f t="shared" si="534"/>
        <v>0</v>
      </c>
      <c r="AX197" s="13">
        <f t="shared" si="535"/>
        <v>0</v>
      </c>
      <c r="AY197" s="13">
        <f t="shared" si="536"/>
        <v>0</v>
      </c>
      <c r="AZ197" s="13">
        <f t="shared" si="537"/>
        <v>0</v>
      </c>
      <c r="BA197" s="13">
        <f t="shared" si="538"/>
        <v>0</v>
      </c>
      <c r="BB197" s="13">
        <f t="shared" si="539"/>
        <v>0</v>
      </c>
      <c r="BC197" s="13">
        <f t="shared" si="540"/>
        <v>0</v>
      </c>
      <c r="BD197" s="13">
        <f t="shared" si="541"/>
        <v>0</v>
      </c>
      <c r="BE197" s="13">
        <f t="shared" si="542"/>
        <v>0</v>
      </c>
      <c r="BF197" s="13">
        <f t="shared" si="543"/>
        <v>0</v>
      </c>
      <c r="BG197" s="13">
        <f t="shared" si="544"/>
        <v>0</v>
      </c>
      <c r="BH197" s="13">
        <f t="shared" si="545"/>
        <v>0</v>
      </c>
      <c r="BI197" s="13">
        <f t="shared" si="546"/>
        <v>0</v>
      </c>
      <c r="BJ197" s="13">
        <f t="shared" si="547"/>
        <v>0</v>
      </c>
      <c r="BK197" s="13">
        <f t="shared" si="548"/>
        <v>0</v>
      </c>
      <c r="BL197" s="13">
        <f t="shared" si="549"/>
        <v>1</v>
      </c>
      <c r="BM197" s="13">
        <f t="shared" si="550"/>
        <v>0</v>
      </c>
      <c r="BN197" s="13">
        <f t="shared" si="551"/>
        <v>0</v>
      </c>
      <c r="BO197" s="13">
        <f t="shared" si="552"/>
        <v>0</v>
      </c>
      <c r="BP197" s="13">
        <f t="shared" si="553"/>
        <v>0</v>
      </c>
      <c r="BQ197" s="13">
        <f t="shared" si="554"/>
        <v>0</v>
      </c>
      <c r="BR197" s="13">
        <f t="shared" si="555"/>
        <v>0</v>
      </c>
      <c r="BS197" s="13">
        <f t="shared" si="556"/>
        <v>0</v>
      </c>
      <c r="BT197" s="13">
        <f t="shared" si="557"/>
        <v>0</v>
      </c>
      <c r="BU197" s="13">
        <f t="shared" si="558"/>
        <v>0</v>
      </c>
      <c r="BV197" s="13">
        <f t="shared" si="559"/>
        <v>0</v>
      </c>
      <c r="BW197" s="13">
        <f t="shared" si="560"/>
        <v>0</v>
      </c>
      <c r="BX197" s="13">
        <f t="shared" si="561"/>
        <v>0</v>
      </c>
      <c r="BY197" s="13">
        <f t="shared" si="562"/>
        <v>0</v>
      </c>
      <c r="BZ197" s="13">
        <f t="shared" si="563"/>
        <v>0</v>
      </c>
      <c r="CA197" s="13">
        <f t="shared" si="564"/>
        <v>0</v>
      </c>
      <c r="CB197" s="13">
        <f t="shared" si="565"/>
        <v>0</v>
      </c>
      <c r="CC197" s="13">
        <f t="shared" si="566"/>
        <v>0</v>
      </c>
      <c r="CD197" s="13">
        <f t="shared" si="567"/>
        <v>0</v>
      </c>
      <c r="CE197" s="13">
        <f t="shared" si="568"/>
        <v>0</v>
      </c>
      <c r="CF197" s="13">
        <f t="shared" si="569"/>
        <v>0</v>
      </c>
      <c r="CG197" s="13">
        <f t="shared" si="570"/>
        <v>0</v>
      </c>
      <c r="CH197" s="13">
        <f t="shared" si="571"/>
        <v>0</v>
      </c>
      <c r="CI197" s="13">
        <f t="shared" si="572"/>
        <v>0</v>
      </c>
      <c r="CJ197" s="13">
        <f t="shared" si="573"/>
        <v>0</v>
      </c>
      <c r="CK197" s="13">
        <f t="shared" si="574"/>
        <v>0</v>
      </c>
      <c r="CL197" s="13">
        <f t="shared" si="575"/>
        <v>0</v>
      </c>
      <c r="CM197" s="13">
        <f t="shared" si="576"/>
        <v>0</v>
      </c>
      <c r="CN197" s="13">
        <f t="shared" si="577"/>
        <v>0</v>
      </c>
      <c r="CO197" s="13">
        <f t="shared" si="578"/>
        <v>0</v>
      </c>
      <c r="CP197" s="13">
        <f t="shared" si="579"/>
        <v>0</v>
      </c>
      <c r="CQ197" s="13">
        <f t="shared" si="580"/>
        <v>0</v>
      </c>
      <c r="CR197" s="13">
        <f t="shared" si="581"/>
        <v>0</v>
      </c>
      <c r="CS197" s="13">
        <f t="shared" si="582"/>
        <v>0</v>
      </c>
      <c r="CT197" s="13">
        <f t="shared" si="583"/>
        <v>0</v>
      </c>
      <c r="CU197" s="13">
        <f t="shared" si="584"/>
        <v>0</v>
      </c>
      <c r="CV197" s="13">
        <f t="shared" si="585"/>
        <v>0</v>
      </c>
      <c r="CW197" s="13">
        <f t="shared" si="586"/>
        <v>0</v>
      </c>
      <c r="CX197" s="13">
        <f t="shared" si="587"/>
        <v>0</v>
      </c>
      <c r="CY197" s="13">
        <f t="shared" si="588"/>
        <v>0</v>
      </c>
      <c r="CZ197" s="13">
        <f t="shared" si="589"/>
        <v>0</v>
      </c>
      <c r="DA197" s="13">
        <f t="shared" si="590"/>
        <v>0</v>
      </c>
      <c r="DB197" s="13">
        <f t="shared" si="591"/>
        <v>0</v>
      </c>
      <c r="DC197" s="13">
        <f t="shared" si="592"/>
        <v>0</v>
      </c>
      <c r="DD197" s="13">
        <f t="shared" si="593"/>
        <v>0</v>
      </c>
      <c r="DE197" s="13">
        <f t="shared" si="594"/>
        <v>0</v>
      </c>
      <c r="DF197" s="13">
        <f t="shared" si="595"/>
        <v>0</v>
      </c>
      <c r="DG197" s="13">
        <f t="shared" si="596"/>
        <v>0</v>
      </c>
      <c r="DH197" s="13">
        <f t="shared" si="597"/>
        <v>0</v>
      </c>
      <c r="DI197" s="13">
        <f t="shared" si="598"/>
        <v>0</v>
      </c>
      <c r="DJ197" s="13">
        <f t="shared" si="599"/>
        <v>0</v>
      </c>
      <c r="DK197" s="13">
        <f t="shared" si="600"/>
        <v>0</v>
      </c>
      <c r="DL197" s="13">
        <f t="shared" si="601"/>
        <v>0</v>
      </c>
      <c r="DM197" s="13">
        <f t="shared" si="602"/>
        <v>0</v>
      </c>
      <c r="DN197" s="13">
        <f t="shared" si="603"/>
        <v>0</v>
      </c>
      <c r="DO197" s="13">
        <f t="shared" si="604"/>
        <v>0</v>
      </c>
      <c r="DP197" s="13">
        <f t="shared" si="605"/>
        <v>0</v>
      </c>
      <c r="DQ197" s="13">
        <f t="shared" si="606"/>
        <v>0</v>
      </c>
      <c r="DR197" s="13">
        <f t="shared" si="607"/>
        <v>0</v>
      </c>
      <c r="DS197" s="13">
        <f t="shared" si="608"/>
        <v>0</v>
      </c>
      <c r="DT197" s="13">
        <f t="shared" si="609"/>
        <v>0</v>
      </c>
      <c r="DU197" s="13">
        <f t="shared" si="610"/>
        <v>0</v>
      </c>
      <c r="DV197" s="13">
        <f t="shared" si="611"/>
        <v>0</v>
      </c>
      <c r="DW197" s="13">
        <f t="shared" si="612"/>
        <v>0</v>
      </c>
      <c r="DX197" s="13">
        <f t="shared" si="613"/>
        <v>0</v>
      </c>
      <c r="DY197" s="13">
        <f t="shared" si="614"/>
        <v>0</v>
      </c>
      <c r="DZ197" s="13">
        <f t="shared" si="615"/>
        <v>0</v>
      </c>
      <c r="EA197" s="13">
        <f t="shared" si="616"/>
        <v>0</v>
      </c>
      <c r="EB197" s="13">
        <f t="shared" si="617"/>
        <v>0</v>
      </c>
      <c r="EC197" s="13">
        <f t="shared" si="618"/>
        <v>0</v>
      </c>
      <c r="ED197" s="13">
        <f t="shared" si="619"/>
        <v>0</v>
      </c>
      <c r="EE197" s="13">
        <f t="shared" si="620"/>
        <v>0</v>
      </c>
      <c r="EF197" s="13">
        <f t="shared" si="621"/>
        <v>0</v>
      </c>
      <c r="EG197" s="13">
        <f t="shared" si="622"/>
        <v>0</v>
      </c>
      <c r="EH197" s="13">
        <f t="shared" si="623"/>
        <v>0</v>
      </c>
      <c r="EI197" s="13">
        <f t="shared" si="624"/>
        <v>0</v>
      </c>
      <c r="EJ197" s="13">
        <f t="shared" si="625"/>
        <v>0</v>
      </c>
      <c r="EK197" s="13">
        <f t="shared" si="626"/>
        <v>0</v>
      </c>
      <c r="EL197" s="13">
        <f t="shared" si="627"/>
        <v>0</v>
      </c>
      <c r="EM197" s="13">
        <f t="shared" si="628"/>
        <v>0</v>
      </c>
      <c r="EN197" s="13">
        <f t="shared" si="629"/>
        <v>0</v>
      </c>
      <c r="EO197" s="13">
        <f t="shared" si="630"/>
        <v>0</v>
      </c>
      <c r="EP197" s="13">
        <f t="shared" si="631"/>
        <v>0</v>
      </c>
      <c r="EQ197" s="13">
        <f t="shared" si="632"/>
        <v>0</v>
      </c>
      <c r="ER197" s="13">
        <f t="shared" si="633"/>
        <v>0</v>
      </c>
      <c r="ES197" s="13">
        <f t="shared" si="634"/>
        <v>0</v>
      </c>
      <c r="ET197" s="13">
        <f t="shared" si="635"/>
        <v>0</v>
      </c>
      <c r="EU197" s="13">
        <f t="shared" si="636"/>
        <v>0</v>
      </c>
      <c r="EV197" s="13">
        <f t="shared" si="637"/>
        <v>0</v>
      </c>
      <c r="EW197" s="13">
        <f t="shared" si="638"/>
        <v>0</v>
      </c>
      <c r="EX197" s="13">
        <f t="shared" si="639"/>
        <v>0</v>
      </c>
      <c r="EY197" s="13">
        <f t="shared" si="640"/>
        <v>0</v>
      </c>
      <c r="EZ197" s="13">
        <f t="shared" si="641"/>
        <v>0</v>
      </c>
      <c r="FA197" s="13">
        <f t="shared" si="642"/>
        <v>0</v>
      </c>
      <c r="FB197" s="13">
        <f t="shared" si="643"/>
        <v>0</v>
      </c>
      <c r="FC197" s="13">
        <f t="shared" si="644"/>
        <v>0</v>
      </c>
      <c r="FD197" s="13">
        <f t="shared" si="645"/>
        <v>0</v>
      </c>
      <c r="FE197" s="13">
        <f t="shared" si="646"/>
        <v>1</v>
      </c>
      <c r="FF197" s="13">
        <f t="shared" si="647"/>
        <v>0</v>
      </c>
      <c r="FG197" s="13">
        <f t="shared" si="648"/>
        <v>0</v>
      </c>
      <c r="FH197" s="13">
        <f t="shared" si="649"/>
        <v>0</v>
      </c>
      <c r="FI197" s="13">
        <f t="shared" si="650"/>
        <v>0</v>
      </c>
      <c r="FJ197" s="13">
        <f t="shared" si="651"/>
        <v>0</v>
      </c>
      <c r="FK197" s="13">
        <f t="shared" si="652"/>
        <v>0</v>
      </c>
      <c r="FL197" s="13">
        <f t="shared" si="653"/>
        <v>0</v>
      </c>
      <c r="FM197" s="13">
        <f t="shared" si="654"/>
        <v>0</v>
      </c>
      <c r="FN197" s="13">
        <f t="shared" si="655"/>
        <v>0</v>
      </c>
      <c r="FO197" s="13">
        <f t="shared" si="656"/>
        <v>0</v>
      </c>
      <c r="FP197" s="13">
        <f t="shared" si="657"/>
        <v>0</v>
      </c>
      <c r="FQ197" s="13">
        <f t="shared" si="658"/>
        <v>0</v>
      </c>
      <c r="FR197" s="13">
        <f t="shared" si="659"/>
        <v>0</v>
      </c>
      <c r="FS197" s="13">
        <f t="shared" si="660"/>
        <v>0</v>
      </c>
      <c r="FT197" s="13">
        <f t="shared" si="661"/>
        <v>0</v>
      </c>
      <c r="FU197" s="13">
        <f t="shared" si="662"/>
        <v>0</v>
      </c>
      <c r="FV197" s="13">
        <f t="shared" si="663"/>
        <v>0</v>
      </c>
      <c r="FW197" s="13">
        <f t="shared" si="664"/>
        <v>0</v>
      </c>
      <c r="FX197" s="13">
        <f t="shared" si="665"/>
        <v>0</v>
      </c>
      <c r="FY197" s="13">
        <f t="shared" si="666"/>
        <v>0</v>
      </c>
      <c r="FZ197" s="13">
        <f t="shared" si="667"/>
        <v>0</v>
      </c>
      <c r="GA197" s="13">
        <f t="shared" si="668"/>
        <v>0</v>
      </c>
      <c r="GB197" s="13">
        <f t="shared" si="669"/>
        <v>0</v>
      </c>
      <c r="GC197" s="13">
        <f t="shared" si="670"/>
        <v>0</v>
      </c>
      <c r="GD197" s="13">
        <f t="shared" si="671"/>
        <v>0</v>
      </c>
      <c r="GE197" s="13">
        <f t="shared" si="672"/>
        <v>0</v>
      </c>
      <c r="GF197" s="13">
        <f t="shared" si="673"/>
        <v>0</v>
      </c>
      <c r="GG197" s="13">
        <f t="shared" si="674"/>
        <v>0</v>
      </c>
      <c r="GH197" s="30">
        <f t="shared" si="675"/>
        <v>2</v>
      </c>
    </row>
    <row r="198" spans="1:190">
      <c r="A198" s="2">
        <f>'database including 834 studies'!A198</f>
        <v>197</v>
      </c>
      <c r="B198" s="2">
        <f>'database including 834 studies'!J198</f>
        <v>1</v>
      </c>
      <c r="C198" s="2">
        <f>'database including 834 studies'!K198</f>
        <v>3</v>
      </c>
      <c r="D198" s="2">
        <f>'database including 834 studies'!L198</f>
        <v>1</v>
      </c>
      <c r="E198" s="2">
        <f>'database including 834 studies'!M198</f>
        <v>1</v>
      </c>
      <c r="F198" s="2">
        <f>'database including 834 studies'!N198</f>
        <v>0</v>
      </c>
      <c r="G198" s="2">
        <f>'database including 834 studies'!O198</f>
        <v>1</v>
      </c>
      <c r="H198" s="2">
        <f>'database including 834 studies'!P198</f>
        <v>0</v>
      </c>
      <c r="I198" s="2">
        <f>'database including 834 studies'!Q198</f>
        <v>0</v>
      </c>
      <c r="J198" s="2">
        <f>'database including 834 studies'!R198</f>
        <v>2022</v>
      </c>
      <c r="K198" s="29">
        <f>'database including 834 studies'!A728</f>
        <v>727</v>
      </c>
      <c r="L198" s="2">
        <f>'database including 834 studies'!J728</f>
        <v>0</v>
      </c>
      <c r="M198" s="2">
        <f>'database including 834 studies'!K728</f>
        <v>4</v>
      </c>
      <c r="N198" s="2">
        <f>'database including 834 studies'!L728</f>
        <v>1</v>
      </c>
      <c r="O198" s="2">
        <f>'database including 834 studies'!M728</f>
        <v>1</v>
      </c>
      <c r="P198" s="2">
        <f>'database including 834 studies'!N728</f>
        <v>1</v>
      </c>
      <c r="Q198" s="2">
        <f>'database including 834 studies'!O728</f>
        <v>1</v>
      </c>
      <c r="R198" s="2">
        <f>'database including 834 studies'!P728</f>
        <v>0</v>
      </c>
      <c r="S198" s="2">
        <f>'database including 834 studies'!Q728</f>
        <v>0</v>
      </c>
      <c r="T198" s="2">
        <f>'database including 834 studies'!R728</f>
        <v>2018</v>
      </c>
      <c r="V198" s="13">
        <f t="shared" si="507"/>
        <v>0</v>
      </c>
      <c r="W198" s="13">
        <f t="shared" si="508"/>
        <v>0</v>
      </c>
      <c r="X198" s="13">
        <f t="shared" si="509"/>
        <v>0</v>
      </c>
      <c r="Y198" s="13">
        <f t="shared" si="510"/>
        <v>0</v>
      </c>
      <c r="Z198" s="13">
        <f t="shared" si="511"/>
        <v>0</v>
      </c>
      <c r="AA198" s="13">
        <f t="shared" si="512"/>
        <v>0</v>
      </c>
      <c r="AB198" s="13">
        <f t="shared" si="513"/>
        <v>0</v>
      </c>
      <c r="AC198" s="13">
        <f t="shared" si="514"/>
        <v>0</v>
      </c>
      <c r="AD198" s="13">
        <f t="shared" si="515"/>
        <v>0</v>
      </c>
      <c r="AE198" s="13">
        <f t="shared" si="516"/>
        <v>0</v>
      </c>
      <c r="AF198" s="13">
        <f t="shared" si="517"/>
        <v>0</v>
      </c>
      <c r="AG198" s="13">
        <f t="shared" si="518"/>
        <v>0</v>
      </c>
      <c r="AH198" s="13">
        <f t="shared" si="519"/>
        <v>0</v>
      </c>
      <c r="AI198" s="13">
        <f t="shared" si="520"/>
        <v>0</v>
      </c>
      <c r="AJ198" s="13">
        <f t="shared" si="521"/>
        <v>0</v>
      </c>
      <c r="AK198" s="13">
        <f t="shared" si="522"/>
        <v>0</v>
      </c>
      <c r="AL198" s="13">
        <f t="shared" si="523"/>
        <v>0</v>
      </c>
      <c r="AM198" s="13">
        <f t="shared" si="524"/>
        <v>0</v>
      </c>
      <c r="AN198" s="13">
        <f t="shared" si="525"/>
        <v>0</v>
      </c>
      <c r="AO198" s="13">
        <f t="shared" si="526"/>
        <v>0</v>
      </c>
      <c r="AP198" s="13">
        <f t="shared" si="527"/>
        <v>0</v>
      </c>
      <c r="AQ198" s="13">
        <f t="shared" si="528"/>
        <v>0</v>
      </c>
      <c r="AR198" s="13">
        <f t="shared" si="529"/>
        <v>0</v>
      </c>
      <c r="AS198" s="13">
        <f t="shared" si="530"/>
        <v>0</v>
      </c>
      <c r="AT198" s="13">
        <f t="shared" si="531"/>
        <v>0</v>
      </c>
      <c r="AU198" s="13">
        <f t="shared" si="532"/>
        <v>0</v>
      </c>
      <c r="AV198" s="13">
        <f t="shared" si="533"/>
        <v>0</v>
      </c>
      <c r="AW198" s="13">
        <f t="shared" si="534"/>
        <v>0</v>
      </c>
      <c r="AX198" s="13">
        <f t="shared" si="535"/>
        <v>0</v>
      </c>
      <c r="AY198" s="13">
        <f t="shared" si="536"/>
        <v>0</v>
      </c>
      <c r="AZ198" s="13">
        <f t="shared" si="537"/>
        <v>0</v>
      </c>
      <c r="BA198" s="13">
        <f t="shared" si="538"/>
        <v>0</v>
      </c>
      <c r="BB198" s="13">
        <f t="shared" si="539"/>
        <v>0</v>
      </c>
      <c r="BC198" s="13">
        <f t="shared" si="540"/>
        <v>0</v>
      </c>
      <c r="BD198" s="13">
        <f t="shared" si="541"/>
        <v>0</v>
      </c>
      <c r="BE198" s="13">
        <f t="shared" si="542"/>
        <v>0</v>
      </c>
      <c r="BF198" s="13">
        <f t="shared" si="543"/>
        <v>0</v>
      </c>
      <c r="BG198" s="13">
        <f t="shared" si="544"/>
        <v>0</v>
      </c>
      <c r="BH198" s="13">
        <f t="shared" si="545"/>
        <v>0</v>
      </c>
      <c r="BI198" s="13">
        <f t="shared" si="546"/>
        <v>0</v>
      </c>
      <c r="BJ198" s="13">
        <f t="shared" si="547"/>
        <v>0</v>
      </c>
      <c r="BK198" s="13">
        <f t="shared" si="548"/>
        <v>0</v>
      </c>
      <c r="BL198" s="13">
        <f t="shared" si="549"/>
        <v>0</v>
      </c>
      <c r="BM198" s="13">
        <f t="shared" si="550"/>
        <v>0</v>
      </c>
      <c r="BN198" s="13">
        <f t="shared" si="551"/>
        <v>0</v>
      </c>
      <c r="BO198" s="13">
        <f t="shared" si="552"/>
        <v>0</v>
      </c>
      <c r="BP198" s="13">
        <f t="shared" si="553"/>
        <v>0</v>
      </c>
      <c r="BQ198" s="13">
        <f t="shared" si="554"/>
        <v>1</v>
      </c>
      <c r="BR198" s="13">
        <f t="shared" si="555"/>
        <v>0</v>
      </c>
      <c r="BS198" s="13">
        <f t="shared" si="556"/>
        <v>0</v>
      </c>
      <c r="BT198" s="13">
        <f t="shared" si="557"/>
        <v>0</v>
      </c>
      <c r="BU198" s="13">
        <f t="shared" si="558"/>
        <v>0</v>
      </c>
      <c r="BV198" s="13">
        <f t="shared" si="559"/>
        <v>0</v>
      </c>
      <c r="BW198" s="13">
        <f t="shared" si="560"/>
        <v>0</v>
      </c>
      <c r="BX198" s="13">
        <f t="shared" si="561"/>
        <v>0</v>
      </c>
      <c r="BY198" s="13">
        <f t="shared" si="562"/>
        <v>0</v>
      </c>
      <c r="BZ198" s="13">
        <f t="shared" si="563"/>
        <v>0</v>
      </c>
      <c r="CA198" s="13">
        <f t="shared" si="564"/>
        <v>0</v>
      </c>
      <c r="CB198" s="13">
        <f t="shared" si="565"/>
        <v>0</v>
      </c>
      <c r="CC198" s="13">
        <f t="shared" si="566"/>
        <v>0</v>
      </c>
      <c r="CD198" s="13">
        <f t="shared" si="567"/>
        <v>0</v>
      </c>
      <c r="CE198" s="13">
        <f t="shared" si="568"/>
        <v>0</v>
      </c>
      <c r="CF198" s="13">
        <f t="shared" si="569"/>
        <v>0</v>
      </c>
      <c r="CG198" s="13">
        <f t="shared" si="570"/>
        <v>0</v>
      </c>
      <c r="CH198" s="13">
        <f t="shared" si="571"/>
        <v>0</v>
      </c>
      <c r="CI198" s="13">
        <f t="shared" si="572"/>
        <v>0</v>
      </c>
      <c r="CJ198" s="13">
        <f t="shared" si="573"/>
        <v>0</v>
      </c>
      <c r="CK198" s="13">
        <f t="shared" si="574"/>
        <v>0</v>
      </c>
      <c r="CL198" s="13">
        <f t="shared" si="575"/>
        <v>0</v>
      </c>
      <c r="CM198" s="13">
        <f t="shared" si="576"/>
        <v>0</v>
      </c>
      <c r="CN198" s="13">
        <f t="shared" si="577"/>
        <v>0</v>
      </c>
      <c r="CO198" s="13">
        <f t="shared" si="578"/>
        <v>0</v>
      </c>
      <c r="CP198" s="13">
        <f t="shared" si="579"/>
        <v>0</v>
      </c>
      <c r="CQ198" s="13">
        <f t="shared" si="580"/>
        <v>0</v>
      </c>
      <c r="CR198" s="13">
        <f t="shared" si="581"/>
        <v>0</v>
      </c>
      <c r="CS198" s="13">
        <f t="shared" si="582"/>
        <v>0</v>
      </c>
      <c r="CT198" s="13">
        <f t="shared" si="583"/>
        <v>0</v>
      </c>
      <c r="CU198" s="13">
        <f t="shared" si="584"/>
        <v>0</v>
      </c>
      <c r="CV198" s="13">
        <f t="shared" si="585"/>
        <v>0</v>
      </c>
      <c r="CW198" s="13">
        <f t="shared" si="586"/>
        <v>0</v>
      </c>
      <c r="CX198" s="13">
        <f t="shared" si="587"/>
        <v>0</v>
      </c>
      <c r="CY198" s="13">
        <f t="shared" si="588"/>
        <v>0</v>
      </c>
      <c r="CZ198" s="13">
        <f t="shared" si="589"/>
        <v>0</v>
      </c>
      <c r="DA198" s="13">
        <f t="shared" si="590"/>
        <v>0</v>
      </c>
      <c r="DB198" s="13">
        <f t="shared" si="591"/>
        <v>0</v>
      </c>
      <c r="DC198" s="13">
        <f t="shared" si="592"/>
        <v>0</v>
      </c>
      <c r="DD198" s="13">
        <f t="shared" si="593"/>
        <v>0</v>
      </c>
      <c r="DE198" s="13">
        <f t="shared" si="594"/>
        <v>0</v>
      </c>
      <c r="DF198" s="13">
        <f t="shared" si="595"/>
        <v>0</v>
      </c>
      <c r="DG198" s="13">
        <f t="shared" si="596"/>
        <v>0</v>
      </c>
      <c r="DH198" s="13">
        <f t="shared" si="597"/>
        <v>0</v>
      </c>
      <c r="DI198" s="13">
        <f t="shared" si="598"/>
        <v>0</v>
      </c>
      <c r="DJ198" s="13">
        <f t="shared" si="599"/>
        <v>0</v>
      </c>
      <c r="DK198" s="13">
        <f t="shared" si="600"/>
        <v>0</v>
      </c>
      <c r="DL198" s="13">
        <f t="shared" si="601"/>
        <v>0</v>
      </c>
      <c r="DM198" s="13">
        <f t="shared" si="602"/>
        <v>0</v>
      </c>
      <c r="DN198" s="13">
        <f t="shared" si="603"/>
        <v>0</v>
      </c>
      <c r="DO198" s="13">
        <f t="shared" si="604"/>
        <v>0</v>
      </c>
      <c r="DP198" s="13">
        <f t="shared" si="605"/>
        <v>0</v>
      </c>
      <c r="DQ198" s="13">
        <f t="shared" si="606"/>
        <v>0</v>
      </c>
      <c r="DR198" s="13">
        <f t="shared" si="607"/>
        <v>0</v>
      </c>
      <c r="DS198" s="13">
        <f t="shared" si="608"/>
        <v>0</v>
      </c>
      <c r="DT198" s="13">
        <f t="shared" si="609"/>
        <v>0</v>
      </c>
      <c r="DU198" s="13">
        <f t="shared" si="610"/>
        <v>0</v>
      </c>
      <c r="DV198" s="13">
        <f t="shared" si="611"/>
        <v>0</v>
      </c>
      <c r="DW198" s="13">
        <f t="shared" si="612"/>
        <v>0</v>
      </c>
      <c r="DX198" s="13">
        <f t="shared" si="613"/>
        <v>0</v>
      </c>
      <c r="DY198" s="13">
        <f t="shared" si="614"/>
        <v>0</v>
      </c>
      <c r="DZ198" s="13">
        <f t="shared" si="615"/>
        <v>0</v>
      </c>
      <c r="EA198" s="13">
        <f t="shared" si="616"/>
        <v>0</v>
      </c>
      <c r="EB198" s="13">
        <f t="shared" si="617"/>
        <v>0</v>
      </c>
      <c r="EC198" s="13">
        <f t="shared" si="618"/>
        <v>0</v>
      </c>
      <c r="ED198" s="13">
        <f t="shared" si="619"/>
        <v>0</v>
      </c>
      <c r="EE198" s="13">
        <f t="shared" si="620"/>
        <v>0</v>
      </c>
      <c r="EF198" s="13">
        <f t="shared" si="621"/>
        <v>0</v>
      </c>
      <c r="EG198" s="13">
        <f t="shared" si="622"/>
        <v>0</v>
      </c>
      <c r="EH198" s="13">
        <f t="shared" si="623"/>
        <v>0</v>
      </c>
      <c r="EI198" s="13">
        <f t="shared" si="624"/>
        <v>0</v>
      </c>
      <c r="EJ198" s="13">
        <f t="shared" si="625"/>
        <v>0</v>
      </c>
      <c r="EK198" s="13">
        <f t="shared" si="626"/>
        <v>0</v>
      </c>
      <c r="EL198" s="13">
        <f t="shared" si="627"/>
        <v>0</v>
      </c>
      <c r="EM198" s="13">
        <f t="shared" si="628"/>
        <v>0</v>
      </c>
      <c r="EN198" s="13">
        <f t="shared" si="629"/>
        <v>0</v>
      </c>
      <c r="EO198" s="13">
        <f t="shared" si="630"/>
        <v>0</v>
      </c>
      <c r="EP198" s="13">
        <f t="shared" si="631"/>
        <v>0</v>
      </c>
      <c r="EQ198" s="13">
        <f t="shared" si="632"/>
        <v>0</v>
      </c>
      <c r="ER198" s="13">
        <f t="shared" si="633"/>
        <v>0</v>
      </c>
      <c r="ES198" s="13">
        <f t="shared" si="634"/>
        <v>0</v>
      </c>
      <c r="ET198" s="13">
        <f t="shared" si="635"/>
        <v>0</v>
      </c>
      <c r="EU198" s="13">
        <f t="shared" si="636"/>
        <v>0</v>
      </c>
      <c r="EV198" s="13">
        <f t="shared" si="637"/>
        <v>0</v>
      </c>
      <c r="EW198" s="13">
        <f t="shared" si="638"/>
        <v>0</v>
      </c>
      <c r="EX198" s="13">
        <f t="shared" si="639"/>
        <v>0</v>
      </c>
      <c r="EY198" s="13">
        <f t="shared" si="640"/>
        <v>0</v>
      </c>
      <c r="EZ198" s="13">
        <f t="shared" si="641"/>
        <v>0</v>
      </c>
      <c r="FA198" s="13">
        <f t="shared" si="642"/>
        <v>0</v>
      </c>
      <c r="FB198" s="13">
        <f t="shared" si="643"/>
        <v>0</v>
      </c>
      <c r="FC198" s="13">
        <f t="shared" si="644"/>
        <v>0</v>
      </c>
      <c r="FD198" s="13">
        <f t="shared" si="645"/>
        <v>0</v>
      </c>
      <c r="FE198" s="13">
        <f t="shared" si="646"/>
        <v>1</v>
      </c>
      <c r="FF198" s="13">
        <f t="shared" si="647"/>
        <v>0</v>
      </c>
      <c r="FG198" s="13">
        <f t="shared" si="648"/>
        <v>0</v>
      </c>
      <c r="FH198" s="13">
        <f t="shared" si="649"/>
        <v>0</v>
      </c>
      <c r="FI198" s="13">
        <f t="shared" si="650"/>
        <v>0</v>
      </c>
      <c r="FJ198" s="13">
        <f t="shared" si="651"/>
        <v>0</v>
      </c>
      <c r="FK198" s="13">
        <f t="shared" si="652"/>
        <v>0</v>
      </c>
      <c r="FL198" s="13">
        <f t="shared" si="653"/>
        <v>0</v>
      </c>
      <c r="FM198" s="13">
        <f t="shared" si="654"/>
        <v>0</v>
      </c>
      <c r="FN198" s="13">
        <f t="shared" si="655"/>
        <v>0</v>
      </c>
      <c r="FO198" s="13">
        <f t="shared" si="656"/>
        <v>0</v>
      </c>
      <c r="FP198" s="13">
        <f t="shared" si="657"/>
        <v>0</v>
      </c>
      <c r="FQ198" s="13">
        <f t="shared" si="658"/>
        <v>0</v>
      </c>
      <c r="FR198" s="13">
        <f t="shared" si="659"/>
        <v>0</v>
      </c>
      <c r="FS198" s="13">
        <f t="shared" si="660"/>
        <v>0</v>
      </c>
      <c r="FT198" s="13">
        <f t="shared" si="661"/>
        <v>0</v>
      </c>
      <c r="FU198" s="13">
        <f t="shared" si="662"/>
        <v>0</v>
      </c>
      <c r="FV198" s="13">
        <f t="shared" si="663"/>
        <v>0</v>
      </c>
      <c r="FW198" s="13">
        <f t="shared" si="664"/>
        <v>0</v>
      </c>
      <c r="FX198" s="13">
        <f t="shared" si="665"/>
        <v>0</v>
      </c>
      <c r="FY198" s="13">
        <f t="shared" si="666"/>
        <v>0</v>
      </c>
      <c r="FZ198" s="13">
        <f t="shared" si="667"/>
        <v>0</v>
      </c>
      <c r="GA198" s="13">
        <f t="shared" si="668"/>
        <v>0</v>
      </c>
      <c r="GB198" s="13">
        <f t="shared" si="669"/>
        <v>0</v>
      </c>
      <c r="GC198" s="13">
        <f t="shared" si="670"/>
        <v>0</v>
      </c>
      <c r="GD198" s="13">
        <f t="shared" si="671"/>
        <v>0</v>
      </c>
      <c r="GE198" s="13">
        <f t="shared" si="672"/>
        <v>0</v>
      </c>
      <c r="GF198" s="13">
        <f t="shared" si="673"/>
        <v>0</v>
      </c>
      <c r="GG198" s="13">
        <f t="shared" si="674"/>
        <v>0</v>
      </c>
      <c r="GH198" s="30">
        <f t="shared" si="675"/>
        <v>2</v>
      </c>
    </row>
    <row r="199" spans="1:190">
      <c r="A199" s="2">
        <f>'database including 834 studies'!A199</f>
        <v>198</v>
      </c>
      <c r="B199" s="2">
        <f>'database including 834 studies'!J199</f>
        <v>1</v>
      </c>
      <c r="C199" s="2">
        <f>'database including 834 studies'!K199</f>
        <v>3</v>
      </c>
      <c r="D199" s="2">
        <f>'database including 834 studies'!L199</f>
        <v>0</v>
      </c>
      <c r="E199" s="2">
        <f>'database including 834 studies'!M199</f>
        <v>1</v>
      </c>
      <c r="F199" s="2">
        <f>'database including 834 studies'!N199</f>
        <v>1</v>
      </c>
      <c r="G199" s="2">
        <f>'database including 834 studies'!O199</f>
        <v>1</v>
      </c>
      <c r="H199" s="2">
        <f>'database including 834 studies'!P199</f>
        <v>0</v>
      </c>
      <c r="I199" s="2">
        <f>'database including 834 studies'!Q199</f>
        <v>0</v>
      </c>
      <c r="J199" s="2">
        <f>'database including 834 studies'!R199</f>
        <v>2020</v>
      </c>
      <c r="K199" s="29">
        <f>'database including 834 studies'!A729</f>
        <v>728</v>
      </c>
      <c r="L199" s="2">
        <f>'database including 834 studies'!J729</f>
        <v>0</v>
      </c>
      <c r="M199" s="2">
        <f>'database including 834 studies'!K729</f>
        <v>4</v>
      </c>
      <c r="N199" s="2">
        <f>'database including 834 studies'!L729</f>
        <v>1</v>
      </c>
      <c r="O199" s="2">
        <f>'database including 834 studies'!M729</f>
        <v>1</v>
      </c>
      <c r="P199" s="2">
        <f>'database including 834 studies'!N729</f>
        <v>1</v>
      </c>
      <c r="Q199" s="2">
        <f>'database including 834 studies'!O729</f>
        <v>1</v>
      </c>
      <c r="R199" s="2">
        <f>'database including 834 studies'!P729</f>
        <v>0</v>
      </c>
      <c r="S199" s="2">
        <f>'database including 834 studies'!Q729</f>
        <v>0</v>
      </c>
      <c r="T199" s="2">
        <f>'database including 834 studies'!R729</f>
        <v>2018</v>
      </c>
      <c r="V199" s="13">
        <f t="shared" si="507"/>
        <v>0</v>
      </c>
      <c r="W199" s="13">
        <f t="shared" si="508"/>
        <v>0</v>
      </c>
      <c r="X199" s="13">
        <f t="shared" si="509"/>
        <v>0</v>
      </c>
      <c r="Y199" s="13">
        <f t="shared" si="510"/>
        <v>0</v>
      </c>
      <c r="Z199" s="13">
        <f t="shared" si="511"/>
        <v>0</v>
      </c>
      <c r="AA199" s="13">
        <f t="shared" si="512"/>
        <v>0</v>
      </c>
      <c r="AB199" s="13">
        <f t="shared" si="513"/>
        <v>0</v>
      </c>
      <c r="AC199" s="13">
        <f t="shared" si="514"/>
        <v>0</v>
      </c>
      <c r="AD199" s="13">
        <f t="shared" si="515"/>
        <v>0</v>
      </c>
      <c r="AE199" s="13">
        <f t="shared" si="516"/>
        <v>0</v>
      </c>
      <c r="AF199" s="13">
        <f t="shared" si="517"/>
        <v>0</v>
      </c>
      <c r="AG199" s="13">
        <f t="shared" si="518"/>
        <v>0</v>
      </c>
      <c r="AH199" s="13">
        <f t="shared" si="519"/>
        <v>0</v>
      </c>
      <c r="AI199" s="13">
        <f t="shared" si="520"/>
        <v>0</v>
      </c>
      <c r="AJ199" s="13">
        <f t="shared" si="521"/>
        <v>0</v>
      </c>
      <c r="AK199" s="13">
        <f t="shared" si="522"/>
        <v>0</v>
      </c>
      <c r="AL199" s="13">
        <f t="shared" si="523"/>
        <v>0</v>
      </c>
      <c r="AM199" s="13">
        <f t="shared" si="524"/>
        <v>0</v>
      </c>
      <c r="AN199" s="13">
        <f t="shared" si="525"/>
        <v>0</v>
      </c>
      <c r="AO199" s="13">
        <f t="shared" si="526"/>
        <v>0</v>
      </c>
      <c r="AP199" s="13">
        <f t="shared" si="527"/>
        <v>0</v>
      </c>
      <c r="AQ199" s="13">
        <f t="shared" si="528"/>
        <v>0</v>
      </c>
      <c r="AR199" s="13">
        <f t="shared" si="529"/>
        <v>0</v>
      </c>
      <c r="AS199" s="13">
        <f t="shared" si="530"/>
        <v>0</v>
      </c>
      <c r="AT199" s="13">
        <f t="shared" si="531"/>
        <v>0</v>
      </c>
      <c r="AU199" s="13">
        <f t="shared" si="532"/>
        <v>0</v>
      </c>
      <c r="AV199" s="13">
        <f t="shared" si="533"/>
        <v>0</v>
      </c>
      <c r="AW199" s="13">
        <f t="shared" si="534"/>
        <v>0</v>
      </c>
      <c r="AX199" s="13">
        <f t="shared" si="535"/>
        <v>0</v>
      </c>
      <c r="AY199" s="13">
        <f t="shared" si="536"/>
        <v>0</v>
      </c>
      <c r="AZ199" s="13">
        <f t="shared" si="537"/>
        <v>0</v>
      </c>
      <c r="BA199" s="13">
        <f t="shared" si="538"/>
        <v>0</v>
      </c>
      <c r="BB199" s="13">
        <f t="shared" si="539"/>
        <v>0</v>
      </c>
      <c r="BC199" s="13">
        <f t="shared" si="540"/>
        <v>0</v>
      </c>
      <c r="BD199" s="13">
        <f t="shared" si="541"/>
        <v>0</v>
      </c>
      <c r="BE199" s="13">
        <f t="shared" si="542"/>
        <v>0</v>
      </c>
      <c r="BF199" s="13">
        <f t="shared" si="543"/>
        <v>0</v>
      </c>
      <c r="BG199" s="13">
        <f t="shared" si="544"/>
        <v>0</v>
      </c>
      <c r="BH199" s="13">
        <f t="shared" si="545"/>
        <v>0</v>
      </c>
      <c r="BI199" s="13">
        <f t="shared" si="546"/>
        <v>0</v>
      </c>
      <c r="BJ199" s="13">
        <f t="shared" si="547"/>
        <v>0</v>
      </c>
      <c r="BK199" s="13">
        <f t="shared" si="548"/>
        <v>0</v>
      </c>
      <c r="BL199" s="13">
        <f t="shared" si="549"/>
        <v>0</v>
      </c>
      <c r="BM199" s="13">
        <f t="shared" si="550"/>
        <v>0</v>
      </c>
      <c r="BN199" s="13">
        <f t="shared" si="551"/>
        <v>0</v>
      </c>
      <c r="BO199" s="13">
        <f t="shared" si="552"/>
        <v>1</v>
      </c>
      <c r="BP199" s="13">
        <f t="shared" si="553"/>
        <v>0</v>
      </c>
      <c r="BQ199" s="13">
        <f t="shared" si="554"/>
        <v>0</v>
      </c>
      <c r="BR199" s="13">
        <f t="shared" si="555"/>
        <v>0</v>
      </c>
      <c r="BS199" s="13">
        <f t="shared" si="556"/>
        <v>0</v>
      </c>
      <c r="BT199" s="13">
        <f t="shared" si="557"/>
        <v>0</v>
      </c>
      <c r="BU199" s="13">
        <f t="shared" si="558"/>
        <v>0</v>
      </c>
      <c r="BV199" s="13">
        <f t="shared" si="559"/>
        <v>0</v>
      </c>
      <c r="BW199" s="13">
        <f t="shared" si="560"/>
        <v>0</v>
      </c>
      <c r="BX199" s="13">
        <f t="shared" si="561"/>
        <v>0</v>
      </c>
      <c r="BY199" s="13">
        <f t="shared" si="562"/>
        <v>0</v>
      </c>
      <c r="BZ199" s="13">
        <f t="shared" si="563"/>
        <v>0</v>
      </c>
      <c r="CA199" s="13">
        <f t="shared" si="564"/>
        <v>0</v>
      </c>
      <c r="CB199" s="13">
        <f t="shared" si="565"/>
        <v>0</v>
      </c>
      <c r="CC199" s="13">
        <f t="shared" si="566"/>
        <v>0</v>
      </c>
      <c r="CD199" s="13">
        <f t="shared" si="567"/>
        <v>0</v>
      </c>
      <c r="CE199" s="13">
        <f t="shared" si="568"/>
        <v>0</v>
      </c>
      <c r="CF199" s="13">
        <f t="shared" si="569"/>
        <v>0</v>
      </c>
      <c r="CG199" s="13">
        <f t="shared" si="570"/>
        <v>0</v>
      </c>
      <c r="CH199" s="13">
        <f t="shared" si="571"/>
        <v>0</v>
      </c>
      <c r="CI199" s="13">
        <f t="shared" si="572"/>
        <v>0</v>
      </c>
      <c r="CJ199" s="13">
        <f t="shared" si="573"/>
        <v>0</v>
      </c>
      <c r="CK199" s="13">
        <f t="shared" si="574"/>
        <v>0</v>
      </c>
      <c r="CL199" s="13">
        <f t="shared" si="575"/>
        <v>0</v>
      </c>
      <c r="CM199" s="13">
        <f t="shared" si="576"/>
        <v>0</v>
      </c>
      <c r="CN199" s="13">
        <f t="shared" si="577"/>
        <v>0</v>
      </c>
      <c r="CO199" s="13">
        <f t="shared" si="578"/>
        <v>0</v>
      </c>
      <c r="CP199" s="13">
        <f t="shared" si="579"/>
        <v>0</v>
      </c>
      <c r="CQ199" s="13">
        <f t="shared" si="580"/>
        <v>0</v>
      </c>
      <c r="CR199" s="13">
        <f t="shared" si="581"/>
        <v>0</v>
      </c>
      <c r="CS199" s="13">
        <f t="shared" si="582"/>
        <v>0</v>
      </c>
      <c r="CT199" s="13">
        <f t="shared" si="583"/>
        <v>0</v>
      </c>
      <c r="CU199" s="13">
        <f t="shared" si="584"/>
        <v>0</v>
      </c>
      <c r="CV199" s="13">
        <f t="shared" si="585"/>
        <v>0</v>
      </c>
      <c r="CW199" s="13">
        <f t="shared" si="586"/>
        <v>0</v>
      </c>
      <c r="CX199" s="13">
        <f t="shared" si="587"/>
        <v>0</v>
      </c>
      <c r="CY199" s="13">
        <f t="shared" si="588"/>
        <v>0</v>
      </c>
      <c r="CZ199" s="13">
        <f t="shared" si="589"/>
        <v>0</v>
      </c>
      <c r="DA199" s="13">
        <f t="shared" si="590"/>
        <v>0</v>
      </c>
      <c r="DB199" s="13">
        <f t="shared" si="591"/>
        <v>0</v>
      </c>
      <c r="DC199" s="13">
        <f t="shared" si="592"/>
        <v>0</v>
      </c>
      <c r="DD199" s="13">
        <f t="shared" si="593"/>
        <v>0</v>
      </c>
      <c r="DE199" s="13">
        <f t="shared" si="594"/>
        <v>0</v>
      </c>
      <c r="DF199" s="13">
        <f t="shared" si="595"/>
        <v>0</v>
      </c>
      <c r="DG199" s="13">
        <f t="shared" si="596"/>
        <v>0</v>
      </c>
      <c r="DH199" s="13">
        <f t="shared" si="597"/>
        <v>0</v>
      </c>
      <c r="DI199" s="13">
        <f t="shared" si="598"/>
        <v>0</v>
      </c>
      <c r="DJ199" s="13">
        <f t="shared" si="599"/>
        <v>0</v>
      </c>
      <c r="DK199" s="13">
        <f t="shared" si="600"/>
        <v>0</v>
      </c>
      <c r="DL199" s="13">
        <f t="shared" si="601"/>
        <v>0</v>
      </c>
      <c r="DM199" s="13">
        <f t="shared" si="602"/>
        <v>0</v>
      </c>
      <c r="DN199" s="13">
        <f t="shared" si="603"/>
        <v>0</v>
      </c>
      <c r="DO199" s="13">
        <f t="shared" si="604"/>
        <v>0</v>
      </c>
      <c r="DP199" s="13">
        <f t="shared" si="605"/>
        <v>0</v>
      </c>
      <c r="DQ199" s="13">
        <f t="shared" si="606"/>
        <v>0</v>
      </c>
      <c r="DR199" s="13">
        <f t="shared" si="607"/>
        <v>0</v>
      </c>
      <c r="DS199" s="13">
        <f t="shared" si="608"/>
        <v>0</v>
      </c>
      <c r="DT199" s="13">
        <f t="shared" si="609"/>
        <v>0</v>
      </c>
      <c r="DU199" s="13">
        <f t="shared" si="610"/>
        <v>0</v>
      </c>
      <c r="DV199" s="13">
        <f t="shared" si="611"/>
        <v>0</v>
      </c>
      <c r="DW199" s="13">
        <f t="shared" si="612"/>
        <v>0</v>
      </c>
      <c r="DX199" s="13">
        <f t="shared" si="613"/>
        <v>0</v>
      </c>
      <c r="DY199" s="13">
        <f t="shared" si="614"/>
        <v>0</v>
      </c>
      <c r="DZ199" s="13">
        <f t="shared" si="615"/>
        <v>0</v>
      </c>
      <c r="EA199" s="13">
        <f t="shared" si="616"/>
        <v>0</v>
      </c>
      <c r="EB199" s="13">
        <f t="shared" si="617"/>
        <v>0</v>
      </c>
      <c r="EC199" s="13">
        <f t="shared" si="618"/>
        <v>0</v>
      </c>
      <c r="ED199" s="13">
        <f t="shared" si="619"/>
        <v>0</v>
      </c>
      <c r="EE199" s="13">
        <f t="shared" si="620"/>
        <v>0</v>
      </c>
      <c r="EF199" s="13">
        <f t="shared" si="621"/>
        <v>0</v>
      </c>
      <c r="EG199" s="13">
        <f t="shared" si="622"/>
        <v>0</v>
      </c>
      <c r="EH199" s="13">
        <f t="shared" si="623"/>
        <v>0</v>
      </c>
      <c r="EI199" s="13">
        <f t="shared" si="624"/>
        <v>0</v>
      </c>
      <c r="EJ199" s="13">
        <f t="shared" si="625"/>
        <v>0</v>
      </c>
      <c r="EK199" s="13">
        <f t="shared" si="626"/>
        <v>0</v>
      </c>
      <c r="EL199" s="13">
        <f t="shared" si="627"/>
        <v>0</v>
      </c>
      <c r="EM199" s="13">
        <f t="shared" si="628"/>
        <v>0</v>
      </c>
      <c r="EN199" s="13">
        <f t="shared" si="629"/>
        <v>0</v>
      </c>
      <c r="EO199" s="13">
        <f t="shared" si="630"/>
        <v>0</v>
      </c>
      <c r="EP199" s="13">
        <f t="shared" si="631"/>
        <v>0</v>
      </c>
      <c r="EQ199" s="13">
        <f t="shared" si="632"/>
        <v>0</v>
      </c>
      <c r="ER199" s="13">
        <f t="shared" si="633"/>
        <v>0</v>
      </c>
      <c r="ES199" s="13">
        <f t="shared" si="634"/>
        <v>0</v>
      </c>
      <c r="ET199" s="13">
        <f t="shared" si="635"/>
        <v>0</v>
      </c>
      <c r="EU199" s="13">
        <f t="shared" si="636"/>
        <v>0</v>
      </c>
      <c r="EV199" s="13">
        <f t="shared" si="637"/>
        <v>0</v>
      </c>
      <c r="EW199" s="13">
        <f t="shared" si="638"/>
        <v>0</v>
      </c>
      <c r="EX199" s="13">
        <f t="shared" si="639"/>
        <v>0</v>
      </c>
      <c r="EY199" s="13">
        <f t="shared" si="640"/>
        <v>0</v>
      </c>
      <c r="EZ199" s="13">
        <f t="shared" si="641"/>
        <v>0</v>
      </c>
      <c r="FA199" s="13">
        <f t="shared" si="642"/>
        <v>0</v>
      </c>
      <c r="FB199" s="13">
        <f t="shared" si="643"/>
        <v>0</v>
      </c>
      <c r="FC199" s="13">
        <f t="shared" si="644"/>
        <v>0</v>
      </c>
      <c r="FD199" s="13">
        <f t="shared" si="645"/>
        <v>0</v>
      </c>
      <c r="FE199" s="13">
        <f t="shared" si="646"/>
        <v>1</v>
      </c>
      <c r="FF199" s="13">
        <f t="shared" si="647"/>
        <v>0</v>
      </c>
      <c r="FG199" s="13">
        <f t="shared" si="648"/>
        <v>0</v>
      </c>
      <c r="FH199" s="13">
        <f t="shared" si="649"/>
        <v>0</v>
      </c>
      <c r="FI199" s="13">
        <f t="shared" si="650"/>
        <v>0</v>
      </c>
      <c r="FJ199" s="13">
        <f t="shared" si="651"/>
        <v>0</v>
      </c>
      <c r="FK199" s="13">
        <f t="shared" si="652"/>
        <v>0</v>
      </c>
      <c r="FL199" s="13">
        <f t="shared" si="653"/>
        <v>0</v>
      </c>
      <c r="FM199" s="13">
        <f t="shared" si="654"/>
        <v>0</v>
      </c>
      <c r="FN199" s="13">
        <f t="shared" si="655"/>
        <v>0</v>
      </c>
      <c r="FO199" s="13">
        <f t="shared" si="656"/>
        <v>0</v>
      </c>
      <c r="FP199" s="13">
        <f t="shared" si="657"/>
        <v>0</v>
      </c>
      <c r="FQ199" s="13">
        <f t="shared" si="658"/>
        <v>0</v>
      </c>
      <c r="FR199" s="13">
        <f t="shared" si="659"/>
        <v>0</v>
      </c>
      <c r="FS199" s="13">
        <f t="shared" si="660"/>
        <v>0</v>
      </c>
      <c r="FT199" s="13">
        <f t="shared" si="661"/>
        <v>0</v>
      </c>
      <c r="FU199" s="13">
        <f t="shared" si="662"/>
        <v>0</v>
      </c>
      <c r="FV199" s="13">
        <f t="shared" si="663"/>
        <v>0</v>
      </c>
      <c r="FW199" s="13">
        <f t="shared" si="664"/>
        <v>0</v>
      </c>
      <c r="FX199" s="13">
        <f t="shared" si="665"/>
        <v>0</v>
      </c>
      <c r="FY199" s="13">
        <f t="shared" si="666"/>
        <v>0</v>
      </c>
      <c r="FZ199" s="13">
        <f t="shared" si="667"/>
        <v>0</v>
      </c>
      <c r="GA199" s="13">
        <f t="shared" si="668"/>
        <v>0</v>
      </c>
      <c r="GB199" s="13">
        <f t="shared" si="669"/>
        <v>0</v>
      </c>
      <c r="GC199" s="13">
        <f t="shared" si="670"/>
        <v>0</v>
      </c>
      <c r="GD199" s="13">
        <f t="shared" si="671"/>
        <v>0</v>
      </c>
      <c r="GE199" s="13">
        <f t="shared" si="672"/>
        <v>0</v>
      </c>
      <c r="GF199" s="13">
        <f t="shared" si="673"/>
        <v>0</v>
      </c>
      <c r="GG199" s="13">
        <f t="shared" si="674"/>
        <v>0</v>
      </c>
      <c r="GH199" s="30">
        <f t="shared" si="675"/>
        <v>2</v>
      </c>
    </row>
    <row r="200" spans="1:190">
      <c r="A200" s="2">
        <f>'database including 834 studies'!A200</f>
        <v>199</v>
      </c>
      <c r="B200" s="2">
        <f>'database including 834 studies'!J200</f>
        <v>1</v>
      </c>
      <c r="C200" s="2">
        <f>'database including 834 studies'!K200</f>
        <v>3</v>
      </c>
      <c r="D200" s="2">
        <f>'database including 834 studies'!L200</f>
        <v>1</v>
      </c>
      <c r="E200" s="2">
        <f>'database including 834 studies'!M200</f>
        <v>1</v>
      </c>
      <c r="F200" s="2">
        <f>'database including 834 studies'!N200</f>
        <v>1</v>
      </c>
      <c r="G200" s="2">
        <f>'database including 834 studies'!O200</f>
        <v>0</v>
      </c>
      <c r="H200" s="2">
        <f>'database including 834 studies'!P200</f>
        <v>0</v>
      </c>
      <c r="I200" s="2">
        <f>'database including 834 studies'!Q200</f>
        <v>0</v>
      </c>
      <c r="J200" s="2">
        <f>'database including 834 studies'!R200</f>
        <v>2020</v>
      </c>
      <c r="K200" s="29">
        <f>'database including 834 studies'!A730</f>
        <v>729</v>
      </c>
      <c r="L200" s="2">
        <f>'database including 834 studies'!J730</f>
        <v>0</v>
      </c>
      <c r="M200" s="2">
        <f>'database including 834 studies'!K730</f>
        <v>4</v>
      </c>
      <c r="N200" s="2">
        <f>'database including 834 studies'!L730</f>
        <v>1</v>
      </c>
      <c r="O200" s="2">
        <f>'database including 834 studies'!M730</f>
        <v>1</v>
      </c>
      <c r="P200" s="2">
        <f>'database including 834 studies'!N730</f>
        <v>1</v>
      </c>
      <c r="Q200" s="2">
        <f>'database including 834 studies'!O730</f>
        <v>0</v>
      </c>
      <c r="R200" s="2">
        <f>'database including 834 studies'!P730</f>
        <v>1</v>
      </c>
      <c r="S200" s="2">
        <f>'database including 834 studies'!Q730</f>
        <v>0</v>
      </c>
      <c r="T200" s="2">
        <f>'database including 834 studies'!R730</f>
        <v>2021</v>
      </c>
      <c r="V200" s="13">
        <f t="shared" si="507"/>
        <v>0</v>
      </c>
      <c r="W200" s="13">
        <f t="shared" si="508"/>
        <v>0</v>
      </c>
      <c r="X200" s="13">
        <f t="shared" si="509"/>
        <v>0</v>
      </c>
      <c r="Y200" s="13">
        <f t="shared" si="510"/>
        <v>0</v>
      </c>
      <c r="Z200" s="13">
        <f t="shared" si="511"/>
        <v>0</v>
      </c>
      <c r="AA200" s="13">
        <f t="shared" si="512"/>
        <v>0</v>
      </c>
      <c r="AB200" s="13">
        <f t="shared" si="513"/>
        <v>0</v>
      </c>
      <c r="AC200" s="13">
        <f t="shared" si="514"/>
        <v>0</v>
      </c>
      <c r="AD200" s="13">
        <f t="shared" si="515"/>
        <v>0</v>
      </c>
      <c r="AE200" s="13">
        <f t="shared" si="516"/>
        <v>0</v>
      </c>
      <c r="AF200" s="13">
        <f t="shared" si="517"/>
        <v>0</v>
      </c>
      <c r="AG200" s="13">
        <f t="shared" si="518"/>
        <v>0</v>
      </c>
      <c r="AH200" s="13">
        <f t="shared" si="519"/>
        <v>0</v>
      </c>
      <c r="AI200" s="13">
        <f t="shared" si="520"/>
        <v>0</v>
      </c>
      <c r="AJ200" s="13">
        <f t="shared" si="521"/>
        <v>0</v>
      </c>
      <c r="AK200" s="13">
        <f t="shared" si="522"/>
        <v>0</v>
      </c>
      <c r="AL200" s="13">
        <f t="shared" si="523"/>
        <v>0</v>
      </c>
      <c r="AM200" s="13">
        <f t="shared" si="524"/>
        <v>0</v>
      </c>
      <c r="AN200" s="13">
        <f t="shared" si="525"/>
        <v>0</v>
      </c>
      <c r="AO200" s="13">
        <f t="shared" si="526"/>
        <v>0</v>
      </c>
      <c r="AP200" s="13">
        <f t="shared" si="527"/>
        <v>0</v>
      </c>
      <c r="AQ200" s="13">
        <f t="shared" si="528"/>
        <v>0</v>
      </c>
      <c r="AR200" s="13">
        <f t="shared" si="529"/>
        <v>0</v>
      </c>
      <c r="AS200" s="13">
        <f t="shared" si="530"/>
        <v>0</v>
      </c>
      <c r="AT200" s="13">
        <f t="shared" si="531"/>
        <v>0</v>
      </c>
      <c r="AU200" s="13">
        <f t="shared" si="532"/>
        <v>0</v>
      </c>
      <c r="AV200" s="13">
        <f t="shared" si="533"/>
        <v>0</v>
      </c>
      <c r="AW200" s="13">
        <f t="shared" si="534"/>
        <v>0</v>
      </c>
      <c r="AX200" s="13">
        <f t="shared" si="535"/>
        <v>0</v>
      </c>
      <c r="AY200" s="13">
        <f t="shared" si="536"/>
        <v>0</v>
      </c>
      <c r="AZ200" s="13">
        <f t="shared" si="537"/>
        <v>0</v>
      </c>
      <c r="BA200" s="13">
        <f t="shared" si="538"/>
        <v>0</v>
      </c>
      <c r="BB200" s="13">
        <f t="shared" si="539"/>
        <v>0</v>
      </c>
      <c r="BC200" s="13">
        <f t="shared" si="540"/>
        <v>0</v>
      </c>
      <c r="BD200" s="13">
        <f t="shared" si="541"/>
        <v>0</v>
      </c>
      <c r="BE200" s="13">
        <f t="shared" si="542"/>
        <v>0</v>
      </c>
      <c r="BF200" s="13">
        <f t="shared" si="543"/>
        <v>0</v>
      </c>
      <c r="BG200" s="13">
        <f t="shared" si="544"/>
        <v>0</v>
      </c>
      <c r="BH200" s="13">
        <f t="shared" si="545"/>
        <v>0</v>
      </c>
      <c r="BI200" s="13">
        <f t="shared" si="546"/>
        <v>0</v>
      </c>
      <c r="BJ200" s="13">
        <f t="shared" si="547"/>
        <v>0</v>
      </c>
      <c r="BK200" s="13">
        <f t="shared" si="548"/>
        <v>0</v>
      </c>
      <c r="BL200" s="13">
        <f t="shared" si="549"/>
        <v>0</v>
      </c>
      <c r="BM200" s="13">
        <f t="shared" si="550"/>
        <v>0</v>
      </c>
      <c r="BN200" s="13">
        <f t="shared" si="551"/>
        <v>0</v>
      </c>
      <c r="BO200" s="13">
        <f t="shared" si="552"/>
        <v>1</v>
      </c>
      <c r="BP200" s="13">
        <f t="shared" si="553"/>
        <v>0</v>
      </c>
      <c r="BQ200" s="13">
        <f t="shared" si="554"/>
        <v>0</v>
      </c>
      <c r="BR200" s="13">
        <f t="shared" si="555"/>
        <v>0</v>
      </c>
      <c r="BS200" s="13">
        <f t="shared" si="556"/>
        <v>0</v>
      </c>
      <c r="BT200" s="13">
        <f t="shared" si="557"/>
        <v>0</v>
      </c>
      <c r="BU200" s="13">
        <f t="shared" si="558"/>
        <v>0</v>
      </c>
      <c r="BV200" s="13">
        <f t="shared" si="559"/>
        <v>0</v>
      </c>
      <c r="BW200" s="13">
        <f t="shared" si="560"/>
        <v>0</v>
      </c>
      <c r="BX200" s="13">
        <f t="shared" si="561"/>
        <v>0</v>
      </c>
      <c r="BY200" s="13">
        <f t="shared" si="562"/>
        <v>0</v>
      </c>
      <c r="BZ200" s="13">
        <f t="shared" si="563"/>
        <v>0</v>
      </c>
      <c r="CA200" s="13">
        <f t="shared" si="564"/>
        <v>0</v>
      </c>
      <c r="CB200" s="13">
        <f t="shared" si="565"/>
        <v>0</v>
      </c>
      <c r="CC200" s="13">
        <f t="shared" si="566"/>
        <v>0</v>
      </c>
      <c r="CD200" s="13">
        <f t="shared" si="567"/>
        <v>0</v>
      </c>
      <c r="CE200" s="13">
        <f t="shared" si="568"/>
        <v>0</v>
      </c>
      <c r="CF200" s="13">
        <f t="shared" si="569"/>
        <v>0</v>
      </c>
      <c r="CG200" s="13">
        <f t="shared" si="570"/>
        <v>0</v>
      </c>
      <c r="CH200" s="13">
        <f t="shared" si="571"/>
        <v>0</v>
      </c>
      <c r="CI200" s="13">
        <f t="shared" si="572"/>
        <v>0</v>
      </c>
      <c r="CJ200" s="13">
        <f t="shared" si="573"/>
        <v>0</v>
      </c>
      <c r="CK200" s="13">
        <f t="shared" si="574"/>
        <v>0</v>
      </c>
      <c r="CL200" s="13">
        <f t="shared" si="575"/>
        <v>0</v>
      </c>
      <c r="CM200" s="13">
        <f t="shared" si="576"/>
        <v>0</v>
      </c>
      <c r="CN200" s="13">
        <f t="shared" si="577"/>
        <v>0</v>
      </c>
      <c r="CO200" s="13">
        <f t="shared" si="578"/>
        <v>0</v>
      </c>
      <c r="CP200" s="13">
        <f t="shared" si="579"/>
        <v>0</v>
      </c>
      <c r="CQ200" s="13">
        <f t="shared" si="580"/>
        <v>0</v>
      </c>
      <c r="CR200" s="13">
        <f t="shared" si="581"/>
        <v>0</v>
      </c>
      <c r="CS200" s="13">
        <f t="shared" si="582"/>
        <v>0</v>
      </c>
      <c r="CT200" s="13">
        <f t="shared" si="583"/>
        <v>0</v>
      </c>
      <c r="CU200" s="13">
        <f t="shared" si="584"/>
        <v>0</v>
      </c>
      <c r="CV200" s="13">
        <f t="shared" si="585"/>
        <v>0</v>
      </c>
      <c r="CW200" s="13">
        <f t="shared" si="586"/>
        <v>0</v>
      </c>
      <c r="CX200" s="13">
        <f t="shared" si="587"/>
        <v>0</v>
      </c>
      <c r="CY200" s="13">
        <f t="shared" si="588"/>
        <v>0</v>
      </c>
      <c r="CZ200" s="13">
        <f t="shared" si="589"/>
        <v>0</v>
      </c>
      <c r="DA200" s="13">
        <f t="shared" si="590"/>
        <v>0</v>
      </c>
      <c r="DB200" s="13">
        <f t="shared" si="591"/>
        <v>0</v>
      </c>
      <c r="DC200" s="13">
        <f t="shared" si="592"/>
        <v>0</v>
      </c>
      <c r="DD200" s="13">
        <f t="shared" si="593"/>
        <v>0</v>
      </c>
      <c r="DE200" s="13">
        <f t="shared" si="594"/>
        <v>0</v>
      </c>
      <c r="DF200" s="13">
        <f t="shared" si="595"/>
        <v>0</v>
      </c>
      <c r="DG200" s="13">
        <f t="shared" si="596"/>
        <v>0</v>
      </c>
      <c r="DH200" s="13">
        <f t="shared" si="597"/>
        <v>0</v>
      </c>
      <c r="DI200" s="13">
        <f t="shared" si="598"/>
        <v>0</v>
      </c>
      <c r="DJ200" s="13">
        <f t="shared" si="599"/>
        <v>0</v>
      </c>
      <c r="DK200" s="13">
        <f t="shared" si="600"/>
        <v>0</v>
      </c>
      <c r="DL200" s="13">
        <f t="shared" si="601"/>
        <v>0</v>
      </c>
      <c r="DM200" s="13">
        <f t="shared" si="602"/>
        <v>0</v>
      </c>
      <c r="DN200" s="13">
        <f t="shared" si="603"/>
        <v>0</v>
      </c>
      <c r="DO200" s="13">
        <f t="shared" si="604"/>
        <v>0</v>
      </c>
      <c r="DP200" s="13">
        <f t="shared" si="605"/>
        <v>0</v>
      </c>
      <c r="DQ200" s="13">
        <f t="shared" si="606"/>
        <v>0</v>
      </c>
      <c r="DR200" s="13">
        <f t="shared" si="607"/>
        <v>0</v>
      </c>
      <c r="DS200" s="13">
        <f t="shared" si="608"/>
        <v>0</v>
      </c>
      <c r="DT200" s="13">
        <f t="shared" si="609"/>
        <v>0</v>
      </c>
      <c r="DU200" s="13">
        <f t="shared" si="610"/>
        <v>0</v>
      </c>
      <c r="DV200" s="13">
        <f t="shared" si="611"/>
        <v>0</v>
      </c>
      <c r="DW200" s="13">
        <f t="shared" si="612"/>
        <v>0</v>
      </c>
      <c r="DX200" s="13">
        <f t="shared" si="613"/>
        <v>0</v>
      </c>
      <c r="DY200" s="13">
        <f t="shared" si="614"/>
        <v>0</v>
      </c>
      <c r="DZ200" s="13">
        <f t="shared" si="615"/>
        <v>0</v>
      </c>
      <c r="EA200" s="13">
        <f t="shared" si="616"/>
        <v>0</v>
      </c>
      <c r="EB200" s="13">
        <f t="shared" si="617"/>
        <v>0</v>
      </c>
      <c r="EC200" s="13">
        <f t="shared" si="618"/>
        <v>0</v>
      </c>
      <c r="ED200" s="13">
        <f t="shared" si="619"/>
        <v>0</v>
      </c>
      <c r="EE200" s="13">
        <f t="shared" si="620"/>
        <v>0</v>
      </c>
      <c r="EF200" s="13">
        <f t="shared" si="621"/>
        <v>0</v>
      </c>
      <c r="EG200" s="13">
        <f t="shared" si="622"/>
        <v>0</v>
      </c>
      <c r="EH200" s="13">
        <f t="shared" si="623"/>
        <v>0</v>
      </c>
      <c r="EI200" s="13">
        <f t="shared" si="624"/>
        <v>0</v>
      </c>
      <c r="EJ200" s="13">
        <f t="shared" si="625"/>
        <v>0</v>
      </c>
      <c r="EK200" s="13">
        <f t="shared" si="626"/>
        <v>0</v>
      </c>
      <c r="EL200" s="13">
        <f t="shared" si="627"/>
        <v>0</v>
      </c>
      <c r="EM200" s="13">
        <f t="shared" si="628"/>
        <v>0</v>
      </c>
      <c r="EN200" s="13">
        <f t="shared" si="629"/>
        <v>0</v>
      </c>
      <c r="EO200" s="13">
        <f t="shared" si="630"/>
        <v>0</v>
      </c>
      <c r="EP200" s="13">
        <f t="shared" si="631"/>
        <v>0</v>
      </c>
      <c r="EQ200" s="13">
        <f t="shared" si="632"/>
        <v>0</v>
      </c>
      <c r="ER200" s="13">
        <f t="shared" si="633"/>
        <v>0</v>
      </c>
      <c r="ES200" s="13">
        <f t="shared" si="634"/>
        <v>0</v>
      </c>
      <c r="ET200" s="13">
        <f t="shared" si="635"/>
        <v>0</v>
      </c>
      <c r="EU200" s="13">
        <f t="shared" si="636"/>
        <v>0</v>
      </c>
      <c r="EV200" s="13">
        <f t="shared" si="637"/>
        <v>0</v>
      </c>
      <c r="EW200" s="13">
        <f t="shared" si="638"/>
        <v>0</v>
      </c>
      <c r="EX200" s="13">
        <f t="shared" si="639"/>
        <v>0</v>
      </c>
      <c r="EY200" s="13">
        <f t="shared" si="640"/>
        <v>0</v>
      </c>
      <c r="EZ200" s="13">
        <f t="shared" si="641"/>
        <v>0</v>
      </c>
      <c r="FA200" s="13">
        <f t="shared" si="642"/>
        <v>0</v>
      </c>
      <c r="FB200" s="13">
        <f t="shared" si="643"/>
        <v>0</v>
      </c>
      <c r="FC200" s="13">
        <f t="shared" si="644"/>
        <v>0</v>
      </c>
      <c r="FD200" s="13">
        <f t="shared" si="645"/>
        <v>0</v>
      </c>
      <c r="FE200" s="13">
        <f t="shared" si="646"/>
        <v>0</v>
      </c>
      <c r="FF200" s="13">
        <f t="shared" si="647"/>
        <v>0</v>
      </c>
      <c r="FG200" s="13">
        <f t="shared" si="648"/>
        <v>0</v>
      </c>
      <c r="FH200" s="13">
        <f t="shared" si="649"/>
        <v>1</v>
      </c>
      <c r="FI200" s="13">
        <f t="shared" si="650"/>
        <v>0</v>
      </c>
      <c r="FJ200" s="13">
        <f t="shared" si="651"/>
        <v>0</v>
      </c>
      <c r="FK200" s="13">
        <f t="shared" si="652"/>
        <v>0</v>
      </c>
      <c r="FL200" s="13">
        <f t="shared" si="653"/>
        <v>0</v>
      </c>
      <c r="FM200" s="13">
        <f t="shared" si="654"/>
        <v>0</v>
      </c>
      <c r="FN200" s="13">
        <f t="shared" si="655"/>
        <v>0</v>
      </c>
      <c r="FO200" s="13">
        <f t="shared" si="656"/>
        <v>0</v>
      </c>
      <c r="FP200" s="13">
        <f t="shared" si="657"/>
        <v>0</v>
      </c>
      <c r="FQ200" s="13">
        <f t="shared" si="658"/>
        <v>0</v>
      </c>
      <c r="FR200" s="13">
        <f t="shared" si="659"/>
        <v>0</v>
      </c>
      <c r="FS200" s="13">
        <f t="shared" si="660"/>
        <v>0</v>
      </c>
      <c r="FT200" s="13">
        <f t="shared" si="661"/>
        <v>0</v>
      </c>
      <c r="FU200" s="13">
        <f t="shared" si="662"/>
        <v>0</v>
      </c>
      <c r="FV200" s="13">
        <f t="shared" si="663"/>
        <v>0</v>
      </c>
      <c r="FW200" s="13">
        <f t="shared" si="664"/>
        <v>0</v>
      </c>
      <c r="FX200" s="13">
        <f t="shared" si="665"/>
        <v>0</v>
      </c>
      <c r="FY200" s="13">
        <f t="shared" si="666"/>
        <v>0</v>
      </c>
      <c r="FZ200" s="13">
        <f t="shared" si="667"/>
        <v>0</v>
      </c>
      <c r="GA200" s="13">
        <f t="shared" si="668"/>
        <v>0</v>
      </c>
      <c r="GB200" s="13">
        <f t="shared" si="669"/>
        <v>0</v>
      </c>
      <c r="GC200" s="13">
        <f t="shared" si="670"/>
        <v>0</v>
      </c>
      <c r="GD200" s="13">
        <f t="shared" si="671"/>
        <v>0</v>
      </c>
      <c r="GE200" s="13">
        <f t="shared" si="672"/>
        <v>0</v>
      </c>
      <c r="GF200" s="13">
        <f t="shared" si="673"/>
        <v>0</v>
      </c>
      <c r="GG200" s="13">
        <f t="shared" si="674"/>
        <v>0</v>
      </c>
      <c r="GH200" s="30">
        <f t="shared" si="675"/>
        <v>2</v>
      </c>
    </row>
    <row r="201" spans="1:190">
      <c r="A201" s="2">
        <f>'database including 834 studies'!A201</f>
        <v>200</v>
      </c>
      <c r="B201" s="2">
        <f>'database including 834 studies'!J201</f>
        <v>1</v>
      </c>
      <c r="C201" s="2">
        <f>'database including 834 studies'!K201</f>
        <v>3</v>
      </c>
      <c r="D201" s="2">
        <f>'database including 834 studies'!L201</f>
        <v>1</v>
      </c>
      <c r="E201" s="2">
        <f>'database including 834 studies'!M201</f>
        <v>1</v>
      </c>
      <c r="F201" s="2">
        <f>'database including 834 studies'!N201</f>
        <v>0</v>
      </c>
      <c r="G201" s="2">
        <f>'database including 834 studies'!O201</f>
        <v>1</v>
      </c>
      <c r="H201" s="2">
        <f>'database including 834 studies'!P201</f>
        <v>0</v>
      </c>
      <c r="I201" s="2">
        <f>'database including 834 studies'!Q201</f>
        <v>0</v>
      </c>
      <c r="J201" s="2">
        <f>'database including 834 studies'!R201</f>
        <v>2021</v>
      </c>
      <c r="K201" s="29">
        <f>'database including 834 studies'!A731</f>
        <v>730</v>
      </c>
      <c r="L201" s="2">
        <f>'database including 834 studies'!J731</f>
        <v>0</v>
      </c>
      <c r="M201" s="2">
        <f>'database including 834 studies'!K731</f>
        <v>4</v>
      </c>
      <c r="N201" s="2">
        <f>'database including 834 studies'!L731</f>
        <v>1</v>
      </c>
      <c r="O201" s="2">
        <f>'database including 834 studies'!M731</f>
        <v>1</v>
      </c>
      <c r="P201" s="2">
        <f>'database including 834 studies'!N731</f>
        <v>1</v>
      </c>
      <c r="Q201" s="2">
        <f>'database including 834 studies'!O731</f>
        <v>0</v>
      </c>
      <c r="R201" s="2">
        <f>'database including 834 studies'!P731</f>
        <v>1</v>
      </c>
      <c r="S201" s="2">
        <f>'database including 834 studies'!Q731</f>
        <v>0</v>
      </c>
      <c r="T201" s="2">
        <f>'database including 834 studies'!R731</f>
        <v>2021</v>
      </c>
      <c r="V201" s="13">
        <f t="shared" si="507"/>
        <v>0</v>
      </c>
      <c r="W201" s="13">
        <f t="shared" si="508"/>
        <v>0</v>
      </c>
      <c r="X201" s="13">
        <f t="shared" si="509"/>
        <v>0</v>
      </c>
      <c r="Y201" s="13">
        <f t="shared" si="510"/>
        <v>0</v>
      </c>
      <c r="Z201" s="13">
        <f t="shared" si="511"/>
        <v>0</v>
      </c>
      <c r="AA201" s="13">
        <f t="shared" si="512"/>
        <v>0</v>
      </c>
      <c r="AB201" s="13">
        <f t="shared" si="513"/>
        <v>0</v>
      </c>
      <c r="AC201" s="13">
        <f t="shared" si="514"/>
        <v>0</v>
      </c>
      <c r="AD201" s="13">
        <f t="shared" si="515"/>
        <v>0</v>
      </c>
      <c r="AE201" s="13">
        <f t="shared" si="516"/>
        <v>0</v>
      </c>
      <c r="AF201" s="13">
        <f t="shared" si="517"/>
        <v>0</v>
      </c>
      <c r="AG201" s="13">
        <f t="shared" si="518"/>
        <v>0</v>
      </c>
      <c r="AH201" s="13">
        <f t="shared" si="519"/>
        <v>0</v>
      </c>
      <c r="AI201" s="13">
        <f t="shared" si="520"/>
        <v>0</v>
      </c>
      <c r="AJ201" s="13">
        <f t="shared" si="521"/>
        <v>0</v>
      </c>
      <c r="AK201" s="13">
        <f t="shared" si="522"/>
        <v>0</v>
      </c>
      <c r="AL201" s="13">
        <f t="shared" si="523"/>
        <v>0</v>
      </c>
      <c r="AM201" s="13">
        <f t="shared" si="524"/>
        <v>0</v>
      </c>
      <c r="AN201" s="13">
        <f t="shared" si="525"/>
        <v>0</v>
      </c>
      <c r="AO201" s="13">
        <f t="shared" si="526"/>
        <v>0</v>
      </c>
      <c r="AP201" s="13">
        <f t="shared" si="527"/>
        <v>0</v>
      </c>
      <c r="AQ201" s="13">
        <f t="shared" si="528"/>
        <v>0</v>
      </c>
      <c r="AR201" s="13">
        <f t="shared" si="529"/>
        <v>0</v>
      </c>
      <c r="AS201" s="13">
        <f t="shared" si="530"/>
        <v>0</v>
      </c>
      <c r="AT201" s="13">
        <f t="shared" si="531"/>
        <v>0</v>
      </c>
      <c r="AU201" s="13">
        <f t="shared" si="532"/>
        <v>0</v>
      </c>
      <c r="AV201" s="13">
        <f t="shared" si="533"/>
        <v>0</v>
      </c>
      <c r="AW201" s="13">
        <f t="shared" si="534"/>
        <v>0</v>
      </c>
      <c r="AX201" s="13">
        <f t="shared" si="535"/>
        <v>0</v>
      </c>
      <c r="AY201" s="13">
        <f t="shared" si="536"/>
        <v>0</v>
      </c>
      <c r="AZ201" s="13">
        <f t="shared" si="537"/>
        <v>0</v>
      </c>
      <c r="BA201" s="13">
        <f t="shared" si="538"/>
        <v>0</v>
      </c>
      <c r="BB201" s="13">
        <f t="shared" si="539"/>
        <v>0</v>
      </c>
      <c r="BC201" s="13">
        <f t="shared" si="540"/>
        <v>0</v>
      </c>
      <c r="BD201" s="13">
        <f t="shared" si="541"/>
        <v>0</v>
      </c>
      <c r="BE201" s="13">
        <f t="shared" si="542"/>
        <v>0</v>
      </c>
      <c r="BF201" s="13">
        <f t="shared" si="543"/>
        <v>0</v>
      </c>
      <c r="BG201" s="13">
        <f t="shared" si="544"/>
        <v>0</v>
      </c>
      <c r="BH201" s="13">
        <f t="shared" si="545"/>
        <v>0</v>
      </c>
      <c r="BI201" s="13">
        <f t="shared" si="546"/>
        <v>0</v>
      </c>
      <c r="BJ201" s="13">
        <f t="shared" si="547"/>
        <v>0</v>
      </c>
      <c r="BK201" s="13">
        <f t="shared" si="548"/>
        <v>0</v>
      </c>
      <c r="BL201" s="13">
        <f t="shared" si="549"/>
        <v>0</v>
      </c>
      <c r="BM201" s="13">
        <f t="shared" si="550"/>
        <v>0</v>
      </c>
      <c r="BN201" s="13">
        <f t="shared" si="551"/>
        <v>0</v>
      </c>
      <c r="BO201" s="13">
        <f t="shared" si="552"/>
        <v>0</v>
      </c>
      <c r="BP201" s="13">
        <f t="shared" si="553"/>
        <v>1</v>
      </c>
      <c r="BQ201" s="13">
        <f t="shared" si="554"/>
        <v>0</v>
      </c>
      <c r="BR201" s="13">
        <f t="shared" si="555"/>
        <v>0</v>
      </c>
      <c r="BS201" s="13">
        <f t="shared" si="556"/>
        <v>0</v>
      </c>
      <c r="BT201" s="13">
        <f t="shared" si="557"/>
        <v>0</v>
      </c>
      <c r="BU201" s="13">
        <f t="shared" si="558"/>
        <v>0</v>
      </c>
      <c r="BV201" s="13">
        <f t="shared" si="559"/>
        <v>0</v>
      </c>
      <c r="BW201" s="13">
        <f t="shared" si="560"/>
        <v>0</v>
      </c>
      <c r="BX201" s="13">
        <f t="shared" si="561"/>
        <v>0</v>
      </c>
      <c r="BY201" s="13">
        <f t="shared" si="562"/>
        <v>0</v>
      </c>
      <c r="BZ201" s="13">
        <f t="shared" si="563"/>
        <v>0</v>
      </c>
      <c r="CA201" s="13">
        <f t="shared" si="564"/>
        <v>0</v>
      </c>
      <c r="CB201" s="13">
        <f t="shared" si="565"/>
        <v>0</v>
      </c>
      <c r="CC201" s="13">
        <f t="shared" si="566"/>
        <v>0</v>
      </c>
      <c r="CD201" s="13">
        <f t="shared" si="567"/>
        <v>0</v>
      </c>
      <c r="CE201" s="13">
        <f t="shared" si="568"/>
        <v>0</v>
      </c>
      <c r="CF201" s="13">
        <f t="shared" si="569"/>
        <v>0</v>
      </c>
      <c r="CG201" s="13">
        <f t="shared" si="570"/>
        <v>0</v>
      </c>
      <c r="CH201" s="13">
        <f t="shared" si="571"/>
        <v>0</v>
      </c>
      <c r="CI201" s="13">
        <f t="shared" si="572"/>
        <v>0</v>
      </c>
      <c r="CJ201" s="13">
        <f t="shared" si="573"/>
        <v>0</v>
      </c>
      <c r="CK201" s="13">
        <f t="shared" si="574"/>
        <v>0</v>
      </c>
      <c r="CL201" s="13">
        <f t="shared" si="575"/>
        <v>0</v>
      </c>
      <c r="CM201" s="13">
        <f t="shared" si="576"/>
        <v>0</v>
      </c>
      <c r="CN201" s="13">
        <f t="shared" si="577"/>
        <v>0</v>
      </c>
      <c r="CO201" s="13">
        <f t="shared" si="578"/>
        <v>0</v>
      </c>
      <c r="CP201" s="13">
        <f t="shared" si="579"/>
        <v>0</v>
      </c>
      <c r="CQ201" s="13">
        <f t="shared" si="580"/>
        <v>0</v>
      </c>
      <c r="CR201" s="13">
        <f t="shared" si="581"/>
        <v>0</v>
      </c>
      <c r="CS201" s="13">
        <f t="shared" si="582"/>
        <v>0</v>
      </c>
      <c r="CT201" s="13">
        <f t="shared" si="583"/>
        <v>0</v>
      </c>
      <c r="CU201" s="13">
        <f t="shared" si="584"/>
        <v>0</v>
      </c>
      <c r="CV201" s="13">
        <f t="shared" si="585"/>
        <v>0</v>
      </c>
      <c r="CW201" s="13">
        <f t="shared" si="586"/>
        <v>0</v>
      </c>
      <c r="CX201" s="13">
        <f t="shared" si="587"/>
        <v>0</v>
      </c>
      <c r="CY201" s="13">
        <f t="shared" si="588"/>
        <v>0</v>
      </c>
      <c r="CZ201" s="13">
        <f t="shared" si="589"/>
        <v>0</v>
      </c>
      <c r="DA201" s="13">
        <f t="shared" si="590"/>
        <v>0</v>
      </c>
      <c r="DB201" s="13">
        <f t="shared" si="591"/>
        <v>0</v>
      </c>
      <c r="DC201" s="13">
        <f t="shared" si="592"/>
        <v>0</v>
      </c>
      <c r="DD201" s="13">
        <f t="shared" si="593"/>
        <v>0</v>
      </c>
      <c r="DE201" s="13">
        <f t="shared" si="594"/>
        <v>0</v>
      </c>
      <c r="DF201" s="13">
        <f t="shared" si="595"/>
        <v>0</v>
      </c>
      <c r="DG201" s="13">
        <f t="shared" si="596"/>
        <v>0</v>
      </c>
      <c r="DH201" s="13">
        <f t="shared" si="597"/>
        <v>0</v>
      </c>
      <c r="DI201" s="13">
        <f t="shared" si="598"/>
        <v>0</v>
      </c>
      <c r="DJ201" s="13">
        <f t="shared" si="599"/>
        <v>0</v>
      </c>
      <c r="DK201" s="13">
        <f t="shared" si="600"/>
        <v>0</v>
      </c>
      <c r="DL201" s="13">
        <f t="shared" si="601"/>
        <v>0</v>
      </c>
      <c r="DM201" s="13">
        <f t="shared" si="602"/>
        <v>0</v>
      </c>
      <c r="DN201" s="13">
        <f t="shared" si="603"/>
        <v>0</v>
      </c>
      <c r="DO201" s="13">
        <f t="shared" si="604"/>
        <v>0</v>
      </c>
      <c r="DP201" s="13">
        <f t="shared" si="605"/>
        <v>0</v>
      </c>
      <c r="DQ201" s="13">
        <f t="shared" si="606"/>
        <v>0</v>
      </c>
      <c r="DR201" s="13">
        <f t="shared" si="607"/>
        <v>0</v>
      </c>
      <c r="DS201" s="13">
        <f t="shared" si="608"/>
        <v>0</v>
      </c>
      <c r="DT201" s="13">
        <f t="shared" si="609"/>
        <v>0</v>
      </c>
      <c r="DU201" s="13">
        <f t="shared" si="610"/>
        <v>0</v>
      </c>
      <c r="DV201" s="13">
        <f t="shared" si="611"/>
        <v>0</v>
      </c>
      <c r="DW201" s="13">
        <f t="shared" si="612"/>
        <v>0</v>
      </c>
      <c r="DX201" s="13">
        <f t="shared" si="613"/>
        <v>0</v>
      </c>
      <c r="DY201" s="13">
        <f t="shared" si="614"/>
        <v>0</v>
      </c>
      <c r="DZ201" s="13">
        <f t="shared" si="615"/>
        <v>0</v>
      </c>
      <c r="EA201" s="13">
        <f t="shared" si="616"/>
        <v>0</v>
      </c>
      <c r="EB201" s="13">
        <f t="shared" si="617"/>
        <v>0</v>
      </c>
      <c r="EC201" s="13">
        <f t="shared" si="618"/>
        <v>0</v>
      </c>
      <c r="ED201" s="13">
        <f t="shared" si="619"/>
        <v>0</v>
      </c>
      <c r="EE201" s="13">
        <f t="shared" si="620"/>
        <v>0</v>
      </c>
      <c r="EF201" s="13">
        <f t="shared" si="621"/>
        <v>0</v>
      </c>
      <c r="EG201" s="13">
        <f t="shared" si="622"/>
        <v>0</v>
      </c>
      <c r="EH201" s="13">
        <f t="shared" si="623"/>
        <v>0</v>
      </c>
      <c r="EI201" s="13">
        <f t="shared" si="624"/>
        <v>0</v>
      </c>
      <c r="EJ201" s="13">
        <f t="shared" si="625"/>
        <v>0</v>
      </c>
      <c r="EK201" s="13">
        <f t="shared" si="626"/>
        <v>0</v>
      </c>
      <c r="EL201" s="13">
        <f t="shared" si="627"/>
        <v>0</v>
      </c>
      <c r="EM201" s="13">
        <f t="shared" si="628"/>
        <v>0</v>
      </c>
      <c r="EN201" s="13">
        <f t="shared" si="629"/>
        <v>0</v>
      </c>
      <c r="EO201" s="13">
        <f t="shared" si="630"/>
        <v>0</v>
      </c>
      <c r="EP201" s="13">
        <f t="shared" si="631"/>
        <v>0</v>
      </c>
      <c r="EQ201" s="13">
        <f t="shared" si="632"/>
        <v>0</v>
      </c>
      <c r="ER201" s="13">
        <f t="shared" si="633"/>
        <v>0</v>
      </c>
      <c r="ES201" s="13">
        <f t="shared" si="634"/>
        <v>0</v>
      </c>
      <c r="ET201" s="13">
        <f t="shared" si="635"/>
        <v>0</v>
      </c>
      <c r="EU201" s="13">
        <f t="shared" si="636"/>
        <v>0</v>
      </c>
      <c r="EV201" s="13">
        <f t="shared" si="637"/>
        <v>0</v>
      </c>
      <c r="EW201" s="13">
        <f t="shared" si="638"/>
        <v>0</v>
      </c>
      <c r="EX201" s="13">
        <f t="shared" si="639"/>
        <v>0</v>
      </c>
      <c r="EY201" s="13">
        <f t="shared" si="640"/>
        <v>0</v>
      </c>
      <c r="EZ201" s="13">
        <f t="shared" si="641"/>
        <v>0</v>
      </c>
      <c r="FA201" s="13">
        <f t="shared" si="642"/>
        <v>0</v>
      </c>
      <c r="FB201" s="13">
        <f t="shared" si="643"/>
        <v>0</v>
      </c>
      <c r="FC201" s="13">
        <f t="shared" si="644"/>
        <v>0</v>
      </c>
      <c r="FD201" s="13">
        <f t="shared" si="645"/>
        <v>0</v>
      </c>
      <c r="FE201" s="13">
        <f t="shared" si="646"/>
        <v>0</v>
      </c>
      <c r="FF201" s="13">
        <f t="shared" si="647"/>
        <v>0</v>
      </c>
      <c r="FG201" s="13">
        <f t="shared" si="648"/>
        <v>0</v>
      </c>
      <c r="FH201" s="13">
        <f t="shared" si="649"/>
        <v>1</v>
      </c>
      <c r="FI201" s="13">
        <f t="shared" si="650"/>
        <v>0</v>
      </c>
      <c r="FJ201" s="13">
        <f t="shared" si="651"/>
        <v>0</v>
      </c>
      <c r="FK201" s="13">
        <f t="shared" si="652"/>
        <v>0</v>
      </c>
      <c r="FL201" s="13">
        <f t="shared" si="653"/>
        <v>0</v>
      </c>
      <c r="FM201" s="13">
        <f t="shared" si="654"/>
        <v>0</v>
      </c>
      <c r="FN201" s="13">
        <f t="shared" si="655"/>
        <v>0</v>
      </c>
      <c r="FO201" s="13">
        <f t="shared" si="656"/>
        <v>0</v>
      </c>
      <c r="FP201" s="13">
        <f t="shared" si="657"/>
        <v>0</v>
      </c>
      <c r="FQ201" s="13">
        <f t="shared" si="658"/>
        <v>0</v>
      </c>
      <c r="FR201" s="13">
        <f t="shared" si="659"/>
        <v>0</v>
      </c>
      <c r="FS201" s="13">
        <f t="shared" si="660"/>
        <v>0</v>
      </c>
      <c r="FT201" s="13">
        <f t="shared" si="661"/>
        <v>0</v>
      </c>
      <c r="FU201" s="13">
        <f t="shared" si="662"/>
        <v>0</v>
      </c>
      <c r="FV201" s="13">
        <f t="shared" si="663"/>
        <v>0</v>
      </c>
      <c r="FW201" s="13">
        <f t="shared" si="664"/>
        <v>0</v>
      </c>
      <c r="FX201" s="13">
        <f t="shared" si="665"/>
        <v>0</v>
      </c>
      <c r="FY201" s="13">
        <f t="shared" si="666"/>
        <v>0</v>
      </c>
      <c r="FZ201" s="13">
        <f t="shared" si="667"/>
        <v>0</v>
      </c>
      <c r="GA201" s="13">
        <f t="shared" si="668"/>
        <v>0</v>
      </c>
      <c r="GB201" s="13">
        <f t="shared" si="669"/>
        <v>0</v>
      </c>
      <c r="GC201" s="13">
        <f t="shared" si="670"/>
        <v>0</v>
      </c>
      <c r="GD201" s="13">
        <f t="shared" si="671"/>
        <v>0</v>
      </c>
      <c r="GE201" s="13">
        <f t="shared" si="672"/>
        <v>0</v>
      </c>
      <c r="GF201" s="13">
        <f t="shared" si="673"/>
        <v>0</v>
      </c>
      <c r="GG201" s="13">
        <f t="shared" si="674"/>
        <v>0</v>
      </c>
      <c r="GH201" s="30">
        <f t="shared" si="675"/>
        <v>2</v>
      </c>
    </row>
    <row r="202" spans="1:190">
      <c r="A202" s="2">
        <f>'database including 834 studies'!A202</f>
        <v>201</v>
      </c>
      <c r="B202" s="2">
        <f>'database including 834 studies'!J202</f>
        <v>1</v>
      </c>
      <c r="C202" s="2">
        <f>'database including 834 studies'!K202</f>
        <v>3</v>
      </c>
      <c r="D202" s="2">
        <f>'database including 834 studies'!L202</f>
        <v>0</v>
      </c>
      <c r="E202" s="2">
        <f>'database including 834 studies'!M202</f>
        <v>0</v>
      </c>
      <c r="F202" s="2">
        <f>'database including 834 studies'!N202</f>
        <v>1</v>
      </c>
      <c r="G202" s="2">
        <f>'database including 834 studies'!O202</f>
        <v>1</v>
      </c>
      <c r="H202" s="2">
        <f>'database including 834 studies'!P202</f>
        <v>1</v>
      </c>
      <c r="I202" s="2">
        <f>'database including 834 studies'!Q202</f>
        <v>0</v>
      </c>
      <c r="J202" s="2">
        <f>'database including 834 studies'!R202</f>
        <v>2018</v>
      </c>
      <c r="K202" s="29">
        <f>'database including 834 studies'!A732</f>
        <v>731</v>
      </c>
      <c r="L202" s="2">
        <f>'database including 834 studies'!J732</f>
        <v>0</v>
      </c>
      <c r="M202" s="2">
        <f>'database including 834 studies'!K732</f>
        <v>4</v>
      </c>
      <c r="N202" s="2">
        <f>'database including 834 studies'!L732</f>
        <v>0</v>
      </c>
      <c r="O202" s="2">
        <f>'database including 834 studies'!M732</f>
        <v>1</v>
      </c>
      <c r="P202" s="2">
        <f>'database including 834 studies'!N732</f>
        <v>1</v>
      </c>
      <c r="Q202" s="2">
        <f>'database including 834 studies'!O732</f>
        <v>0</v>
      </c>
      <c r="R202" s="2">
        <f>'database including 834 studies'!P732</f>
        <v>1</v>
      </c>
      <c r="S202" s="2">
        <f>'database including 834 studies'!Q732</f>
        <v>1</v>
      </c>
      <c r="T202" s="2">
        <f>'database including 834 studies'!R732</f>
        <v>2015</v>
      </c>
      <c r="V202" s="13">
        <f t="shared" si="507"/>
        <v>0</v>
      </c>
      <c r="W202" s="13">
        <f t="shared" si="508"/>
        <v>0</v>
      </c>
      <c r="X202" s="13">
        <f t="shared" si="509"/>
        <v>0</v>
      </c>
      <c r="Y202" s="13">
        <f t="shared" si="510"/>
        <v>0</v>
      </c>
      <c r="Z202" s="13">
        <f t="shared" si="511"/>
        <v>0</v>
      </c>
      <c r="AA202" s="13">
        <f t="shared" si="512"/>
        <v>0</v>
      </c>
      <c r="AB202" s="13">
        <f t="shared" si="513"/>
        <v>0</v>
      </c>
      <c r="AC202" s="13">
        <f t="shared" si="514"/>
        <v>0</v>
      </c>
      <c r="AD202" s="13">
        <f t="shared" si="515"/>
        <v>0</v>
      </c>
      <c r="AE202" s="13">
        <f t="shared" si="516"/>
        <v>0</v>
      </c>
      <c r="AF202" s="13">
        <f t="shared" si="517"/>
        <v>0</v>
      </c>
      <c r="AG202" s="13">
        <f t="shared" si="518"/>
        <v>0</v>
      </c>
      <c r="AH202" s="13">
        <f t="shared" si="519"/>
        <v>0</v>
      </c>
      <c r="AI202" s="13">
        <f t="shared" si="520"/>
        <v>0</v>
      </c>
      <c r="AJ202" s="13">
        <f t="shared" si="521"/>
        <v>0</v>
      </c>
      <c r="AK202" s="13">
        <f t="shared" si="522"/>
        <v>0</v>
      </c>
      <c r="AL202" s="13">
        <f t="shared" si="523"/>
        <v>0</v>
      </c>
      <c r="AM202" s="13">
        <f t="shared" si="524"/>
        <v>0</v>
      </c>
      <c r="AN202" s="13">
        <f t="shared" si="525"/>
        <v>0</v>
      </c>
      <c r="AO202" s="13">
        <f t="shared" si="526"/>
        <v>0</v>
      </c>
      <c r="AP202" s="13">
        <f t="shared" si="527"/>
        <v>0</v>
      </c>
      <c r="AQ202" s="13">
        <f t="shared" si="528"/>
        <v>0</v>
      </c>
      <c r="AR202" s="13">
        <f t="shared" si="529"/>
        <v>0</v>
      </c>
      <c r="AS202" s="13">
        <f t="shared" si="530"/>
        <v>0</v>
      </c>
      <c r="AT202" s="13">
        <f t="shared" si="531"/>
        <v>0</v>
      </c>
      <c r="AU202" s="13">
        <f t="shared" si="532"/>
        <v>0</v>
      </c>
      <c r="AV202" s="13">
        <f t="shared" si="533"/>
        <v>0</v>
      </c>
      <c r="AW202" s="13">
        <f t="shared" si="534"/>
        <v>0</v>
      </c>
      <c r="AX202" s="13">
        <f t="shared" si="535"/>
        <v>0</v>
      </c>
      <c r="AY202" s="13">
        <f t="shared" si="536"/>
        <v>0</v>
      </c>
      <c r="AZ202" s="13">
        <f t="shared" si="537"/>
        <v>0</v>
      </c>
      <c r="BA202" s="13">
        <f t="shared" si="538"/>
        <v>0</v>
      </c>
      <c r="BB202" s="13">
        <f t="shared" si="539"/>
        <v>0</v>
      </c>
      <c r="BC202" s="13">
        <f t="shared" si="540"/>
        <v>0</v>
      </c>
      <c r="BD202" s="13">
        <f t="shared" si="541"/>
        <v>0</v>
      </c>
      <c r="BE202" s="13">
        <f t="shared" si="542"/>
        <v>0</v>
      </c>
      <c r="BF202" s="13">
        <f t="shared" si="543"/>
        <v>0</v>
      </c>
      <c r="BG202" s="13">
        <f t="shared" si="544"/>
        <v>0</v>
      </c>
      <c r="BH202" s="13">
        <f t="shared" si="545"/>
        <v>0</v>
      </c>
      <c r="BI202" s="13">
        <f t="shared" si="546"/>
        <v>0</v>
      </c>
      <c r="BJ202" s="13">
        <f t="shared" si="547"/>
        <v>0</v>
      </c>
      <c r="BK202" s="13">
        <f t="shared" si="548"/>
        <v>0</v>
      </c>
      <c r="BL202" s="13">
        <f t="shared" si="549"/>
        <v>0</v>
      </c>
      <c r="BM202" s="13">
        <f t="shared" si="550"/>
        <v>1</v>
      </c>
      <c r="BN202" s="13">
        <f t="shared" si="551"/>
        <v>0</v>
      </c>
      <c r="BO202" s="13">
        <f t="shared" si="552"/>
        <v>0</v>
      </c>
      <c r="BP202" s="13">
        <f t="shared" si="553"/>
        <v>0</v>
      </c>
      <c r="BQ202" s="13">
        <f t="shared" si="554"/>
        <v>0</v>
      </c>
      <c r="BR202" s="13">
        <f t="shared" si="555"/>
        <v>0</v>
      </c>
      <c r="BS202" s="13">
        <f t="shared" si="556"/>
        <v>0</v>
      </c>
      <c r="BT202" s="13">
        <f t="shared" si="557"/>
        <v>0</v>
      </c>
      <c r="BU202" s="13">
        <f t="shared" si="558"/>
        <v>0</v>
      </c>
      <c r="BV202" s="13">
        <f t="shared" si="559"/>
        <v>0</v>
      </c>
      <c r="BW202" s="13">
        <f t="shared" si="560"/>
        <v>0</v>
      </c>
      <c r="BX202" s="13">
        <f t="shared" si="561"/>
        <v>0</v>
      </c>
      <c r="BY202" s="13">
        <f t="shared" si="562"/>
        <v>0</v>
      </c>
      <c r="BZ202" s="13">
        <f t="shared" si="563"/>
        <v>0</v>
      </c>
      <c r="CA202" s="13">
        <f t="shared" si="564"/>
        <v>0</v>
      </c>
      <c r="CB202" s="13">
        <f t="shared" si="565"/>
        <v>0</v>
      </c>
      <c r="CC202" s="13">
        <f t="shared" si="566"/>
        <v>0</v>
      </c>
      <c r="CD202" s="13">
        <f t="shared" si="567"/>
        <v>0</v>
      </c>
      <c r="CE202" s="13">
        <f t="shared" si="568"/>
        <v>0</v>
      </c>
      <c r="CF202" s="13">
        <f t="shared" si="569"/>
        <v>0</v>
      </c>
      <c r="CG202" s="13">
        <f t="shared" si="570"/>
        <v>0</v>
      </c>
      <c r="CH202" s="13">
        <f t="shared" si="571"/>
        <v>0</v>
      </c>
      <c r="CI202" s="13">
        <f t="shared" si="572"/>
        <v>0</v>
      </c>
      <c r="CJ202" s="13">
        <f t="shared" si="573"/>
        <v>0</v>
      </c>
      <c r="CK202" s="13">
        <f t="shared" si="574"/>
        <v>0</v>
      </c>
      <c r="CL202" s="13">
        <f t="shared" si="575"/>
        <v>0</v>
      </c>
      <c r="CM202" s="13">
        <f t="shared" si="576"/>
        <v>0</v>
      </c>
      <c r="CN202" s="13">
        <f t="shared" si="577"/>
        <v>0</v>
      </c>
      <c r="CO202" s="13">
        <f t="shared" si="578"/>
        <v>0</v>
      </c>
      <c r="CP202" s="13">
        <f t="shared" si="579"/>
        <v>0</v>
      </c>
      <c r="CQ202" s="13">
        <f t="shared" si="580"/>
        <v>0</v>
      </c>
      <c r="CR202" s="13">
        <f t="shared" si="581"/>
        <v>0</v>
      </c>
      <c r="CS202" s="13">
        <f t="shared" si="582"/>
        <v>0</v>
      </c>
      <c r="CT202" s="13">
        <f t="shared" si="583"/>
        <v>0</v>
      </c>
      <c r="CU202" s="13">
        <f t="shared" si="584"/>
        <v>0</v>
      </c>
      <c r="CV202" s="13">
        <f t="shared" si="585"/>
        <v>0</v>
      </c>
      <c r="CW202" s="13">
        <f t="shared" si="586"/>
        <v>0</v>
      </c>
      <c r="CX202" s="13">
        <f t="shared" si="587"/>
        <v>0</v>
      </c>
      <c r="CY202" s="13">
        <f t="shared" si="588"/>
        <v>0</v>
      </c>
      <c r="CZ202" s="13">
        <f t="shared" si="589"/>
        <v>0</v>
      </c>
      <c r="DA202" s="13">
        <f t="shared" si="590"/>
        <v>0</v>
      </c>
      <c r="DB202" s="13">
        <f t="shared" si="591"/>
        <v>0</v>
      </c>
      <c r="DC202" s="13">
        <f t="shared" si="592"/>
        <v>0</v>
      </c>
      <c r="DD202" s="13">
        <f t="shared" si="593"/>
        <v>0</v>
      </c>
      <c r="DE202" s="13">
        <f t="shared" si="594"/>
        <v>0</v>
      </c>
      <c r="DF202" s="13">
        <f t="shared" si="595"/>
        <v>0</v>
      </c>
      <c r="DG202" s="13">
        <f t="shared" si="596"/>
        <v>0</v>
      </c>
      <c r="DH202" s="13">
        <f t="shared" si="597"/>
        <v>0</v>
      </c>
      <c r="DI202" s="13">
        <f t="shared" si="598"/>
        <v>0</v>
      </c>
      <c r="DJ202" s="13">
        <f t="shared" si="599"/>
        <v>0</v>
      </c>
      <c r="DK202" s="13">
        <f t="shared" si="600"/>
        <v>0</v>
      </c>
      <c r="DL202" s="13">
        <f t="shared" si="601"/>
        <v>0</v>
      </c>
      <c r="DM202" s="13">
        <f t="shared" si="602"/>
        <v>0</v>
      </c>
      <c r="DN202" s="13">
        <f t="shared" si="603"/>
        <v>0</v>
      </c>
      <c r="DO202" s="13">
        <f t="shared" si="604"/>
        <v>0</v>
      </c>
      <c r="DP202" s="13">
        <f t="shared" si="605"/>
        <v>0</v>
      </c>
      <c r="DQ202" s="13">
        <f t="shared" si="606"/>
        <v>0</v>
      </c>
      <c r="DR202" s="13">
        <f t="shared" si="607"/>
        <v>0</v>
      </c>
      <c r="DS202" s="13">
        <f t="shared" si="608"/>
        <v>0</v>
      </c>
      <c r="DT202" s="13">
        <f t="shared" si="609"/>
        <v>0</v>
      </c>
      <c r="DU202" s="13">
        <f t="shared" si="610"/>
        <v>0</v>
      </c>
      <c r="DV202" s="13">
        <f t="shared" si="611"/>
        <v>0</v>
      </c>
      <c r="DW202" s="13">
        <f t="shared" si="612"/>
        <v>0</v>
      </c>
      <c r="DX202" s="13">
        <f t="shared" si="613"/>
        <v>0</v>
      </c>
      <c r="DY202" s="13">
        <f t="shared" si="614"/>
        <v>0</v>
      </c>
      <c r="DZ202" s="13">
        <f t="shared" si="615"/>
        <v>0</v>
      </c>
      <c r="EA202" s="13">
        <f t="shared" si="616"/>
        <v>0</v>
      </c>
      <c r="EB202" s="13">
        <f t="shared" si="617"/>
        <v>0</v>
      </c>
      <c r="EC202" s="13">
        <f t="shared" si="618"/>
        <v>0</v>
      </c>
      <c r="ED202" s="13">
        <f t="shared" si="619"/>
        <v>0</v>
      </c>
      <c r="EE202" s="13">
        <f t="shared" si="620"/>
        <v>0</v>
      </c>
      <c r="EF202" s="13">
        <f t="shared" si="621"/>
        <v>0</v>
      </c>
      <c r="EG202" s="13">
        <f t="shared" si="622"/>
        <v>0</v>
      </c>
      <c r="EH202" s="13">
        <f t="shared" si="623"/>
        <v>0</v>
      </c>
      <c r="EI202" s="13">
        <f t="shared" si="624"/>
        <v>0</v>
      </c>
      <c r="EJ202" s="13">
        <f t="shared" si="625"/>
        <v>0</v>
      </c>
      <c r="EK202" s="13">
        <f t="shared" si="626"/>
        <v>0</v>
      </c>
      <c r="EL202" s="13">
        <f t="shared" si="627"/>
        <v>0</v>
      </c>
      <c r="EM202" s="13">
        <f t="shared" si="628"/>
        <v>0</v>
      </c>
      <c r="EN202" s="13">
        <f t="shared" si="629"/>
        <v>0</v>
      </c>
      <c r="EO202" s="13">
        <f t="shared" si="630"/>
        <v>0</v>
      </c>
      <c r="EP202" s="13">
        <f t="shared" si="631"/>
        <v>0</v>
      </c>
      <c r="EQ202" s="13">
        <f t="shared" si="632"/>
        <v>0</v>
      </c>
      <c r="ER202" s="13">
        <f t="shared" si="633"/>
        <v>0</v>
      </c>
      <c r="ES202" s="13">
        <f t="shared" si="634"/>
        <v>0</v>
      </c>
      <c r="ET202" s="13">
        <f t="shared" si="635"/>
        <v>0</v>
      </c>
      <c r="EU202" s="13">
        <f t="shared" si="636"/>
        <v>0</v>
      </c>
      <c r="EV202" s="13">
        <f t="shared" si="637"/>
        <v>0</v>
      </c>
      <c r="EW202" s="13">
        <f t="shared" si="638"/>
        <v>0</v>
      </c>
      <c r="EX202" s="13">
        <f t="shared" si="639"/>
        <v>0</v>
      </c>
      <c r="EY202" s="13">
        <f t="shared" si="640"/>
        <v>0</v>
      </c>
      <c r="EZ202" s="13">
        <f t="shared" si="641"/>
        <v>0</v>
      </c>
      <c r="FA202" s="13">
        <f t="shared" si="642"/>
        <v>0</v>
      </c>
      <c r="FB202" s="13">
        <f t="shared" si="643"/>
        <v>1</v>
      </c>
      <c r="FC202" s="13">
        <f t="shared" si="644"/>
        <v>0</v>
      </c>
      <c r="FD202" s="13">
        <f t="shared" si="645"/>
        <v>0</v>
      </c>
      <c r="FE202" s="13">
        <f t="shared" si="646"/>
        <v>0</v>
      </c>
      <c r="FF202" s="13">
        <f t="shared" si="647"/>
        <v>0</v>
      </c>
      <c r="FG202" s="13">
        <f t="shared" si="648"/>
        <v>0</v>
      </c>
      <c r="FH202" s="13">
        <f t="shared" si="649"/>
        <v>0</v>
      </c>
      <c r="FI202" s="13">
        <f t="shared" si="650"/>
        <v>0</v>
      </c>
      <c r="FJ202" s="13">
        <f t="shared" si="651"/>
        <v>0</v>
      </c>
      <c r="FK202" s="13">
        <f t="shared" si="652"/>
        <v>0</v>
      </c>
      <c r="FL202" s="13">
        <f t="shared" si="653"/>
        <v>0</v>
      </c>
      <c r="FM202" s="13">
        <f t="shared" si="654"/>
        <v>0</v>
      </c>
      <c r="FN202" s="13">
        <f t="shared" si="655"/>
        <v>0</v>
      </c>
      <c r="FO202" s="13">
        <f t="shared" si="656"/>
        <v>0</v>
      </c>
      <c r="FP202" s="13">
        <f t="shared" si="657"/>
        <v>0</v>
      </c>
      <c r="FQ202" s="13">
        <f t="shared" si="658"/>
        <v>0</v>
      </c>
      <c r="FR202" s="13">
        <f t="shared" si="659"/>
        <v>0</v>
      </c>
      <c r="FS202" s="13">
        <f t="shared" si="660"/>
        <v>0</v>
      </c>
      <c r="FT202" s="13">
        <f t="shared" si="661"/>
        <v>0</v>
      </c>
      <c r="FU202" s="13">
        <f t="shared" si="662"/>
        <v>0</v>
      </c>
      <c r="FV202" s="13">
        <f t="shared" si="663"/>
        <v>0</v>
      </c>
      <c r="FW202" s="13">
        <f t="shared" si="664"/>
        <v>0</v>
      </c>
      <c r="FX202" s="13">
        <f t="shared" si="665"/>
        <v>0</v>
      </c>
      <c r="FY202" s="13">
        <f t="shared" si="666"/>
        <v>0</v>
      </c>
      <c r="FZ202" s="13">
        <f t="shared" si="667"/>
        <v>0</v>
      </c>
      <c r="GA202" s="13">
        <f t="shared" si="668"/>
        <v>0</v>
      </c>
      <c r="GB202" s="13">
        <f t="shared" si="669"/>
        <v>0</v>
      </c>
      <c r="GC202" s="13">
        <f t="shared" si="670"/>
        <v>0</v>
      </c>
      <c r="GD202" s="13">
        <f t="shared" si="671"/>
        <v>0</v>
      </c>
      <c r="GE202" s="13">
        <f t="shared" si="672"/>
        <v>0</v>
      </c>
      <c r="GF202" s="13">
        <f t="shared" si="673"/>
        <v>0</v>
      </c>
      <c r="GG202" s="13">
        <f t="shared" si="674"/>
        <v>0</v>
      </c>
      <c r="GH202" s="30">
        <f t="shared" si="675"/>
        <v>2</v>
      </c>
    </row>
    <row r="203" spans="1:190">
      <c r="A203" s="2">
        <f>'database including 834 studies'!A203</f>
        <v>202</v>
      </c>
      <c r="B203" s="2">
        <f>'database including 834 studies'!J203</f>
        <v>1</v>
      </c>
      <c r="C203" s="2">
        <f>'database including 834 studies'!K203</f>
        <v>3</v>
      </c>
      <c r="D203" s="2">
        <f>'database including 834 studies'!L203</f>
        <v>1</v>
      </c>
      <c r="E203" s="2">
        <f>'database including 834 studies'!M203</f>
        <v>1</v>
      </c>
      <c r="F203" s="2">
        <f>'database including 834 studies'!N203</f>
        <v>0</v>
      </c>
      <c r="G203" s="2">
        <f>'database including 834 studies'!O203</f>
        <v>0</v>
      </c>
      <c r="H203" s="2">
        <f>'database including 834 studies'!P203</f>
        <v>1</v>
      </c>
      <c r="I203" s="2">
        <f>'database including 834 studies'!Q203</f>
        <v>0</v>
      </c>
      <c r="J203" s="2">
        <f>'database including 834 studies'!R203</f>
        <v>2018</v>
      </c>
      <c r="K203" s="29">
        <f>'database including 834 studies'!A733</f>
        <v>732</v>
      </c>
      <c r="L203" s="2">
        <f>'database including 834 studies'!J733</f>
        <v>0</v>
      </c>
      <c r="M203" s="2">
        <f>'database including 834 studies'!K733</f>
        <v>4</v>
      </c>
      <c r="N203" s="2">
        <f>'database including 834 studies'!L733</f>
        <v>1</v>
      </c>
      <c r="O203" s="2">
        <f>'database including 834 studies'!M733</f>
        <v>1</v>
      </c>
      <c r="P203" s="2">
        <f>'database including 834 studies'!N733</f>
        <v>1</v>
      </c>
      <c r="Q203" s="2">
        <f>'database including 834 studies'!O733</f>
        <v>1</v>
      </c>
      <c r="R203" s="2">
        <f>'database including 834 studies'!P733</f>
        <v>0</v>
      </c>
      <c r="S203" s="2">
        <f>'database including 834 studies'!Q733</f>
        <v>0</v>
      </c>
      <c r="T203" s="2">
        <f>'database including 834 studies'!R733</f>
        <v>2019</v>
      </c>
      <c r="V203" s="13">
        <f t="shared" si="507"/>
        <v>0</v>
      </c>
      <c r="W203" s="13">
        <f t="shared" si="508"/>
        <v>0</v>
      </c>
      <c r="X203" s="13">
        <f t="shared" si="509"/>
        <v>0</v>
      </c>
      <c r="Y203" s="13">
        <f t="shared" si="510"/>
        <v>0</v>
      </c>
      <c r="Z203" s="13">
        <f t="shared" si="511"/>
        <v>0</v>
      </c>
      <c r="AA203" s="13">
        <f t="shared" si="512"/>
        <v>0</v>
      </c>
      <c r="AB203" s="13">
        <f t="shared" si="513"/>
        <v>0</v>
      </c>
      <c r="AC203" s="13">
        <f t="shared" si="514"/>
        <v>0</v>
      </c>
      <c r="AD203" s="13">
        <f t="shared" si="515"/>
        <v>0</v>
      </c>
      <c r="AE203" s="13">
        <f t="shared" si="516"/>
        <v>0</v>
      </c>
      <c r="AF203" s="13">
        <f t="shared" si="517"/>
        <v>0</v>
      </c>
      <c r="AG203" s="13">
        <f t="shared" si="518"/>
        <v>0</v>
      </c>
      <c r="AH203" s="13">
        <f t="shared" si="519"/>
        <v>0</v>
      </c>
      <c r="AI203" s="13">
        <f t="shared" si="520"/>
        <v>0</v>
      </c>
      <c r="AJ203" s="13">
        <f t="shared" si="521"/>
        <v>0</v>
      </c>
      <c r="AK203" s="13">
        <f t="shared" si="522"/>
        <v>0</v>
      </c>
      <c r="AL203" s="13">
        <f t="shared" si="523"/>
        <v>0</v>
      </c>
      <c r="AM203" s="13">
        <f t="shared" si="524"/>
        <v>0</v>
      </c>
      <c r="AN203" s="13">
        <f t="shared" si="525"/>
        <v>0</v>
      </c>
      <c r="AO203" s="13">
        <f t="shared" si="526"/>
        <v>0</v>
      </c>
      <c r="AP203" s="13">
        <f t="shared" si="527"/>
        <v>0</v>
      </c>
      <c r="AQ203" s="13">
        <f t="shared" si="528"/>
        <v>0</v>
      </c>
      <c r="AR203" s="13">
        <f t="shared" si="529"/>
        <v>0</v>
      </c>
      <c r="AS203" s="13">
        <f t="shared" si="530"/>
        <v>0</v>
      </c>
      <c r="AT203" s="13">
        <f t="shared" si="531"/>
        <v>0</v>
      </c>
      <c r="AU203" s="13">
        <f t="shared" si="532"/>
        <v>0</v>
      </c>
      <c r="AV203" s="13">
        <f t="shared" si="533"/>
        <v>0</v>
      </c>
      <c r="AW203" s="13">
        <f t="shared" si="534"/>
        <v>0</v>
      </c>
      <c r="AX203" s="13">
        <f t="shared" si="535"/>
        <v>0</v>
      </c>
      <c r="AY203" s="13">
        <f t="shared" si="536"/>
        <v>0</v>
      </c>
      <c r="AZ203" s="13">
        <f t="shared" si="537"/>
        <v>0</v>
      </c>
      <c r="BA203" s="13">
        <f t="shared" si="538"/>
        <v>0</v>
      </c>
      <c r="BB203" s="13">
        <f t="shared" si="539"/>
        <v>0</v>
      </c>
      <c r="BC203" s="13">
        <f t="shared" si="540"/>
        <v>0</v>
      </c>
      <c r="BD203" s="13">
        <f t="shared" si="541"/>
        <v>0</v>
      </c>
      <c r="BE203" s="13">
        <f t="shared" si="542"/>
        <v>0</v>
      </c>
      <c r="BF203" s="13">
        <f t="shared" si="543"/>
        <v>0</v>
      </c>
      <c r="BG203" s="13">
        <f t="shared" si="544"/>
        <v>0</v>
      </c>
      <c r="BH203" s="13">
        <f t="shared" si="545"/>
        <v>0</v>
      </c>
      <c r="BI203" s="13">
        <f t="shared" si="546"/>
        <v>0</v>
      </c>
      <c r="BJ203" s="13">
        <f t="shared" si="547"/>
        <v>0</v>
      </c>
      <c r="BK203" s="13">
        <f t="shared" si="548"/>
        <v>0</v>
      </c>
      <c r="BL203" s="13">
        <f t="shared" si="549"/>
        <v>0</v>
      </c>
      <c r="BM203" s="13">
        <f t="shared" si="550"/>
        <v>1</v>
      </c>
      <c r="BN203" s="13">
        <f t="shared" si="551"/>
        <v>0</v>
      </c>
      <c r="BO203" s="13">
        <f t="shared" si="552"/>
        <v>0</v>
      </c>
      <c r="BP203" s="13">
        <f t="shared" si="553"/>
        <v>0</v>
      </c>
      <c r="BQ203" s="13">
        <f t="shared" si="554"/>
        <v>0</v>
      </c>
      <c r="BR203" s="13">
        <f t="shared" si="555"/>
        <v>0</v>
      </c>
      <c r="BS203" s="13">
        <f t="shared" si="556"/>
        <v>0</v>
      </c>
      <c r="BT203" s="13">
        <f t="shared" si="557"/>
        <v>0</v>
      </c>
      <c r="BU203" s="13">
        <f t="shared" si="558"/>
        <v>0</v>
      </c>
      <c r="BV203" s="13">
        <f t="shared" si="559"/>
        <v>0</v>
      </c>
      <c r="BW203" s="13">
        <f t="shared" si="560"/>
        <v>0</v>
      </c>
      <c r="BX203" s="13">
        <f t="shared" si="561"/>
        <v>0</v>
      </c>
      <c r="BY203" s="13">
        <f t="shared" si="562"/>
        <v>0</v>
      </c>
      <c r="BZ203" s="13">
        <f t="shared" si="563"/>
        <v>0</v>
      </c>
      <c r="CA203" s="13">
        <f t="shared" si="564"/>
        <v>0</v>
      </c>
      <c r="CB203" s="13">
        <f t="shared" si="565"/>
        <v>0</v>
      </c>
      <c r="CC203" s="13">
        <f t="shared" si="566"/>
        <v>0</v>
      </c>
      <c r="CD203" s="13">
        <f t="shared" si="567"/>
        <v>0</v>
      </c>
      <c r="CE203" s="13">
        <f t="shared" si="568"/>
        <v>0</v>
      </c>
      <c r="CF203" s="13">
        <f t="shared" si="569"/>
        <v>0</v>
      </c>
      <c r="CG203" s="13">
        <f t="shared" si="570"/>
        <v>0</v>
      </c>
      <c r="CH203" s="13">
        <f t="shared" si="571"/>
        <v>0</v>
      </c>
      <c r="CI203" s="13">
        <f t="shared" si="572"/>
        <v>0</v>
      </c>
      <c r="CJ203" s="13">
        <f t="shared" si="573"/>
        <v>0</v>
      </c>
      <c r="CK203" s="13">
        <f t="shared" si="574"/>
        <v>0</v>
      </c>
      <c r="CL203" s="13">
        <f t="shared" si="575"/>
        <v>0</v>
      </c>
      <c r="CM203" s="13">
        <f t="shared" si="576"/>
        <v>0</v>
      </c>
      <c r="CN203" s="13">
        <f t="shared" si="577"/>
        <v>0</v>
      </c>
      <c r="CO203" s="13">
        <f t="shared" si="578"/>
        <v>0</v>
      </c>
      <c r="CP203" s="13">
        <f t="shared" si="579"/>
        <v>0</v>
      </c>
      <c r="CQ203" s="13">
        <f t="shared" si="580"/>
        <v>0</v>
      </c>
      <c r="CR203" s="13">
        <f t="shared" si="581"/>
        <v>0</v>
      </c>
      <c r="CS203" s="13">
        <f t="shared" si="582"/>
        <v>0</v>
      </c>
      <c r="CT203" s="13">
        <f t="shared" si="583"/>
        <v>0</v>
      </c>
      <c r="CU203" s="13">
        <f t="shared" si="584"/>
        <v>0</v>
      </c>
      <c r="CV203" s="13">
        <f t="shared" si="585"/>
        <v>0</v>
      </c>
      <c r="CW203" s="13">
        <f t="shared" si="586"/>
        <v>0</v>
      </c>
      <c r="CX203" s="13">
        <f t="shared" si="587"/>
        <v>0</v>
      </c>
      <c r="CY203" s="13">
        <f t="shared" si="588"/>
        <v>0</v>
      </c>
      <c r="CZ203" s="13">
        <f t="shared" si="589"/>
        <v>0</v>
      </c>
      <c r="DA203" s="13">
        <f t="shared" si="590"/>
        <v>0</v>
      </c>
      <c r="DB203" s="13">
        <f t="shared" si="591"/>
        <v>0</v>
      </c>
      <c r="DC203" s="13">
        <f t="shared" si="592"/>
        <v>0</v>
      </c>
      <c r="DD203" s="13">
        <f t="shared" si="593"/>
        <v>0</v>
      </c>
      <c r="DE203" s="13">
        <f t="shared" si="594"/>
        <v>0</v>
      </c>
      <c r="DF203" s="13">
        <f t="shared" si="595"/>
        <v>0</v>
      </c>
      <c r="DG203" s="13">
        <f t="shared" si="596"/>
        <v>0</v>
      </c>
      <c r="DH203" s="13">
        <f t="shared" si="597"/>
        <v>0</v>
      </c>
      <c r="DI203" s="13">
        <f t="shared" si="598"/>
        <v>0</v>
      </c>
      <c r="DJ203" s="13">
        <f t="shared" si="599"/>
        <v>0</v>
      </c>
      <c r="DK203" s="13">
        <f t="shared" si="600"/>
        <v>0</v>
      </c>
      <c r="DL203" s="13">
        <f t="shared" si="601"/>
        <v>0</v>
      </c>
      <c r="DM203" s="13">
        <f t="shared" si="602"/>
        <v>0</v>
      </c>
      <c r="DN203" s="13">
        <f t="shared" si="603"/>
        <v>0</v>
      </c>
      <c r="DO203" s="13">
        <f t="shared" si="604"/>
        <v>0</v>
      </c>
      <c r="DP203" s="13">
        <f t="shared" si="605"/>
        <v>0</v>
      </c>
      <c r="DQ203" s="13">
        <f t="shared" si="606"/>
        <v>0</v>
      </c>
      <c r="DR203" s="13">
        <f t="shared" si="607"/>
        <v>0</v>
      </c>
      <c r="DS203" s="13">
        <f t="shared" si="608"/>
        <v>0</v>
      </c>
      <c r="DT203" s="13">
        <f t="shared" si="609"/>
        <v>0</v>
      </c>
      <c r="DU203" s="13">
        <f t="shared" si="610"/>
        <v>0</v>
      </c>
      <c r="DV203" s="13">
        <f t="shared" si="611"/>
        <v>0</v>
      </c>
      <c r="DW203" s="13">
        <f t="shared" si="612"/>
        <v>0</v>
      </c>
      <c r="DX203" s="13">
        <f t="shared" si="613"/>
        <v>0</v>
      </c>
      <c r="DY203" s="13">
        <f t="shared" si="614"/>
        <v>0</v>
      </c>
      <c r="DZ203" s="13">
        <f t="shared" si="615"/>
        <v>0</v>
      </c>
      <c r="EA203" s="13">
        <f t="shared" si="616"/>
        <v>0</v>
      </c>
      <c r="EB203" s="13">
        <f t="shared" si="617"/>
        <v>0</v>
      </c>
      <c r="EC203" s="13">
        <f t="shared" si="618"/>
        <v>0</v>
      </c>
      <c r="ED203" s="13">
        <f t="shared" si="619"/>
        <v>0</v>
      </c>
      <c r="EE203" s="13">
        <f t="shared" si="620"/>
        <v>0</v>
      </c>
      <c r="EF203" s="13">
        <f t="shared" si="621"/>
        <v>0</v>
      </c>
      <c r="EG203" s="13">
        <f t="shared" si="622"/>
        <v>0</v>
      </c>
      <c r="EH203" s="13">
        <f t="shared" si="623"/>
        <v>0</v>
      </c>
      <c r="EI203" s="13">
        <f t="shared" si="624"/>
        <v>0</v>
      </c>
      <c r="EJ203" s="13">
        <f t="shared" si="625"/>
        <v>0</v>
      </c>
      <c r="EK203" s="13">
        <f t="shared" si="626"/>
        <v>0</v>
      </c>
      <c r="EL203" s="13">
        <f t="shared" si="627"/>
        <v>0</v>
      </c>
      <c r="EM203" s="13">
        <f t="shared" si="628"/>
        <v>0</v>
      </c>
      <c r="EN203" s="13">
        <f t="shared" si="629"/>
        <v>0</v>
      </c>
      <c r="EO203" s="13">
        <f t="shared" si="630"/>
        <v>0</v>
      </c>
      <c r="EP203" s="13">
        <f t="shared" si="631"/>
        <v>0</v>
      </c>
      <c r="EQ203" s="13">
        <f t="shared" si="632"/>
        <v>0</v>
      </c>
      <c r="ER203" s="13">
        <f t="shared" si="633"/>
        <v>0</v>
      </c>
      <c r="ES203" s="13">
        <f t="shared" si="634"/>
        <v>0</v>
      </c>
      <c r="ET203" s="13">
        <f t="shared" si="635"/>
        <v>0</v>
      </c>
      <c r="EU203" s="13">
        <f t="shared" si="636"/>
        <v>0</v>
      </c>
      <c r="EV203" s="13">
        <f t="shared" si="637"/>
        <v>0</v>
      </c>
      <c r="EW203" s="13">
        <f t="shared" si="638"/>
        <v>0</v>
      </c>
      <c r="EX203" s="13">
        <f t="shared" si="639"/>
        <v>0</v>
      </c>
      <c r="EY203" s="13">
        <f t="shared" si="640"/>
        <v>0</v>
      </c>
      <c r="EZ203" s="13">
        <f t="shared" si="641"/>
        <v>0</v>
      </c>
      <c r="FA203" s="13">
        <f t="shared" si="642"/>
        <v>0</v>
      </c>
      <c r="FB203" s="13">
        <f t="shared" si="643"/>
        <v>0</v>
      </c>
      <c r="FC203" s="13">
        <f t="shared" si="644"/>
        <v>0</v>
      </c>
      <c r="FD203" s="13">
        <f t="shared" si="645"/>
        <v>0</v>
      </c>
      <c r="FE203" s="13">
        <f t="shared" si="646"/>
        <v>0</v>
      </c>
      <c r="FF203" s="13">
        <f t="shared" si="647"/>
        <v>1</v>
      </c>
      <c r="FG203" s="13">
        <f t="shared" si="648"/>
        <v>0</v>
      </c>
      <c r="FH203" s="13">
        <f t="shared" si="649"/>
        <v>0</v>
      </c>
      <c r="FI203" s="13">
        <f t="shared" si="650"/>
        <v>0</v>
      </c>
      <c r="FJ203" s="13">
        <f t="shared" si="651"/>
        <v>0</v>
      </c>
      <c r="FK203" s="13">
        <f t="shared" si="652"/>
        <v>0</v>
      </c>
      <c r="FL203" s="13">
        <f t="shared" si="653"/>
        <v>0</v>
      </c>
      <c r="FM203" s="13">
        <f t="shared" si="654"/>
        <v>0</v>
      </c>
      <c r="FN203" s="13">
        <f t="shared" si="655"/>
        <v>0</v>
      </c>
      <c r="FO203" s="13">
        <f t="shared" si="656"/>
        <v>0</v>
      </c>
      <c r="FP203" s="13">
        <f t="shared" si="657"/>
        <v>0</v>
      </c>
      <c r="FQ203" s="13">
        <f t="shared" si="658"/>
        <v>0</v>
      </c>
      <c r="FR203" s="13">
        <f t="shared" si="659"/>
        <v>0</v>
      </c>
      <c r="FS203" s="13">
        <f t="shared" si="660"/>
        <v>0</v>
      </c>
      <c r="FT203" s="13">
        <f t="shared" si="661"/>
        <v>0</v>
      </c>
      <c r="FU203" s="13">
        <f t="shared" si="662"/>
        <v>0</v>
      </c>
      <c r="FV203" s="13">
        <f t="shared" si="663"/>
        <v>0</v>
      </c>
      <c r="FW203" s="13">
        <f t="shared" si="664"/>
        <v>0</v>
      </c>
      <c r="FX203" s="13">
        <f t="shared" si="665"/>
        <v>0</v>
      </c>
      <c r="FY203" s="13">
        <f t="shared" si="666"/>
        <v>0</v>
      </c>
      <c r="FZ203" s="13">
        <f t="shared" si="667"/>
        <v>0</v>
      </c>
      <c r="GA203" s="13">
        <f t="shared" si="668"/>
        <v>0</v>
      </c>
      <c r="GB203" s="13">
        <f t="shared" si="669"/>
        <v>0</v>
      </c>
      <c r="GC203" s="13">
        <f t="shared" si="670"/>
        <v>0</v>
      </c>
      <c r="GD203" s="13">
        <f t="shared" si="671"/>
        <v>0</v>
      </c>
      <c r="GE203" s="13">
        <f t="shared" si="672"/>
        <v>0</v>
      </c>
      <c r="GF203" s="13">
        <f t="shared" si="673"/>
        <v>0</v>
      </c>
      <c r="GG203" s="13">
        <f t="shared" si="674"/>
        <v>0</v>
      </c>
      <c r="GH203" s="30">
        <f t="shared" si="675"/>
        <v>2</v>
      </c>
    </row>
    <row r="204" spans="1:190">
      <c r="A204" s="2">
        <f>'database including 834 studies'!A204</f>
        <v>203</v>
      </c>
      <c r="B204" s="2">
        <f>'database including 834 studies'!J204</f>
        <v>1</v>
      </c>
      <c r="C204" s="2">
        <f>'database including 834 studies'!K204</f>
        <v>3</v>
      </c>
      <c r="D204" s="2">
        <f>'database including 834 studies'!L204</f>
        <v>0</v>
      </c>
      <c r="E204" s="2">
        <f>'database including 834 studies'!M204</f>
        <v>1</v>
      </c>
      <c r="F204" s="2">
        <f>'database including 834 studies'!N204</f>
        <v>0</v>
      </c>
      <c r="G204" s="2">
        <f>'database including 834 studies'!O204</f>
        <v>1</v>
      </c>
      <c r="H204" s="2">
        <f>'database including 834 studies'!P204</f>
        <v>1</v>
      </c>
      <c r="I204" s="2">
        <f>'database including 834 studies'!Q204</f>
        <v>0</v>
      </c>
      <c r="J204" s="2">
        <f>'database including 834 studies'!R204</f>
        <v>2022</v>
      </c>
      <c r="K204" s="29">
        <f>'database including 834 studies'!A734</f>
        <v>733</v>
      </c>
      <c r="L204" s="2">
        <f>'database including 834 studies'!J734</f>
        <v>0</v>
      </c>
      <c r="M204" s="2">
        <f>'database including 834 studies'!K734</f>
        <v>4</v>
      </c>
      <c r="N204" s="2">
        <f>'database including 834 studies'!L734</f>
        <v>1</v>
      </c>
      <c r="O204" s="2">
        <f>'database including 834 studies'!M734</f>
        <v>1</v>
      </c>
      <c r="P204" s="2">
        <f>'database including 834 studies'!N734</f>
        <v>0</v>
      </c>
      <c r="Q204" s="2">
        <f>'database including 834 studies'!O734</f>
        <v>1</v>
      </c>
      <c r="R204" s="2">
        <f>'database including 834 studies'!P734</f>
        <v>1</v>
      </c>
      <c r="S204" s="2">
        <f>'database including 834 studies'!Q734</f>
        <v>0</v>
      </c>
      <c r="T204" s="2">
        <f>'database including 834 studies'!R734</f>
        <v>2015</v>
      </c>
      <c r="V204" s="13">
        <f t="shared" si="507"/>
        <v>0</v>
      </c>
      <c r="W204" s="13">
        <f t="shared" si="508"/>
        <v>0</v>
      </c>
      <c r="X204" s="13">
        <f t="shared" si="509"/>
        <v>0</v>
      </c>
      <c r="Y204" s="13">
        <f t="shared" si="510"/>
        <v>0</v>
      </c>
      <c r="Z204" s="13">
        <f t="shared" si="511"/>
        <v>0</v>
      </c>
      <c r="AA204" s="13">
        <f t="shared" si="512"/>
        <v>0</v>
      </c>
      <c r="AB204" s="13">
        <f t="shared" si="513"/>
        <v>0</v>
      </c>
      <c r="AC204" s="13">
        <f t="shared" si="514"/>
        <v>0</v>
      </c>
      <c r="AD204" s="13">
        <f t="shared" si="515"/>
        <v>0</v>
      </c>
      <c r="AE204" s="13">
        <f t="shared" si="516"/>
        <v>0</v>
      </c>
      <c r="AF204" s="13">
        <f t="shared" si="517"/>
        <v>0</v>
      </c>
      <c r="AG204" s="13">
        <f t="shared" si="518"/>
        <v>0</v>
      </c>
      <c r="AH204" s="13">
        <f t="shared" si="519"/>
        <v>0</v>
      </c>
      <c r="AI204" s="13">
        <f t="shared" si="520"/>
        <v>0</v>
      </c>
      <c r="AJ204" s="13">
        <f t="shared" si="521"/>
        <v>0</v>
      </c>
      <c r="AK204" s="13">
        <f t="shared" si="522"/>
        <v>0</v>
      </c>
      <c r="AL204" s="13">
        <f t="shared" si="523"/>
        <v>0</v>
      </c>
      <c r="AM204" s="13">
        <f t="shared" si="524"/>
        <v>0</v>
      </c>
      <c r="AN204" s="13">
        <f t="shared" si="525"/>
        <v>0</v>
      </c>
      <c r="AO204" s="13">
        <f t="shared" si="526"/>
        <v>0</v>
      </c>
      <c r="AP204" s="13">
        <f t="shared" si="527"/>
        <v>0</v>
      </c>
      <c r="AQ204" s="13">
        <f t="shared" si="528"/>
        <v>0</v>
      </c>
      <c r="AR204" s="13">
        <f t="shared" si="529"/>
        <v>0</v>
      </c>
      <c r="AS204" s="13">
        <f t="shared" si="530"/>
        <v>0</v>
      </c>
      <c r="AT204" s="13">
        <f t="shared" si="531"/>
        <v>0</v>
      </c>
      <c r="AU204" s="13">
        <f t="shared" si="532"/>
        <v>0</v>
      </c>
      <c r="AV204" s="13">
        <f t="shared" si="533"/>
        <v>0</v>
      </c>
      <c r="AW204" s="13">
        <f t="shared" si="534"/>
        <v>0</v>
      </c>
      <c r="AX204" s="13">
        <f t="shared" si="535"/>
        <v>0</v>
      </c>
      <c r="AY204" s="13">
        <f t="shared" si="536"/>
        <v>0</v>
      </c>
      <c r="AZ204" s="13">
        <f t="shared" si="537"/>
        <v>0</v>
      </c>
      <c r="BA204" s="13">
        <f t="shared" si="538"/>
        <v>0</v>
      </c>
      <c r="BB204" s="13">
        <f t="shared" si="539"/>
        <v>0</v>
      </c>
      <c r="BC204" s="13">
        <f t="shared" si="540"/>
        <v>0</v>
      </c>
      <c r="BD204" s="13">
        <f t="shared" si="541"/>
        <v>0</v>
      </c>
      <c r="BE204" s="13">
        <f t="shared" si="542"/>
        <v>0</v>
      </c>
      <c r="BF204" s="13">
        <f t="shared" si="543"/>
        <v>0</v>
      </c>
      <c r="BG204" s="13">
        <f t="shared" si="544"/>
        <v>0</v>
      </c>
      <c r="BH204" s="13">
        <f t="shared" si="545"/>
        <v>0</v>
      </c>
      <c r="BI204" s="13">
        <f t="shared" si="546"/>
        <v>0</v>
      </c>
      <c r="BJ204" s="13">
        <f t="shared" si="547"/>
        <v>0</v>
      </c>
      <c r="BK204" s="13">
        <f t="shared" si="548"/>
        <v>0</v>
      </c>
      <c r="BL204" s="13">
        <f t="shared" si="549"/>
        <v>0</v>
      </c>
      <c r="BM204" s="13">
        <f t="shared" si="550"/>
        <v>0</v>
      </c>
      <c r="BN204" s="13">
        <f t="shared" si="551"/>
        <v>0</v>
      </c>
      <c r="BO204" s="13">
        <f t="shared" si="552"/>
        <v>0</v>
      </c>
      <c r="BP204" s="13">
        <f t="shared" si="553"/>
        <v>0</v>
      </c>
      <c r="BQ204" s="13">
        <f t="shared" si="554"/>
        <v>1</v>
      </c>
      <c r="BR204" s="13">
        <f t="shared" si="555"/>
        <v>0</v>
      </c>
      <c r="BS204" s="13">
        <f t="shared" si="556"/>
        <v>0</v>
      </c>
      <c r="BT204" s="13">
        <f t="shared" si="557"/>
        <v>0</v>
      </c>
      <c r="BU204" s="13">
        <f t="shared" si="558"/>
        <v>0</v>
      </c>
      <c r="BV204" s="13">
        <f t="shared" si="559"/>
        <v>0</v>
      </c>
      <c r="BW204" s="13">
        <f t="shared" si="560"/>
        <v>0</v>
      </c>
      <c r="BX204" s="13">
        <f t="shared" si="561"/>
        <v>0</v>
      </c>
      <c r="BY204" s="13">
        <f t="shared" si="562"/>
        <v>0</v>
      </c>
      <c r="BZ204" s="13">
        <f t="shared" si="563"/>
        <v>0</v>
      </c>
      <c r="CA204" s="13">
        <f t="shared" si="564"/>
        <v>0</v>
      </c>
      <c r="CB204" s="13">
        <f t="shared" si="565"/>
        <v>0</v>
      </c>
      <c r="CC204" s="13">
        <f t="shared" si="566"/>
        <v>0</v>
      </c>
      <c r="CD204" s="13">
        <f t="shared" si="567"/>
        <v>0</v>
      </c>
      <c r="CE204" s="13">
        <f t="shared" si="568"/>
        <v>0</v>
      </c>
      <c r="CF204" s="13">
        <f t="shared" si="569"/>
        <v>0</v>
      </c>
      <c r="CG204" s="13">
        <f t="shared" si="570"/>
        <v>0</v>
      </c>
      <c r="CH204" s="13">
        <f t="shared" si="571"/>
        <v>0</v>
      </c>
      <c r="CI204" s="13">
        <f t="shared" si="572"/>
        <v>0</v>
      </c>
      <c r="CJ204" s="13">
        <f t="shared" si="573"/>
        <v>0</v>
      </c>
      <c r="CK204" s="13">
        <f t="shared" si="574"/>
        <v>0</v>
      </c>
      <c r="CL204" s="13">
        <f t="shared" si="575"/>
        <v>0</v>
      </c>
      <c r="CM204" s="13">
        <f t="shared" si="576"/>
        <v>0</v>
      </c>
      <c r="CN204" s="13">
        <f t="shared" si="577"/>
        <v>0</v>
      </c>
      <c r="CO204" s="13">
        <f t="shared" si="578"/>
        <v>0</v>
      </c>
      <c r="CP204" s="13">
        <f t="shared" si="579"/>
        <v>0</v>
      </c>
      <c r="CQ204" s="13">
        <f t="shared" si="580"/>
        <v>0</v>
      </c>
      <c r="CR204" s="13">
        <f t="shared" si="581"/>
        <v>0</v>
      </c>
      <c r="CS204" s="13">
        <f t="shared" si="582"/>
        <v>0</v>
      </c>
      <c r="CT204" s="13">
        <f t="shared" si="583"/>
        <v>0</v>
      </c>
      <c r="CU204" s="13">
        <f t="shared" si="584"/>
        <v>0</v>
      </c>
      <c r="CV204" s="13">
        <f t="shared" si="585"/>
        <v>0</v>
      </c>
      <c r="CW204" s="13">
        <f t="shared" si="586"/>
        <v>0</v>
      </c>
      <c r="CX204" s="13">
        <f t="shared" si="587"/>
        <v>0</v>
      </c>
      <c r="CY204" s="13">
        <f t="shared" si="588"/>
        <v>0</v>
      </c>
      <c r="CZ204" s="13">
        <f t="shared" si="589"/>
        <v>0</v>
      </c>
      <c r="DA204" s="13">
        <f t="shared" si="590"/>
        <v>0</v>
      </c>
      <c r="DB204" s="13">
        <f t="shared" si="591"/>
        <v>0</v>
      </c>
      <c r="DC204" s="13">
        <f t="shared" si="592"/>
        <v>0</v>
      </c>
      <c r="DD204" s="13">
        <f t="shared" si="593"/>
        <v>0</v>
      </c>
      <c r="DE204" s="13">
        <f t="shared" si="594"/>
        <v>0</v>
      </c>
      <c r="DF204" s="13">
        <f t="shared" si="595"/>
        <v>0</v>
      </c>
      <c r="DG204" s="13">
        <f t="shared" si="596"/>
        <v>0</v>
      </c>
      <c r="DH204" s="13">
        <f t="shared" si="597"/>
        <v>0</v>
      </c>
      <c r="DI204" s="13">
        <f t="shared" si="598"/>
        <v>0</v>
      </c>
      <c r="DJ204" s="13">
        <f t="shared" si="599"/>
        <v>0</v>
      </c>
      <c r="DK204" s="13">
        <f t="shared" si="600"/>
        <v>0</v>
      </c>
      <c r="DL204" s="13">
        <f t="shared" si="601"/>
        <v>0</v>
      </c>
      <c r="DM204" s="13">
        <f t="shared" si="602"/>
        <v>0</v>
      </c>
      <c r="DN204" s="13">
        <f t="shared" si="603"/>
        <v>0</v>
      </c>
      <c r="DO204" s="13">
        <f t="shared" si="604"/>
        <v>0</v>
      </c>
      <c r="DP204" s="13">
        <f t="shared" si="605"/>
        <v>0</v>
      </c>
      <c r="DQ204" s="13">
        <f t="shared" si="606"/>
        <v>0</v>
      </c>
      <c r="DR204" s="13">
        <f t="shared" si="607"/>
        <v>0</v>
      </c>
      <c r="DS204" s="13">
        <f t="shared" si="608"/>
        <v>0</v>
      </c>
      <c r="DT204" s="13">
        <f t="shared" si="609"/>
        <v>0</v>
      </c>
      <c r="DU204" s="13">
        <f t="shared" si="610"/>
        <v>0</v>
      </c>
      <c r="DV204" s="13">
        <f t="shared" si="611"/>
        <v>0</v>
      </c>
      <c r="DW204" s="13">
        <f t="shared" si="612"/>
        <v>0</v>
      </c>
      <c r="DX204" s="13">
        <f t="shared" si="613"/>
        <v>0</v>
      </c>
      <c r="DY204" s="13">
        <f t="shared" si="614"/>
        <v>0</v>
      </c>
      <c r="DZ204" s="13">
        <f t="shared" si="615"/>
        <v>0</v>
      </c>
      <c r="EA204" s="13">
        <f t="shared" si="616"/>
        <v>0</v>
      </c>
      <c r="EB204" s="13">
        <f t="shared" si="617"/>
        <v>0</v>
      </c>
      <c r="EC204" s="13">
        <f t="shared" si="618"/>
        <v>0</v>
      </c>
      <c r="ED204" s="13">
        <f t="shared" si="619"/>
        <v>0</v>
      </c>
      <c r="EE204" s="13">
        <f t="shared" si="620"/>
        <v>0</v>
      </c>
      <c r="EF204" s="13">
        <f t="shared" si="621"/>
        <v>0</v>
      </c>
      <c r="EG204" s="13">
        <f t="shared" si="622"/>
        <v>0</v>
      </c>
      <c r="EH204" s="13">
        <f t="shared" si="623"/>
        <v>0</v>
      </c>
      <c r="EI204" s="13">
        <f t="shared" si="624"/>
        <v>0</v>
      </c>
      <c r="EJ204" s="13">
        <f t="shared" si="625"/>
        <v>0</v>
      </c>
      <c r="EK204" s="13">
        <f t="shared" si="626"/>
        <v>0</v>
      </c>
      <c r="EL204" s="13">
        <f t="shared" si="627"/>
        <v>0</v>
      </c>
      <c r="EM204" s="13">
        <f t="shared" si="628"/>
        <v>0</v>
      </c>
      <c r="EN204" s="13">
        <f t="shared" si="629"/>
        <v>0</v>
      </c>
      <c r="EO204" s="13">
        <f t="shared" si="630"/>
        <v>0</v>
      </c>
      <c r="EP204" s="13">
        <f t="shared" si="631"/>
        <v>0</v>
      </c>
      <c r="EQ204" s="13">
        <f t="shared" si="632"/>
        <v>0</v>
      </c>
      <c r="ER204" s="13">
        <f t="shared" si="633"/>
        <v>0</v>
      </c>
      <c r="ES204" s="13">
        <f t="shared" si="634"/>
        <v>0</v>
      </c>
      <c r="ET204" s="13">
        <f t="shared" si="635"/>
        <v>0</v>
      </c>
      <c r="EU204" s="13">
        <f t="shared" si="636"/>
        <v>0</v>
      </c>
      <c r="EV204" s="13">
        <f t="shared" si="637"/>
        <v>0</v>
      </c>
      <c r="EW204" s="13">
        <f t="shared" si="638"/>
        <v>0</v>
      </c>
      <c r="EX204" s="13">
        <f t="shared" si="639"/>
        <v>0</v>
      </c>
      <c r="EY204" s="13">
        <f t="shared" si="640"/>
        <v>0</v>
      </c>
      <c r="EZ204" s="13">
        <f t="shared" si="641"/>
        <v>0</v>
      </c>
      <c r="FA204" s="13">
        <f t="shared" si="642"/>
        <v>0</v>
      </c>
      <c r="FB204" s="13">
        <f t="shared" si="643"/>
        <v>1</v>
      </c>
      <c r="FC204" s="13">
        <f t="shared" si="644"/>
        <v>0</v>
      </c>
      <c r="FD204" s="13">
        <f t="shared" si="645"/>
        <v>0</v>
      </c>
      <c r="FE204" s="13">
        <f t="shared" si="646"/>
        <v>0</v>
      </c>
      <c r="FF204" s="13">
        <f t="shared" si="647"/>
        <v>0</v>
      </c>
      <c r="FG204" s="13">
        <f t="shared" si="648"/>
        <v>0</v>
      </c>
      <c r="FH204" s="13">
        <f t="shared" si="649"/>
        <v>0</v>
      </c>
      <c r="FI204" s="13">
        <f t="shared" si="650"/>
        <v>0</v>
      </c>
      <c r="FJ204" s="13">
        <f t="shared" si="651"/>
        <v>0</v>
      </c>
      <c r="FK204" s="13">
        <f t="shared" si="652"/>
        <v>0</v>
      </c>
      <c r="FL204" s="13">
        <f t="shared" si="653"/>
        <v>0</v>
      </c>
      <c r="FM204" s="13">
        <f t="shared" si="654"/>
        <v>0</v>
      </c>
      <c r="FN204" s="13">
        <f t="shared" si="655"/>
        <v>0</v>
      </c>
      <c r="FO204" s="13">
        <f t="shared" si="656"/>
        <v>0</v>
      </c>
      <c r="FP204" s="13">
        <f t="shared" si="657"/>
        <v>0</v>
      </c>
      <c r="FQ204" s="13">
        <f t="shared" si="658"/>
        <v>0</v>
      </c>
      <c r="FR204" s="13">
        <f t="shared" si="659"/>
        <v>0</v>
      </c>
      <c r="FS204" s="13">
        <f t="shared" si="660"/>
        <v>0</v>
      </c>
      <c r="FT204" s="13">
        <f t="shared" si="661"/>
        <v>0</v>
      </c>
      <c r="FU204" s="13">
        <f t="shared" si="662"/>
        <v>0</v>
      </c>
      <c r="FV204" s="13">
        <f t="shared" si="663"/>
        <v>0</v>
      </c>
      <c r="FW204" s="13">
        <f t="shared" si="664"/>
        <v>0</v>
      </c>
      <c r="FX204" s="13">
        <f t="shared" si="665"/>
        <v>0</v>
      </c>
      <c r="FY204" s="13">
        <f t="shared" si="666"/>
        <v>0</v>
      </c>
      <c r="FZ204" s="13">
        <f t="shared" si="667"/>
        <v>0</v>
      </c>
      <c r="GA204" s="13">
        <f t="shared" si="668"/>
        <v>0</v>
      </c>
      <c r="GB204" s="13">
        <f t="shared" si="669"/>
        <v>0</v>
      </c>
      <c r="GC204" s="13">
        <f t="shared" si="670"/>
        <v>0</v>
      </c>
      <c r="GD204" s="13">
        <f t="shared" si="671"/>
        <v>0</v>
      </c>
      <c r="GE204" s="13">
        <f t="shared" si="672"/>
        <v>0</v>
      </c>
      <c r="GF204" s="13">
        <f t="shared" si="673"/>
        <v>0</v>
      </c>
      <c r="GG204" s="13">
        <f t="shared" si="674"/>
        <v>0</v>
      </c>
      <c r="GH204" s="30">
        <f t="shared" si="675"/>
        <v>2</v>
      </c>
    </row>
    <row r="205" spans="1:190">
      <c r="A205" s="2">
        <f>'database including 834 studies'!A205</f>
        <v>204</v>
      </c>
      <c r="B205" s="2">
        <f>'database including 834 studies'!J205</f>
        <v>1</v>
      </c>
      <c r="C205" s="2">
        <f>'database including 834 studies'!K205</f>
        <v>3</v>
      </c>
      <c r="D205" s="2">
        <f>'database including 834 studies'!L205</f>
        <v>0</v>
      </c>
      <c r="E205" s="2">
        <f>'database including 834 studies'!M205</f>
        <v>1</v>
      </c>
      <c r="F205" s="2">
        <f>'database including 834 studies'!N205</f>
        <v>1</v>
      </c>
      <c r="G205" s="2">
        <f>'database including 834 studies'!O205</f>
        <v>1</v>
      </c>
      <c r="H205" s="2">
        <f>'database including 834 studies'!P205</f>
        <v>0</v>
      </c>
      <c r="I205" s="2">
        <f>'database including 834 studies'!Q205</f>
        <v>0</v>
      </c>
      <c r="J205" s="2">
        <f>'database including 834 studies'!R205</f>
        <v>2019</v>
      </c>
      <c r="K205" s="29">
        <f>'database including 834 studies'!A735</f>
        <v>734</v>
      </c>
      <c r="L205" s="2">
        <f>'database including 834 studies'!J735</f>
        <v>0</v>
      </c>
      <c r="M205" s="2">
        <f>'database including 834 studies'!K735</f>
        <v>4</v>
      </c>
      <c r="N205" s="2">
        <f>'database including 834 studies'!L735</f>
        <v>0</v>
      </c>
      <c r="O205" s="2">
        <f>'database including 834 studies'!M735</f>
        <v>1</v>
      </c>
      <c r="P205" s="2">
        <f>'database including 834 studies'!N735</f>
        <v>1</v>
      </c>
      <c r="Q205" s="2">
        <f>'database including 834 studies'!O735</f>
        <v>1</v>
      </c>
      <c r="R205" s="2">
        <f>'database including 834 studies'!P735</f>
        <v>1</v>
      </c>
      <c r="S205" s="2">
        <f>'database including 834 studies'!Q735</f>
        <v>0</v>
      </c>
      <c r="T205" s="2">
        <f>'database including 834 studies'!R735</f>
        <v>2017</v>
      </c>
      <c r="V205" s="13">
        <f t="shared" si="507"/>
        <v>0</v>
      </c>
      <c r="W205" s="13">
        <f t="shared" si="508"/>
        <v>0</v>
      </c>
      <c r="X205" s="13">
        <f t="shared" si="509"/>
        <v>0</v>
      </c>
      <c r="Y205" s="13">
        <f t="shared" si="510"/>
        <v>0</v>
      </c>
      <c r="Z205" s="13">
        <f t="shared" si="511"/>
        <v>0</v>
      </c>
      <c r="AA205" s="13">
        <f t="shared" si="512"/>
        <v>0</v>
      </c>
      <c r="AB205" s="13">
        <f t="shared" si="513"/>
        <v>0</v>
      </c>
      <c r="AC205" s="13">
        <f t="shared" si="514"/>
        <v>0</v>
      </c>
      <c r="AD205" s="13">
        <f t="shared" si="515"/>
        <v>0</v>
      </c>
      <c r="AE205" s="13">
        <f t="shared" si="516"/>
        <v>0</v>
      </c>
      <c r="AF205" s="13">
        <f t="shared" si="517"/>
        <v>0</v>
      </c>
      <c r="AG205" s="13">
        <f t="shared" si="518"/>
        <v>0</v>
      </c>
      <c r="AH205" s="13">
        <f t="shared" si="519"/>
        <v>0</v>
      </c>
      <c r="AI205" s="13">
        <f t="shared" si="520"/>
        <v>0</v>
      </c>
      <c r="AJ205" s="13">
        <f t="shared" si="521"/>
        <v>0</v>
      </c>
      <c r="AK205" s="13">
        <f t="shared" si="522"/>
        <v>0</v>
      </c>
      <c r="AL205" s="13">
        <f t="shared" si="523"/>
        <v>0</v>
      </c>
      <c r="AM205" s="13">
        <f t="shared" si="524"/>
        <v>0</v>
      </c>
      <c r="AN205" s="13">
        <f t="shared" si="525"/>
        <v>0</v>
      </c>
      <c r="AO205" s="13">
        <f t="shared" si="526"/>
        <v>0</v>
      </c>
      <c r="AP205" s="13">
        <f t="shared" si="527"/>
        <v>0</v>
      </c>
      <c r="AQ205" s="13">
        <f t="shared" si="528"/>
        <v>0</v>
      </c>
      <c r="AR205" s="13">
        <f t="shared" si="529"/>
        <v>0</v>
      </c>
      <c r="AS205" s="13">
        <f t="shared" si="530"/>
        <v>0</v>
      </c>
      <c r="AT205" s="13">
        <f t="shared" si="531"/>
        <v>0</v>
      </c>
      <c r="AU205" s="13">
        <f t="shared" si="532"/>
        <v>0</v>
      </c>
      <c r="AV205" s="13">
        <f t="shared" si="533"/>
        <v>0</v>
      </c>
      <c r="AW205" s="13">
        <f t="shared" si="534"/>
        <v>0</v>
      </c>
      <c r="AX205" s="13">
        <f t="shared" si="535"/>
        <v>0</v>
      </c>
      <c r="AY205" s="13">
        <f t="shared" si="536"/>
        <v>0</v>
      </c>
      <c r="AZ205" s="13">
        <f t="shared" si="537"/>
        <v>0</v>
      </c>
      <c r="BA205" s="13">
        <f t="shared" si="538"/>
        <v>0</v>
      </c>
      <c r="BB205" s="13">
        <f t="shared" si="539"/>
        <v>0</v>
      </c>
      <c r="BC205" s="13">
        <f t="shared" si="540"/>
        <v>0</v>
      </c>
      <c r="BD205" s="13">
        <f t="shared" si="541"/>
        <v>0</v>
      </c>
      <c r="BE205" s="13">
        <f t="shared" si="542"/>
        <v>0</v>
      </c>
      <c r="BF205" s="13">
        <f t="shared" si="543"/>
        <v>0</v>
      </c>
      <c r="BG205" s="13">
        <f t="shared" si="544"/>
        <v>0</v>
      </c>
      <c r="BH205" s="13">
        <f t="shared" si="545"/>
        <v>0</v>
      </c>
      <c r="BI205" s="13">
        <f t="shared" si="546"/>
        <v>0</v>
      </c>
      <c r="BJ205" s="13">
        <f t="shared" si="547"/>
        <v>0</v>
      </c>
      <c r="BK205" s="13">
        <f t="shared" si="548"/>
        <v>0</v>
      </c>
      <c r="BL205" s="13">
        <f t="shared" si="549"/>
        <v>0</v>
      </c>
      <c r="BM205" s="13">
        <f t="shared" si="550"/>
        <v>0</v>
      </c>
      <c r="BN205" s="13">
        <f t="shared" si="551"/>
        <v>1</v>
      </c>
      <c r="BO205" s="13">
        <f t="shared" si="552"/>
        <v>0</v>
      </c>
      <c r="BP205" s="13">
        <f t="shared" si="553"/>
        <v>0</v>
      </c>
      <c r="BQ205" s="13">
        <f t="shared" si="554"/>
        <v>0</v>
      </c>
      <c r="BR205" s="13">
        <f t="shared" si="555"/>
        <v>0</v>
      </c>
      <c r="BS205" s="13">
        <f t="shared" si="556"/>
        <v>0</v>
      </c>
      <c r="BT205" s="13">
        <f t="shared" si="557"/>
        <v>0</v>
      </c>
      <c r="BU205" s="13">
        <f t="shared" si="558"/>
        <v>0</v>
      </c>
      <c r="BV205" s="13">
        <f t="shared" si="559"/>
        <v>0</v>
      </c>
      <c r="BW205" s="13">
        <f t="shared" si="560"/>
        <v>0</v>
      </c>
      <c r="BX205" s="13">
        <f t="shared" si="561"/>
        <v>0</v>
      </c>
      <c r="BY205" s="13">
        <f t="shared" si="562"/>
        <v>0</v>
      </c>
      <c r="BZ205" s="13">
        <f t="shared" si="563"/>
        <v>0</v>
      </c>
      <c r="CA205" s="13">
        <f t="shared" si="564"/>
        <v>0</v>
      </c>
      <c r="CB205" s="13">
        <f t="shared" si="565"/>
        <v>0</v>
      </c>
      <c r="CC205" s="13">
        <f t="shared" si="566"/>
        <v>0</v>
      </c>
      <c r="CD205" s="13">
        <f t="shared" si="567"/>
        <v>0</v>
      </c>
      <c r="CE205" s="13">
        <f t="shared" si="568"/>
        <v>0</v>
      </c>
      <c r="CF205" s="13">
        <f t="shared" si="569"/>
        <v>0</v>
      </c>
      <c r="CG205" s="13">
        <f t="shared" si="570"/>
        <v>0</v>
      </c>
      <c r="CH205" s="13">
        <f t="shared" si="571"/>
        <v>0</v>
      </c>
      <c r="CI205" s="13">
        <f t="shared" si="572"/>
        <v>0</v>
      </c>
      <c r="CJ205" s="13">
        <f t="shared" si="573"/>
        <v>0</v>
      </c>
      <c r="CK205" s="13">
        <f t="shared" si="574"/>
        <v>0</v>
      </c>
      <c r="CL205" s="13">
        <f t="shared" si="575"/>
        <v>0</v>
      </c>
      <c r="CM205" s="13">
        <f t="shared" si="576"/>
        <v>0</v>
      </c>
      <c r="CN205" s="13">
        <f t="shared" si="577"/>
        <v>0</v>
      </c>
      <c r="CO205" s="13">
        <f t="shared" si="578"/>
        <v>0</v>
      </c>
      <c r="CP205" s="13">
        <f t="shared" si="579"/>
        <v>0</v>
      </c>
      <c r="CQ205" s="13">
        <f t="shared" si="580"/>
        <v>0</v>
      </c>
      <c r="CR205" s="13">
        <f t="shared" si="581"/>
        <v>0</v>
      </c>
      <c r="CS205" s="13">
        <f t="shared" si="582"/>
        <v>0</v>
      </c>
      <c r="CT205" s="13">
        <f t="shared" si="583"/>
        <v>0</v>
      </c>
      <c r="CU205" s="13">
        <f t="shared" si="584"/>
        <v>0</v>
      </c>
      <c r="CV205" s="13">
        <f t="shared" si="585"/>
        <v>0</v>
      </c>
      <c r="CW205" s="13">
        <f t="shared" si="586"/>
        <v>0</v>
      </c>
      <c r="CX205" s="13">
        <f t="shared" si="587"/>
        <v>0</v>
      </c>
      <c r="CY205" s="13">
        <f t="shared" si="588"/>
        <v>0</v>
      </c>
      <c r="CZ205" s="13">
        <f t="shared" si="589"/>
        <v>0</v>
      </c>
      <c r="DA205" s="13">
        <f t="shared" si="590"/>
        <v>0</v>
      </c>
      <c r="DB205" s="13">
        <f t="shared" si="591"/>
        <v>0</v>
      </c>
      <c r="DC205" s="13">
        <f t="shared" si="592"/>
        <v>0</v>
      </c>
      <c r="DD205" s="13">
        <f t="shared" si="593"/>
        <v>0</v>
      </c>
      <c r="DE205" s="13">
        <f t="shared" si="594"/>
        <v>0</v>
      </c>
      <c r="DF205" s="13">
        <f t="shared" si="595"/>
        <v>0</v>
      </c>
      <c r="DG205" s="13">
        <f t="shared" si="596"/>
        <v>0</v>
      </c>
      <c r="DH205" s="13">
        <f t="shared" si="597"/>
        <v>0</v>
      </c>
      <c r="DI205" s="13">
        <f t="shared" si="598"/>
        <v>0</v>
      </c>
      <c r="DJ205" s="13">
        <f t="shared" si="599"/>
        <v>0</v>
      </c>
      <c r="DK205" s="13">
        <f t="shared" si="600"/>
        <v>0</v>
      </c>
      <c r="DL205" s="13">
        <f t="shared" si="601"/>
        <v>0</v>
      </c>
      <c r="DM205" s="13">
        <f t="shared" si="602"/>
        <v>0</v>
      </c>
      <c r="DN205" s="13">
        <f t="shared" si="603"/>
        <v>0</v>
      </c>
      <c r="DO205" s="13">
        <f t="shared" si="604"/>
        <v>0</v>
      </c>
      <c r="DP205" s="13">
        <f t="shared" si="605"/>
        <v>0</v>
      </c>
      <c r="DQ205" s="13">
        <f t="shared" si="606"/>
        <v>0</v>
      </c>
      <c r="DR205" s="13">
        <f t="shared" si="607"/>
        <v>0</v>
      </c>
      <c r="DS205" s="13">
        <f t="shared" si="608"/>
        <v>0</v>
      </c>
      <c r="DT205" s="13">
        <f t="shared" si="609"/>
        <v>0</v>
      </c>
      <c r="DU205" s="13">
        <f t="shared" si="610"/>
        <v>0</v>
      </c>
      <c r="DV205" s="13">
        <f t="shared" si="611"/>
        <v>0</v>
      </c>
      <c r="DW205" s="13">
        <f t="shared" si="612"/>
        <v>0</v>
      </c>
      <c r="DX205" s="13">
        <f t="shared" si="613"/>
        <v>0</v>
      </c>
      <c r="DY205" s="13">
        <f t="shared" si="614"/>
        <v>0</v>
      </c>
      <c r="DZ205" s="13">
        <f t="shared" si="615"/>
        <v>0</v>
      </c>
      <c r="EA205" s="13">
        <f t="shared" si="616"/>
        <v>0</v>
      </c>
      <c r="EB205" s="13">
        <f t="shared" si="617"/>
        <v>0</v>
      </c>
      <c r="EC205" s="13">
        <f t="shared" si="618"/>
        <v>0</v>
      </c>
      <c r="ED205" s="13">
        <f t="shared" si="619"/>
        <v>0</v>
      </c>
      <c r="EE205" s="13">
        <f t="shared" si="620"/>
        <v>0</v>
      </c>
      <c r="EF205" s="13">
        <f t="shared" si="621"/>
        <v>0</v>
      </c>
      <c r="EG205" s="13">
        <f t="shared" si="622"/>
        <v>0</v>
      </c>
      <c r="EH205" s="13">
        <f t="shared" si="623"/>
        <v>0</v>
      </c>
      <c r="EI205" s="13">
        <f t="shared" si="624"/>
        <v>0</v>
      </c>
      <c r="EJ205" s="13">
        <f t="shared" si="625"/>
        <v>0</v>
      </c>
      <c r="EK205" s="13">
        <f t="shared" si="626"/>
        <v>0</v>
      </c>
      <c r="EL205" s="13">
        <f t="shared" si="627"/>
        <v>0</v>
      </c>
      <c r="EM205" s="13">
        <f t="shared" si="628"/>
        <v>0</v>
      </c>
      <c r="EN205" s="13">
        <f t="shared" si="629"/>
        <v>0</v>
      </c>
      <c r="EO205" s="13">
        <f t="shared" si="630"/>
        <v>0</v>
      </c>
      <c r="EP205" s="13">
        <f t="shared" si="631"/>
        <v>0</v>
      </c>
      <c r="EQ205" s="13">
        <f t="shared" si="632"/>
        <v>0</v>
      </c>
      <c r="ER205" s="13">
        <f t="shared" si="633"/>
        <v>0</v>
      </c>
      <c r="ES205" s="13">
        <f t="shared" si="634"/>
        <v>0</v>
      </c>
      <c r="ET205" s="13">
        <f t="shared" si="635"/>
        <v>0</v>
      </c>
      <c r="EU205" s="13">
        <f t="shared" si="636"/>
        <v>0</v>
      </c>
      <c r="EV205" s="13">
        <f t="shared" si="637"/>
        <v>0</v>
      </c>
      <c r="EW205" s="13">
        <f t="shared" si="638"/>
        <v>0</v>
      </c>
      <c r="EX205" s="13">
        <f t="shared" si="639"/>
        <v>0</v>
      </c>
      <c r="EY205" s="13">
        <f t="shared" si="640"/>
        <v>0</v>
      </c>
      <c r="EZ205" s="13">
        <f t="shared" si="641"/>
        <v>0</v>
      </c>
      <c r="FA205" s="13">
        <f t="shared" si="642"/>
        <v>0</v>
      </c>
      <c r="FB205" s="13">
        <f t="shared" si="643"/>
        <v>0</v>
      </c>
      <c r="FC205" s="13">
        <f t="shared" si="644"/>
        <v>0</v>
      </c>
      <c r="FD205" s="13">
        <f t="shared" si="645"/>
        <v>1</v>
      </c>
      <c r="FE205" s="13">
        <f t="shared" si="646"/>
        <v>0</v>
      </c>
      <c r="FF205" s="13">
        <f t="shared" si="647"/>
        <v>0</v>
      </c>
      <c r="FG205" s="13">
        <f t="shared" si="648"/>
        <v>0</v>
      </c>
      <c r="FH205" s="13">
        <f t="shared" si="649"/>
        <v>0</v>
      </c>
      <c r="FI205" s="13">
        <f t="shared" si="650"/>
        <v>0</v>
      </c>
      <c r="FJ205" s="13">
        <f t="shared" si="651"/>
        <v>0</v>
      </c>
      <c r="FK205" s="13">
        <f t="shared" si="652"/>
        <v>0</v>
      </c>
      <c r="FL205" s="13">
        <f t="shared" si="653"/>
        <v>0</v>
      </c>
      <c r="FM205" s="13">
        <f t="shared" si="654"/>
        <v>0</v>
      </c>
      <c r="FN205" s="13">
        <f t="shared" si="655"/>
        <v>0</v>
      </c>
      <c r="FO205" s="13">
        <f t="shared" si="656"/>
        <v>0</v>
      </c>
      <c r="FP205" s="13">
        <f t="shared" si="657"/>
        <v>0</v>
      </c>
      <c r="FQ205" s="13">
        <f t="shared" si="658"/>
        <v>0</v>
      </c>
      <c r="FR205" s="13">
        <f t="shared" si="659"/>
        <v>0</v>
      </c>
      <c r="FS205" s="13">
        <f t="shared" si="660"/>
        <v>0</v>
      </c>
      <c r="FT205" s="13">
        <f t="shared" si="661"/>
        <v>0</v>
      </c>
      <c r="FU205" s="13">
        <f t="shared" si="662"/>
        <v>0</v>
      </c>
      <c r="FV205" s="13">
        <f t="shared" si="663"/>
        <v>0</v>
      </c>
      <c r="FW205" s="13">
        <f t="shared" si="664"/>
        <v>0</v>
      </c>
      <c r="FX205" s="13">
        <f t="shared" si="665"/>
        <v>0</v>
      </c>
      <c r="FY205" s="13">
        <f t="shared" si="666"/>
        <v>0</v>
      </c>
      <c r="FZ205" s="13">
        <f t="shared" si="667"/>
        <v>0</v>
      </c>
      <c r="GA205" s="13">
        <f t="shared" si="668"/>
        <v>0</v>
      </c>
      <c r="GB205" s="13">
        <f t="shared" si="669"/>
        <v>0</v>
      </c>
      <c r="GC205" s="13">
        <f t="shared" si="670"/>
        <v>0</v>
      </c>
      <c r="GD205" s="13">
        <f t="shared" si="671"/>
        <v>0</v>
      </c>
      <c r="GE205" s="13">
        <f t="shared" si="672"/>
        <v>0</v>
      </c>
      <c r="GF205" s="13">
        <f t="shared" si="673"/>
        <v>0</v>
      </c>
      <c r="GG205" s="13">
        <f t="shared" si="674"/>
        <v>0</v>
      </c>
      <c r="GH205" s="30">
        <f t="shared" si="675"/>
        <v>2</v>
      </c>
    </row>
    <row r="206" spans="1:190">
      <c r="A206" s="2">
        <f>'database including 834 studies'!A206</f>
        <v>205</v>
      </c>
      <c r="B206" s="2">
        <f>'database including 834 studies'!J206</f>
        <v>1</v>
      </c>
      <c r="C206" s="2">
        <f>'database including 834 studies'!K206</f>
        <v>3</v>
      </c>
      <c r="D206" s="2">
        <f>'database including 834 studies'!L206</f>
        <v>0</v>
      </c>
      <c r="E206" s="2">
        <f>'database including 834 studies'!M206</f>
        <v>1</v>
      </c>
      <c r="F206" s="2">
        <f>'database including 834 studies'!N206</f>
        <v>1</v>
      </c>
      <c r="G206" s="2">
        <f>'database including 834 studies'!O206</f>
        <v>1</v>
      </c>
      <c r="H206" s="2">
        <f>'database including 834 studies'!P206</f>
        <v>0</v>
      </c>
      <c r="I206" s="2">
        <f>'database including 834 studies'!Q206</f>
        <v>0</v>
      </c>
      <c r="J206" s="2">
        <f>'database including 834 studies'!R206</f>
        <v>2017</v>
      </c>
      <c r="K206" s="29">
        <f>'database including 834 studies'!A736</f>
        <v>735</v>
      </c>
      <c r="L206" s="2">
        <f>'database including 834 studies'!J736</f>
        <v>0</v>
      </c>
      <c r="M206" s="2">
        <f>'database including 834 studies'!K736</f>
        <v>4</v>
      </c>
      <c r="N206" s="2">
        <f>'database including 834 studies'!L736</f>
        <v>1</v>
      </c>
      <c r="O206" s="2">
        <f>'database including 834 studies'!M736</f>
        <v>1</v>
      </c>
      <c r="P206" s="2">
        <f>'database including 834 studies'!N736</f>
        <v>1</v>
      </c>
      <c r="Q206" s="2">
        <f>'database including 834 studies'!O736</f>
        <v>0</v>
      </c>
      <c r="R206" s="2">
        <f>'database including 834 studies'!P736</f>
        <v>1</v>
      </c>
      <c r="S206" s="2">
        <f>'database including 834 studies'!Q736</f>
        <v>0</v>
      </c>
      <c r="T206" s="2">
        <f>'database including 834 studies'!R736</f>
        <v>2015</v>
      </c>
      <c r="V206" s="13">
        <f t="shared" si="507"/>
        <v>0</v>
      </c>
      <c r="W206" s="13">
        <f t="shared" si="508"/>
        <v>0</v>
      </c>
      <c r="X206" s="13">
        <f t="shared" si="509"/>
        <v>0</v>
      </c>
      <c r="Y206" s="13">
        <f t="shared" si="510"/>
        <v>0</v>
      </c>
      <c r="Z206" s="13">
        <f t="shared" si="511"/>
        <v>0</v>
      </c>
      <c r="AA206" s="13">
        <f t="shared" si="512"/>
        <v>0</v>
      </c>
      <c r="AB206" s="13">
        <f t="shared" si="513"/>
        <v>0</v>
      </c>
      <c r="AC206" s="13">
        <f t="shared" si="514"/>
        <v>0</v>
      </c>
      <c r="AD206" s="13">
        <f t="shared" si="515"/>
        <v>0</v>
      </c>
      <c r="AE206" s="13">
        <f t="shared" si="516"/>
        <v>0</v>
      </c>
      <c r="AF206" s="13">
        <f t="shared" si="517"/>
        <v>0</v>
      </c>
      <c r="AG206" s="13">
        <f t="shared" si="518"/>
        <v>0</v>
      </c>
      <c r="AH206" s="13">
        <f t="shared" si="519"/>
        <v>0</v>
      </c>
      <c r="AI206" s="13">
        <f t="shared" si="520"/>
        <v>0</v>
      </c>
      <c r="AJ206" s="13">
        <f t="shared" si="521"/>
        <v>0</v>
      </c>
      <c r="AK206" s="13">
        <f t="shared" si="522"/>
        <v>0</v>
      </c>
      <c r="AL206" s="13">
        <f t="shared" si="523"/>
        <v>0</v>
      </c>
      <c r="AM206" s="13">
        <f t="shared" si="524"/>
        <v>0</v>
      </c>
      <c r="AN206" s="13">
        <f t="shared" si="525"/>
        <v>0</v>
      </c>
      <c r="AO206" s="13">
        <f t="shared" si="526"/>
        <v>0</v>
      </c>
      <c r="AP206" s="13">
        <f t="shared" si="527"/>
        <v>0</v>
      </c>
      <c r="AQ206" s="13">
        <f t="shared" si="528"/>
        <v>0</v>
      </c>
      <c r="AR206" s="13">
        <f t="shared" si="529"/>
        <v>0</v>
      </c>
      <c r="AS206" s="13">
        <f t="shared" si="530"/>
        <v>0</v>
      </c>
      <c r="AT206" s="13">
        <f t="shared" si="531"/>
        <v>0</v>
      </c>
      <c r="AU206" s="13">
        <f t="shared" si="532"/>
        <v>0</v>
      </c>
      <c r="AV206" s="13">
        <f t="shared" si="533"/>
        <v>0</v>
      </c>
      <c r="AW206" s="13">
        <f t="shared" si="534"/>
        <v>0</v>
      </c>
      <c r="AX206" s="13">
        <f t="shared" si="535"/>
        <v>0</v>
      </c>
      <c r="AY206" s="13">
        <f t="shared" si="536"/>
        <v>0</v>
      </c>
      <c r="AZ206" s="13">
        <f t="shared" si="537"/>
        <v>0</v>
      </c>
      <c r="BA206" s="13">
        <f t="shared" si="538"/>
        <v>0</v>
      </c>
      <c r="BB206" s="13">
        <f t="shared" si="539"/>
        <v>0</v>
      </c>
      <c r="BC206" s="13">
        <f t="shared" si="540"/>
        <v>0</v>
      </c>
      <c r="BD206" s="13">
        <f t="shared" si="541"/>
        <v>0</v>
      </c>
      <c r="BE206" s="13">
        <f t="shared" si="542"/>
        <v>0</v>
      </c>
      <c r="BF206" s="13">
        <f t="shared" si="543"/>
        <v>0</v>
      </c>
      <c r="BG206" s="13">
        <f t="shared" si="544"/>
        <v>0</v>
      </c>
      <c r="BH206" s="13">
        <f t="shared" si="545"/>
        <v>0</v>
      </c>
      <c r="BI206" s="13">
        <f t="shared" si="546"/>
        <v>0</v>
      </c>
      <c r="BJ206" s="13">
        <f t="shared" si="547"/>
        <v>0</v>
      </c>
      <c r="BK206" s="13">
        <f t="shared" si="548"/>
        <v>0</v>
      </c>
      <c r="BL206" s="13">
        <f t="shared" si="549"/>
        <v>1</v>
      </c>
      <c r="BM206" s="13">
        <f t="shared" si="550"/>
        <v>0</v>
      </c>
      <c r="BN206" s="13">
        <f t="shared" si="551"/>
        <v>0</v>
      </c>
      <c r="BO206" s="13">
        <f t="shared" si="552"/>
        <v>0</v>
      </c>
      <c r="BP206" s="13">
        <f t="shared" si="553"/>
        <v>0</v>
      </c>
      <c r="BQ206" s="13">
        <f t="shared" si="554"/>
        <v>0</v>
      </c>
      <c r="BR206" s="13">
        <f t="shared" si="555"/>
        <v>0</v>
      </c>
      <c r="BS206" s="13">
        <f t="shared" si="556"/>
        <v>0</v>
      </c>
      <c r="BT206" s="13">
        <f t="shared" si="557"/>
        <v>0</v>
      </c>
      <c r="BU206" s="13">
        <f t="shared" si="558"/>
        <v>0</v>
      </c>
      <c r="BV206" s="13">
        <f t="shared" si="559"/>
        <v>0</v>
      </c>
      <c r="BW206" s="13">
        <f t="shared" si="560"/>
        <v>0</v>
      </c>
      <c r="BX206" s="13">
        <f t="shared" si="561"/>
        <v>0</v>
      </c>
      <c r="BY206" s="13">
        <f t="shared" si="562"/>
        <v>0</v>
      </c>
      <c r="BZ206" s="13">
        <f t="shared" si="563"/>
        <v>0</v>
      </c>
      <c r="CA206" s="13">
        <f t="shared" si="564"/>
        <v>0</v>
      </c>
      <c r="CB206" s="13">
        <f t="shared" si="565"/>
        <v>0</v>
      </c>
      <c r="CC206" s="13">
        <f t="shared" si="566"/>
        <v>0</v>
      </c>
      <c r="CD206" s="13">
        <f t="shared" si="567"/>
        <v>0</v>
      </c>
      <c r="CE206" s="13">
        <f t="shared" si="568"/>
        <v>0</v>
      </c>
      <c r="CF206" s="13">
        <f t="shared" si="569"/>
        <v>0</v>
      </c>
      <c r="CG206" s="13">
        <f t="shared" si="570"/>
        <v>0</v>
      </c>
      <c r="CH206" s="13">
        <f t="shared" si="571"/>
        <v>0</v>
      </c>
      <c r="CI206" s="13">
        <f t="shared" si="572"/>
        <v>0</v>
      </c>
      <c r="CJ206" s="13">
        <f t="shared" si="573"/>
        <v>0</v>
      </c>
      <c r="CK206" s="13">
        <f t="shared" si="574"/>
        <v>0</v>
      </c>
      <c r="CL206" s="13">
        <f t="shared" si="575"/>
        <v>0</v>
      </c>
      <c r="CM206" s="13">
        <f t="shared" si="576"/>
        <v>0</v>
      </c>
      <c r="CN206" s="13">
        <f t="shared" si="577"/>
        <v>0</v>
      </c>
      <c r="CO206" s="13">
        <f t="shared" si="578"/>
        <v>0</v>
      </c>
      <c r="CP206" s="13">
        <f t="shared" si="579"/>
        <v>0</v>
      </c>
      <c r="CQ206" s="13">
        <f t="shared" si="580"/>
        <v>0</v>
      </c>
      <c r="CR206" s="13">
        <f t="shared" si="581"/>
        <v>0</v>
      </c>
      <c r="CS206" s="13">
        <f t="shared" si="582"/>
        <v>0</v>
      </c>
      <c r="CT206" s="13">
        <f t="shared" si="583"/>
        <v>0</v>
      </c>
      <c r="CU206" s="13">
        <f t="shared" si="584"/>
        <v>0</v>
      </c>
      <c r="CV206" s="13">
        <f t="shared" si="585"/>
        <v>0</v>
      </c>
      <c r="CW206" s="13">
        <f t="shared" si="586"/>
        <v>0</v>
      </c>
      <c r="CX206" s="13">
        <f t="shared" si="587"/>
        <v>0</v>
      </c>
      <c r="CY206" s="13">
        <f t="shared" si="588"/>
        <v>0</v>
      </c>
      <c r="CZ206" s="13">
        <f t="shared" si="589"/>
        <v>0</v>
      </c>
      <c r="DA206" s="13">
        <f t="shared" si="590"/>
        <v>0</v>
      </c>
      <c r="DB206" s="13">
        <f t="shared" si="591"/>
        <v>0</v>
      </c>
      <c r="DC206" s="13">
        <f t="shared" si="592"/>
        <v>0</v>
      </c>
      <c r="DD206" s="13">
        <f t="shared" si="593"/>
        <v>0</v>
      </c>
      <c r="DE206" s="13">
        <f t="shared" si="594"/>
        <v>0</v>
      </c>
      <c r="DF206" s="13">
        <f t="shared" si="595"/>
        <v>0</v>
      </c>
      <c r="DG206" s="13">
        <f t="shared" si="596"/>
        <v>0</v>
      </c>
      <c r="DH206" s="13">
        <f t="shared" si="597"/>
        <v>0</v>
      </c>
      <c r="DI206" s="13">
        <f t="shared" si="598"/>
        <v>0</v>
      </c>
      <c r="DJ206" s="13">
        <f t="shared" si="599"/>
        <v>0</v>
      </c>
      <c r="DK206" s="13">
        <f t="shared" si="600"/>
        <v>0</v>
      </c>
      <c r="DL206" s="13">
        <f t="shared" si="601"/>
        <v>0</v>
      </c>
      <c r="DM206" s="13">
        <f t="shared" si="602"/>
        <v>0</v>
      </c>
      <c r="DN206" s="13">
        <f t="shared" si="603"/>
        <v>0</v>
      </c>
      <c r="DO206" s="13">
        <f t="shared" si="604"/>
        <v>0</v>
      </c>
      <c r="DP206" s="13">
        <f t="shared" si="605"/>
        <v>0</v>
      </c>
      <c r="DQ206" s="13">
        <f t="shared" si="606"/>
        <v>0</v>
      </c>
      <c r="DR206" s="13">
        <f t="shared" si="607"/>
        <v>0</v>
      </c>
      <c r="DS206" s="13">
        <f t="shared" si="608"/>
        <v>0</v>
      </c>
      <c r="DT206" s="13">
        <f t="shared" si="609"/>
        <v>0</v>
      </c>
      <c r="DU206" s="13">
        <f t="shared" si="610"/>
        <v>0</v>
      </c>
      <c r="DV206" s="13">
        <f t="shared" si="611"/>
        <v>0</v>
      </c>
      <c r="DW206" s="13">
        <f t="shared" si="612"/>
        <v>0</v>
      </c>
      <c r="DX206" s="13">
        <f t="shared" si="613"/>
        <v>0</v>
      </c>
      <c r="DY206" s="13">
        <f t="shared" si="614"/>
        <v>0</v>
      </c>
      <c r="DZ206" s="13">
        <f t="shared" si="615"/>
        <v>0</v>
      </c>
      <c r="EA206" s="13">
        <f t="shared" si="616"/>
        <v>0</v>
      </c>
      <c r="EB206" s="13">
        <f t="shared" si="617"/>
        <v>0</v>
      </c>
      <c r="EC206" s="13">
        <f t="shared" si="618"/>
        <v>0</v>
      </c>
      <c r="ED206" s="13">
        <f t="shared" si="619"/>
        <v>0</v>
      </c>
      <c r="EE206" s="13">
        <f t="shared" si="620"/>
        <v>0</v>
      </c>
      <c r="EF206" s="13">
        <f t="shared" si="621"/>
        <v>0</v>
      </c>
      <c r="EG206" s="13">
        <f t="shared" si="622"/>
        <v>0</v>
      </c>
      <c r="EH206" s="13">
        <f t="shared" si="623"/>
        <v>0</v>
      </c>
      <c r="EI206" s="13">
        <f t="shared" si="624"/>
        <v>0</v>
      </c>
      <c r="EJ206" s="13">
        <f t="shared" si="625"/>
        <v>0</v>
      </c>
      <c r="EK206" s="13">
        <f t="shared" si="626"/>
        <v>0</v>
      </c>
      <c r="EL206" s="13">
        <f t="shared" si="627"/>
        <v>0</v>
      </c>
      <c r="EM206" s="13">
        <f t="shared" si="628"/>
        <v>0</v>
      </c>
      <c r="EN206" s="13">
        <f t="shared" si="629"/>
        <v>0</v>
      </c>
      <c r="EO206" s="13">
        <f t="shared" si="630"/>
        <v>0</v>
      </c>
      <c r="EP206" s="13">
        <f t="shared" si="631"/>
        <v>0</v>
      </c>
      <c r="EQ206" s="13">
        <f t="shared" si="632"/>
        <v>0</v>
      </c>
      <c r="ER206" s="13">
        <f t="shared" si="633"/>
        <v>0</v>
      </c>
      <c r="ES206" s="13">
        <f t="shared" si="634"/>
        <v>0</v>
      </c>
      <c r="ET206" s="13">
        <f t="shared" si="635"/>
        <v>0</v>
      </c>
      <c r="EU206" s="13">
        <f t="shared" si="636"/>
        <v>0</v>
      </c>
      <c r="EV206" s="13">
        <f t="shared" si="637"/>
        <v>0</v>
      </c>
      <c r="EW206" s="13">
        <f t="shared" si="638"/>
        <v>0</v>
      </c>
      <c r="EX206" s="13">
        <f t="shared" si="639"/>
        <v>0</v>
      </c>
      <c r="EY206" s="13">
        <f t="shared" si="640"/>
        <v>0</v>
      </c>
      <c r="EZ206" s="13">
        <f t="shared" si="641"/>
        <v>0</v>
      </c>
      <c r="FA206" s="13">
        <f t="shared" si="642"/>
        <v>0</v>
      </c>
      <c r="FB206" s="13">
        <f t="shared" si="643"/>
        <v>1</v>
      </c>
      <c r="FC206" s="13">
        <f t="shared" si="644"/>
        <v>0</v>
      </c>
      <c r="FD206" s="13">
        <f t="shared" si="645"/>
        <v>0</v>
      </c>
      <c r="FE206" s="13">
        <f t="shared" si="646"/>
        <v>0</v>
      </c>
      <c r="FF206" s="13">
        <f t="shared" si="647"/>
        <v>0</v>
      </c>
      <c r="FG206" s="13">
        <f t="shared" si="648"/>
        <v>0</v>
      </c>
      <c r="FH206" s="13">
        <f t="shared" si="649"/>
        <v>0</v>
      </c>
      <c r="FI206" s="13">
        <f t="shared" si="650"/>
        <v>0</v>
      </c>
      <c r="FJ206" s="13">
        <f t="shared" si="651"/>
        <v>0</v>
      </c>
      <c r="FK206" s="13">
        <f t="shared" si="652"/>
        <v>0</v>
      </c>
      <c r="FL206" s="13">
        <f t="shared" si="653"/>
        <v>0</v>
      </c>
      <c r="FM206" s="13">
        <f t="shared" si="654"/>
        <v>0</v>
      </c>
      <c r="FN206" s="13">
        <f t="shared" si="655"/>
        <v>0</v>
      </c>
      <c r="FO206" s="13">
        <f t="shared" si="656"/>
        <v>0</v>
      </c>
      <c r="FP206" s="13">
        <f t="shared" si="657"/>
        <v>0</v>
      </c>
      <c r="FQ206" s="13">
        <f t="shared" si="658"/>
        <v>0</v>
      </c>
      <c r="FR206" s="13">
        <f t="shared" si="659"/>
        <v>0</v>
      </c>
      <c r="FS206" s="13">
        <f t="shared" si="660"/>
        <v>0</v>
      </c>
      <c r="FT206" s="13">
        <f t="shared" si="661"/>
        <v>0</v>
      </c>
      <c r="FU206" s="13">
        <f t="shared" si="662"/>
        <v>0</v>
      </c>
      <c r="FV206" s="13">
        <f t="shared" si="663"/>
        <v>0</v>
      </c>
      <c r="FW206" s="13">
        <f t="shared" si="664"/>
        <v>0</v>
      </c>
      <c r="FX206" s="13">
        <f t="shared" si="665"/>
        <v>0</v>
      </c>
      <c r="FY206" s="13">
        <f t="shared" si="666"/>
        <v>0</v>
      </c>
      <c r="FZ206" s="13">
        <f t="shared" si="667"/>
        <v>0</v>
      </c>
      <c r="GA206" s="13">
        <f t="shared" si="668"/>
        <v>0</v>
      </c>
      <c r="GB206" s="13">
        <f t="shared" si="669"/>
        <v>0</v>
      </c>
      <c r="GC206" s="13">
        <f t="shared" si="670"/>
        <v>0</v>
      </c>
      <c r="GD206" s="13">
        <f t="shared" si="671"/>
        <v>0</v>
      </c>
      <c r="GE206" s="13">
        <f t="shared" si="672"/>
        <v>0</v>
      </c>
      <c r="GF206" s="13">
        <f t="shared" si="673"/>
        <v>0</v>
      </c>
      <c r="GG206" s="13">
        <f t="shared" si="674"/>
        <v>0</v>
      </c>
      <c r="GH206" s="30">
        <f t="shared" si="675"/>
        <v>2</v>
      </c>
    </row>
    <row r="207" spans="1:190">
      <c r="A207" s="2">
        <f>'database including 834 studies'!A207</f>
        <v>206</v>
      </c>
      <c r="B207" s="2">
        <f>'database including 834 studies'!J207</f>
        <v>1</v>
      </c>
      <c r="C207" s="2">
        <f>'database including 834 studies'!K207</f>
        <v>3</v>
      </c>
      <c r="D207" s="2">
        <f>'database including 834 studies'!L207</f>
        <v>1</v>
      </c>
      <c r="E207" s="2">
        <f>'database including 834 studies'!M207</f>
        <v>1</v>
      </c>
      <c r="F207" s="2">
        <f>'database including 834 studies'!N207</f>
        <v>0</v>
      </c>
      <c r="G207" s="2">
        <f>'database including 834 studies'!O207</f>
        <v>1</v>
      </c>
      <c r="H207" s="2">
        <f>'database including 834 studies'!P207</f>
        <v>0</v>
      </c>
      <c r="I207" s="2">
        <f>'database including 834 studies'!Q207</f>
        <v>0</v>
      </c>
      <c r="J207" s="2">
        <f>'database including 834 studies'!R207</f>
        <v>2020</v>
      </c>
      <c r="K207" s="29">
        <f>'database including 834 studies'!A737</f>
        <v>736</v>
      </c>
      <c r="L207" s="2">
        <f>'database including 834 studies'!J737</f>
        <v>0</v>
      </c>
      <c r="M207" s="2">
        <f>'database including 834 studies'!K737</f>
        <v>4</v>
      </c>
      <c r="N207" s="2">
        <f>'database including 834 studies'!L737</f>
        <v>1</v>
      </c>
      <c r="O207" s="2">
        <f>'database including 834 studies'!M737</f>
        <v>1</v>
      </c>
      <c r="P207" s="2">
        <f>'database including 834 studies'!N737</f>
        <v>1</v>
      </c>
      <c r="Q207" s="2">
        <f>'database including 834 studies'!O737</f>
        <v>0</v>
      </c>
      <c r="R207" s="2">
        <f>'database including 834 studies'!P737</f>
        <v>0</v>
      </c>
      <c r="S207" s="2">
        <f>'database including 834 studies'!Q737</f>
        <v>1</v>
      </c>
      <c r="T207" s="2">
        <f>'database including 834 studies'!R737</f>
        <v>2022</v>
      </c>
      <c r="V207" s="13">
        <f t="shared" si="507"/>
        <v>0</v>
      </c>
      <c r="W207" s="13">
        <f t="shared" si="508"/>
        <v>0</v>
      </c>
      <c r="X207" s="13">
        <f t="shared" si="509"/>
        <v>0</v>
      </c>
      <c r="Y207" s="13">
        <f t="shared" si="510"/>
        <v>0</v>
      </c>
      <c r="Z207" s="13">
        <f t="shared" si="511"/>
        <v>0</v>
      </c>
      <c r="AA207" s="13">
        <f t="shared" si="512"/>
        <v>0</v>
      </c>
      <c r="AB207" s="13">
        <f t="shared" si="513"/>
        <v>0</v>
      </c>
      <c r="AC207" s="13">
        <f t="shared" si="514"/>
        <v>0</v>
      </c>
      <c r="AD207" s="13">
        <f t="shared" si="515"/>
        <v>0</v>
      </c>
      <c r="AE207" s="13">
        <f t="shared" si="516"/>
        <v>0</v>
      </c>
      <c r="AF207" s="13">
        <f t="shared" si="517"/>
        <v>0</v>
      </c>
      <c r="AG207" s="13">
        <f t="shared" si="518"/>
        <v>0</v>
      </c>
      <c r="AH207" s="13">
        <f t="shared" si="519"/>
        <v>0</v>
      </c>
      <c r="AI207" s="13">
        <f t="shared" si="520"/>
        <v>0</v>
      </c>
      <c r="AJ207" s="13">
        <f t="shared" si="521"/>
        <v>0</v>
      </c>
      <c r="AK207" s="13">
        <f t="shared" si="522"/>
        <v>0</v>
      </c>
      <c r="AL207" s="13">
        <f t="shared" si="523"/>
        <v>0</v>
      </c>
      <c r="AM207" s="13">
        <f t="shared" si="524"/>
        <v>0</v>
      </c>
      <c r="AN207" s="13">
        <f t="shared" si="525"/>
        <v>0</v>
      </c>
      <c r="AO207" s="13">
        <f t="shared" si="526"/>
        <v>0</v>
      </c>
      <c r="AP207" s="13">
        <f t="shared" si="527"/>
        <v>0</v>
      </c>
      <c r="AQ207" s="13">
        <f t="shared" si="528"/>
        <v>0</v>
      </c>
      <c r="AR207" s="13">
        <f t="shared" si="529"/>
        <v>0</v>
      </c>
      <c r="AS207" s="13">
        <f t="shared" si="530"/>
        <v>0</v>
      </c>
      <c r="AT207" s="13">
        <f t="shared" si="531"/>
        <v>0</v>
      </c>
      <c r="AU207" s="13">
        <f t="shared" si="532"/>
        <v>0</v>
      </c>
      <c r="AV207" s="13">
        <f t="shared" si="533"/>
        <v>0</v>
      </c>
      <c r="AW207" s="13">
        <f t="shared" si="534"/>
        <v>0</v>
      </c>
      <c r="AX207" s="13">
        <f t="shared" si="535"/>
        <v>0</v>
      </c>
      <c r="AY207" s="13">
        <f t="shared" si="536"/>
        <v>0</v>
      </c>
      <c r="AZ207" s="13">
        <f t="shared" si="537"/>
        <v>0</v>
      </c>
      <c r="BA207" s="13">
        <f t="shared" si="538"/>
        <v>0</v>
      </c>
      <c r="BB207" s="13">
        <f t="shared" si="539"/>
        <v>0</v>
      </c>
      <c r="BC207" s="13">
        <f t="shared" si="540"/>
        <v>0</v>
      </c>
      <c r="BD207" s="13">
        <f t="shared" si="541"/>
        <v>0</v>
      </c>
      <c r="BE207" s="13">
        <f t="shared" si="542"/>
        <v>0</v>
      </c>
      <c r="BF207" s="13">
        <f t="shared" si="543"/>
        <v>0</v>
      </c>
      <c r="BG207" s="13">
        <f t="shared" si="544"/>
        <v>0</v>
      </c>
      <c r="BH207" s="13">
        <f t="shared" si="545"/>
        <v>0</v>
      </c>
      <c r="BI207" s="13">
        <f t="shared" si="546"/>
        <v>0</v>
      </c>
      <c r="BJ207" s="13">
        <f t="shared" si="547"/>
        <v>0</v>
      </c>
      <c r="BK207" s="13">
        <f t="shared" si="548"/>
        <v>0</v>
      </c>
      <c r="BL207" s="13">
        <f t="shared" si="549"/>
        <v>0</v>
      </c>
      <c r="BM207" s="13">
        <f t="shared" si="550"/>
        <v>0</v>
      </c>
      <c r="BN207" s="13">
        <f t="shared" si="551"/>
        <v>0</v>
      </c>
      <c r="BO207" s="13">
        <f t="shared" si="552"/>
        <v>1</v>
      </c>
      <c r="BP207" s="13">
        <f t="shared" si="553"/>
        <v>0</v>
      </c>
      <c r="BQ207" s="13">
        <f t="shared" si="554"/>
        <v>0</v>
      </c>
      <c r="BR207" s="13">
        <f t="shared" si="555"/>
        <v>0</v>
      </c>
      <c r="BS207" s="13">
        <f t="shared" si="556"/>
        <v>0</v>
      </c>
      <c r="BT207" s="13">
        <f t="shared" si="557"/>
        <v>0</v>
      </c>
      <c r="BU207" s="13">
        <f t="shared" si="558"/>
        <v>0</v>
      </c>
      <c r="BV207" s="13">
        <f t="shared" si="559"/>
        <v>0</v>
      </c>
      <c r="BW207" s="13">
        <f t="shared" si="560"/>
        <v>0</v>
      </c>
      <c r="BX207" s="13">
        <f t="shared" si="561"/>
        <v>0</v>
      </c>
      <c r="BY207" s="13">
        <f t="shared" si="562"/>
        <v>0</v>
      </c>
      <c r="BZ207" s="13">
        <f t="shared" si="563"/>
        <v>0</v>
      </c>
      <c r="CA207" s="13">
        <f t="shared" si="564"/>
        <v>0</v>
      </c>
      <c r="CB207" s="13">
        <f t="shared" si="565"/>
        <v>0</v>
      </c>
      <c r="CC207" s="13">
        <f t="shared" si="566"/>
        <v>0</v>
      </c>
      <c r="CD207" s="13">
        <f t="shared" si="567"/>
        <v>0</v>
      </c>
      <c r="CE207" s="13">
        <f t="shared" si="568"/>
        <v>0</v>
      </c>
      <c r="CF207" s="13">
        <f t="shared" si="569"/>
        <v>0</v>
      </c>
      <c r="CG207" s="13">
        <f t="shared" si="570"/>
        <v>0</v>
      </c>
      <c r="CH207" s="13">
        <f t="shared" si="571"/>
        <v>0</v>
      </c>
      <c r="CI207" s="13">
        <f t="shared" si="572"/>
        <v>0</v>
      </c>
      <c r="CJ207" s="13">
        <f t="shared" si="573"/>
        <v>0</v>
      </c>
      <c r="CK207" s="13">
        <f t="shared" si="574"/>
        <v>0</v>
      </c>
      <c r="CL207" s="13">
        <f t="shared" si="575"/>
        <v>0</v>
      </c>
      <c r="CM207" s="13">
        <f t="shared" si="576"/>
        <v>0</v>
      </c>
      <c r="CN207" s="13">
        <f t="shared" si="577"/>
        <v>0</v>
      </c>
      <c r="CO207" s="13">
        <f t="shared" si="578"/>
        <v>0</v>
      </c>
      <c r="CP207" s="13">
        <f t="shared" si="579"/>
        <v>0</v>
      </c>
      <c r="CQ207" s="13">
        <f t="shared" si="580"/>
        <v>0</v>
      </c>
      <c r="CR207" s="13">
        <f t="shared" si="581"/>
        <v>0</v>
      </c>
      <c r="CS207" s="13">
        <f t="shared" si="582"/>
        <v>0</v>
      </c>
      <c r="CT207" s="13">
        <f t="shared" si="583"/>
        <v>0</v>
      </c>
      <c r="CU207" s="13">
        <f t="shared" si="584"/>
        <v>0</v>
      </c>
      <c r="CV207" s="13">
        <f t="shared" si="585"/>
        <v>0</v>
      </c>
      <c r="CW207" s="13">
        <f t="shared" si="586"/>
        <v>0</v>
      </c>
      <c r="CX207" s="13">
        <f t="shared" si="587"/>
        <v>0</v>
      </c>
      <c r="CY207" s="13">
        <f t="shared" si="588"/>
        <v>0</v>
      </c>
      <c r="CZ207" s="13">
        <f t="shared" si="589"/>
        <v>0</v>
      </c>
      <c r="DA207" s="13">
        <f t="shared" si="590"/>
        <v>0</v>
      </c>
      <c r="DB207" s="13">
        <f t="shared" si="591"/>
        <v>0</v>
      </c>
      <c r="DC207" s="13">
        <f t="shared" si="592"/>
        <v>0</v>
      </c>
      <c r="DD207" s="13">
        <f t="shared" si="593"/>
        <v>0</v>
      </c>
      <c r="DE207" s="13">
        <f t="shared" si="594"/>
        <v>0</v>
      </c>
      <c r="DF207" s="13">
        <f t="shared" si="595"/>
        <v>0</v>
      </c>
      <c r="DG207" s="13">
        <f t="shared" si="596"/>
        <v>0</v>
      </c>
      <c r="DH207" s="13">
        <f t="shared" si="597"/>
        <v>0</v>
      </c>
      <c r="DI207" s="13">
        <f t="shared" si="598"/>
        <v>0</v>
      </c>
      <c r="DJ207" s="13">
        <f t="shared" si="599"/>
        <v>0</v>
      </c>
      <c r="DK207" s="13">
        <f t="shared" si="600"/>
        <v>0</v>
      </c>
      <c r="DL207" s="13">
        <f t="shared" si="601"/>
        <v>0</v>
      </c>
      <c r="DM207" s="13">
        <f t="shared" si="602"/>
        <v>0</v>
      </c>
      <c r="DN207" s="13">
        <f t="shared" si="603"/>
        <v>0</v>
      </c>
      <c r="DO207" s="13">
        <f t="shared" si="604"/>
        <v>0</v>
      </c>
      <c r="DP207" s="13">
        <f t="shared" si="605"/>
        <v>0</v>
      </c>
      <c r="DQ207" s="13">
        <f t="shared" si="606"/>
        <v>0</v>
      </c>
      <c r="DR207" s="13">
        <f t="shared" si="607"/>
        <v>0</v>
      </c>
      <c r="DS207" s="13">
        <f t="shared" si="608"/>
        <v>0</v>
      </c>
      <c r="DT207" s="13">
        <f t="shared" si="609"/>
        <v>0</v>
      </c>
      <c r="DU207" s="13">
        <f t="shared" si="610"/>
        <v>0</v>
      </c>
      <c r="DV207" s="13">
        <f t="shared" si="611"/>
        <v>0</v>
      </c>
      <c r="DW207" s="13">
        <f t="shared" si="612"/>
        <v>0</v>
      </c>
      <c r="DX207" s="13">
        <f t="shared" si="613"/>
        <v>0</v>
      </c>
      <c r="DY207" s="13">
        <f t="shared" si="614"/>
        <v>0</v>
      </c>
      <c r="DZ207" s="13">
        <f t="shared" si="615"/>
        <v>0</v>
      </c>
      <c r="EA207" s="13">
        <f t="shared" si="616"/>
        <v>0</v>
      </c>
      <c r="EB207" s="13">
        <f t="shared" si="617"/>
        <v>0</v>
      </c>
      <c r="EC207" s="13">
        <f t="shared" si="618"/>
        <v>0</v>
      </c>
      <c r="ED207" s="13">
        <f t="shared" si="619"/>
        <v>0</v>
      </c>
      <c r="EE207" s="13">
        <f t="shared" si="620"/>
        <v>0</v>
      </c>
      <c r="EF207" s="13">
        <f t="shared" si="621"/>
        <v>0</v>
      </c>
      <c r="EG207" s="13">
        <f t="shared" si="622"/>
        <v>0</v>
      </c>
      <c r="EH207" s="13">
        <f t="shared" si="623"/>
        <v>0</v>
      </c>
      <c r="EI207" s="13">
        <f t="shared" si="624"/>
        <v>0</v>
      </c>
      <c r="EJ207" s="13">
        <f t="shared" si="625"/>
        <v>0</v>
      </c>
      <c r="EK207" s="13">
        <f t="shared" si="626"/>
        <v>0</v>
      </c>
      <c r="EL207" s="13">
        <f t="shared" si="627"/>
        <v>0</v>
      </c>
      <c r="EM207" s="13">
        <f t="shared" si="628"/>
        <v>0</v>
      </c>
      <c r="EN207" s="13">
        <f t="shared" si="629"/>
        <v>0</v>
      </c>
      <c r="EO207" s="13">
        <f t="shared" si="630"/>
        <v>0</v>
      </c>
      <c r="EP207" s="13">
        <f t="shared" si="631"/>
        <v>0</v>
      </c>
      <c r="EQ207" s="13">
        <f t="shared" si="632"/>
        <v>0</v>
      </c>
      <c r="ER207" s="13">
        <f t="shared" si="633"/>
        <v>0</v>
      </c>
      <c r="ES207" s="13">
        <f t="shared" si="634"/>
        <v>0</v>
      </c>
      <c r="ET207" s="13">
        <f t="shared" si="635"/>
        <v>0</v>
      </c>
      <c r="EU207" s="13">
        <f t="shared" si="636"/>
        <v>0</v>
      </c>
      <c r="EV207" s="13">
        <f t="shared" si="637"/>
        <v>0</v>
      </c>
      <c r="EW207" s="13">
        <f t="shared" si="638"/>
        <v>0</v>
      </c>
      <c r="EX207" s="13">
        <f t="shared" si="639"/>
        <v>0</v>
      </c>
      <c r="EY207" s="13">
        <f t="shared" si="640"/>
        <v>0</v>
      </c>
      <c r="EZ207" s="13">
        <f t="shared" si="641"/>
        <v>0</v>
      </c>
      <c r="FA207" s="13">
        <f t="shared" si="642"/>
        <v>0</v>
      </c>
      <c r="FB207" s="13">
        <f t="shared" si="643"/>
        <v>0</v>
      </c>
      <c r="FC207" s="13">
        <f t="shared" si="644"/>
        <v>0</v>
      </c>
      <c r="FD207" s="13">
        <f t="shared" si="645"/>
        <v>0</v>
      </c>
      <c r="FE207" s="13">
        <f t="shared" si="646"/>
        <v>0</v>
      </c>
      <c r="FF207" s="13">
        <f t="shared" si="647"/>
        <v>0</v>
      </c>
      <c r="FG207" s="13">
        <f t="shared" si="648"/>
        <v>0</v>
      </c>
      <c r="FH207" s="13">
        <f t="shared" si="649"/>
        <v>0</v>
      </c>
      <c r="FI207" s="13">
        <f t="shared" si="650"/>
        <v>1</v>
      </c>
      <c r="FJ207" s="13">
        <f t="shared" si="651"/>
        <v>0</v>
      </c>
      <c r="FK207" s="13">
        <f t="shared" si="652"/>
        <v>0</v>
      </c>
      <c r="FL207" s="13">
        <f t="shared" si="653"/>
        <v>0</v>
      </c>
      <c r="FM207" s="13">
        <f t="shared" si="654"/>
        <v>0</v>
      </c>
      <c r="FN207" s="13">
        <f t="shared" si="655"/>
        <v>0</v>
      </c>
      <c r="FO207" s="13">
        <f t="shared" si="656"/>
        <v>0</v>
      </c>
      <c r="FP207" s="13">
        <f t="shared" si="657"/>
        <v>0</v>
      </c>
      <c r="FQ207" s="13">
        <f t="shared" si="658"/>
        <v>0</v>
      </c>
      <c r="FR207" s="13">
        <f t="shared" si="659"/>
        <v>0</v>
      </c>
      <c r="FS207" s="13">
        <f t="shared" si="660"/>
        <v>0</v>
      </c>
      <c r="FT207" s="13">
        <f t="shared" si="661"/>
        <v>0</v>
      </c>
      <c r="FU207" s="13">
        <f t="shared" si="662"/>
        <v>0</v>
      </c>
      <c r="FV207" s="13">
        <f t="shared" si="663"/>
        <v>0</v>
      </c>
      <c r="FW207" s="13">
        <f t="shared" si="664"/>
        <v>0</v>
      </c>
      <c r="FX207" s="13">
        <f t="shared" si="665"/>
        <v>0</v>
      </c>
      <c r="FY207" s="13">
        <f t="shared" si="666"/>
        <v>0</v>
      </c>
      <c r="FZ207" s="13">
        <f t="shared" si="667"/>
        <v>0</v>
      </c>
      <c r="GA207" s="13">
        <f t="shared" si="668"/>
        <v>0</v>
      </c>
      <c r="GB207" s="13">
        <f t="shared" si="669"/>
        <v>0</v>
      </c>
      <c r="GC207" s="13">
        <f t="shared" si="670"/>
        <v>0</v>
      </c>
      <c r="GD207" s="13">
        <f t="shared" si="671"/>
        <v>0</v>
      </c>
      <c r="GE207" s="13">
        <f t="shared" si="672"/>
        <v>0</v>
      </c>
      <c r="GF207" s="13">
        <f t="shared" si="673"/>
        <v>0</v>
      </c>
      <c r="GG207" s="13">
        <f t="shared" si="674"/>
        <v>0</v>
      </c>
      <c r="GH207" s="30">
        <f t="shared" si="675"/>
        <v>2</v>
      </c>
    </row>
    <row r="208" spans="1:190">
      <c r="A208" s="2">
        <f>'database including 834 studies'!A208</f>
        <v>207</v>
      </c>
      <c r="B208" s="2">
        <f>'database including 834 studies'!J208</f>
        <v>1</v>
      </c>
      <c r="C208" s="2">
        <f>'database including 834 studies'!K208</f>
        <v>3</v>
      </c>
      <c r="D208" s="2">
        <f>'database including 834 studies'!L208</f>
        <v>0</v>
      </c>
      <c r="E208" s="2">
        <f>'database including 834 studies'!M208</f>
        <v>1</v>
      </c>
      <c r="F208" s="2">
        <f>'database including 834 studies'!N208</f>
        <v>1</v>
      </c>
      <c r="G208" s="2">
        <f>'database including 834 studies'!O208</f>
        <v>1</v>
      </c>
      <c r="H208" s="2">
        <f>'database including 834 studies'!P208</f>
        <v>0</v>
      </c>
      <c r="I208" s="2">
        <f>'database including 834 studies'!Q208</f>
        <v>0</v>
      </c>
      <c r="J208" s="2">
        <f>'database including 834 studies'!R208</f>
        <v>2022</v>
      </c>
      <c r="K208" s="29">
        <f>'database including 834 studies'!A738</f>
        <v>737</v>
      </c>
      <c r="L208" s="2">
        <f>'database including 834 studies'!J738</f>
        <v>0</v>
      </c>
      <c r="M208" s="2">
        <f>'database including 834 studies'!K738</f>
        <v>4</v>
      </c>
      <c r="N208" s="2">
        <f>'database including 834 studies'!L738</f>
        <v>0</v>
      </c>
      <c r="O208" s="2">
        <f>'database including 834 studies'!M738</f>
        <v>1</v>
      </c>
      <c r="P208" s="2">
        <f>'database including 834 studies'!N738</f>
        <v>1</v>
      </c>
      <c r="Q208" s="2">
        <f>'database including 834 studies'!O738</f>
        <v>1</v>
      </c>
      <c r="R208" s="2">
        <f>'database including 834 studies'!P738</f>
        <v>0</v>
      </c>
      <c r="S208" s="2">
        <f>'database including 834 studies'!Q738</f>
        <v>1</v>
      </c>
      <c r="T208" s="2">
        <f>'database including 834 studies'!R738</f>
        <v>2019</v>
      </c>
      <c r="V208" s="13">
        <f t="shared" si="507"/>
        <v>0</v>
      </c>
      <c r="W208" s="13">
        <f t="shared" si="508"/>
        <v>0</v>
      </c>
      <c r="X208" s="13">
        <f t="shared" si="509"/>
        <v>0</v>
      </c>
      <c r="Y208" s="13">
        <f t="shared" si="510"/>
        <v>0</v>
      </c>
      <c r="Z208" s="13">
        <f t="shared" si="511"/>
        <v>0</v>
      </c>
      <c r="AA208" s="13">
        <f t="shared" si="512"/>
        <v>0</v>
      </c>
      <c r="AB208" s="13">
        <f t="shared" si="513"/>
        <v>0</v>
      </c>
      <c r="AC208" s="13">
        <f t="shared" si="514"/>
        <v>0</v>
      </c>
      <c r="AD208" s="13">
        <f t="shared" si="515"/>
        <v>0</v>
      </c>
      <c r="AE208" s="13">
        <f t="shared" si="516"/>
        <v>0</v>
      </c>
      <c r="AF208" s="13">
        <f t="shared" si="517"/>
        <v>0</v>
      </c>
      <c r="AG208" s="13">
        <f t="shared" si="518"/>
        <v>0</v>
      </c>
      <c r="AH208" s="13">
        <f t="shared" si="519"/>
        <v>0</v>
      </c>
      <c r="AI208" s="13">
        <f t="shared" si="520"/>
        <v>0</v>
      </c>
      <c r="AJ208" s="13">
        <f t="shared" si="521"/>
        <v>0</v>
      </c>
      <c r="AK208" s="13">
        <f t="shared" si="522"/>
        <v>0</v>
      </c>
      <c r="AL208" s="13">
        <f t="shared" si="523"/>
        <v>0</v>
      </c>
      <c r="AM208" s="13">
        <f t="shared" si="524"/>
        <v>0</v>
      </c>
      <c r="AN208" s="13">
        <f t="shared" si="525"/>
        <v>0</v>
      </c>
      <c r="AO208" s="13">
        <f t="shared" si="526"/>
        <v>0</v>
      </c>
      <c r="AP208" s="13">
        <f t="shared" si="527"/>
        <v>0</v>
      </c>
      <c r="AQ208" s="13">
        <f t="shared" si="528"/>
        <v>0</v>
      </c>
      <c r="AR208" s="13">
        <f t="shared" si="529"/>
        <v>0</v>
      </c>
      <c r="AS208" s="13">
        <f t="shared" si="530"/>
        <v>0</v>
      </c>
      <c r="AT208" s="13">
        <f t="shared" si="531"/>
        <v>0</v>
      </c>
      <c r="AU208" s="13">
        <f t="shared" si="532"/>
        <v>0</v>
      </c>
      <c r="AV208" s="13">
        <f t="shared" si="533"/>
        <v>0</v>
      </c>
      <c r="AW208" s="13">
        <f t="shared" si="534"/>
        <v>0</v>
      </c>
      <c r="AX208" s="13">
        <f t="shared" si="535"/>
        <v>0</v>
      </c>
      <c r="AY208" s="13">
        <f t="shared" si="536"/>
        <v>0</v>
      </c>
      <c r="AZ208" s="13">
        <f t="shared" si="537"/>
        <v>0</v>
      </c>
      <c r="BA208" s="13">
        <f t="shared" si="538"/>
        <v>0</v>
      </c>
      <c r="BB208" s="13">
        <f t="shared" si="539"/>
        <v>0</v>
      </c>
      <c r="BC208" s="13">
        <f t="shared" si="540"/>
        <v>0</v>
      </c>
      <c r="BD208" s="13">
        <f t="shared" si="541"/>
        <v>0</v>
      </c>
      <c r="BE208" s="13">
        <f t="shared" si="542"/>
        <v>0</v>
      </c>
      <c r="BF208" s="13">
        <f t="shared" si="543"/>
        <v>0</v>
      </c>
      <c r="BG208" s="13">
        <f t="shared" si="544"/>
        <v>0</v>
      </c>
      <c r="BH208" s="13">
        <f t="shared" si="545"/>
        <v>0</v>
      </c>
      <c r="BI208" s="13">
        <f t="shared" si="546"/>
        <v>0</v>
      </c>
      <c r="BJ208" s="13">
        <f t="shared" si="547"/>
        <v>0</v>
      </c>
      <c r="BK208" s="13">
        <f t="shared" si="548"/>
        <v>0</v>
      </c>
      <c r="BL208" s="13">
        <f t="shared" si="549"/>
        <v>0</v>
      </c>
      <c r="BM208" s="13">
        <f t="shared" si="550"/>
        <v>0</v>
      </c>
      <c r="BN208" s="13">
        <f t="shared" si="551"/>
        <v>0</v>
      </c>
      <c r="BO208" s="13">
        <f t="shared" si="552"/>
        <v>0</v>
      </c>
      <c r="BP208" s="13">
        <f t="shared" si="553"/>
        <v>0</v>
      </c>
      <c r="BQ208" s="13">
        <f t="shared" si="554"/>
        <v>1</v>
      </c>
      <c r="BR208" s="13">
        <f t="shared" si="555"/>
        <v>0</v>
      </c>
      <c r="BS208" s="13">
        <f t="shared" si="556"/>
        <v>0</v>
      </c>
      <c r="BT208" s="13">
        <f t="shared" si="557"/>
        <v>0</v>
      </c>
      <c r="BU208" s="13">
        <f t="shared" si="558"/>
        <v>0</v>
      </c>
      <c r="BV208" s="13">
        <f t="shared" si="559"/>
        <v>0</v>
      </c>
      <c r="BW208" s="13">
        <f t="shared" si="560"/>
        <v>0</v>
      </c>
      <c r="BX208" s="13">
        <f t="shared" si="561"/>
        <v>0</v>
      </c>
      <c r="BY208" s="13">
        <f t="shared" si="562"/>
        <v>0</v>
      </c>
      <c r="BZ208" s="13">
        <f t="shared" si="563"/>
        <v>0</v>
      </c>
      <c r="CA208" s="13">
        <f t="shared" si="564"/>
        <v>0</v>
      </c>
      <c r="CB208" s="13">
        <f t="shared" si="565"/>
        <v>0</v>
      </c>
      <c r="CC208" s="13">
        <f t="shared" si="566"/>
        <v>0</v>
      </c>
      <c r="CD208" s="13">
        <f t="shared" si="567"/>
        <v>0</v>
      </c>
      <c r="CE208" s="13">
        <f t="shared" si="568"/>
        <v>0</v>
      </c>
      <c r="CF208" s="13">
        <f t="shared" si="569"/>
        <v>0</v>
      </c>
      <c r="CG208" s="13">
        <f t="shared" si="570"/>
        <v>0</v>
      </c>
      <c r="CH208" s="13">
        <f t="shared" si="571"/>
        <v>0</v>
      </c>
      <c r="CI208" s="13">
        <f t="shared" si="572"/>
        <v>0</v>
      </c>
      <c r="CJ208" s="13">
        <f t="shared" si="573"/>
        <v>0</v>
      </c>
      <c r="CK208" s="13">
        <f t="shared" si="574"/>
        <v>0</v>
      </c>
      <c r="CL208" s="13">
        <f t="shared" si="575"/>
        <v>0</v>
      </c>
      <c r="CM208" s="13">
        <f t="shared" si="576"/>
        <v>0</v>
      </c>
      <c r="CN208" s="13">
        <f t="shared" si="577"/>
        <v>0</v>
      </c>
      <c r="CO208" s="13">
        <f t="shared" si="578"/>
        <v>0</v>
      </c>
      <c r="CP208" s="13">
        <f t="shared" si="579"/>
        <v>0</v>
      </c>
      <c r="CQ208" s="13">
        <f t="shared" si="580"/>
        <v>0</v>
      </c>
      <c r="CR208" s="13">
        <f t="shared" si="581"/>
        <v>0</v>
      </c>
      <c r="CS208" s="13">
        <f t="shared" si="582"/>
        <v>0</v>
      </c>
      <c r="CT208" s="13">
        <f t="shared" si="583"/>
        <v>0</v>
      </c>
      <c r="CU208" s="13">
        <f t="shared" si="584"/>
        <v>0</v>
      </c>
      <c r="CV208" s="13">
        <f t="shared" si="585"/>
        <v>0</v>
      </c>
      <c r="CW208" s="13">
        <f t="shared" si="586"/>
        <v>0</v>
      </c>
      <c r="CX208" s="13">
        <f t="shared" si="587"/>
        <v>0</v>
      </c>
      <c r="CY208" s="13">
        <f t="shared" si="588"/>
        <v>0</v>
      </c>
      <c r="CZ208" s="13">
        <f t="shared" si="589"/>
        <v>0</v>
      </c>
      <c r="DA208" s="13">
        <f t="shared" si="590"/>
        <v>0</v>
      </c>
      <c r="DB208" s="13">
        <f t="shared" si="591"/>
        <v>0</v>
      </c>
      <c r="DC208" s="13">
        <f t="shared" si="592"/>
        <v>0</v>
      </c>
      <c r="DD208" s="13">
        <f t="shared" si="593"/>
        <v>0</v>
      </c>
      <c r="DE208" s="13">
        <f t="shared" si="594"/>
        <v>0</v>
      </c>
      <c r="DF208" s="13">
        <f t="shared" si="595"/>
        <v>0</v>
      </c>
      <c r="DG208" s="13">
        <f t="shared" si="596"/>
        <v>0</v>
      </c>
      <c r="DH208" s="13">
        <f t="shared" si="597"/>
        <v>0</v>
      </c>
      <c r="DI208" s="13">
        <f t="shared" si="598"/>
        <v>0</v>
      </c>
      <c r="DJ208" s="13">
        <f t="shared" si="599"/>
        <v>0</v>
      </c>
      <c r="DK208" s="13">
        <f t="shared" si="600"/>
        <v>0</v>
      </c>
      <c r="DL208" s="13">
        <f t="shared" si="601"/>
        <v>0</v>
      </c>
      <c r="DM208" s="13">
        <f t="shared" si="602"/>
        <v>0</v>
      </c>
      <c r="DN208" s="13">
        <f t="shared" si="603"/>
        <v>0</v>
      </c>
      <c r="DO208" s="13">
        <f t="shared" si="604"/>
        <v>0</v>
      </c>
      <c r="DP208" s="13">
        <f t="shared" si="605"/>
        <v>0</v>
      </c>
      <c r="DQ208" s="13">
        <f t="shared" si="606"/>
        <v>0</v>
      </c>
      <c r="DR208" s="13">
        <f t="shared" si="607"/>
        <v>0</v>
      </c>
      <c r="DS208" s="13">
        <f t="shared" si="608"/>
        <v>0</v>
      </c>
      <c r="DT208" s="13">
        <f t="shared" si="609"/>
        <v>0</v>
      </c>
      <c r="DU208" s="13">
        <f t="shared" si="610"/>
        <v>0</v>
      </c>
      <c r="DV208" s="13">
        <f t="shared" si="611"/>
        <v>0</v>
      </c>
      <c r="DW208" s="13">
        <f t="shared" si="612"/>
        <v>0</v>
      </c>
      <c r="DX208" s="13">
        <f t="shared" si="613"/>
        <v>0</v>
      </c>
      <c r="DY208" s="13">
        <f t="shared" si="614"/>
        <v>0</v>
      </c>
      <c r="DZ208" s="13">
        <f t="shared" si="615"/>
        <v>0</v>
      </c>
      <c r="EA208" s="13">
        <f t="shared" si="616"/>
        <v>0</v>
      </c>
      <c r="EB208" s="13">
        <f t="shared" si="617"/>
        <v>0</v>
      </c>
      <c r="EC208" s="13">
        <f t="shared" si="618"/>
        <v>0</v>
      </c>
      <c r="ED208" s="13">
        <f t="shared" si="619"/>
        <v>0</v>
      </c>
      <c r="EE208" s="13">
        <f t="shared" si="620"/>
        <v>0</v>
      </c>
      <c r="EF208" s="13">
        <f t="shared" si="621"/>
        <v>0</v>
      </c>
      <c r="EG208" s="13">
        <f t="shared" si="622"/>
        <v>0</v>
      </c>
      <c r="EH208" s="13">
        <f t="shared" si="623"/>
        <v>0</v>
      </c>
      <c r="EI208" s="13">
        <f t="shared" si="624"/>
        <v>0</v>
      </c>
      <c r="EJ208" s="13">
        <f t="shared" si="625"/>
        <v>0</v>
      </c>
      <c r="EK208" s="13">
        <f t="shared" si="626"/>
        <v>0</v>
      </c>
      <c r="EL208" s="13">
        <f t="shared" si="627"/>
        <v>0</v>
      </c>
      <c r="EM208" s="13">
        <f t="shared" si="628"/>
        <v>0</v>
      </c>
      <c r="EN208" s="13">
        <f t="shared" si="629"/>
        <v>0</v>
      </c>
      <c r="EO208" s="13">
        <f t="shared" si="630"/>
        <v>0</v>
      </c>
      <c r="EP208" s="13">
        <f t="shared" si="631"/>
        <v>0</v>
      </c>
      <c r="EQ208" s="13">
        <f t="shared" si="632"/>
        <v>0</v>
      </c>
      <c r="ER208" s="13">
        <f t="shared" si="633"/>
        <v>0</v>
      </c>
      <c r="ES208" s="13">
        <f t="shared" si="634"/>
        <v>0</v>
      </c>
      <c r="ET208" s="13">
        <f t="shared" si="635"/>
        <v>0</v>
      </c>
      <c r="EU208" s="13">
        <f t="shared" si="636"/>
        <v>0</v>
      </c>
      <c r="EV208" s="13">
        <f t="shared" si="637"/>
        <v>0</v>
      </c>
      <c r="EW208" s="13">
        <f t="shared" si="638"/>
        <v>0</v>
      </c>
      <c r="EX208" s="13">
        <f t="shared" si="639"/>
        <v>0</v>
      </c>
      <c r="EY208" s="13">
        <f t="shared" si="640"/>
        <v>0</v>
      </c>
      <c r="EZ208" s="13">
        <f t="shared" si="641"/>
        <v>0</v>
      </c>
      <c r="FA208" s="13">
        <f t="shared" si="642"/>
        <v>0</v>
      </c>
      <c r="FB208" s="13">
        <f t="shared" si="643"/>
        <v>0</v>
      </c>
      <c r="FC208" s="13">
        <f t="shared" si="644"/>
        <v>0</v>
      </c>
      <c r="FD208" s="13">
        <f t="shared" si="645"/>
        <v>0</v>
      </c>
      <c r="FE208" s="13">
        <f t="shared" si="646"/>
        <v>0</v>
      </c>
      <c r="FF208" s="13">
        <f t="shared" si="647"/>
        <v>1</v>
      </c>
      <c r="FG208" s="13">
        <f t="shared" si="648"/>
        <v>0</v>
      </c>
      <c r="FH208" s="13">
        <f t="shared" si="649"/>
        <v>0</v>
      </c>
      <c r="FI208" s="13">
        <f t="shared" si="650"/>
        <v>0</v>
      </c>
      <c r="FJ208" s="13">
        <f t="shared" si="651"/>
        <v>0</v>
      </c>
      <c r="FK208" s="13">
        <f t="shared" si="652"/>
        <v>0</v>
      </c>
      <c r="FL208" s="13">
        <f t="shared" si="653"/>
        <v>0</v>
      </c>
      <c r="FM208" s="13">
        <f t="shared" si="654"/>
        <v>0</v>
      </c>
      <c r="FN208" s="13">
        <f t="shared" si="655"/>
        <v>0</v>
      </c>
      <c r="FO208" s="13">
        <f t="shared" si="656"/>
        <v>0</v>
      </c>
      <c r="FP208" s="13">
        <f t="shared" si="657"/>
        <v>0</v>
      </c>
      <c r="FQ208" s="13">
        <f t="shared" si="658"/>
        <v>0</v>
      </c>
      <c r="FR208" s="13">
        <f t="shared" si="659"/>
        <v>0</v>
      </c>
      <c r="FS208" s="13">
        <f t="shared" si="660"/>
        <v>0</v>
      </c>
      <c r="FT208" s="13">
        <f t="shared" si="661"/>
        <v>0</v>
      </c>
      <c r="FU208" s="13">
        <f t="shared" si="662"/>
        <v>0</v>
      </c>
      <c r="FV208" s="13">
        <f t="shared" si="663"/>
        <v>0</v>
      </c>
      <c r="FW208" s="13">
        <f t="shared" si="664"/>
        <v>0</v>
      </c>
      <c r="FX208" s="13">
        <f t="shared" si="665"/>
        <v>0</v>
      </c>
      <c r="FY208" s="13">
        <f t="shared" si="666"/>
        <v>0</v>
      </c>
      <c r="FZ208" s="13">
        <f t="shared" si="667"/>
        <v>0</v>
      </c>
      <c r="GA208" s="13">
        <f t="shared" si="668"/>
        <v>0</v>
      </c>
      <c r="GB208" s="13">
        <f t="shared" si="669"/>
        <v>0</v>
      </c>
      <c r="GC208" s="13">
        <f t="shared" si="670"/>
        <v>0</v>
      </c>
      <c r="GD208" s="13">
        <f t="shared" si="671"/>
        <v>0</v>
      </c>
      <c r="GE208" s="13">
        <f t="shared" si="672"/>
        <v>0</v>
      </c>
      <c r="GF208" s="13">
        <f t="shared" si="673"/>
        <v>0</v>
      </c>
      <c r="GG208" s="13">
        <f t="shared" si="674"/>
        <v>0</v>
      </c>
      <c r="GH208" s="30">
        <f t="shared" si="675"/>
        <v>2</v>
      </c>
    </row>
    <row r="209" spans="1:190">
      <c r="A209" s="2">
        <f>'database including 834 studies'!A209</f>
        <v>208</v>
      </c>
      <c r="B209" s="2">
        <f>'database including 834 studies'!J209</f>
        <v>1</v>
      </c>
      <c r="C209" s="2">
        <f>'database including 834 studies'!K209</f>
        <v>3</v>
      </c>
      <c r="D209" s="2">
        <f>'database including 834 studies'!L209</f>
        <v>1</v>
      </c>
      <c r="E209" s="2">
        <f>'database including 834 studies'!M209</f>
        <v>1</v>
      </c>
      <c r="F209" s="2">
        <f>'database including 834 studies'!N209</f>
        <v>1</v>
      </c>
      <c r="G209" s="2">
        <f>'database including 834 studies'!O209</f>
        <v>0</v>
      </c>
      <c r="H209" s="2">
        <f>'database including 834 studies'!P209</f>
        <v>0</v>
      </c>
      <c r="I209" s="2">
        <f>'database including 834 studies'!Q209</f>
        <v>0</v>
      </c>
      <c r="J209" s="2">
        <f>'database including 834 studies'!R209</f>
        <v>2021</v>
      </c>
      <c r="K209" s="29">
        <f>'database including 834 studies'!A739</f>
        <v>738</v>
      </c>
      <c r="L209" s="2">
        <f>'database including 834 studies'!J739</f>
        <v>0</v>
      </c>
      <c r="M209" s="2">
        <f>'database including 834 studies'!K739</f>
        <v>4</v>
      </c>
      <c r="N209" s="2">
        <f>'database including 834 studies'!L739</f>
        <v>1</v>
      </c>
      <c r="O209" s="2">
        <f>'database including 834 studies'!M739</f>
        <v>1</v>
      </c>
      <c r="P209" s="2">
        <f>'database including 834 studies'!N739</f>
        <v>0</v>
      </c>
      <c r="Q209" s="2">
        <f>'database including 834 studies'!O739</f>
        <v>1</v>
      </c>
      <c r="R209" s="2">
        <f>'database including 834 studies'!P739</f>
        <v>1</v>
      </c>
      <c r="S209" s="2">
        <f>'database including 834 studies'!Q739</f>
        <v>0</v>
      </c>
      <c r="T209" s="2">
        <f>'database including 834 studies'!R739</f>
        <v>2022</v>
      </c>
      <c r="V209" s="13">
        <f t="shared" si="507"/>
        <v>0</v>
      </c>
      <c r="W209" s="13">
        <f t="shared" si="508"/>
        <v>0</v>
      </c>
      <c r="X209" s="13">
        <f t="shared" si="509"/>
        <v>0</v>
      </c>
      <c r="Y209" s="13">
        <f t="shared" si="510"/>
        <v>0</v>
      </c>
      <c r="Z209" s="13">
        <f t="shared" si="511"/>
        <v>0</v>
      </c>
      <c r="AA209" s="13">
        <f t="shared" si="512"/>
        <v>0</v>
      </c>
      <c r="AB209" s="13">
        <f t="shared" si="513"/>
        <v>0</v>
      </c>
      <c r="AC209" s="13">
        <f t="shared" si="514"/>
        <v>0</v>
      </c>
      <c r="AD209" s="13">
        <f t="shared" si="515"/>
        <v>0</v>
      </c>
      <c r="AE209" s="13">
        <f t="shared" si="516"/>
        <v>0</v>
      </c>
      <c r="AF209" s="13">
        <f t="shared" si="517"/>
        <v>0</v>
      </c>
      <c r="AG209" s="13">
        <f t="shared" si="518"/>
        <v>0</v>
      </c>
      <c r="AH209" s="13">
        <f t="shared" si="519"/>
        <v>0</v>
      </c>
      <c r="AI209" s="13">
        <f t="shared" si="520"/>
        <v>0</v>
      </c>
      <c r="AJ209" s="13">
        <f t="shared" si="521"/>
        <v>0</v>
      </c>
      <c r="AK209" s="13">
        <f t="shared" si="522"/>
        <v>0</v>
      </c>
      <c r="AL209" s="13">
        <f t="shared" si="523"/>
        <v>0</v>
      </c>
      <c r="AM209" s="13">
        <f t="shared" si="524"/>
        <v>0</v>
      </c>
      <c r="AN209" s="13">
        <f t="shared" si="525"/>
        <v>0</v>
      </c>
      <c r="AO209" s="13">
        <f t="shared" si="526"/>
        <v>0</v>
      </c>
      <c r="AP209" s="13">
        <f t="shared" si="527"/>
        <v>0</v>
      </c>
      <c r="AQ209" s="13">
        <f t="shared" si="528"/>
        <v>0</v>
      </c>
      <c r="AR209" s="13">
        <f t="shared" si="529"/>
        <v>0</v>
      </c>
      <c r="AS209" s="13">
        <f t="shared" si="530"/>
        <v>0</v>
      </c>
      <c r="AT209" s="13">
        <f t="shared" si="531"/>
        <v>0</v>
      </c>
      <c r="AU209" s="13">
        <f t="shared" si="532"/>
        <v>0</v>
      </c>
      <c r="AV209" s="13">
        <f t="shared" si="533"/>
        <v>0</v>
      </c>
      <c r="AW209" s="13">
        <f t="shared" si="534"/>
        <v>0</v>
      </c>
      <c r="AX209" s="13">
        <f t="shared" si="535"/>
        <v>0</v>
      </c>
      <c r="AY209" s="13">
        <f t="shared" si="536"/>
        <v>0</v>
      </c>
      <c r="AZ209" s="13">
        <f t="shared" si="537"/>
        <v>0</v>
      </c>
      <c r="BA209" s="13">
        <f t="shared" si="538"/>
        <v>0</v>
      </c>
      <c r="BB209" s="13">
        <f t="shared" si="539"/>
        <v>0</v>
      </c>
      <c r="BC209" s="13">
        <f t="shared" si="540"/>
        <v>0</v>
      </c>
      <c r="BD209" s="13">
        <f t="shared" si="541"/>
        <v>0</v>
      </c>
      <c r="BE209" s="13">
        <f t="shared" si="542"/>
        <v>0</v>
      </c>
      <c r="BF209" s="13">
        <f t="shared" si="543"/>
        <v>0</v>
      </c>
      <c r="BG209" s="13">
        <f t="shared" si="544"/>
        <v>0</v>
      </c>
      <c r="BH209" s="13">
        <f t="shared" si="545"/>
        <v>0</v>
      </c>
      <c r="BI209" s="13">
        <f t="shared" si="546"/>
        <v>0</v>
      </c>
      <c r="BJ209" s="13">
        <f t="shared" si="547"/>
        <v>0</v>
      </c>
      <c r="BK209" s="13">
        <f t="shared" si="548"/>
        <v>0</v>
      </c>
      <c r="BL209" s="13">
        <f t="shared" si="549"/>
        <v>0</v>
      </c>
      <c r="BM209" s="13">
        <f t="shared" si="550"/>
        <v>0</v>
      </c>
      <c r="BN209" s="13">
        <f t="shared" si="551"/>
        <v>0</v>
      </c>
      <c r="BO209" s="13">
        <f t="shared" si="552"/>
        <v>0</v>
      </c>
      <c r="BP209" s="13">
        <f t="shared" si="553"/>
        <v>1</v>
      </c>
      <c r="BQ209" s="13">
        <f t="shared" si="554"/>
        <v>0</v>
      </c>
      <c r="BR209" s="13">
        <f t="shared" si="555"/>
        <v>0</v>
      </c>
      <c r="BS209" s="13">
        <f t="shared" si="556"/>
        <v>0</v>
      </c>
      <c r="BT209" s="13">
        <f t="shared" si="557"/>
        <v>0</v>
      </c>
      <c r="BU209" s="13">
        <f t="shared" si="558"/>
        <v>0</v>
      </c>
      <c r="BV209" s="13">
        <f t="shared" si="559"/>
        <v>0</v>
      </c>
      <c r="BW209" s="13">
        <f t="shared" si="560"/>
        <v>0</v>
      </c>
      <c r="BX209" s="13">
        <f t="shared" si="561"/>
        <v>0</v>
      </c>
      <c r="BY209" s="13">
        <f t="shared" si="562"/>
        <v>0</v>
      </c>
      <c r="BZ209" s="13">
        <f t="shared" si="563"/>
        <v>0</v>
      </c>
      <c r="CA209" s="13">
        <f t="shared" si="564"/>
        <v>0</v>
      </c>
      <c r="CB209" s="13">
        <f t="shared" si="565"/>
        <v>0</v>
      </c>
      <c r="CC209" s="13">
        <f t="shared" si="566"/>
        <v>0</v>
      </c>
      <c r="CD209" s="13">
        <f t="shared" si="567"/>
        <v>0</v>
      </c>
      <c r="CE209" s="13">
        <f t="shared" si="568"/>
        <v>0</v>
      </c>
      <c r="CF209" s="13">
        <f t="shared" si="569"/>
        <v>0</v>
      </c>
      <c r="CG209" s="13">
        <f t="shared" si="570"/>
        <v>0</v>
      </c>
      <c r="CH209" s="13">
        <f t="shared" si="571"/>
        <v>0</v>
      </c>
      <c r="CI209" s="13">
        <f t="shared" si="572"/>
        <v>0</v>
      </c>
      <c r="CJ209" s="13">
        <f t="shared" si="573"/>
        <v>0</v>
      </c>
      <c r="CK209" s="13">
        <f t="shared" si="574"/>
        <v>0</v>
      </c>
      <c r="CL209" s="13">
        <f t="shared" si="575"/>
        <v>0</v>
      </c>
      <c r="CM209" s="13">
        <f t="shared" si="576"/>
        <v>0</v>
      </c>
      <c r="CN209" s="13">
        <f t="shared" si="577"/>
        <v>0</v>
      </c>
      <c r="CO209" s="13">
        <f t="shared" si="578"/>
        <v>0</v>
      </c>
      <c r="CP209" s="13">
        <f t="shared" si="579"/>
        <v>0</v>
      </c>
      <c r="CQ209" s="13">
        <f t="shared" si="580"/>
        <v>0</v>
      </c>
      <c r="CR209" s="13">
        <f t="shared" si="581"/>
        <v>0</v>
      </c>
      <c r="CS209" s="13">
        <f t="shared" si="582"/>
        <v>0</v>
      </c>
      <c r="CT209" s="13">
        <f t="shared" si="583"/>
        <v>0</v>
      </c>
      <c r="CU209" s="13">
        <f t="shared" si="584"/>
        <v>0</v>
      </c>
      <c r="CV209" s="13">
        <f t="shared" si="585"/>
        <v>0</v>
      </c>
      <c r="CW209" s="13">
        <f t="shared" si="586"/>
        <v>0</v>
      </c>
      <c r="CX209" s="13">
        <f t="shared" si="587"/>
        <v>0</v>
      </c>
      <c r="CY209" s="13">
        <f t="shared" si="588"/>
        <v>0</v>
      </c>
      <c r="CZ209" s="13">
        <f t="shared" si="589"/>
        <v>0</v>
      </c>
      <c r="DA209" s="13">
        <f t="shared" si="590"/>
        <v>0</v>
      </c>
      <c r="DB209" s="13">
        <f t="shared" si="591"/>
        <v>0</v>
      </c>
      <c r="DC209" s="13">
        <f t="shared" si="592"/>
        <v>0</v>
      </c>
      <c r="DD209" s="13">
        <f t="shared" si="593"/>
        <v>0</v>
      </c>
      <c r="DE209" s="13">
        <f t="shared" si="594"/>
        <v>0</v>
      </c>
      <c r="DF209" s="13">
        <f t="shared" si="595"/>
        <v>0</v>
      </c>
      <c r="DG209" s="13">
        <f t="shared" si="596"/>
        <v>0</v>
      </c>
      <c r="DH209" s="13">
        <f t="shared" si="597"/>
        <v>0</v>
      </c>
      <c r="DI209" s="13">
        <f t="shared" si="598"/>
        <v>0</v>
      </c>
      <c r="DJ209" s="13">
        <f t="shared" si="599"/>
        <v>0</v>
      </c>
      <c r="DK209" s="13">
        <f t="shared" si="600"/>
        <v>0</v>
      </c>
      <c r="DL209" s="13">
        <f t="shared" si="601"/>
        <v>0</v>
      </c>
      <c r="DM209" s="13">
        <f t="shared" si="602"/>
        <v>0</v>
      </c>
      <c r="DN209" s="13">
        <f t="shared" si="603"/>
        <v>0</v>
      </c>
      <c r="DO209" s="13">
        <f t="shared" si="604"/>
        <v>0</v>
      </c>
      <c r="DP209" s="13">
        <f t="shared" si="605"/>
        <v>0</v>
      </c>
      <c r="DQ209" s="13">
        <f t="shared" si="606"/>
        <v>0</v>
      </c>
      <c r="DR209" s="13">
        <f t="shared" si="607"/>
        <v>0</v>
      </c>
      <c r="DS209" s="13">
        <f t="shared" si="608"/>
        <v>0</v>
      </c>
      <c r="DT209" s="13">
        <f t="shared" si="609"/>
        <v>0</v>
      </c>
      <c r="DU209" s="13">
        <f t="shared" si="610"/>
        <v>0</v>
      </c>
      <c r="DV209" s="13">
        <f t="shared" si="611"/>
        <v>0</v>
      </c>
      <c r="DW209" s="13">
        <f t="shared" si="612"/>
        <v>0</v>
      </c>
      <c r="DX209" s="13">
        <f t="shared" si="613"/>
        <v>0</v>
      </c>
      <c r="DY209" s="13">
        <f t="shared" si="614"/>
        <v>0</v>
      </c>
      <c r="DZ209" s="13">
        <f t="shared" si="615"/>
        <v>0</v>
      </c>
      <c r="EA209" s="13">
        <f t="shared" si="616"/>
        <v>0</v>
      </c>
      <c r="EB209" s="13">
        <f t="shared" si="617"/>
        <v>0</v>
      </c>
      <c r="EC209" s="13">
        <f t="shared" si="618"/>
        <v>0</v>
      </c>
      <c r="ED209" s="13">
        <f t="shared" si="619"/>
        <v>0</v>
      </c>
      <c r="EE209" s="13">
        <f t="shared" si="620"/>
        <v>0</v>
      </c>
      <c r="EF209" s="13">
        <f t="shared" si="621"/>
        <v>0</v>
      </c>
      <c r="EG209" s="13">
        <f t="shared" si="622"/>
        <v>0</v>
      </c>
      <c r="EH209" s="13">
        <f t="shared" si="623"/>
        <v>0</v>
      </c>
      <c r="EI209" s="13">
        <f t="shared" si="624"/>
        <v>0</v>
      </c>
      <c r="EJ209" s="13">
        <f t="shared" si="625"/>
        <v>0</v>
      </c>
      <c r="EK209" s="13">
        <f t="shared" si="626"/>
        <v>0</v>
      </c>
      <c r="EL209" s="13">
        <f t="shared" si="627"/>
        <v>0</v>
      </c>
      <c r="EM209" s="13">
        <f t="shared" si="628"/>
        <v>0</v>
      </c>
      <c r="EN209" s="13">
        <f t="shared" si="629"/>
        <v>0</v>
      </c>
      <c r="EO209" s="13">
        <f t="shared" si="630"/>
        <v>0</v>
      </c>
      <c r="EP209" s="13">
        <f t="shared" si="631"/>
        <v>0</v>
      </c>
      <c r="EQ209" s="13">
        <f t="shared" si="632"/>
        <v>0</v>
      </c>
      <c r="ER209" s="13">
        <f t="shared" si="633"/>
        <v>0</v>
      </c>
      <c r="ES209" s="13">
        <f t="shared" si="634"/>
        <v>0</v>
      </c>
      <c r="ET209" s="13">
        <f t="shared" si="635"/>
        <v>0</v>
      </c>
      <c r="EU209" s="13">
        <f t="shared" si="636"/>
        <v>0</v>
      </c>
      <c r="EV209" s="13">
        <f t="shared" si="637"/>
        <v>0</v>
      </c>
      <c r="EW209" s="13">
        <f t="shared" si="638"/>
        <v>0</v>
      </c>
      <c r="EX209" s="13">
        <f t="shared" si="639"/>
        <v>0</v>
      </c>
      <c r="EY209" s="13">
        <f t="shared" si="640"/>
        <v>0</v>
      </c>
      <c r="EZ209" s="13">
        <f t="shared" si="641"/>
        <v>0</v>
      </c>
      <c r="FA209" s="13">
        <f t="shared" si="642"/>
        <v>0</v>
      </c>
      <c r="FB209" s="13">
        <f t="shared" si="643"/>
        <v>0</v>
      </c>
      <c r="FC209" s="13">
        <f t="shared" si="644"/>
        <v>0</v>
      </c>
      <c r="FD209" s="13">
        <f t="shared" si="645"/>
        <v>0</v>
      </c>
      <c r="FE209" s="13">
        <f t="shared" si="646"/>
        <v>0</v>
      </c>
      <c r="FF209" s="13">
        <f t="shared" si="647"/>
        <v>0</v>
      </c>
      <c r="FG209" s="13">
        <f t="shared" si="648"/>
        <v>0</v>
      </c>
      <c r="FH209" s="13">
        <f t="shared" si="649"/>
        <v>0</v>
      </c>
      <c r="FI209" s="13">
        <f t="shared" si="650"/>
        <v>1</v>
      </c>
      <c r="FJ209" s="13">
        <f t="shared" si="651"/>
        <v>0</v>
      </c>
      <c r="FK209" s="13">
        <f t="shared" si="652"/>
        <v>0</v>
      </c>
      <c r="FL209" s="13">
        <f t="shared" si="653"/>
        <v>0</v>
      </c>
      <c r="FM209" s="13">
        <f t="shared" si="654"/>
        <v>0</v>
      </c>
      <c r="FN209" s="13">
        <f t="shared" si="655"/>
        <v>0</v>
      </c>
      <c r="FO209" s="13">
        <f t="shared" si="656"/>
        <v>0</v>
      </c>
      <c r="FP209" s="13">
        <f t="shared" si="657"/>
        <v>0</v>
      </c>
      <c r="FQ209" s="13">
        <f t="shared" si="658"/>
        <v>0</v>
      </c>
      <c r="FR209" s="13">
        <f t="shared" si="659"/>
        <v>0</v>
      </c>
      <c r="FS209" s="13">
        <f t="shared" si="660"/>
        <v>0</v>
      </c>
      <c r="FT209" s="13">
        <f t="shared" si="661"/>
        <v>0</v>
      </c>
      <c r="FU209" s="13">
        <f t="shared" si="662"/>
        <v>0</v>
      </c>
      <c r="FV209" s="13">
        <f t="shared" si="663"/>
        <v>0</v>
      </c>
      <c r="FW209" s="13">
        <f t="shared" si="664"/>
        <v>0</v>
      </c>
      <c r="FX209" s="13">
        <f t="shared" si="665"/>
        <v>0</v>
      </c>
      <c r="FY209" s="13">
        <f t="shared" si="666"/>
        <v>0</v>
      </c>
      <c r="FZ209" s="13">
        <f t="shared" si="667"/>
        <v>0</v>
      </c>
      <c r="GA209" s="13">
        <f t="shared" si="668"/>
        <v>0</v>
      </c>
      <c r="GB209" s="13">
        <f t="shared" si="669"/>
        <v>0</v>
      </c>
      <c r="GC209" s="13">
        <f t="shared" si="670"/>
        <v>0</v>
      </c>
      <c r="GD209" s="13">
        <f t="shared" si="671"/>
        <v>0</v>
      </c>
      <c r="GE209" s="13">
        <f t="shared" si="672"/>
        <v>0</v>
      </c>
      <c r="GF209" s="13">
        <f t="shared" si="673"/>
        <v>0</v>
      </c>
      <c r="GG209" s="13">
        <f t="shared" si="674"/>
        <v>0</v>
      </c>
      <c r="GH209" s="30">
        <f t="shared" si="675"/>
        <v>2</v>
      </c>
    </row>
    <row r="210" spans="1:190">
      <c r="A210" s="2">
        <f>'database including 834 studies'!A210</f>
        <v>209</v>
      </c>
      <c r="B210" s="2">
        <f>'database including 834 studies'!J210</f>
        <v>1</v>
      </c>
      <c r="C210" s="2">
        <f>'database including 834 studies'!K210</f>
        <v>3</v>
      </c>
      <c r="D210" s="2">
        <f>'database including 834 studies'!L210</f>
        <v>0</v>
      </c>
      <c r="E210" s="2">
        <f>'database including 834 studies'!M210</f>
        <v>1</v>
      </c>
      <c r="F210" s="2">
        <f>'database including 834 studies'!N210</f>
        <v>1</v>
      </c>
      <c r="G210" s="2">
        <f>'database including 834 studies'!O210</f>
        <v>1</v>
      </c>
      <c r="H210" s="2">
        <f>'database including 834 studies'!P210</f>
        <v>0</v>
      </c>
      <c r="I210" s="2">
        <f>'database including 834 studies'!Q210</f>
        <v>0</v>
      </c>
      <c r="J210" s="2">
        <f>'database including 834 studies'!R210</f>
        <v>2021</v>
      </c>
      <c r="K210" s="29">
        <f>'database including 834 studies'!A740</f>
        <v>739</v>
      </c>
      <c r="L210" s="2">
        <f>'database including 834 studies'!J740</f>
        <v>0</v>
      </c>
      <c r="M210" s="2">
        <f>'database including 834 studies'!K740</f>
        <v>4</v>
      </c>
      <c r="N210" s="2">
        <f>'database including 834 studies'!L740</f>
        <v>1</v>
      </c>
      <c r="O210" s="2">
        <f>'database including 834 studies'!M740</f>
        <v>1</v>
      </c>
      <c r="P210" s="2">
        <f>'database including 834 studies'!N740</f>
        <v>0</v>
      </c>
      <c r="Q210" s="2">
        <f>'database including 834 studies'!O740</f>
        <v>0</v>
      </c>
      <c r="R210" s="2">
        <f>'database including 834 studies'!P740</f>
        <v>1</v>
      </c>
      <c r="S210" s="2">
        <f>'database including 834 studies'!Q740</f>
        <v>1</v>
      </c>
      <c r="T210" s="2">
        <f>'database including 834 studies'!R740</f>
        <v>2018</v>
      </c>
      <c r="V210" s="13">
        <f t="shared" si="507"/>
        <v>0</v>
      </c>
      <c r="W210" s="13">
        <f t="shared" si="508"/>
        <v>0</v>
      </c>
      <c r="X210" s="13">
        <f t="shared" si="509"/>
        <v>0</v>
      </c>
      <c r="Y210" s="13">
        <f t="shared" si="510"/>
        <v>0</v>
      </c>
      <c r="Z210" s="13">
        <f t="shared" si="511"/>
        <v>0</v>
      </c>
      <c r="AA210" s="13">
        <f t="shared" si="512"/>
        <v>0</v>
      </c>
      <c r="AB210" s="13">
        <f t="shared" si="513"/>
        <v>0</v>
      </c>
      <c r="AC210" s="13">
        <f t="shared" si="514"/>
        <v>0</v>
      </c>
      <c r="AD210" s="13">
        <f t="shared" si="515"/>
        <v>0</v>
      </c>
      <c r="AE210" s="13">
        <f t="shared" si="516"/>
        <v>0</v>
      </c>
      <c r="AF210" s="13">
        <f t="shared" si="517"/>
        <v>0</v>
      </c>
      <c r="AG210" s="13">
        <f t="shared" si="518"/>
        <v>0</v>
      </c>
      <c r="AH210" s="13">
        <f t="shared" si="519"/>
        <v>0</v>
      </c>
      <c r="AI210" s="13">
        <f t="shared" si="520"/>
        <v>0</v>
      </c>
      <c r="AJ210" s="13">
        <f t="shared" si="521"/>
        <v>0</v>
      </c>
      <c r="AK210" s="13">
        <f t="shared" si="522"/>
        <v>0</v>
      </c>
      <c r="AL210" s="13">
        <f t="shared" si="523"/>
        <v>0</v>
      </c>
      <c r="AM210" s="13">
        <f t="shared" si="524"/>
        <v>0</v>
      </c>
      <c r="AN210" s="13">
        <f t="shared" si="525"/>
        <v>0</v>
      </c>
      <c r="AO210" s="13">
        <f t="shared" si="526"/>
        <v>0</v>
      </c>
      <c r="AP210" s="13">
        <f t="shared" si="527"/>
        <v>0</v>
      </c>
      <c r="AQ210" s="13">
        <f t="shared" si="528"/>
        <v>0</v>
      </c>
      <c r="AR210" s="13">
        <f t="shared" si="529"/>
        <v>0</v>
      </c>
      <c r="AS210" s="13">
        <f t="shared" si="530"/>
        <v>0</v>
      </c>
      <c r="AT210" s="13">
        <f t="shared" si="531"/>
        <v>0</v>
      </c>
      <c r="AU210" s="13">
        <f t="shared" si="532"/>
        <v>0</v>
      </c>
      <c r="AV210" s="13">
        <f t="shared" si="533"/>
        <v>0</v>
      </c>
      <c r="AW210" s="13">
        <f t="shared" si="534"/>
        <v>0</v>
      </c>
      <c r="AX210" s="13">
        <f t="shared" si="535"/>
        <v>0</v>
      </c>
      <c r="AY210" s="13">
        <f t="shared" si="536"/>
        <v>0</v>
      </c>
      <c r="AZ210" s="13">
        <f t="shared" si="537"/>
        <v>0</v>
      </c>
      <c r="BA210" s="13">
        <f t="shared" si="538"/>
        <v>0</v>
      </c>
      <c r="BB210" s="13">
        <f t="shared" si="539"/>
        <v>0</v>
      </c>
      <c r="BC210" s="13">
        <f t="shared" si="540"/>
        <v>0</v>
      </c>
      <c r="BD210" s="13">
        <f t="shared" si="541"/>
        <v>0</v>
      </c>
      <c r="BE210" s="13">
        <f t="shared" si="542"/>
        <v>0</v>
      </c>
      <c r="BF210" s="13">
        <f t="shared" si="543"/>
        <v>0</v>
      </c>
      <c r="BG210" s="13">
        <f t="shared" si="544"/>
        <v>0</v>
      </c>
      <c r="BH210" s="13">
        <f t="shared" si="545"/>
        <v>0</v>
      </c>
      <c r="BI210" s="13">
        <f t="shared" si="546"/>
        <v>0</v>
      </c>
      <c r="BJ210" s="13">
        <f t="shared" si="547"/>
        <v>0</v>
      </c>
      <c r="BK210" s="13">
        <f t="shared" si="548"/>
        <v>0</v>
      </c>
      <c r="BL210" s="13">
        <f t="shared" si="549"/>
        <v>0</v>
      </c>
      <c r="BM210" s="13">
        <f t="shared" si="550"/>
        <v>0</v>
      </c>
      <c r="BN210" s="13">
        <f t="shared" si="551"/>
        <v>0</v>
      </c>
      <c r="BO210" s="13">
        <f t="shared" si="552"/>
        <v>0</v>
      </c>
      <c r="BP210" s="13">
        <f t="shared" si="553"/>
        <v>1</v>
      </c>
      <c r="BQ210" s="13">
        <f t="shared" si="554"/>
        <v>0</v>
      </c>
      <c r="BR210" s="13">
        <f t="shared" si="555"/>
        <v>0</v>
      </c>
      <c r="BS210" s="13">
        <f t="shared" si="556"/>
        <v>0</v>
      </c>
      <c r="BT210" s="13">
        <f t="shared" si="557"/>
        <v>0</v>
      </c>
      <c r="BU210" s="13">
        <f t="shared" si="558"/>
        <v>0</v>
      </c>
      <c r="BV210" s="13">
        <f t="shared" si="559"/>
        <v>0</v>
      </c>
      <c r="BW210" s="13">
        <f t="shared" si="560"/>
        <v>0</v>
      </c>
      <c r="BX210" s="13">
        <f t="shared" si="561"/>
        <v>0</v>
      </c>
      <c r="BY210" s="13">
        <f t="shared" si="562"/>
        <v>0</v>
      </c>
      <c r="BZ210" s="13">
        <f t="shared" si="563"/>
        <v>0</v>
      </c>
      <c r="CA210" s="13">
        <f t="shared" si="564"/>
        <v>0</v>
      </c>
      <c r="CB210" s="13">
        <f t="shared" si="565"/>
        <v>0</v>
      </c>
      <c r="CC210" s="13">
        <f t="shared" si="566"/>
        <v>0</v>
      </c>
      <c r="CD210" s="13">
        <f t="shared" si="567"/>
        <v>0</v>
      </c>
      <c r="CE210" s="13">
        <f t="shared" si="568"/>
        <v>0</v>
      </c>
      <c r="CF210" s="13">
        <f t="shared" si="569"/>
        <v>0</v>
      </c>
      <c r="CG210" s="13">
        <f t="shared" si="570"/>
        <v>0</v>
      </c>
      <c r="CH210" s="13">
        <f t="shared" si="571"/>
        <v>0</v>
      </c>
      <c r="CI210" s="13">
        <f t="shared" si="572"/>
        <v>0</v>
      </c>
      <c r="CJ210" s="13">
        <f t="shared" si="573"/>
        <v>0</v>
      </c>
      <c r="CK210" s="13">
        <f t="shared" si="574"/>
        <v>0</v>
      </c>
      <c r="CL210" s="13">
        <f t="shared" si="575"/>
        <v>0</v>
      </c>
      <c r="CM210" s="13">
        <f t="shared" si="576"/>
        <v>0</v>
      </c>
      <c r="CN210" s="13">
        <f t="shared" si="577"/>
        <v>0</v>
      </c>
      <c r="CO210" s="13">
        <f t="shared" si="578"/>
        <v>0</v>
      </c>
      <c r="CP210" s="13">
        <f t="shared" si="579"/>
        <v>0</v>
      </c>
      <c r="CQ210" s="13">
        <f t="shared" si="580"/>
        <v>0</v>
      </c>
      <c r="CR210" s="13">
        <f t="shared" si="581"/>
        <v>0</v>
      </c>
      <c r="CS210" s="13">
        <f t="shared" si="582"/>
        <v>0</v>
      </c>
      <c r="CT210" s="13">
        <f t="shared" si="583"/>
        <v>0</v>
      </c>
      <c r="CU210" s="13">
        <f t="shared" si="584"/>
        <v>0</v>
      </c>
      <c r="CV210" s="13">
        <f t="shared" si="585"/>
        <v>0</v>
      </c>
      <c r="CW210" s="13">
        <f t="shared" si="586"/>
        <v>0</v>
      </c>
      <c r="CX210" s="13">
        <f t="shared" si="587"/>
        <v>0</v>
      </c>
      <c r="CY210" s="13">
        <f t="shared" si="588"/>
        <v>0</v>
      </c>
      <c r="CZ210" s="13">
        <f t="shared" si="589"/>
        <v>0</v>
      </c>
      <c r="DA210" s="13">
        <f t="shared" si="590"/>
        <v>0</v>
      </c>
      <c r="DB210" s="13">
        <f t="shared" si="591"/>
        <v>0</v>
      </c>
      <c r="DC210" s="13">
        <f t="shared" si="592"/>
        <v>0</v>
      </c>
      <c r="DD210" s="13">
        <f t="shared" si="593"/>
        <v>0</v>
      </c>
      <c r="DE210" s="13">
        <f t="shared" si="594"/>
        <v>0</v>
      </c>
      <c r="DF210" s="13">
        <f t="shared" si="595"/>
        <v>0</v>
      </c>
      <c r="DG210" s="13">
        <f t="shared" si="596"/>
        <v>0</v>
      </c>
      <c r="DH210" s="13">
        <f t="shared" si="597"/>
        <v>0</v>
      </c>
      <c r="DI210" s="13">
        <f t="shared" si="598"/>
        <v>0</v>
      </c>
      <c r="DJ210" s="13">
        <f t="shared" si="599"/>
        <v>0</v>
      </c>
      <c r="DK210" s="13">
        <f t="shared" si="600"/>
        <v>0</v>
      </c>
      <c r="DL210" s="13">
        <f t="shared" si="601"/>
        <v>0</v>
      </c>
      <c r="DM210" s="13">
        <f t="shared" si="602"/>
        <v>0</v>
      </c>
      <c r="DN210" s="13">
        <f t="shared" si="603"/>
        <v>0</v>
      </c>
      <c r="DO210" s="13">
        <f t="shared" si="604"/>
        <v>0</v>
      </c>
      <c r="DP210" s="13">
        <f t="shared" si="605"/>
        <v>0</v>
      </c>
      <c r="DQ210" s="13">
        <f t="shared" si="606"/>
        <v>0</v>
      </c>
      <c r="DR210" s="13">
        <f t="shared" si="607"/>
        <v>0</v>
      </c>
      <c r="DS210" s="13">
        <f t="shared" si="608"/>
        <v>0</v>
      </c>
      <c r="DT210" s="13">
        <f t="shared" si="609"/>
        <v>0</v>
      </c>
      <c r="DU210" s="13">
        <f t="shared" si="610"/>
        <v>0</v>
      </c>
      <c r="DV210" s="13">
        <f t="shared" si="611"/>
        <v>0</v>
      </c>
      <c r="DW210" s="13">
        <f t="shared" si="612"/>
        <v>0</v>
      </c>
      <c r="DX210" s="13">
        <f t="shared" si="613"/>
        <v>0</v>
      </c>
      <c r="DY210" s="13">
        <f t="shared" si="614"/>
        <v>0</v>
      </c>
      <c r="DZ210" s="13">
        <f t="shared" si="615"/>
        <v>0</v>
      </c>
      <c r="EA210" s="13">
        <f t="shared" si="616"/>
        <v>0</v>
      </c>
      <c r="EB210" s="13">
        <f t="shared" si="617"/>
        <v>0</v>
      </c>
      <c r="EC210" s="13">
        <f t="shared" si="618"/>
        <v>0</v>
      </c>
      <c r="ED210" s="13">
        <f t="shared" si="619"/>
        <v>0</v>
      </c>
      <c r="EE210" s="13">
        <f t="shared" si="620"/>
        <v>0</v>
      </c>
      <c r="EF210" s="13">
        <f t="shared" si="621"/>
        <v>0</v>
      </c>
      <c r="EG210" s="13">
        <f t="shared" si="622"/>
        <v>0</v>
      </c>
      <c r="EH210" s="13">
        <f t="shared" si="623"/>
        <v>0</v>
      </c>
      <c r="EI210" s="13">
        <f t="shared" si="624"/>
        <v>0</v>
      </c>
      <c r="EJ210" s="13">
        <f t="shared" si="625"/>
        <v>0</v>
      </c>
      <c r="EK210" s="13">
        <f t="shared" si="626"/>
        <v>0</v>
      </c>
      <c r="EL210" s="13">
        <f t="shared" si="627"/>
        <v>0</v>
      </c>
      <c r="EM210" s="13">
        <f t="shared" si="628"/>
        <v>0</v>
      </c>
      <c r="EN210" s="13">
        <f t="shared" si="629"/>
        <v>0</v>
      </c>
      <c r="EO210" s="13">
        <f t="shared" si="630"/>
        <v>0</v>
      </c>
      <c r="EP210" s="13">
        <f t="shared" si="631"/>
        <v>0</v>
      </c>
      <c r="EQ210" s="13">
        <f t="shared" si="632"/>
        <v>0</v>
      </c>
      <c r="ER210" s="13">
        <f t="shared" si="633"/>
        <v>0</v>
      </c>
      <c r="ES210" s="13">
        <f t="shared" si="634"/>
        <v>0</v>
      </c>
      <c r="ET210" s="13">
        <f t="shared" si="635"/>
        <v>0</v>
      </c>
      <c r="EU210" s="13">
        <f t="shared" si="636"/>
        <v>0</v>
      </c>
      <c r="EV210" s="13">
        <f t="shared" si="637"/>
        <v>0</v>
      </c>
      <c r="EW210" s="13">
        <f t="shared" si="638"/>
        <v>0</v>
      </c>
      <c r="EX210" s="13">
        <f t="shared" si="639"/>
        <v>0</v>
      </c>
      <c r="EY210" s="13">
        <f t="shared" si="640"/>
        <v>0</v>
      </c>
      <c r="EZ210" s="13">
        <f t="shared" si="641"/>
        <v>0</v>
      </c>
      <c r="FA210" s="13">
        <f t="shared" si="642"/>
        <v>0</v>
      </c>
      <c r="FB210" s="13">
        <f t="shared" si="643"/>
        <v>0</v>
      </c>
      <c r="FC210" s="13">
        <f t="shared" si="644"/>
        <v>0</v>
      </c>
      <c r="FD210" s="13">
        <f t="shared" si="645"/>
        <v>0</v>
      </c>
      <c r="FE210" s="13">
        <f t="shared" si="646"/>
        <v>1</v>
      </c>
      <c r="FF210" s="13">
        <f t="shared" si="647"/>
        <v>0</v>
      </c>
      <c r="FG210" s="13">
        <f t="shared" si="648"/>
        <v>0</v>
      </c>
      <c r="FH210" s="13">
        <f t="shared" si="649"/>
        <v>0</v>
      </c>
      <c r="FI210" s="13">
        <f t="shared" si="650"/>
        <v>0</v>
      </c>
      <c r="FJ210" s="13">
        <f t="shared" si="651"/>
        <v>0</v>
      </c>
      <c r="FK210" s="13">
        <f t="shared" si="652"/>
        <v>0</v>
      </c>
      <c r="FL210" s="13">
        <f t="shared" si="653"/>
        <v>0</v>
      </c>
      <c r="FM210" s="13">
        <f t="shared" si="654"/>
        <v>0</v>
      </c>
      <c r="FN210" s="13">
        <f t="shared" si="655"/>
        <v>0</v>
      </c>
      <c r="FO210" s="13">
        <f t="shared" si="656"/>
        <v>0</v>
      </c>
      <c r="FP210" s="13">
        <f t="shared" si="657"/>
        <v>0</v>
      </c>
      <c r="FQ210" s="13">
        <f t="shared" si="658"/>
        <v>0</v>
      </c>
      <c r="FR210" s="13">
        <f t="shared" si="659"/>
        <v>0</v>
      </c>
      <c r="FS210" s="13">
        <f t="shared" si="660"/>
        <v>0</v>
      </c>
      <c r="FT210" s="13">
        <f t="shared" si="661"/>
        <v>0</v>
      </c>
      <c r="FU210" s="13">
        <f t="shared" si="662"/>
        <v>0</v>
      </c>
      <c r="FV210" s="13">
        <f t="shared" si="663"/>
        <v>0</v>
      </c>
      <c r="FW210" s="13">
        <f t="shared" si="664"/>
        <v>0</v>
      </c>
      <c r="FX210" s="13">
        <f t="shared" si="665"/>
        <v>0</v>
      </c>
      <c r="FY210" s="13">
        <f t="shared" si="666"/>
        <v>0</v>
      </c>
      <c r="FZ210" s="13">
        <f t="shared" si="667"/>
        <v>0</v>
      </c>
      <c r="GA210" s="13">
        <f t="shared" si="668"/>
        <v>0</v>
      </c>
      <c r="GB210" s="13">
        <f t="shared" si="669"/>
        <v>0</v>
      </c>
      <c r="GC210" s="13">
        <f t="shared" si="670"/>
        <v>0</v>
      </c>
      <c r="GD210" s="13">
        <f t="shared" si="671"/>
        <v>0</v>
      </c>
      <c r="GE210" s="13">
        <f t="shared" si="672"/>
        <v>0</v>
      </c>
      <c r="GF210" s="13">
        <f t="shared" si="673"/>
        <v>0</v>
      </c>
      <c r="GG210" s="13">
        <f t="shared" si="674"/>
        <v>0</v>
      </c>
      <c r="GH210" s="30">
        <f t="shared" si="675"/>
        <v>2</v>
      </c>
    </row>
    <row r="211" spans="1:190">
      <c r="A211" s="2">
        <f>'database including 834 studies'!A211</f>
        <v>210</v>
      </c>
      <c r="B211" s="2">
        <f>'database including 834 studies'!J211</f>
        <v>1</v>
      </c>
      <c r="C211" s="2">
        <f>'database including 834 studies'!K211</f>
        <v>3</v>
      </c>
      <c r="D211" s="2">
        <f>'database including 834 studies'!L211</f>
        <v>1</v>
      </c>
      <c r="E211" s="2">
        <f>'database including 834 studies'!M211</f>
        <v>1</v>
      </c>
      <c r="F211" s="2">
        <f>'database including 834 studies'!N211</f>
        <v>0</v>
      </c>
      <c r="G211" s="2">
        <f>'database including 834 studies'!O211</f>
        <v>1</v>
      </c>
      <c r="H211" s="2">
        <f>'database including 834 studies'!P211</f>
        <v>0</v>
      </c>
      <c r="I211" s="2">
        <f>'database including 834 studies'!Q211</f>
        <v>0</v>
      </c>
      <c r="J211" s="2">
        <f>'database including 834 studies'!R211</f>
        <v>2022</v>
      </c>
      <c r="K211" s="29">
        <f>'database including 834 studies'!A741</f>
        <v>740</v>
      </c>
      <c r="L211" s="2">
        <f>'database including 834 studies'!J741</f>
        <v>0</v>
      </c>
      <c r="M211" s="2">
        <f>'database including 834 studies'!K741</f>
        <v>4</v>
      </c>
      <c r="N211" s="2">
        <f>'database including 834 studies'!L741</f>
        <v>1</v>
      </c>
      <c r="O211" s="2">
        <f>'database including 834 studies'!M741</f>
        <v>1</v>
      </c>
      <c r="P211" s="2">
        <f>'database including 834 studies'!N741</f>
        <v>1</v>
      </c>
      <c r="Q211" s="2">
        <f>'database including 834 studies'!O741</f>
        <v>1</v>
      </c>
      <c r="R211" s="2">
        <f>'database including 834 studies'!P741</f>
        <v>0</v>
      </c>
      <c r="S211" s="2">
        <f>'database including 834 studies'!Q741</f>
        <v>0</v>
      </c>
      <c r="T211" s="2">
        <f>'database including 834 studies'!R741</f>
        <v>2019</v>
      </c>
      <c r="V211" s="13">
        <f t="shared" si="507"/>
        <v>0</v>
      </c>
      <c r="W211" s="13">
        <f t="shared" si="508"/>
        <v>0</v>
      </c>
      <c r="X211" s="13">
        <f t="shared" si="509"/>
        <v>0</v>
      </c>
      <c r="Y211" s="13">
        <f t="shared" si="510"/>
        <v>0</v>
      </c>
      <c r="Z211" s="13">
        <f t="shared" si="511"/>
        <v>0</v>
      </c>
      <c r="AA211" s="13">
        <f t="shared" si="512"/>
        <v>0</v>
      </c>
      <c r="AB211" s="13">
        <f t="shared" si="513"/>
        <v>0</v>
      </c>
      <c r="AC211" s="13">
        <f t="shared" si="514"/>
        <v>0</v>
      </c>
      <c r="AD211" s="13">
        <f t="shared" si="515"/>
        <v>0</v>
      </c>
      <c r="AE211" s="13">
        <f t="shared" si="516"/>
        <v>0</v>
      </c>
      <c r="AF211" s="13">
        <f t="shared" si="517"/>
        <v>0</v>
      </c>
      <c r="AG211" s="13">
        <f t="shared" si="518"/>
        <v>0</v>
      </c>
      <c r="AH211" s="13">
        <f t="shared" si="519"/>
        <v>0</v>
      </c>
      <c r="AI211" s="13">
        <f t="shared" si="520"/>
        <v>0</v>
      </c>
      <c r="AJ211" s="13">
        <f t="shared" si="521"/>
        <v>0</v>
      </c>
      <c r="AK211" s="13">
        <f t="shared" si="522"/>
        <v>0</v>
      </c>
      <c r="AL211" s="13">
        <f t="shared" si="523"/>
        <v>0</v>
      </c>
      <c r="AM211" s="13">
        <f t="shared" si="524"/>
        <v>0</v>
      </c>
      <c r="AN211" s="13">
        <f t="shared" si="525"/>
        <v>0</v>
      </c>
      <c r="AO211" s="13">
        <f t="shared" si="526"/>
        <v>0</v>
      </c>
      <c r="AP211" s="13">
        <f t="shared" si="527"/>
        <v>0</v>
      </c>
      <c r="AQ211" s="13">
        <f t="shared" si="528"/>
        <v>0</v>
      </c>
      <c r="AR211" s="13">
        <f t="shared" si="529"/>
        <v>0</v>
      </c>
      <c r="AS211" s="13">
        <f t="shared" si="530"/>
        <v>0</v>
      </c>
      <c r="AT211" s="13">
        <f t="shared" si="531"/>
        <v>0</v>
      </c>
      <c r="AU211" s="13">
        <f t="shared" si="532"/>
        <v>0</v>
      </c>
      <c r="AV211" s="13">
        <f t="shared" si="533"/>
        <v>0</v>
      </c>
      <c r="AW211" s="13">
        <f t="shared" si="534"/>
        <v>0</v>
      </c>
      <c r="AX211" s="13">
        <f t="shared" si="535"/>
        <v>0</v>
      </c>
      <c r="AY211" s="13">
        <f t="shared" si="536"/>
        <v>0</v>
      </c>
      <c r="AZ211" s="13">
        <f t="shared" si="537"/>
        <v>0</v>
      </c>
      <c r="BA211" s="13">
        <f t="shared" si="538"/>
        <v>0</v>
      </c>
      <c r="BB211" s="13">
        <f t="shared" si="539"/>
        <v>0</v>
      </c>
      <c r="BC211" s="13">
        <f t="shared" si="540"/>
        <v>0</v>
      </c>
      <c r="BD211" s="13">
        <f t="shared" si="541"/>
        <v>0</v>
      </c>
      <c r="BE211" s="13">
        <f t="shared" si="542"/>
        <v>0</v>
      </c>
      <c r="BF211" s="13">
        <f t="shared" si="543"/>
        <v>0</v>
      </c>
      <c r="BG211" s="13">
        <f t="shared" si="544"/>
        <v>0</v>
      </c>
      <c r="BH211" s="13">
        <f t="shared" si="545"/>
        <v>0</v>
      </c>
      <c r="BI211" s="13">
        <f t="shared" si="546"/>
        <v>0</v>
      </c>
      <c r="BJ211" s="13">
        <f t="shared" si="547"/>
        <v>0</v>
      </c>
      <c r="BK211" s="13">
        <f t="shared" si="548"/>
        <v>0</v>
      </c>
      <c r="BL211" s="13">
        <f t="shared" si="549"/>
        <v>0</v>
      </c>
      <c r="BM211" s="13">
        <f t="shared" si="550"/>
        <v>0</v>
      </c>
      <c r="BN211" s="13">
        <f t="shared" si="551"/>
        <v>0</v>
      </c>
      <c r="BO211" s="13">
        <f t="shared" si="552"/>
        <v>0</v>
      </c>
      <c r="BP211" s="13">
        <f t="shared" si="553"/>
        <v>0</v>
      </c>
      <c r="BQ211" s="13">
        <f t="shared" si="554"/>
        <v>1</v>
      </c>
      <c r="BR211" s="13">
        <f t="shared" si="555"/>
        <v>0</v>
      </c>
      <c r="BS211" s="13">
        <f t="shared" si="556"/>
        <v>0</v>
      </c>
      <c r="BT211" s="13">
        <f t="shared" si="557"/>
        <v>0</v>
      </c>
      <c r="BU211" s="13">
        <f t="shared" si="558"/>
        <v>0</v>
      </c>
      <c r="BV211" s="13">
        <f t="shared" si="559"/>
        <v>0</v>
      </c>
      <c r="BW211" s="13">
        <f t="shared" si="560"/>
        <v>0</v>
      </c>
      <c r="BX211" s="13">
        <f t="shared" si="561"/>
        <v>0</v>
      </c>
      <c r="BY211" s="13">
        <f t="shared" si="562"/>
        <v>0</v>
      </c>
      <c r="BZ211" s="13">
        <f t="shared" si="563"/>
        <v>0</v>
      </c>
      <c r="CA211" s="13">
        <f t="shared" si="564"/>
        <v>0</v>
      </c>
      <c r="CB211" s="13">
        <f t="shared" si="565"/>
        <v>0</v>
      </c>
      <c r="CC211" s="13">
        <f t="shared" si="566"/>
        <v>0</v>
      </c>
      <c r="CD211" s="13">
        <f t="shared" si="567"/>
        <v>0</v>
      </c>
      <c r="CE211" s="13">
        <f t="shared" si="568"/>
        <v>0</v>
      </c>
      <c r="CF211" s="13">
        <f t="shared" si="569"/>
        <v>0</v>
      </c>
      <c r="CG211" s="13">
        <f t="shared" si="570"/>
        <v>0</v>
      </c>
      <c r="CH211" s="13">
        <f t="shared" si="571"/>
        <v>0</v>
      </c>
      <c r="CI211" s="13">
        <f t="shared" si="572"/>
        <v>0</v>
      </c>
      <c r="CJ211" s="13">
        <f t="shared" si="573"/>
        <v>0</v>
      </c>
      <c r="CK211" s="13">
        <f t="shared" si="574"/>
        <v>0</v>
      </c>
      <c r="CL211" s="13">
        <f t="shared" si="575"/>
        <v>0</v>
      </c>
      <c r="CM211" s="13">
        <f t="shared" si="576"/>
        <v>0</v>
      </c>
      <c r="CN211" s="13">
        <f t="shared" si="577"/>
        <v>0</v>
      </c>
      <c r="CO211" s="13">
        <f t="shared" si="578"/>
        <v>0</v>
      </c>
      <c r="CP211" s="13">
        <f t="shared" si="579"/>
        <v>0</v>
      </c>
      <c r="CQ211" s="13">
        <f t="shared" si="580"/>
        <v>0</v>
      </c>
      <c r="CR211" s="13">
        <f t="shared" si="581"/>
        <v>0</v>
      </c>
      <c r="CS211" s="13">
        <f t="shared" si="582"/>
        <v>0</v>
      </c>
      <c r="CT211" s="13">
        <f t="shared" si="583"/>
        <v>0</v>
      </c>
      <c r="CU211" s="13">
        <f t="shared" si="584"/>
        <v>0</v>
      </c>
      <c r="CV211" s="13">
        <f t="shared" si="585"/>
        <v>0</v>
      </c>
      <c r="CW211" s="13">
        <f t="shared" si="586"/>
        <v>0</v>
      </c>
      <c r="CX211" s="13">
        <f t="shared" si="587"/>
        <v>0</v>
      </c>
      <c r="CY211" s="13">
        <f t="shared" si="588"/>
        <v>0</v>
      </c>
      <c r="CZ211" s="13">
        <f t="shared" si="589"/>
        <v>0</v>
      </c>
      <c r="DA211" s="13">
        <f t="shared" si="590"/>
        <v>0</v>
      </c>
      <c r="DB211" s="13">
        <f t="shared" si="591"/>
        <v>0</v>
      </c>
      <c r="DC211" s="13">
        <f t="shared" si="592"/>
        <v>0</v>
      </c>
      <c r="DD211" s="13">
        <f t="shared" si="593"/>
        <v>0</v>
      </c>
      <c r="DE211" s="13">
        <f t="shared" si="594"/>
        <v>0</v>
      </c>
      <c r="DF211" s="13">
        <f t="shared" si="595"/>
        <v>0</v>
      </c>
      <c r="DG211" s="13">
        <f t="shared" si="596"/>
        <v>0</v>
      </c>
      <c r="DH211" s="13">
        <f t="shared" si="597"/>
        <v>0</v>
      </c>
      <c r="DI211" s="13">
        <f t="shared" si="598"/>
        <v>0</v>
      </c>
      <c r="DJ211" s="13">
        <f t="shared" si="599"/>
        <v>0</v>
      </c>
      <c r="DK211" s="13">
        <f t="shared" si="600"/>
        <v>0</v>
      </c>
      <c r="DL211" s="13">
        <f t="shared" si="601"/>
        <v>0</v>
      </c>
      <c r="DM211" s="13">
        <f t="shared" si="602"/>
        <v>0</v>
      </c>
      <c r="DN211" s="13">
        <f t="shared" si="603"/>
        <v>0</v>
      </c>
      <c r="DO211" s="13">
        <f t="shared" si="604"/>
        <v>0</v>
      </c>
      <c r="DP211" s="13">
        <f t="shared" si="605"/>
        <v>0</v>
      </c>
      <c r="DQ211" s="13">
        <f t="shared" si="606"/>
        <v>0</v>
      </c>
      <c r="DR211" s="13">
        <f t="shared" si="607"/>
        <v>0</v>
      </c>
      <c r="DS211" s="13">
        <f t="shared" si="608"/>
        <v>0</v>
      </c>
      <c r="DT211" s="13">
        <f t="shared" si="609"/>
        <v>0</v>
      </c>
      <c r="DU211" s="13">
        <f t="shared" si="610"/>
        <v>0</v>
      </c>
      <c r="DV211" s="13">
        <f t="shared" si="611"/>
        <v>0</v>
      </c>
      <c r="DW211" s="13">
        <f t="shared" si="612"/>
        <v>0</v>
      </c>
      <c r="DX211" s="13">
        <f t="shared" si="613"/>
        <v>0</v>
      </c>
      <c r="DY211" s="13">
        <f t="shared" si="614"/>
        <v>0</v>
      </c>
      <c r="DZ211" s="13">
        <f t="shared" si="615"/>
        <v>0</v>
      </c>
      <c r="EA211" s="13">
        <f t="shared" si="616"/>
        <v>0</v>
      </c>
      <c r="EB211" s="13">
        <f t="shared" si="617"/>
        <v>0</v>
      </c>
      <c r="EC211" s="13">
        <f t="shared" si="618"/>
        <v>0</v>
      </c>
      <c r="ED211" s="13">
        <f t="shared" si="619"/>
        <v>0</v>
      </c>
      <c r="EE211" s="13">
        <f t="shared" si="620"/>
        <v>0</v>
      </c>
      <c r="EF211" s="13">
        <f t="shared" si="621"/>
        <v>0</v>
      </c>
      <c r="EG211" s="13">
        <f t="shared" si="622"/>
        <v>0</v>
      </c>
      <c r="EH211" s="13">
        <f t="shared" si="623"/>
        <v>0</v>
      </c>
      <c r="EI211" s="13">
        <f t="shared" si="624"/>
        <v>0</v>
      </c>
      <c r="EJ211" s="13">
        <f t="shared" si="625"/>
        <v>0</v>
      </c>
      <c r="EK211" s="13">
        <f t="shared" si="626"/>
        <v>0</v>
      </c>
      <c r="EL211" s="13">
        <f t="shared" si="627"/>
        <v>0</v>
      </c>
      <c r="EM211" s="13">
        <f t="shared" si="628"/>
        <v>0</v>
      </c>
      <c r="EN211" s="13">
        <f t="shared" si="629"/>
        <v>0</v>
      </c>
      <c r="EO211" s="13">
        <f t="shared" si="630"/>
        <v>0</v>
      </c>
      <c r="EP211" s="13">
        <f t="shared" si="631"/>
        <v>0</v>
      </c>
      <c r="EQ211" s="13">
        <f t="shared" si="632"/>
        <v>0</v>
      </c>
      <c r="ER211" s="13">
        <f t="shared" si="633"/>
        <v>0</v>
      </c>
      <c r="ES211" s="13">
        <f t="shared" si="634"/>
        <v>0</v>
      </c>
      <c r="ET211" s="13">
        <f t="shared" si="635"/>
        <v>0</v>
      </c>
      <c r="EU211" s="13">
        <f t="shared" si="636"/>
        <v>0</v>
      </c>
      <c r="EV211" s="13">
        <f t="shared" si="637"/>
        <v>0</v>
      </c>
      <c r="EW211" s="13">
        <f t="shared" si="638"/>
        <v>0</v>
      </c>
      <c r="EX211" s="13">
        <f t="shared" si="639"/>
        <v>0</v>
      </c>
      <c r="EY211" s="13">
        <f t="shared" si="640"/>
        <v>0</v>
      </c>
      <c r="EZ211" s="13">
        <f t="shared" si="641"/>
        <v>0</v>
      </c>
      <c r="FA211" s="13">
        <f t="shared" si="642"/>
        <v>0</v>
      </c>
      <c r="FB211" s="13">
        <f t="shared" si="643"/>
        <v>0</v>
      </c>
      <c r="FC211" s="13">
        <f t="shared" si="644"/>
        <v>0</v>
      </c>
      <c r="FD211" s="13">
        <f t="shared" si="645"/>
        <v>0</v>
      </c>
      <c r="FE211" s="13">
        <f t="shared" si="646"/>
        <v>0</v>
      </c>
      <c r="FF211" s="13">
        <f t="shared" si="647"/>
        <v>1</v>
      </c>
      <c r="FG211" s="13">
        <f t="shared" si="648"/>
        <v>0</v>
      </c>
      <c r="FH211" s="13">
        <f t="shared" si="649"/>
        <v>0</v>
      </c>
      <c r="FI211" s="13">
        <f t="shared" si="650"/>
        <v>0</v>
      </c>
      <c r="FJ211" s="13">
        <f t="shared" si="651"/>
        <v>0</v>
      </c>
      <c r="FK211" s="13">
        <f t="shared" si="652"/>
        <v>0</v>
      </c>
      <c r="FL211" s="13">
        <f t="shared" si="653"/>
        <v>0</v>
      </c>
      <c r="FM211" s="13">
        <f t="shared" si="654"/>
        <v>0</v>
      </c>
      <c r="FN211" s="13">
        <f t="shared" si="655"/>
        <v>0</v>
      </c>
      <c r="FO211" s="13">
        <f t="shared" si="656"/>
        <v>0</v>
      </c>
      <c r="FP211" s="13">
        <f t="shared" si="657"/>
        <v>0</v>
      </c>
      <c r="FQ211" s="13">
        <f t="shared" si="658"/>
        <v>0</v>
      </c>
      <c r="FR211" s="13">
        <f t="shared" si="659"/>
        <v>0</v>
      </c>
      <c r="FS211" s="13">
        <f t="shared" si="660"/>
        <v>0</v>
      </c>
      <c r="FT211" s="13">
        <f t="shared" si="661"/>
        <v>0</v>
      </c>
      <c r="FU211" s="13">
        <f t="shared" si="662"/>
        <v>0</v>
      </c>
      <c r="FV211" s="13">
        <f t="shared" si="663"/>
        <v>0</v>
      </c>
      <c r="FW211" s="13">
        <f t="shared" si="664"/>
        <v>0</v>
      </c>
      <c r="FX211" s="13">
        <f t="shared" si="665"/>
        <v>0</v>
      </c>
      <c r="FY211" s="13">
        <f t="shared" si="666"/>
        <v>0</v>
      </c>
      <c r="FZ211" s="13">
        <f t="shared" si="667"/>
        <v>0</v>
      </c>
      <c r="GA211" s="13">
        <f t="shared" si="668"/>
        <v>0</v>
      </c>
      <c r="GB211" s="13">
        <f t="shared" si="669"/>
        <v>0</v>
      </c>
      <c r="GC211" s="13">
        <f t="shared" si="670"/>
        <v>0</v>
      </c>
      <c r="GD211" s="13">
        <f t="shared" si="671"/>
        <v>0</v>
      </c>
      <c r="GE211" s="13">
        <f t="shared" si="672"/>
        <v>0</v>
      </c>
      <c r="GF211" s="13">
        <f t="shared" si="673"/>
        <v>0</v>
      </c>
      <c r="GG211" s="13">
        <f t="shared" si="674"/>
        <v>0</v>
      </c>
      <c r="GH211" s="30">
        <f t="shared" si="675"/>
        <v>2</v>
      </c>
    </row>
    <row r="212" spans="1:190">
      <c r="A212" s="2">
        <f>'database including 834 studies'!A212</f>
        <v>211</v>
      </c>
      <c r="B212" s="2">
        <f>'database including 834 studies'!J212</f>
        <v>1</v>
      </c>
      <c r="C212" s="2">
        <f>'database including 834 studies'!K212</f>
        <v>3</v>
      </c>
      <c r="D212" s="2">
        <f>'database including 834 studies'!L212</f>
        <v>1</v>
      </c>
      <c r="E212" s="2">
        <f>'database including 834 studies'!M212</f>
        <v>1</v>
      </c>
      <c r="F212" s="2">
        <f>'database including 834 studies'!N212</f>
        <v>1</v>
      </c>
      <c r="G212" s="2">
        <f>'database including 834 studies'!O212</f>
        <v>0</v>
      </c>
      <c r="H212" s="2">
        <f>'database including 834 studies'!P212</f>
        <v>0</v>
      </c>
      <c r="I212" s="2">
        <f>'database including 834 studies'!Q212</f>
        <v>0</v>
      </c>
      <c r="J212" s="2">
        <f>'database including 834 studies'!R212</f>
        <v>2021</v>
      </c>
      <c r="K212" s="29">
        <f>'database including 834 studies'!A742</f>
        <v>741</v>
      </c>
      <c r="L212" s="2">
        <f>'database including 834 studies'!J742</f>
        <v>0</v>
      </c>
      <c r="M212" s="2">
        <f>'database including 834 studies'!K742</f>
        <v>4</v>
      </c>
      <c r="N212" s="2">
        <f>'database including 834 studies'!L742</f>
        <v>1</v>
      </c>
      <c r="O212" s="2">
        <f>'database including 834 studies'!M742</f>
        <v>1</v>
      </c>
      <c r="P212" s="2">
        <f>'database including 834 studies'!N742</f>
        <v>0</v>
      </c>
      <c r="Q212" s="2">
        <f>'database including 834 studies'!O742</f>
        <v>0</v>
      </c>
      <c r="R212" s="2">
        <f>'database including 834 studies'!P742</f>
        <v>1</v>
      </c>
      <c r="S212" s="2">
        <f>'database including 834 studies'!Q742</f>
        <v>1</v>
      </c>
      <c r="T212" s="2">
        <f>'database including 834 studies'!R742</f>
        <v>2015</v>
      </c>
      <c r="V212" s="13">
        <f t="shared" si="507"/>
        <v>0</v>
      </c>
      <c r="W212" s="13">
        <f t="shared" si="508"/>
        <v>0</v>
      </c>
      <c r="X212" s="13">
        <f t="shared" si="509"/>
        <v>0</v>
      </c>
      <c r="Y212" s="13">
        <f t="shared" si="510"/>
        <v>0</v>
      </c>
      <c r="Z212" s="13">
        <f t="shared" si="511"/>
        <v>0</v>
      </c>
      <c r="AA212" s="13">
        <f t="shared" si="512"/>
        <v>0</v>
      </c>
      <c r="AB212" s="13">
        <f t="shared" si="513"/>
        <v>0</v>
      </c>
      <c r="AC212" s="13">
        <f t="shared" si="514"/>
        <v>0</v>
      </c>
      <c r="AD212" s="13">
        <f t="shared" si="515"/>
        <v>0</v>
      </c>
      <c r="AE212" s="13">
        <f t="shared" si="516"/>
        <v>0</v>
      </c>
      <c r="AF212" s="13">
        <f t="shared" si="517"/>
        <v>0</v>
      </c>
      <c r="AG212" s="13">
        <f t="shared" si="518"/>
        <v>0</v>
      </c>
      <c r="AH212" s="13">
        <f t="shared" si="519"/>
        <v>0</v>
      </c>
      <c r="AI212" s="13">
        <f t="shared" si="520"/>
        <v>0</v>
      </c>
      <c r="AJ212" s="13">
        <f t="shared" si="521"/>
        <v>0</v>
      </c>
      <c r="AK212" s="13">
        <f t="shared" si="522"/>
        <v>0</v>
      </c>
      <c r="AL212" s="13">
        <f t="shared" si="523"/>
        <v>0</v>
      </c>
      <c r="AM212" s="13">
        <f t="shared" si="524"/>
        <v>0</v>
      </c>
      <c r="AN212" s="13">
        <f t="shared" si="525"/>
        <v>0</v>
      </c>
      <c r="AO212" s="13">
        <f t="shared" si="526"/>
        <v>0</v>
      </c>
      <c r="AP212" s="13">
        <f t="shared" si="527"/>
        <v>0</v>
      </c>
      <c r="AQ212" s="13">
        <f t="shared" si="528"/>
        <v>0</v>
      </c>
      <c r="AR212" s="13">
        <f t="shared" si="529"/>
        <v>0</v>
      </c>
      <c r="AS212" s="13">
        <f t="shared" si="530"/>
        <v>0</v>
      </c>
      <c r="AT212" s="13">
        <f t="shared" si="531"/>
        <v>0</v>
      </c>
      <c r="AU212" s="13">
        <f t="shared" si="532"/>
        <v>0</v>
      </c>
      <c r="AV212" s="13">
        <f t="shared" si="533"/>
        <v>0</v>
      </c>
      <c r="AW212" s="13">
        <f t="shared" si="534"/>
        <v>0</v>
      </c>
      <c r="AX212" s="13">
        <f t="shared" si="535"/>
        <v>0</v>
      </c>
      <c r="AY212" s="13">
        <f t="shared" si="536"/>
        <v>0</v>
      </c>
      <c r="AZ212" s="13">
        <f t="shared" si="537"/>
        <v>0</v>
      </c>
      <c r="BA212" s="13">
        <f t="shared" si="538"/>
        <v>0</v>
      </c>
      <c r="BB212" s="13">
        <f t="shared" si="539"/>
        <v>0</v>
      </c>
      <c r="BC212" s="13">
        <f t="shared" si="540"/>
        <v>0</v>
      </c>
      <c r="BD212" s="13">
        <f t="shared" si="541"/>
        <v>0</v>
      </c>
      <c r="BE212" s="13">
        <f t="shared" si="542"/>
        <v>0</v>
      </c>
      <c r="BF212" s="13">
        <f t="shared" si="543"/>
        <v>0</v>
      </c>
      <c r="BG212" s="13">
        <f t="shared" si="544"/>
        <v>0</v>
      </c>
      <c r="BH212" s="13">
        <f t="shared" si="545"/>
        <v>0</v>
      </c>
      <c r="BI212" s="13">
        <f t="shared" si="546"/>
        <v>0</v>
      </c>
      <c r="BJ212" s="13">
        <f t="shared" si="547"/>
        <v>0</v>
      </c>
      <c r="BK212" s="13">
        <f t="shared" si="548"/>
        <v>0</v>
      </c>
      <c r="BL212" s="13">
        <f t="shared" si="549"/>
        <v>0</v>
      </c>
      <c r="BM212" s="13">
        <f t="shared" si="550"/>
        <v>0</v>
      </c>
      <c r="BN212" s="13">
        <f t="shared" si="551"/>
        <v>0</v>
      </c>
      <c r="BO212" s="13">
        <f t="shared" si="552"/>
        <v>0</v>
      </c>
      <c r="BP212" s="13">
        <f t="shared" si="553"/>
        <v>1</v>
      </c>
      <c r="BQ212" s="13">
        <f t="shared" si="554"/>
        <v>0</v>
      </c>
      <c r="BR212" s="13">
        <f t="shared" si="555"/>
        <v>0</v>
      </c>
      <c r="BS212" s="13">
        <f t="shared" si="556"/>
        <v>0</v>
      </c>
      <c r="BT212" s="13">
        <f t="shared" si="557"/>
        <v>0</v>
      </c>
      <c r="BU212" s="13">
        <f t="shared" si="558"/>
        <v>0</v>
      </c>
      <c r="BV212" s="13">
        <f t="shared" si="559"/>
        <v>0</v>
      </c>
      <c r="BW212" s="13">
        <f t="shared" si="560"/>
        <v>0</v>
      </c>
      <c r="BX212" s="13">
        <f t="shared" si="561"/>
        <v>0</v>
      </c>
      <c r="BY212" s="13">
        <f t="shared" si="562"/>
        <v>0</v>
      </c>
      <c r="BZ212" s="13">
        <f t="shared" si="563"/>
        <v>0</v>
      </c>
      <c r="CA212" s="13">
        <f t="shared" si="564"/>
        <v>0</v>
      </c>
      <c r="CB212" s="13">
        <f t="shared" si="565"/>
        <v>0</v>
      </c>
      <c r="CC212" s="13">
        <f t="shared" si="566"/>
        <v>0</v>
      </c>
      <c r="CD212" s="13">
        <f t="shared" si="567"/>
        <v>0</v>
      </c>
      <c r="CE212" s="13">
        <f t="shared" si="568"/>
        <v>0</v>
      </c>
      <c r="CF212" s="13">
        <f t="shared" si="569"/>
        <v>0</v>
      </c>
      <c r="CG212" s="13">
        <f t="shared" si="570"/>
        <v>0</v>
      </c>
      <c r="CH212" s="13">
        <f t="shared" si="571"/>
        <v>0</v>
      </c>
      <c r="CI212" s="13">
        <f t="shared" si="572"/>
        <v>0</v>
      </c>
      <c r="CJ212" s="13">
        <f t="shared" si="573"/>
        <v>0</v>
      </c>
      <c r="CK212" s="13">
        <f t="shared" si="574"/>
        <v>0</v>
      </c>
      <c r="CL212" s="13">
        <f t="shared" si="575"/>
        <v>0</v>
      </c>
      <c r="CM212" s="13">
        <f t="shared" si="576"/>
        <v>0</v>
      </c>
      <c r="CN212" s="13">
        <f t="shared" si="577"/>
        <v>0</v>
      </c>
      <c r="CO212" s="13">
        <f t="shared" si="578"/>
        <v>0</v>
      </c>
      <c r="CP212" s="13">
        <f t="shared" si="579"/>
        <v>0</v>
      </c>
      <c r="CQ212" s="13">
        <f t="shared" si="580"/>
        <v>0</v>
      </c>
      <c r="CR212" s="13">
        <f t="shared" si="581"/>
        <v>0</v>
      </c>
      <c r="CS212" s="13">
        <f t="shared" si="582"/>
        <v>0</v>
      </c>
      <c r="CT212" s="13">
        <f t="shared" si="583"/>
        <v>0</v>
      </c>
      <c r="CU212" s="13">
        <f t="shared" si="584"/>
        <v>0</v>
      </c>
      <c r="CV212" s="13">
        <f t="shared" si="585"/>
        <v>0</v>
      </c>
      <c r="CW212" s="13">
        <f t="shared" si="586"/>
        <v>0</v>
      </c>
      <c r="CX212" s="13">
        <f t="shared" si="587"/>
        <v>0</v>
      </c>
      <c r="CY212" s="13">
        <f t="shared" si="588"/>
        <v>0</v>
      </c>
      <c r="CZ212" s="13">
        <f t="shared" si="589"/>
        <v>0</v>
      </c>
      <c r="DA212" s="13">
        <f t="shared" si="590"/>
        <v>0</v>
      </c>
      <c r="DB212" s="13">
        <f t="shared" si="591"/>
        <v>0</v>
      </c>
      <c r="DC212" s="13">
        <f t="shared" si="592"/>
        <v>0</v>
      </c>
      <c r="DD212" s="13">
        <f t="shared" si="593"/>
        <v>0</v>
      </c>
      <c r="DE212" s="13">
        <f t="shared" si="594"/>
        <v>0</v>
      </c>
      <c r="DF212" s="13">
        <f t="shared" si="595"/>
        <v>0</v>
      </c>
      <c r="DG212" s="13">
        <f t="shared" si="596"/>
        <v>0</v>
      </c>
      <c r="DH212" s="13">
        <f t="shared" si="597"/>
        <v>0</v>
      </c>
      <c r="DI212" s="13">
        <f t="shared" si="598"/>
        <v>0</v>
      </c>
      <c r="DJ212" s="13">
        <f t="shared" si="599"/>
        <v>0</v>
      </c>
      <c r="DK212" s="13">
        <f t="shared" si="600"/>
        <v>0</v>
      </c>
      <c r="DL212" s="13">
        <f t="shared" si="601"/>
        <v>0</v>
      </c>
      <c r="DM212" s="13">
        <f t="shared" si="602"/>
        <v>0</v>
      </c>
      <c r="DN212" s="13">
        <f t="shared" si="603"/>
        <v>0</v>
      </c>
      <c r="DO212" s="13">
        <f t="shared" si="604"/>
        <v>0</v>
      </c>
      <c r="DP212" s="13">
        <f t="shared" si="605"/>
        <v>0</v>
      </c>
      <c r="DQ212" s="13">
        <f t="shared" si="606"/>
        <v>0</v>
      </c>
      <c r="DR212" s="13">
        <f t="shared" si="607"/>
        <v>0</v>
      </c>
      <c r="DS212" s="13">
        <f t="shared" si="608"/>
        <v>0</v>
      </c>
      <c r="DT212" s="13">
        <f t="shared" si="609"/>
        <v>0</v>
      </c>
      <c r="DU212" s="13">
        <f t="shared" si="610"/>
        <v>0</v>
      </c>
      <c r="DV212" s="13">
        <f t="shared" si="611"/>
        <v>0</v>
      </c>
      <c r="DW212" s="13">
        <f t="shared" si="612"/>
        <v>0</v>
      </c>
      <c r="DX212" s="13">
        <f t="shared" si="613"/>
        <v>0</v>
      </c>
      <c r="DY212" s="13">
        <f t="shared" si="614"/>
        <v>0</v>
      </c>
      <c r="DZ212" s="13">
        <f t="shared" si="615"/>
        <v>0</v>
      </c>
      <c r="EA212" s="13">
        <f t="shared" si="616"/>
        <v>0</v>
      </c>
      <c r="EB212" s="13">
        <f t="shared" si="617"/>
        <v>0</v>
      </c>
      <c r="EC212" s="13">
        <f t="shared" si="618"/>
        <v>0</v>
      </c>
      <c r="ED212" s="13">
        <f t="shared" si="619"/>
        <v>0</v>
      </c>
      <c r="EE212" s="13">
        <f t="shared" si="620"/>
        <v>0</v>
      </c>
      <c r="EF212" s="13">
        <f t="shared" si="621"/>
        <v>0</v>
      </c>
      <c r="EG212" s="13">
        <f t="shared" si="622"/>
        <v>0</v>
      </c>
      <c r="EH212" s="13">
        <f t="shared" si="623"/>
        <v>0</v>
      </c>
      <c r="EI212" s="13">
        <f t="shared" si="624"/>
        <v>0</v>
      </c>
      <c r="EJ212" s="13">
        <f t="shared" si="625"/>
        <v>0</v>
      </c>
      <c r="EK212" s="13">
        <f t="shared" si="626"/>
        <v>0</v>
      </c>
      <c r="EL212" s="13">
        <f t="shared" si="627"/>
        <v>0</v>
      </c>
      <c r="EM212" s="13">
        <f t="shared" si="628"/>
        <v>0</v>
      </c>
      <c r="EN212" s="13">
        <f t="shared" si="629"/>
        <v>0</v>
      </c>
      <c r="EO212" s="13">
        <f t="shared" si="630"/>
        <v>0</v>
      </c>
      <c r="EP212" s="13">
        <f t="shared" si="631"/>
        <v>0</v>
      </c>
      <c r="EQ212" s="13">
        <f t="shared" si="632"/>
        <v>0</v>
      </c>
      <c r="ER212" s="13">
        <f t="shared" si="633"/>
        <v>0</v>
      </c>
      <c r="ES212" s="13">
        <f t="shared" si="634"/>
        <v>0</v>
      </c>
      <c r="ET212" s="13">
        <f t="shared" si="635"/>
        <v>0</v>
      </c>
      <c r="EU212" s="13">
        <f t="shared" si="636"/>
        <v>0</v>
      </c>
      <c r="EV212" s="13">
        <f t="shared" si="637"/>
        <v>0</v>
      </c>
      <c r="EW212" s="13">
        <f t="shared" si="638"/>
        <v>0</v>
      </c>
      <c r="EX212" s="13">
        <f t="shared" si="639"/>
        <v>0</v>
      </c>
      <c r="EY212" s="13">
        <f t="shared" si="640"/>
        <v>0</v>
      </c>
      <c r="EZ212" s="13">
        <f t="shared" si="641"/>
        <v>0</v>
      </c>
      <c r="FA212" s="13">
        <f t="shared" si="642"/>
        <v>0</v>
      </c>
      <c r="FB212" s="13">
        <f t="shared" si="643"/>
        <v>1</v>
      </c>
      <c r="FC212" s="13">
        <f t="shared" si="644"/>
        <v>0</v>
      </c>
      <c r="FD212" s="13">
        <f t="shared" si="645"/>
        <v>0</v>
      </c>
      <c r="FE212" s="13">
        <f t="shared" si="646"/>
        <v>0</v>
      </c>
      <c r="FF212" s="13">
        <f t="shared" si="647"/>
        <v>0</v>
      </c>
      <c r="FG212" s="13">
        <f t="shared" si="648"/>
        <v>0</v>
      </c>
      <c r="FH212" s="13">
        <f t="shared" si="649"/>
        <v>0</v>
      </c>
      <c r="FI212" s="13">
        <f t="shared" si="650"/>
        <v>0</v>
      </c>
      <c r="FJ212" s="13">
        <f t="shared" si="651"/>
        <v>0</v>
      </c>
      <c r="FK212" s="13">
        <f t="shared" si="652"/>
        <v>0</v>
      </c>
      <c r="FL212" s="13">
        <f t="shared" si="653"/>
        <v>0</v>
      </c>
      <c r="FM212" s="13">
        <f t="shared" si="654"/>
        <v>0</v>
      </c>
      <c r="FN212" s="13">
        <f t="shared" si="655"/>
        <v>0</v>
      </c>
      <c r="FO212" s="13">
        <f t="shared" si="656"/>
        <v>0</v>
      </c>
      <c r="FP212" s="13">
        <f t="shared" si="657"/>
        <v>0</v>
      </c>
      <c r="FQ212" s="13">
        <f t="shared" si="658"/>
        <v>0</v>
      </c>
      <c r="FR212" s="13">
        <f t="shared" si="659"/>
        <v>0</v>
      </c>
      <c r="FS212" s="13">
        <f t="shared" si="660"/>
        <v>0</v>
      </c>
      <c r="FT212" s="13">
        <f t="shared" si="661"/>
        <v>0</v>
      </c>
      <c r="FU212" s="13">
        <f t="shared" si="662"/>
        <v>0</v>
      </c>
      <c r="FV212" s="13">
        <f t="shared" si="663"/>
        <v>0</v>
      </c>
      <c r="FW212" s="13">
        <f t="shared" si="664"/>
        <v>0</v>
      </c>
      <c r="FX212" s="13">
        <f t="shared" si="665"/>
        <v>0</v>
      </c>
      <c r="FY212" s="13">
        <f t="shared" si="666"/>
        <v>0</v>
      </c>
      <c r="FZ212" s="13">
        <f t="shared" si="667"/>
        <v>0</v>
      </c>
      <c r="GA212" s="13">
        <f t="shared" si="668"/>
        <v>0</v>
      </c>
      <c r="GB212" s="13">
        <f t="shared" si="669"/>
        <v>0</v>
      </c>
      <c r="GC212" s="13">
        <f t="shared" si="670"/>
        <v>0</v>
      </c>
      <c r="GD212" s="13">
        <f t="shared" si="671"/>
        <v>0</v>
      </c>
      <c r="GE212" s="13">
        <f t="shared" si="672"/>
        <v>0</v>
      </c>
      <c r="GF212" s="13">
        <f t="shared" si="673"/>
        <v>0</v>
      </c>
      <c r="GG212" s="13">
        <f t="shared" si="674"/>
        <v>0</v>
      </c>
      <c r="GH212" s="30">
        <f t="shared" si="675"/>
        <v>2</v>
      </c>
    </row>
    <row r="213" spans="1:190">
      <c r="A213" s="2">
        <f>'database including 834 studies'!A213</f>
        <v>212</v>
      </c>
      <c r="B213" s="2">
        <f>'database including 834 studies'!J213</f>
        <v>1</v>
      </c>
      <c r="C213" s="2">
        <f>'database including 834 studies'!K213</f>
        <v>3</v>
      </c>
      <c r="D213" s="2">
        <f>'database including 834 studies'!L213</f>
        <v>0</v>
      </c>
      <c r="E213" s="2">
        <f>'database including 834 studies'!M213</f>
        <v>1</v>
      </c>
      <c r="F213" s="2">
        <f>'database including 834 studies'!N213</f>
        <v>1</v>
      </c>
      <c r="G213" s="2">
        <f>'database including 834 studies'!O213</f>
        <v>1</v>
      </c>
      <c r="H213" s="2">
        <f>'database including 834 studies'!P213</f>
        <v>0</v>
      </c>
      <c r="I213" s="2">
        <f>'database including 834 studies'!Q213</f>
        <v>0</v>
      </c>
      <c r="J213" s="2">
        <f>'database including 834 studies'!R213</f>
        <v>2017</v>
      </c>
      <c r="K213" s="29">
        <f>'database including 834 studies'!A743</f>
        <v>742</v>
      </c>
      <c r="L213" s="2">
        <f>'database including 834 studies'!J743</f>
        <v>0</v>
      </c>
      <c r="M213" s="2">
        <f>'database including 834 studies'!K743</f>
        <v>4</v>
      </c>
      <c r="N213" s="2">
        <f>'database including 834 studies'!L743</f>
        <v>0</v>
      </c>
      <c r="O213" s="2">
        <f>'database including 834 studies'!M743</f>
        <v>1</v>
      </c>
      <c r="P213" s="2">
        <f>'database including 834 studies'!N743</f>
        <v>1</v>
      </c>
      <c r="Q213" s="2">
        <f>'database including 834 studies'!O743</f>
        <v>0</v>
      </c>
      <c r="R213" s="2">
        <f>'database including 834 studies'!P743</f>
        <v>1</v>
      </c>
      <c r="S213" s="2">
        <f>'database including 834 studies'!Q743</f>
        <v>1</v>
      </c>
      <c r="T213" s="2">
        <f>'database including 834 studies'!R743</f>
        <v>2022</v>
      </c>
      <c r="V213" s="13">
        <f t="shared" si="507"/>
        <v>0</v>
      </c>
      <c r="W213" s="13">
        <f t="shared" si="508"/>
        <v>0</v>
      </c>
      <c r="X213" s="13">
        <f t="shared" si="509"/>
        <v>0</v>
      </c>
      <c r="Y213" s="13">
        <f t="shared" si="510"/>
        <v>0</v>
      </c>
      <c r="Z213" s="13">
        <f t="shared" si="511"/>
        <v>0</v>
      </c>
      <c r="AA213" s="13">
        <f t="shared" si="512"/>
        <v>0</v>
      </c>
      <c r="AB213" s="13">
        <f t="shared" si="513"/>
        <v>0</v>
      </c>
      <c r="AC213" s="13">
        <f t="shared" si="514"/>
        <v>0</v>
      </c>
      <c r="AD213" s="13">
        <f t="shared" si="515"/>
        <v>0</v>
      </c>
      <c r="AE213" s="13">
        <f t="shared" si="516"/>
        <v>0</v>
      </c>
      <c r="AF213" s="13">
        <f t="shared" si="517"/>
        <v>0</v>
      </c>
      <c r="AG213" s="13">
        <f t="shared" si="518"/>
        <v>0</v>
      </c>
      <c r="AH213" s="13">
        <f t="shared" si="519"/>
        <v>0</v>
      </c>
      <c r="AI213" s="13">
        <f t="shared" si="520"/>
        <v>0</v>
      </c>
      <c r="AJ213" s="13">
        <f t="shared" si="521"/>
        <v>0</v>
      </c>
      <c r="AK213" s="13">
        <f t="shared" si="522"/>
        <v>0</v>
      </c>
      <c r="AL213" s="13">
        <f t="shared" si="523"/>
        <v>0</v>
      </c>
      <c r="AM213" s="13">
        <f t="shared" si="524"/>
        <v>0</v>
      </c>
      <c r="AN213" s="13">
        <f t="shared" si="525"/>
        <v>0</v>
      </c>
      <c r="AO213" s="13">
        <f t="shared" si="526"/>
        <v>0</v>
      </c>
      <c r="AP213" s="13">
        <f t="shared" si="527"/>
        <v>0</v>
      </c>
      <c r="AQ213" s="13">
        <f t="shared" si="528"/>
        <v>0</v>
      </c>
      <c r="AR213" s="13">
        <f t="shared" si="529"/>
        <v>0</v>
      </c>
      <c r="AS213" s="13">
        <f t="shared" si="530"/>
        <v>0</v>
      </c>
      <c r="AT213" s="13">
        <f t="shared" si="531"/>
        <v>0</v>
      </c>
      <c r="AU213" s="13">
        <f t="shared" si="532"/>
        <v>0</v>
      </c>
      <c r="AV213" s="13">
        <f t="shared" si="533"/>
        <v>0</v>
      </c>
      <c r="AW213" s="13">
        <f t="shared" si="534"/>
        <v>0</v>
      </c>
      <c r="AX213" s="13">
        <f t="shared" si="535"/>
        <v>0</v>
      </c>
      <c r="AY213" s="13">
        <f t="shared" si="536"/>
        <v>0</v>
      </c>
      <c r="AZ213" s="13">
        <f t="shared" si="537"/>
        <v>0</v>
      </c>
      <c r="BA213" s="13">
        <f t="shared" si="538"/>
        <v>0</v>
      </c>
      <c r="BB213" s="13">
        <f t="shared" si="539"/>
        <v>0</v>
      </c>
      <c r="BC213" s="13">
        <f t="shared" si="540"/>
        <v>0</v>
      </c>
      <c r="BD213" s="13">
        <f t="shared" si="541"/>
        <v>0</v>
      </c>
      <c r="BE213" s="13">
        <f t="shared" si="542"/>
        <v>0</v>
      </c>
      <c r="BF213" s="13">
        <f t="shared" si="543"/>
        <v>0</v>
      </c>
      <c r="BG213" s="13">
        <f t="shared" si="544"/>
        <v>0</v>
      </c>
      <c r="BH213" s="13">
        <f t="shared" si="545"/>
        <v>0</v>
      </c>
      <c r="BI213" s="13">
        <f t="shared" si="546"/>
        <v>0</v>
      </c>
      <c r="BJ213" s="13">
        <f t="shared" si="547"/>
        <v>0</v>
      </c>
      <c r="BK213" s="13">
        <f t="shared" si="548"/>
        <v>0</v>
      </c>
      <c r="BL213" s="13">
        <f t="shared" si="549"/>
        <v>1</v>
      </c>
      <c r="BM213" s="13">
        <f t="shared" si="550"/>
        <v>0</v>
      </c>
      <c r="BN213" s="13">
        <f t="shared" si="551"/>
        <v>0</v>
      </c>
      <c r="BO213" s="13">
        <f t="shared" si="552"/>
        <v>0</v>
      </c>
      <c r="BP213" s="13">
        <f t="shared" si="553"/>
        <v>0</v>
      </c>
      <c r="BQ213" s="13">
        <f t="shared" si="554"/>
        <v>0</v>
      </c>
      <c r="BR213" s="13">
        <f t="shared" si="555"/>
        <v>0</v>
      </c>
      <c r="BS213" s="13">
        <f t="shared" si="556"/>
        <v>0</v>
      </c>
      <c r="BT213" s="13">
        <f t="shared" si="557"/>
        <v>0</v>
      </c>
      <c r="BU213" s="13">
        <f t="shared" si="558"/>
        <v>0</v>
      </c>
      <c r="BV213" s="13">
        <f t="shared" si="559"/>
        <v>0</v>
      </c>
      <c r="BW213" s="13">
        <f t="shared" si="560"/>
        <v>0</v>
      </c>
      <c r="BX213" s="13">
        <f t="shared" si="561"/>
        <v>0</v>
      </c>
      <c r="BY213" s="13">
        <f t="shared" si="562"/>
        <v>0</v>
      </c>
      <c r="BZ213" s="13">
        <f t="shared" si="563"/>
        <v>0</v>
      </c>
      <c r="CA213" s="13">
        <f t="shared" si="564"/>
        <v>0</v>
      </c>
      <c r="CB213" s="13">
        <f t="shared" si="565"/>
        <v>0</v>
      </c>
      <c r="CC213" s="13">
        <f t="shared" si="566"/>
        <v>0</v>
      </c>
      <c r="CD213" s="13">
        <f t="shared" si="567"/>
        <v>0</v>
      </c>
      <c r="CE213" s="13">
        <f t="shared" si="568"/>
        <v>0</v>
      </c>
      <c r="CF213" s="13">
        <f t="shared" si="569"/>
        <v>0</v>
      </c>
      <c r="CG213" s="13">
        <f t="shared" si="570"/>
        <v>0</v>
      </c>
      <c r="CH213" s="13">
        <f t="shared" si="571"/>
        <v>0</v>
      </c>
      <c r="CI213" s="13">
        <f t="shared" si="572"/>
        <v>0</v>
      </c>
      <c r="CJ213" s="13">
        <f t="shared" si="573"/>
        <v>0</v>
      </c>
      <c r="CK213" s="13">
        <f t="shared" si="574"/>
        <v>0</v>
      </c>
      <c r="CL213" s="13">
        <f t="shared" si="575"/>
        <v>0</v>
      </c>
      <c r="CM213" s="13">
        <f t="shared" si="576"/>
        <v>0</v>
      </c>
      <c r="CN213" s="13">
        <f t="shared" si="577"/>
        <v>0</v>
      </c>
      <c r="CO213" s="13">
        <f t="shared" si="578"/>
        <v>0</v>
      </c>
      <c r="CP213" s="13">
        <f t="shared" si="579"/>
        <v>0</v>
      </c>
      <c r="CQ213" s="13">
        <f t="shared" si="580"/>
        <v>0</v>
      </c>
      <c r="CR213" s="13">
        <f t="shared" si="581"/>
        <v>0</v>
      </c>
      <c r="CS213" s="13">
        <f t="shared" si="582"/>
        <v>0</v>
      </c>
      <c r="CT213" s="13">
        <f t="shared" si="583"/>
        <v>0</v>
      </c>
      <c r="CU213" s="13">
        <f t="shared" si="584"/>
        <v>0</v>
      </c>
      <c r="CV213" s="13">
        <f t="shared" si="585"/>
        <v>0</v>
      </c>
      <c r="CW213" s="13">
        <f t="shared" si="586"/>
        <v>0</v>
      </c>
      <c r="CX213" s="13">
        <f t="shared" si="587"/>
        <v>0</v>
      </c>
      <c r="CY213" s="13">
        <f t="shared" si="588"/>
        <v>0</v>
      </c>
      <c r="CZ213" s="13">
        <f t="shared" si="589"/>
        <v>0</v>
      </c>
      <c r="DA213" s="13">
        <f t="shared" si="590"/>
        <v>0</v>
      </c>
      <c r="DB213" s="13">
        <f t="shared" si="591"/>
        <v>0</v>
      </c>
      <c r="DC213" s="13">
        <f t="shared" si="592"/>
        <v>0</v>
      </c>
      <c r="DD213" s="13">
        <f t="shared" si="593"/>
        <v>0</v>
      </c>
      <c r="DE213" s="13">
        <f t="shared" si="594"/>
        <v>0</v>
      </c>
      <c r="DF213" s="13">
        <f t="shared" si="595"/>
        <v>0</v>
      </c>
      <c r="DG213" s="13">
        <f t="shared" si="596"/>
        <v>0</v>
      </c>
      <c r="DH213" s="13">
        <f t="shared" si="597"/>
        <v>0</v>
      </c>
      <c r="DI213" s="13">
        <f t="shared" si="598"/>
        <v>0</v>
      </c>
      <c r="DJ213" s="13">
        <f t="shared" si="599"/>
        <v>0</v>
      </c>
      <c r="DK213" s="13">
        <f t="shared" si="600"/>
        <v>0</v>
      </c>
      <c r="DL213" s="13">
        <f t="shared" si="601"/>
        <v>0</v>
      </c>
      <c r="DM213" s="13">
        <f t="shared" si="602"/>
        <v>0</v>
      </c>
      <c r="DN213" s="13">
        <f t="shared" si="603"/>
        <v>0</v>
      </c>
      <c r="DO213" s="13">
        <f t="shared" si="604"/>
        <v>0</v>
      </c>
      <c r="DP213" s="13">
        <f t="shared" si="605"/>
        <v>0</v>
      </c>
      <c r="DQ213" s="13">
        <f t="shared" si="606"/>
        <v>0</v>
      </c>
      <c r="DR213" s="13">
        <f t="shared" si="607"/>
        <v>0</v>
      </c>
      <c r="DS213" s="13">
        <f t="shared" si="608"/>
        <v>0</v>
      </c>
      <c r="DT213" s="13">
        <f t="shared" si="609"/>
        <v>0</v>
      </c>
      <c r="DU213" s="13">
        <f t="shared" si="610"/>
        <v>0</v>
      </c>
      <c r="DV213" s="13">
        <f t="shared" si="611"/>
        <v>0</v>
      </c>
      <c r="DW213" s="13">
        <f t="shared" si="612"/>
        <v>0</v>
      </c>
      <c r="DX213" s="13">
        <f t="shared" si="613"/>
        <v>0</v>
      </c>
      <c r="DY213" s="13">
        <f t="shared" si="614"/>
        <v>0</v>
      </c>
      <c r="DZ213" s="13">
        <f t="shared" si="615"/>
        <v>0</v>
      </c>
      <c r="EA213" s="13">
        <f t="shared" si="616"/>
        <v>0</v>
      </c>
      <c r="EB213" s="13">
        <f t="shared" si="617"/>
        <v>0</v>
      </c>
      <c r="EC213" s="13">
        <f t="shared" si="618"/>
        <v>0</v>
      </c>
      <c r="ED213" s="13">
        <f t="shared" si="619"/>
        <v>0</v>
      </c>
      <c r="EE213" s="13">
        <f t="shared" si="620"/>
        <v>0</v>
      </c>
      <c r="EF213" s="13">
        <f t="shared" si="621"/>
        <v>0</v>
      </c>
      <c r="EG213" s="13">
        <f t="shared" si="622"/>
        <v>0</v>
      </c>
      <c r="EH213" s="13">
        <f t="shared" si="623"/>
        <v>0</v>
      </c>
      <c r="EI213" s="13">
        <f t="shared" si="624"/>
        <v>0</v>
      </c>
      <c r="EJ213" s="13">
        <f t="shared" si="625"/>
        <v>0</v>
      </c>
      <c r="EK213" s="13">
        <f t="shared" si="626"/>
        <v>0</v>
      </c>
      <c r="EL213" s="13">
        <f t="shared" si="627"/>
        <v>0</v>
      </c>
      <c r="EM213" s="13">
        <f t="shared" si="628"/>
        <v>0</v>
      </c>
      <c r="EN213" s="13">
        <f t="shared" si="629"/>
        <v>0</v>
      </c>
      <c r="EO213" s="13">
        <f t="shared" si="630"/>
        <v>0</v>
      </c>
      <c r="EP213" s="13">
        <f t="shared" si="631"/>
        <v>0</v>
      </c>
      <c r="EQ213" s="13">
        <f t="shared" si="632"/>
        <v>0</v>
      </c>
      <c r="ER213" s="13">
        <f t="shared" si="633"/>
        <v>0</v>
      </c>
      <c r="ES213" s="13">
        <f t="shared" si="634"/>
        <v>0</v>
      </c>
      <c r="ET213" s="13">
        <f t="shared" si="635"/>
        <v>0</v>
      </c>
      <c r="EU213" s="13">
        <f t="shared" si="636"/>
        <v>0</v>
      </c>
      <c r="EV213" s="13">
        <f t="shared" si="637"/>
        <v>0</v>
      </c>
      <c r="EW213" s="13">
        <f t="shared" si="638"/>
        <v>0</v>
      </c>
      <c r="EX213" s="13">
        <f t="shared" si="639"/>
        <v>0</v>
      </c>
      <c r="EY213" s="13">
        <f t="shared" si="640"/>
        <v>0</v>
      </c>
      <c r="EZ213" s="13">
        <f t="shared" si="641"/>
        <v>0</v>
      </c>
      <c r="FA213" s="13">
        <f t="shared" si="642"/>
        <v>0</v>
      </c>
      <c r="FB213" s="13">
        <f t="shared" si="643"/>
        <v>0</v>
      </c>
      <c r="FC213" s="13">
        <f t="shared" si="644"/>
        <v>0</v>
      </c>
      <c r="FD213" s="13">
        <f t="shared" si="645"/>
        <v>0</v>
      </c>
      <c r="FE213" s="13">
        <f t="shared" si="646"/>
        <v>0</v>
      </c>
      <c r="FF213" s="13">
        <f t="shared" si="647"/>
        <v>0</v>
      </c>
      <c r="FG213" s="13">
        <f t="shared" si="648"/>
        <v>0</v>
      </c>
      <c r="FH213" s="13">
        <f t="shared" si="649"/>
        <v>0</v>
      </c>
      <c r="FI213" s="13">
        <f t="shared" si="650"/>
        <v>1</v>
      </c>
      <c r="FJ213" s="13">
        <f t="shared" si="651"/>
        <v>0</v>
      </c>
      <c r="FK213" s="13">
        <f t="shared" si="652"/>
        <v>0</v>
      </c>
      <c r="FL213" s="13">
        <f t="shared" si="653"/>
        <v>0</v>
      </c>
      <c r="FM213" s="13">
        <f t="shared" si="654"/>
        <v>0</v>
      </c>
      <c r="FN213" s="13">
        <f t="shared" si="655"/>
        <v>0</v>
      </c>
      <c r="FO213" s="13">
        <f t="shared" si="656"/>
        <v>0</v>
      </c>
      <c r="FP213" s="13">
        <f t="shared" si="657"/>
        <v>0</v>
      </c>
      <c r="FQ213" s="13">
        <f t="shared" si="658"/>
        <v>0</v>
      </c>
      <c r="FR213" s="13">
        <f t="shared" si="659"/>
        <v>0</v>
      </c>
      <c r="FS213" s="13">
        <f t="shared" si="660"/>
        <v>0</v>
      </c>
      <c r="FT213" s="13">
        <f t="shared" si="661"/>
        <v>0</v>
      </c>
      <c r="FU213" s="13">
        <f t="shared" si="662"/>
        <v>0</v>
      </c>
      <c r="FV213" s="13">
        <f t="shared" si="663"/>
        <v>0</v>
      </c>
      <c r="FW213" s="13">
        <f t="shared" si="664"/>
        <v>0</v>
      </c>
      <c r="FX213" s="13">
        <f t="shared" si="665"/>
        <v>0</v>
      </c>
      <c r="FY213" s="13">
        <f t="shared" si="666"/>
        <v>0</v>
      </c>
      <c r="FZ213" s="13">
        <f t="shared" si="667"/>
        <v>0</v>
      </c>
      <c r="GA213" s="13">
        <f t="shared" si="668"/>
        <v>0</v>
      </c>
      <c r="GB213" s="13">
        <f t="shared" si="669"/>
        <v>0</v>
      </c>
      <c r="GC213" s="13">
        <f t="shared" si="670"/>
        <v>0</v>
      </c>
      <c r="GD213" s="13">
        <f t="shared" si="671"/>
        <v>0</v>
      </c>
      <c r="GE213" s="13">
        <f t="shared" si="672"/>
        <v>0</v>
      </c>
      <c r="GF213" s="13">
        <f t="shared" si="673"/>
        <v>0</v>
      </c>
      <c r="GG213" s="13">
        <f t="shared" si="674"/>
        <v>0</v>
      </c>
      <c r="GH213" s="30">
        <f t="shared" si="675"/>
        <v>2</v>
      </c>
    </row>
    <row r="214" spans="1:190">
      <c r="A214" s="2">
        <f>'database including 834 studies'!A214</f>
        <v>213</v>
      </c>
      <c r="B214" s="2">
        <f>'database including 834 studies'!J214</f>
        <v>1</v>
      </c>
      <c r="C214" s="2">
        <f>'database including 834 studies'!K214</f>
        <v>3</v>
      </c>
      <c r="D214" s="2">
        <f>'database including 834 studies'!L214</f>
        <v>0</v>
      </c>
      <c r="E214" s="2">
        <f>'database including 834 studies'!M214</f>
        <v>1</v>
      </c>
      <c r="F214" s="2">
        <f>'database including 834 studies'!N214</f>
        <v>1</v>
      </c>
      <c r="G214" s="2">
        <f>'database including 834 studies'!O214</f>
        <v>1</v>
      </c>
      <c r="H214" s="2">
        <f>'database including 834 studies'!P214</f>
        <v>0</v>
      </c>
      <c r="I214" s="2">
        <f>'database including 834 studies'!Q214</f>
        <v>0</v>
      </c>
      <c r="J214" s="2">
        <f>'database including 834 studies'!R214</f>
        <v>2022</v>
      </c>
      <c r="K214" s="29">
        <f>'database including 834 studies'!A744</f>
        <v>743</v>
      </c>
      <c r="L214" s="2">
        <f>'database including 834 studies'!J744</f>
        <v>0</v>
      </c>
      <c r="M214" s="2">
        <f>'database including 834 studies'!K744</f>
        <v>4</v>
      </c>
      <c r="N214" s="2">
        <f>'database including 834 studies'!L744</f>
        <v>1</v>
      </c>
      <c r="O214" s="2">
        <f>'database including 834 studies'!M744</f>
        <v>1</v>
      </c>
      <c r="P214" s="2">
        <f>'database including 834 studies'!N744</f>
        <v>0</v>
      </c>
      <c r="Q214" s="2">
        <f>'database including 834 studies'!O744</f>
        <v>1</v>
      </c>
      <c r="R214" s="2">
        <f>'database including 834 studies'!P744</f>
        <v>1</v>
      </c>
      <c r="S214" s="2">
        <f>'database including 834 studies'!Q744</f>
        <v>0</v>
      </c>
      <c r="T214" s="2">
        <f>'database including 834 studies'!R744</f>
        <v>2016</v>
      </c>
      <c r="V214" s="13">
        <f t="shared" si="507"/>
        <v>0</v>
      </c>
      <c r="W214" s="13">
        <f t="shared" si="508"/>
        <v>0</v>
      </c>
      <c r="X214" s="13">
        <f t="shared" si="509"/>
        <v>0</v>
      </c>
      <c r="Y214" s="13">
        <f t="shared" si="510"/>
        <v>0</v>
      </c>
      <c r="Z214" s="13">
        <f t="shared" si="511"/>
        <v>0</v>
      </c>
      <c r="AA214" s="13">
        <f t="shared" si="512"/>
        <v>0</v>
      </c>
      <c r="AB214" s="13">
        <f t="shared" si="513"/>
        <v>0</v>
      </c>
      <c r="AC214" s="13">
        <f t="shared" si="514"/>
        <v>0</v>
      </c>
      <c r="AD214" s="13">
        <f t="shared" si="515"/>
        <v>0</v>
      </c>
      <c r="AE214" s="13">
        <f t="shared" si="516"/>
        <v>0</v>
      </c>
      <c r="AF214" s="13">
        <f t="shared" si="517"/>
        <v>0</v>
      </c>
      <c r="AG214" s="13">
        <f t="shared" si="518"/>
        <v>0</v>
      </c>
      <c r="AH214" s="13">
        <f t="shared" si="519"/>
        <v>0</v>
      </c>
      <c r="AI214" s="13">
        <f t="shared" si="520"/>
        <v>0</v>
      </c>
      <c r="AJ214" s="13">
        <f t="shared" si="521"/>
        <v>0</v>
      </c>
      <c r="AK214" s="13">
        <f t="shared" si="522"/>
        <v>0</v>
      </c>
      <c r="AL214" s="13">
        <f t="shared" si="523"/>
        <v>0</v>
      </c>
      <c r="AM214" s="13">
        <f t="shared" si="524"/>
        <v>0</v>
      </c>
      <c r="AN214" s="13">
        <f t="shared" si="525"/>
        <v>0</v>
      </c>
      <c r="AO214" s="13">
        <f t="shared" si="526"/>
        <v>0</v>
      </c>
      <c r="AP214" s="13">
        <f t="shared" si="527"/>
        <v>0</v>
      </c>
      <c r="AQ214" s="13">
        <f t="shared" si="528"/>
        <v>0</v>
      </c>
      <c r="AR214" s="13">
        <f t="shared" si="529"/>
        <v>0</v>
      </c>
      <c r="AS214" s="13">
        <f t="shared" si="530"/>
        <v>0</v>
      </c>
      <c r="AT214" s="13">
        <f t="shared" si="531"/>
        <v>0</v>
      </c>
      <c r="AU214" s="13">
        <f t="shared" si="532"/>
        <v>0</v>
      </c>
      <c r="AV214" s="13">
        <f t="shared" si="533"/>
        <v>0</v>
      </c>
      <c r="AW214" s="13">
        <f t="shared" si="534"/>
        <v>0</v>
      </c>
      <c r="AX214" s="13">
        <f t="shared" si="535"/>
        <v>0</v>
      </c>
      <c r="AY214" s="13">
        <f t="shared" si="536"/>
        <v>0</v>
      </c>
      <c r="AZ214" s="13">
        <f t="shared" si="537"/>
        <v>0</v>
      </c>
      <c r="BA214" s="13">
        <f t="shared" si="538"/>
        <v>0</v>
      </c>
      <c r="BB214" s="13">
        <f t="shared" si="539"/>
        <v>0</v>
      </c>
      <c r="BC214" s="13">
        <f t="shared" si="540"/>
        <v>0</v>
      </c>
      <c r="BD214" s="13">
        <f t="shared" si="541"/>
        <v>0</v>
      </c>
      <c r="BE214" s="13">
        <f t="shared" si="542"/>
        <v>0</v>
      </c>
      <c r="BF214" s="13">
        <f t="shared" si="543"/>
        <v>0</v>
      </c>
      <c r="BG214" s="13">
        <f t="shared" si="544"/>
        <v>0</v>
      </c>
      <c r="BH214" s="13">
        <f t="shared" si="545"/>
        <v>0</v>
      </c>
      <c r="BI214" s="13">
        <f t="shared" si="546"/>
        <v>0</v>
      </c>
      <c r="BJ214" s="13">
        <f t="shared" si="547"/>
        <v>0</v>
      </c>
      <c r="BK214" s="13">
        <f t="shared" si="548"/>
        <v>0</v>
      </c>
      <c r="BL214" s="13">
        <f t="shared" si="549"/>
        <v>0</v>
      </c>
      <c r="BM214" s="13">
        <f t="shared" si="550"/>
        <v>0</v>
      </c>
      <c r="BN214" s="13">
        <f t="shared" si="551"/>
        <v>0</v>
      </c>
      <c r="BO214" s="13">
        <f t="shared" si="552"/>
        <v>0</v>
      </c>
      <c r="BP214" s="13">
        <f t="shared" si="553"/>
        <v>0</v>
      </c>
      <c r="BQ214" s="13">
        <f t="shared" si="554"/>
        <v>1</v>
      </c>
      <c r="BR214" s="13">
        <f t="shared" si="555"/>
        <v>0</v>
      </c>
      <c r="BS214" s="13">
        <f t="shared" si="556"/>
        <v>0</v>
      </c>
      <c r="BT214" s="13">
        <f t="shared" si="557"/>
        <v>0</v>
      </c>
      <c r="BU214" s="13">
        <f t="shared" si="558"/>
        <v>0</v>
      </c>
      <c r="BV214" s="13">
        <f t="shared" si="559"/>
        <v>0</v>
      </c>
      <c r="BW214" s="13">
        <f t="shared" si="560"/>
        <v>0</v>
      </c>
      <c r="BX214" s="13">
        <f t="shared" si="561"/>
        <v>0</v>
      </c>
      <c r="BY214" s="13">
        <f t="shared" si="562"/>
        <v>0</v>
      </c>
      <c r="BZ214" s="13">
        <f t="shared" si="563"/>
        <v>0</v>
      </c>
      <c r="CA214" s="13">
        <f t="shared" si="564"/>
        <v>0</v>
      </c>
      <c r="CB214" s="13">
        <f t="shared" si="565"/>
        <v>0</v>
      </c>
      <c r="CC214" s="13">
        <f t="shared" si="566"/>
        <v>0</v>
      </c>
      <c r="CD214" s="13">
        <f t="shared" si="567"/>
        <v>0</v>
      </c>
      <c r="CE214" s="13">
        <f t="shared" si="568"/>
        <v>0</v>
      </c>
      <c r="CF214" s="13">
        <f t="shared" si="569"/>
        <v>0</v>
      </c>
      <c r="CG214" s="13">
        <f t="shared" si="570"/>
        <v>0</v>
      </c>
      <c r="CH214" s="13">
        <f t="shared" si="571"/>
        <v>0</v>
      </c>
      <c r="CI214" s="13">
        <f t="shared" si="572"/>
        <v>0</v>
      </c>
      <c r="CJ214" s="13">
        <f t="shared" si="573"/>
        <v>0</v>
      </c>
      <c r="CK214" s="13">
        <f t="shared" si="574"/>
        <v>0</v>
      </c>
      <c r="CL214" s="13">
        <f t="shared" si="575"/>
        <v>0</v>
      </c>
      <c r="CM214" s="13">
        <f t="shared" si="576"/>
        <v>0</v>
      </c>
      <c r="CN214" s="13">
        <f t="shared" si="577"/>
        <v>0</v>
      </c>
      <c r="CO214" s="13">
        <f t="shared" si="578"/>
        <v>0</v>
      </c>
      <c r="CP214" s="13">
        <f t="shared" si="579"/>
        <v>0</v>
      </c>
      <c r="CQ214" s="13">
        <f t="shared" si="580"/>
        <v>0</v>
      </c>
      <c r="CR214" s="13">
        <f t="shared" si="581"/>
        <v>0</v>
      </c>
      <c r="CS214" s="13">
        <f t="shared" si="582"/>
        <v>0</v>
      </c>
      <c r="CT214" s="13">
        <f t="shared" si="583"/>
        <v>0</v>
      </c>
      <c r="CU214" s="13">
        <f t="shared" si="584"/>
        <v>0</v>
      </c>
      <c r="CV214" s="13">
        <f t="shared" si="585"/>
        <v>0</v>
      </c>
      <c r="CW214" s="13">
        <f t="shared" si="586"/>
        <v>0</v>
      </c>
      <c r="CX214" s="13">
        <f t="shared" si="587"/>
        <v>0</v>
      </c>
      <c r="CY214" s="13">
        <f t="shared" si="588"/>
        <v>0</v>
      </c>
      <c r="CZ214" s="13">
        <f t="shared" si="589"/>
        <v>0</v>
      </c>
      <c r="DA214" s="13">
        <f t="shared" si="590"/>
        <v>0</v>
      </c>
      <c r="DB214" s="13">
        <f t="shared" si="591"/>
        <v>0</v>
      </c>
      <c r="DC214" s="13">
        <f t="shared" si="592"/>
        <v>0</v>
      </c>
      <c r="DD214" s="13">
        <f t="shared" si="593"/>
        <v>0</v>
      </c>
      <c r="DE214" s="13">
        <f t="shared" si="594"/>
        <v>0</v>
      </c>
      <c r="DF214" s="13">
        <f t="shared" si="595"/>
        <v>0</v>
      </c>
      <c r="DG214" s="13">
        <f t="shared" si="596"/>
        <v>0</v>
      </c>
      <c r="DH214" s="13">
        <f t="shared" si="597"/>
        <v>0</v>
      </c>
      <c r="DI214" s="13">
        <f t="shared" si="598"/>
        <v>0</v>
      </c>
      <c r="DJ214" s="13">
        <f t="shared" si="599"/>
        <v>0</v>
      </c>
      <c r="DK214" s="13">
        <f t="shared" si="600"/>
        <v>0</v>
      </c>
      <c r="DL214" s="13">
        <f t="shared" si="601"/>
        <v>0</v>
      </c>
      <c r="DM214" s="13">
        <f t="shared" si="602"/>
        <v>0</v>
      </c>
      <c r="DN214" s="13">
        <f t="shared" si="603"/>
        <v>0</v>
      </c>
      <c r="DO214" s="13">
        <f t="shared" si="604"/>
        <v>0</v>
      </c>
      <c r="DP214" s="13">
        <f t="shared" si="605"/>
        <v>0</v>
      </c>
      <c r="DQ214" s="13">
        <f t="shared" si="606"/>
        <v>0</v>
      </c>
      <c r="DR214" s="13">
        <f t="shared" si="607"/>
        <v>0</v>
      </c>
      <c r="DS214" s="13">
        <f t="shared" si="608"/>
        <v>0</v>
      </c>
      <c r="DT214" s="13">
        <f t="shared" si="609"/>
        <v>0</v>
      </c>
      <c r="DU214" s="13">
        <f t="shared" si="610"/>
        <v>0</v>
      </c>
      <c r="DV214" s="13">
        <f t="shared" si="611"/>
        <v>0</v>
      </c>
      <c r="DW214" s="13">
        <f t="shared" si="612"/>
        <v>0</v>
      </c>
      <c r="DX214" s="13">
        <f t="shared" si="613"/>
        <v>0</v>
      </c>
      <c r="DY214" s="13">
        <f t="shared" si="614"/>
        <v>0</v>
      </c>
      <c r="DZ214" s="13">
        <f t="shared" si="615"/>
        <v>0</v>
      </c>
      <c r="EA214" s="13">
        <f t="shared" si="616"/>
        <v>0</v>
      </c>
      <c r="EB214" s="13">
        <f t="shared" si="617"/>
        <v>0</v>
      </c>
      <c r="EC214" s="13">
        <f t="shared" si="618"/>
        <v>0</v>
      </c>
      <c r="ED214" s="13">
        <f t="shared" si="619"/>
        <v>0</v>
      </c>
      <c r="EE214" s="13">
        <f t="shared" si="620"/>
        <v>0</v>
      </c>
      <c r="EF214" s="13">
        <f t="shared" si="621"/>
        <v>0</v>
      </c>
      <c r="EG214" s="13">
        <f t="shared" si="622"/>
        <v>0</v>
      </c>
      <c r="EH214" s="13">
        <f t="shared" si="623"/>
        <v>0</v>
      </c>
      <c r="EI214" s="13">
        <f t="shared" si="624"/>
        <v>0</v>
      </c>
      <c r="EJ214" s="13">
        <f t="shared" si="625"/>
        <v>0</v>
      </c>
      <c r="EK214" s="13">
        <f t="shared" si="626"/>
        <v>0</v>
      </c>
      <c r="EL214" s="13">
        <f t="shared" si="627"/>
        <v>0</v>
      </c>
      <c r="EM214" s="13">
        <f t="shared" si="628"/>
        <v>0</v>
      </c>
      <c r="EN214" s="13">
        <f t="shared" si="629"/>
        <v>0</v>
      </c>
      <c r="EO214" s="13">
        <f t="shared" si="630"/>
        <v>0</v>
      </c>
      <c r="EP214" s="13">
        <f t="shared" si="631"/>
        <v>0</v>
      </c>
      <c r="EQ214" s="13">
        <f t="shared" si="632"/>
        <v>0</v>
      </c>
      <c r="ER214" s="13">
        <f t="shared" si="633"/>
        <v>0</v>
      </c>
      <c r="ES214" s="13">
        <f t="shared" si="634"/>
        <v>0</v>
      </c>
      <c r="ET214" s="13">
        <f t="shared" si="635"/>
        <v>0</v>
      </c>
      <c r="EU214" s="13">
        <f t="shared" si="636"/>
        <v>0</v>
      </c>
      <c r="EV214" s="13">
        <f t="shared" si="637"/>
        <v>0</v>
      </c>
      <c r="EW214" s="13">
        <f t="shared" si="638"/>
        <v>0</v>
      </c>
      <c r="EX214" s="13">
        <f t="shared" si="639"/>
        <v>0</v>
      </c>
      <c r="EY214" s="13">
        <f t="shared" si="640"/>
        <v>0</v>
      </c>
      <c r="EZ214" s="13">
        <f t="shared" si="641"/>
        <v>0</v>
      </c>
      <c r="FA214" s="13">
        <f t="shared" si="642"/>
        <v>0</v>
      </c>
      <c r="FB214" s="13">
        <f t="shared" si="643"/>
        <v>0</v>
      </c>
      <c r="FC214" s="13">
        <f t="shared" si="644"/>
        <v>1</v>
      </c>
      <c r="FD214" s="13">
        <f t="shared" si="645"/>
        <v>0</v>
      </c>
      <c r="FE214" s="13">
        <f t="shared" si="646"/>
        <v>0</v>
      </c>
      <c r="FF214" s="13">
        <f t="shared" si="647"/>
        <v>0</v>
      </c>
      <c r="FG214" s="13">
        <f t="shared" si="648"/>
        <v>0</v>
      </c>
      <c r="FH214" s="13">
        <f t="shared" si="649"/>
        <v>0</v>
      </c>
      <c r="FI214" s="13">
        <f t="shared" si="650"/>
        <v>0</v>
      </c>
      <c r="FJ214" s="13">
        <f t="shared" si="651"/>
        <v>0</v>
      </c>
      <c r="FK214" s="13">
        <f t="shared" si="652"/>
        <v>0</v>
      </c>
      <c r="FL214" s="13">
        <f t="shared" si="653"/>
        <v>0</v>
      </c>
      <c r="FM214" s="13">
        <f t="shared" si="654"/>
        <v>0</v>
      </c>
      <c r="FN214" s="13">
        <f t="shared" si="655"/>
        <v>0</v>
      </c>
      <c r="FO214" s="13">
        <f t="shared" si="656"/>
        <v>0</v>
      </c>
      <c r="FP214" s="13">
        <f t="shared" si="657"/>
        <v>0</v>
      </c>
      <c r="FQ214" s="13">
        <f t="shared" si="658"/>
        <v>0</v>
      </c>
      <c r="FR214" s="13">
        <f t="shared" si="659"/>
        <v>0</v>
      </c>
      <c r="FS214" s="13">
        <f t="shared" si="660"/>
        <v>0</v>
      </c>
      <c r="FT214" s="13">
        <f t="shared" si="661"/>
        <v>0</v>
      </c>
      <c r="FU214" s="13">
        <f t="shared" si="662"/>
        <v>0</v>
      </c>
      <c r="FV214" s="13">
        <f t="shared" si="663"/>
        <v>0</v>
      </c>
      <c r="FW214" s="13">
        <f t="shared" si="664"/>
        <v>0</v>
      </c>
      <c r="FX214" s="13">
        <f t="shared" si="665"/>
        <v>0</v>
      </c>
      <c r="FY214" s="13">
        <f t="shared" si="666"/>
        <v>0</v>
      </c>
      <c r="FZ214" s="13">
        <f t="shared" si="667"/>
        <v>0</v>
      </c>
      <c r="GA214" s="13">
        <f t="shared" si="668"/>
        <v>0</v>
      </c>
      <c r="GB214" s="13">
        <f t="shared" si="669"/>
        <v>0</v>
      </c>
      <c r="GC214" s="13">
        <f t="shared" si="670"/>
        <v>0</v>
      </c>
      <c r="GD214" s="13">
        <f t="shared" si="671"/>
        <v>0</v>
      </c>
      <c r="GE214" s="13">
        <f t="shared" si="672"/>
        <v>0</v>
      </c>
      <c r="GF214" s="13">
        <f t="shared" si="673"/>
        <v>0</v>
      </c>
      <c r="GG214" s="13">
        <f t="shared" si="674"/>
        <v>0</v>
      </c>
      <c r="GH214" s="30">
        <f t="shared" si="675"/>
        <v>2</v>
      </c>
    </row>
    <row r="215" spans="1:190">
      <c r="A215" s="2">
        <f>'database including 834 studies'!A215</f>
        <v>214</v>
      </c>
      <c r="B215" s="2">
        <f>'database including 834 studies'!J215</f>
        <v>1</v>
      </c>
      <c r="C215" s="2">
        <f>'database including 834 studies'!K215</f>
        <v>3</v>
      </c>
      <c r="D215" s="2">
        <f>'database including 834 studies'!L215</f>
        <v>0</v>
      </c>
      <c r="E215" s="2">
        <f>'database including 834 studies'!M215</f>
        <v>1</v>
      </c>
      <c r="F215" s="2">
        <f>'database including 834 studies'!N215</f>
        <v>1</v>
      </c>
      <c r="G215" s="2">
        <f>'database including 834 studies'!O215</f>
        <v>0</v>
      </c>
      <c r="H215" s="2">
        <f>'database including 834 studies'!P215</f>
        <v>1</v>
      </c>
      <c r="I215" s="2">
        <f>'database including 834 studies'!Q215</f>
        <v>0</v>
      </c>
      <c r="J215" s="2">
        <f>'database including 834 studies'!R215</f>
        <v>2018</v>
      </c>
      <c r="K215" s="29">
        <f>'database including 834 studies'!A745</f>
        <v>744</v>
      </c>
      <c r="L215" s="2">
        <f>'database including 834 studies'!J745</f>
        <v>0</v>
      </c>
      <c r="M215" s="2">
        <f>'database including 834 studies'!K745</f>
        <v>4</v>
      </c>
      <c r="N215" s="2">
        <f>'database including 834 studies'!L745</f>
        <v>0</v>
      </c>
      <c r="O215" s="2">
        <f>'database including 834 studies'!M745</f>
        <v>1</v>
      </c>
      <c r="P215" s="2">
        <f>'database including 834 studies'!N745</f>
        <v>1</v>
      </c>
      <c r="Q215" s="2">
        <f>'database including 834 studies'!O745</f>
        <v>1</v>
      </c>
      <c r="R215" s="2">
        <f>'database including 834 studies'!P745</f>
        <v>1</v>
      </c>
      <c r="S215" s="2">
        <f>'database including 834 studies'!Q745</f>
        <v>0</v>
      </c>
      <c r="T215" s="2">
        <f>'database including 834 studies'!R745</f>
        <v>2021</v>
      </c>
      <c r="V215" s="13">
        <f t="shared" si="507"/>
        <v>0</v>
      </c>
      <c r="W215" s="13">
        <f t="shared" si="508"/>
        <v>0</v>
      </c>
      <c r="X215" s="13">
        <f t="shared" si="509"/>
        <v>0</v>
      </c>
      <c r="Y215" s="13">
        <f t="shared" si="510"/>
        <v>0</v>
      </c>
      <c r="Z215" s="13">
        <f t="shared" si="511"/>
        <v>0</v>
      </c>
      <c r="AA215" s="13">
        <f t="shared" si="512"/>
        <v>0</v>
      </c>
      <c r="AB215" s="13">
        <f t="shared" si="513"/>
        <v>0</v>
      </c>
      <c r="AC215" s="13">
        <f t="shared" si="514"/>
        <v>0</v>
      </c>
      <c r="AD215" s="13">
        <f t="shared" si="515"/>
        <v>0</v>
      </c>
      <c r="AE215" s="13">
        <f t="shared" si="516"/>
        <v>0</v>
      </c>
      <c r="AF215" s="13">
        <f t="shared" si="517"/>
        <v>0</v>
      </c>
      <c r="AG215" s="13">
        <f t="shared" si="518"/>
        <v>0</v>
      </c>
      <c r="AH215" s="13">
        <f t="shared" si="519"/>
        <v>0</v>
      </c>
      <c r="AI215" s="13">
        <f t="shared" si="520"/>
        <v>0</v>
      </c>
      <c r="AJ215" s="13">
        <f t="shared" si="521"/>
        <v>0</v>
      </c>
      <c r="AK215" s="13">
        <f t="shared" si="522"/>
        <v>0</v>
      </c>
      <c r="AL215" s="13">
        <f t="shared" si="523"/>
        <v>0</v>
      </c>
      <c r="AM215" s="13">
        <f t="shared" si="524"/>
        <v>0</v>
      </c>
      <c r="AN215" s="13">
        <f t="shared" si="525"/>
        <v>0</v>
      </c>
      <c r="AO215" s="13">
        <f t="shared" si="526"/>
        <v>0</v>
      </c>
      <c r="AP215" s="13">
        <f t="shared" si="527"/>
        <v>0</v>
      </c>
      <c r="AQ215" s="13">
        <f t="shared" si="528"/>
        <v>0</v>
      </c>
      <c r="AR215" s="13">
        <f t="shared" si="529"/>
        <v>0</v>
      </c>
      <c r="AS215" s="13">
        <f t="shared" si="530"/>
        <v>0</v>
      </c>
      <c r="AT215" s="13">
        <f t="shared" si="531"/>
        <v>0</v>
      </c>
      <c r="AU215" s="13">
        <f t="shared" si="532"/>
        <v>0</v>
      </c>
      <c r="AV215" s="13">
        <f t="shared" si="533"/>
        <v>0</v>
      </c>
      <c r="AW215" s="13">
        <f t="shared" si="534"/>
        <v>0</v>
      </c>
      <c r="AX215" s="13">
        <f t="shared" si="535"/>
        <v>0</v>
      </c>
      <c r="AY215" s="13">
        <f t="shared" si="536"/>
        <v>0</v>
      </c>
      <c r="AZ215" s="13">
        <f t="shared" si="537"/>
        <v>0</v>
      </c>
      <c r="BA215" s="13">
        <f t="shared" si="538"/>
        <v>0</v>
      </c>
      <c r="BB215" s="13">
        <f t="shared" si="539"/>
        <v>0</v>
      </c>
      <c r="BC215" s="13">
        <f t="shared" si="540"/>
        <v>0</v>
      </c>
      <c r="BD215" s="13">
        <f t="shared" si="541"/>
        <v>0</v>
      </c>
      <c r="BE215" s="13">
        <f t="shared" si="542"/>
        <v>0</v>
      </c>
      <c r="BF215" s="13">
        <f t="shared" si="543"/>
        <v>0</v>
      </c>
      <c r="BG215" s="13">
        <f t="shared" si="544"/>
        <v>0</v>
      </c>
      <c r="BH215" s="13">
        <f t="shared" si="545"/>
        <v>0</v>
      </c>
      <c r="BI215" s="13">
        <f t="shared" si="546"/>
        <v>0</v>
      </c>
      <c r="BJ215" s="13">
        <f t="shared" si="547"/>
        <v>0</v>
      </c>
      <c r="BK215" s="13">
        <f t="shared" si="548"/>
        <v>0</v>
      </c>
      <c r="BL215" s="13">
        <f t="shared" si="549"/>
        <v>0</v>
      </c>
      <c r="BM215" s="13">
        <f t="shared" si="550"/>
        <v>1</v>
      </c>
      <c r="BN215" s="13">
        <f t="shared" si="551"/>
        <v>0</v>
      </c>
      <c r="BO215" s="13">
        <f t="shared" si="552"/>
        <v>0</v>
      </c>
      <c r="BP215" s="13">
        <f t="shared" si="553"/>
        <v>0</v>
      </c>
      <c r="BQ215" s="13">
        <f t="shared" si="554"/>
        <v>0</v>
      </c>
      <c r="BR215" s="13">
        <f t="shared" si="555"/>
        <v>0</v>
      </c>
      <c r="BS215" s="13">
        <f t="shared" si="556"/>
        <v>0</v>
      </c>
      <c r="BT215" s="13">
        <f t="shared" si="557"/>
        <v>0</v>
      </c>
      <c r="BU215" s="13">
        <f t="shared" si="558"/>
        <v>0</v>
      </c>
      <c r="BV215" s="13">
        <f t="shared" si="559"/>
        <v>0</v>
      </c>
      <c r="BW215" s="13">
        <f t="shared" si="560"/>
        <v>0</v>
      </c>
      <c r="BX215" s="13">
        <f t="shared" si="561"/>
        <v>0</v>
      </c>
      <c r="BY215" s="13">
        <f t="shared" si="562"/>
        <v>0</v>
      </c>
      <c r="BZ215" s="13">
        <f t="shared" si="563"/>
        <v>0</v>
      </c>
      <c r="CA215" s="13">
        <f t="shared" si="564"/>
        <v>0</v>
      </c>
      <c r="CB215" s="13">
        <f t="shared" si="565"/>
        <v>0</v>
      </c>
      <c r="CC215" s="13">
        <f t="shared" si="566"/>
        <v>0</v>
      </c>
      <c r="CD215" s="13">
        <f t="shared" si="567"/>
        <v>0</v>
      </c>
      <c r="CE215" s="13">
        <f t="shared" si="568"/>
        <v>0</v>
      </c>
      <c r="CF215" s="13">
        <f t="shared" si="569"/>
        <v>0</v>
      </c>
      <c r="CG215" s="13">
        <f t="shared" si="570"/>
        <v>0</v>
      </c>
      <c r="CH215" s="13">
        <f t="shared" si="571"/>
        <v>0</v>
      </c>
      <c r="CI215" s="13">
        <f t="shared" si="572"/>
        <v>0</v>
      </c>
      <c r="CJ215" s="13">
        <f t="shared" si="573"/>
        <v>0</v>
      </c>
      <c r="CK215" s="13">
        <f t="shared" si="574"/>
        <v>0</v>
      </c>
      <c r="CL215" s="13">
        <f t="shared" si="575"/>
        <v>0</v>
      </c>
      <c r="CM215" s="13">
        <f t="shared" si="576"/>
        <v>0</v>
      </c>
      <c r="CN215" s="13">
        <f t="shared" si="577"/>
        <v>0</v>
      </c>
      <c r="CO215" s="13">
        <f t="shared" si="578"/>
        <v>0</v>
      </c>
      <c r="CP215" s="13">
        <f t="shared" si="579"/>
        <v>0</v>
      </c>
      <c r="CQ215" s="13">
        <f t="shared" si="580"/>
        <v>0</v>
      </c>
      <c r="CR215" s="13">
        <f t="shared" si="581"/>
        <v>0</v>
      </c>
      <c r="CS215" s="13">
        <f t="shared" si="582"/>
        <v>0</v>
      </c>
      <c r="CT215" s="13">
        <f t="shared" si="583"/>
        <v>0</v>
      </c>
      <c r="CU215" s="13">
        <f t="shared" si="584"/>
        <v>0</v>
      </c>
      <c r="CV215" s="13">
        <f t="shared" si="585"/>
        <v>0</v>
      </c>
      <c r="CW215" s="13">
        <f t="shared" si="586"/>
        <v>0</v>
      </c>
      <c r="CX215" s="13">
        <f t="shared" si="587"/>
        <v>0</v>
      </c>
      <c r="CY215" s="13">
        <f t="shared" si="588"/>
        <v>0</v>
      </c>
      <c r="CZ215" s="13">
        <f t="shared" si="589"/>
        <v>0</v>
      </c>
      <c r="DA215" s="13">
        <f t="shared" si="590"/>
        <v>0</v>
      </c>
      <c r="DB215" s="13">
        <f t="shared" si="591"/>
        <v>0</v>
      </c>
      <c r="DC215" s="13">
        <f t="shared" si="592"/>
        <v>0</v>
      </c>
      <c r="DD215" s="13">
        <f t="shared" si="593"/>
        <v>0</v>
      </c>
      <c r="DE215" s="13">
        <f t="shared" si="594"/>
        <v>0</v>
      </c>
      <c r="DF215" s="13">
        <f t="shared" si="595"/>
        <v>0</v>
      </c>
      <c r="DG215" s="13">
        <f t="shared" si="596"/>
        <v>0</v>
      </c>
      <c r="DH215" s="13">
        <f t="shared" si="597"/>
        <v>0</v>
      </c>
      <c r="DI215" s="13">
        <f t="shared" si="598"/>
        <v>0</v>
      </c>
      <c r="DJ215" s="13">
        <f t="shared" si="599"/>
        <v>0</v>
      </c>
      <c r="DK215" s="13">
        <f t="shared" si="600"/>
        <v>0</v>
      </c>
      <c r="DL215" s="13">
        <f t="shared" si="601"/>
        <v>0</v>
      </c>
      <c r="DM215" s="13">
        <f t="shared" si="602"/>
        <v>0</v>
      </c>
      <c r="DN215" s="13">
        <f t="shared" si="603"/>
        <v>0</v>
      </c>
      <c r="DO215" s="13">
        <f t="shared" si="604"/>
        <v>0</v>
      </c>
      <c r="DP215" s="13">
        <f t="shared" si="605"/>
        <v>0</v>
      </c>
      <c r="DQ215" s="13">
        <f t="shared" si="606"/>
        <v>0</v>
      </c>
      <c r="DR215" s="13">
        <f t="shared" si="607"/>
        <v>0</v>
      </c>
      <c r="DS215" s="13">
        <f t="shared" si="608"/>
        <v>0</v>
      </c>
      <c r="DT215" s="13">
        <f t="shared" si="609"/>
        <v>0</v>
      </c>
      <c r="DU215" s="13">
        <f t="shared" si="610"/>
        <v>0</v>
      </c>
      <c r="DV215" s="13">
        <f t="shared" si="611"/>
        <v>0</v>
      </c>
      <c r="DW215" s="13">
        <f t="shared" si="612"/>
        <v>0</v>
      </c>
      <c r="DX215" s="13">
        <f t="shared" si="613"/>
        <v>0</v>
      </c>
      <c r="DY215" s="13">
        <f t="shared" si="614"/>
        <v>0</v>
      </c>
      <c r="DZ215" s="13">
        <f t="shared" si="615"/>
        <v>0</v>
      </c>
      <c r="EA215" s="13">
        <f t="shared" si="616"/>
        <v>0</v>
      </c>
      <c r="EB215" s="13">
        <f t="shared" si="617"/>
        <v>0</v>
      </c>
      <c r="EC215" s="13">
        <f t="shared" si="618"/>
        <v>0</v>
      </c>
      <c r="ED215" s="13">
        <f t="shared" si="619"/>
        <v>0</v>
      </c>
      <c r="EE215" s="13">
        <f t="shared" si="620"/>
        <v>0</v>
      </c>
      <c r="EF215" s="13">
        <f t="shared" si="621"/>
        <v>0</v>
      </c>
      <c r="EG215" s="13">
        <f t="shared" si="622"/>
        <v>0</v>
      </c>
      <c r="EH215" s="13">
        <f t="shared" si="623"/>
        <v>0</v>
      </c>
      <c r="EI215" s="13">
        <f t="shared" si="624"/>
        <v>0</v>
      </c>
      <c r="EJ215" s="13">
        <f t="shared" si="625"/>
        <v>0</v>
      </c>
      <c r="EK215" s="13">
        <f t="shared" si="626"/>
        <v>0</v>
      </c>
      <c r="EL215" s="13">
        <f t="shared" si="627"/>
        <v>0</v>
      </c>
      <c r="EM215" s="13">
        <f t="shared" si="628"/>
        <v>0</v>
      </c>
      <c r="EN215" s="13">
        <f t="shared" si="629"/>
        <v>0</v>
      </c>
      <c r="EO215" s="13">
        <f t="shared" si="630"/>
        <v>0</v>
      </c>
      <c r="EP215" s="13">
        <f t="shared" si="631"/>
        <v>0</v>
      </c>
      <c r="EQ215" s="13">
        <f t="shared" si="632"/>
        <v>0</v>
      </c>
      <c r="ER215" s="13">
        <f t="shared" si="633"/>
        <v>0</v>
      </c>
      <c r="ES215" s="13">
        <f t="shared" si="634"/>
        <v>0</v>
      </c>
      <c r="ET215" s="13">
        <f t="shared" si="635"/>
        <v>0</v>
      </c>
      <c r="EU215" s="13">
        <f t="shared" si="636"/>
        <v>0</v>
      </c>
      <c r="EV215" s="13">
        <f t="shared" si="637"/>
        <v>0</v>
      </c>
      <c r="EW215" s="13">
        <f t="shared" si="638"/>
        <v>0</v>
      </c>
      <c r="EX215" s="13">
        <f t="shared" si="639"/>
        <v>0</v>
      </c>
      <c r="EY215" s="13">
        <f t="shared" si="640"/>
        <v>0</v>
      </c>
      <c r="EZ215" s="13">
        <f t="shared" si="641"/>
        <v>0</v>
      </c>
      <c r="FA215" s="13">
        <f t="shared" si="642"/>
        <v>0</v>
      </c>
      <c r="FB215" s="13">
        <f t="shared" si="643"/>
        <v>0</v>
      </c>
      <c r="FC215" s="13">
        <f t="shared" si="644"/>
        <v>0</v>
      </c>
      <c r="FD215" s="13">
        <f t="shared" si="645"/>
        <v>0</v>
      </c>
      <c r="FE215" s="13">
        <f t="shared" si="646"/>
        <v>0</v>
      </c>
      <c r="FF215" s="13">
        <f t="shared" si="647"/>
        <v>0</v>
      </c>
      <c r="FG215" s="13">
        <f t="shared" si="648"/>
        <v>0</v>
      </c>
      <c r="FH215" s="13">
        <f t="shared" si="649"/>
        <v>1</v>
      </c>
      <c r="FI215" s="13">
        <f t="shared" si="650"/>
        <v>0</v>
      </c>
      <c r="FJ215" s="13">
        <f t="shared" si="651"/>
        <v>0</v>
      </c>
      <c r="FK215" s="13">
        <f t="shared" si="652"/>
        <v>0</v>
      </c>
      <c r="FL215" s="13">
        <f t="shared" si="653"/>
        <v>0</v>
      </c>
      <c r="FM215" s="13">
        <f t="shared" si="654"/>
        <v>0</v>
      </c>
      <c r="FN215" s="13">
        <f t="shared" si="655"/>
        <v>0</v>
      </c>
      <c r="FO215" s="13">
        <f t="shared" si="656"/>
        <v>0</v>
      </c>
      <c r="FP215" s="13">
        <f t="shared" si="657"/>
        <v>0</v>
      </c>
      <c r="FQ215" s="13">
        <f t="shared" si="658"/>
        <v>0</v>
      </c>
      <c r="FR215" s="13">
        <f t="shared" si="659"/>
        <v>0</v>
      </c>
      <c r="FS215" s="13">
        <f t="shared" si="660"/>
        <v>0</v>
      </c>
      <c r="FT215" s="13">
        <f t="shared" si="661"/>
        <v>0</v>
      </c>
      <c r="FU215" s="13">
        <f t="shared" si="662"/>
        <v>0</v>
      </c>
      <c r="FV215" s="13">
        <f t="shared" si="663"/>
        <v>0</v>
      </c>
      <c r="FW215" s="13">
        <f t="shared" si="664"/>
        <v>0</v>
      </c>
      <c r="FX215" s="13">
        <f t="shared" si="665"/>
        <v>0</v>
      </c>
      <c r="FY215" s="13">
        <f t="shared" si="666"/>
        <v>0</v>
      </c>
      <c r="FZ215" s="13">
        <f t="shared" si="667"/>
        <v>0</v>
      </c>
      <c r="GA215" s="13">
        <f t="shared" si="668"/>
        <v>0</v>
      </c>
      <c r="GB215" s="13">
        <f t="shared" si="669"/>
        <v>0</v>
      </c>
      <c r="GC215" s="13">
        <f t="shared" si="670"/>
        <v>0</v>
      </c>
      <c r="GD215" s="13">
        <f t="shared" si="671"/>
        <v>0</v>
      </c>
      <c r="GE215" s="13">
        <f t="shared" si="672"/>
        <v>0</v>
      </c>
      <c r="GF215" s="13">
        <f t="shared" si="673"/>
        <v>0</v>
      </c>
      <c r="GG215" s="13">
        <f t="shared" si="674"/>
        <v>0</v>
      </c>
      <c r="GH215" s="30">
        <f t="shared" si="675"/>
        <v>2</v>
      </c>
    </row>
    <row r="216" spans="1:190">
      <c r="A216" s="2">
        <f>'database including 834 studies'!A216</f>
        <v>215</v>
      </c>
      <c r="B216" s="2">
        <f>'database including 834 studies'!J216</f>
        <v>1</v>
      </c>
      <c r="C216" s="2">
        <f>'database including 834 studies'!K216</f>
        <v>3</v>
      </c>
      <c r="D216" s="2">
        <f>'database including 834 studies'!L216</f>
        <v>0</v>
      </c>
      <c r="E216" s="2">
        <f>'database including 834 studies'!M216</f>
        <v>1</v>
      </c>
      <c r="F216" s="2">
        <f>'database including 834 studies'!N216</f>
        <v>1</v>
      </c>
      <c r="G216" s="2">
        <f>'database including 834 studies'!O216</f>
        <v>1</v>
      </c>
      <c r="H216" s="2">
        <f>'database including 834 studies'!P216</f>
        <v>0</v>
      </c>
      <c r="I216" s="2">
        <f>'database including 834 studies'!Q216</f>
        <v>0</v>
      </c>
      <c r="J216" s="2">
        <f>'database including 834 studies'!R216</f>
        <v>2020</v>
      </c>
      <c r="K216" s="29">
        <f>'database including 834 studies'!A746</f>
        <v>745</v>
      </c>
      <c r="L216" s="2">
        <f>'database including 834 studies'!J746</f>
        <v>0</v>
      </c>
      <c r="M216" s="2">
        <f>'database including 834 studies'!K746</f>
        <v>4</v>
      </c>
      <c r="N216" s="2">
        <f>'database including 834 studies'!L746</f>
        <v>0</v>
      </c>
      <c r="O216" s="2">
        <f>'database including 834 studies'!M746</f>
        <v>1</v>
      </c>
      <c r="P216" s="2">
        <f>'database including 834 studies'!N746</f>
        <v>1</v>
      </c>
      <c r="Q216" s="2">
        <f>'database including 834 studies'!O746</f>
        <v>1</v>
      </c>
      <c r="R216" s="2">
        <f>'database including 834 studies'!P746</f>
        <v>0</v>
      </c>
      <c r="S216" s="2">
        <f>'database including 834 studies'!Q746</f>
        <v>1</v>
      </c>
      <c r="T216" s="2">
        <f>'database including 834 studies'!R746</f>
        <v>2022</v>
      </c>
      <c r="V216" s="13">
        <f t="shared" si="507"/>
        <v>0</v>
      </c>
      <c r="W216" s="13">
        <f t="shared" si="508"/>
        <v>0</v>
      </c>
      <c r="X216" s="13">
        <f t="shared" si="509"/>
        <v>0</v>
      </c>
      <c r="Y216" s="13">
        <f t="shared" si="510"/>
        <v>0</v>
      </c>
      <c r="Z216" s="13">
        <f t="shared" si="511"/>
        <v>0</v>
      </c>
      <c r="AA216" s="13">
        <f t="shared" si="512"/>
        <v>0</v>
      </c>
      <c r="AB216" s="13">
        <f t="shared" si="513"/>
        <v>0</v>
      </c>
      <c r="AC216" s="13">
        <f t="shared" si="514"/>
        <v>0</v>
      </c>
      <c r="AD216" s="13">
        <f t="shared" si="515"/>
        <v>0</v>
      </c>
      <c r="AE216" s="13">
        <f t="shared" si="516"/>
        <v>0</v>
      </c>
      <c r="AF216" s="13">
        <f t="shared" si="517"/>
        <v>0</v>
      </c>
      <c r="AG216" s="13">
        <f t="shared" si="518"/>
        <v>0</v>
      </c>
      <c r="AH216" s="13">
        <f t="shared" si="519"/>
        <v>0</v>
      </c>
      <c r="AI216" s="13">
        <f t="shared" si="520"/>
        <v>0</v>
      </c>
      <c r="AJ216" s="13">
        <f t="shared" si="521"/>
        <v>0</v>
      </c>
      <c r="AK216" s="13">
        <f t="shared" si="522"/>
        <v>0</v>
      </c>
      <c r="AL216" s="13">
        <f t="shared" si="523"/>
        <v>0</v>
      </c>
      <c r="AM216" s="13">
        <f t="shared" si="524"/>
        <v>0</v>
      </c>
      <c r="AN216" s="13">
        <f t="shared" si="525"/>
        <v>0</v>
      </c>
      <c r="AO216" s="13">
        <f t="shared" si="526"/>
        <v>0</v>
      </c>
      <c r="AP216" s="13">
        <f t="shared" si="527"/>
        <v>0</v>
      </c>
      <c r="AQ216" s="13">
        <f t="shared" si="528"/>
        <v>0</v>
      </c>
      <c r="AR216" s="13">
        <f t="shared" si="529"/>
        <v>0</v>
      </c>
      <c r="AS216" s="13">
        <f t="shared" si="530"/>
        <v>0</v>
      </c>
      <c r="AT216" s="13">
        <f t="shared" si="531"/>
        <v>0</v>
      </c>
      <c r="AU216" s="13">
        <f t="shared" si="532"/>
        <v>0</v>
      </c>
      <c r="AV216" s="13">
        <f t="shared" si="533"/>
        <v>0</v>
      </c>
      <c r="AW216" s="13">
        <f t="shared" si="534"/>
        <v>0</v>
      </c>
      <c r="AX216" s="13">
        <f t="shared" si="535"/>
        <v>0</v>
      </c>
      <c r="AY216" s="13">
        <f t="shared" si="536"/>
        <v>0</v>
      </c>
      <c r="AZ216" s="13">
        <f t="shared" si="537"/>
        <v>0</v>
      </c>
      <c r="BA216" s="13">
        <f t="shared" si="538"/>
        <v>0</v>
      </c>
      <c r="BB216" s="13">
        <f t="shared" si="539"/>
        <v>0</v>
      </c>
      <c r="BC216" s="13">
        <f t="shared" si="540"/>
        <v>0</v>
      </c>
      <c r="BD216" s="13">
        <f t="shared" si="541"/>
        <v>0</v>
      </c>
      <c r="BE216" s="13">
        <f t="shared" si="542"/>
        <v>0</v>
      </c>
      <c r="BF216" s="13">
        <f t="shared" si="543"/>
        <v>0</v>
      </c>
      <c r="BG216" s="13">
        <f t="shared" si="544"/>
        <v>0</v>
      </c>
      <c r="BH216" s="13">
        <f t="shared" si="545"/>
        <v>0</v>
      </c>
      <c r="BI216" s="13">
        <f t="shared" si="546"/>
        <v>0</v>
      </c>
      <c r="BJ216" s="13">
        <f t="shared" si="547"/>
        <v>0</v>
      </c>
      <c r="BK216" s="13">
        <f t="shared" si="548"/>
        <v>0</v>
      </c>
      <c r="BL216" s="13">
        <f t="shared" si="549"/>
        <v>0</v>
      </c>
      <c r="BM216" s="13">
        <f t="shared" si="550"/>
        <v>0</v>
      </c>
      <c r="BN216" s="13">
        <f t="shared" si="551"/>
        <v>0</v>
      </c>
      <c r="BO216" s="13">
        <f t="shared" si="552"/>
        <v>1</v>
      </c>
      <c r="BP216" s="13">
        <f t="shared" si="553"/>
        <v>0</v>
      </c>
      <c r="BQ216" s="13">
        <f t="shared" si="554"/>
        <v>0</v>
      </c>
      <c r="BR216" s="13">
        <f t="shared" si="555"/>
        <v>0</v>
      </c>
      <c r="BS216" s="13">
        <f t="shared" si="556"/>
        <v>0</v>
      </c>
      <c r="BT216" s="13">
        <f t="shared" si="557"/>
        <v>0</v>
      </c>
      <c r="BU216" s="13">
        <f t="shared" si="558"/>
        <v>0</v>
      </c>
      <c r="BV216" s="13">
        <f t="shared" si="559"/>
        <v>0</v>
      </c>
      <c r="BW216" s="13">
        <f t="shared" si="560"/>
        <v>0</v>
      </c>
      <c r="BX216" s="13">
        <f t="shared" si="561"/>
        <v>0</v>
      </c>
      <c r="BY216" s="13">
        <f t="shared" si="562"/>
        <v>0</v>
      </c>
      <c r="BZ216" s="13">
        <f t="shared" si="563"/>
        <v>0</v>
      </c>
      <c r="CA216" s="13">
        <f t="shared" si="564"/>
        <v>0</v>
      </c>
      <c r="CB216" s="13">
        <f t="shared" si="565"/>
        <v>0</v>
      </c>
      <c r="CC216" s="13">
        <f t="shared" si="566"/>
        <v>0</v>
      </c>
      <c r="CD216" s="13">
        <f t="shared" si="567"/>
        <v>0</v>
      </c>
      <c r="CE216" s="13">
        <f t="shared" si="568"/>
        <v>0</v>
      </c>
      <c r="CF216" s="13">
        <f t="shared" si="569"/>
        <v>0</v>
      </c>
      <c r="CG216" s="13">
        <f t="shared" si="570"/>
        <v>0</v>
      </c>
      <c r="CH216" s="13">
        <f t="shared" si="571"/>
        <v>0</v>
      </c>
      <c r="CI216" s="13">
        <f t="shared" si="572"/>
        <v>0</v>
      </c>
      <c r="CJ216" s="13">
        <f t="shared" si="573"/>
        <v>0</v>
      </c>
      <c r="CK216" s="13">
        <f t="shared" si="574"/>
        <v>0</v>
      </c>
      <c r="CL216" s="13">
        <f t="shared" si="575"/>
        <v>0</v>
      </c>
      <c r="CM216" s="13">
        <f t="shared" si="576"/>
        <v>0</v>
      </c>
      <c r="CN216" s="13">
        <f t="shared" si="577"/>
        <v>0</v>
      </c>
      <c r="CO216" s="13">
        <f t="shared" si="578"/>
        <v>0</v>
      </c>
      <c r="CP216" s="13">
        <f t="shared" si="579"/>
        <v>0</v>
      </c>
      <c r="CQ216" s="13">
        <f t="shared" si="580"/>
        <v>0</v>
      </c>
      <c r="CR216" s="13">
        <f t="shared" si="581"/>
        <v>0</v>
      </c>
      <c r="CS216" s="13">
        <f t="shared" si="582"/>
        <v>0</v>
      </c>
      <c r="CT216" s="13">
        <f t="shared" si="583"/>
        <v>0</v>
      </c>
      <c r="CU216" s="13">
        <f t="shared" si="584"/>
        <v>0</v>
      </c>
      <c r="CV216" s="13">
        <f t="shared" si="585"/>
        <v>0</v>
      </c>
      <c r="CW216" s="13">
        <f t="shared" si="586"/>
        <v>0</v>
      </c>
      <c r="CX216" s="13">
        <f t="shared" si="587"/>
        <v>0</v>
      </c>
      <c r="CY216" s="13">
        <f t="shared" si="588"/>
        <v>0</v>
      </c>
      <c r="CZ216" s="13">
        <f t="shared" si="589"/>
        <v>0</v>
      </c>
      <c r="DA216" s="13">
        <f t="shared" si="590"/>
        <v>0</v>
      </c>
      <c r="DB216" s="13">
        <f t="shared" si="591"/>
        <v>0</v>
      </c>
      <c r="DC216" s="13">
        <f t="shared" si="592"/>
        <v>0</v>
      </c>
      <c r="DD216" s="13">
        <f t="shared" si="593"/>
        <v>0</v>
      </c>
      <c r="DE216" s="13">
        <f t="shared" si="594"/>
        <v>0</v>
      </c>
      <c r="DF216" s="13">
        <f t="shared" si="595"/>
        <v>0</v>
      </c>
      <c r="DG216" s="13">
        <f t="shared" si="596"/>
        <v>0</v>
      </c>
      <c r="DH216" s="13">
        <f t="shared" si="597"/>
        <v>0</v>
      </c>
      <c r="DI216" s="13">
        <f t="shared" si="598"/>
        <v>0</v>
      </c>
      <c r="DJ216" s="13">
        <f t="shared" si="599"/>
        <v>0</v>
      </c>
      <c r="DK216" s="13">
        <f t="shared" si="600"/>
        <v>0</v>
      </c>
      <c r="DL216" s="13">
        <f t="shared" si="601"/>
        <v>0</v>
      </c>
      <c r="DM216" s="13">
        <f t="shared" si="602"/>
        <v>0</v>
      </c>
      <c r="DN216" s="13">
        <f t="shared" si="603"/>
        <v>0</v>
      </c>
      <c r="DO216" s="13">
        <f t="shared" si="604"/>
        <v>0</v>
      </c>
      <c r="DP216" s="13">
        <f t="shared" si="605"/>
        <v>0</v>
      </c>
      <c r="DQ216" s="13">
        <f t="shared" si="606"/>
        <v>0</v>
      </c>
      <c r="DR216" s="13">
        <f t="shared" si="607"/>
        <v>0</v>
      </c>
      <c r="DS216" s="13">
        <f t="shared" si="608"/>
        <v>0</v>
      </c>
      <c r="DT216" s="13">
        <f t="shared" si="609"/>
        <v>0</v>
      </c>
      <c r="DU216" s="13">
        <f t="shared" si="610"/>
        <v>0</v>
      </c>
      <c r="DV216" s="13">
        <f t="shared" si="611"/>
        <v>0</v>
      </c>
      <c r="DW216" s="13">
        <f t="shared" si="612"/>
        <v>0</v>
      </c>
      <c r="DX216" s="13">
        <f t="shared" si="613"/>
        <v>0</v>
      </c>
      <c r="DY216" s="13">
        <f t="shared" si="614"/>
        <v>0</v>
      </c>
      <c r="DZ216" s="13">
        <f t="shared" si="615"/>
        <v>0</v>
      </c>
      <c r="EA216" s="13">
        <f t="shared" si="616"/>
        <v>0</v>
      </c>
      <c r="EB216" s="13">
        <f t="shared" si="617"/>
        <v>0</v>
      </c>
      <c r="EC216" s="13">
        <f t="shared" si="618"/>
        <v>0</v>
      </c>
      <c r="ED216" s="13">
        <f t="shared" si="619"/>
        <v>0</v>
      </c>
      <c r="EE216" s="13">
        <f t="shared" si="620"/>
        <v>0</v>
      </c>
      <c r="EF216" s="13">
        <f t="shared" si="621"/>
        <v>0</v>
      </c>
      <c r="EG216" s="13">
        <f t="shared" si="622"/>
        <v>0</v>
      </c>
      <c r="EH216" s="13">
        <f t="shared" si="623"/>
        <v>0</v>
      </c>
      <c r="EI216" s="13">
        <f t="shared" si="624"/>
        <v>0</v>
      </c>
      <c r="EJ216" s="13">
        <f t="shared" si="625"/>
        <v>0</v>
      </c>
      <c r="EK216" s="13">
        <f t="shared" si="626"/>
        <v>0</v>
      </c>
      <c r="EL216" s="13">
        <f t="shared" si="627"/>
        <v>0</v>
      </c>
      <c r="EM216" s="13">
        <f t="shared" si="628"/>
        <v>0</v>
      </c>
      <c r="EN216" s="13">
        <f t="shared" si="629"/>
        <v>0</v>
      </c>
      <c r="EO216" s="13">
        <f t="shared" si="630"/>
        <v>0</v>
      </c>
      <c r="EP216" s="13">
        <f t="shared" si="631"/>
        <v>0</v>
      </c>
      <c r="EQ216" s="13">
        <f t="shared" si="632"/>
        <v>0</v>
      </c>
      <c r="ER216" s="13">
        <f t="shared" si="633"/>
        <v>0</v>
      </c>
      <c r="ES216" s="13">
        <f t="shared" si="634"/>
        <v>0</v>
      </c>
      <c r="ET216" s="13">
        <f t="shared" si="635"/>
        <v>0</v>
      </c>
      <c r="EU216" s="13">
        <f t="shared" si="636"/>
        <v>0</v>
      </c>
      <c r="EV216" s="13">
        <f t="shared" si="637"/>
        <v>0</v>
      </c>
      <c r="EW216" s="13">
        <f t="shared" si="638"/>
        <v>0</v>
      </c>
      <c r="EX216" s="13">
        <f t="shared" si="639"/>
        <v>0</v>
      </c>
      <c r="EY216" s="13">
        <f t="shared" si="640"/>
        <v>0</v>
      </c>
      <c r="EZ216" s="13">
        <f t="shared" si="641"/>
        <v>0</v>
      </c>
      <c r="FA216" s="13">
        <f t="shared" si="642"/>
        <v>0</v>
      </c>
      <c r="FB216" s="13">
        <f t="shared" si="643"/>
        <v>0</v>
      </c>
      <c r="FC216" s="13">
        <f t="shared" si="644"/>
        <v>0</v>
      </c>
      <c r="FD216" s="13">
        <f t="shared" si="645"/>
        <v>0</v>
      </c>
      <c r="FE216" s="13">
        <f t="shared" si="646"/>
        <v>0</v>
      </c>
      <c r="FF216" s="13">
        <f t="shared" si="647"/>
        <v>0</v>
      </c>
      <c r="FG216" s="13">
        <f t="shared" si="648"/>
        <v>0</v>
      </c>
      <c r="FH216" s="13">
        <f t="shared" si="649"/>
        <v>0</v>
      </c>
      <c r="FI216" s="13">
        <f t="shared" si="650"/>
        <v>1</v>
      </c>
      <c r="FJ216" s="13">
        <f t="shared" si="651"/>
        <v>0</v>
      </c>
      <c r="FK216" s="13">
        <f t="shared" si="652"/>
        <v>0</v>
      </c>
      <c r="FL216" s="13">
        <f t="shared" si="653"/>
        <v>0</v>
      </c>
      <c r="FM216" s="13">
        <f t="shared" si="654"/>
        <v>0</v>
      </c>
      <c r="FN216" s="13">
        <f t="shared" si="655"/>
        <v>0</v>
      </c>
      <c r="FO216" s="13">
        <f t="shared" si="656"/>
        <v>0</v>
      </c>
      <c r="FP216" s="13">
        <f t="shared" si="657"/>
        <v>0</v>
      </c>
      <c r="FQ216" s="13">
        <f t="shared" si="658"/>
        <v>0</v>
      </c>
      <c r="FR216" s="13">
        <f t="shared" si="659"/>
        <v>0</v>
      </c>
      <c r="FS216" s="13">
        <f t="shared" si="660"/>
        <v>0</v>
      </c>
      <c r="FT216" s="13">
        <f t="shared" si="661"/>
        <v>0</v>
      </c>
      <c r="FU216" s="13">
        <f t="shared" si="662"/>
        <v>0</v>
      </c>
      <c r="FV216" s="13">
        <f t="shared" si="663"/>
        <v>0</v>
      </c>
      <c r="FW216" s="13">
        <f t="shared" si="664"/>
        <v>0</v>
      </c>
      <c r="FX216" s="13">
        <f t="shared" si="665"/>
        <v>0</v>
      </c>
      <c r="FY216" s="13">
        <f t="shared" si="666"/>
        <v>0</v>
      </c>
      <c r="FZ216" s="13">
        <f t="shared" si="667"/>
        <v>0</v>
      </c>
      <c r="GA216" s="13">
        <f t="shared" si="668"/>
        <v>0</v>
      </c>
      <c r="GB216" s="13">
        <f t="shared" si="669"/>
        <v>0</v>
      </c>
      <c r="GC216" s="13">
        <f t="shared" si="670"/>
        <v>0</v>
      </c>
      <c r="GD216" s="13">
        <f t="shared" si="671"/>
        <v>0</v>
      </c>
      <c r="GE216" s="13">
        <f t="shared" si="672"/>
        <v>0</v>
      </c>
      <c r="GF216" s="13">
        <f t="shared" si="673"/>
        <v>0</v>
      </c>
      <c r="GG216" s="13">
        <f t="shared" si="674"/>
        <v>0</v>
      </c>
      <c r="GH216" s="30">
        <f t="shared" si="675"/>
        <v>2</v>
      </c>
    </row>
    <row r="217" spans="1:190">
      <c r="A217" s="2">
        <f>'database including 834 studies'!A217</f>
        <v>216</v>
      </c>
      <c r="B217" s="2">
        <f>'database including 834 studies'!J217</f>
        <v>1</v>
      </c>
      <c r="C217" s="2">
        <f>'database including 834 studies'!K217</f>
        <v>3</v>
      </c>
      <c r="D217" s="2">
        <f>'database including 834 studies'!L217</f>
        <v>0</v>
      </c>
      <c r="E217" s="2">
        <f>'database including 834 studies'!M217</f>
        <v>1</v>
      </c>
      <c r="F217" s="2">
        <f>'database including 834 studies'!N217</f>
        <v>0</v>
      </c>
      <c r="G217" s="2">
        <f>'database including 834 studies'!O217</f>
        <v>1</v>
      </c>
      <c r="H217" s="2">
        <f>'database including 834 studies'!P217</f>
        <v>0</v>
      </c>
      <c r="I217" s="2">
        <f>'database including 834 studies'!Q217</f>
        <v>1</v>
      </c>
      <c r="J217" s="2">
        <f>'database including 834 studies'!R217</f>
        <v>2021</v>
      </c>
      <c r="K217" s="29">
        <f>'database including 834 studies'!A747</f>
        <v>746</v>
      </c>
      <c r="L217" s="2">
        <f>'database including 834 studies'!J747</f>
        <v>0</v>
      </c>
      <c r="M217" s="2">
        <f>'database including 834 studies'!K747</f>
        <v>4</v>
      </c>
      <c r="N217" s="2">
        <f>'database including 834 studies'!L747</f>
        <v>0</v>
      </c>
      <c r="O217" s="2">
        <f>'database including 834 studies'!M747</f>
        <v>1</v>
      </c>
      <c r="P217" s="2">
        <f>'database including 834 studies'!N747</f>
        <v>1</v>
      </c>
      <c r="Q217" s="2">
        <f>'database including 834 studies'!O747</f>
        <v>0</v>
      </c>
      <c r="R217" s="2">
        <f>'database including 834 studies'!P747</f>
        <v>1</v>
      </c>
      <c r="S217" s="2">
        <f>'database including 834 studies'!Q747</f>
        <v>1</v>
      </c>
      <c r="T217" s="2">
        <f>'database including 834 studies'!R747</f>
        <v>2018</v>
      </c>
      <c r="V217" s="13">
        <f t="shared" si="507"/>
        <v>0</v>
      </c>
      <c r="W217" s="13">
        <f t="shared" si="508"/>
        <v>0</v>
      </c>
      <c r="X217" s="13">
        <f t="shared" si="509"/>
        <v>0</v>
      </c>
      <c r="Y217" s="13">
        <f t="shared" si="510"/>
        <v>0</v>
      </c>
      <c r="Z217" s="13">
        <f t="shared" si="511"/>
        <v>0</v>
      </c>
      <c r="AA217" s="13">
        <f t="shared" si="512"/>
        <v>0</v>
      </c>
      <c r="AB217" s="13">
        <f t="shared" si="513"/>
        <v>0</v>
      </c>
      <c r="AC217" s="13">
        <f t="shared" si="514"/>
        <v>0</v>
      </c>
      <c r="AD217" s="13">
        <f t="shared" si="515"/>
        <v>0</v>
      </c>
      <c r="AE217" s="13">
        <f t="shared" si="516"/>
        <v>0</v>
      </c>
      <c r="AF217" s="13">
        <f t="shared" si="517"/>
        <v>0</v>
      </c>
      <c r="AG217" s="13">
        <f t="shared" si="518"/>
        <v>0</v>
      </c>
      <c r="AH217" s="13">
        <f t="shared" si="519"/>
        <v>0</v>
      </c>
      <c r="AI217" s="13">
        <f t="shared" si="520"/>
        <v>0</v>
      </c>
      <c r="AJ217" s="13">
        <f t="shared" si="521"/>
        <v>0</v>
      </c>
      <c r="AK217" s="13">
        <f t="shared" si="522"/>
        <v>0</v>
      </c>
      <c r="AL217" s="13">
        <f t="shared" si="523"/>
        <v>0</v>
      </c>
      <c r="AM217" s="13">
        <f t="shared" si="524"/>
        <v>0</v>
      </c>
      <c r="AN217" s="13">
        <f t="shared" si="525"/>
        <v>0</v>
      </c>
      <c r="AO217" s="13">
        <f t="shared" si="526"/>
        <v>0</v>
      </c>
      <c r="AP217" s="13">
        <f t="shared" si="527"/>
        <v>0</v>
      </c>
      <c r="AQ217" s="13">
        <f t="shared" si="528"/>
        <v>0</v>
      </c>
      <c r="AR217" s="13">
        <f t="shared" si="529"/>
        <v>0</v>
      </c>
      <c r="AS217" s="13">
        <f t="shared" si="530"/>
        <v>0</v>
      </c>
      <c r="AT217" s="13">
        <f t="shared" si="531"/>
        <v>0</v>
      </c>
      <c r="AU217" s="13">
        <f t="shared" si="532"/>
        <v>0</v>
      </c>
      <c r="AV217" s="13">
        <f t="shared" si="533"/>
        <v>0</v>
      </c>
      <c r="AW217" s="13">
        <f t="shared" si="534"/>
        <v>0</v>
      </c>
      <c r="AX217" s="13">
        <f t="shared" si="535"/>
        <v>0</v>
      </c>
      <c r="AY217" s="13">
        <f t="shared" si="536"/>
        <v>0</v>
      </c>
      <c r="AZ217" s="13">
        <f t="shared" si="537"/>
        <v>0</v>
      </c>
      <c r="BA217" s="13">
        <f t="shared" si="538"/>
        <v>0</v>
      </c>
      <c r="BB217" s="13">
        <f t="shared" si="539"/>
        <v>0</v>
      </c>
      <c r="BC217" s="13">
        <f t="shared" si="540"/>
        <v>0</v>
      </c>
      <c r="BD217" s="13">
        <f t="shared" si="541"/>
        <v>0</v>
      </c>
      <c r="BE217" s="13">
        <f t="shared" si="542"/>
        <v>0</v>
      </c>
      <c r="BF217" s="13">
        <f t="shared" si="543"/>
        <v>0</v>
      </c>
      <c r="BG217" s="13">
        <f t="shared" si="544"/>
        <v>0</v>
      </c>
      <c r="BH217" s="13">
        <f t="shared" si="545"/>
        <v>0</v>
      </c>
      <c r="BI217" s="13">
        <f t="shared" si="546"/>
        <v>0</v>
      </c>
      <c r="BJ217" s="13">
        <f t="shared" si="547"/>
        <v>0</v>
      </c>
      <c r="BK217" s="13">
        <f t="shared" si="548"/>
        <v>0</v>
      </c>
      <c r="BL217" s="13">
        <f t="shared" si="549"/>
        <v>0</v>
      </c>
      <c r="BM217" s="13">
        <f t="shared" si="550"/>
        <v>0</v>
      </c>
      <c r="BN217" s="13">
        <f t="shared" si="551"/>
        <v>0</v>
      </c>
      <c r="BO217" s="13">
        <f t="shared" si="552"/>
        <v>0</v>
      </c>
      <c r="BP217" s="13">
        <f t="shared" si="553"/>
        <v>1</v>
      </c>
      <c r="BQ217" s="13">
        <f t="shared" si="554"/>
        <v>0</v>
      </c>
      <c r="BR217" s="13">
        <f t="shared" si="555"/>
        <v>0</v>
      </c>
      <c r="BS217" s="13">
        <f t="shared" si="556"/>
        <v>0</v>
      </c>
      <c r="BT217" s="13">
        <f t="shared" si="557"/>
        <v>0</v>
      </c>
      <c r="BU217" s="13">
        <f t="shared" si="558"/>
        <v>0</v>
      </c>
      <c r="BV217" s="13">
        <f t="shared" si="559"/>
        <v>0</v>
      </c>
      <c r="BW217" s="13">
        <f t="shared" si="560"/>
        <v>0</v>
      </c>
      <c r="BX217" s="13">
        <f t="shared" si="561"/>
        <v>0</v>
      </c>
      <c r="BY217" s="13">
        <f t="shared" si="562"/>
        <v>0</v>
      </c>
      <c r="BZ217" s="13">
        <f t="shared" si="563"/>
        <v>0</v>
      </c>
      <c r="CA217" s="13">
        <f t="shared" si="564"/>
        <v>0</v>
      </c>
      <c r="CB217" s="13">
        <f t="shared" si="565"/>
        <v>0</v>
      </c>
      <c r="CC217" s="13">
        <f t="shared" si="566"/>
        <v>0</v>
      </c>
      <c r="CD217" s="13">
        <f t="shared" si="567"/>
        <v>0</v>
      </c>
      <c r="CE217" s="13">
        <f t="shared" si="568"/>
        <v>0</v>
      </c>
      <c r="CF217" s="13">
        <f t="shared" si="569"/>
        <v>0</v>
      </c>
      <c r="CG217" s="13">
        <f t="shared" si="570"/>
        <v>0</v>
      </c>
      <c r="CH217" s="13">
        <f t="shared" si="571"/>
        <v>0</v>
      </c>
      <c r="CI217" s="13">
        <f t="shared" si="572"/>
        <v>0</v>
      </c>
      <c r="CJ217" s="13">
        <f t="shared" si="573"/>
        <v>0</v>
      </c>
      <c r="CK217" s="13">
        <f t="shared" si="574"/>
        <v>0</v>
      </c>
      <c r="CL217" s="13">
        <f t="shared" si="575"/>
        <v>0</v>
      </c>
      <c r="CM217" s="13">
        <f t="shared" si="576"/>
        <v>0</v>
      </c>
      <c r="CN217" s="13">
        <f t="shared" si="577"/>
        <v>0</v>
      </c>
      <c r="CO217" s="13">
        <f t="shared" si="578"/>
        <v>0</v>
      </c>
      <c r="CP217" s="13">
        <f t="shared" si="579"/>
        <v>0</v>
      </c>
      <c r="CQ217" s="13">
        <f t="shared" si="580"/>
        <v>0</v>
      </c>
      <c r="CR217" s="13">
        <f t="shared" si="581"/>
        <v>0</v>
      </c>
      <c r="CS217" s="13">
        <f t="shared" si="582"/>
        <v>0</v>
      </c>
      <c r="CT217" s="13">
        <f t="shared" si="583"/>
        <v>0</v>
      </c>
      <c r="CU217" s="13">
        <f t="shared" si="584"/>
        <v>0</v>
      </c>
      <c r="CV217" s="13">
        <f t="shared" si="585"/>
        <v>0</v>
      </c>
      <c r="CW217" s="13">
        <f t="shared" si="586"/>
        <v>0</v>
      </c>
      <c r="CX217" s="13">
        <f t="shared" si="587"/>
        <v>0</v>
      </c>
      <c r="CY217" s="13">
        <f t="shared" si="588"/>
        <v>0</v>
      </c>
      <c r="CZ217" s="13">
        <f t="shared" si="589"/>
        <v>0</v>
      </c>
      <c r="DA217" s="13">
        <f t="shared" si="590"/>
        <v>0</v>
      </c>
      <c r="DB217" s="13">
        <f t="shared" si="591"/>
        <v>0</v>
      </c>
      <c r="DC217" s="13">
        <f t="shared" si="592"/>
        <v>0</v>
      </c>
      <c r="DD217" s="13">
        <f t="shared" si="593"/>
        <v>0</v>
      </c>
      <c r="DE217" s="13">
        <f t="shared" si="594"/>
        <v>0</v>
      </c>
      <c r="DF217" s="13">
        <f t="shared" si="595"/>
        <v>0</v>
      </c>
      <c r="DG217" s="13">
        <f t="shared" si="596"/>
        <v>0</v>
      </c>
      <c r="DH217" s="13">
        <f t="shared" si="597"/>
        <v>0</v>
      </c>
      <c r="DI217" s="13">
        <f t="shared" si="598"/>
        <v>0</v>
      </c>
      <c r="DJ217" s="13">
        <f t="shared" si="599"/>
        <v>0</v>
      </c>
      <c r="DK217" s="13">
        <f t="shared" si="600"/>
        <v>0</v>
      </c>
      <c r="DL217" s="13">
        <f t="shared" si="601"/>
        <v>0</v>
      </c>
      <c r="DM217" s="13">
        <f t="shared" si="602"/>
        <v>0</v>
      </c>
      <c r="DN217" s="13">
        <f t="shared" si="603"/>
        <v>0</v>
      </c>
      <c r="DO217" s="13">
        <f t="shared" si="604"/>
        <v>0</v>
      </c>
      <c r="DP217" s="13">
        <f t="shared" si="605"/>
        <v>0</v>
      </c>
      <c r="DQ217" s="13">
        <f t="shared" si="606"/>
        <v>0</v>
      </c>
      <c r="DR217" s="13">
        <f t="shared" si="607"/>
        <v>0</v>
      </c>
      <c r="DS217" s="13">
        <f t="shared" si="608"/>
        <v>0</v>
      </c>
      <c r="DT217" s="13">
        <f t="shared" si="609"/>
        <v>0</v>
      </c>
      <c r="DU217" s="13">
        <f t="shared" si="610"/>
        <v>0</v>
      </c>
      <c r="DV217" s="13">
        <f t="shared" si="611"/>
        <v>0</v>
      </c>
      <c r="DW217" s="13">
        <f t="shared" si="612"/>
        <v>0</v>
      </c>
      <c r="DX217" s="13">
        <f t="shared" si="613"/>
        <v>0</v>
      </c>
      <c r="DY217" s="13">
        <f t="shared" si="614"/>
        <v>0</v>
      </c>
      <c r="DZ217" s="13">
        <f t="shared" si="615"/>
        <v>0</v>
      </c>
      <c r="EA217" s="13">
        <f t="shared" si="616"/>
        <v>0</v>
      </c>
      <c r="EB217" s="13">
        <f t="shared" si="617"/>
        <v>0</v>
      </c>
      <c r="EC217" s="13">
        <f t="shared" si="618"/>
        <v>0</v>
      </c>
      <c r="ED217" s="13">
        <f t="shared" si="619"/>
        <v>0</v>
      </c>
      <c r="EE217" s="13">
        <f t="shared" si="620"/>
        <v>0</v>
      </c>
      <c r="EF217" s="13">
        <f t="shared" si="621"/>
        <v>0</v>
      </c>
      <c r="EG217" s="13">
        <f t="shared" si="622"/>
        <v>0</v>
      </c>
      <c r="EH217" s="13">
        <f t="shared" si="623"/>
        <v>0</v>
      </c>
      <c r="EI217" s="13">
        <f t="shared" si="624"/>
        <v>0</v>
      </c>
      <c r="EJ217" s="13">
        <f t="shared" si="625"/>
        <v>0</v>
      </c>
      <c r="EK217" s="13">
        <f t="shared" si="626"/>
        <v>0</v>
      </c>
      <c r="EL217" s="13">
        <f t="shared" si="627"/>
        <v>0</v>
      </c>
      <c r="EM217" s="13">
        <f t="shared" si="628"/>
        <v>0</v>
      </c>
      <c r="EN217" s="13">
        <f t="shared" si="629"/>
        <v>0</v>
      </c>
      <c r="EO217" s="13">
        <f t="shared" si="630"/>
        <v>0</v>
      </c>
      <c r="EP217" s="13">
        <f t="shared" si="631"/>
        <v>0</v>
      </c>
      <c r="EQ217" s="13">
        <f t="shared" si="632"/>
        <v>0</v>
      </c>
      <c r="ER217" s="13">
        <f t="shared" si="633"/>
        <v>0</v>
      </c>
      <c r="ES217" s="13">
        <f t="shared" si="634"/>
        <v>0</v>
      </c>
      <c r="ET217" s="13">
        <f t="shared" si="635"/>
        <v>0</v>
      </c>
      <c r="EU217" s="13">
        <f t="shared" si="636"/>
        <v>0</v>
      </c>
      <c r="EV217" s="13">
        <f t="shared" si="637"/>
        <v>0</v>
      </c>
      <c r="EW217" s="13">
        <f t="shared" si="638"/>
        <v>0</v>
      </c>
      <c r="EX217" s="13">
        <f t="shared" si="639"/>
        <v>0</v>
      </c>
      <c r="EY217" s="13">
        <f t="shared" si="640"/>
        <v>0</v>
      </c>
      <c r="EZ217" s="13">
        <f t="shared" si="641"/>
        <v>0</v>
      </c>
      <c r="FA217" s="13">
        <f t="shared" si="642"/>
        <v>0</v>
      </c>
      <c r="FB217" s="13">
        <f t="shared" si="643"/>
        <v>0</v>
      </c>
      <c r="FC217" s="13">
        <f t="shared" si="644"/>
        <v>0</v>
      </c>
      <c r="FD217" s="13">
        <f t="shared" si="645"/>
        <v>0</v>
      </c>
      <c r="FE217" s="13">
        <f t="shared" si="646"/>
        <v>1</v>
      </c>
      <c r="FF217" s="13">
        <f t="shared" si="647"/>
        <v>0</v>
      </c>
      <c r="FG217" s="13">
        <f t="shared" si="648"/>
        <v>0</v>
      </c>
      <c r="FH217" s="13">
        <f t="shared" si="649"/>
        <v>0</v>
      </c>
      <c r="FI217" s="13">
        <f t="shared" si="650"/>
        <v>0</v>
      </c>
      <c r="FJ217" s="13">
        <f t="shared" si="651"/>
        <v>0</v>
      </c>
      <c r="FK217" s="13">
        <f t="shared" si="652"/>
        <v>0</v>
      </c>
      <c r="FL217" s="13">
        <f t="shared" si="653"/>
        <v>0</v>
      </c>
      <c r="FM217" s="13">
        <f t="shared" si="654"/>
        <v>0</v>
      </c>
      <c r="FN217" s="13">
        <f t="shared" si="655"/>
        <v>0</v>
      </c>
      <c r="FO217" s="13">
        <f t="shared" si="656"/>
        <v>0</v>
      </c>
      <c r="FP217" s="13">
        <f t="shared" si="657"/>
        <v>0</v>
      </c>
      <c r="FQ217" s="13">
        <f t="shared" si="658"/>
        <v>0</v>
      </c>
      <c r="FR217" s="13">
        <f t="shared" si="659"/>
        <v>0</v>
      </c>
      <c r="FS217" s="13">
        <f t="shared" si="660"/>
        <v>0</v>
      </c>
      <c r="FT217" s="13">
        <f t="shared" si="661"/>
        <v>0</v>
      </c>
      <c r="FU217" s="13">
        <f t="shared" si="662"/>
        <v>0</v>
      </c>
      <c r="FV217" s="13">
        <f t="shared" si="663"/>
        <v>0</v>
      </c>
      <c r="FW217" s="13">
        <f t="shared" si="664"/>
        <v>0</v>
      </c>
      <c r="FX217" s="13">
        <f t="shared" si="665"/>
        <v>0</v>
      </c>
      <c r="FY217" s="13">
        <f t="shared" si="666"/>
        <v>0</v>
      </c>
      <c r="FZ217" s="13">
        <f t="shared" si="667"/>
        <v>0</v>
      </c>
      <c r="GA217" s="13">
        <f t="shared" si="668"/>
        <v>0</v>
      </c>
      <c r="GB217" s="13">
        <f t="shared" si="669"/>
        <v>0</v>
      </c>
      <c r="GC217" s="13">
        <f t="shared" si="670"/>
        <v>0</v>
      </c>
      <c r="GD217" s="13">
        <f t="shared" si="671"/>
        <v>0</v>
      </c>
      <c r="GE217" s="13">
        <f t="shared" si="672"/>
        <v>0</v>
      </c>
      <c r="GF217" s="13">
        <f t="shared" si="673"/>
        <v>0</v>
      </c>
      <c r="GG217" s="13">
        <f t="shared" si="674"/>
        <v>0</v>
      </c>
      <c r="GH217" s="30">
        <f t="shared" si="675"/>
        <v>2</v>
      </c>
    </row>
    <row r="218" spans="1:190">
      <c r="A218" s="2">
        <f>'database including 834 studies'!A218</f>
        <v>217</v>
      </c>
      <c r="B218" s="2">
        <f>'database including 834 studies'!J218</f>
        <v>1</v>
      </c>
      <c r="C218" s="2">
        <f>'database including 834 studies'!K218</f>
        <v>3</v>
      </c>
      <c r="D218" s="2">
        <f>'database including 834 studies'!L218</f>
        <v>1</v>
      </c>
      <c r="E218" s="2">
        <f>'database including 834 studies'!M218</f>
        <v>1</v>
      </c>
      <c r="F218" s="2">
        <f>'database including 834 studies'!N218</f>
        <v>0</v>
      </c>
      <c r="G218" s="2">
        <f>'database including 834 studies'!O218</f>
        <v>0</v>
      </c>
      <c r="H218" s="2">
        <f>'database including 834 studies'!P218</f>
        <v>0</v>
      </c>
      <c r="I218" s="2">
        <f>'database including 834 studies'!Q218</f>
        <v>1</v>
      </c>
      <c r="J218" s="2">
        <f>'database including 834 studies'!R218</f>
        <v>2021</v>
      </c>
      <c r="K218" s="29">
        <f>'database including 834 studies'!A748</f>
        <v>747</v>
      </c>
      <c r="L218" s="2">
        <f>'database including 834 studies'!J748</f>
        <v>0</v>
      </c>
      <c r="M218" s="2">
        <f>'database including 834 studies'!K748</f>
        <v>4</v>
      </c>
      <c r="N218" s="2">
        <f>'database including 834 studies'!L748</f>
        <v>1</v>
      </c>
      <c r="O218" s="2">
        <f>'database including 834 studies'!M748</f>
        <v>1</v>
      </c>
      <c r="P218" s="2">
        <f>'database including 834 studies'!N748</f>
        <v>0</v>
      </c>
      <c r="Q218" s="2">
        <f>'database including 834 studies'!O748</f>
        <v>1</v>
      </c>
      <c r="R218" s="2">
        <f>'database including 834 studies'!P748</f>
        <v>0</v>
      </c>
      <c r="S218" s="2">
        <f>'database including 834 studies'!Q748</f>
        <v>1</v>
      </c>
      <c r="T218" s="2">
        <f>'database including 834 studies'!R748</f>
        <v>2019</v>
      </c>
      <c r="V218" s="13">
        <f t="shared" si="507"/>
        <v>0</v>
      </c>
      <c r="W218" s="13">
        <f t="shared" si="508"/>
        <v>0</v>
      </c>
      <c r="X218" s="13">
        <f t="shared" si="509"/>
        <v>0</v>
      </c>
      <c r="Y218" s="13">
        <f t="shared" si="510"/>
        <v>0</v>
      </c>
      <c r="Z218" s="13">
        <f t="shared" si="511"/>
        <v>0</v>
      </c>
      <c r="AA218" s="13">
        <f t="shared" si="512"/>
        <v>0</v>
      </c>
      <c r="AB218" s="13">
        <f t="shared" si="513"/>
        <v>0</v>
      </c>
      <c r="AC218" s="13">
        <f t="shared" si="514"/>
        <v>0</v>
      </c>
      <c r="AD218" s="13">
        <f t="shared" si="515"/>
        <v>0</v>
      </c>
      <c r="AE218" s="13">
        <f t="shared" si="516"/>
        <v>0</v>
      </c>
      <c r="AF218" s="13">
        <f t="shared" si="517"/>
        <v>0</v>
      </c>
      <c r="AG218" s="13">
        <f t="shared" si="518"/>
        <v>0</v>
      </c>
      <c r="AH218" s="13">
        <f t="shared" si="519"/>
        <v>0</v>
      </c>
      <c r="AI218" s="13">
        <f t="shared" si="520"/>
        <v>0</v>
      </c>
      <c r="AJ218" s="13">
        <f t="shared" si="521"/>
        <v>0</v>
      </c>
      <c r="AK218" s="13">
        <f t="shared" si="522"/>
        <v>0</v>
      </c>
      <c r="AL218" s="13">
        <f t="shared" si="523"/>
        <v>0</v>
      </c>
      <c r="AM218" s="13">
        <f t="shared" si="524"/>
        <v>0</v>
      </c>
      <c r="AN218" s="13">
        <f t="shared" si="525"/>
        <v>0</v>
      </c>
      <c r="AO218" s="13">
        <f t="shared" si="526"/>
        <v>0</v>
      </c>
      <c r="AP218" s="13">
        <f t="shared" si="527"/>
        <v>0</v>
      </c>
      <c r="AQ218" s="13">
        <f t="shared" si="528"/>
        <v>0</v>
      </c>
      <c r="AR218" s="13">
        <f t="shared" si="529"/>
        <v>0</v>
      </c>
      <c r="AS218" s="13">
        <f t="shared" si="530"/>
        <v>0</v>
      </c>
      <c r="AT218" s="13">
        <f t="shared" si="531"/>
        <v>0</v>
      </c>
      <c r="AU218" s="13">
        <f t="shared" si="532"/>
        <v>0</v>
      </c>
      <c r="AV218" s="13">
        <f t="shared" si="533"/>
        <v>0</v>
      </c>
      <c r="AW218" s="13">
        <f t="shared" si="534"/>
        <v>0</v>
      </c>
      <c r="AX218" s="13">
        <f t="shared" si="535"/>
        <v>0</v>
      </c>
      <c r="AY218" s="13">
        <f t="shared" si="536"/>
        <v>0</v>
      </c>
      <c r="AZ218" s="13">
        <f t="shared" si="537"/>
        <v>0</v>
      </c>
      <c r="BA218" s="13">
        <f t="shared" si="538"/>
        <v>0</v>
      </c>
      <c r="BB218" s="13">
        <f t="shared" si="539"/>
        <v>0</v>
      </c>
      <c r="BC218" s="13">
        <f t="shared" si="540"/>
        <v>0</v>
      </c>
      <c r="BD218" s="13">
        <f t="shared" si="541"/>
        <v>0</v>
      </c>
      <c r="BE218" s="13">
        <f t="shared" si="542"/>
        <v>0</v>
      </c>
      <c r="BF218" s="13">
        <f t="shared" si="543"/>
        <v>0</v>
      </c>
      <c r="BG218" s="13">
        <f t="shared" si="544"/>
        <v>0</v>
      </c>
      <c r="BH218" s="13">
        <f t="shared" si="545"/>
        <v>0</v>
      </c>
      <c r="BI218" s="13">
        <f t="shared" si="546"/>
        <v>0</v>
      </c>
      <c r="BJ218" s="13">
        <f t="shared" si="547"/>
        <v>0</v>
      </c>
      <c r="BK218" s="13">
        <f t="shared" si="548"/>
        <v>0</v>
      </c>
      <c r="BL218" s="13">
        <f t="shared" si="549"/>
        <v>0</v>
      </c>
      <c r="BM218" s="13">
        <f t="shared" si="550"/>
        <v>0</v>
      </c>
      <c r="BN218" s="13">
        <f t="shared" si="551"/>
        <v>0</v>
      </c>
      <c r="BO218" s="13">
        <f t="shared" si="552"/>
        <v>0</v>
      </c>
      <c r="BP218" s="13">
        <f t="shared" si="553"/>
        <v>1</v>
      </c>
      <c r="BQ218" s="13">
        <f t="shared" si="554"/>
        <v>0</v>
      </c>
      <c r="BR218" s="13">
        <f t="shared" si="555"/>
        <v>0</v>
      </c>
      <c r="BS218" s="13">
        <f t="shared" si="556"/>
        <v>0</v>
      </c>
      <c r="BT218" s="13">
        <f t="shared" si="557"/>
        <v>0</v>
      </c>
      <c r="BU218" s="13">
        <f t="shared" si="558"/>
        <v>0</v>
      </c>
      <c r="BV218" s="13">
        <f t="shared" si="559"/>
        <v>0</v>
      </c>
      <c r="BW218" s="13">
        <f t="shared" si="560"/>
        <v>0</v>
      </c>
      <c r="BX218" s="13">
        <f t="shared" si="561"/>
        <v>0</v>
      </c>
      <c r="BY218" s="13">
        <f t="shared" si="562"/>
        <v>0</v>
      </c>
      <c r="BZ218" s="13">
        <f t="shared" si="563"/>
        <v>0</v>
      </c>
      <c r="CA218" s="13">
        <f t="shared" si="564"/>
        <v>0</v>
      </c>
      <c r="CB218" s="13">
        <f t="shared" si="565"/>
        <v>0</v>
      </c>
      <c r="CC218" s="13">
        <f t="shared" si="566"/>
        <v>0</v>
      </c>
      <c r="CD218" s="13">
        <f t="shared" si="567"/>
        <v>0</v>
      </c>
      <c r="CE218" s="13">
        <f t="shared" si="568"/>
        <v>0</v>
      </c>
      <c r="CF218" s="13">
        <f t="shared" si="569"/>
        <v>0</v>
      </c>
      <c r="CG218" s="13">
        <f t="shared" si="570"/>
        <v>0</v>
      </c>
      <c r="CH218" s="13">
        <f t="shared" si="571"/>
        <v>0</v>
      </c>
      <c r="CI218" s="13">
        <f t="shared" si="572"/>
        <v>0</v>
      </c>
      <c r="CJ218" s="13">
        <f t="shared" si="573"/>
        <v>0</v>
      </c>
      <c r="CK218" s="13">
        <f t="shared" si="574"/>
        <v>0</v>
      </c>
      <c r="CL218" s="13">
        <f t="shared" si="575"/>
        <v>0</v>
      </c>
      <c r="CM218" s="13">
        <f t="shared" si="576"/>
        <v>0</v>
      </c>
      <c r="CN218" s="13">
        <f t="shared" si="577"/>
        <v>0</v>
      </c>
      <c r="CO218" s="13">
        <f t="shared" si="578"/>
        <v>0</v>
      </c>
      <c r="CP218" s="13">
        <f t="shared" si="579"/>
        <v>0</v>
      </c>
      <c r="CQ218" s="13">
        <f t="shared" si="580"/>
        <v>0</v>
      </c>
      <c r="CR218" s="13">
        <f t="shared" si="581"/>
        <v>0</v>
      </c>
      <c r="CS218" s="13">
        <f t="shared" si="582"/>
        <v>0</v>
      </c>
      <c r="CT218" s="13">
        <f t="shared" si="583"/>
        <v>0</v>
      </c>
      <c r="CU218" s="13">
        <f t="shared" si="584"/>
        <v>0</v>
      </c>
      <c r="CV218" s="13">
        <f t="shared" si="585"/>
        <v>0</v>
      </c>
      <c r="CW218" s="13">
        <f t="shared" si="586"/>
        <v>0</v>
      </c>
      <c r="CX218" s="13">
        <f t="shared" si="587"/>
        <v>0</v>
      </c>
      <c r="CY218" s="13">
        <f t="shared" si="588"/>
        <v>0</v>
      </c>
      <c r="CZ218" s="13">
        <f t="shared" si="589"/>
        <v>0</v>
      </c>
      <c r="DA218" s="13">
        <f t="shared" si="590"/>
        <v>0</v>
      </c>
      <c r="DB218" s="13">
        <f t="shared" si="591"/>
        <v>0</v>
      </c>
      <c r="DC218" s="13">
        <f t="shared" si="592"/>
        <v>0</v>
      </c>
      <c r="DD218" s="13">
        <f t="shared" si="593"/>
        <v>0</v>
      </c>
      <c r="DE218" s="13">
        <f t="shared" si="594"/>
        <v>0</v>
      </c>
      <c r="DF218" s="13">
        <f t="shared" si="595"/>
        <v>0</v>
      </c>
      <c r="DG218" s="13">
        <f t="shared" si="596"/>
        <v>0</v>
      </c>
      <c r="DH218" s="13">
        <f t="shared" si="597"/>
        <v>0</v>
      </c>
      <c r="DI218" s="13">
        <f t="shared" si="598"/>
        <v>0</v>
      </c>
      <c r="DJ218" s="13">
        <f t="shared" si="599"/>
        <v>0</v>
      </c>
      <c r="DK218" s="13">
        <f t="shared" si="600"/>
        <v>0</v>
      </c>
      <c r="DL218" s="13">
        <f t="shared" si="601"/>
        <v>0</v>
      </c>
      <c r="DM218" s="13">
        <f t="shared" si="602"/>
        <v>0</v>
      </c>
      <c r="DN218" s="13">
        <f t="shared" si="603"/>
        <v>0</v>
      </c>
      <c r="DO218" s="13">
        <f t="shared" si="604"/>
        <v>0</v>
      </c>
      <c r="DP218" s="13">
        <f t="shared" si="605"/>
        <v>0</v>
      </c>
      <c r="DQ218" s="13">
        <f t="shared" si="606"/>
        <v>0</v>
      </c>
      <c r="DR218" s="13">
        <f t="shared" si="607"/>
        <v>0</v>
      </c>
      <c r="DS218" s="13">
        <f t="shared" si="608"/>
        <v>0</v>
      </c>
      <c r="DT218" s="13">
        <f t="shared" si="609"/>
        <v>0</v>
      </c>
      <c r="DU218" s="13">
        <f t="shared" si="610"/>
        <v>0</v>
      </c>
      <c r="DV218" s="13">
        <f t="shared" si="611"/>
        <v>0</v>
      </c>
      <c r="DW218" s="13">
        <f t="shared" si="612"/>
        <v>0</v>
      </c>
      <c r="DX218" s="13">
        <f t="shared" si="613"/>
        <v>0</v>
      </c>
      <c r="DY218" s="13">
        <f t="shared" si="614"/>
        <v>0</v>
      </c>
      <c r="DZ218" s="13">
        <f t="shared" si="615"/>
        <v>0</v>
      </c>
      <c r="EA218" s="13">
        <f t="shared" si="616"/>
        <v>0</v>
      </c>
      <c r="EB218" s="13">
        <f t="shared" si="617"/>
        <v>0</v>
      </c>
      <c r="EC218" s="13">
        <f t="shared" si="618"/>
        <v>0</v>
      </c>
      <c r="ED218" s="13">
        <f t="shared" si="619"/>
        <v>0</v>
      </c>
      <c r="EE218" s="13">
        <f t="shared" si="620"/>
        <v>0</v>
      </c>
      <c r="EF218" s="13">
        <f t="shared" si="621"/>
        <v>0</v>
      </c>
      <c r="EG218" s="13">
        <f t="shared" si="622"/>
        <v>0</v>
      </c>
      <c r="EH218" s="13">
        <f t="shared" si="623"/>
        <v>0</v>
      </c>
      <c r="EI218" s="13">
        <f t="shared" si="624"/>
        <v>0</v>
      </c>
      <c r="EJ218" s="13">
        <f t="shared" si="625"/>
        <v>0</v>
      </c>
      <c r="EK218" s="13">
        <f t="shared" si="626"/>
        <v>0</v>
      </c>
      <c r="EL218" s="13">
        <f t="shared" si="627"/>
        <v>0</v>
      </c>
      <c r="EM218" s="13">
        <f t="shared" si="628"/>
        <v>0</v>
      </c>
      <c r="EN218" s="13">
        <f t="shared" si="629"/>
        <v>0</v>
      </c>
      <c r="EO218" s="13">
        <f t="shared" si="630"/>
        <v>0</v>
      </c>
      <c r="EP218" s="13">
        <f t="shared" si="631"/>
        <v>0</v>
      </c>
      <c r="EQ218" s="13">
        <f t="shared" si="632"/>
        <v>0</v>
      </c>
      <c r="ER218" s="13">
        <f t="shared" si="633"/>
        <v>0</v>
      </c>
      <c r="ES218" s="13">
        <f t="shared" si="634"/>
        <v>0</v>
      </c>
      <c r="ET218" s="13">
        <f t="shared" si="635"/>
        <v>0</v>
      </c>
      <c r="EU218" s="13">
        <f t="shared" si="636"/>
        <v>0</v>
      </c>
      <c r="EV218" s="13">
        <f t="shared" si="637"/>
        <v>0</v>
      </c>
      <c r="EW218" s="13">
        <f t="shared" si="638"/>
        <v>0</v>
      </c>
      <c r="EX218" s="13">
        <f t="shared" si="639"/>
        <v>0</v>
      </c>
      <c r="EY218" s="13">
        <f t="shared" si="640"/>
        <v>0</v>
      </c>
      <c r="EZ218" s="13">
        <f t="shared" si="641"/>
        <v>0</v>
      </c>
      <c r="FA218" s="13">
        <f t="shared" si="642"/>
        <v>0</v>
      </c>
      <c r="FB218" s="13">
        <f t="shared" si="643"/>
        <v>0</v>
      </c>
      <c r="FC218" s="13">
        <f t="shared" si="644"/>
        <v>0</v>
      </c>
      <c r="FD218" s="13">
        <f t="shared" si="645"/>
        <v>0</v>
      </c>
      <c r="FE218" s="13">
        <f t="shared" si="646"/>
        <v>0</v>
      </c>
      <c r="FF218" s="13">
        <f t="shared" si="647"/>
        <v>1</v>
      </c>
      <c r="FG218" s="13">
        <f t="shared" si="648"/>
        <v>0</v>
      </c>
      <c r="FH218" s="13">
        <f t="shared" si="649"/>
        <v>0</v>
      </c>
      <c r="FI218" s="13">
        <f t="shared" si="650"/>
        <v>0</v>
      </c>
      <c r="FJ218" s="13">
        <f t="shared" si="651"/>
        <v>0</v>
      </c>
      <c r="FK218" s="13">
        <f t="shared" si="652"/>
        <v>0</v>
      </c>
      <c r="FL218" s="13">
        <f t="shared" si="653"/>
        <v>0</v>
      </c>
      <c r="FM218" s="13">
        <f t="shared" si="654"/>
        <v>0</v>
      </c>
      <c r="FN218" s="13">
        <f t="shared" si="655"/>
        <v>0</v>
      </c>
      <c r="FO218" s="13">
        <f t="shared" si="656"/>
        <v>0</v>
      </c>
      <c r="FP218" s="13">
        <f t="shared" si="657"/>
        <v>0</v>
      </c>
      <c r="FQ218" s="13">
        <f t="shared" si="658"/>
        <v>0</v>
      </c>
      <c r="FR218" s="13">
        <f t="shared" si="659"/>
        <v>0</v>
      </c>
      <c r="FS218" s="13">
        <f t="shared" si="660"/>
        <v>0</v>
      </c>
      <c r="FT218" s="13">
        <f t="shared" si="661"/>
        <v>0</v>
      </c>
      <c r="FU218" s="13">
        <f t="shared" si="662"/>
        <v>0</v>
      </c>
      <c r="FV218" s="13">
        <f t="shared" si="663"/>
        <v>0</v>
      </c>
      <c r="FW218" s="13">
        <f t="shared" si="664"/>
        <v>0</v>
      </c>
      <c r="FX218" s="13">
        <f t="shared" si="665"/>
        <v>0</v>
      </c>
      <c r="FY218" s="13">
        <f t="shared" si="666"/>
        <v>0</v>
      </c>
      <c r="FZ218" s="13">
        <f t="shared" si="667"/>
        <v>0</v>
      </c>
      <c r="GA218" s="13">
        <f t="shared" si="668"/>
        <v>0</v>
      </c>
      <c r="GB218" s="13">
        <f t="shared" si="669"/>
        <v>0</v>
      </c>
      <c r="GC218" s="13">
        <f t="shared" si="670"/>
        <v>0</v>
      </c>
      <c r="GD218" s="13">
        <f t="shared" si="671"/>
        <v>0</v>
      </c>
      <c r="GE218" s="13">
        <f t="shared" si="672"/>
        <v>0</v>
      </c>
      <c r="GF218" s="13">
        <f t="shared" si="673"/>
        <v>0</v>
      </c>
      <c r="GG218" s="13">
        <f t="shared" si="674"/>
        <v>0</v>
      </c>
      <c r="GH218" s="30">
        <f t="shared" si="675"/>
        <v>2</v>
      </c>
    </row>
    <row r="219" spans="1:190">
      <c r="A219" s="2">
        <f>'database including 834 studies'!A219</f>
        <v>218</v>
      </c>
      <c r="B219" s="2">
        <f>'database including 834 studies'!J219</f>
        <v>1</v>
      </c>
      <c r="C219" s="2">
        <f>'database including 834 studies'!K219</f>
        <v>3</v>
      </c>
      <c r="D219" s="2">
        <f>'database including 834 studies'!L219</f>
        <v>1</v>
      </c>
      <c r="E219" s="2">
        <f>'database including 834 studies'!M219</f>
        <v>1</v>
      </c>
      <c r="F219" s="2">
        <f>'database including 834 studies'!N219</f>
        <v>1</v>
      </c>
      <c r="G219" s="2">
        <f>'database including 834 studies'!O219</f>
        <v>0</v>
      </c>
      <c r="H219" s="2">
        <f>'database including 834 studies'!P219</f>
        <v>0</v>
      </c>
      <c r="I219" s="2">
        <f>'database including 834 studies'!Q219</f>
        <v>0</v>
      </c>
      <c r="J219" s="2">
        <f>'database including 834 studies'!R219</f>
        <v>2022</v>
      </c>
      <c r="K219" s="29">
        <f>'database including 834 studies'!A749</f>
        <v>748</v>
      </c>
      <c r="L219" s="2">
        <f>'database including 834 studies'!J749</f>
        <v>0</v>
      </c>
      <c r="M219" s="2">
        <f>'database including 834 studies'!K749</f>
        <v>4</v>
      </c>
      <c r="N219" s="2">
        <f>'database including 834 studies'!L749</f>
        <v>1</v>
      </c>
      <c r="O219" s="2">
        <f>'database including 834 studies'!M749</f>
        <v>1</v>
      </c>
      <c r="P219" s="2">
        <f>'database including 834 studies'!N749</f>
        <v>1</v>
      </c>
      <c r="Q219" s="2">
        <f>'database including 834 studies'!O749</f>
        <v>0</v>
      </c>
      <c r="R219" s="2">
        <f>'database including 834 studies'!P749</f>
        <v>0</v>
      </c>
      <c r="S219" s="2">
        <f>'database including 834 studies'!Q749</f>
        <v>1</v>
      </c>
      <c r="T219" s="2">
        <f>'database including 834 studies'!R749</f>
        <v>2020</v>
      </c>
      <c r="V219" s="13">
        <f t="shared" si="507"/>
        <v>0</v>
      </c>
      <c r="W219" s="13">
        <f t="shared" si="508"/>
        <v>0</v>
      </c>
      <c r="X219" s="13">
        <f t="shared" si="509"/>
        <v>0</v>
      </c>
      <c r="Y219" s="13">
        <f t="shared" si="510"/>
        <v>0</v>
      </c>
      <c r="Z219" s="13">
        <f t="shared" si="511"/>
        <v>0</v>
      </c>
      <c r="AA219" s="13">
        <f t="shared" si="512"/>
        <v>0</v>
      </c>
      <c r="AB219" s="13">
        <f t="shared" si="513"/>
        <v>0</v>
      </c>
      <c r="AC219" s="13">
        <f t="shared" si="514"/>
        <v>0</v>
      </c>
      <c r="AD219" s="13">
        <f t="shared" si="515"/>
        <v>0</v>
      </c>
      <c r="AE219" s="13">
        <f t="shared" si="516"/>
        <v>0</v>
      </c>
      <c r="AF219" s="13">
        <f t="shared" si="517"/>
        <v>0</v>
      </c>
      <c r="AG219" s="13">
        <f t="shared" si="518"/>
        <v>0</v>
      </c>
      <c r="AH219" s="13">
        <f t="shared" si="519"/>
        <v>0</v>
      </c>
      <c r="AI219" s="13">
        <f t="shared" si="520"/>
        <v>0</v>
      </c>
      <c r="AJ219" s="13">
        <f t="shared" si="521"/>
        <v>0</v>
      </c>
      <c r="AK219" s="13">
        <f t="shared" si="522"/>
        <v>0</v>
      </c>
      <c r="AL219" s="13">
        <f t="shared" si="523"/>
        <v>0</v>
      </c>
      <c r="AM219" s="13">
        <f t="shared" si="524"/>
        <v>0</v>
      </c>
      <c r="AN219" s="13">
        <f t="shared" si="525"/>
        <v>0</v>
      </c>
      <c r="AO219" s="13">
        <f t="shared" si="526"/>
        <v>0</v>
      </c>
      <c r="AP219" s="13">
        <f t="shared" si="527"/>
        <v>0</v>
      </c>
      <c r="AQ219" s="13">
        <f t="shared" si="528"/>
        <v>0</v>
      </c>
      <c r="AR219" s="13">
        <f t="shared" si="529"/>
        <v>0</v>
      </c>
      <c r="AS219" s="13">
        <f t="shared" si="530"/>
        <v>0</v>
      </c>
      <c r="AT219" s="13">
        <f t="shared" si="531"/>
        <v>0</v>
      </c>
      <c r="AU219" s="13">
        <f t="shared" si="532"/>
        <v>0</v>
      </c>
      <c r="AV219" s="13">
        <f t="shared" si="533"/>
        <v>0</v>
      </c>
      <c r="AW219" s="13">
        <f t="shared" si="534"/>
        <v>0</v>
      </c>
      <c r="AX219" s="13">
        <f t="shared" si="535"/>
        <v>0</v>
      </c>
      <c r="AY219" s="13">
        <f t="shared" si="536"/>
        <v>0</v>
      </c>
      <c r="AZ219" s="13">
        <f t="shared" si="537"/>
        <v>0</v>
      </c>
      <c r="BA219" s="13">
        <f t="shared" si="538"/>
        <v>0</v>
      </c>
      <c r="BB219" s="13">
        <f t="shared" si="539"/>
        <v>0</v>
      </c>
      <c r="BC219" s="13">
        <f t="shared" si="540"/>
        <v>0</v>
      </c>
      <c r="BD219" s="13">
        <f t="shared" si="541"/>
        <v>0</v>
      </c>
      <c r="BE219" s="13">
        <f t="shared" si="542"/>
        <v>0</v>
      </c>
      <c r="BF219" s="13">
        <f t="shared" si="543"/>
        <v>0</v>
      </c>
      <c r="BG219" s="13">
        <f t="shared" si="544"/>
        <v>0</v>
      </c>
      <c r="BH219" s="13">
        <f t="shared" si="545"/>
        <v>0</v>
      </c>
      <c r="BI219" s="13">
        <f t="shared" si="546"/>
        <v>0</v>
      </c>
      <c r="BJ219" s="13">
        <f t="shared" si="547"/>
        <v>0</v>
      </c>
      <c r="BK219" s="13">
        <f t="shared" si="548"/>
        <v>0</v>
      </c>
      <c r="BL219" s="13">
        <f t="shared" si="549"/>
        <v>0</v>
      </c>
      <c r="BM219" s="13">
        <f t="shared" si="550"/>
        <v>0</v>
      </c>
      <c r="BN219" s="13">
        <f t="shared" si="551"/>
        <v>0</v>
      </c>
      <c r="BO219" s="13">
        <f t="shared" si="552"/>
        <v>0</v>
      </c>
      <c r="BP219" s="13">
        <f t="shared" si="553"/>
        <v>0</v>
      </c>
      <c r="BQ219" s="13">
        <f t="shared" si="554"/>
        <v>1</v>
      </c>
      <c r="BR219" s="13">
        <f t="shared" si="555"/>
        <v>0</v>
      </c>
      <c r="BS219" s="13">
        <f t="shared" si="556"/>
        <v>0</v>
      </c>
      <c r="BT219" s="13">
        <f t="shared" si="557"/>
        <v>0</v>
      </c>
      <c r="BU219" s="13">
        <f t="shared" si="558"/>
        <v>0</v>
      </c>
      <c r="BV219" s="13">
        <f t="shared" si="559"/>
        <v>0</v>
      </c>
      <c r="BW219" s="13">
        <f t="shared" si="560"/>
        <v>0</v>
      </c>
      <c r="BX219" s="13">
        <f t="shared" si="561"/>
        <v>0</v>
      </c>
      <c r="BY219" s="13">
        <f t="shared" si="562"/>
        <v>0</v>
      </c>
      <c r="BZ219" s="13">
        <f t="shared" si="563"/>
        <v>0</v>
      </c>
      <c r="CA219" s="13">
        <f t="shared" si="564"/>
        <v>0</v>
      </c>
      <c r="CB219" s="13">
        <f t="shared" si="565"/>
        <v>0</v>
      </c>
      <c r="CC219" s="13">
        <f t="shared" si="566"/>
        <v>0</v>
      </c>
      <c r="CD219" s="13">
        <f t="shared" si="567"/>
        <v>0</v>
      </c>
      <c r="CE219" s="13">
        <f t="shared" si="568"/>
        <v>0</v>
      </c>
      <c r="CF219" s="13">
        <f t="shared" si="569"/>
        <v>0</v>
      </c>
      <c r="CG219" s="13">
        <f t="shared" si="570"/>
        <v>0</v>
      </c>
      <c r="CH219" s="13">
        <f t="shared" si="571"/>
        <v>0</v>
      </c>
      <c r="CI219" s="13">
        <f t="shared" si="572"/>
        <v>0</v>
      </c>
      <c r="CJ219" s="13">
        <f t="shared" si="573"/>
        <v>0</v>
      </c>
      <c r="CK219" s="13">
        <f t="shared" si="574"/>
        <v>0</v>
      </c>
      <c r="CL219" s="13">
        <f t="shared" si="575"/>
        <v>0</v>
      </c>
      <c r="CM219" s="13">
        <f t="shared" si="576"/>
        <v>0</v>
      </c>
      <c r="CN219" s="13">
        <f t="shared" si="577"/>
        <v>0</v>
      </c>
      <c r="CO219" s="13">
        <f t="shared" si="578"/>
        <v>0</v>
      </c>
      <c r="CP219" s="13">
        <f t="shared" si="579"/>
        <v>0</v>
      </c>
      <c r="CQ219" s="13">
        <f t="shared" si="580"/>
        <v>0</v>
      </c>
      <c r="CR219" s="13">
        <f t="shared" si="581"/>
        <v>0</v>
      </c>
      <c r="CS219" s="13">
        <f t="shared" si="582"/>
        <v>0</v>
      </c>
      <c r="CT219" s="13">
        <f t="shared" si="583"/>
        <v>0</v>
      </c>
      <c r="CU219" s="13">
        <f t="shared" si="584"/>
        <v>0</v>
      </c>
      <c r="CV219" s="13">
        <f t="shared" si="585"/>
        <v>0</v>
      </c>
      <c r="CW219" s="13">
        <f t="shared" si="586"/>
        <v>0</v>
      </c>
      <c r="CX219" s="13">
        <f t="shared" si="587"/>
        <v>0</v>
      </c>
      <c r="CY219" s="13">
        <f t="shared" si="588"/>
        <v>0</v>
      </c>
      <c r="CZ219" s="13">
        <f t="shared" si="589"/>
        <v>0</v>
      </c>
      <c r="DA219" s="13">
        <f t="shared" si="590"/>
        <v>0</v>
      </c>
      <c r="DB219" s="13">
        <f t="shared" si="591"/>
        <v>0</v>
      </c>
      <c r="DC219" s="13">
        <f t="shared" si="592"/>
        <v>0</v>
      </c>
      <c r="DD219" s="13">
        <f t="shared" si="593"/>
        <v>0</v>
      </c>
      <c r="DE219" s="13">
        <f t="shared" si="594"/>
        <v>0</v>
      </c>
      <c r="DF219" s="13">
        <f t="shared" si="595"/>
        <v>0</v>
      </c>
      <c r="DG219" s="13">
        <f t="shared" si="596"/>
        <v>0</v>
      </c>
      <c r="DH219" s="13">
        <f t="shared" si="597"/>
        <v>0</v>
      </c>
      <c r="DI219" s="13">
        <f t="shared" si="598"/>
        <v>0</v>
      </c>
      <c r="DJ219" s="13">
        <f t="shared" si="599"/>
        <v>0</v>
      </c>
      <c r="DK219" s="13">
        <f t="shared" si="600"/>
        <v>0</v>
      </c>
      <c r="DL219" s="13">
        <f t="shared" si="601"/>
        <v>0</v>
      </c>
      <c r="DM219" s="13">
        <f t="shared" si="602"/>
        <v>0</v>
      </c>
      <c r="DN219" s="13">
        <f t="shared" si="603"/>
        <v>0</v>
      </c>
      <c r="DO219" s="13">
        <f t="shared" si="604"/>
        <v>0</v>
      </c>
      <c r="DP219" s="13">
        <f t="shared" si="605"/>
        <v>0</v>
      </c>
      <c r="DQ219" s="13">
        <f t="shared" si="606"/>
        <v>0</v>
      </c>
      <c r="DR219" s="13">
        <f t="shared" si="607"/>
        <v>0</v>
      </c>
      <c r="DS219" s="13">
        <f t="shared" si="608"/>
        <v>0</v>
      </c>
      <c r="DT219" s="13">
        <f t="shared" si="609"/>
        <v>0</v>
      </c>
      <c r="DU219" s="13">
        <f t="shared" si="610"/>
        <v>0</v>
      </c>
      <c r="DV219" s="13">
        <f t="shared" si="611"/>
        <v>0</v>
      </c>
      <c r="DW219" s="13">
        <f t="shared" si="612"/>
        <v>0</v>
      </c>
      <c r="DX219" s="13">
        <f t="shared" si="613"/>
        <v>0</v>
      </c>
      <c r="DY219" s="13">
        <f t="shared" si="614"/>
        <v>0</v>
      </c>
      <c r="DZ219" s="13">
        <f t="shared" si="615"/>
        <v>0</v>
      </c>
      <c r="EA219" s="13">
        <f t="shared" si="616"/>
        <v>0</v>
      </c>
      <c r="EB219" s="13">
        <f t="shared" si="617"/>
        <v>0</v>
      </c>
      <c r="EC219" s="13">
        <f t="shared" si="618"/>
        <v>0</v>
      </c>
      <c r="ED219" s="13">
        <f t="shared" si="619"/>
        <v>0</v>
      </c>
      <c r="EE219" s="13">
        <f t="shared" si="620"/>
        <v>0</v>
      </c>
      <c r="EF219" s="13">
        <f t="shared" si="621"/>
        <v>0</v>
      </c>
      <c r="EG219" s="13">
        <f t="shared" si="622"/>
        <v>0</v>
      </c>
      <c r="EH219" s="13">
        <f t="shared" si="623"/>
        <v>0</v>
      </c>
      <c r="EI219" s="13">
        <f t="shared" si="624"/>
        <v>0</v>
      </c>
      <c r="EJ219" s="13">
        <f t="shared" si="625"/>
        <v>0</v>
      </c>
      <c r="EK219" s="13">
        <f t="shared" si="626"/>
        <v>0</v>
      </c>
      <c r="EL219" s="13">
        <f t="shared" si="627"/>
        <v>0</v>
      </c>
      <c r="EM219" s="13">
        <f t="shared" si="628"/>
        <v>0</v>
      </c>
      <c r="EN219" s="13">
        <f t="shared" si="629"/>
        <v>0</v>
      </c>
      <c r="EO219" s="13">
        <f t="shared" si="630"/>
        <v>0</v>
      </c>
      <c r="EP219" s="13">
        <f t="shared" si="631"/>
        <v>0</v>
      </c>
      <c r="EQ219" s="13">
        <f t="shared" si="632"/>
        <v>0</v>
      </c>
      <c r="ER219" s="13">
        <f t="shared" si="633"/>
        <v>0</v>
      </c>
      <c r="ES219" s="13">
        <f t="shared" si="634"/>
        <v>0</v>
      </c>
      <c r="ET219" s="13">
        <f t="shared" si="635"/>
        <v>0</v>
      </c>
      <c r="EU219" s="13">
        <f t="shared" si="636"/>
        <v>0</v>
      </c>
      <c r="EV219" s="13">
        <f t="shared" si="637"/>
        <v>0</v>
      </c>
      <c r="EW219" s="13">
        <f t="shared" si="638"/>
        <v>0</v>
      </c>
      <c r="EX219" s="13">
        <f t="shared" si="639"/>
        <v>0</v>
      </c>
      <c r="EY219" s="13">
        <f t="shared" si="640"/>
        <v>0</v>
      </c>
      <c r="EZ219" s="13">
        <f t="shared" si="641"/>
        <v>0</v>
      </c>
      <c r="FA219" s="13">
        <f t="shared" si="642"/>
        <v>0</v>
      </c>
      <c r="FB219" s="13">
        <f t="shared" si="643"/>
        <v>0</v>
      </c>
      <c r="FC219" s="13">
        <f t="shared" si="644"/>
        <v>0</v>
      </c>
      <c r="FD219" s="13">
        <f t="shared" si="645"/>
        <v>0</v>
      </c>
      <c r="FE219" s="13">
        <f t="shared" si="646"/>
        <v>0</v>
      </c>
      <c r="FF219" s="13">
        <f t="shared" si="647"/>
        <v>0</v>
      </c>
      <c r="FG219" s="13">
        <f t="shared" si="648"/>
        <v>1</v>
      </c>
      <c r="FH219" s="13">
        <f t="shared" si="649"/>
        <v>0</v>
      </c>
      <c r="FI219" s="13">
        <f t="shared" si="650"/>
        <v>0</v>
      </c>
      <c r="FJ219" s="13">
        <f t="shared" si="651"/>
        <v>0</v>
      </c>
      <c r="FK219" s="13">
        <f t="shared" si="652"/>
        <v>0</v>
      </c>
      <c r="FL219" s="13">
        <f t="shared" si="653"/>
        <v>0</v>
      </c>
      <c r="FM219" s="13">
        <f t="shared" si="654"/>
        <v>0</v>
      </c>
      <c r="FN219" s="13">
        <f t="shared" si="655"/>
        <v>0</v>
      </c>
      <c r="FO219" s="13">
        <f t="shared" si="656"/>
        <v>0</v>
      </c>
      <c r="FP219" s="13">
        <f t="shared" si="657"/>
        <v>0</v>
      </c>
      <c r="FQ219" s="13">
        <f t="shared" si="658"/>
        <v>0</v>
      </c>
      <c r="FR219" s="13">
        <f t="shared" si="659"/>
        <v>0</v>
      </c>
      <c r="FS219" s="13">
        <f t="shared" si="660"/>
        <v>0</v>
      </c>
      <c r="FT219" s="13">
        <f t="shared" si="661"/>
        <v>0</v>
      </c>
      <c r="FU219" s="13">
        <f t="shared" si="662"/>
        <v>0</v>
      </c>
      <c r="FV219" s="13">
        <f t="shared" si="663"/>
        <v>0</v>
      </c>
      <c r="FW219" s="13">
        <f t="shared" si="664"/>
        <v>0</v>
      </c>
      <c r="FX219" s="13">
        <f t="shared" si="665"/>
        <v>0</v>
      </c>
      <c r="FY219" s="13">
        <f t="shared" si="666"/>
        <v>0</v>
      </c>
      <c r="FZ219" s="13">
        <f t="shared" si="667"/>
        <v>0</v>
      </c>
      <c r="GA219" s="13">
        <f t="shared" si="668"/>
        <v>0</v>
      </c>
      <c r="GB219" s="13">
        <f t="shared" si="669"/>
        <v>0</v>
      </c>
      <c r="GC219" s="13">
        <f t="shared" si="670"/>
        <v>0</v>
      </c>
      <c r="GD219" s="13">
        <f t="shared" si="671"/>
        <v>0</v>
      </c>
      <c r="GE219" s="13">
        <f t="shared" si="672"/>
        <v>0</v>
      </c>
      <c r="GF219" s="13">
        <f t="shared" si="673"/>
        <v>0</v>
      </c>
      <c r="GG219" s="13">
        <f t="shared" si="674"/>
        <v>0</v>
      </c>
      <c r="GH219" s="30">
        <f t="shared" si="675"/>
        <v>2</v>
      </c>
    </row>
    <row r="220" spans="1:190">
      <c r="A220" s="2">
        <f>'database including 834 studies'!A220</f>
        <v>219</v>
      </c>
      <c r="B220" s="2">
        <f>'database including 834 studies'!J220</f>
        <v>1</v>
      </c>
      <c r="C220" s="2">
        <f>'database including 834 studies'!K220</f>
        <v>3</v>
      </c>
      <c r="D220" s="2">
        <f>'database including 834 studies'!L220</f>
        <v>0</v>
      </c>
      <c r="E220" s="2">
        <f>'database including 834 studies'!M220</f>
        <v>1</v>
      </c>
      <c r="F220" s="2">
        <f>'database including 834 studies'!N220</f>
        <v>1</v>
      </c>
      <c r="G220" s="2">
        <f>'database including 834 studies'!O220</f>
        <v>1</v>
      </c>
      <c r="H220" s="2">
        <f>'database including 834 studies'!P220</f>
        <v>0</v>
      </c>
      <c r="I220" s="2">
        <f>'database including 834 studies'!Q220</f>
        <v>0</v>
      </c>
      <c r="J220" s="2">
        <f>'database including 834 studies'!R220</f>
        <v>2022</v>
      </c>
      <c r="K220" s="29">
        <f>'database including 834 studies'!A750</f>
        <v>749</v>
      </c>
      <c r="L220" s="2">
        <f>'database including 834 studies'!J750</f>
        <v>0</v>
      </c>
      <c r="M220" s="2">
        <f>'database including 834 studies'!K750</f>
        <v>4</v>
      </c>
      <c r="N220" s="2">
        <f>'database including 834 studies'!L750</f>
        <v>1</v>
      </c>
      <c r="O220" s="2">
        <f>'database including 834 studies'!M750</f>
        <v>1</v>
      </c>
      <c r="P220" s="2">
        <f>'database including 834 studies'!N750</f>
        <v>1</v>
      </c>
      <c r="Q220" s="2">
        <f>'database including 834 studies'!O750</f>
        <v>1</v>
      </c>
      <c r="R220" s="2">
        <f>'database including 834 studies'!P750</f>
        <v>0</v>
      </c>
      <c r="S220" s="2">
        <f>'database including 834 studies'!Q750</f>
        <v>0</v>
      </c>
      <c r="T220" s="2">
        <f>'database including 834 studies'!R750</f>
        <v>2011</v>
      </c>
      <c r="V220" s="13">
        <f t="shared" si="507"/>
        <v>0</v>
      </c>
      <c r="W220" s="13">
        <f t="shared" si="508"/>
        <v>0</v>
      </c>
      <c r="X220" s="13">
        <f t="shared" si="509"/>
        <v>0</v>
      </c>
      <c r="Y220" s="13">
        <f t="shared" si="510"/>
        <v>0</v>
      </c>
      <c r="Z220" s="13">
        <f t="shared" si="511"/>
        <v>0</v>
      </c>
      <c r="AA220" s="13">
        <f t="shared" si="512"/>
        <v>0</v>
      </c>
      <c r="AB220" s="13">
        <f t="shared" si="513"/>
        <v>0</v>
      </c>
      <c r="AC220" s="13">
        <f t="shared" si="514"/>
        <v>0</v>
      </c>
      <c r="AD220" s="13">
        <f t="shared" si="515"/>
        <v>0</v>
      </c>
      <c r="AE220" s="13">
        <f t="shared" si="516"/>
        <v>0</v>
      </c>
      <c r="AF220" s="13">
        <f t="shared" si="517"/>
        <v>0</v>
      </c>
      <c r="AG220" s="13">
        <f t="shared" si="518"/>
        <v>0</v>
      </c>
      <c r="AH220" s="13">
        <f t="shared" si="519"/>
        <v>0</v>
      </c>
      <c r="AI220" s="13">
        <f t="shared" si="520"/>
        <v>0</v>
      </c>
      <c r="AJ220" s="13">
        <f t="shared" si="521"/>
        <v>0</v>
      </c>
      <c r="AK220" s="13">
        <f t="shared" si="522"/>
        <v>0</v>
      </c>
      <c r="AL220" s="13">
        <f t="shared" si="523"/>
        <v>0</v>
      </c>
      <c r="AM220" s="13">
        <f t="shared" si="524"/>
        <v>0</v>
      </c>
      <c r="AN220" s="13">
        <f t="shared" si="525"/>
        <v>0</v>
      </c>
      <c r="AO220" s="13">
        <f t="shared" si="526"/>
        <v>0</v>
      </c>
      <c r="AP220" s="13">
        <f t="shared" si="527"/>
        <v>0</v>
      </c>
      <c r="AQ220" s="13">
        <f t="shared" si="528"/>
        <v>0</v>
      </c>
      <c r="AR220" s="13">
        <f t="shared" si="529"/>
        <v>0</v>
      </c>
      <c r="AS220" s="13">
        <f t="shared" si="530"/>
        <v>0</v>
      </c>
      <c r="AT220" s="13">
        <f t="shared" si="531"/>
        <v>0</v>
      </c>
      <c r="AU220" s="13">
        <f t="shared" si="532"/>
        <v>0</v>
      </c>
      <c r="AV220" s="13">
        <f t="shared" si="533"/>
        <v>0</v>
      </c>
      <c r="AW220" s="13">
        <f t="shared" si="534"/>
        <v>0</v>
      </c>
      <c r="AX220" s="13">
        <f t="shared" si="535"/>
        <v>0</v>
      </c>
      <c r="AY220" s="13">
        <f t="shared" si="536"/>
        <v>0</v>
      </c>
      <c r="AZ220" s="13">
        <f t="shared" si="537"/>
        <v>0</v>
      </c>
      <c r="BA220" s="13">
        <f t="shared" si="538"/>
        <v>0</v>
      </c>
      <c r="BB220" s="13">
        <f t="shared" si="539"/>
        <v>0</v>
      </c>
      <c r="BC220" s="13">
        <f t="shared" si="540"/>
        <v>0</v>
      </c>
      <c r="BD220" s="13">
        <f t="shared" si="541"/>
        <v>0</v>
      </c>
      <c r="BE220" s="13">
        <f t="shared" si="542"/>
        <v>0</v>
      </c>
      <c r="BF220" s="13">
        <f t="shared" si="543"/>
        <v>0</v>
      </c>
      <c r="BG220" s="13">
        <f t="shared" si="544"/>
        <v>0</v>
      </c>
      <c r="BH220" s="13">
        <f t="shared" si="545"/>
        <v>0</v>
      </c>
      <c r="BI220" s="13">
        <f t="shared" si="546"/>
        <v>0</v>
      </c>
      <c r="BJ220" s="13">
        <f t="shared" si="547"/>
        <v>0</v>
      </c>
      <c r="BK220" s="13">
        <f t="shared" si="548"/>
        <v>0</v>
      </c>
      <c r="BL220" s="13">
        <f t="shared" si="549"/>
        <v>0</v>
      </c>
      <c r="BM220" s="13">
        <f t="shared" si="550"/>
        <v>0</v>
      </c>
      <c r="BN220" s="13">
        <f t="shared" si="551"/>
        <v>0</v>
      </c>
      <c r="BO220" s="13">
        <f t="shared" si="552"/>
        <v>0</v>
      </c>
      <c r="BP220" s="13">
        <f t="shared" si="553"/>
        <v>0</v>
      </c>
      <c r="BQ220" s="13">
        <f t="shared" si="554"/>
        <v>1</v>
      </c>
      <c r="BR220" s="13">
        <f t="shared" si="555"/>
        <v>0</v>
      </c>
      <c r="BS220" s="13">
        <f t="shared" si="556"/>
        <v>0</v>
      </c>
      <c r="BT220" s="13">
        <f t="shared" si="557"/>
        <v>0</v>
      </c>
      <c r="BU220" s="13">
        <f t="shared" si="558"/>
        <v>0</v>
      </c>
      <c r="BV220" s="13">
        <f t="shared" si="559"/>
        <v>0</v>
      </c>
      <c r="BW220" s="13">
        <f t="shared" si="560"/>
        <v>0</v>
      </c>
      <c r="BX220" s="13">
        <f t="shared" si="561"/>
        <v>0</v>
      </c>
      <c r="BY220" s="13">
        <f t="shared" si="562"/>
        <v>0</v>
      </c>
      <c r="BZ220" s="13">
        <f t="shared" si="563"/>
        <v>0</v>
      </c>
      <c r="CA220" s="13">
        <f t="shared" si="564"/>
        <v>0</v>
      </c>
      <c r="CB220" s="13">
        <f t="shared" si="565"/>
        <v>0</v>
      </c>
      <c r="CC220" s="13">
        <f t="shared" si="566"/>
        <v>0</v>
      </c>
      <c r="CD220" s="13">
        <f t="shared" si="567"/>
        <v>0</v>
      </c>
      <c r="CE220" s="13">
        <f t="shared" si="568"/>
        <v>0</v>
      </c>
      <c r="CF220" s="13">
        <f t="shared" si="569"/>
        <v>0</v>
      </c>
      <c r="CG220" s="13">
        <f t="shared" si="570"/>
        <v>0</v>
      </c>
      <c r="CH220" s="13">
        <f t="shared" si="571"/>
        <v>0</v>
      </c>
      <c r="CI220" s="13">
        <f t="shared" si="572"/>
        <v>0</v>
      </c>
      <c r="CJ220" s="13">
        <f t="shared" si="573"/>
        <v>0</v>
      </c>
      <c r="CK220" s="13">
        <f t="shared" si="574"/>
        <v>0</v>
      </c>
      <c r="CL220" s="13">
        <f t="shared" si="575"/>
        <v>0</v>
      </c>
      <c r="CM220" s="13">
        <f t="shared" si="576"/>
        <v>0</v>
      </c>
      <c r="CN220" s="13">
        <f t="shared" si="577"/>
        <v>0</v>
      </c>
      <c r="CO220" s="13">
        <f t="shared" si="578"/>
        <v>0</v>
      </c>
      <c r="CP220" s="13">
        <f t="shared" si="579"/>
        <v>0</v>
      </c>
      <c r="CQ220" s="13">
        <f t="shared" si="580"/>
        <v>0</v>
      </c>
      <c r="CR220" s="13">
        <f t="shared" si="581"/>
        <v>0</v>
      </c>
      <c r="CS220" s="13">
        <f t="shared" si="582"/>
        <v>0</v>
      </c>
      <c r="CT220" s="13">
        <f t="shared" si="583"/>
        <v>0</v>
      </c>
      <c r="CU220" s="13">
        <f t="shared" si="584"/>
        <v>0</v>
      </c>
      <c r="CV220" s="13">
        <f t="shared" si="585"/>
        <v>0</v>
      </c>
      <c r="CW220" s="13">
        <f t="shared" si="586"/>
        <v>0</v>
      </c>
      <c r="CX220" s="13">
        <f t="shared" si="587"/>
        <v>0</v>
      </c>
      <c r="CY220" s="13">
        <f t="shared" si="588"/>
        <v>0</v>
      </c>
      <c r="CZ220" s="13">
        <f t="shared" si="589"/>
        <v>0</v>
      </c>
      <c r="DA220" s="13">
        <f t="shared" si="590"/>
        <v>0</v>
      </c>
      <c r="DB220" s="13">
        <f t="shared" si="591"/>
        <v>0</v>
      </c>
      <c r="DC220" s="13">
        <f t="shared" si="592"/>
        <v>0</v>
      </c>
      <c r="DD220" s="13">
        <f t="shared" si="593"/>
        <v>0</v>
      </c>
      <c r="DE220" s="13">
        <f t="shared" si="594"/>
        <v>0</v>
      </c>
      <c r="DF220" s="13">
        <f t="shared" si="595"/>
        <v>0</v>
      </c>
      <c r="DG220" s="13">
        <f t="shared" si="596"/>
        <v>0</v>
      </c>
      <c r="DH220" s="13">
        <f t="shared" si="597"/>
        <v>0</v>
      </c>
      <c r="DI220" s="13">
        <f t="shared" si="598"/>
        <v>0</v>
      </c>
      <c r="DJ220" s="13">
        <f t="shared" si="599"/>
        <v>0</v>
      </c>
      <c r="DK220" s="13">
        <f t="shared" si="600"/>
        <v>0</v>
      </c>
      <c r="DL220" s="13">
        <f t="shared" si="601"/>
        <v>0</v>
      </c>
      <c r="DM220" s="13">
        <f t="shared" si="602"/>
        <v>0</v>
      </c>
      <c r="DN220" s="13">
        <f t="shared" si="603"/>
        <v>0</v>
      </c>
      <c r="DO220" s="13">
        <f t="shared" si="604"/>
        <v>0</v>
      </c>
      <c r="DP220" s="13">
        <f t="shared" si="605"/>
        <v>0</v>
      </c>
      <c r="DQ220" s="13">
        <f t="shared" si="606"/>
        <v>0</v>
      </c>
      <c r="DR220" s="13">
        <f t="shared" si="607"/>
        <v>0</v>
      </c>
      <c r="DS220" s="13">
        <f t="shared" si="608"/>
        <v>0</v>
      </c>
      <c r="DT220" s="13">
        <f t="shared" si="609"/>
        <v>0</v>
      </c>
      <c r="DU220" s="13">
        <f t="shared" si="610"/>
        <v>0</v>
      </c>
      <c r="DV220" s="13">
        <f t="shared" si="611"/>
        <v>0</v>
      </c>
      <c r="DW220" s="13">
        <f t="shared" si="612"/>
        <v>0</v>
      </c>
      <c r="DX220" s="13">
        <f t="shared" si="613"/>
        <v>0</v>
      </c>
      <c r="DY220" s="13">
        <f t="shared" si="614"/>
        <v>0</v>
      </c>
      <c r="DZ220" s="13">
        <f t="shared" si="615"/>
        <v>0</v>
      </c>
      <c r="EA220" s="13">
        <f t="shared" si="616"/>
        <v>0</v>
      </c>
      <c r="EB220" s="13">
        <f t="shared" si="617"/>
        <v>0</v>
      </c>
      <c r="EC220" s="13">
        <f t="shared" si="618"/>
        <v>0</v>
      </c>
      <c r="ED220" s="13">
        <f t="shared" si="619"/>
        <v>0</v>
      </c>
      <c r="EE220" s="13">
        <f t="shared" si="620"/>
        <v>0</v>
      </c>
      <c r="EF220" s="13">
        <f t="shared" si="621"/>
        <v>0</v>
      </c>
      <c r="EG220" s="13">
        <f t="shared" si="622"/>
        <v>0</v>
      </c>
      <c r="EH220" s="13">
        <f t="shared" si="623"/>
        <v>0</v>
      </c>
      <c r="EI220" s="13">
        <f t="shared" si="624"/>
        <v>0</v>
      </c>
      <c r="EJ220" s="13">
        <f t="shared" si="625"/>
        <v>0</v>
      </c>
      <c r="EK220" s="13">
        <f t="shared" si="626"/>
        <v>0</v>
      </c>
      <c r="EL220" s="13">
        <f t="shared" si="627"/>
        <v>0</v>
      </c>
      <c r="EM220" s="13">
        <f t="shared" si="628"/>
        <v>0</v>
      </c>
      <c r="EN220" s="13">
        <f t="shared" si="629"/>
        <v>0</v>
      </c>
      <c r="EO220" s="13">
        <f t="shared" si="630"/>
        <v>0</v>
      </c>
      <c r="EP220" s="13">
        <f t="shared" si="631"/>
        <v>0</v>
      </c>
      <c r="EQ220" s="13">
        <f t="shared" si="632"/>
        <v>0</v>
      </c>
      <c r="ER220" s="13">
        <f t="shared" si="633"/>
        <v>0</v>
      </c>
      <c r="ES220" s="13">
        <f t="shared" si="634"/>
        <v>0</v>
      </c>
      <c r="ET220" s="13">
        <f t="shared" si="635"/>
        <v>0</v>
      </c>
      <c r="EU220" s="13">
        <f t="shared" si="636"/>
        <v>0</v>
      </c>
      <c r="EV220" s="13">
        <f t="shared" si="637"/>
        <v>0</v>
      </c>
      <c r="EW220" s="13">
        <f t="shared" si="638"/>
        <v>0</v>
      </c>
      <c r="EX220" s="13">
        <f t="shared" si="639"/>
        <v>1</v>
      </c>
      <c r="EY220" s="13">
        <f t="shared" si="640"/>
        <v>0</v>
      </c>
      <c r="EZ220" s="13">
        <f t="shared" si="641"/>
        <v>0</v>
      </c>
      <c r="FA220" s="13">
        <f t="shared" si="642"/>
        <v>0</v>
      </c>
      <c r="FB220" s="13">
        <f t="shared" si="643"/>
        <v>0</v>
      </c>
      <c r="FC220" s="13">
        <f t="shared" si="644"/>
        <v>0</v>
      </c>
      <c r="FD220" s="13">
        <f t="shared" si="645"/>
        <v>0</v>
      </c>
      <c r="FE220" s="13">
        <f t="shared" si="646"/>
        <v>0</v>
      </c>
      <c r="FF220" s="13">
        <f t="shared" si="647"/>
        <v>0</v>
      </c>
      <c r="FG220" s="13">
        <f t="shared" si="648"/>
        <v>0</v>
      </c>
      <c r="FH220" s="13">
        <f t="shared" si="649"/>
        <v>0</v>
      </c>
      <c r="FI220" s="13">
        <f t="shared" si="650"/>
        <v>0</v>
      </c>
      <c r="FJ220" s="13">
        <f t="shared" si="651"/>
        <v>0</v>
      </c>
      <c r="FK220" s="13">
        <f t="shared" si="652"/>
        <v>0</v>
      </c>
      <c r="FL220" s="13">
        <f t="shared" si="653"/>
        <v>0</v>
      </c>
      <c r="FM220" s="13">
        <f t="shared" si="654"/>
        <v>0</v>
      </c>
      <c r="FN220" s="13">
        <f t="shared" si="655"/>
        <v>0</v>
      </c>
      <c r="FO220" s="13">
        <f t="shared" si="656"/>
        <v>0</v>
      </c>
      <c r="FP220" s="13">
        <f t="shared" si="657"/>
        <v>0</v>
      </c>
      <c r="FQ220" s="13">
        <f t="shared" si="658"/>
        <v>0</v>
      </c>
      <c r="FR220" s="13">
        <f t="shared" si="659"/>
        <v>0</v>
      </c>
      <c r="FS220" s="13">
        <f t="shared" si="660"/>
        <v>0</v>
      </c>
      <c r="FT220" s="13">
        <f t="shared" si="661"/>
        <v>0</v>
      </c>
      <c r="FU220" s="13">
        <f t="shared" si="662"/>
        <v>0</v>
      </c>
      <c r="FV220" s="13">
        <f t="shared" si="663"/>
        <v>0</v>
      </c>
      <c r="FW220" s="13">
        <f t="shared" si="664"/>
        <v>0</v>
      </c>
      <c r="FX220" s="13">
        <f t="shared" si="665"/>
        <v>0</v>
      </c>
      <c r="FY220" s="13">
        <f t="shared" si="666"/>
        <v>0</v>
      </c>
      <c r="FZ220" s="13">
        <f t="shared" si="667"/>
        <v>0</v>
      </c>
      <c r="GA220" s="13">
        <f t="shared" si="668"/>
        <v>0</v>
      </c>
      <c r="GB220" s="13">
        <f t="shared" si="669"/>
        <v>0</v>
      </c>
      <c r="GC220" s="13">
        <f t="shared" si="670"/>
        <v>0</v>
      </c>
      <c r="GD220" s="13">
        <f t="shared" si="671"/>
        <v>0</v>
      </c>
      <c r="GE220" s="13">
        <f t="shared" si="672"/>
        <v>0</v>
      </c>
      <c r="GF220" s="13">
        <f t="shared" si="673"/>
        <v>0</v>
      </c>
      <c r="GG220" s="13">
        <f t="shared" si="674"/>
        <v>0</v>
      </c>
      <c r="GH220" s="30">
        <f t="shared" si="675"/>
        <v>2</v>
      </c>
    </row>
    <row r="221" spans="1:190">
      <c r="A221" s="2">
        <f>'database including 834 studies'!A221</f>
        <v>220</v>
      </c>
      <c r="B221" s="2">
        <f>'database including 834 studies'!J221</f>
        <v>1</v>
      </c>
      <c r="C221" s="2">
        <f>'database including 834 studies'!K221</f>
        <v>3</v>
      </c>
      <c r="D221" s="2">
        <f>'database including 834 studies'!L221</f>
        <v>1</v>
      </c>
      <c r="E221" s="2">
        <f>'database including 834 studies'!M221</f>
        <v>1</v>
      </c>
      <c r="F221" s="2">
        <f>'database including 834 studies'!N221</f>
        <v>1</v>
      </c>
      <c r="G221" s="2">
        <f>'database including 834 studies'!O221</f>
        <v>0</v>
      </c>
      <c r="H221" s="2">
        <f>'database including 834 studies'!P221</f>
        <v>0</v>
      </c>
      <c r="I221" s="2">
        <f>'database including 834 studies'!Q221</f>
        <v>0</v>
      </c>
      <c r="J221" s="2">
        <f>'database including 834 studies'!R221</f>
        <v>2018</v>
      </c>
      <c r="K221" s="29">
        <f>'database including 834 studies'!A751</f>
        <v>750</v>
      </c>
      <c r="L221" s="2">
        <f>'database including 834 studies'!J751</f>
        <v>0</v>
      </c>
      <c r="M221" s="2">
        <f>'database including 834 studies'!K751</f>
        <v>4</v>
      </c>
      <c r="N221" s="2">
        <f>'database including 834 studies'!L751</f>
        <v>1</v>
      </c>
      <c r="O221" s="2">
        <f>'database including 834 studies'!M751</f>
        <v>1</v>
      </c>
      <c r="P221" s="2">
        <f>'database including 834 studies'!N751</f>
        <v>1</v>
      </c>
      <c r="Q221" s="2">
        <f>'database including 834 studies'!O751</f>
        <v>1</v>
      </c>
      <c r="R221" s="2">
        <f>'database including 834 studies'!P751</f>
        <v>0</v>
      </c>
      <c r="S221" s="2">
        <f>'database including 834 studies'!Q751</f>
        <v>0</v>
      </c>
      <c r="T221" s="2">
        <f>'database including 834 studies'!R751</f>
        <v>2017</v>
      </c>
      <c r="V221" s="13">
        <f t="shared" si="507"/>
        <v>0</v>
      </c>
      <c r="W221" s="13">
        <f t="shared" si="508"/>
        <v>0</v>
      </c>
      <c r="X221" s="13">
        <f t="shared" si="509"/>
        <v>0</v>
      </c>
      <c r="Y221" s="13">
        <f t="shared" si="510"/>
        <v>0</v>
      </c>
      <c r="Z221" s="13">
        <f t="shared" si="511"/>
        <v>0</v>
      </c>
      <c r="AA221" s="13">
        <f t="shared" si="512"/>
        <v>0</v>
      </c>
      <c r="AB221" s="13">
        <f t="shared" si="513"/>
        <v>0</v>
      </c>
      <c r="AC221" s="13">
        <f t="shared" si="514"/>
        <v>0</v>
      </c>
      <c r="AD221" s="13">
        <f t="shared" si="515"/>
        <v>0</v>
      </c>
      <c r="AE221" s="13">
        <f t="shared" si="516"/>
        <v>0</v>
      </c>
      <c r="AF221" s="13">
        <f t="shared" si="517"/>
        <v>0</v>
      </c>
      <c r="AG221" s="13">
        <f t="shared" si="518"/>
        <v>0</v>
      </c>
      <c r="AH221" s="13">
        <f t="shared" si="519"/>
        <v>0</v>
      </c>
      <c r="AI221" s="13">
        <f t="shared" si="520"/>
        <v>0</v>
      </c>
      <c r="AJ221" s="13">
        <f t="shared" si="521"/>
        <v>0</v>
      </c>
      <c r="AK221" s="13">
        <f t="shared" si="522"/>
        <v>0</v>
      </c>
      <c r="AL221" s="13">
        <f t="shared" si="523"/>
        <v>0</v>
      </c>
      <c r="AM221" s="13">
        <f t="shared" si="524"/>
        <v>0</v>
      </c>
      <c r="AN221" s="13">
        <f t="shared" si="525"/>
        <v>0</v>
      </c>
      <c r="AO221" s="13">
        <f t="shared" si="526"/>
        <v>0</v>
      </c>
      <c r="AP221" s="13">
        <f t="shared" si="527"/>
        <v>0</v>
      </c>
      <c r="AQ221" s="13">
        <f t="shared" si="528"/>
        <v>0</v>
      </c>
      <c r="AR221" s="13">
        <f t="shared" si="529"/>
        <v>0</v>
      </c>
      <c r="AS221" s="13">
        <f t="shared" si="530"/>
        <v>0</v>
      </c>
      <c r="AT221" s="13">
        <f t="shared" si="531"/>
        <v>0</v>
      </c>
      <c r="AU221" s="13">
        <f t="shared" si="532"/>
        <v>0</v>
      </c>
      <c r="AV221" s="13">
        <f t="shared" si="533"/>
        <v>0</v>
      </c>
      <c r="AW221" s="13">
        <f t="shared" si="534"/>
        <v>0</v>
      </c>
      <c r="AX221" s="13">
        <f t="shared" si="535"/>
        <v>0</v>
      </c>
      <c r="AY221" s="13">
        <f t="shared" si="536"/>
        <v>0</v>
      </c>
      <c r="AZ221" s="13">
        <f t="shared" si="537"/>
        <v>0</v>
      </c>
      <c r="BA221" s="13">
        <f t="shared" si="538"/>
        <v>0</v>
      </c>
      <c r="BB221" s="13">
        <f t="shared" si="539"/>
        <v>0</v>
      </c>
      <c r="BC221" s="13">
        <f t="shared" si="540"/>
        <v>0</v>
      </c>
      <c r="BD221" s="13">
        <f t="shared" si="541"/>
        <v>0</v>
      </c>
      <c r="BE221" s="13">
        <f t="shared" si="542"/>
        <v>0</v>
      </c>
      <c r="BF221" s="13">
        <f t="shared" si="543"/>
        <v>0</v>
      </c>
      <c r="BG221" s="13">
        <f t="shared" si="544"/>
        <v>0</v>
      </c>
      <c r="BH221" s="13">
        <f t="shared" si="545"/>
        <v>0</v>
      </c>
      <c r="BI221" s="13">
        <f t="shared" si="546"/>
        <v>0</v>
      </c>
      <c r="BJ221" s="13">
        <f t="shared" si="547"/>
        <v>0</v>
      </c>
      <c r="BK221" s="13">
        <f t="shared" si="548"/>
        <v>0</v>
      </c>
      <c r="BL221" s="13">
        <f t="shared" si="549"/>
        <v>0</v>
      </c>
      <c r="BM221" s="13">
        <f t="shared" si="550"/>
        <v>1</v>
      </c>
      <c r="BN221" s="13">
        <f t="shared" si="551"/>
        <v>0</v>
      </c>
      <c r="BO221" s="13">
        <f t="shared" si="552"/>
        <v>0</v>
      </c>
      <c r="BP221" s="13">
        <f t="shared" si="553"/>
        <v>0</v>
      </c>
      <c r="BQ221" s="13">
        <f t="shared" si="554"/>
        <v>0</v>
      </c>
      <c r="BR221" s="13">
        <f t="shared" si="555"/>
        <v>0</v>
      </c>
      <c r="BS221" s="13">
        <f t="shared" si="556"/>
        <v>0</v>
      </c>
      <c r="BT221" s="13">
        <f t="shared" si="557"/>
        <v>0</v>
      </c>
      <c r="BU221" s="13">
        <f t="shared" si="558"/>
        <v>0</v>
      </c>
      <c r="BV221" s="13">
        <f t="shared" si="559"/>
        <v>0</v>
      </c>
      <c r="BW221" s="13">
        <f t="shared" si="560"/>
        <v>0</v>
      </c>
      <c r="BX221" s="13">
        <f t="shared" si="561"/>
        <v>0</v>
      </c>
      <c r="BY221" s="13">
        <f t="shared" si="562"/>
        <v>0</v>
      </c>
      <c r="BZ221" s="13">
        <f t="shared" si="563"/>
        <v>0</v>
      </c>
      <c r="CA221" s="13">
        <f t="shared" si="564"/>
        <v>0</v>
      </c>
      <c r="CB221" s="13">
        <f t="shared" si="565"/>
        <v>0</v>
      </c>
      <c r="CC221" s="13">
        <f t="shared" si="566"/>
        <v>0</v>
      </c>
      <c r="CD221" s="13">
        <f t="shared" si="567"/>
        <v>0</v>
      </c>
      <c r="CE221" s="13">
        <f t="shared" si="568"/>
        <v>0</v>
      </c>
      <c r="CF221" s="13">
        <f t="shared" si="569"/>
        <v>0</v>
      </c>
      <c r="CG221" s="13">
        <f t="shared" si="570"/>
        <v>0</v>
      </c>
      <c r="CH221" s="13">
        <f t="shared" si="571"/>
        <v>0</v>
      </c>
      <c r="CI221" s="13">
        <f t="shared" si="572"/>
        <v>0</v>
      </c>
      <c r="CJ221" s="13">
        <f t="shared" si="573"/>
        <v>0</v>
      </c>
      <c r="CK221" s="13">
        <f t="shared" si="574"/>
        <v>0</v>
      </c>
      <c r="CL221" s="13">
        <f t="shared" si="575"/>
        <v>0</v>
      </c>
      <c r="CM221" s="13">
        <f t="shared" si="576"/>
        <v>0</v>
      </c>
      <c r="CN221" s="13">
        <f t="shared" si="577"/>
        <v>0</v>
      </c>
      <c r="CO221" s="13">
        <f t="shared" si="578"/>
        <v>0</v>
      </c>
      <c r="CP221" s="13">
        <f t="shared" si="579"/>
        <v>0</v>
      </c>
      <c r="CQ221" s="13">
        <f t="shared" si="580"/>
        <v>0</v>
      </c>
      <c r="CR221" s="13">
        <f t="shared" si="581"/>
        <v>0</v>
      </c>
      <c r="CS221" s="13">
        <f t="shared" si="582"/>
        <v>0</v>
      </c>
      <c r="CT221" s="13">
        <f t="shared" si="583"/>
        <v>0</v>
      </c>
      <c r="CU221" s="13">
        <f t="shared" si="584"/>
        <v>0</v>
      </c>
      <c r="CV221" s="13">
        <f t="shared" si="585"/>
        <v>0</v>
      </c>
      <c r="CW221" s="13">
        <f t="shared" si="586"/>
        <v>0</v>
      </c>
      <c r="CX221" s="13">
        <f t="shared" si="587"/>
        <v>0</v>
      </c>
      <c r="CY221" s="13">
        <f t="shared" si="588"/>
        <v>0</v>
      </c>
      <c r="CZ221" s="13">
        <f t="shared" si="589"/>
        <v>0</v>
      </c>
      <c r="DA221" s="13">
        <f t="shared" si="590"/>
        <v>0</v>
      </c>
      <c r="DB221" s="13">
        <f t="shared" si="591"/>
        <v>0</v>
      </c>
      <c r="DC221" s="13">
        <f t="shared" si="592"/>
        <v>0</v>
      </c>
      <c r="DD221" s="13">
        <f t="shared" si="593"/>
        <v>0</v>
      </c>
      <c r="DE221" s="13">
        <f t="shared" si="594"/>
        <v>0</v>
      </c>
      <c r="DF221" s="13">
        <f t="shared" si="595"/>
        <v>0</v>
      </c>
      <c r="DG221" s="13">
        <f t="shared" si="596"/>
        <v>0</v>
      </c>
      <c r="DH221" s="13">
        <f t="shared" si="597"/>
        <v>0</v>
      </c>
      <c r="DI221" s="13">
        <f t="shared" si="598"/>
        <v>0</v>
      </c>
      <c r="DJ221" s="13">
        <f t="shared" si="599"/>
        <v>0</v>
      </c>
      <c r="DK221" s="13">
        <f t="shared" si="600"/>
        <v>0</v>
      </c>
      <c r="DL221" s="13">
        <f t="shared" si="601"/>
        <v>0</v>
      </c>
      <c r="DM221" s="13">
        <f t="shared" si="602"/>
        <v>0</v>
      </c>
      <c r="DN221" s="13">
        <f t="shared" si="603"/>
        <v>0</v>
      </c>
      <c r="DO221" s="13">
        <f t="shared" si="604"/>
        <v>0</v>
      </c>
      <c r="DP221" s="13">
        <f t="shared" si="605"/>
        <v>0</v>
      </c>
      <c r="DQ221" s="13">
        <f t="shared" si="606"/>
        <v>0</v>
      </c>
      <c r="DR221" s="13">
        <f t="shared" si="607"/>
        <v>0</v>
      </c>
      <c r="DS221" s="13">
        <f t="shared" si="608"/>
        <v>0</v>
      </c>
      <c r="DT221" s="13">
        <f t="shared" si="609"/>
        <v>0</v>
      </c>
      <c r="DU221" s="13">
        <f t="shared" si="610"/>
        <v>0</v>
      </c>
      <c r="DV221" s="13">
        <f t="shared" si="611"/>
        <v>0</v>
      </c>
      <c r="DW221" s="13">
        <f t="shared" si="612"/>
        <v>0</v>
      </c>
      <c r="DX221" s="13">
        <f t="shared" si="613"/>
        <v>0</v>
      </c>
      <c r="DY221" s="13">
        <f t="shared" si="614"/>
        <v>0</v>
      </c>
      <c r="DZ221" s="13">
        <f t="shared" si="615"/>
        <v>0</v>
      </c>
      <c r="EA221" s="13">
        <f t="shared" si="616"/>
        <v>0</v>
      </c>
      <c r="EB221" s="13">
        <f t="shared" si="617"/>
        <v>0</v>
      </c>
      <c r="EC221" s="13">
        <f t="shared" si="618"/>
        <v>0</v>
      </c>
      <c r="ED221" s="13">
        <f t="shared" si="619"/>
        <v>0</v>
      </c>
      <c r="EE221" s="13">
        <f t="shared" si="620"/>
        <v>0</v>
      </c>
      <c r="EF221" s="13">
        <f t="shared" si="621"/>
        <v>0</v>
      </c>
      <c r="EG221" s="13">
        <f t="shared" si="622"/>
        <v>0</v>
      </c>
      <c r="EH221" s="13">
        <f t="shared" si="623"/>
        <v>0</v>
      </c>
      <c r="EI221" s="13">
        <f t="shared" si="624"/>
        <v>0</v>
      </c>
      <c r="EJ221" s="13">
        <f t="shared" si="625"/>
        <v>0</v>
      </c>
      <c r="EK221" s="13">
        <f t="shared" si="626"/>
        <v>0</v>
      </c>
      <c r="EL221" s="13">
        <f t="shared" si="627"/>
        <v>0</v>
      </c>
      <c r="EM221" s="13">
        <f t="shared" si="628"/>
        <v>0</v>
      </c>
      <c r="EN221" s="13">
        <f t="shared" si="629"/>
        <v>0</v>
      </c>
      <c r="EO221" s="13">
        <f t="shared" si="630"/>
        <v>0</v>
      </c>
      <c r="EP221" s="13">
        <f t="shared" si="631"/>
        <v>0</v>
      </c>
      <c r="EQ221" s="13">
        <f t="shared" si="632"/>
        <v>0</v>
      </c>
      <c r="ER221" s="13">
        <f t="shared" si="633"/>
        <v>0</v>
      </c>
      <c r="ES221" s="13">
        <f t="shared" si="634"/>
        <v>0</v>
      </c>
      <c r="ET221" s="13">
        <f t="shared" si="635"/>
        <v>0</v>
      </c>
      <c r="EU221" s="13">
        <f t="shared" si="636"/>
        <v>0</v>
      </c>
      <c r="EV221" s="13">
        <f t="shared" si="637"/>
        <v>0</v>
      </c>
      <c r="EW221" s="13">
        <f t="shared" si="638"/>
        <v>0</v>
      </c>
      <c r="EX221" s="13">
        <f t="shared" si="639"/>
        <v>0</v>
      </c>
      <c r="EY221" s="13">
        <f t="shared" si="640"/>
        <v>0</v>
      </c>
      <c r="EZ221" s="13">
        <f t="shared" si="641"/>
        <v>0</v>
      </c>
      <c r="FA221" s="13">
        <f t="shared" si="642"/>
        <v>0</v>
      </c>
      <c r="FB221" s="13">
        <f t="shared" si="643"/>
        <v>0</v>
      </c>
      <c r="FC221" s="13">
        <f t="shared" si="644"/>
        <v>0</v>
      </c>
      <c r="FD221" s="13">
        <f t="shared" si="645"/>
        <v>1</v>
      </c>
      <c r="FE221" s="13">
        <f t="shared" si="646"/>
        <v>0</v>
      </c>
      <c r="FF221" s="13">
        <f t="shared" si="647"/>
        <v>0</v>
      </c>
      <c r="FG221" s="13">
        <f t="shared" si="648"/>
        <v>0</v>
      </c>
      <c r="FH221" s="13">
        <f t="shared" si="649"/>
        <v>0</v>
      </c>
      <c r="FI221" s="13">
        <f t="shared" si="650"/>
        <v>0</v>
      </c>
      <c r="FJ221" s="13">
        <f t="shared" si="651"/>
        <v>0</v>
      </c>
      <c r="FK221" s="13">
        <f t="shared" si="652"/>
        <v>0</v>
      </c>
      <c r="FL221" s="13">
        <f t="shared" si="653"/>
        <v>0</v>
      </c>
      <c r="FM221" s="13">
        <f t="shared" si="654"/>
        <v>0</v>
      </c>
      <c r="FN221" s="13">
        <f t="shared" si="655"/>
        <v>0</v>
      </c>
      <c r="FO221" s="13">
        <f t="shared" si="656"/>
        <v>0</v>
      </c>
      <c r="FP221" s="13">
        <f t="shared" si="657"/>
        <v>0</v>
      </c>
      <c r="FQ221" s="13">
        <f t="shared" si="658"/>
        <v>0</v>
      </c>
      <c r="FR221" s="13">
        <f t="shared" si="659"/>
        <v>0</v>
      </c>
      <c r="FS221" s="13">
        <f t="shared" si="660"/>
        <v>0</v>
      </c>
      <c r="FT221" s="13">
        <f t="shared" si="661"/>
        <v>0</v>
      </c>
      <c r="FU221" s="13">
        <f t="shared" si="662"/>
        <v>0</v>
      </c>
      <c r="FV221" s="13">
        <f t="shared" si="663"/>
        <v>0</v>
      </c>
      <c r="FW221" s="13">
        <f t="shared" si="664"/>
        <v>0</v>
      </c>
      <c r="FX221" s="13">
        <f t="shared" si="665"/>
        <v>0</v>
      </c>
      <c r="FY221" s="13">
        <f t="shared" si="666"/>
        <v>0</v>
      </c>
      <c r="FZ221" s="13">
        <f t="shared" si="667"/>
        <v>0</v>
      </c>
      <c r="GA221" s="13">
        <f t="shared" si="668"/>
        <v>0</v>
      </c>
      <c r="GB221" s="13">
        <f t="shared" si="669"/>
        <v>0</v>
      </c>
      <c r="GC221" s="13">
        <f t="shared" si="670"/>
        <v>0</v>
      </c>
      <c r="GD221" s="13">
        <f t="shared" si="671"/>
        <v>0</v>
      </c>
      <c r="GE221" s="13">
        <f t="shared" si="672"/>
        <v>0</v>
      </c>
      <c r="GF221" s="13">
        <f t="shared" si="673"/>
        <v>0</v>
      </c>
      <c r="GG221" s="13">
        <f t="shared" si="674"/>
        <v>0</v>
      </c>
      <c r="GH221" s="30">
        <f t="shared" si="675"/>
        <v>2</v>
      </c>
    </row>
    <row r="222" spans="1:190">
      <c r="A222" s="2">
        <f>'database including 834 studies'!A222</f>
        <v>221</v>
      </c>
      <c r="B222" s="2">
        <f>'database including 834 studies'!J222</f>
        <v>1</v>
      </c>
      <c r="C222" s="2">
        <f>'database including 834 studies'!K222</f>
        <v>3</v>
      </c>
      <c r="D222" s="2">
        <f>'database including 834 studies'!L222</f>
        <v>0</v>
      </c>
      <c r="E222" s="2">
        <f>'database including 834 studies'!M222</f>
        <v>0</v>
      </c>
      <c r="F222" s="2">
        <f>'database including 834 studies'!N222</f>
        <v>1</v>
      </c>
      <c r="G222" s="2">
        <f>'database including 834 studies'!O222</f>
        <v>0</v>
      </c>
      <c r="H222" s="2">
        <f>'database including 834 studies'!P222</f>
        <v>1</v>
      </c>
      <c r="I222" s="2">
        <f>'database including 834 studies'!Q222</f>
        <v>1</v>
      </c>
      <c r="J222" s="2">
        <f>'database including 834 studies'!R222</f>
        <v>2018</v>
      </c>
      <c r="K222" s="29">
        <f>'database including 834 studies'!A752</f>
        <v>751</v>
      </c>
      <c r="L222" s="2">
        <f>'database including 834 studies'!J752</f>
        <v>0</v>
      </c>
      <c r="M222" s="2">
        <f>'database including 834 studies'!K752</f>
        <v>4</v>
      </c>
      <c r="N222" s="2">
        <f>'database including 834 studies'!L752</f>
        <v>1</v>
      </c>
      <c r="O222" s="2">
        <f>'database including 834 studies'!M752</f>
        <v>1</v>
      </c>
      <c r="P222" s="2">
        <f>'database including 834 studies'!N752</f>
        <v>1</v>
      </c>
      <c r="Q222" s="2">
        <f>'database including 834 studies'!O752</f>
        <v>0</v>
      </c>
      <c r="R222" s="2">
        <f>'database including 834 studies'!P752</f>
        <v>1</v>
      </c>
      <c r="S222" s="2">
        <f>'database including 834 studies'!Q752</f>
        <v>0</v>
      </c>
      <c r="T222" s="2">
        <f>'database including 834 studies'!R752</f>
        <v>2021</v>
      </c>
      <c r="V222" s="13">
        <f t="shared" si="507"/>
        <v>0</v>
      </c>
      <c r="W222" s="13">
        <f t="shared" si="508"/>
        <v>0</v>
      </c>
      <c r="X222" s="13">
        <f t="shared" si="509"/>
        <v>0</v>
      </c>
      <c r="Y222" s="13">
        <f t="shared" si="510"/>
        <v>0</v>
      </c>
      <c r="Z222" s="13">
        <f t="shared" si="511"/>
        <v>0</v>
      </c>
      <c r="AA222" s="13">
        <f t="shared" si="512"/>
        <v>0</v>
      </c>
      <c r="AB222" s="13">
        <f t="shared" si="513"/>
        <v>0</v>
      </c>
      <c r="AC222" s="13">
        <f t="shared" si="514"/>
        <v>0</v>
      </c>
      <c r="AD222" s="13">
        <f t="shared" si="515"/>
        <v>0</v>
      </c>
      <c r="AE222" s="13">
        <f t="shared" si="516"/>
        <v>0</v>
      </c>
      <c r="AF222" s="13">
        <f t="shared" si="517"/>
        <v>0</v>
      </c>
      <c r="AG222" s="13">
        <f t="shared" si="518"/>
        <v>0</v>
      </c>
      <c r="AH222" s="13">
        <f t="shared" si="519"/>
        <v>0</v>
      </c>
      <c r="AI222" s="13">
        <f t="shared" si="520"/>
        <v>0</v>
      </c>
      <c r="AJ222" s="13">
        <f t="shared" si="521"/>
        <v>0</v>
      </c>
      <c r="AK222" s="13">
        <f t="shared" si="522"/>
        <v>0</v>
      </c>
      <c r="AL222" s="13">
        <f t="shared" si="523"/>
        <v>0</v>
      </c>
      <c r="AM222" s="13">
        <f t="shared" si="524"/>
        <v>0</v>
      </c>
      <c r="AN222" s="13">
        <f t="shared" si="525"/>
        <v>0</v>
      </c>
      <c r="AO222" s="13">
        <f t="shared" si="526"/>
        <v>0</v>
      </c>
      <c r="AP222" s="13">
        <f t="shared" si="527"/>
        <v>0</v>
      </c>
      <c r="AQ222" s="13">
        <f t="shared" si="528"/>
        <v>0</v>
      </c>
      <c r="AR222" s="13">
        <f t="shared" si="529"/>
        <v>0</v>
      </c>
      <c r="AS222" s="13">
        <f t="shared" si="530"/>
        <v>0</v>
      </c>
      <c r="AT222" s="13">
        <f t="shared" si="531"/>
        <v>0</v>
      </c>
      <c r="AU222" s="13">
        <f t="shared" si="532"/>
        <v>0</v>
      </c>
      <c r="AV222" s="13">
        <f t="shared" si="533"/>
        <v>0</v>
      </c>
      <c r="AW222" s="13">
        <f t="shared" si="534"/>
        <v>0</v>
      </c>
      <c r="AX222" s="13">
        <f t="shared" si="535"/>
        <v>0</v>
      </c>
      <c r="AY222" s="13">
        <f t="shared" si="536"/>
        <v>0</v>
      </c>
      <c r="AZ222" s="13">
        <f t="shared" si="537"/>
        <v>0</v>
      </c>
      <c r="BA222" s="13">
        <f t="shared" si="538"/>
        <v>0</v>
      </c>
      <c r="BB222" s="13">
        <f t="shared" si="539"/>
        <v>0</v>
      </c>
      <c r="BC222" s="13">
        <f t="shared" si="540"/>
        <v>0</v>
      </c>
      <c r="BD222" s="13">
        <f t="shared" si="541"/>
        <v>0</v>
      </c>
      <c r="BE222" s="13">
        <f t="shared" si="542"/>
        <v>0</v>
      </c>
      <c r="BF222" s="13">
        <f t="shared" si="543"/>
        <v>0</v>
      </c>
      <c r="BG222" s="13">
        <f t="shared" si="544"/>
        <v>0</v>
      </c>
      <c r="BH222" s="13">
        <f t="shared" si="545"/>
        <v>0</v>
      </c>
      <c r="BI222" s="13">
        <f t="shared" si="546"/>
        <v>0</v>
      </c>
      <c r="BJ222" s="13">
        <f t="shared" si="547"/>
        <v>0</v>
      </c>
      <c r="BK222" s="13">
        <f t="shared" si="548"/>
        <v>0</v>
      </c>
      <c r="BL222" s="13">
        <f t="shared" si="549"/>
        <v>0</v>
      </c>
      <c r="BM222" s="13">
        <f t="shared" si="550"/>
        <v>1</v>
      </c>
      <c r="BN222" s="13">
        <f t="shared" si="551"/>
        <v>0</v>
      </c>
      <c r="BO222" s="13">
        <f t="shared" si="552"/>
        <v>0</v>
      </c>
      <c r="BP222" s="13">
        <f t="shared" si="553"/>
        <v>0</v>
      </c>
      <c r="BQ222" s="13">
        <f t="shared" si="554"/>
        <v>0</v>
      </c>
      <c r="BR222" s="13">
        <f t="shared" si="555"/>
        <v>0</v>
      </c>
      <c r="BS222" s="13">
        <f t="shared" si="556"/>
        <v>0</v>
      </c>
      <c r="BT222" s="13">
        <f t="shared" si="557"/>
        <v>0</v>
      </c>
      <c r="BU222" s="13">
        <f t="shared" si="558"/>
        <v>0</v>
      </c>
      <c r="BV222" s="13">
        <f t="shared" si="559"/>
        <v>0</v>
      </c>
      <c r="BW222" s="13">
        <f t="shared" si="560"/>
        <v>0</v>
      </c>
      <c r="BX222" s="13">
        <f t="shared" si="561"/>
        <v>0</v>
      </c>
      <c r="BY222" s="13">
        <f t="shared" si="562"/>
        <v>0</v>
      </c>
      <c r="BZ222" s="13">
        <f t="shared" si="563"/>
        <v>0</v>
      </c>
      <c r="CA222" s="13">
        <f t="shared" si="564"/>
        <v>0</v>
      </c>
      <c r="CB222" s="13">
        <f t="shared" si="565"/>
        <v>0</v>
      </c>
      <c r="CC222" s="13">
        <f t="shared" si="566"/>
        <v>0</v>
      </c>
      <c r="CD222" s="13">
        <f t="shared" si="567"/>
        <v>0</v>
      </c>
      <c r="CE222" s="13">
        <f t="shared" si="568"/>
        <v>0</v>
      </c>
      <c r="CF222" s="13">
        <f t="shared" si="569"/>
        <v>0</v>
      </c>
      <c r="CG222" s="13">
        <f t="shared" si="570"/>
        <v>0</v>
      </c>
      <c r="CH222" s="13">
        <f t="shared" si="571"/>
        <v>0</v>
      </c>
      <c r="CI222" s="13">
        <f t="shared" si="572"/>
        <v>0</v>
      </c>
      <c r="CJ222" s="13">
        <f t="shared" si="573"/>
        <v>0</v>
      </c>
      <c r="CK222" s="13">
        <f t="shared" si="574"/>
        <v>0</v>
      </c>
      <c r="CL222" s="13">
        <f t="shared" si="575"/>
        <v>0</v>
      </c>
      <c r="CM222" s="13">
        <f t="shared" si="576"/>
        <v>0</v>
      </c>
      <c r="CN222" s="13">
        <f t="shared" si="577"/>
        <v>0</v>
      </c>
      <c r="CO222" s="13">
        <f t="shared" si="578"/>
        <v>0</v>
      </c>
      <c r="CP222" s="13">
        <f t="shared" si="579"/>
        <v>0</v>
      </c>
      <c r="CQ222" s="13">
        <f t="shared" si="580"/>
        <v>0</v>
      </c>
      <c r="CR222" s="13">
        <f t="shared" si="581"/>
        <v>0</v>
      </c>
      <c r="CS222" s="13">
        <f t="shared" si="582"/>
        <v>0</v>
      </c>
      <c r="CT222" s="13">
        <f t="shared" si="583"/>
        <v>0</v>
      </c>
      <c r="CU222" s="13">
        <f t="shared" si="584"/>
        <v>0</v>
      </c>
      <c r="CV222" s="13">
        <f t="shared" si="585"/>
        <v>0</v>
      </c>
      <c r="CW222" s="13">
        <f t="shared" si="586"/>
        <v>0</v>
      </c>
      <c r="CX222" s="13">
        <f t="shared" si="587"/>
        <v>0</v>
      </c>
      <c r="CY222" s="13">
        <f t="shared" si="588"/>
        <v>0</v>
      </c>
      <c r="CZ222" s="13">
        <f t="shared" si="589"/>
        <v>0</v>
      </c>
      <c r="DA222" s="13">
        <f t="shared" si="590"/>
        <v>0</v>
      </c>
      <c r="DB222" s="13">
        <f t="shared" si="591"/>
        <v>0</v>
      </c>
      <c r="DC222" s="13">
        <f t="shared" si="592"/>
        <v>0</v>
      </c>
      <c r="DD222" s="13">
        <f t="shared" si="593"/>
        <v>0</v>
      </c>
      <c r="DE222" s="13">
        <f t="shared" si="594"/>
        <v>0</v>
      </c>
      <c r="DF222" s="13">
        <f t="shared" si="595"/>
        <v>0</v>
      </c>
      <c r="DG222" s="13">
        <f t="shared" si="596"/>
        <v>0</v>
      </c>
      <c r="DH222" s="13">
        <f t="shared" si="597"/>
        <v>0</v>
      </c>
      <c r="DI222" s="13">
        <f t="shared" si="598"/>
        <v>0</v>
      </c>
      <c r="DJ222" s="13">
        <f t="shared" si="599"/>
        <v>0</v>
      </c>
      <c r="DK222" s="13">
        <f t="shared" si="600"/>
        <v>0</v>
      </c>
      <c r="DL222" s="13">
        <f t="shared" si="601"/>
        <v>0</v>
      </c>
      <c r="DM222" s="13">
        <f t="shared" si="602"/>
        <v>0</v>
      </c>
      <c r="DN222" s="13">
        <f t="shared" si="603"/>
        <v>0</v>
      </c>
      <c r="DO222" s="13">
        <f t="shared" si="604"/>
        <v>0</v>
      </c>
      <c r="DP222" s="13">
        <f t="shared" si="605"/>
        <v>0</v>
      </c>
      <c r="DQ222" s="13">
        <f t="shared" si="606"/>
        <v>0</v>
      </c>
      <c r="DR222" s="13">
        <f t="shared" si="607"/>
        <v>0</v>
      </c>
      <c r="DS222" s="13">
        <f t="shared" si="608"/>
        <v>0</v>
      </c>
      <c r="DT222" s="13">
        <f t="shared" si="609"/>
        <v>0</v>
      </c>
      <c r="DU222" s="13">
        <f t="shared" si="610"/>
        <v>0</v>
      </c>
      <c r="DV222" s="13">
        <f t="shared" si="611"/>
        <v>0</v>
      </c>
      <c r="DW222" s="13">
        <f t="shared" si="612"/>
        <v>0</v>
      </c>
      <c r="DX222" s="13">
        <f t="shared" si="613"/>
        <v>0</v>
      </c>
      <c r="DY222" s="13">
        <f t="shared" si="614"/>
        <v>0</v>
      </c>
      <c r="DZ222" s="13">
        <f t="shared" si="615"/>
        <v>0</v>
      </c>
      <c r="EA222" s="13">
        <f t="shared" si="616"/>
        <v>0</v>
      </c>
      <c r="EB222" s="13">
        <f t="shared" si="617"/>
        <v>0</v>
      </c>
      <c r="EC222" s="13">
        <f t="shared" si="618"/>
        <v>0</v>
      </c>
      <c r="ED222" s="13">
        <f t="shared" si="619"/>
        <v>0</v>
      </c>
      <c r="EE222" s="13">
        <f t="shared" si="620"/>
        <v>0</v>
      </c>
      <c r="EF222" s="13">
        <f t="shared" si="621"/>
        <v>0</v>
      </c>
      <c r="EG222" s="13">
        <f t="shared" si="622"/>
        <v>0</v>
      </c>
      <c r="EH222" s="13">
        <f t="shared" si="623"/>
        <v>0</v>
      </c>
      <c r="EI222" s="13">
        <f t="shared" si="624"/>
        <v>0</v>
      </c>
      <c r="EJ222" s="13">
        <f t="shared" si="625"/>
        <v>0</v>
      </c>
      <c r="EK222" s="13">
        <f t="shared" si="626"/>
        <v>0</v>
      </c>
      <c r="EL222" s="13">
        <f t="shared" si="627"/>
        <v>0</v>
      </c>
      <c r="EM222" s="13">
        <f t="shared" si="628"/>
        <v>0</v>
      </c>
      <c r="EN222" s="13">
        <f t="shared" si="629"/>
        <v>0</v>
      </c>
      <c r="EO222" s="13">
        <f t="shared" si="630"/>
        <v>0</v>
      </c>
      <c r="EP222" s="13">
        <f t="shared" si="631"/>
        <v>0</v>
      </c>
      <c r="EQ222" s="13">
        <f t="shared" si="632"/>
        <v>0</v>
      </c>
      <c r="ER222" s="13">
        <f t="shared" si="633"/>
        <v>0</v>
      </c>
      <c r="ES222" s="13">
        <f t="shared" si="634"/>
        <v>0</v>
      </c>
      <c r="ET222" s="13">
        <f t="shared" si="635"/>
        <v>0</v>
      </c>
      <c r="EU222" s="13">
        <f t="shared" si="636"/>
        <v>0</v>
      </c>
      <c r="EV222" s="13">
        <f t="shared" si="637"/>
        <v>0</v>
      </c>
      <c r="EW222" s="13">
        <f t="shared" si="638"/>
        <v>0</v>
      </c>
      <c r="EX222" s="13">
        <f t="shared" si="639"/>
        <v>0</v>
      </c>
      <c r="EY222" s="13">
        <f t="shared" si="640"/>
        <v>0</v>
      </c>
      <c r="EZ222" s="13">
        <f t="shared" si="641"/>
        <v>0</v>
      </c>
      <c r="FA222" s="13">
        <f t="shared" si="642"/>
        <v>0</v>
      </c>
      <c r="FB222" s="13">
        <f t="shared" si="643"/>
        <v>0</v>
      </c>
      <c r="FC222" s="13">
        <f t="shared" si="644"/>
        <v>0</v>
      </c>
      <c r="FD222" s="13">
        <f t="shared" si="645"/>
        <v>0</v>
      </c>
      <c r="FE222" s="13">
        <f t="shared" si="646"/>
        <v>0</v>
      </c>
      <c r="FF222" s="13">
        <f t="shared" si="647"/>
        <v>0</v>
      </c>
      <c r="FG222" s="13">
        <f t="shared" si="648"/>
        <v>0</v>
      </c>
      <c r="FH222" s="13">
        <f t="shared" si="649"/>
        <v>1</v>
      </c>
      <c r="FI222" s="13">
        <f t="shared" si="650"/>
        <v>0</v>
      </c>
      <c r="FJ222" s="13">
        <f t="shared" si="651"/>
        <v>0</v>
      </c>
      <c r="FK222" s="13">
        <f t="shared" si="652"/>
        <v>0</v>
      </c>
      <c r="FL222" s="13">
        <f t="shared" si="653"/>
        <v>0</v>
      </c>
      <c r="FM222" s="13">
        <f t="shared" si="654"/>
        <v>0</v>
      </c>
      <c r="FN222" s="13">
        <f t="shared" si="655"/>
        <v>0</v>
      </c>
      <c r="FO222" s="13">
        <f t="shared" si="656"/>
        <v>0</v>
      </c>
      <c r="FP222" s="13">
        <f t="shared" si="657"/>
        <v>0</v>
      </c>
      <c r="FQ222" s="13">
        <f t="shared" si="658"/>
        <v>0</v>
      </c>
      <c r="FR222" s="13">
        <f t="shared" si="659"/>
        <v>0</v>
      </c>
      <c r="FS222" s="13">
        <f t="shared" si="660"/>
        <v>0</v>
      </c>
      <c r="FT222" s="13">
        <f t="shared" si="661"/>
        <v>0</v>
      </c>
      <c r="FU222" s="13">
        <f t="shared" si="662"/>
        <v>0</v>
      </c>
      <c r="FV222" s="13">
        <f t="shared" si="663"/>
        <v>0</v>
      </c>
      <c r="FW222" s="13">
        <f t="shared" si="664"/>
        <v>0</v>
      </c>
      <c r="FX222" s="13">
        <f t="shared" si="665"/>
        <v>0</v>
      </c>
      <c r="FY222" s="13">
        <f t="shared" si="666"/>
        <v>0</v>
      </c>
      <c r="FZ222" s="13">
        <f t="shared" si="667"/>
        <v>0</v>
      </c>
      <c r="GA222" s="13">
        <f t="shared" si="668"/>
        <v>0</v>
      </c>
      <c r="GB222" s="13">
        <f t="shared" si="669"/>
        <v>0</v>
      </c>
      <c r="GC222" s="13">
        <f t="shared" si="670"/>
        <v>0</v>
      </c>
      <c r="GD222" s="13">
        <f t="shared" si="671"/>
        <v>0</v>
      </c>
      <c r="GE222" s="13">
        <f t="shared" si="672"/>
        <v>0</v>
      </c>
      <c r="GF222" s="13">
        <f t="shared" si="673"/>
        <v>0</v>
      </c>
      <c r="GG222" s="13">
        <f t="shared" si="674"/>
        <v>0</v>
      </c>
      <c r="GH222" s="30">
        <f t="shared" si="675"/>
        <v>2</v>
      </c>
    </row>
    <row r="223" spans="1:190">
      <c r="A223" s="2">
        <f>'database including 834 studies'!A223</f>
        <v>222</v>
      </c>
      <c r="B223" s="2">
        <f>'database including 834 studies'!J223</f>
        <v>1</v>
      </c>
      <c r="C223" s="2">
        <f>'database including 834 studies'!K223</f>
        <v>3</v>
      </c>
      <c r="D223" s="2">
        <f>'database including 834 studies'!L223</f>
        <v>1</v>
      </c>
      <c r="E223" s="2">
        <f>'database including 834 studies'!M223</f>
        <v>1</v>
      </c>
      <c r="F223" s="2">
        <f>'database including 834 studies'!N223</f>
        <v>0</v>
      </c>
      <c r="G223" s="2">
        <f>'database including 834 studies'!O223</f>
        <v>0</v>
      </c>
      <c r="H223" s="2">
        <f>'database including 834 studies'!P223</f>
        <v>1</v>
      </c>
      <c r="I223" s="2">
        <f>'database including 834 studies'!Q223</f>
        <v>0</v>
      </c>
      <c r="J223" s="2">
        <f>'database including 834 studies'!R223</f>
        <v>2019</v>
      </c>
      <c r="K223" s="29">
        <f>'database including 834 studies'!A753</f>
        <v>752</v>
      </c>
      <c r="L223" s="2">
        <f>'database including 834 studies'!J753</f>
        <v>0</v>
      </c>
      <c r="M223" s="2">
        <f>'database including 834 studies'!K753</f>
        <v>4</v>
      </c>
      <c r="N223" s="2">
        <f>'database including 834 studies'!L753</f>
        <v>0</v>
      </c>
      <c r="O223" s="2">
        <f>'database including 834 studies'!M753</f>
        <v>1</v>
      </c>
      <c r="P223" s="2">
        <f>'database including 834 studies'!N753</f>
        <v>1</v>
      </c>
      <c r="Q223" s="2">
        <f>'database including 834 studies'!O753</f>
        <v>1</v>
      </c>
      <c r="R223" s="2">
        <f>'database including 834 studies'!P753</f>
        <v>1</v>
      </c>
      <c r="S223" s="2">
        <f>'database including 834 studies'!Q753</f>
        <v>0</v>
      </c>
      <c r="T223" s="2">
        <f>'database including 834 studies'!R753</f>
        <v>2019</v>
      </c>
      <c r="V223" s="13">
        <f t="shared" si="507"/>
        <v>0</v>
      </c>
      <c r="W223" s="13">
        <f t="shared" si="508"/>
        <v>0</v>
      </c>
      <c r="X223" s="13">
        <f t="shared" si="509"/>
        <v>0</v>
      </c>
      <c r="Y223" s="13">
        <f t="shared" si="510"/>
        <v>0</v>
      </c>
      <c r="Z223" s="13">
        <f t="shared" si="511"/>
        <v>0</v>
      </c>
      <c r="AA223" s="13">
        <f t="shared" si="512"/>
        <v>0</v>
      </c>
      <c r="AB223" s="13">
        <f t="shared" si="513"/>
        <v>0</v>
      </c>
      <c r="AC223" s="13">
        <f t="shared" si="514"/>
        <v>0</v>
      </c>
      <c r="AD223" s="13">
        <f t="shared" si="515"/>
        <v>0</v>
      </c>
      <c r="AE223" s="13">
        <f t="shared" si="516"/>
        <v>0</v>
      </c>
      <c r="AF223" s="13">
        <f t="shared" si="517"/>
        <v>0</v>
      </c>
      <c r="AG223" s="13">
        <f t="shared" si="518"/>
        <v>0</v>
      </c>
      <c r="AH223" s="13">
        <f t="shared" si="519"/>
        <v>0</v>
      </c>
      <c r="AI223" s="13">
        <f t="shared" si="520"/>
        <v>0</v>
      </c>
      <c r="AJ223" s="13">
        <f t="shared" si="521"/>
        <v>0</v>
      </c>
      <c r="AK223" s="13">
        <f t="shared" si="522"/>
        <v>0</v>
      </c>
      <c r="AL223" s="13">
        <f t="shared" si="523"/>
        <v>0</v>
      </c>
      <c r="AM223" s="13">
        <f t="shared" si="524"/>
        <v>0</v>
      </c>
      <c r="AN223" s="13">
        <f t="shared" si="525"/>
        <v>0</v>
      </c>
      <c r="AO223" s="13">
        <f t="shared" si="526"/>
        <v>0</v>
      </c>
      <c r="AP223" s="13">
        <f t="shared" si="527"/>
        <v>0</v>
      </c>
      <c r="AQ223" s="13">
        <f t="shared" si="528"/>
        <v>0</v>
      </c>
      <c r="AR223" s="13">
        <f t="shared" si="529"/>
        <v>0</v>
      </c>
      <c r="AS223" s="13">
        <f t="shared" si="530"/>
        <v>0</v>
      </c>
      <c r="AT223" s="13">
        <f t="shared" si="531"/>
        <v>0</v>
      </c>
      <c r="AU223" s="13">
        <f t="shared" si="532"/>
        <v>0</v>
      </c>
      <c r="AV223" s="13">
        <f t="shared" si="533"/>
        <v>0</v>
      </c>
      <c r="AW223" s="13">
        <f t="shared" si="534"/>
        <v>0</v>
      </c>
      <c r="AX223" s="13">
        <f t="shared" si="535"/>
        <v>0</v>
      </c>
      <c r="AY223" s="13">
        <f t="shared" si="536"/>
        <v>0</v>
      </c>
      <c r="AZ223" s="13">
        <f t="shared" si="537"/>
        <v>0</v>
      </c>
      <c r="BA223" s="13">
        <f t="shared" si="538"/>
        <v>0</v>
      </c>
      <c r="BB223" s="13">
        <f t="shared" si="539"/>
        <v>0</v>
      </c>
      <c r="BC223" s="13">
        <f t="shared" si="540"/>
        <v>0</v>
      </c>
      <c r="BD223" s="13">
        <f t="shared" si="541"/>
        <v>0</v>
      </c>
      <c r="BE223" s="13">
        <f t="shared" si="542"/>
        <v>0</v>
      </c>
      <c r="BF223" s="13">
        <f t="shared" si="543"/>
        <v>0</v>
      </c>
      <c r="BG223" s="13">
        <f t="shared" si="544"/>
        <v>0</v>
      </c>
      <c r="BH223" s="13">
        <f t="shared" si="545"/>
        <v>0</v>
      </c>
      <c r="BI223" s="13">
        <f t="shared" si="546"/>
        <v>0</v>
      </c>
      <c r="BJ223" s="13">
        <f t="shared" si="547"/>
        <v>0</v>
      </c>
      <c r="BK223" s="13">
        <f t="shared" si="548"/>
        <v>0</v>
      </c>
      <c r="BL223" s="13">
        <f t="shared" si="549"/>
        <v>0</v>
      </c>
      <c r="BM223" s="13">
        <f t="shared" si="550"/>
        <v>0</v>
      </c>
      <c r="BN223" s="13">
        <f t="shared" si="551"/>
        <v>1</v>
      </c>
      <c r="BO223" s="13">
        <f t="shared" si="552"/>
        <v>0</v>
      </c>
      <c r="BP223" s="13">
        <f t="shared" si="553"/>
        <v>0</v>
      </c>
      <c r="BQ223" s="13">
        <f t="shared" si="554"/>
        <v>0</v>
      </c>
      <c r="BR223" s="13">
        <f t="shared" si="555"/>
        <v>0</v>
      </c>
      <c r="BS223" s="13">
        <f t="shared" si="556"/>
        <v>0</v>
      </c>
      <c r="BT223" s="13">
        <f t="shared" si="557"/>
        <v>0</v>
      </c>
      <c r="BU223" s="13">
        <f t="shared" si="558"/>
        <v>0</v>
      </c>
      <c r="BV223" s="13">
        <f t="shared" si="559"/>
        <v>0</v>
      </c>
      <c r="BW223" s="13">
        <f t="shared" si="560"/>
        <v>0</v>
      </c>
      <c r="BX223" s="13">
        <f t="shared" si="561"/>
        <v>0</v>
      </c>
      <c r="BY223" s="13">
        <f t="shared" si="562"/>
        <v>0</v>
      </c>
      <c r="BZ223" s="13">
        <f t="shared" si="563"/>
        <v>0</v>
      </c>
      <c r="CA223" s="13">
        <f t="shared" si="564"/>
        <v>0</v>
      </c>
      <c r="CB223" s="13">
        <f t="shared" si="565"/>
        <v>0</v>
      </c>
      <c r="CC223" s="13">
        <f t="shared" si="566"/>
        <v>0</v>
      </c>
      <c r="CD223" s="13">
        <f t="shared" si="567"/>
        <v>0</v>
      </c>
      <c r="CE223" s="13">
        <f t="shared" si="568"/>
        <v>0</v>
      </c>
      <c r="CF223" s="13">
        <f t="shared" si="569"/>
        <v>0</v>
      </c>
      <c r="CG223" s="13">
        <f t="shared" si="570"/>
        <v>0</v>
      </c>
      <c r="CH223" s="13">
        <f t="shared" si="571"/>
        <v>0</v>
      </c>
      <c r="CI223" s="13">
        <f t="shared" si="572"/>
        <v>0</v>
      </c>
      <c r="CJ223" s="13">
        <f t="shared" si="573"/>
        <v>0</v>
      </c>
      <c r="CK223" s="13">
        <f t="shared" si="574"/>
        <v>0</v>
      </c>
      <c r="CL223" s="13">
        <f t="shared" si="575"/>
        <v>0</v>
      </c>
      <c r="CM223" s="13">
        <f t="shared" si="576"/>
        <v>0</v>
      </c>
      <c r="CN223" s="13">
        <f t="shared" si="577"/>
        <v>0</v>
      </c>
      <c r="CO223" s="13">
        <f t="shared" si="578"/>
        <v>0</v>
      </c>
      <c r="CP223" s="13">
        <f t="shared" si="579"/>
        <v>0</v>
      </c>
      <c r="CQ223" s="13">
        <f t="shared" si="580"/>
        <v>0</v>
      </c>
      <c r="CR223" s="13">
        <f t="shared" si="581"/>
        <v>0</v>
      </c>
      <c r="CS223" s="13">
        <f t="shared" si="582"/>
        <v>0</v>
      </c>
      <c r="CT223" s="13">
        <f t="shared" si="583"/>
        <v>0</v>
      </c>
      <c r="CU223" s="13">
        <f t="shared" si="584"/>
        <v>0</v>
      </c>
      <c r="CV223" s="13">
        <f t="shared" si="585"/>
        <v>0</v>
      </c>
      <c r="CW223" s="13">
        <f t="shared" si="586"/>
        <v>0</v>
      </c>
      <c r="CX223" s="13">
        <f t="shared" si="587"/>
        <v>0</v>
      </c>
      <c r="CY223" s="13">
        <f t="shared" si="588"/>
        <v>0</v>
      </c>
      <c r="CZ223" s="13">
        <f t="shared" si="589"/>
        <v>0</v>
      </c>
      <c r="DA223" s="13">
        <f t="shared" si="590"/>
        <v>0</v>
      </c>
      <c r="DB223" s="13">
        <f t="shared" si="591"/>
        <v>0</v>
      </c>
      <c r="DC223" s="13">
        <f t="shared" si="592"/>
        <v>0</v>
      </c>
      <c r="DD223" s="13">
        <f t="shared" si="593"/>
        <v>0</v>
      </c>
      <c r="DE223" s="13">
        <f t="shared" si="594"/>
        <v>0</v>
      </c>
      <c r="DF223" s="13">
        <f t="shared" si="595"/>
        <v>0</v>
      </c>
      <c r="DG223" s="13">
        <f t="shared" si="596"/>
        <v>0</v>
      </c>
      <c r="DH223" s="13">
        <f t="shared" si="597"/>
        <v>0</v>
      </c>
      <c r="DI223" s="13">
        <f t="shared" si="598"/>
        <v>0</v>
      </c>
      <c r="DJ223" s="13">
        <f t="shared" si="599"/>
        <v>0</v>
      </c>
      <c r="DK223" s="13">
        <f t="shared" si="600"/>
        <v>0</v>
      </c>
      <c r="DL223" s="13">
        <f t="shared" si="601"/>
        <v>0</v>
      </c>
      <c r="DM223" s="13">
        <f t="shared" si="602"/>
        <v>0</v>
      </c>
      <c r="DN223" s="13">
        <f t="shared" si="603"/>
        <v>0</v>
      </c>
      <c r="DO223" s="13">
        <f t="shared" si="604"/>
        <v>0</v>
      </c>
      <c r="DP223" s="13">
        <f t="shared" si="605"/>
        <v>0</v>
      </c>
      <c r="DQ223" s="13">
        <f t="shared" si="606"/>
        <v>0</v>
      </c>
      <c r="DR223" s="13">
        <f t="shared" si="607"/>
        <v>0</v>
      </c>
      <c r="DS223" s="13">
        <f t="shared" si="608"/>
        <v>0</v>
      </c>
      <c r="DT223" s="13">
        <f t="shared" si="609"/>
        <v>0</v>
      </c>
      <c r="DU223" s="13">
        <f t="shared" si="610"/>
        <v>0</v>
      </c>
      <c r="DV223" s="13">
        <f t="shared" si="611"/>
        <v>0</v>
      </c>
      <c r="DW223" s="13">
        <f t="shared" si="612"/>
        <v>0</v>
      </c>
      <c r="DX223" s="13">
        <f t="shared" si="613"/>
        <v>0</v>
      </c>
      <c r="DY223" s="13">
        <f t="shared" si="614"/>
        <v>0</v>
      </c>
      <c r="DZ223" s="13">
        <f t="shared" si="615"/>
        <v>0</v>
      </c>
      <c r="EA223" s="13">
        <f t="shared" si="616"/>
        <v>0</v>
      </c>
      <c r="EB223" s="13">
        <f t="shared" si="617"/>
        <v>0</v>
      </c>
      <c r="EC223" s="13">
        <f t="shared" si="618"/>
        <v>0</v>
      </c>
      <c r="ED223" s="13">
        <f t="shared" si="619"/>
        <v>0</v>
      </c>
      <c r="EE223" s="13">
        <f t="shared" si="620"/>
        <v>0</v>
      </c>
      <c r="EF223" s="13">
        <f t="shared" si="621"/>
        <v>0</v>
      </c>
      <c r="EG223" s="13">
        <f t="shared" si="622"/>
        <v>0</v>
      </c>
      <c r="EH223" s="13">
        <f t="shared" si="623"/>
        <v>0</v>
      </c>
      <c r="EI223" s="13">
        <f t="shared" si="624"/>
        <v>0</v>
      </c>
      <c r="EJ223" s="13">
        <f t="shared" si="625"/>
        <v>0</v>
      </c>
      <c r="EK223" s="13">
        <f t="shared" si="626"/>
        <v>0</v>
      </c>
      <c r="EL223" s="13">
        <f t="shared" si="627"/>
        <v>0</v>
      </c>
      <c r="EM223" s="13">
        <f t="shared" si="628"/>
        <v>0</v>
      </c>
      <c r="EN223" s="13">
        <f t="shared" si="629"/>
        <v>0</v>
      </c>
      <c r="EO223" s="13">
        <f t="shared" si="630"/>
        <v>0</v>
      </c>
      <c r="EP223" s="13">
        <f t="shared" si="631"/>
        <v>0</v>
      </c>
      <c r="EQ223" s="13">
        <f t="shared" si="632"/>
        <v>0</v>
      </c>
      <c r="ER223" s="13">
        <f t="shared" si="633"/>
        <v>0</v>
      </c>
      <c r="ES223" s="13">
        <f t="shared" si="634"/>
        <v>0</v>
      </c>
      <c r="ET223" s="13">
        <f t="shared" si="635"/>
        <v>0</v>
      </c>
      <c r="EU223" s="13">
        <f t="shared" si="636"/>
        <v>0</v>
      </c>
      <c r="EV223" s="13">
        <f t="shared" si="637"/>
        <v>0</v>
      </c>
      <c r="EW223" s="13">
        <f t="shared" si="638"/>
        <v>0</v>
      </c>
      <c r="EX223" s="13">
        <f t="shared" si="639"/>
        <v>0</v>
      </c>
      <c r="EY223" s="13">
        <f t="shared" si="640"/>
        <v>0</v>
      </c>
      <c r="EZ223" s="13">
        <f t="shared" si="641"/>
        <v>0</v>
      </c>
      <c r="FA223" s="13">
        <f t="shared" si="642"/>
        <v>0</v>
      </c>
      <c r="FB223" s="13">
        <f t="shared" si="643"/>
        <v>0</v>
      </c>
      <c r="FC223" s="13">
        <f t="shared" si="644"/>
        <v>0</v>
      </c>
      <c r="FD223" s="13">
        <f t="shared" si="645"/>
        <v>0</v>
      </c>
      <c r="FE223" s="13">
        <f t="shared" si="646"/>
        <v>0</v>
      </c>
      <c r="FF223" s="13">
        <f t="shared" si="647"/>
        <v>1</v>
      </c>
      <c r="FG223" s="13">
        <f t="shared" si="648"/>
        <v>0</v>
      </c>
      <c r="FH223" s="13">
        <f t="shared" si="649"/>
        <v>0</v>
      </c>
      <c r="FI223" s="13">
        <f t="shared" si="650"/>
        <v>0</v>
      </c>
      <c r="FJ223" s="13">
        <f t="shared" si="651"/>
        <v>0</v>
      </c>
      <c r="FK223" s="13">
        <f t="shared" si="652"/>
        <v>0</v>
      </c>
      <c r="FL223" s="13">
        <f t="shared" si="653"/>
        <v>0</v>
      </c>
      <c r="FM223" s="13">
        <f t="shared" si="654"/>
        <v>0</v>
      </c>
      <c r="FN223" s="13">
        <f t="shared" si="655"/>
        <v>0</v>
      </c>
      <c r="FO223" s="13">
        <f t="shared" si="656"/>
        <v>0</v>
      </c>
      <c r="FP223" s="13">
        <f t="shared" si="657"/>
        <v>0</v>
      </c>
      <c r="FQ223" s="13">
        <f t="shared" si="658"/>
        <v>0</v>
      </c>
      <c r="FR223" s="13">
        <f t="shared" si="659"/>
        <v>0</v>
      </c>
      <c r="FS223" s="13">
        <f t="shared" si="660"/>
        <v>0</v>
      </c>
      <c r="FT223" s="13">
        <f t="shared" si="661"/>
        <v>0</v>
      </c>
      <c r="FU223" s="13">
        <f t="shared" si="662"/>
        <v>0</v>
      </c>
      <c r="FV223" s="13">
        <f t="shared" si="663"/>
        <v>0</v>
      </c>
      <c r="FW223" s="13">
        <f t="shared" si="664"/>
        <v>0</v>
      </c>
      <c r="FX223" s="13">
        <f t="shared" si="665"/>
        <v>0</v>
      </c>
      <c r="FY223" s="13">
        <f t="shared" si="666"/>
        <v>0</v>
      </c>
      <c r="FZ223" s="13">
        <f t="shared" si="667"/>
        <v>0</v>
      </c>
      <c r="GA223" s="13">
        <f t="shared" si="668"/>
        <v>0</v>
      </c>
      <c r="GB223" s="13">
        <f t="shared" si="669"/>
        <v>0</v>
      </c>
      <c r="GC223" s="13">
        <f t="shared" si="670"/>
        <v>0</v>
      </c>
      <c r="GD223" s="13">
        <f t="shared" si="671"/>
        <v>0</v>
      </c>
      <c r="GE223" s="13">
        <f t="shared" si="672"/>
        <v>0</v>
      </c>
      <c r="GF223" s="13">
        <f t="shared" si="673"/>
        <v>0</v>
      </c>
      <c r="GG223" s="13">
        <f t="shared" si="674"/>
        <v>0</v>
      </c>
      <c r="GH223" s="30">
        <f t="shared" si="675"/>
        <v>2</v>
      </c>
    </row>
    <row r="224" spans="1:190">
      <c r="A224" s="2">
        <f>'database including 834 studies'!A224</f>
        <v>223</v>
      </c>
      <c r="B224" s="2">
        <f>'database including 834 studies'!J224</f>
        <v>1</v>
      </c>
      <c r="C224" s="2">
        <f>'database including 834 studies'!K224</f>
        <v>3</v>
      </c>
      <c r="D224" s="2">
        <f>'database including 834 studies'!L224</f>
        <v>1</v>
      </c>
      <c r="E224" s="2">
        <f>'database including 834 studies'!M224</f>
        <v>1</v>
      </c>
      <c r="F224" s="2">
        <f>'database including 834 studies'!N224</f>
        <v>0</v>
      </c>
      <c r="G224" s="2">
        <f>'database including 834 studies'!O224</f>
        <v>1</v>
      </c>
      <c r="H224" s="2">
        <f>'database including 834 studies'!P224</f>
        <v>0</v>
      </c>
      <c r="I224" s="2">
        <f>'database including 834 studies'!Q224</f>
        <v>0</v>
      </c>
      <c r="J224" s="2">
        <f>'database including 834 studies'!R224</f>
        <v>2021</v>
      </c>
      <c r="K224" s="29">
        <f>'database including 834 studies'!A754</f>
        <v>753</v>
      </c>
      <c r="L224" s="2">
        <f>'database including 834 studies'!J754</f>
        <v>0</v>
      </c>
      <c r="M224" s="2">
        <f>'database including 834 studies'!K754</f>
        <v>4</v>
      </c>
      <c r="N224" s="2">
        <f>'database including 834 studies'!L754</f>
        <v>0</v>
      </c>
      <c r="O224" s="2">
        <f>'database including 834 studies'!M754</f>
        <v>1</v>
      </c>
      <c r="P224" s="2">
        <f>'database including 834 studies'!N754</f>
        <v>1</v>
      </c>
      <c r="Q224" s="2">
        <f>'database including 834 studies'!O754</f>
        <v>1</v>
      </c>
      <c r="R224" s="2">
        <f>'database including 834 studies'!P754</f>
        <v>0</v>
      </c>
      <c r="S224" s="2">
        <f>'database including 834 studies'!Q754</f>
        <v>1</v>
      </c>
      <c r="T224" s="2">
        <f>'database including 834 studies'!R754</f>
        <v>2018</v>
      </c>
      <c r="V224" s="13">
        <f t="shared" si="507"/>
        <v>0</v>
      </c>
      <c r="W224" s="13">
        <f t="shared" si="508"/>
        <v>0</v>
      </c>
      <c r="X224" s="13">
        <f t="shared" si="509"/>
        <v>0</v>
      </c>
      <c r="Y224" s="13">
        <f t="shared" si="510"/>
        <v>0</v>
      </c>
      <c r="Z224" s="13">
        <f t="shared" si="511"/>
        <v>0</v>
      </c>
      <c r="AA224" s="13">
        <f t="shared" si="512"/>
        <v>0</v>
      </c>
      <c r="AB224" s="13">
        <f t="shared" si="513"/>
        <v>0</v>
      </c>
      <c r="AC224" s="13">
        <f t="shared" si="514"/>
        <v>0</v>
      </c>
      <c r="AD224" s="13">
        <f t="shared" si="515"/>
        <v>0</v>
      </c>
      <c r="AE224" s="13">
        <f t="shared" si="516"/>
        <v>0</v>
      </c>
      <c r="AF224" s="13">
        <f t="shared" si="517"/>
        <v>0</v>
      </c>
      <c r="AG224" s="13">
        <f t="shared" si="518"/>
        <v>0</v>
      </c>
      <c r="AH224" s="13">
        <f t="shared" si="519"/>
        <v>0</v>
      </c>
      <c r="AI224" s="13">
        <f t="shared" si="520"/>
        <v>0</v>
      </c>
      <c r="AJ224" s="13">
        <f t="shared" si="521"/>
        <v>0</v>
      </c>
      <c r="AK224" s="13">
        <f t="shared" si="522"/>
        <v>0</v>
      </c>
      <c r="AL224" s="13">
        <f t="shared" si="523"/>
        <v>0</v>
      </c>
      <c r="AM224" s="13">
        <f t="shared" si="524"/>
        <v>0</v>
      </c>
      <c r="AN224" s="13">
        <f t="shared" si="525"/>
        <v>0</v>
      </c>
      <c r="AO224" s="13">
        <f t="shared" si="526"/>
        <v>0</v>
      </c>
      <c r="AP224" s="13">
        <f t="shared" si="527"/>
        <v>0</v>
      </c>
      <c r="AQ224" s="13">
        <f t="shared" si="528"/>
        <v>0</v>
      </c>
      <c r="AR224" s="13">
        <f t="shared" si="529"/>
        <v>0</v>
      </c>
      <c r="AS224" s="13">
        <f t="shared" si="530"/>
        <v>0</v>
      </c>
      <c r="AT224" s="13">
        <f t="shared" si="531"/>
        <v>0</v>
      </c>
      <c r="AU224" s="13">
        <f t="shared" si="532"/>
        <v>0</v>
      </c>
      <c r="AV224" s="13">
        <f t="shared" si="533"/>
        <v>0</v>
      </c>
      <c r="AW224" s="13">
        <f t="shared" si="534"/>
        <v>0</v>
      </c>
      <c r="AX224" s="13">
        <f t="shared" si="535"/>
        <v>0</v>
      </c>
      <c r="AY224" s="13">
        <f t="shared" si="536"/>
        <v>0</v>
      </c>
      <c r="AZ224" s="13">
        <f t="shared" si="537"/>
        <v>0</v>
      </c>
      <c r="BA224" s="13">
        <f t="shared" si="538"/>
        <v>0</v>
      </c>
      <c r="BB224" s="13">
        <f t="shared" si="539"/>
        <v>0</v>
      </c>
      <c r="BC224" s="13">
        <f t="shared" si="540"/>
        <v>0</v>
      </c>
      <c r="BD224" s="13">
        <f t="shared" si="541"/>
        <v>0</v>
      </c>
      <c r="BE224" s="13">
        <f t="shared" si="542"/>
        <v>0</v>
      </c>
      <c r="BF224" s="13">
        <f t="shared" si="543"/>
        <v>0</v>
      </c>
      <c r="BG224" s="13">
        <f t="shared" si="544"/>
        <v>0</v>
      </c>
      <c r="BH224" s="13">
        <f t="shared" si="545"/>
        <v>0</v>
      </c>
      <c r="BI224" s="13">
        <f t="shared" si="546"/>
        <v>0</v>
      </c>
      <c r="BJ224" s="13">
        <f t="shared" si="547"/>
        <v>0</v>
      </c>
      <c r="BK224" s="13">
        <f t="shared" si="548"/>
        <v>0</v>
      </c>
      <c r="BL224" s="13">
        <f t="shared" si="549"/>
        <v>0</v>
      </c>
      <c r="BM224" s="13">
        <f t="shared" si="550"/>
        <v>0</v>
      </c>
      <c r="BN224" s="13">
        <f t="shared" si="551"/>
        <v>0</v>
      </c>
      <c r="BO224" s="13">
        <f t="shared" si="552"/>
        <v>0</v>
      </c>
      <c r="BP224" s="13">
        <f t="shared" si="553"/>
        <v>1</v>
      </c>
      <c r="BQ224" s="13">
        <f t="shared" si="554"/>
        <v>0</v>
      </c>
      <c r="BR224" s="13">
        <f t="shared" si="555"/>
        <v>0</v>
      </c>
      <c r="BS224" s="13">
        <f t="shared" si="556"/>
        <v>0</v>
      </c>
      <c r="BT224" s="13">
        <f t="shared" si="557"/>
        <v>0</v>
      </c>
      <c r="BU224" s="13">
        <f t="shared" si="558"/>
        <v>0</v>
      </c>
      <c r="BV224" s="13">
        <f t="shared" si="559"/>
        <v>0</v>
      </c>
      <c r="BW224" s="13">
        <f t="shared" si="560"/>
        <v>0</v>
      </c>
      <c r="BX224" s="13">
        <f t="shared" si="561"/>
        <v>0</v>
      </c>
      <c r="BY224" s="13">
        <f t="shared" si="562"/>
        <v>0</v>
      </c>
      <c r="BZ224" s="13">
        <f t="shared" si="563"/>
        <v>0</v>
      </c>
      <c r="CA224" s="13">
        <f t="shared" si="564"/>
        <v>0</v>
      </c>
      <c r="CB224" s="13">
        <f t="shared" si="565"/>
        <v>0</v>
      </c>
      <c r="CC224" s="13">
        <f t="shared" si="566"/>
        <v>0</v>
      </c>
      <c r="CD224" s="13">
        <f t="shared" si="567"/>
        <v>0</v>
      </c>
      <c r="CE224" s="13">
        <f t="shared" si="568"/>
        <v>0</v>
      </c>
      <c r="CF224" s="13">
        <f t="shared" si="569"/>
        <v>0</v>
      </c>
      <c r="CG224" s="13">
        <f t="shared" si="570"/>
        <v>0</v>
      </c>
      <c r="CH224" s="13">
        <f t="shared" si="571"/>
        <v>0</v>
      </c>
      <c r="CI224" s="13">
        <f t="shared" si="572"/>
        <v>0</v>
      </c>
      <c r="CJ224" s="13">
        <f t="shared" si="573"/>
        <v>0</v>
      </c>
      <c r="CK224" s="13">
        <f t="shared" si="574"/>
        <v>0</v>
      </c>
      <c r="CL224" s="13">
        <f t="shared" si="575"/>
        <v>0</v>
      </c>
      <c r="CM224" s="13">
        <f t="shared" si="576"/>
        <v>0</v>
      </c>
      <c r="CN224" s="13">
        <f t="shared" si="577"/>
        <v>0</v>
      </c>
      <c r="CO224" s="13">
        <f t="shared" si="578"/>
        <v>0</v>
      </c>
      <c r="CP224" s="13">
        <f t="shared" si="579"/>
        <v>0</v>
      </c>
      <c r="CQ224" s="13">
        <f t="shared" si="580"/>
        <v>0</v>
      </c>
      <c r="CR224" s="13">
        <f t="shared" si="581"/>
        <v>0</v>
      </c>
      <c r="CS224" s="13">
        <f t="shared" si="582"/>
        <v>0</v>
      </c>
      <c r="CT224" s="13">
        <f t="shared" si="583"/>
        <v>0</v>
      </c>
      <c r="CU224" s="13">
        <f t="shared" si="584"/>
        <v>0</v>
      </c>
      <c r="CV224" s="13">
        <f t="shared" si="585"/>
        <v>0</v>
      </c>
      <c r="CW224" s="13">
        <f t="shared" si="586"/>
        <v>0</v>
      </c>
      <c r="CX224" s="13">
        <f t="shared" si="587"/>
        <v>0</v>
      </c>
      <c r="CY224" s="13">
        <f t="shared" si="588"/>
        <v>0</v>
      </c>
      <c r="CZ224" s="13">
        <f t="shared" si="589"/>
        <v>0</v>
      </c>
      <c r="DA224" s="13">
        <f t="shared" si="590"/>
        <v>0</v>
      </c>
      <c r="DB224" s="13">
        <f t="shared" si="591"/>
        <v>0</v>
      </c>
      <c r="DC224" s="13">
        <f t="shared" si="592"/>
        <v>0</v>
      </c>
      <c r="DD224" s="13">
        <f t="shared" si="593"/>
        <v>0</v>
      </c>
      <c r="DE224" s="13">
        <f t="shared" si="594"/>
        <v>0</v>
      </c>
      <c r="DF224" s="13">
        <f t="shared" si="595"/>
        <v>0</v>
      </c>
      <c r="DG224" s="13">
        <f t="shared" si="596"/>
        <v>0</v>
      </c>
      <c r="DH224" s="13">
        <f t="shared" si="597"/>
        <v>0</v>
      </c>
      <c r="DI224" s="13">
        <f t="shared" si="598"/>
        <v>0</v>
      </c>
      <c r="DJ224" s="13">
        <f t="shared" si="599"/>
        <v>0</v>
      </c>
      <c r="DK224" s="13">
        <f t="shared" si="600"/>
        <v>0</v>
      </c>
      <c r="DL224" s="13">
        <f t="shared" si="601"/>
        <v>0</v>
      </c>
      <c r="DM224" s="13">
        <f t="shared" si="602"/>
        <v>0</v>
      </c>
      <c r="DN224" s="13">
        <f t="shared" si="603"/>
        <v>0</v>
      </c>
      <c r="DO224" s="13">
        <f t="shared" si="604"/>
        <v>0</v>
      </c>
      <c r="DP224" s="13">
        <f t="shared" si="605"/>
        <v>0</v>
      </c>
      <c r="DQ224" s="13">
        <f t="shared" si="606"/>
        <v>0</v>
      </c>
      <c r="DR224" s="13">
        <f t="shared" si="607"/>
        <v>0</v>
      </c>
      <c r="DS224" s="13">
        <f t="shared" si="608"/>
        <v>0</v>
      </c>
      <c r="DT224" s="13">
        <f t="shared" si="609"/>
        <v>0</v>
      </c>
      <c r="DU224" s="13">
        <f t="shared" si="610"/>
        <v>0</v>
      </c>
      <c r="DV224" s="13">
        <f t="shared" si="611"/>
        <v>0</v>
      </c>
      <c r="DW224" s="13">
        <f t="shared" si="612"/>
        <v>0</v>
      </c>
      <c r="DX224" s="13">
        <f t="shared" si="613"/>
        <v>0</v>
      </c>
      <c r="DY224" s="13">
        <f t="shared" si="614"/>
        <v>0</v>
      </c>
      <c r="DZ224" s="13">
        <f t="shared" si="615"/>
        <v>0</v>
      </c>
      <c r="EA224" s="13">
        <f t="shared" si="616"/>
        <v>0</v>
      </c>
      <c r="EB224" s="13">
        <f t="shared" si="617"/>
        <v>0</v>
      </c>
      <c r="EC224" s="13">
        <f t="shared" si="618"/>
        <v>0</v>
      </c>
      <c r="ED224" s="13">
        <f t="shared" si="619"/>
        <v>0</v>
      </c>
      <c r="EE224" s="13">
        <f t="shared" si="620"/>
        <v>0</v>
      </c>
      <c r="EF224" s="13">
        <f t="shared" si="621"/>
        <v>0</v>
      </c>
      <c r="EG224" s="13">
        <f t="shared" si="622"/>
        <v>0</v>
      </c>
      <c r="EH224" s="13">
        <f t="shared" si="623"/>
        <v>0</v>
      </c>
      <c r="EI224" s="13">
        <f t="shared" si="624"/>
        <v>0</v>
      </c>
      <c r="EJ224" s="13">
        <f t="shared" si="625"/>
        <v>0</v>
      </c>
      <c r="EK224" s="13">
        <f t="shared" si="626"/>
        <v>0</v>
      </c>
      <c r="EL224" s="13">
        <f t="shared" si="627"/>
        <v>0</v>
      </c>
      <c r="EM224" s="13">
        <f t="shared" si="628"/>
        <v>0</v>
      </c>
      <c r="EN224" s="13">
        <f t="shared" si="629"/>
        <v>0</v>
      </c>
      <c r="EO224" s="13">
        <f t="shared" si="630"/>
        <v>0</v>
      </c>
      <c r="EP224" s="13">
        <f t="shared" si="631"/>
        <v>0</v>
      </c>
      <c r="EQ224" s="13">
        <f t="shared" si="632"/>
        <v>0</v>
      </c>
      <c r="ER224" s="13">
        <f t="shared" si="633"/>
        <v>0</v>
      </c>
      <c r="ES224" s="13">
        <f t="shared" si="634"/>
        <v>0</v>
      </c>
      <c r="ET224" s="13">
        <f t="shared" si="635"/>
        <v>0</v>
      </c>
      <c r="EU224" s="13">
        <f t="shared" si="636"/>
        <v>0</v>
      </c>
      <c r="EV224" s="13">
        <f t="shared" si="637"/>
        <v>0</v>
      </c>
      <c r="EW224" s="13">
        <f t="shared" si="638"/>
        <v>0</v>
      </c>
      <c r="EX224" s="13">
        <f t="shared" si="639"/>
        <v>0</v>
      </c>
      <c r="EY224" s="13">
        <f t="shared" si="640"/>
        <v>0</v>
      </c>
      <c r="EZ224" s="13">
        <f t="shared" si="641"/>
        <v>0</v>
      </c>
      <c r="FA224" s="13">
        <f t="shared" si="642"/>
        <v>0</v>
      </c>
      <c r="FB224" s="13">
        <f t="shared" si="643"/>
        <v>0</v>
      </c>
      <c r="FC224" s="13">
        <f t="shared" si="644"/>
        <v>0</v>
      </c>
      <c r="FD224" s="13">
        <f t="shared" si="645"/>
        <v>0</v>
      </c>
      <c r="FE224" s="13">
        <f t="shared" si="646"/>
        <v>1</v>
      </c>
      <c r="FF224" s="13">
        <f t="shared" si="647"/>
        <v>0</v>
      </c>
      <c r="FG224" s="13">
        <f t="shared" si="648"/>
        <v>0</v>
      </c>
      <c r="FH224" s="13">
        <f t="shared" si="649"/>
        <v>0</v>
      </c>
      <c r="FI224" s="13">
        <f t="shared" si="650"/>
        <v>0</v>
      </c>
      <c r="FJ224" s="13">
        <f t="shared" si="651"/>
        <v>0</v>
      </c>
      <c r="FK224" s="13">
        <f t="shared" si="652"/>
        <v>0</v>
      </c>
      <c r="FL224" s="13">
        <f t="shared" si="653"/>
        <v>0</v>
      </c>
      <c r="FM224" s="13">
        <f t="shared" si="654"/>
        <v>0</v>
      </c>
      <c r="FN224" s="13">
        <f t="shared" si="655"/>
        <v>0</v>
      </c>
      <c r="FO224" s="13">
        <f t="shared" si="656"/>
        <v>0</v>
      </c>
      <c r="FP224" s="13">
        <f t="shared" si="657"/>
        <v>0</v>
      </c>
      <c r="FQ224" s="13">
        <f t="shared" si="658"/>
        <v>0</v>
      </c>
      <c r="FR224" s="13">
        <f t="shared" si="659"/>
        <v>0</v>
      </c>
      <c r="FS224" s="13">
        <f t="shared" si="660"/>
        <v>0</v>
      </c>
      <c r="FT224" s="13">
        <f t="shared" si="661"/>
        <v>0</v>
      </c>
      <c r="FU224" s="13">
        <f t="shared" si="662"/>
        <v>0</v>
      </c>
      <c r="FV224" s="13">
        <f t="shared" si="663"/>
        <v>0</v>
      </c>
      <c r="FW224" s="13">
        <f t="shared" si="664"/>
        <v>0</v>
      </c>
      <c r="FX224" s="13">
        <f t="shared" si="665"/>
        <v>0</v>
      </c>
      <c r="FY224" s="13">
        <f t="shared" si="666"/>
        <v>0</v>
      </c>
      <c r="FZ224" s="13">
        <f t="shared" si="667"/>
        <v>0</v>
      </c>
      <c r="GA224" s="13">
        <f t="shared" si="668"/>
        <v>0</v>
      </c>
      <c r="GB224" s="13">
        <f t="shared" si="669"/>
        <v>0</v>
      </c>
      <c r="GC224" s="13">
        <f t="shared" si="670"/>
        <v>0</v>
      </c>
      <c r="GD224" s="13">
        <f t="shared" si="671"/>
        <v>0</v>
      </c>
      <c r="GE224" s="13">
        <f t="shared" si="672"/>
        <v>0</v>
      </c>
      <c r="GF224" s="13">
        <f t="shared" si="673"/>
        <v>0</v>
      </c>
      <c r="GG224" s="13">
        <f t="shared" si="674"/>
        <v>0</v>
      </c>
      <c r="GH224" s="30">
        <f t="shared" si="675"/>
        <v>2</v>
      </c>
    </row>
    <row r="225" spans="1:190">
      <c r="A225" s="2">
        <f>'database including 834 studies'!A225</f>
        <v>224</v>
      </c>
      <c r="B225" s="2">
        <f>'database including 834 studies'!J225</f>
        <v>1</v>
      </c>
      <c r="C225" s="2">
        <f>'database including 834 studies'!K225</f>
        <v>3</v>
      </c>
      <c r="D225" s="2">
        <f>'database including 834 studies'!L225</f>
        <v>1</v>
      </c>
      <c r="E225" s="2">
        <f>'database including 834 studies'!M225</f>
        <v>1</v>
      </c>
      <c r="F225" s="2">
        <f>'database including 834 studies'!N225</f>
        <v>0</v>
      </c>
      <c r="G225" s="2">
        <f>'database including 834 studies'!O225</f>
        <v>1</v>
      </c>
      <c r="H225" s="2">
        <f>'database including 834 studies'!P225</f>
        <v>0</v>
      </c>
      <c r="I225" s="2">
        <f>'database including 834 studies'!Q225</f>
        <v>0</v>
      </c>
      <c r="J225" s="2">
        <f>'database including 834 studies'!R225</f>
        <v>2022</v>
      </c>
      <c r="K225" s="29">
        <f>'database including 834 studies'!A755</f>
        <v>754</v>
      </c>
      <c r="L225" s="2">
        <f>'database including 834 studies'!J755</f>
        <v>0</v>
      </c>
      <c r="M225" s="2">
        <f>'database including 834 studies'!K755</f>
        <v>3</v>
      </c>
      <c r="N225" s="2">
        <f>'database including 834 studies'!L755</f>
        <v>1</v>
      </c>
      <c r="O225" s="2">
        <f>'database including 834 studies'!M755</f>
        <v>1</v>
      </c>
      <c r="P225" s="2">
        <f>'database including 834 studies'!N755</f>
        <v>0</v>
      </c>
      <c r="Q225" s="2">
        <f>'database including 834 studies'!O755</f>
        <v>0</v>
      </c>
      <c r="R225" s="2">
        <f>'database including 834 studies'!P755</f>
        <v>1</v>
      </c>
      <c r="S225" s="2">
        <f>'database including 834 studies'!Q755</f>
        <v>0</v>
      </c>
      <c r="T225" s="2">
        <f>'database including 834 studies'!R755</f>
        <v>2016</v>
      </c>
      <c r="V225" s="13">
        <f t="shared" si="507"/>
        <v>0</v>
      </c>
      <c r="W225" s="13">
        <f t="shared" si="508"/>
        <v>0</v>
      </c>
      <c r="X225" s="13">
        <f t="shared" si="509"/>
        <v>0</v>
      </c>
      <c r="Y225" s="13">
        <f t="shared" si="510"/>
        <v>0</v>
      </c>
      <c r="Z225" s="13">
        <f t="shared" si="511"/>
        <v>0</v>
      </c>
      <c r="AA225" s="13">
        <f t="shared" si="512"/>
        <v>0</v>
      </c>
      <c r="AB225" s="13">
        <f t="shared" si="513"/>
        <v>0</v>
      </c>
      <c r="AC225" s="13">
        <f t="shared" si="514"/>
        <v>0</v>
      </c>
      <c r="AD225" s="13">
        <f t="shared" si="515"/>
        <v>0</v>
      </c>
      <c r="AE225" s="13">
        <f t="shared" si="516"/>
        <v>0</v>
      </c>
      <c r="AF225" s="13">
        <f t="shared" si="517"/>
        <v>0</v>
      </c>
      <c r="AG225" s="13">
        <f t="shared" si="518"/>
        <v>0</v>
      </c>
      <c r="AH225" s="13">
        <f t="shared" si="519"/>
        <v>0</v>
      </c>
      <c r="AI225" s="13">
        <f t="shared" si="520"/>
        <v>0</v>
      </c>
      <c r="AJ225" s="13">
        <f t="shared" si="521"/>
        <v>0</v>
      </c>
      <c r="AK225" s="13">
        <f t="shared" si="522"/>
        <v>0</v>
      </c>
      <c r="AL225" s="13">
        <f t="shared" si="523"/>
        <v>0</v>
      </c>
      <c r="AM225" s="13">
        <f t="shared" si="524"/>
        <v>0</v>
      </c>
      <c r="AN225" s="13">
        <f t="shared" si="525"/>
        <v>0</v>
      </c>
      <c r="AO225" s="13">
        <f t="shared" si="526"/>
        <v>0</v>
      </c>
      <c r="AP225" s="13">
        <f t="shared" si="527"/>
        <v>0</v>
      </c>
      <c r="AQ225" s="13">
        <f t="shared" si="528"/>
        <v>0</v>
      </c>
      <c r="AR225" s="13">
        <f t="shared" si="529"/>
        <v>0</v>
      </c>
      <c r="AS225" s="13">
        <f t="shared" si="530"/>
        <v>0</v>
      </c>
      <c r="AT225" s="13">
        <f t="shared" si="531"/>
        <v>0</v>
      </c>
      <c r="AU225" s="13">
        <f t="shared" si="532"/>
        <v>0</v>
      </c>
      <c r="AV225" s="13">
        <f t="shared" si="533"/>
        <v>0</v>
      </c>
      <c r="AW225" s="13">
        <f t="shared" si="534"/>
        <v>0</v>
      </c>
      <c r="AX225" s="13">
        <f t="shared" si="535"/>
        <v>0</v>
      </c>
      <c r="AY225" s="13">
        <f t="shared" si="536"/>
        <v>0</v>
      </c>
      <c r="AZ225" s="13">
        <f t="shared" si="537"/>
        <v>0</v>
      </c>
      <c r="BA225" s="13">
        <f t="shared" si="538"/>
        <v>0</v>
      </c>
      <c r="BB225" s="13">
        <f t="shared" si="539"/>
        <v>0</v>
      </c>
      <c r="BC225" s="13">
        <f t="shared" si="540"/>
        <v>0</v>
      </c>
      <c r="BD225" s="13">
        <f t="shared" si="541"/>
        <v>0</v>
      </c>
      <c r="BE225" s="13">
        <f t="shared" si="542"/>
        <v>0</v>
      </c>
      <c r="BF225" s="13">
        <f t="shared" si="543"/>
        <v>0</v>
      </c>
      <c r="BG225" s="13">
        <f t="shared" si="544"/>
        <v>0</v>
      </c>
      <c r="BH225" s="13">
        <f t="shared" si="545"/>
        <v>0</v>
      </c>
      <c r="BI225" s="13">
        <f t="shared" si="546"/>
        <v>0</v>
      </c>
      <c r="BJ225" s="13">
        <f t="shared" si="547"/>
        <v>0</v>
      </c>
      <c r="BK225" s="13">
        <f t="shared" si="548"/>
        <v>0</v>
      </c>
      <c r="BL225" s="13">
        <f t="shared" si="549"/>
        <v>0</v>
      </c>
      <c r="BM225" s="13">
        <f t="shared" si="550"/>
        <v>0</v>
      </c>
      <c r="BN225" s="13">
        <f t="shared" si="551"/>
        <v>0</v>
      </c>
      <c r="BO225" s="13">
        <f t="shared" si="552"/>
        <v>0</v>
      </c>
      <c r="BP225" s="13">
        <f t="shared" si="553"/>
        <v>0</v>
      </c>
      <c r="BQ225" s="13">
        <f t="shared" si="554"/>
        <v>1</v>
      </c>
      <c r="BR225" s="13">
        <f t="shared" si="555"/>
        <v>0</v>
      </c>
      <c r="BS225" s="13">
        <f t="shared" si="556"/>
        <v>0</v>
      </c>
      <c r="BT225" s="13">
        <f t="shared" si="557"/>
        <v>0</v>
      </c>
      <c r="BU225" s="13">
        <f t="shared" si="558"/>
        <v>0</v>
      </c>
      <c r="BV225" s="13">
        <f t="shared" si="559"/>
        <v>0</v>
      </c>
      <c r="BW225" s="13">
        <f t="shared" si="560"/>
        <v>0</v>
      </c>
      <c r="BX225" s="13">
        <f t="shared" si="561"/>
        <v>0</v>
      </c>
      <c r="BY225" s="13">
        <f t="shared" si="562"/>
        <v>0</v>
      </c>
      <c r="BZ225" s="13">
        <f t="shared" si="563"/>
        <v>0</v>
      </c>
      <c r="CA225" s="13">
        <f t="shared" si="564"/>
        <v>0</v>
      </c>
      <c r="CB225" s="13">
        <f t="shared" si="565"/>
        <v>0</v>
      </c>
      <c r="CC225" s="13">
        <f t="shared" si="566"/>
        <v>0</v>
      </c>
      <c r="CD225" s="13">
        <f t="shared" si="567"/>
        <v>0</v>
      </c>
      <c r="CE225" s="13">
        <f t="shared" si="568"/>
        <v>0</v>
      </c>
      <c r="CF225" s="13">
        <f t="shared" si="569"/>
        <v>0</v>
      </c>
      <c r="CG225" s="13">
        <f t="shared" si="570"/>
        <v>0</v>
      </c>
      <c r="CH225" s="13">
        <f t="shared" si="571"/>
        <v>0</v>
      </c>
      <c r="CI225" s="13">
        <f t="shared" si="572"/>
        <v>0</v>
      </c>
      <c r="CJ225" s="13">
        <f t="shared" si="573"/>
        <v>0</v>
      </c>
      <c r="CK225" s="13">
        <f t="shared" si="574"/>
        <v>0</v>
      </c>
      <c r="CL225" s="13">
        <f t="shared" si="575"/>
        <v>0</v>
      </c>
      <c r="CM225" s="13">
        <f t="shared" si="576"/>
        <v>0</v>
      </c>
      <c r="CN225" s="13">
        <f t="shared" si="577"/>
        <v>0</v>
      </c>
      <c r="CO225" s="13">
        <f t="shared" si="578"/>
        <v>0</v>
      </c>
      <c r="CP225" s="13">
        <f t="shared" si="579"/>
        <v>0</v>
      </c>
      <c r="CQ225" s="13">
        <f t="shared" si="580"/>
        <v>0</v>
      </c>
      <c r="CR225" s="13">
        <f t="shared" si="581"/>
        <v>0</v>
      </c>
      <c r="CS225" s="13">
        <f t="shared" si="582"/>
        <v>0</v>
      </c>
      <c r="CT225" s="13">
        <f t="shared" si="583"/>
        <v>0</v>
      </c>
      <c r="CU225" s="13">
        <f t="shared" si="584"/>
        <v>0</v>
      </c>
      <c r="CV225" s="13">
        <f t="shared" si="585"/>
        <v>0</v>
      </c>
      <c r="CW225" s="13">
        <f t="shared" si="586"/>
        <v>0</v>
      </c>
      <c r="CX225" s="13">
        <f t="shared" si="587"/>
        <v>0</v>
      </c>
      <c r="CY225" s="13">
        <f t="shared" si="588"/>
        <v>0</v>
      </c>
      <c r="CZ225" s="13">
        <f t="shared" si="589"/>
        <v>0</v>
      </c>
      <c r="DA225" s="13">
        <f t="shared" si="590"/>
        <v>0</v>
      </c>
      <c r="DB225" s="13">
        <f t="shared" si="591"/>
        <v>0</v>
      </c>
      <c r="DC225" s="13">
        <f t="shared" si="592"/>
        <v>0</v>
      </c>
      <c r="DD225" s="13">
        <f t="shared" si="593"/>
        <v>0</v>
      </c>
      <c r="DE225" s="13">
        <f t="shared" si="594"/>
        <v>0</v>
      </c>
      <c r="DF225" s="13">
        <f t="shared" si="595"/>
        <v>0</v>
      </c>
      <c r="DG225" s="13">
        <f t="shared" si="596"/>
        <v>0</v>
      </c>
      <c r="DH225" s="13">
        <f t="shared" si="597"/>
        <v>0</v>
      </c>
      <c r="DI225" s="13">
        <f t="shared" si="598"/>
        <v>0</v>
      </c>
      <c r="DJ225" s="13">
        <f t="shared" si="599"/>
        <v>0</v>
      </c>
      <c r="DK225" s="13">
        <f t="shared" si="600"/>
        <v>0</v>
      </c>
      <c r="DL225" s="13">
        <f t="shared" si="601"/>
        <v>0</v>
      </c>
      <c r="DM225" s="13">
        <f t="shared" si="602"/>
        <v>0</v>
      </c>
      <c r="DN225" s="13">
        <f t="shared" si="603"/>
        <v>0</v>
      </c>
      <c r="DO225" s="13">
        <f t="shared" si="604"/>
        <v>0</v>
      </c>
      <c r="DP225" s="13">
        <f t="shared" si="605"/>
        <v>0</v>
      </c>
      <c r="DQ225" s="13">
        <f t="shared" si="606"/>
        <v>0</v>
      </c>
      <c r="DR225" s="13">
        <f t="shared" si="607"/>
        <v>0</v>
      </c>
      <c r="DS225" s="13">
        <f t="shared" si="608"/>
        <v>0</v>
      </c>
      <c r="DT225" s="13">
        <f t="shared" si="609"/>
        <v>0</v>
      </c>
      <c r="DU225" s="13">
        <f t="shared" si="610"/>
        <v>0</v>
      </c>
      <c r="DV225" s="13">
        <f t="shared" si="611"/>
        <v>0</v>
      </c>
      <c r="DW225" s="13">
        <f t="shared" si="612"/>
        <v>0</v>
      </c>
      <c r="DX225" s="13">
        <f t="shared" si="613"/>
        <v>0</v>
      </c>
      <c r="DY225" s="13">
        <f t="shared" si="614"/>
        <v>0</v>
      </c>
      <c r="DZ225" s="13">
        <f t="shared" si="615"/>
        <v>0</v>
      </c>
      <c r="EA225" s="13">
        <f t="shared" si="616"/>
        <v>0</v>
      </c>
      <c r="EB225" s="13">
        <f t="shared" si="617"/>
        <v>0</v>
      </c>
      <c r="EC225" s="13">
        <f t="shared" si="618"/>
        <v>0</v>
      </c>
      <c r="ED225" s="13">
        <f t="shared" si="619"/>
        <v>0</v>
      </c>
      <c r="EE225" s="13">
        <f t="shared" si="620"/>
        <v>0</v>
      </c>
      <c r="EF225" s="13">
        <f t="shared" si="621"/>
        <v>0</v>
      </c>
      <c r="EG225" s="13">
        <f t="shared" si="622"/>
        <v>0</v>
      </c>
      <c r="EH225" s="13">
        <f t="shared" si="623"/>
        <v>0</v>
      </c>
      <c r="EI225" s="13">
        <f t="shared" si="624"/>
        <v>0</v>
      </c>
      <c r="EJ225" s="13">
        <f t="shared" si="625"/>
        <v>0</v>
      </c>
      <c r="EK225" s="13">
        <f t="shared" si="626"/>
        <v>0</v>
      </c>
      <c r="EL225" s="13">
        <f t="shared" si="627"/>
        <v>0</v>
      </c>
      <c r="EM225" s="13">
        <f t="shared" si="628"/>
        <v>0</v>
      </c>
      <c r="EN225" s="13">
        <f t="shared" si="629"/>
        <v>0</v>
      </c>
      <c r="EO225" s="13">
        <f t="shared" si="630"/>
        <v>0</v>
      </c>
      <c r="EP225" s="13">
        <f t="shared" si="631"/>
        <v>0</v>
      </c>
      <c r="EQ225" s="13">
        <f t="shared" si="632"/>
        <v>1</v>
      </c>
      <c r="ER225" s="13">
        <f t="shared" si="633"/>
        <v>0</v>
      </c>
      <c r="ES225" s="13">
        <f t="shared" si="634"/>
        <v>0</v>
      </c>
      <c r="ET225" s="13">
        <f t="shared" si="635"/>
        <v>0</v>
      </c>
      <c r="EU225" s="13">
        <f t="shared" si="636"/>
        <v>0</v>
      </c>
      <c r="EV225" s="13">
        <f t="shared" si="637"/>
        <v>0</v>
      </c>
      <c r="EW225" s="13">
        <f t="shared" si="638"/>
        <v>0</v>
      </c>
      <c r="EX225" s="13">
        <f t="shared" si="639"/>
        <v>0</v>
      </c>
      <c r="EY225" s="13">
        <f t="shared" si="640"/>
        <v>0</v>
      </c>
      <c r="EZ225" s="13">
        <f t="shared" si="641"/>
        <v>0</v>
      </c>
      <c r="FA225" s="13">
        <f t="shared" si="642"/>
        <v>0</v>
      </c>
      <c r="FB225" s="13">
        <f t="shared" si="643"/>
        <v>0</v>
      </c>
      <c r="FC225" s="13">
        <f t="shared" si="644"/>
        <v>0</v>
      </c>
      <c r="FD225" s="13">
        <f t="shared" si="645"/>
        <v>0</v>
      </c>
      <c r="FE225" s="13">
        <f t="shared" si="646"/>
        <v>0</v>
      </c>
      <c r="FF225" s="13">
        <f t="shared" si="647"/>
        <v>0</v>
      </c>
      <c r="FG225" s="13">
        <f t="shared" si="648"/>
        <v>0</v>
      </c>
      <c r="FH225" s="13">
        <f t="shared" si="649"/>
        <v>0</v>
      </c>
      <c r="FI225" s="13">
        <f t="shared" si="650"/>
        <v>0</v>
      </c>
      <c r="FJ225" s="13">
        <f t="shared" si="651"/>
        <v>0</v>
      </c>
      <c r="FK225" s="13">
        <f t="shared" si="652"/>
        <v>0</v>
      </c>
      <c r="FL225" s="13">
        <f t="shared" si="653"/>
        <v>0</v>
      </c>
      <c r="FM225" s="13">
        <f t="shared" si="654"/>
        <v>0</v>
      </c>
      <c r="FN225" s="13">
        <f t="shared" si="655"/>
        <v>0</v>
      </c>
      <c r="FO225" s="13">
        <f t="shared" si="656"/>
        <v>0</v>
      </c>
      <c r="FP225" s="13">
        <f t="shared" si="657"/>
        <v>0</v>
      </c>
      <c r="FQ225" s="13">
        <f t="shared" si="658"/>
        <v>0</v>
      </c>
      <c r="FR225" s="13">
        <f t="shared" si="659"/>
        <v>0</v>
      </c>
      <c r="FS225" s="13">
        <f t="shared" si="660"/>
        <v>0</v>
      </c>
      <c r="FT225" s="13">
        <f t="shared" si="661"/>
        <v>0</v>
      </c>
      <c r="FU225" s="13">
        <f t="shared" si="662"/>
        <v>0</v>
      </c>
      <c r="FV225" s="13">
        <f t="shared" si="663"/>
        <v>0</v>
      </c>
      <c r="FW225" s="13">
        <f t="shared" si="664"/>
        <v>0</v>
      </c>
      <c r="FX225" s="13">
        <f t="shared" si="665"/>
        <v>0</v>
      </c>
      <c r="FY225" s="13">
        <f t="shared" si="666"/>
        <v>0</v>
      </c>
      <c r="FZ225" s="13">
        <f t="shared" si="667"/>
        <v>0</v>
      </c>
      <c r="GA225" s="13">
        <f t="shared" si="668"/>
        <v>0</v>
      </c>
      <c r="GB225" s="13">
        <f t="shared" si="669"/>
        <v>0</v>
      </c>
      <c r="GC225" s="13">
        <f t="shared" si="670"/>
        <v>0</v>
      </c>
      <c r="GD225" s="13">
        <f t="shared" si="671"/>
        <v>0</v>
      </c>
      <c r="GE225" s="13">
        <f t="shared" si="672"/>
        <v>0</v>
      </c>
      <c r="GF225" s="13">
        <f t="shared" si="673"/>
        <v>0</v>
      </c>
      <c r="GG225" s="13">
        <f t="shared" si="674"/>
        <v>0</v>
      </c>
      <c r="GH225" s="30">
        <f t="shared" si="675"/>
        <v>2</v>
      </c>
    </row>
    <row r="226" spans="1:190">
      <c r="A226" s="2">
        <f>'database including 834 studies'!A226</f>
        <v>225</v>
      </c>
      <c r="B226" s="2">
        <f>'database including 834 studies'!J226</f>
        <v>1</v>
      </c>
      <c r="C226" s="2">
        <f>'database including 834 studies'!K226</f>
        <v>3</v>
      </c>
      <c r="D226" s="2">
        <f>'database including 834 studies'!L226</f>
        <v>1</v>
      </c>
      <c r="E226" s="2">
        <f>'database including 834 studies'!M226</f>
        <v>1</v>
      </c>
      <c r="F226" s="2">
        <f>'database including 834 studies'!N226</f>
        <v>0</v>
      </c>
      <c r="G226" s="2">
        <f>'database including 834 studies'!O226</f>
        <v>1</v>
      </c>
      <c r="H226" s="2">
        <f>'database including 834 studies'!P226</f>
        <v>0</v>
      </c>
      <c r="I226" s="2">
        <f>'database including 834 studies'!Q226</f>
        <v>0</v>
      </c>
      <c r="J226" s="2">
        <f>'database including 834 studies'!R226</f>
        <v>2019</v>
      </c>
      <c r="K226" s="29">
        <f>'database including 834 studies'!A756</f>
        <v>755</v>
      </c>
      <c r="L226" s="2">
        <f>'database including 834 studies'!J756</f>
        <v>0</v>
      </c>
      <c r="M226" s="2">
        <f>'database including 834 studies'!K756</f>
        <v>3</v>
      </c>
      <c r="N226" s="2">
        <f>'database including 834 studies'!L756</f>
        <v>0</v>
      </c>
      <c r="O226" s="2">
        <f>'database including 834 studies'!M756</f>
        <v>1</v>
      </c>
      <c r="P226" s="2">
        <f>'database including 834 studies'!N756</f>
        <v>0</v>
      </c>
      <c r="Q226" s="2">
        <f>'database including 834 studies'!O756</f>
        <v>1</v>
      </c>
      <c r="R226" s="2">
        <f>'database including 834 studies'!P756</f>
        <v>0</v>
      </c>
      <c r="S226" s="2">
        <f>'database including 834 studies'!Q756</f>
        <v>1</v>
      </c>
      <c r="T226" s="2">
        <f>'database including 834 studies'!R756</f>
        <v>2017</v>
      </c>
      <c r="V226" s="13">
        <f t="shared" si="507"/>
        <v>0</v>
      </c>
      <c r="W226" s="13">
        <f t="shared" si="508"/>
        <v>0</v>
      </c>
      <c r="X226" s="13">
        <f t="shared" si="509"/>
        <v>0</v>
      </c>
      <c r="Y226" s="13">
        <f t="shared" si="510"/>
        <v>0</v>
      </c>
      <c r="Z226" s="13">
        <f t="shared" si="511"/>
        <v>0</v>
      </c>
      <c r="AA226" s="13">
        <f t="shared" si="512"/>
        <v>0</v>
      </c>
      <c r="AB226" s="13">
        <f t="shared" si="513"/>
        <v>0</v>
      </c>
      <c r="AC226" s="13">
        <f t="shared" si="514"/>
        <v>0</v>
      </c>
      <c r="AD226" s="13">
        <f t="shared" si="515"/>
        <v>0</v>
      </c>
      <c r="AE226" s="13">
        <f t="shared" si="516"/>
        <v>0</v>
      </c>
      <c r="AF226" s="13">
        <f t="shared" si="517"/>
        <v>0</v>
      </c>
      <c r="AG226" s="13">
        <f t="shared" si="518"/>
        <v>0</v>
      </c>
      <c r="AH226" s="13">
        <f t="shared" si="519"/>
        <v>0</v>
      </c>
      <c r="AI226" s="13">
        <f t="shared" si="520"/>
        <v>0</v>
      </c>
      <c r="AJ226" s="13">
        <f t="shared" si="521"/>
        <v>0</v>
      </c>
      <c r="AK226" s="13">
        <f t="shared" si="522"/>
        <v>0</v>
      </c>
      <c r="AL226" s="13">
        <f t="shared" si="523"/>
        <v>0</v>
      </c>
      <c r="AM226" s="13">
        <f t="shared" si="524"/>
        <v>0</v>
      </c>
      <c r="AN226" s="13">
        <f t="shared" si="525"/>
        <v>0</v>
      </c>
      <c r="AO226" s="13">
        <f t="shared" si="526"/>
        <v>0</v>
      </c>
      <c r="AP226" s="13">
        <f t="shared" si="527"/>
        <v>0</v>
      </c>
      <c r="AQ226" s="13">
        <f t="shared" si="528"/>
        <v>0</v>
      </c>
      <c r="AR226" s="13">
        <f t="shared" si="529"/>
        <v>0</v>
      </c>
      <c r="AS226" s="13">
        <f t="shared" si="530"/>
        <v>0</v>
      </c>
      <c r="AT226" s="13">
        <f t="shared" si="531"/>
        <v>0</v>
      </c>
      <c r="AU226" s="13">
        <f t="shared" si="532"/>
        <v>0</v>
      </c>
      <c r="AV226" s="13">
        <f t="shared" si="533"/>
        <v>0</v>
      </c>
      <c r="AW226" s="13">
        <f t="shared" si="534"/>
        <v>0</v>
      </c>
      <c r="AX226" s="13">
        <f t="shared" si="535"/>
        <v>0</v>
      </c>
      <c r="AY226" s="13">
        <f t="shared" si="536"/>
        <v>0</v>
      </c>
      <c r="AZ226" s="13">
        <f t="shared" si="537"/>
        <v>0</v>
      </c>
      <c r="BA226" s="13">
        <f t="shared" si="538"/>
        <v>0</v>
      </c>
      <c r="BB226" s="13">
        <f t="shared" si="539"/>
        <v>0</v>
      </c>
      <c r="BC226" s="13">
        <f t="shared" si="540"/>
        <v>0</v>
      </c>
      <c r="BD226" s="13">
        <f t="shared" si="541"/>
        <v>0</v>
      </c>
      <c r="BE226" s="13">
        <f t="shared" si="542"/>
        <v>0</v>
      </c>
      <c r="BF226" s="13">
        <f t="shared" si="543"/>
        <v>0</v>
      </c>
      <c r="BG226" s="13">
        <f t="shared" si="544"/>
        <v>0</v>
      </c>
      <c r="BH226" s="13">
        <f t="shared" si="545"/>
        <v>0</v>
      </c>
      <c r="BI226" s="13">
        <f t="shared" si="546"/>
        <v>0</v>
      </c>
      <c r="BJ226" s="13">
        <f t="shared" si="547"/>
        <v>0</v>
      </c>
      <c r="BK226" s="13">
        <f t="shared" si="548"/>
        <v>0</v>
      </c>
      <c r="BL226" s="13">
        <f t="shared" si="549"/>
        <v>0</v>
      </c>
      <c r="BM226" s="13">
        <f t="shared" si="550"/>
        <v>0</v>
      </c>
      <c r="BN226" s="13">
        <f t="shared" si="551"/>
        <v>1</v>
      </c>
      <c r="BO226" s="13">
        <f t="shared" si="552"/>
        <v>0</v>
      </c>
      <c r="BP226" s="13">
        <f t="shared" si="553"/>
        <v>0</v>
      </c>
      <c r="BQ226" s="13">
        <f t="shared" si="554"/>
        <v>0</v>
      </c>
      <c r="BR226" s="13">
        <f t="shared" si="555"/>
        <v>0</v>
      </c>
      <c r="BS226" s="13">
        <f t="shared" si="556"/>
        <v>0</v>
      </c>
      <c r="BT226" s="13">
        <f t="shared" si="557"/>
        <v>0</v>
      </c>
      <c r="BU226" s="13">
        <f t="shared" si="558"/>
        <v>0</v>
      </c>
      <c r="BV226" s="13">
        <f t="shared" si="559"/>
        <v>0</v>
      </c>
      <c r="BW226" s="13">
        <f t="shared" si="560"/>
        <v>0</v>
      </c>
      <c r="BX226" s="13">
        <f t="shared" si="561"/>
        <v>0</v>
      </c>
      <c r="BY226" s="13">
        <f t="shared" si="562"/>
        <v>0</v>
      </c>
      <c r="BZ226" s="13">
        <f t="shared" si="563"/>
        <v>0</v>
      </c>
      <c r="CA226" s="13">
        <f t="shared" si="564"/>
        <v>0</v>
      </c>
      <c r="CB226" s="13">
        <f t="shared" si="565"/>
        <v>0</v>
      </c>
      <c r="CC226" s="13">
        <f t="shared" si="566"/>
        <v>0</v>
      </c>
      <c r="CD226" s="13">
        <f t="shared" si="567"/>
        <v>0</v>
      </c>
      <c r="CE226" s="13">
        <f t="shared" si="568"/>
        <v>0</v>
      </c>
      <c r="CF226" s="13">
        <f t="shared" si="569"/>
        <v>0</v>
      </c>
      <c r="CG226" s="13">
        <f t="shared" si="570"/>
        <v>0</v>
      </c>
      <c r="CH226" s="13">
        <f t="shared" si="571"/>
        <v>0</v>
      </c>
      <c r="CI226" s="13">
        <f t="shared" si="572"/>
        <v>0</v>
      </c>
      <c r="CJ226" s="13">
        <f t="shared" si="573"/>
        <v>0</v>
      </c>
      <c r="CK226" s="13">
        <f t="shared" si="574"/>
        <v>0</v>
      </c>
      <c r="CL226" s="13">
        <f t="shared" si="575"/>
        <v>0</v>
      </c>
      <c r="CM226" s="13">
        <f t="shared" si="576"/>
        <v>0</v>
      </c>
      <c r="CN226" s="13">
        <f t="shared" si="577"/>
        <v>0</v>
      </c>
      <c r="CO226" s="13">
        <f t="shared" si="578"/>
        <v>0</v>
      </c>
      <c r="CP226" s="13">
        <f t="shared" si="579"/>
        <v>0</v>
      </c>
      <c r="CQ226" s="13">
        <f t="shared" si="580"/>
        <v>0</v>
      </c>
      <c r="CR226" s="13">
        <f t="shared" si="581"/>
        <v>0</v>
      </c>
      <c r="CS226" s="13">
        <f t="shared" si="582"/>
        <v>0</v>
      </c>
      <c r="CT226" s="13">
        <f t="shared" si="583"/>
        <v>0</v>
      </c>
      <c r="CU226" s="13">
        <f t="shared" si="584"/>
        <v>0</v>
      </c>
      <c r="CV226" s="13">
        <f t="shared" si="585"/>
        <v>0</v>
      </c>
      <c r="CW226" s="13">
        <f t="shared" si="586"/>
        <v>0</v>
      </c>
      <c r="CX226" s="13">
        <f t="shared" si="587"/>
        <v>0</v>
      </c>
      <c r="CY226" s="13">
        <f t="shared" si="588"/>
        <v>0</v>
      </c>
      <c r="CZ226" s="13">
        <f t="shared" si="589"/>
        <v>0</v>
      </c>
      <c r="DA226" s="13">
        <f t="shared" si="590"/>
        <v>0</v>
      </c>
      <c r="DB226" s="13">
        <f t="shared" si="591"/>
        <v>0</v>
      </c>
      <c r="DC226" s="13">
        <f t="shared" si="592"/>
        <v>0</v>
      </c>
      <c r="DD226" s="13">
        <f t="shared" si="593"/>
        <v>0</v>
      </c>
      <c r="DE226" s="13">
        <f t="shared" si="594"/>
        <v>0</v>
      </c>
      <c r="DF226" s="13">
        <f t="shared" si="595"/>
        <v>0</v>
      </c>
      <c r="DG226" s="13">
        <f t="shared" si="596"/>
        <v>0</v>
      </c>
      <c r="DH226" s="13">
        <f t="shared" si="597"/>
        <v>0</v>
      </c>
      <c r="DI226" s="13">
        <f t="shared" si="598"/>
        <v>0</v>
      </c>
      <c r="DJ226" s="13">
        <f t="shared" si="599"/>
        <v>0</v>
      </c>
      <c r="DK226" s="13">
        <f t="shared" si="600"/>
        <v>0</v>
      </c>
      <c r="DL226" s="13">
        <f t="shared" si="601"/>
        <v>0</v>
      </c>
      <c r="DM226" s="13">
        <f t="shared" si="602"/>
        <v>0</v>
      </c>
      <c r="DN226" s="13">
        <f t="shared" si="603"/>
        <v>0</v>
      </c>
      <c r="DO226" s="13">
        <f t="shared" si="604"/>
        <v>0</v>
      </c>
      <c r="DP226" s="13">
        <f t="shared" si="605"/>
        <v>0</v>
      </c>
      <c r="DQ226" s="13">
        <f t="shared" si="606"/>
        <v>0</v>
      </c>
      <c r="DR226" s="13">
        <f t="shared" si="607"/>
        <v>0</v>
      </c>
      <c r="DS226" s="13">
        <f t="shared" si="608"/>
        <v>0</v>
      </c>
      <c r="DT226" s="13">
        <f t="shared" si="609"/>
        <v>0</v>
      </c>
      <c r="DU226" s="13">
        <f t="shared" si="610"/>
        <v>0</v>
      </c>
      <c r="DV226" s="13">
        <f t="shared" si="611"/>
        <v>0</v>
      </c>
      <c r="DW226" s="13">
        <f t="shared" si="612"/>
        <v>0</v>
      </c>
      <c r="DX226" s="13">
        <f t="shared" si="613"/>
        <v>0</v>
      </c>
      <c r="DY226" s="13">
        <f t="shared" si="614"/>
        <v>0</v>
      </c>
      <c r="DZ226" s="13">
        <f t="shared" si="615"/>
        <v>0</v>
      </c>
      <c r="EA226" s="13">
        <f t="shared" si="616"/>
        <v>0</v>
      </c>
      <c r="EB226" s="13">
        <f t="shared" si="617"/>
        <v>0</v>
      </c>
      <c r="EC226" s="13">
        <f t="shared" si="618"/>
        <v>0</v>
      </c>
      <c r="ED226" s="13">
        <f t="shared" si="619"/>
        <v>0</v>
      </c>
      <c r="EE226" s="13">
        <f t="shared" si="620"/>
        <v>0</v>
      </c>
      <c r="EF226" s="13">
        <f t="shared" si="621"/>
        <v>0</v>
      </c>
      <c r="EG226" s="13">
        <f t="shared" si="622"/>
        <v>0</v>
      </c>
      <c r="EH226" s="13">
        <f t="shared" si="623"/>
        <v>0</v>
      </c>
      <c r="EI226" s="13">
        <f t="shared" si="624"/>
        <v>0</v>
      </c>
      <c r="EJ226" s="13">
        <f t="shared" si="625"/>
        <v>0</v>
      </c>
      <c r="EK226" s="13">
        <f t="shared" si="626"/>
        <v>0</v>
      </c>
      <c r="EL226" s="13">
        <f t="shared" si="627"/>
        <v>0</v>
      </c>
      <c r="EM226" s="13">
        <f t="shared" si="628"/>
        <v>0</v>
      </c>
      <c r="EN226" s="13">
        <f t="shared" si="629"/>
        <v>0</v>
      </c>
      <c r="EO226" s="13">
        <f t="shared" si="630"/>
        <v>0</v>
      </c>
      <c r="EP226" s="13">
        <f t="shared" si="631"/>
        <v>0</v>
      </c>
      <c r="EQ226" s="13">
        <f t="shared" si="632"/>
        <v>0</v>
      </c>
      <c r="ER226" s="13">
        <f t="shared" si="633"/>
        <v>1</v>
      </c>
      <c r="ES226" s="13">
        <f t="shared" si="634"/>
        <v>0</v>
      </c>
      <c r="ET226" s="13">
        <f t="shared" si="635"/>
        <v>0</v>
      </c>
      <c r="EU226" s="13">
        <f t="shared" si="636"/>
        <v>0</v>
      </c>
      <c r="EV226" s="13">
        <f t="shared" si="637"/>
        <v>0</v>
      </c>
      <c r="EW226" s="13">
        <f t="shared" si="638"/>
        <v>0</v>
      </c>
      <c r="EX226" s="13">
        <f t="shared" si="639"/>
        <v>0</v>
      </c>
      <c r="EY226" s="13">
        <f t="shared" si="640"/>
        <v>0</v>
      </c>
      <c r="EZ226" s="13">
        <f t="shared" si="641"/>
        <v>0</v>
      </c>
      <c r="FA226" s="13">
        <f t="shared" si="642"/>
        <v>0</v>
      </c>
      <c r="FB226" s="13">
        <f t="shared" si="643"/>
        <v>0</v>
      </c>
      <c r="FC226" s="13">
        <f t="shared" si="644"/>
        <v>0</v>
      </c>
      <c r="FD226" s="13">
        <f t="shared" si="645"/>
        <v>0</v>
      </c>
      <c r="FE226" s="13">
        <f t="shared" si="646"/>
        <v>0</v>
      </c>
      <c r="FF226" s="13">
        <f t="shared" si="647"/>
        <v>0</v>
      </c>
      <c r="FG226" s="13">
        <f t="shared" si="648"/>
        <v>0</v>
      </c>
      <c r="FH226" s="13">
        <f t="shared" si="649"/>
        <v>0</v>
      </c>
      <c r="FI226" s="13">
        <f t="shared" si="650"/>
        <v>0</v>
      </c>
      <c r="FJ226" s="13">
        <f t="shared" si="651"/>
        <v>0</v>
      </c>
      <c r="FK226" s="13">
        <f t="shared" si="652"/>
        <v>0</v>
      </c>
      <c r="FL226" s="13">
        <f t="shared" si="653"/>
        <v>0</v>
      </c>
      <c r="FM226" s="13">
        <f t="shared" si="654"/>
        <v>0</v>
      </c>
      <c r="FN226" s="13">
        <f t="shared" si="655"/>
        <v>0</v>
      </c>
      <c r="FO226" s="13">
        <f t="shared" si="656"/>
        <v>0</v>
      </c>
      <c r="FP226" s="13">
        <f t="shared" si="657"/>
        <v>0</v>
      </c>
      <c r="FQ226" s="13">
        <f t="shared" si="658"/>
        <v>0</v>
      </c>
      <c r="FR226" s="13">
        <f t="shared" si="659"/>
        <v>0</v>
      </c>
      <c r="FS226" s="13">
        <f t="shared" si="660"/>
        <v>0</v>
      </c>
      <c r="FT226" s="13">
        <f t="shared" si="661"/>
        <v>0</v>
      </c>
      <c r="FU226" s="13">
        <f t="shared" si="662"/>
        <v>0</v>
      </c>
      <c r="FV226" s="13">
        <f t="shared" si="663"/>
        <v>0</v>
      </c>
      <c r="FW226" s="13">
        <f t="shared" si="664"/>
        <v>0</v>
      </c>
      <c r="FX226" s="13">
        <f t="shared" si="665"/>
        <v>0</v>
      </c>
      <c r="FY226" s="13">
        <f t="shared" si="666"/>
        <v>0</v>
      </c>
      <c r="FZ226" s="13">
        <f t="shared" si="667"/>
        <v>0</v>
      </c>
      <c r="GA226" s="13">
        <f t="shared" si="668"/>
        <v>0</v>
      </c>
      <c r="GB226" s="13">
        <f t="shared" si="669"/>
        <v>0</v>
      </c>
      <c r="GC226" s="13">
        <f t="shared" si="670"/>
        <v>0</v>
      </c>
      <c r="GD226" s="13">
        <f t="shared" si="671"/>
        <v>0</v>
      </c>
      <c r="GE226" s="13">
        <f t="shared" si="672"/>
        <v>0</v>
      </c>
      <c r="GF226" s="13">
        <f t="shared" si="673"/>
        <v>0</v>
      </c>
      <c r="GG226" s="13">
        <f t="shared" si="674"/>
        <v>0</v>
      </c>
      <c r="GH226" s="30">
        <f t="shared" si="675"/>
        <v>2</v>
      </c>
    </row>
    <row r="227" spans="1:190">
      <c r="A227" s="2">
        <f>'database including 834 studies'!A227</f>
        <v>226</v>
      </c>
      <c r="B227" s="2">
        <f>'database including 834 studies'!J227</f>
        <v>1</v>
      </c>
      <c r="C227" s="2">
        <f>'database including 834 studies'!K227</f>
        <v>3</v>
      </c>
      <c r="D227" s="2">
        <f>'database including 834 studies'!L227</f>
        <v>0</v>
      </c>
      <c r="E227" s="2">
        <f>'database including 834 studies'!M227</f>
        <v>1</v>
      </c>
      <c r="F227" s="2">
        <f>'database including 834 studies'!N227</f>
        <v>0</v>
      </c>
      <c r="G227" s="2">
        <f>'database including 834 studies'!O227</f>
        <v>1</v>
      </c>
      <c r="H227" s="2">
        <f>'database including 834 studies'!P227</f>
        <v>0</v>
      </c>
      <c r="I227" s="2">
        <f>'database including 834 studies'!Q227</f>
        <v>1</v>
      </c>
      <c r="J227" s="2">
        <f>'database including 834 studies'!R227</f>
        <v>2020</v>
      </c>
      <c r="K227" s="29">
        <f>'database including 834 studies'!A757</f>
        <v>756</v>
      </c>
      <c r="L227" s="2">
        <f>'database including 834 studies'!J757</f>
        <v>0</v>
      </c>
      <c r="M227" s="2">
        <f>'database including 834 studies'!K757</f>
        <v>3</v>
      </c>
      <c r="N227" s="2">
        <f>'database including 834 studies'!L757</f>
        <v>1</v>
      </c>
      <c r="O227" s="2">
        <f>'database including 834 studies'!M757</f>
        <v>1</v>
      </c>
      <c r="P227" s="2">
        <f>'database including 834 studies'!N757</f>
        <v>1</v>
      </c>
      <c r="Q227" s="2">
        <f>'database including 834 studies'!O757</f>
        <v>0</v>
      </c>
      <c r="R227" s="2">
        <f>'database including 834 studies'!P757</f>
        <v>0</v>
      </c>
      <c r="S227" s="2">
        <f>'database including 834 studies'!Q757</f>
        <v>0</v>
      </c>
      <c r="T227" s="2">
        <f>'database including 834 studies'!R757</f>
        <v>2022</v>
      </c>
      <c r="V227" s="13">
        <f t="shared" si="507"/>
        <v>0</v>
      </c>
      <c r="W227" s="13">
        <f t="shared" si="508"/>
        <v>0</v>
      </c>
      <c r="X227" s="13">
        <f t="shared" si="509"/>
        <v>0</v>
      </c>
      <c r="Y227" s="13">
        <f t="shared" si="510"/>
        <v>0</v>
      </c>
      <c r="Z227" s="13">
        <f t="shared" si="511"/>
        <v>0</v>
      </c>
      <c r="AA227" s="13">
        <f t="shared" si="512"/>
        <v>0</v>
      </c>
      <c r="AB227" s="13">
        <f t="shared" si="513"/>
        <v>0</v>
      </c>
      <c r="AC227" s="13">
        <f t="shared" si="514"/>
        <v>0</v>
      </c>
      <c r="AD227" s="13">
        <f t="shared" si="515"/>
        <v>0</v>
      </c>
      <c r="AE227" s="13">
        <f t="shared" si="516"/>
        <v>0</v>
      </c>
      <c r="AF227" s="13">
        <f t="shared" si="517"/>
        <v>0</v>
      </c>
      <c r="AG227" s="13">
        <f t="shared" si="518"/>
        <v>0</v>
      </c>
      <c r="AH227" s="13">
        <f t="shared" si="519"/>
        <v>0</v>
      </c>
      <c r="AI227" s="13">
        <f t="shared" si="520"/>
        <v>0</v>
      </c>
      <c r="AJ227" s="13">
        <f t="shared" si="521"/>
        <v>0</v>
      </c>
      <c r="AK227" s="13">
        <f t="shared" si="522"/>
        <v>0</v>
      </c>
      <c r="AL227" s="13">
        <f t="shared" si="523"/>
        <v>0</v>
      </c>
      <c r="AM227" s="13">
        <f t="shared" si="524"/>
        <v>0</v>
      </c>
      <c r="AN227" s="13">
        <f t="shared" si="525"/>
        <v>0</v>
      </c>
      <c r="AO227" s="13">
        <f t="shared" si="526"/>
        <v>0</v>
      </c>
      <c r="AP227" s="13">
        <f t="shared" si="527"/>
        <v>0</v>
      </c>
      <c r="AQ227" s="13">
        <f t="shared" si="528"/>
        <v>0</v>
      </c>
      <c r="AR227" s="13">
        <f t="shared" si="529"/>
        <v>0</v>
      </c>
      <c r="AS227" s="13">
        <f t="shared" si="530"/>
        <v>0</v>
      </c>
      <c r="AT227" s="13">
        <f t="shared" si="531"/>
        <v>0</v>
      </c>
      <c r="AU227" s="13">
        <f t="shared" si="532"/>
        <v>0</v>
      </c>
      <c r="AV227" s="13">
        <f t="shared" si="533"/>
        <v>0</v>
      </c>
      <c r="AW227" s="13">
        <f t="shared" si="534"/>
        <v>0</v>
      </c>
      <c r="AX227" s="13">
        <f t="shared" si="535"/>
        <v>0</v>
      </c>
      <c r="AY227" s="13">
        <f t="shared" si="536"/>
        <v>0</v>
      </c>
      <c r="AZ227" s="13">
        <f t="shared" si="537"/>
        <v>0</v>
      </c>
      <c r="BA227" s="13">
        <f t="shared" si="538"/>
        <v>0</v>
      </c>
      <c r="BB227" s="13">
        <f t="shared" si="539"/>
        <v>0</v>
      </c>
      <c r="BC227" s="13">
        <f t="shared" si="540"/>
        <v>0</v>
      </c>
      <c r="BD227" s="13">
        <f t="shared" si="541"/>
        <v>0</v>
      </c>
      <c r="BE227" s="13">
        <f t="shared" si="542"/>
        <v>0</v>
      </c>
      <c r="BF227" s="13">
        <f t="shared" si="543"/>
        <v>0</v>
      </c>
      <c r="BG227" s="13">
        <f t="shared" si="544"/>
        <v>0</v>
      </c>
      <c r="BH227" s="13">
        <f t="shared" si="545"/>
        <v>0</v>
      </c>
      <c r="BI227" s="13">
        <f t="shared" si="546"/>
        <v>0</v>
      </c>
      <c r="BJ227" s="13">
        <f t="shared" si="547"/>
        <v>0</v>
      </c>
      <c r="BK227" s="13">
        <f t="shared" si="548"/>
        <v>0</v>
      </c>
      <c r="BL227" s="13">
        <f t="shared" si="549"/>
        <v>0</v>
      </c>
      <c r="BM227" s="13">
        <f t="shared" si="550"/>
        <v>0</v>
      </c>
      <c r="BN227" s="13">
        <f t="shared" si="551"/>
        <v>0</v>
      </c>
      <c r="BO227" s="13">
        <f t="shared" si="552"/>
        <v>1</v>
      </c>
      <c r="BP227" s="13">
        <f t="shared" si="553"/>
        <v>0</v>
      </c>
      <c r="BQ227" s="13">
        <f t="shared" si="554"/>
        <v>0</v>
      </c>
      <c r="BR227" s="13">
        <f t="shared" si="555"/>
        <v>0</v>
      </c>
      <c r="BS227" s="13">
        <f t="shared" si="556"/>
        <v>0</v>
      </c>
      <c r="BT227" s="13">
        <f t="shared" si="557"/>
        <v>0</v>
      </c>
      <c r="BU227" s="13">
        <f t="shared" si="558"/>
        <v>0</v>
      </c>
      <c r="BV227" s="13">
        <f t="shared" si="559"/>
        <v>0</v>
      </c>
      <c r="BW227" s="13">
        <f t="shared" si="560"/>
        <v>0</v>
      </c>
      <c r="BX227" s="13">
        <f t="shared" si="561"/>
        <v>0</v>
      </c>
      <c r="BY227" s="13">
        <f t="shared" si="562"/>
        <v>0</v>
      </c>
      <c r="BZ227" s="13">
        <f t="shared" si="563"/>
        <v>0</v>
      </c>
      <c r="CA227" s="13">
        <f t="shared" si="564"/>
        <v>0</v>
      </c>
      <c r="CB227" s="13">
        <f t="shared" si="565"/>
        <v>0</v>
      </c>
      <c r="CC227" s="13">
        <f t="shared" si="566"/>
        <v>0</v>
      </c>
      <c r="CD227" s="13">
        <f t="shared" si="567"/>
        <v>0</v>
      </c>
      <c r="CE227" s="13">
        <f t="shared" si="568"/>
        <v>0</v>
      </c>
      <c r="CF227" s="13">
        <f t="shared" si="569"/>
        <v>0</v>
      </c>
      <c r="CG227" s="13">
        <f t="shared" si="570"/>
        <v>0</v>
      </c>
      <c r="CH227" s="13">
        <f t="shared" si="571"/>
        <v>0</v>
      </c>
      <c r="CI227" s="13">
        <f t="shared" si="572"/>
        <v>0</v>
      </c>
      <c r="CJ227" s="13">
        <f t="shared" si="573"/>
        <v>0</v>
      </c>
      <c r="CK227" s="13">
        <f t="shared" si="574"/>
        <v>0</v>
      </c>
      <c r="CL227" s="13">
        <f t="shared" si="575"/>
        <v>0</v>
      </c>
      <c r="CM227" s="13">
        <f t="shared" si="576"/>
        <v>0</v>
      </c>
      <c r="CN227" s="13">
        <f t="shared" si="577"/>
        <v>0</v>
      </c>
      <c r="CO227" s="13">
        <f t="shared" si="578"/>
        <v>0</v>
      </c>
      <c r="CP227" s="13">
        <f t="shared" si="579"/>
        <v>0</v>
      </c>
      <c r="CQ227" s="13">
        <f t="shared" si="580"/>
        <v>0</v>
      </c>
      <c r="CR227" s="13">
        <f t="shared" si="581"/>
        <v>0</v>
      </c>
      <c r="CS227" s="13">
        <f t="shared" si="582"/>
        <v>0</v>
      </c>
      <c r="CT227" s="13">
        <f t="shared" si="583"/>
        <v>0</v>
      </c>
      <c r="CU227" s="13">
        <f t="shared" si="584"/>
        <v>0</v>
      </c>
      <c r="CV227" s="13">
        <f t="shared" si="585"/>
        <v>0</v>
      </c>
      <c r="CW227" s="13">
        <f t="shared" si="586"/>
        <v>0</v>
      </c>
      <c r="CX227" s="13">
        <f t="shared" si="587"/>
        <v>0</v>
      </c>
      <c r="CY227" s="13">
        <f t="shared" si="588"/>
        <v>0</v>
      </c>
      <c r="CZ227" s="13">
        <f t="shared" si="589"/>
        <v>0</v>
      </c>
      <c r="DA227" s="13">
        <f t="shared" si="590"/>
        <v>0</v>
      </c>
      <c r="DB227" s="13">
        <f t="shared" si="591"/>
        <v>0</v>
      </c>
      <c r="DC227" s="13">
        <f t="shared" si="592"/>
        <v>0</v>
      </c>
      <c r="DD227" s="13">
        <f t="shared" si="593"/>
        <v>0</v>
      </c>
      <c r="DE227" s="13">
        <f t="shared" si="594"/>
        <v>0</v>
      </c>
      <c r="DF227" s="13">
        <f t="shared" si="595"/>
        <v>0</v>
      </c>
      <c r="DG227" s="13">
        <f t="shared" si="596"/>
        <v>0</v>
      </c>
      <c r="DH227" s="13">
        <f t="shared" si="597"/>
        <v>0</v>
      </c>
      <c r="DI227" s="13">
        <f t="shared" si="598"/>
        <v>0</v>
      </c>
      <c r="DJ227" s="13">
        <f t="shared" si="599"/>
        <v>0</v>
      </c>
      <c r="DK227" s="13">
        <f t="shared" si="600"/>
        <v>0</v>
      </c>
      <c r="DL227" s="13">
        <f t="shared" si="601"/>
        <v>0</v>
      </c>
      <c r="DM227" s="13">
        <f t="shared" si="602"/>
        <v>0</v>
      </c>
      <c r="DN227" s="13">
        <f t="shared" si="603"/>
        <v>0</v>
      </c>
      <c r="DO227" s="13">
        <f t="shared" si="604"/>
        <v>0</v>
      </c>
      <c r="DP227" s="13">
        <f t="shared" si="605"/>
        <v>0</v>
      </c>
      <c r="DQ227" s="13">
        <f t="shared" si="606"/>
        <v>0</v>
      </c>
      <c r="DR227" s="13">
        <f t="shared" si="607"/>
        <v>0</v>
      </c>
      <c r="DS227" s="13">
        <f t="shared" si="608"/>
        <v>0</v>
      </c>
      <c r="DT227" s="13">
        <f t="shared" si="609"/>
        <v>0</v>
      </c>
      <c r="DU227" s="13">
        <f t="shared" si="610"/>
        <v>0</v>
      </c>
      <c r="DV227" s="13">
        <f t="shared" si="611"/>
        <v>0</v>
      </c>
      <c r="DW227" s="13">
        <f t="shared" si="612"/>
        <v>0</v>
      </c>
      <c r="DX227" s="13">
        <f t="shared" si="613"/>
        <v>0</v>
      </c>
      <c r="DY227" s="13">
        <f t="shared" si="614"/>
        <v>0</v>
      </c>
      <c r="DZ227" s="13">
        <f t="shared" si="615"/>
        <v>0</v>
      </c>
      <c r="EA227" s="13">
        <f t="shared" si="616"/>
        <v>0</v>
      </c>
      <c r="EB227" s="13">
        <f t="shared" si="617"/>
        <v>0</v>
      </c>
      <c r="EC227" s="13">
        <f t="shared" si="618"/>
        <v>0</v>
      </c>
      <c r="ED227" s="13">
        <f t="shared" si="619"/>
        <v>0</v>
      </c>
      <c r="EE227" s="13">
        <f t="shared" si="620"/>
        <v>0</v>
      </c>
      <c r="EF227" s="13">
        <f t="shared" si="621"/>
        <v>0</v>
      </c>
      <c r="EG227" s="13">
        <f t="shared" si="622"/>
        <v>0</v>
      </c>
      <c r="EH227" s="13">
        <f t="shared" si="623"/>
        <v>0</v>
      </c>
      <c r="EI227" s="13">
        <f t="shared" si="624"/>
        <v>0</v>
      </c>
      <c r="EJ227" s="13">
        <f t="shared" si="625"/>
        <v>0</v>
      </c>
      <c r="EK227" s="13">
        <f t="shared" si="626"/>
        <v>0</v>
      </c>
      <c r="EL227" s="13">
        <f t="shared" si="627"/>
        <v>0</v>
      </c>
      <c r="EM227" s="13">
        <f t="shared" si="628"/>
        <v>0</v>
      </c>
      <c r="EN227" s="13">
        <f t="shared" si="629"/>
        <v>0</v>
      </c>
      <c r="EO227" s="13">
        <f t="shared" si="630"/>
        <v>0</v>
      </c>
      <c r="EP227" s="13">
        <f t="shared" si="631"/>
        <v>0</v>
      </c>
      <c r="EQ227" s="13">
        <f t="shared" si="632"/>
        <v>0</v>
      </c>
      <c r="ER227" s="13">
        <f t="shared" si="633"/>
        <v>0</v>
      </c>
      <c r="ES227" s="13">
        <f t="shared" si="634"/>
        <v>0</v>
      </c>
      <c r="ET227" s="13">
        <f t="shared" si="635"/>
        <v>0</v>
      </c>
      <c r="EU227" s="13">
        <f t="shared" si="636"/>
        <v>0</v>
      </c>
      <c r="EV227" s="13">
        <f t="shared" si="637"/>
        <v>0</v>
      </c>
      <c r="EW227" s="13">
        <f t="shared" si="638"/>
        <v>1</v>
      </c>
      <c r="EX227" s="13">
        <f t="shared" si="639"/>
        <v>0</v>
      </c>
      <c r="EY227" s="13">
        <f t="shared" si="640"/>
        <v>0</v>
      </c>
      <c r="EZ227" s="13">
        <f t="shared" si="641"/>
        <v>0</v>
      </c>
      <c r="FA227" s="13">
        <f t="shared" si="642"/>
        <v>0</v>
      </c>
      <c r="FB227" s="13">
        <f t="shared" si="643"/>
        <v>0</v>
      </c>
      <c r="FC227" s="13">
        <f t="shared" si="644"/>
        <v>0</v>
      </c>
      <c r="FD227" s="13">
        <f t="shared" si="645"/>
        <v>0</v>
      </c>
      <c r="FE227" s="13">
        <f t="shared" si="646"/>
        <v>0</v>
      </c>
      <c r="FF227" s="13">
        <f t="shared" si="647"/>
        <v>0</v>
      </c>
      <c r="FG227" s="13">
        <f t="shared" si="648"/>
        <v>0</v>
      </c>
      <c r="FH227" s="13">
        <f t="shared" si="649"/>
        <v>0</v>
      </c>
      <c r="FI227" s="13">
        <f t="shared" si="650"/>
        <v>0</v>
      </c>
      <c r="FJ227" s="13">
        <f t="shared" si="651"/>
        <v>0</v>
      </c>
      <c r="FK227" s="13">
        <f t="shared" si="652"/>
        <v>0</v>
      </c>
      <c r="FL227" s="13">
        <f t="shared" si="653"/>
        <v>0</v>
      </c>
      <c r="FM227" s="13">
        <f t="shared" si="654"/>
        <v>0</v>
      </c>
      <c r="FN227" s="13">
        <f t="shared" si="655"/>
        <v>0</v>
      </c>
      <c r="FO227" s="13">
        <f t="shared" si="656"/>
        <v>0</v>
      </c>
      <c r="FP227" s="13">
        <f t="shared" si="657"/>
        <v>0</v>
      </c>
      <c r="FQ227" s="13">
        <f t="shared" si="658"/>
        <v>0</v>
      </c>
      <c r="FR227" s="13">
        <f t="shared" si="659"/>
        <v>0</v>
      </c>
      <c r="FS227" s="13">
        <f t="shared" si="660"/>
        <v>0</v>
      </c>
      <c r="FT227" s="13">
        <f t="shared" si="661"/>
        <v>0</v>
      </c>
      <c r="FU227" s="13">
        <f t="shared" si="662"/>
        <v>0</v>
      </c>
      <c r="FV227" s="13">
        <f t="shared" si="663"/>
        <v>0</v>
      </c>
      <c r="FW227" s="13">
        <f t="shared" si="664"/>
        <v>0</v>
      </c>
      <c r="FX227" s="13">
        <f t="shared" si="665"/>
        <v>0</v>
      </c>
      <c r="FY227" s="13">
        <f t="shared" si="666"/>
        <v>0</v>
      </c>
      <c r="FZ227" s="13">
        <f t="shared" si="667"/>
        <v>0</v>
      </c>
      <c r="GA227" s="13">
        <f t="shared" si="668"/>
        <v>0</v>
      </c>
      <c r="GB227" s="13">
        <f t="shared" si="669"/>
        <v>0</v>
      </c>
      <c r="GC227" s="13">
        <f t="shared" si="670"/>
        <v>0</v>
      </c>
      <c r="GD227" s="13">
        <f t="shared" si="671"/>
        <v>0</v>
      </c>
      <c r="GE227" s="13">
        <f t="shared" si="672"/>
        <v>0</v>
      </c>
      <c r="GF227" s="13">
        <f t="shared" si="673"/>
        <v>0</v>
      </c>
      <c r="GG227" s="13">
        <f t="shared" si="674"/>
        <v>0</v>
      </c>
      <c r="GH227" s="30">
        <f t="shared" si="675"/>
        <v>2</v>
      </c>
    </row>
    <row r="228" spans="1:190">
      <c r="A228" s="2">
        <f>'database including 834 studies'!A228</f>
        <v>227</v>
      </c>
      <c r="B228" s="2">
        <f>'database including 834 studies'!J228</f>
        <v>1</v>
      </c>
      <c r="C228" s="2">
        <f>'database including 834 studies'!K228</f>
        <v>3</v>
      </c>
      <c r="D228" s="2">
        <f>'database including 834 studies'!L228</f>
        <v>1</v>
      </c>
      <c r="E228" s="2">
        <f>'database including 834 studies'!M228</f>
        <v>1</v>
      </c>
      <c r="F228" s="2">
        <f>'database including 834 studies'!N228</f>
        <v>1</v>
      </c>
      <c r="G228" s="2">
        <f>'database including 834 studies'!O228</f>
        <v>0</v>
      </c>
      <c r="H228" s="2">
        <f>'database including 834 studies'!P228</f>
        <v>0</v>
      </c>
      <c r="I228" s="2">
        <f>'database including 834 studies'!Q228</f>
        <v>0</v>
      </c>
      <c r="J228" s="2">
        <f>'database including 834 studies'!R228</f>
        <v>2018</v>
      </c>
      <c r="K228" s="29">
        <f>'database including 834 studies'!A758</f>
        <v>757</v>
      </c>
      <c r="L228" s="2">
        <f>'database including 834 studies'!J758</f>
        <v>0</v>
      </c>
      <c r="M228" s="2">
        <f>'database including 834 studies'!K758</f>
        <v>3</v>
      </c>
      <c r="N228" s="2">
        <f>'database including 834 studies'!L758</f>
        <v>0</v>
      </c>
      <c r="O228" s="2">
        <f>'database including 834 studies'!M758</f>
        <v>1</v>
      </c>
      <c r="P228" s="2">
        <f>'database including 834 studies'!N758</f>
        <v>0</v>
      </c>
      <c r="Q228" s="2">
        <f>'database including 834 studies'!O758</f>
        <v>0</v>
      </c>
      <c r="R228" s="2">
        <f>'database including 834 studies'!P758</f>
        <v>1</v>
      </c>
      <c r="S228" s="2">
        <f>'database including 834 studies'!Q758</f>
        <v>1</v>
      </c>
      <c r="T228" s="2">
        <f>'database including 834 studies'!R758</f>
        <v>2020</v>
      </c>
      <c r="V228" s="13">
        <f t="shared" si="507"/>
        <v>0</v>
      </c>
      <c r="W228" s="13">
        <f t="shared" si="508"/>
        <v>0</v>
      </c>
      <c r="X228" s="13">
        <f t="shared" si="509"/>
        <v>0</v>
      </c>
      <c r="Y228" s="13">
        <f t="shared" si="510"/>
        <v>0</v>
      </c>
      <c r="Z228" s="13">
        <f t="shared" si="511"/>
        <v>0</v>
      </c>
      <c r="AA228" s="13">
        <f t="shared" si="512"/>
        <v>0</v>
      </c>
      <c r="AB228" s="13">
        <f t="shared" si="513"/>
        <v>0</v>
      </c>
      <c r="AC228" s="13">
        <f t="shared" si="514"/>
        <v>0</v>
      </c>
      <c r="AD228" s="13">
        <f t="shared" si="515"/>
        <v>0</v>
      </c>
      <c r="AE228" s="13">
        <f t="shared" si="516"/>
        <v>0</v>
      </c>
      <c r="AF228" s="13">
        <f t="shared" si="517"/>
        <v>0</v>
      </c>
      <c r="AG228" s="13">
        <f t="shared" si="518"/>
        <v>0</v>
      </c>
      <c r="AH228" s="13">
        <f t="shared" si="519"/>
        <v>0</v>
      </c>
      <c r="AI228" s="13">
        <f t="shared" si="520"/>
        <v>0</v>
      </c>
      <c r="AJ228" s="13">
        <f t="shared" si="521"/>
        <v>0</v>
      </c>
      <c r="AK228" s="13">
        <f t="shared" si="522"/>
        <v>0</v>
      </c>
      <c r="AL228" s="13">
        <f t="shared" si="523"/>
        <v>0</v>
      </c>
      <c r="AM228" s="13">
        <f t="shared" si="524"/>
        <v>0</v>
      </c>
      <c r="AN228" s="13">
        <f t="shared" si="525"/>
        <v>0</v>
      </c>
      <c r="AO228" s="13">
        <f t="shared" si="526"/>
        <v>0</v>
      </c>
      <c r="AP228" s="13">
        <f t="shared" si="527"/>
        <v>0</v>
      </c>
      <c r="AQ228" s="13">
        <f t="shared" si="528"/>
        <v>0</v>
      </c>
      <c r="AR228" s="13">
        <f t="shared" si="529"/>
        <v>0</v>
      </c>
      <c r="AS228" s="13">
        <f t="shared" si="530"/>
        <v>0</v>
      </c>
      <c r="AT228" s="13">
        <f t="shared" si="531"/>
        <v>0</v>
      </c>
      <c r="AU228" s="13">
        <f t="shared" si="532"/>
        <v>0</v>
      </c>
      <c r="AV228" s="13">
        <f t="shared" si="533"/>
        <v>0</v>
      </c>
      <c r="AW228" s="13">
        <f t="shared" si="534"/>
        <v>0</v>
      </c>
      <c r="AX228" s="13">
        <f t="shared" si="535"/>
        <v>0</v>
      </c>
      <c r="AY228" s="13">
        <f t="shared" si="536"/>
        <v>0</v>
      </c>
      <c r="AZ228" s="13">
        <f t="shared" si="537"/>
        <v>0</v>
      </c>
      <c r="BA228" s="13">
        <f t="shared" si="538"/>
        <v>0</v>
      </c>
      <c r="BB228" s="13">
        <f t="shared" si="539"/>
        <v>0</v>
      </c>
      <c r="BC228" s="13">
        <f t="shared" si="540"/>
        <v>0</v>
      </c>
      <c r="BD228" s="13">
        <f t="shared" si="541"/>
        <v>0</v>
      </c>
      <c r="BE228" s="13">
        <f t="shared" si="542"/>
        <v>0</v>
      </c>
      <c r="BF228" s="13">
        <f t="shared" si="543"/>
        <v>0</v>
      </c>
      <c r="BG228" s="13">
        <f t="shared" si="544"/>
        <v>0</v>
      </c>
      <c r="BH228" s="13">
        <f t="shared" si="545"/>
        <v>0</v>
      </c>
      <c r="BI228" s="13">
        <f t="shared" si="546"/>
        <v>0</v>
      </c>
      <c r="BJ228" s="13">
        <f t="shared" si="547"/>
        <v>0</v>
      </c>
      <c r="BK228" s="13">
        <f t="shared" si="548"/>
        <v>0</v>
      </c>
      <c r="BL228" s="13">
        <f t="shared" si="549"/>
        <v>0</v>
      </c>
      <c r="BM228" s="13">
        <f t="shared" si="550"/>
        <v>1</v>
      </c>
      <c r="BN228" s="13">
        <f t="shared" si="551"/>
        <v>0</v>
      </c>
      <c r="BO228" s="13">
        <f t="shared" si="552"/>
        <v>0</v>
      </c>
      <c r="BP228" s="13">
        <f t="shared" si="553"/>
        <v>0</v>
      </c>
      <c r="BQ228" s="13">
        <f t="shared" si="554"/>
        <v>0</v>
      </c>
      <c r="BR228" s="13">
        <f t="shared" si="555"/>
        <v>0</v>
      </c>
      <c r="BS228" s="13">
        <f t="shared" si="556"/>
        <v>0</v>
      </c>
      <c r="BT228" s="13">
        <f t="shared" si="557"/>
        <v>0</v>
      </c>
      <c r="BU228" s="13">
        <f t="shared" si="558"/>
        <v>0</v>
      </c>
      <c r="BV228" s="13">
        <f t="shared" si="559"/>
        <v>0</v>
      </c>
      <c r="BW228" s="13">
        <f t="shared" si="560"/>
        <v>0</v>
      </c>
      <c r="BX228" s="13">
        <f t="shared" si="561"/>
        <v>0</v>
      </c>
      <c r="BY228" s="13">
        <f t="shared" si="562"/>
        <v>0</v>
      </c>
      <c r="BZ228" s="13">
        <f t="shared" si="563"/>
        <v>0</v>
      </c>
      <c r="CA228" s="13">
        <f t="shared" si="564"/>
        <v>0</v>
      </c>
      <c r="CB228" s="13">
        <f t="shared" si="565"/>
        <v>0</v>
      </c>
      <c r="CC228" s="13">
        <f t="shared" si="566"/>
        <v>0</v>
      </c>
      <c r="CD228" s="13">
        <f t="shared" si="567"/>
        <v>0</v>
      </c>
      <c r="CE228" s="13">
        <f t="shared" si="568"/>
        <v>0</v>
      </c>
      <c r="CF228" s="13">
        <f t="shared" si="569"/>
        <v>0</v>
      </c>
      <c r="CG228" s="13">
        <f t="shared" si="570"/>
        <v>0</v>
      </c>
      <c r="CH228" s="13">
        <f t="shared" si="571"/>
        <v>0</v>
      </c>
      <c r="CI228" s="13">
        <f t="shared" si="572"/>
        <v>0</v>
      </c>
      <c r="CJ228" s="13">
        <f t="shared" si="573"/>
        <v>0</v>
      </c>
      <c r="CK228" s="13">
        <f t="shared" si="574"/>
        <v>0</v>
      </c>
      <c r="CL228" s="13">
        <f t="shared" si="575"/>
        <v>0</v>
      </c>
      <c r="CM228" s="13">
        <f t="shared" si="576"/>
        <v>0</v>
      </c>
      <c r="CN228" s="13">
        <f t="shared" si="577"/>
        <v>0</v>
      </c>
      <c r="CO228" s="13">
        <f t="shared" si="578"/>
        <v>0</v>
      </c>
      <c r="CP228" s="13">
        <f t="shared" si="579"/>
        <v>0</v>
      </c>
      <c r="CQ228" s="13">
        <f t="shared" si="580"/>
        <v>0</v>
      </c>
      <c r="CR228" s="13">
        <f t="shared" si="581"/>
        <v>0</v>
      </c>
      <c r="CS228" s="13">
        <f t="shared" si="582"/>
        <v>0</v>
      </c>
      <c r="CT228" s="13">
        <f t="shared" si="583"/>
        <v>0</v>
      </c>
      <c r="CU228" s="13">
        <f t="shared" si="584"/>
        <v>0</v>
      </c>
      <c r="CV228" s="13">
        <f t="shared" si="585"/>
        <v>0</v>
      </c>
      <c r="CW228" s="13">
        <f t="shared" si="586"/>
        <v>0</v>
      </c>
      <c r="CX228" s="13">
        <f t="shared" si="587"/>
        <v>0</v>
      </c>
      <c r="CY228" s="13">
        <f t="shared" si="588"/>
        <v>0</v>
      </c>
      <c r="CZ228" s="13">
        <f t="shared" si="589"/>
        <v>0</v>
      </c>
      <c r="DA228" s="13">
        <f t="shared" si="590"/>
        <v>0</v>
      </c>
      <c r="DB228" s="13">
        <f t="shared" si="591"/>
        <v>0</v>
      </c>
      <c r="DC228" s="13">
        <f t="shared" si="592"/>
        <v>0</v>
      </c>
      <c r="DD228" s="13">
        <f t="shared" si="593"/>
        <v>0</v>
      </c>
      <c r="DE228" s="13">
        <f t="shared" si="594"/>
        <v>0</v>
      </c>
      <c r="DF228" s="13">
        <f t="shared" si="595"/>
        <v>0</v>
      </c>
      <c r="DG228" s="13">
        <f t="shared" si="596"/>
        <v>0</v>
      </c>
      <c r="DH228" s="13">
        <f t="shared" si="597"/>
        <v>0</v>
      </c>
      <c r="DI228" s="13">
        <f t="shared" si="598"/>
        <v>0</v>
      </c>
      <c r="DJ228" s="13">
        <f t="shared" si="599"/>
        <v>0</v>
      </c>
      <c r="DK228" s="13">
        <f t="shared" si="600"/>
        <v>0</v>
      </c>
      <c r="DL228" s="13">
        <f t="shared" si="601"/>
        <v>0</v>
      </c>
      <c r="DM228" s="13">
        <f t="shared" si="602"/>
        <v>0</v>
      </c>
      <c r="DN228" s="13">
        <f t="shared" si="603"/>
        <v>0</v>
      </c>
      <c r="DO228" s="13">
        <f t="shared" si="604"/>
        <v>0</v>
      </c>
      <c r="DP228" s="13">
        <f t="shared" si="605"/>
        <v>0</v>
      </c>
      <c r="DQ228" s="13">
        <f t="shared" si="606"/>
        <v>0</v>
      </c>
      <c r="DR228" s="13">
        <f t="shared" si="607"/>
        <v>0</v>
      </c>
      <c r="DS228" s="13">
        <f t="shared" si="608"/>
        <v>0</v>
      </c>
      <c r="DT228" s="13">
        <f t="shared" si="609"/>
        <v>0</v>
      </c>
      <c r="DU228" s="13">
        <f t="shared" si="610"/>
        <v>0</v>
      </c>
      <c r="DV228" s="13">
        <f t="shared" si="611"/>
        <v>0</v>
      </c>
      <c r="DW228" s="13">
        <f t="shared" si="612"/>
        <v>0</v>
      </c>
      <c r="DX228" s="13">
        <f t="shared" si="613"/>
        <v>0</v>
      </c>
      <c r="DY228" s="13">
        <f t="shared" si="614"/>
        <v>0</v>
      </c>
      <c r="DZ228" s="13">
        <f t="shared" si="615"/>
        <v>0</v>
      </c>
      <c r="EA228" s="13">
        <f t="shared" si="616"/>
        <v>0</v>
      </c>
      <c r="EB228" s="13">
        <f t="shared" si="617"/>
        <v>0</v>
      </c>
      <c r="EC228" s="13">
        <f t="shared" si="618"/>
        <v>0</v>
      </c>
      <c r="ED228" s="13">
        <f t="shared" si="619"/>
        <v>0</v>
      </c>
      <c r="EE228" s="13">
        <f t="shared" si="620"/>
        <v>0</v>
      </c>
      <c r="EF228" s="13">
        <f t="shared" si="621"/>
        <v>0</v>
      </c>
      <c r="EG228" s="13">
        <f t="shared" si="622"/>
        <v>0</v>
      </c>
      <c r="EH228" s="13">
        <f t="shared" si="623"/>
        <v>0</v>
      </c>
      <c r="EI228" s="13">
        <f t="shared" si="624"/>
        <v>0</v>
      </c>
      <c r="EJ228" s="13">
        <f t="shared" si="625"/>
        <v>0</v>
      </c>
      <c r="EK228" s="13">
        <f t="shared" si="626"/>
        <v>0</v>
      </c>
      <c r="EL228" s="13">
        <f t="shared" si="627"/>
        <v>0</v>
      </c>
      <c r="EM228" s="13">
        <f t="shared" si="628"/>
        <v>0</v>
      </c>
      <c r="EN228" s="13">
        <f t="shared" si="629"/>
        <v>0</v>
      </c>
      <c r="EO228" s="13">
        <f t="shared" si="630"/>
        <v>0</v>
      </c>
      <c r="EP228" s="13">
        <f t="shared" si="631"/>
        <v>0</v>
      </c>
      <c r="EQ228" s="13">
        <f t="shared" si="632"/>
        <v>0</v>
      </c>
      <c r="ER228" s="13">
        <f t="shared" si="633"/>
        <v>0</v>
      </c>
      <c r="ES228" s="13">
        <f t="shared" si="634"/>
        <v>0</v>
      </c>
      <c r="ET228" s="13">
        <f t="shared" si="635"/>
        <v>0</v>
      </c>
      <c r="EU228" s="13">
        <f t="shared" si="636"/>
        <v>1</v>
      </c>
      <c r="EV228" s="13">
        <f t="shared" si="637"/>
        <v>0</v>
      </c>
      <c r="EW228" s="13">
        <f t="shared" si="638"/>
        <v>0</v>
      </c>
      <c r="EX228" s="13">
        <f t="shared" si="639"/>
        <v>0</v>
      </c>
      <c r="EY228" s="13">
        <f t="shared" si="640"/>
        <v>0</v>
      </c>
      <c r="EZ228" s="13">
        <f t="shared" si="641"/>
        <v>0</v>
      </c>
      <c r="FA228" s="13">
        <f t="shared" si="642"/>
        <v>0</v>
      </c>
      <c r="FB228" s="13">
        <f t="shared" si="643"/>
        <v>0</v>
      </c>
      <c r="FC228" s="13">
        <f t="shared" si="644"/>
        <v>0</v>
      </c>
      <c r="FD228" s="13">
        <f t="shared" si="645"/>
        <v>0</v>
      </c>
      <c r="FE228" s="13">
        <f t="shared" si="646"/>
        <v>0</v>
      </c>
      <c r="FF228" s="13">
        <f t="shared" si="647"/>
        <v>0</v>
      </c>
      <c r="FG228" s="13">
        <f t="shared" si="648"/>
        <v>0</v>
      </c>
      <c r="FH228" s="13">
        <f t="shared" si="649"/>
        <v>0</v>
      </c>
      <c r="FI228" s="13">
        <f t="shared" si="650"/>
        <v>0</v>
      </c>
      <c r="FJ228" s="13">
        <f t="shared" si="651"/>
        <v>0</v>
      </c>
      <c r="FK228" s="13">
        <f t="shared" si="652"/>
        <v>0</v>
      </c>
      <c r="FL228" s="13">
        <f t="shared" si="653"/>
        <v>0</v>
      </c>
      <c r="FM228" s="13">
        <f t="shared" si="654"/>
        <v>0</v>
      </c>
      <c r="FN228" s="13">
        <f t="shared" si="655"/>
        <v>0</v>
      </c>
      <c r="FO228" s="13">
        <f t="shared" si="656"/>
        <v>0</v>
      </c>
      <c r="FP228" s="13">
        <f t="shared" si="657"/>
        <v>0</v>
      </c>
      <c r="FQ228" s="13">
        <f t="shared" si="658"/>
        <v>0</v>
      </c>
      <c r="FR228" s="13">
        <f t="shared" si="659"/>
        <v>0</v>
      </c>
      <c r="FS228" s="13">
        <f t="shared" si="660"/>
        <v>0</v>
      </c>
      <c r="FT228" s="13">
        <f t="shared" si="661"/>
        <v>0</v>
      </c>
      <c r="FU228" s="13">
        <f t="shared" si="662"/>
        <v>0</v>
      </c>
      <c r="FV228" s="13">
        <f t="shared" si="663"/>
        <v>0</v>
      </c>
      <c r="FW228" s="13">
        <f t="shared" si="664"/>
        <v>0</v>
      </c>
      <c r="FX228" s="13">
        <f t="shared" si="665"/>
        <v>0</v>
      </c>
      <c r="FY228" s="13">
        <f t="shared" si="666"/>
        <v>0</v>
      </c>
      <c r="FZ228" s="13">
        <f t="shared" si="667"/>
        <v>0</v>
      </c>
      <c r="GA228" s="13">
        <f t="shared" si="668"/>
        <v>0</v>
      </c>
      <c r="GB228" s="13">
        <f t="shared" si="669"/>
        <v>0</v>
      </c>
      <c r="GC228" s="13">
        <f t="shared" si="670"/>
        <v>0</v>
      </c>
      <c r="GD228" s="13">
        <f t="shared" si="671"/>
        <v>0</v>
      </c>
      <c r="GE228" s="13">
        <f t="shared" si="672"/>
        <v>0</v>
      </c>
      <c r="GF228" s="13">
        <f t="shared" si="673"/>
        <v>0</v>
      </c>
      <c r="GG228" s="13">
        <f t="shared" si="674"/>
        <v>0</v>
      </c>
      <c r="GH228" s="30">
        <f t="shared" si="675"/>
        <v>2</v>
      </c>
    </row>
    <row r="229" spans="1:190">
      <c r="A229" s="2">
        <f>'database including 834 studies'!A229</f>
        <v>228</v>
      </c>
      <c r="B229" s="2">
        <f>'database including 834 studies'!J229</f>
        <v>1</v>
      </c>
      <c r="C229" s="2">
        <f>'database including 834 studies'!K229</f>
        <v>3</v>
      </c>
      <c r="D229" s="2">
        <f>'database including 834 studies'!L229</f>
        <v>0</v>
      </c>
      <c r="E229" s="2">
        <f>'database including 834 studies'!M229</f>
        <v>1</v>
      </c>
      <c r="F229" s="2">
        <f>'database including 834 studies'!N229</f>
        <v>1</v>
      </c>
      <c r="G229" s="2">
        <f>'database including 834 studies'!O229</f>
        <v>1</v>
      </c>
      <c r="H229" s="2">
        <f>'database including 834 studies'!P229</f>
        <v>0</v>
      </c>
      <c r="I229" s="2">
        <f>'database including 834 studies'!Q229</f>
        <v>0</v>
      </c>
      <c r="J229" s="2">
        <f>'database including 834 studies'!R229</f>
        <v>2021</v>
      </c>
      <c r="K229" s="29">
        <f>'database including 834 studies'!A759</f>
        <v>758</v>
      </c>
      <c r="L229" s="2">
        <f>'database including 834 studies'!J759</f>
        <v>0</v>
      </c>
      <c r="M229" s="2">
        <f>'database including 834 studies'!K759</f>
        <v>3</v>
      </c>
      <c r="N229" s="2">
        <f>'database including 834 studies'!L759</f>
        <v>1</v>
      </c>
      <c r="O229" s="2">
        <f>'database including 834 studies'!M759</f>
        <v>1</v>
      </c>
      <c r="P229" s="2">
        <f>'database including 834 studies'!N759</f>
        <v>0</v>
      </c>
      <c r="Q229" s="2">
        <f>'database including 834 studies'!O759</f>
        <v>1</v>
      </c>
      <c r="R229" s="2">
        <f>'database including 834 studies'!P759</f>
        <v>0</v>
      </c>
      <c r="S229" s="2">
        <f>'database including 834 studies'!Q759</f>
        <v>0</v>
      </c>
      <c r="T229" s="2">
        <f>'database including 834 studies'!R759</f>
        <v>2022</v>
      </c>
      <c r="V229" s="13">
        <f t="shared" si="507"/>
        <v>0</v>
      </c>
      <c r="W229" s="13">
        <f t="shared" si="508"/>
        <v>0</v>
      </c>
      <c r="X229" s="13">
        <f t="shared" si="509"/>
        <v>0</v>
      </c>
      <c r="Y229" s="13">
        <f t="shared" si="510"/>
        <v>0</v>
      </c>
      <c r="Z229" s="13">
        <f t="shared" si="511"/>
        <v>0</v>
      </c>
      <c r="AA229" s="13">
        <f t="shared" si="512"/>
        <v>0</v>
      </c>
      <c r="AB229" s="13">
        <f t="shared" si="513"/>
        <v>0</v>
      </c>
      <c r="AC229" s="13">
        <f t="shared" si="514"/>
        <v>0</v>
      </c>
      <c r="AD229" s="13">
        <f t="shared" si="515"/>
        <v>0</v>
      </c>
      <c r="AE229" s="13">
        <f t="shared" si="516"/>
        <v>0</v>
      </c>
      <c r="AF229" s="13">
        <f t="shared" si="517"/>
        <v>0</v>
      </c>
      <c r="AG229" s="13">
        <f t="shared" si="518"/>
        <v>0</v>
      </c>
      <c r="AH229" s="13">
        <f t="shared" si="519"/>
        <v>0</v>
      </c>
      <c r="AI229" s="13">
        <f t="shared" si="520"/>
        <v>0</v>
      </c>
      <c r="AJ229" s="13">
        <f t="shared" si="521"/>
        <v>0</v>
      </c>
      <c r="AK229" s="13">
        <f t="shared" si="522"/>
        <v>0</v>
      </c>
      <c r="AL229" s="13">
        <f t="shared" si="523"/>
        <v>0</v>
      </c>
      <c r="AM229" s="13">
        <f t="shared" si="524"/>
        <v>0</v>
      </c>
      <c r="AN229" s="13">
        <f t="shared" si="525"/>
        <v>0</v>
      </c>
      <c r="AO229" s="13">
        <f t="shared" si="526"/>
        <v>0</v>
      </c>
      <c r="AP229" s="13">
        <f t="shared" si="527"/>
        <v>0</v>
      </c>
      <c r="AQ229" s="13">
        <f t="shared" si="528"/>
        <v>0</v>
      </c>
      <c r="AR229" s="13">
        <f t="shared" si="529"/>
        <v>0</v>
      </c>
      <c r="AS229" s="13">
        <f t="shared" si="530"/>
        <v>0</v>
      </c>
      <c r="AT229" s="13">
        <f t="shared" si="531"/>
        <v>0</v>
      </c>
      <c r="AU229" s="13">
        <f t="shared" si="532"/>
        <v>0</v>
      </c>
      <c r="AV229" s="13">
        <f t="shared" si="533"/>
        <v>0</v>
      </c>
      <c r="AW229" s="13">
        <f t="shared" si="534"/>
        <v>0</v>
      </c>
      <c r="AX229" s="13">
        <f t="shared" si="535"/>
        <v>0</v>
      </c>
      <c r="AY229" s="13">
        <f t="shared" si="536"/>
        <v>0</v>
      </c>
      <c r="AZ229" s="13">
        <f t="shared" si="537"/>
        <v>0</v>
      </c>
      <c r="BA229" s="13">
        <f t="shared" si="538"/>
        <v>0</v>
      </c>
      <c r="BB229" s="13">
        <f t="shared" si="539"/>
        <v>0</v>
      </c>
      <c r="BC229" s="13">
        <f t="shared" si="540"/>
        <v>0</v>
      </c>
      <c r="BD229" s="13">
        <f t="shared" si="541"/>
        <v>0</v>
      </c>
      <c r="BE229" s="13">
        <f t="shared" si="542"/>
        <v>0</v>
      </c>
      <c r="BF229" s="13">
        <f t="shared" si="543"/>
        <v>0</v>
      </c>
      <c r="BG229" s="13">
        <f t="shared" si="544"/>
        <v>0</v>
      </c>
      <c r="BH229" s="13">
        <f t="shared" si="545"/>
        <v>0</v>
      </c>
      <c r="BI229" s="13">
        <f t="shared" si="546"/>
        <v>0</v>
      </c>
      <c r="BJ229" s="13">
        <f t="shared" si="547"/>
        <v>0</v>
      </c>
      <c r="BK229" s="13">
        <f t="shared" si="548"/>
        <v>0</v>
      </c>
      <c r="BL229" s="13">
        <f t="shared" si="549"/>
        <v>0</v>
      </c>
      <c r="BM229" s="13">
        <f t="shared" si="550"/>
        <v>0</v>
      </c>
      <c r="BN229" s="13">
        <f t="shared" si="551"/>
        <v>0</v>
      </c>
      <c r="BO229" s="13">
        <f t="shared" si="552"/>
        <v>0</v>
      </c>
      <c r="BP229" s="13">
        <f t="shared" si="553"/>
        <v>1</v>
      </c>
      <c r="BQ229" s="13">
        <f t="shared" si="554"/>
        <v>0</v>
      </c>
      <c r="BR229" s="13">
        <f t="shared" si="555"/>
        <v>0</v>
      </c>
      <c r="BS229" s="13">
        <f t="shared" si="556"/>
        <v>0</v>
      </c>
      <c r="BT229" s="13">
        <f t="shared" si="557"/>
        <v>0</v>
      </c>
      <c r="BU229" s="13">
        <f t="shared" si="558"/>
        <v>0</v>
      </c>
      <c r="BV229" s="13">
        <f t="shared" si="559"/>
        <v>0</v>
      </c>
      <c r="BW229" s="13">
        <f t="shared" si="560"/>
        <v>0</v>
      </c>
      <c r="BX229" s="13">
        <f t="shared" si="561"/>
        <v>0</v>
      </c>
      <c r="BY229" s="13">
        <f t="shared" si="562"/>
        <v>0</v>
      </c>
      <c r="BZ229" s="13">
        <f t="shared" si="563"/>
        <v>0</v>
      </c>
      <c r="CA229" s="13">
        <f t="shared" si="564"/>
        <v>0</v>
      </c>
      <c r="CB229" s="13">
        <f t="shared" si="565"/>
        <v>0</v>
      </c>
      <c r="CC229" s="13">
        <f t="shared" si="566"/>
        <v>0</v>
      </c>
      <c r="CD229" s="13">
        <f t="shared" si="567"/>
        <v>0</v>
      </c>
      <c r="CE229" s="13">
        <f t="shared" si="568"/>
        <v>0</v>
      </c>
      <c r="CF229" s="13">
        <f t="shared" si="569"/>
        <v>0</v>
      </c>
      <c r="CG229" s="13">
        <f t="shared" si="570"/>
        <v>0</v>
      </c>
      <c r="CH229" s="13">
        <f t="shared" si="571"/>
        <v>0</v>
      </c>
      <c r="CI229" s="13">
        <f t="shared" si="572"/>
        <v>0</v>
      </c>
      <c r="CJ229" s="13">
        <f t="shared" si="573"/>
        <v>0</v>
      </c>
      <c r="CK229" s="13">
        <f t="shared" si="574"/>
        <v>0</v>
      </c>
      <c r="CL229" s="13">
        <f t="shared" si="575"/>
        <v>0</v>
      </c>
      <c r="CM229" s="13">
        <f t="shared" si="576"/>
        <v>0</v>
      </c>
      <c r="CN229" s="13">
        <f t="shared" si="577"/>
        <v>0</v>
      </c>
      <c r="CO229" s="13">
        <f t="shared" si="578"/>
        <v>0</v>
      </c>
      <c r="CP229" s="13">
        <f t="shared" si="579"/>
        <v>0</v>
      </c>
      <c r="CQ229" s="13">
        <f t="shared" si="580"/>
        <v>0</v>
      </c>
      <c r="CR229" s="13">
        <f t="shared" si="581"/>
        <v>0</v>
      </c>
      <c r="CS229" s="13">
        <f t="shared" si="582"/>
        <v>0</v>
      </c>
      <c r="CT229" s="13">
        <f t="shared" si="583"/>
        <v>0</v>
      </c>
      <c r="CU229" s="13">
        <f t="shared" si="584"/>
        <v>0</v>
      </c>
      <c r="CV229" s="13">
        <f t="shared" si="585"/>
        <v>0</v>
      </c>
      <c r="CW229" s="13">
        <f t="shared" si="586"/>
        <v>0</v>
      </c>
      <c r="CX229" s="13">
        <f t="shared" si="587"/>
        <v>0</v>
      </c>
      <c r="CY229" s="13">
        <f t="shared" si="588"/>
        <v>0</v>
      </c>
      <c r="CZ229" s="13">
        <f t="shared" si="589"/>
        <v>0</v>
      </c>
      <c r="DA229" s="13">
        <f t="shared" si="590"/>
        <v>0</v>
      </c>
      <c r="DB229" s="13">
        <f t="shared" si="591"/>
        <v>0</v>
      </c>
      <c r="DC229" s="13">
        <f t="shared" si="592"/>
        <v>0</v>
      </c>
      <c r="DD229" s="13">
        <f t="shared" si="593"/>
        <v>0</v>
      </c>
      <c r="DE229" s="13">
        <f t="shared" si="594"/>
        <v>0</v>
      </c>
      <c r="DF229" s="13">
        <f t="shared" si="595"/>
        <v>0</v>
      </c>
      <c r="DG229" s="13">
        <f t="shared" si="596"/>
        <v>0</v>
      </c>
      <c r="DH229" s="13">
        <f t="shared" si="597"/>
        <v>0</v>
      </c>
      <c r="DI229" s="13">
        <f t="shared" si="598"/>
        <v>0</v>
      </c>
      <c r="DJ229" s="13">
        <f t="shared" si="599"/>
        <v>0</v>
      </c>
      <c r="DK229" s="13">
        <f t="shared" si="600"/>
        <v>0</v>
      </c>
      <c r="DL229" s="13">
        <f t="shared" si="601"/>
        <v>0</v>
      </c>
      <c r="DM229" s="13">
        <f t="shared" si="602"/>
        <v>0</v>
      </c>
      <c r="DN229" s="13">
        <f t="shared" si="603"/>
        <v>0</v>
      </c>
      <c r="DO229" s="13">
        <f t="shared" si="604"/>
        <v>0</v>
      </c>
      <c r="DP229" s="13">
        <f t="shared" si="605"/>
        <v>0</v>
      </c>
      <c r="DQ229" s="13">
        <f t="shared" si="606"/>
        <v>0</v>
      </c>
      <c r="DR229" s="13">
        <f t="shared" si="607"/>
        <v>0</v>
      </c>
      <c r="DS229" s="13">
        <f t="shared" si="608"/>
        <v>0</v>
      </c>
      <c r="DT229" s="13">
        <f t="shared" si="609"/>
        <v>0</v>
      </c>
      <c r="DU229" s="13">
        <f t="shared" si="610"/>
        <v>0</v>
      </c>
      <c r="DV229" s="13">
        <f t="shared" si="611"/>
        <v>0</v>
      </c>
      <c r="DW229" s="13">
        <f t="shared" si="612"/>
        <v>0</v>
      </c>
      <c r="DX229" s="13">
        <f t="shared" si="613"/>
        <v>0</v>
      </c>
      <c r="DY229" s="13">
        <f t="shared" si="614"/>
        <v>0</v>
      </c>
      <c r="DZ229" s="13">
        <f t="shared" si="615"/>
        <v>0</v>
      </c>
      <c r="EA229" s="13">
        <f t="shared" si="616"/>
        <v>0</v>
      </c>
      <c r="EB229" s="13">
        <f t="shared" si="617"/>
        <v>0</v>
      </c>
      <c r="EC229" s="13">
        <f t="shared" si="618"/>
        <v>0</v>
      </c>
      <c r="ED229" s="13">
        <f t="shared" si="619"/>
        <v>0</v>
      </c>
      <c r="EE229" s="13">
        <f t="shared" si="620"/>
        <v>0</v>
      </c>
      <c r="EF229" s="13">
        <f t="shared" si="621"/>
        <v>0</v>
      </c>
      <c r="EG229" s="13">
        <f t="shared" si="622"/>
        <v>0</v>
      </c>
      <c r="EH229" s="13">
        <f t="shared" si="623"/>
        <v>0</v>
      </c>
      <c r="EI229" s="13">
        <f t="shared" si="624"/>
        <v>0</v>
      </c>
      <c r="EJ229" s="13">
        <f t="shared" si="625"/>
        <v>0</v>
      </c>
      <c r="EK229" s="13">
        <f t="shared" si="626"/>
        <v>0</v>
      </c>
      <c r="EL229" s="13">
        <f t="shared" si="627"/>
        <v>0</v>
      </c>
      <c r="EM229" s="13">
        <f t="shared" si="628"/>
        <v>0</v>
      </c>
      <c r="EN229" s="13">
        <f t="shared" si="629"/>
        <v>0</v>
      </c>
      <c r="EO229" s="13">
        <f t="shared" si="630"/>
        <v>0</v>
      </c>
      <c r="EP229" s="13">
        <f t="shared" si="631"/>
        <v>0</v>
      </c>
      <c r="EQ229" s="13">
        <f t="shared" si="632"/>
        <v>0</v>
      </c>
      <c r="ER229" s="13">
        <f t="shared" si="633"/>
        <v>0</v>
      </c>
      <c r="ES229" s="13">
        <f t="shared" si="634"/>
        <v>0</v>
      </c>
      <c r="ET229" s="13">
        <f t="shared" si="635"/>
        <v>0</v>
      </c>
      <c r="EU229" s="13">
        <f t="shared" si="636"/>
        <v>0</v>
      </c>
      <c r="EV229" s="13">
        <f t="shared" si="637"/>
        <v>0</v>
      </c>
      <c r="EW229" s="13">
        <f t="shared" si="638"/>
        <v>1</v>
      </c>
      <c r="EX229" s="13">
        <f t="shared" si="639"/>
        <v>0</v>
      </c>
      <c r="EY229" s="13">
        <f t="shared" si="640"/>
        <v>0</v>
      </c>
      <c r="EZ229" s="13">
        <f t="shared" si="641"/>
        <v>0</v>
      </c>
      <c r="FA229" s="13">
        <f t="shared" si="642"/>
        <v>0</v>
      </c>
      <c r="FB229" s="13">
        <f t="shared" si="643"/>
        <v>0</v>
      </c>
      <c r="FC229" s="13">
        <f t="shared" si="644"/>
        <v>0</v>
      </c>
      <c r="FD229" s="13">
        <f t="shared" si="645"/>
        <v>0</v>
      </c>
      <c r="FE229" s="13">
        <f t="shared" si="646"/>
        <v>0</v>
      </c>
      <c r="FF229" s="13">
        <f t="shared" si="647"/>
        <v>0</v>
      </c>
      <c r="FG229" s="13">
        <f t="shared" si="648"/>
        <v>0</v>
      </c>
      <c r="FH229" s="13">
        <f t="shared" si="649"/>
        <v>0</v>
      </c>
      <c r="FI229" s="13">
        <f t="shared" si="650"/>
        <v>0</v>
      </c>
      <c r="FJ229" s="13">
        <f t="shared" si="651"/>
        <v>0</v>
      </c>
      <c r="FK229" s="13">
        <f t="shared" si="652"/>
        <v>0</v>
      </c>
      <c r="FL229" s="13">
        <f t="shared" si="653"/>
        <v>0</v>
      </c>
      <c r="FM229" s="13">
        <f t="shared" si="654"/>
        <v>0</v>
      </c>
      <c r="FN229" s="13">
        <f t="shared" si="655"/>
        <v>0</v>
      </c>
      <c r="FO229" s="13">
        <f t="shared" si="656"/>
        <v>0</v>
      </c>
      <c r="FP229" s="13">
        <f t="shared" si="657"/>
        <v>0</v>
      </c>
      <c r="FQ229" s="13">
        <f t="shared" si="658"/>
        <v>0</v>
      </c>
      <c r="FR229" s="13">
        <f t="shared" si="659"/>
        <v>0</v>
      </c>
      <c r="FS229" s="13">
        <f t="shared" si="660"/>
        <v>0</v>
      </c>
      <c r="FT229" s="13">
        <f t="shared" si="661"/>
        <v>0</v>
      </c>
      <c r="FU229" s="13">
        <f t="shared" si="662"/>
        <v>0</v>
      </c>
      <c r="FV229" s="13">
        <f t="shared" si="663"/>
        <v>0</v>
      </c>
      <c r="FW229" s="13">
        <f t="shared" si="664"/>
        <v>0</v>
      </c>
      <c r="FX229" s="13">
        <f t="shared" si="665"/>
        <v>0</v>
      </c>
      <c r="FY229" s="13">
        <f t="shared" si="666"/>
        <v>0</v>
      </c>
      <c r="FZ229" s="13">
        <f t="shared" si="667"/>
        <v>0</v>
      </c>
      <c r="GA229" s="13">
        <f t="shared" si="668"/>
        <v>0</v>
      </c>
      <c r="GB229" s="13">
        <f t="shared" si="669"/>
        <v>0</v>
      </c>
      <c r="GC229" s="13">
        <f t="shared" si="670"/>
        <v>0</v>
      </c>
      <c r="GD229" s="13">
        <f t="shared" si="671"/>
        <v>0</v>
      </c>
      <c r="GE229" s="13">
        <f t="shared" si="672"/>
        <v>0</v>
      </c>
      <c r="GF229" s="13">
        <f t="shared" si="673"/>
        <v>0</v>
      </c>
      <c r="GG229" s="13">
        <f t="shared" si="674"/>
        <v>0</v>
      </c>
      <c r="GH229" s="30">
        <f t="shared" si="675"/>
        <v>2</v>
      </c>
    </row>
    <row r="230" spans="1:190">
      <c r="A230" s="2">
        <f>'database including 834 studies'!A230</f>
        <v>229</v>
      </c>
      <c r="B230" s="2">
        <f>'database including 834 studies'!J230</f>
        <v>1</v>
      </c>
      <c r="C230" s="2">
        <f>'database including 834 studies'!K230</f>
        <v>3</v>
      </c>
      <c r="D230" s="2">
        <f>'database including 834 studies'!L230</f>
        <v>1</v>
      </c>
      <c r="E230" s="2">
        <f>'database including 834 studies'!M230</f>
        <v>1</v>
      </c>
      <c r="F230" s="2">
        <f>'database including 834 studies'!N230</f>
        <v>1</v>
      </c>
      <c r="G230" s="2">
        <f>'database including 834 studies'!O230</f>
        <v>0</v>
      </c>
      <c r="H230" s="2">
        <f>'database including 834 studies'!P230</f>
        <v>0</v>
      </c>
      <c r="I230" s="2">
        <f>'database including 834 studies'!Q230</f>
        <v>0</v>
      </c>
      <c r="J230" s="2">
        <f>'database including 834 studies'!R230</f>
        <v>2019</v>
      </c>
      <c r="K230" s="29">
        <f>'database including 834 studies'!A760</f>
        <v>759</v>
      </c>
      <c r="L230" s="2">
        <f>'database including 834 studies'!J760</f>
        <v>0</v>
      </c>
      <c r="M230" s="2">
        <f>'database including 834 studies'!K760</f>
        <v>3</v>
      </c>
      <c r="N230" s="2">
        <f>'database including 834 studies'!L760</f>
        <v>0</v>
      </c>
      <c r="O230" s="2">
        <f>'database including 834 studies'!M760</f>
        <v>1</v>
      </c>
      <c r="P230" s="2">
        <f>'database including 834 studies'!N760</f>
        <v>1</v>
      </c>
      <c r="Q230" s="2">
        <f>'database including 834 studies'!O760</f>
        <v>1</v>
      </c>
      <c r="R230" s="2">
        <f>'database including 834 studies'!P760</f>
        <v>0</v>
      </c>
      <c r="S230" s="2">
        <f>'database including 834 studies'!Q760</f>
        <v>0</v>
      </c>
      <c r="T230" s="2">
        <f>'database including 834 studies'!R760</f>
        <v>2021</v>
      </c>
      <c r="V230" s="13">
        <f t="shared" si="507"/>
        <v>0</v>
      </c>
      <c r="W230" s="13">
        <f t="shared" si="508"/>
        <v>0</v>
      </c>
      <c r="X230" s="13">
        <f t="shared" si="509"/>
        <v>0</v>
      </c>
      <c r="Y230" s="13">
        <f t="shared" si="510"/>
        <v>0</v>
      </c>
      <c r="Z230" s="13">
        <f t="shared" si="511"/>
        <v>0</v>
      </c>
      <c r="AA230" s="13">
        <f t="shared" si="512"/>
        <v>0</v>
      </c>
      <c r="AB230" s="13">
        <f t="shared" si="513"/>
        <v>0</v>
      </c>
      <c r="AC230" s="13">
        <f t="shared" si="514"/>
        <v>0</v>
      </c>
      <c r="AD230" s="13">
        <f t="shared" si="515"/>
        <v>0</v>
      </c>
      <c r="AE230" s="13">
        <f t="shared" si="516"/>
        <v>0</v>
      </c>
      <c r="AF230" s="13">
        <f t="shared" si="517"/>
        <v>0</v>
      </c>
      <c r="AG230" s="13">
        <f t="shared" si="518"/>
        <v>0</v>
      </c>
      <c r="AH230" s="13">
        <f t="shared" si="519"/>
        <v>0</v>
      </c>
      <c r="AI230" s="13">
        <f t="shared" si="520"/>
        <v>0</v>
      </c>
      <c r="AJ230" s="13">
        <f t="shared" si="521"/>
        <v>0</v>
      </c>
      <c r="AK230" s="13">
        <f t="shared" si="522"/>
        <v>0</v>
      </c>
      <c r="AL230" s="13">
        <f t="shared" si="523"/>
        <v>0</v>
      </c>
      <c r="AM230" s="13">
        <f t="shared" si="524"/>
        <v>0</v>
      </c>
      <c r="AN230" s="13">
        <f t="shared" si="525"/>
        <v>0</v>
      </c>
      <c r="AO230" s="13">
        <f t="shared" si="526"/>
        <v>0</v>
      </c>
      <c r="AP230" s="13">
        <f t="shared" si="527"/>
        <v>0</v>
      </c>
      <c r="AQ230" s="13">
        <f t="shared" si="528"/>
        <v>0</v>
      </c>
      <c r="AR230" s="13">
        <f t="shared" si="529"/>
        <v>0</v>
      </c>
      <c r="AS230" s="13">
        <f t="shared" si="530"/>
        <v>0</v>
      </c>
      <c r="AT230" s="13">
        <f t="shared" si="531"/>
        <v>0</v>
      </c>
      <c r="AU230" s="13">
        <f t="shared" si="532"/>
        <v>0</v>
      </c>
      <c r="AV230" s="13">
        <f t="shared" si="533"/>
        <v>0</v>
      </c>
      <c r="AW230" s="13">
        <f t="shared" si="534"/>
        <v>0</v>
      </c>
      <c r="AX230" s="13">
        <f t="shared" si="535"/>
        <v>0</v>
      </c>
      <c r="AY230" s="13">
        <f t="shared" si="536"/>
        <v>0</v>
      </c>
      <c r="AZ230" s="13">
        <f t="shared" si="537"/>
        <v>0</v>
      </c>
      <c r="BA230" s="13">
        <f t="shared" si="538"/>
        <v>0</v>
      </c>
      <c r="BB230" s="13">
        <f t="shared" si="539"/>
        <v>0</v>
      </c>
      <c r="BC230" s="13">
        <f t="shared" si="540"/>
        <v>0</v>
      </c>
      <c r="BD230" s="13">
        <f t="shared" si="541"/>
        <v>0</v>
      </c>
      <c r="BE230" s="13">
        <f t="shared" si="542"/>
        <v>0</v>
      </c>
      <c r="BF230" s="13">
        <f t="shared" si="543"/>
        <v>0</v>
      </c>
      <c r="BG230" s="13">
        <f t="shared" si="544"/>
        <v>0</v>
      </c>
      <c r="BH230" s="13">
        <f t="shared" si="545"/>
        <v>0</v>
      </c>
      <c r="BI230" s="13">
        <f t="shared" si="546"/>
        <v>0</v>
      </c>
      <c r="BJ230" s="13">
        <f t="shared" si="547"/>
        <v>0</v>
      </c>
      <c r="BK230" s="13">
        <f t="shared" si="548"/>
        <v>0</v>
      </c>
      <c r="BL230" s="13">
        <f t="shared" si="549"/>
        <v>0</v>
      </c>
      <c r="BM230" s="13">
        <f t="shared" si="550"/>
        <v>0</v>
      </c>
      <c r="BN230" s="13">
        <f t="shared" si="551"/>
        <v>1</v>
      </c>
      <c r="BO230" s="13">
        <f t="shared" si="552"/>
        <v>0</v>
      </c>
      <c r="BP230" s="13">
        <f t="shared" si="553"/>
        <v>0</v>
      </c>
      <c r="BQ230" s="13">
        <f t="shared" si="554"/>
        <v>0</v>
      </c>
      <c r="BR230" s="13">
        <f t="shared" si="555"/>
        <v>0</v>
      </c>
      <c r="BS230" s="13">
        <f t="shared" si="556"/>
        <v>0</v>
      </c>
      <c r="BT230" s="13">
        <f t="shared" si="557"/>
        <v>0</v>
      </c>
      <c r="BU230" s="13">
        <f t="shared" si="558"/>
        <v>0</v>
      </c>
      <c r="BV230" s="13">
        <f t="shared" si="559"/>
        <v>0</v>
      </c>
      <c r="BW230" s="13">
        <f t="shared" si="560"/>
        <v>0</v>
      </c>
      <c r="BX230" s="13">
        <f t="shared" si="561"/>
        <v>0</v>
      </c>
      <c r="BY230" s="13">
        <f t="shared" si="562"/>
        <v>0</v>
      </c>
      <c r="BZ230" s="13">
        <f t="shared" si="563"/>
        <v>0</v>
      </c>
      <c r="CA230" s="13">
        <f t="shared" si="564"/>
        <v>0</v>
      </c>
      <c r="CB230" s="13">
        <f t="shared" si="565"/>
        <v>0</v>
      </c>
      <c r="CC230" s="13">
        <f t="shared" si="566"/>
        <v>0</v>
      </c>
      <c r="CD230" s="13">
        <f t="shared" si="567"/>
        <v>0</v>
      </c>
      <c r="CE230" s="13">
        <f t="shared" si="568"/>
        <v>0</v>
      </c>
      <c r="CF230" s="13">
        <f t="shared" si="569"/>
        <v>0</v>
      </c>
      <c r="CG230" s="13">
        <f t="shared" si="570"/>
        <v>0</v>
      </c>
      <c r="CH230" s="13">
        <f t="shared" si="571"/>
        <v>0</v>
      </c>
      <c r="CI230" s="13">
        <f t="shared" si="572"/>
        <v>0</v>
      </c>
      <c r="CJ230" s="13">
        <f t="shared" si="573"/>
        <v>0</v>
      </c>
      <c r="CK230" s="13">
        <f t="shared" si="574"/>
        <v>0</v>
      </c>
      <c r="CL230" s="13">
        <f t="shared" si="575"/>
        <v>0</v>
      </c>
      <c r="CM230" s="13">
        <f t="shared" si="576"/>
        <v>0</v>
      </c>
      <c r="CN230" s="13">
        <f t="shared" si="577"/>
        <v>0</v>
      </c>
      <c r="CO230" s="13">
        <f t="shared" si="578"/>
        <v>0</v>
      </c>
      <c r="CP230" s="13">
        <f t="shared" si="579"/>
        <v>0</v>
      </c>
      <c r="CQ230" s="13">
        <f t="shared" si="580"/>
        <v>0</v>
      </c>
      <c r="CR230" s="13">
        <f t="shared" si="581"/>
        <v>0</v>
      </c>
      <c r="CS230" s="13">
        <f t="shared" si="582"/>
        <v>0</v>
      </c>
      <c r="CT230" s="13">
        <f t="shared" si="583"/>
        <v>0</v>
      </c>
      <c r="CU230" s="13">
        <f t="shared" si="584"/>
        <v>0</v>
      </c>
      <c r="CV230" s="13">
        <f t="shared" si="585"/>
        <v>0</v>
      </c>
      <c r="CW230" s="13">
        <f t="shared" si="586"/>
        <v>0</v>
      </c>
      <c r="CX230" s="13">
        <f t="shared" si="587"/>
        <v>0</v>
      </c>
      <c r="CY230" s="13">
        <f t="shared" si="588"/>
        <v>0</v>
      </c>
      <c r="CZ230" s="13">
        <f t="shared" si="589"/>
        <v>0</v>
      </c>
      <c r="DA230" s="13">
        <f t="shared" si="590"/>
        <v>0</v>
      </c>
      <c r="DB230" s="13">
        <f t="shared" si="591"/>
        <v>0</v>
      </c>
      <c r="DC230" s="13">
        <f t="shared" si="592"/>
        <v>0</v>
      </c>
      <c r="DD230" s="13">
        <f t="shared" si="593"/>
        <v>0</v>
      </c>
      <c r="DE230" s="13">
        <f t="shared" si="594"/>
        <v>0</v>
      </c>
      <c r="DF230" s="13">
        <f t="shared" si="595"/>
        <v>0</v>
      </c>
      <c r="DG230" s="13">
        <f t="shared" si="596"/>
        <v>0</v>
      </c>
      <c r="DH230" s="13">
        <f t="shared" si="597"/>
        <v>0</v>
      </c>
      <c r="DI230" s="13">
        <f t="shared" si="598"/>
        <v>0</v>
      </c>
      <c r="DJ230" s="13">
        <f t="shared" si="599"/>
        <v>0</v>
      </c>
      <c r="DK230" s="13">
        <f t="shared" si="600"/>
        <v>0</v>
      </c>
      <c r="DL230" s="13">
        <f t="shared" si="601"/>
        <v>0</v>
      </c>
      <c r="DM230" s="13">
        <f t="shared" si="602"/>
        <v>0</v>
      </c>
      <c r="DN230" s="13">
        <f t="shared" si="603"/>
        <v>0</v>
      </c>
      <c r="DO230" s="13">
        <f t="shared" si="604"/>
        <v>0</v>
      </c>
      <c r="DP230" s="13">
        <f t="shared" si="605"/>
        <v>0</v>
      </c>
      <c r="DQ230" s="13">
        <f t="shared" si="606"/>
        <v>0</v>
      </c>
      <c r="DR230" s="13">
        <f t="shared" si="607"/>
        <v>0</v>
      </c>
      <c r="DS230" s="13">
        <f t="shared" si="608"/>
        <v>0</v>
      </c>
      <c r="DT230" s="13">
        <f t="shared" si="609"/>
        <v>0</v>
      </c>
      <c r="DU230" s="13">
        <f t="shared" si="610"/>
        <v>0</v>
      </c>
      <c r="DV230" s="13">
        <f t="shared" si="611"/>
        <v>0</v>
      </c>
      <c r="DW230" s="13">
        <f t="shared" si="612"/>
        <v>0</v>
      </c>
      <c r="DX230" s="13">
        <f t="shared" si="613"/>
        <v>0</v>
      </c>
      <c r="DY230" s="13">
        <f t="shared" si="614"/>
        <v>0</v>
      </c>
      <c r="DZ230" s="13">
        <f t="shared" si="615"/>
        <v>0</v>
      </c>
      <c r="EA230" s="13">
        <f t="shared" si="616"/>
        <v>0</v>
      </c>
      <c r="EB230" s="13">
        <f t="shared" si="617"/>
        <v>0</v>
      </c>
      <c r="EC230" s="13">
        <f t="shared" si="618"/>
        <v>0</v>
      </c>
      <c r="ED230" s="13">
        <f t="shared" si="619"/>
        <v>0</v>
      </c>
      <c r="EE230" s="13">
        <f t="shared" si="620"/>
        <v>0</v>
      </c>
      <c r="EF230" s="13">
        <f t="shared" si="621"/>
        <v>0</v>
      </c>
      <c r="EG230" s="13">
        <f t="shared" si="622"/>
        <v>0</v>
      </c>
      <c r="EH230" s="13">
        <f t="shared" si="623"/>
        <v>0</v>
      </c>
      <c r="EI230" s="13">
        <f t="shared" si="624"/>
        <v>0</v>
      </c>
      <c r="EJ230" s="13">
        <f t="shared" si="625"/>
        <v>0</v>
      </c>
      <c r="EK230" s="13">
        <f t="shared" si="626"/>
        <v>0</v>
      </c>
      <c r="EL230" s="13">
        <f t="shared" si="627"/>
        <v>0</v>
      </c>
      <c r="EM230" s="13">
        <f t="shared" si="628"/>
        <v>0</v>
      </c>
      <c r="EN230" s="13">
        <f t="shared" si="629"/>
        <v>0</v>
      </c>
      <c r="EO230" s="13">
        <f t="shared" si="630"/>
        <v>0</v>
      </c>
      <c r="EP230" s="13">
        <f t="shared" si="631"/>
        <v>0</v>
      </c>
      <c r="EQ230" s="13">
        <f t="shared" si="632"/>
        <v>0</v>
      </c>
      <c r="ER230" s="13">
        <f t="shared" si="633"/>
        <v>0</v>
      </c>
      <c r="ES230" s="13">
        <f t="shared" si="634"/>
        <v>0</v>
      </c>
      <c r="ET230" s="13">
        <f t="shared" si="635"/>
        <v>0</v>
      </c>
      <c r="EU230" s="13">
        <f t="shared" si="636"/>
        <v>0</v>
      </c>
      <c r="EV230" s="13">
        <f t="shared" si="637"/>
        <v>1</v>
      </c>
      <c r="EW230" s="13">
        <f t="shared" si="638"/>
        <v>0</v>
      </c>
      <c r="EX230" s="13">
        <f t="shared" si="639"/>
        <v>0</v>
      </c>
      <c r="EY230" s="13">
        <f t="shared" si="640"/>
        <v>0</v>
      </c>
      <c r="EZ230" s="13">
        <f t="shared" si="641"/>
        <v>0</v>
      </c>
      <c r="FA230" s="13">
        <f t="shared" si="642"/>
        <v>0</v>
      </c>
      <c r="FB230" s="13">
        <f t="shared" si="643"/>
        <v>0</v>
      </c>
      <c r="FC230" s="13">
        <f t="shared" si="644"/>
        <v>0</v>
      </c>
      <c r="FD230" s="13">
        <f t="shared" si="645"/>
        <v>0</v>
      </c>
      <c r="FE230" s="13">
        <f t="shared" si="646"/>
        <v>0</v>
      </c>
      <c r="FF230" s="13">
        <f t="shared" si="647"/>
        <v>0</v>
      </c>
      <c r="FG230" s="13">
        <f t="shared" si="648"/>
        <v>0</v>
      </c>
      <c r="FH230" s="13">
        <f t="shared" si="649"/>
        <v>0</v>
      </c>
      <c r="FI230" s="13">
        <f t="shared" si="650"/>
        <v>0</v>
      </c>
      <c r="FJ230" s="13">
        <f t="shared" si="651"/>
        <v>0</v>
      </c>
      <c r="FK230" s="13">
        <f t="shared" si="652"/>
        <v>0</v>
      </c>
      <c r="FL230" s="13">
        <f t="shared" si="653"/>
        <v>0</v>
      </c>
      <c r="FM230" s="13">
        <f t="shared" si="654"/>
        <v>0</v>
      </c>
      <c r="FN230" s="13">
        <f t="shared" si="655"/>
        <v>0</v>
      </c>
      <c r="FO230" s="13">
        <f t="shared" si="656"/>
        <v>0</v>
      </c>
      <c r="FP230" s="13">
        <f t="shared" si="657"/>
        <v>0</v>
      </c>
      <c r="FQ230" s="13">
        <f t="shared" si="658"/>
        <v>0</v>
      </c>
      <c r="FR230" s="13">
        <f t="shared" si="659"/>
        <v>0</v>
      </c>
      <c r="FS230" s="13">
        <f t="shared" si="660"/>
        <v>0</v>
      </c>
      <c r="FT230" s="13">
        <f t="shared" si="661"/>
        <v>0</v>
      </c>
      <c r="FU230" s="13">
        <f t="shared" si="662"/>
        <v>0</v>
      </c>
      <c r="FV230" s="13">
        <f t="shared" si="663"/>
        <v>0</v>
      </c>
      <c r="FW230" s="13">
        <f t="shared" si="664"/>
        <v>0</v>
      </c>
      <c r="FX230" s="13">
        <f t="shared" si="665"/>
        <v>0</v>
      </c>
      <c r="FY230" s="13">
        <f t="shared" si="666"/>
        <v>0</v>
      </c>
      <c r="FZ230" s="13">
        <f t="shared" si="667"/>
        <v>0</v>
      </c>
      <c r="GA230" s="13">
        <f t="shared" si="668"/>
        <v>0</v>
      </c>
      <c r="GB230" s="13">
        <f t="shared" si="669"/>
        <v>0</v>
      </c>
      <c r="GC230" s="13">
        <f t="shared" si="670"/>
        <v>0</v>
      </c>
      <c r="GD230" s="13">
        <f t="shared" si="671"/>
        <v>0</v>
      </c>
      <c r="GE230" s="13">
        <f t="shared" si="672"/>
        <v>0</v>
      </c>
      <c r="GF230" s="13">
        <f t="shared" si="673"/>
        <v>0</v>
      </c>
      <c r="GG230" s="13">
        <f t="shared" si="674"/>
        <v>0</v>
      </c>
      <c r="GH230" s="30">
        <f t="shared" si="675"/>
        <v>2</v>
      </c>
    </row>
    <row r="231" spans="1:190">
      <c r="A231" s="2">
        <f>'database including 834 studies'!A231</f>
        <v>230</v>
      </c>
      <c r="B231" s="2">
        <f>'database including 834 studies'!J231</f>
        <v>1</v>
      </c>
      <c r="C231" s="2">
        <f>'database including 834 studies'!K231</f>
        <v>3</v>
      </c>
      <c r="D231" s="2">
        <f>'database including 834 studies'!L231</f>
        <v>0</v>
      </c>
      <c r="E231" s="2">
        <f>'database including 834 studies'!M231</f>
        <v>1</v>
      </c>
      <c r="F231" s="2">
        <f>'database including 834 studies'!N231</f>
        <v>1</v>
      </c>
      <c r="G231" s="2">
        <f>'database including 834 studies'!O231</f>
        <v>1</v>
      </c>
      <c r="H231" s="2">
        <f>'database including 834 studies'!P231</f>
        <v>0</v>
      </c>
      <c r="I231" s="2">
        <f>'database including 834 studies'!Q231</f>
        <v>0</v>
      </c>
      <c r="J231" s="2">
        <f>'database including 834 studies'!R231</f>
        <v>2021</v>
      </c>
      <c r="K231" s="29">
        <f>'database including 834 studies'!A761</f>
        <v>760</v>
      </c>
      <c r="L231" s="2">
        <f>'database including 834 studies'!J761</f>
        <v>0</v>
      </c>
      <c r="M231" s="2">
        <f>'database including 834 studies'!K761</f>
        <v>3</v>
      </c>
      <c r="N231" s="2">
        <f>'database including 834 studies'!L761</f>
        <v>1</v>
      </c>
      <c r="O231" s="2">
        <f>'database including 834 studies'!M761</f>
        <v>1</v>
      </c>
      <c r="P231" s="2">
        <f>'database including 834 studies'!N761</f>
        <v>0</v>
      </c>
      <c r="Q231" s="2">
        <f>'database including 834 studies'!O761</f>
        <v>1</v>
      </c>
      <c r="R231" s="2">
        <f>'database including 834 studies'!P761</f>
        <v>0</v>
      </c>
      <c r="S231" s="2">
        <f>'database including 834 studies'!Q761</f>
        <v>0</v>
      </c>
      <c r="T231" s="2">
        <f>'database including 834 studies'!R761</f>
        <v>2013</v>
      </c>
      <c r="V231" s="13">
        <f t="shared" si="507"/>
        <v>0</v>
      </c>
      <c r="W231" s="13">
        <f t="shared" si="508"/>
        <v>0</v>
      </c>
      <c r="X231" s="13">
        <f t="shared" si="509"/>
        <v>0</v>
      </c>
      <c r="Y231" s="13">
        <f t="shared" si="510"/>
        <v>0</v>
      </c>
      <c r="Z231" s="13">
        <f t="shared" si="511"/>
        <v>0</v>
      </c>
      <c r="AA231" s="13">
        <f t="shared" si="512"/>
        <v>0</v>
      </c>
      <c r="AB231" s="13">
        <f t="shared" si="513"/>
        <v>0</v>
      </c>
      <c r="AC231" s="13">
        <f t="shared" si="514"/>
        <v>0</v>
      </c>
      <c r="AD231" s="13">
        <f t="shared" si="515"/>
        <v>0</v>
      </c>
      <c r="AE231" s="13">
        <f t="shared" si="516"/>
        <v>0</v>
      </c>
      <c r="AF231" s="13">
        <f t="shared" si="517"/>
        <v>0</v>
      </c>
      <c r="AG231" s="13">
        <f t="shared" si="518"/>
        <v>0</v>
      </c>
      <c r="AH231" s="13">
        <f t="shared" si="519"/>
        <v>0</v>
      </c>
      <c r="AI231" s="13">
        <f t="shared" si="520"/>
        <v>0</v>
      </c>
      <c r="AJ231" s="13">
        <f t="shared" si="521"/>
        <v>0</v>
      </c>
      <c r="AK231" s="13">
        <f t="shared" si="522"/>
        <v>0</v>
      </c>
      <c r="AL231" s="13">
        <f t="shared" si="523"/>
        <v>0</v>
      </c>
      <c r="AM231" s="13">
        <f t="shared" si="524"/>
        <v>0</v>
      </c>
      <c r="AN231" s="13">
        <f t="shared" si="525"/>
        <v>0</v>
      </c>
      <c r="AO231" s="13">
        <f t="shared" si="526"/>
        <v>0</v>
      </c>
      <c r="AP231" s="13">
        <f t="shared" si="527"/>
        <v>0</v>
      </c>
      <c r="AQ231" s="13">
        <f t="shared" si="528"/>
        <v>0</v>
      </c>
      <c r="AR231" s="13">
        <f t="shared" si="529"/>
        <v>0</v>
      </c>
      <c r="AS231" s="13">
        <f t="shared" si="530"/>
        <v>0</v>
      </c>
      <c r="AT231" s="13">
        <f t="shared" si="531"/>
        <v>0</v>
      </c>
      <c r="AU231" s="13">
        <f t="shared" si="532"/>
        <v>0</v>
      </c>
      <c r="AV231" s="13">
        <f t="shared" si="533"/>
        <v>0</v>
      </c>
      <c r="AW231" s="13">
        <f t="shared" si="534"/>
        <v>0</v>
      </c>
      <c r="AX231" s="13">
        <f t="shared" si="535"/>
        <v>0</v>
      </c>
      <c r="AY231" s="13">
        <f t="shared" si="536"/>
        <v>0</v>
      </c>
      <c r="AZ231" s="13">
        <f t="shared" si="537"/>
        <v>0</v>
      </c>
      <c r="BA231" s="13">
        <f t="shared" si="538"/>
        <v>0</v>
      </c>
      <c r="BB231" s="13">
        <f t="shared" si="539"/>
        <v>0</v>
      </c>
      <c r="BC231" s="13">
        <f t="shared" si="540"/>
        <v>0</v>
      </c>
      <c r="BD231" s="13">
        <f t="shared" si="541"/>
        <v>0</v>
      </c>
      <c r="BE231" s="13">
        <f t="shared" si="542"/>
        <v>0</v>
      </c>
      <c r="BF231" s="13">
        <f t="shared" si="543"/>
        <v>0</v>
      </c>
      <c r="BG231" s="13">
        <f t="shared" si="544"/>
        <v>0</v>
      </c>
      <c r="BH231" s="13">
        <f t="shared" si="545"/>
        <v>0</v>
      </c>
      <c r="BI231" s="13">
        <f t="shared" si="546"/>
        <v>0</v>
      </c>
      <c r="BJ231" s="13">
        <f t="shared" si="547"/>
        <v>0</v>
      </c>
      <c r="BK231" s="13">
        <f t="shared" si="548"/>
        <v>0</v>
      </c>
      <c r="BL231" s="13">
        <f t="shared" si="549"/>
        <v>0</v>
      </c>
      <c r="BM231" s="13">
        <f t="shared" si="550"/>
        <v>0</v>
      </c>
      <c r="BN231" s="13">
        <f t="shared" si="551"/>
        <v>0</v>
      </c>
      <c r="BO231" s="13">
        <f t="shared" si="552"/>
        <v>0</v>
      </c>
      <c r="BP231" s="13">
        <f t="shared" si="553"/>
        <v>1</v>
      </c>
      <c r="BQ231" s="13">
        <f t="shared" si="554"/>
        <v>0</v>
      </c>
      <c r="BR231" s="13">
        <f t="shared" si="555"/>
        <v>0</v>
      </c>
      <c r="BS231" s="13">
        <f t="shared" si="556"/>
        <v>0</v>
      </c>
      <c r="BT231" s="13">
        <f t="shared" si="557"/>
        <v>0</v>
      </c>
      <c r="BU231" s="13">
        <f t="shared" si="558"/>
        <v>0</v>
      </c>
      <c r="BV231" s="13">
        <f t="shared" si="559"/>
        <v>0</v>
      </c>
      <c r="BW231" s="13">
        <f t="shared" si="560"/>
        <v>0</v>
      </c>
      <c r="BX231" s="13">
        <f t="shared" si="561"/>
        <v>0</v>
      </c>
      <c r="BY231" s="13">
        <f t="shared" si="562"/>
        <v>0</v>
      </c>
      <c r="BZ231" s="13">
        <f t="shared" si="563"/>
        <v>0</v>
      </c>
      <c r="CA231" s="13">
        <f t="shared" si="564"/>
        <v>0</v>
      </c>
      <c r="CB231" s="13">
        <f t="shared" si="565"/>
        <v>0</v>
      </c>
      <c r="CC231" s="13">
        <f t="shared" si="566"/>
        <v>0</v>
      </c>
      <c r="CD231" s="13">
        <f t="shared" si="567"/>
        <v>0</v>
      </c>
      <c r="CE231" s="13">
        <f t="shared" si="568"/>
        <v>0</v>
      </c>
      <c r="CF231" s="13">
        <f t="shared" si="569"/>
        <v>0</v>
      </c>
      <c r="CG231" s="13">
        <f t="shared" si="570"/>
        <v>0</v>
      </c>
      <c r="CH231" s="13">
        <f t="shared" si="571"/>
        <v>0</v>
      </c>
      <c r="CI231" s="13">
        <f t="shared" si="572"/>
        <v>0</v>
      </c>
      <c r="CJ231" s="13">
        <f t="shared" si="573"/>
        <v>0</v>
      </c>
      <c r="CK231" s="13">
        <f t="shared" si="574"/>
        <v>0</v>
      </c>
      <c r="CL231" s="13">
        <f t="shared" si="575"/>
        <v>0</v>
      </c>
      <c r="CM231" s="13">
        <f t="shared" si="576"/>
        <v>0</v>
      </c>
      <c r="CN231" s="13">
        <f t="shared" si="577"/>
        <v>0</v>
      </c>
      <c r="CO231" s="13">
        <f t="shared" si="578"/>
        <v>0</v>
      </c>
      <c r="CP231" s="13">
        <f t="shared" si="579"/>
        <v>0</v>
      </c>
      <c r="CQ231" s="13">
        <f t="shared" si="580"/>
        <v>0</v>
      </c>
      <c r="CR231" s="13">
        <f t="shared" si="581"/>
        <v>0</v>
      </c>
      <c r="CS231" s="13">
        <f t="shared" si="582"/>
        <v>0</v>
      </c>
      <c r="CT231" s="13">
        <f t="shared" si="583"/>
        <v>0</v>
      </c>
      <c r="CU231" s="13">
        <f t="shared" si="584"/>
        <v>0</v>
      </c>
      <c r="CV231" s="13">
        <f t="shared" si="585"/>
        <v>0</v>
      </c>
      <c r="CW231" s="13">
        <f t="shared" si="586"/>
        <v>0</v>
      </c>
      <c r="CX231" s="13">
        <f t="shared" si="587"/>
        <v>0</v>
      </c>
      <c r="CY231" s="13">
        <f t="shared" si="588"/>
        <v>0</v>
      </c>
      <c r="CZ231" s="13">
        <f t="shared" si="589"/>
        <v>0</v>
      </c>
      <c r="DA231" s="13">
        <f t="shared" si="590"/>
        <v>0</v>
      </c>
      <c r="DB231" s="13">
        <f t="shared" si="591"/>
        <v>0</v>
      </c>
      <c r="DC231" s="13">
        <f t="shared" si="592"/>
        <v>0</v>
      </c>
      <c r="DD231" s="13">
        <f t="shared" si="593"/>
        <v>0</v>
      </c>
      <c r="DE231" s="13">
        <f t="shared" si="594"/>
        <v>0</v>
      </c>
      <c r="DF231" s="13">
        <f t="shared" si="595"/>
        <v>0</v>
      </c>
      <c r="DG231" s="13">
        <f t="shared" si="596"/>
        <v>0</v>
      </c>
      <c r="DH231" s="13">
        <f t="shared" si="597"/>
        <v>0</v>
      </c>
      <c r="DI231" s="13">
        <f t="shared" si="598"/>
        <v>0</v>
      </c>
      <c r="DJ231" s="13">
        <f t="shared" si="599"/>
        <v>0</v>
      </c>
      <c r="DK231" s="13">
        <f t="shared" si="600"/>
        <v>0</v>
      </c>
      <c r="DL231" s="13">
        <f t="shared" si="601"/>
        <v>0</v>
      </c>
      <c r="DM231" s="13">
        <f t="shared" si="602"/>
        <v>0</v>
      </c>
      <c r="DN231" s="13">
        <f t="shared" si="603"/>
        <v>0</v>
      </c>
      <c r="DO231" s="13">
        <f t="shared" si="604"/>
        <v>0</v>
      </c>
      <c r="DP231" s="13">
        <f t="shared" si="605"/>
        <v>0</v>
      </c>
      <c r="DQ231" s="13">
        <f t="shared" si="606"/>
        <v>0</v>
      </c>
      <c r="DR231" s="13">
        <f t="shared" si="607"/>
        <v>0</v>
      </c>
      <c r="DS231" s="13">
        <f t="shared" si="608"/>
        <v>0</v>
      </c>
      <c r="DT231" s="13">
        <f t="shared" si="609"/>
        <v>0</v>
      </c>
      <c r="DU231" s="13">
        <f t="shared" si="610"/>
        <v>0</v>
      </c>
      <c r="DV231" s="13">
        <f t="shared" si="611"/>
        <v>0</v>
      </c>
      <c r="DW231" s="13">
        <f t="shared" si="612"/>
        <v>0</v>
      </c>
      <c r="DX231" s="13">
        <f t="shared" si="613"/>
        <v>0</v>
      </c>
      <c r="DY231" s="13">
        <f t="shared" si="614"/>
        <v>0</v>
      </c>
      <c r="DZ231" s="13">
        <f t="shared" si="615"/>
        <v>0</v>
      </c>
      <c r="EA231" s="13">
        <f t="shared" si="616"/>
        <v>0</v>
      </c>
      <c r="EB231" s="13">
        <f t="shared" si="617"/>
        <v>0</v>
      </c>
      <c r="EC231" s="13">
        <f t="shared" si="618"/>
        <v>0</v>
      </c>
      <c r="ED231" s="13">
        <f t="shared" si="619"/>
        <v>0</v>
      </c>
      <c r="EE231" s="13">
        <f t="shared" si="620"/>
        <v>0</v>
      </c>
      <c r="EF231" s="13">
        <f t="shared" si="621"/>
        <v>0</v>
      </c>
      <c r="EG231" s="13">
        <f t="shared" si="622"/>
        <v>0</v>
      </c>
      <c r="EH231" s="13">
        <f t="shared" si="623"/>
        <v>0</v>
      </c>
      <c r="EI231" s="13">
        <f t="shared" si="624"/>
        <v>0</v>
      </c>
      <c r="EJ231" s="13">
        <f t="shared" si="625"/>
        <v>0</v>
      </c>
      <c r="EK231" s="13">
        <f t="shared" si="626"/>
        <v>0</v>
      </c>
      <c r="EL231" s="13">
        <f t="shared" si="627"/>
        <v>0</v>
      </c>
      <c r="EM231" s="13">
        <f t="shared" si="628"/>
        <v>0</v>
      </c>
      <c r="EN231" s="13">
        <f t="shared" si="629"/>
        <v>1</v>
      </c>
      <c r="EO231" s="13">
        <f t="shared" si="630"/>
        <v>0</v>
      </c>
      <c r="EP231" s="13">
        <f t="shared" si="631"/>
        <v>0</v>
      </c>
      <c r="EQ231" s="13">
        <f t="shared" si="632"/>
        <v>0</v>
      </c>
      <c r="ER231" s="13">
        <f t="shared" si="633"/>
        <v>0</v>
      </c>
      <c r="ES231" s="13">
        <f t="shared" si="634"/>
        <v>0</v>
      </c>
      <c r="ET231" s="13">
        <f t="shared" si="635"/>
        <v>0</v>
      </c>
      <c r="EU231" s="13">
        <f t="shared" si="636"/>
        <v>0</v>
      </c>
      <c r="EV231" s="13">
        <f t="shared" si="637"/>
        <v>0</v>
      </c>
      <c r="EW231" s="13">
        <f t="shared" si="638"/>
        <v>0</v>
      </c>
      <c r="EX231" s="13">
        <f t="shared" si="639"/>
        <v>0</v>
      </c>
      <c r="EY231" s="13">
        <f t="shared" si="640"/>
        <v>0</v>
      </c>
      <c r="EZ231" s="13">
        <f t="shared" si="641"/>
        <v>0</v>
      </c>
      <c r="FA231" s="13">
        <f t="shared" si="642"/>
        <v>0</v>
      </c>
      <c r="FB231" s="13">
        <f t="shared" si="643"/>
        <v>0</v>
      </c>
      <c r="FC231" s="13">
        <f t="shared" si="644"/>
        <v>0</v>
      </c>
      <c r="FD231" s="13">
        <f t="shared" si="645"/>
        <v>0</v>
      </c>
      <c r="FE231" s="13">
        <f t="shared" si="646"/>
        <v>0</v>
      </c>
      <c r="FF231" s="13">
        <f t="shared" si="647"/>
        <v>0</v>
      </c>
      <c r="FG231" s="13">
        <f t="shared" si="648"/>
        <v>0</v>
      </c>
      <c r="FH231" s="13">
        <f t="shared" si="649"/>
        <v>0</v>
      </c>
      <c r="FI231" s="13">
        <f t="shared" si="650"/>
        <v>0</v>
      </c>
      <c r="FJ231" s="13">
        <f t="shared" si="651"/>
        <v>0</v>
      </c>
      <c r="FK231" s="13">
        <f t="shared" si="652"/>
        <v>0</v>
      </c>
      <c r="FL231" s="13">
        <f t="shared" si="653"/>
        <v>0</v>
      </c>
      <c r="FM231" s="13">
        <f t="shared" si="654"/>
        <v>0</v>
      </c>
      <c r="FN231" s="13">
        <f t="shared" si="655"/>
        <v>0</v>
      </c>
      <c r="FO231" s="13">
        <f t="shared" si="656"/>
        <v>0</v>
      </c>
      <c r="FP231" s="13">
        <f t="shared" si="657"/>
        <v>0</v>
      </c>
      <c r="FQ231" s="13">
        <f t="shared" si="658"/>
        <v>0</v>
      </c>
      <c r="FR231" s="13">
        <f t="shared" si="659"/>
        <v>0</v>
      </c>
      <c r="FS231" s="13">
        <f t="shared" si="660"/>
        <v>0</v>
      </c>
      <c r="FT231" s="13">
        <f t="shared" si="661"/>
        <v>0</v>
      </c>
      <c r="FU231" s="13">
        <f t="shared" si="662"/>
        <v>0</v>
      </c>
      <c r="FV231" s="13">
        <f t="shared" si="663"/>
        <v>0</v>
      </c>
      <c r="FW231" s="13">
        <f t="shared" si="664"/>
        <v>0</v>
      </c>
      <c r="FX231" s="13">
        <f t="shared" si="665"/>
        <v>0</v>
      </c>
      <c r="FY231" s="13">
        <f t="shared" si="666"/>
        <v>0</v>
      </c>
      <c r="FZ231" s="13">
        <f t="shared" si="667"/>
        <v>0</v>
      </c>
      <c r="GA231" s="13">
        <f t="shared" si="668"/>
        <v>0</v>
      </c>
      <c r="GB231" s="13">
        <f t="shared" si="669"/>
        <v>0</v>
      </c>
      <c r="GC231" s="13">
        <f t="shared" si="670"/>
        <v>0</v>
      </c>
      <c r="GD231" s="13">
        <f t="shared" si="671"/>
        <v>0</v>
      </c>
      <c r="GE231" s="13">
        <f t="shared" si="672"/>
        <v>0</v>
      </c>
      <c r="GF231" s="13">
        <f t="shared" si="673"/>
        <v>0</v>
      </c>
      <c r="GG231" s="13">
        <f t="shared" si="674"/>
        <v>0</v>
      </c>
      <c r="GH231" s="30">
        <f t="shared" si="675"/>
        <v>2</v>
      </c>
    </row>
    <row r="232" spans="1:190">
      <c r="A232" s="2">
        <f>'database including 834 studies'!A232</f>
        <v>231</v>
      </c>
      <c r="B232" s="2">
        <f>'database including 834 studies'!J232</f>
        <v>1</v>
      </c>
      <c r="C232" s="2">
        <f>'database including 834 studies'!K232</f>
        <v>3</v>
      </c>
      <c r="D232" s="2">
        <f>'database including 834 studies'!L232</f>
        <v>1</v>
      </c>
      <c r="E232" s="2">
        <f>'database including 834 studies'!M232</f>
        <v>1</v>
      </c>
      <c r="F232" s="2">
        <f>'database including 834 studies'!N232</f>
        <v>0</v>
      </c>
      <c r="G232" s="2">
        <f>'database including 834 studies'!O232</f>
        <v>0</v>
      </c>
      <c r="H232" s="2">
        <f>'database including 834 studies'!P232</f>
        <v>1</v>
      </c>
      <c r="I232" s="2">
        <f>'database including 834 studies'!Q232</f>
        <v>0</v>
      </c>
      <c r="J232" s="2">
        <f>'database including 834 studies'!R232</f>
        <v>2017</v>
      </c>
      <c r="K232" s="29">
        <f>'database including 834 studies'!A762</f>
        <v>761</v>
      </c>
      <c r="L232" s="2">
        <f>'database including 834 studies'!J762</f>
        <v>0</v>
      </c>
      <c r="M232" s="2">
        <f>'database including 834 studies'!K762</f>
        <v>3</v>
      </c>
      <c r="N232" s="2">
        <f>'database including 834 studies'!L762</f>
        <v>1</v>
      </c>
      <c r="O232" s="2">
        <f>'database including 834 studies'!M762</f>
        <v>1</v>
      </c>
      <c r="P232" s="2">
        <f>'database including 834 studies'!N762</f>
        <v>0</v>
      </c>
      <c r="Q232" s="2">
        <f>'database including 834 studies'!O762</f>
        <v>0</v>
      </c>
      <c r="R232" s="2">
        <f>'database including 834 studies'!P762</f>
        <v>1</v>
      </c>
      <c r="S232" s="2">
        <f>'database including 834 studies'!Q762</f>
        <v>0</v>
      </c>
      <c r="T232" s="2">
        <f>'database including 834 studies'!R762</f>
        <v>2019</v>
      </c>
      <c r="V232" s="13">
        <f t="shared" si="507"/>
        <v>0</v>
      </c>
      <c r="W232" s="13">
        <f t="shared" si="508"/>
        <v>0</v>
      </c>
      <c r="X232" s="13">
        <f t="shared" si="509"/>
        <v>0</v>
      </c>
      <c r="Y232" s="13">
        <f t="shared" si="510"/>
        <v>0</v>
      </c>
      <c r="Z232" s="13">
        <f t="shared" si="511"/>
        <v>0</v>
      </c>
      <c r="AA232" s="13">
        <f t="shared" si="512"/>
        <v>0</v>
      </c>
      <c r="AB232" s="13">
        <f t="shared" si="513"/>
        <v>0</v>
      </c>
      <c r="AC232" s="13">
        <f t="shared" si="514"/>
        <v>0</v>
      </c>
      <c r="AD232" s="13">
        <f t="shared" si="515"/>
        <v>0</v>
      </c>
      <c r="AE232" s="13">
        <f t="shared" si="516"/>
        <v>0</v>
      </c>
      <c r="AF232" s="13">
        <f t="shared" si="517"/>
        <v>0</v>
      </c>
      <c r="AG232" s="13">
        <f t="shared" si="518"/>
        <v>0</v>
      </c>
      <c r="AH232" s="13">
        <f t="shared" si="519"/>
        <v>0</v>
      </c>
      <c r="AI232" s="13">
        <f t="shared" si="520"/>
        <v>0</v>
      </c>
      <c r="AJ232" s="13">
        <f t="shared" si="521"/>
        <v>0</v>
      </c>
      <c r="AK232" s="13">
        <f t="shared" si="522"/>
        <v>0</v>
      </c>
      <c r="AL232" s="13">
        <f t="shared" si="523"/>
        <v>0</v>
      </c>
      <c r="AM232" s="13">
        <f t="shared" si="524"/>
        <v>0</v>
      </c>
      <c r="AN232" s="13">
        <f t="shared" si="525"/>
        <v>0</v>
      </c>
      <c r="AO232" s="13">
        <f t="shared" si="526"/>
        <v>0</v>
      </c>
      <c r="AP232" s="13">
        <f t="shared" si="527"/>
        <v>0</v>
      </c>
      <c r="AQ232" s="13">
        <f t="shared" si="528"/>
        <v>0</v>
      </c>
      <c r="AR232" s="13">
        <f t="shared" si="529"/>
        <v>0</v>
      </c>
      <c r="AS232" s="13">
        <f t="shared" si="530"/>
        <v>0</v>
      </c>
      <c r="AT232" s="13">
        <f t="shared" si="531"/>
        <v>0</v>
      </c>
      <c r="AU232" s="13">
        <f t="shared" si="532"/>
        <v>0</v>
      </c>
      <c r="AV232" s="13">
        <f t="shared" si="533"/>
        <v>0</v>
      </c>
      <c r="AW232" s="13">
        <f t="shared" si="534"/>
        <v>0</v>
      </c>
      <c r="AX232" s="13">
        <f t="shared" si="535"/>
        <v>0</v>
      </c>
      <c r="AY232" s="13">
        <f t="shared" si="536"/>
        <v>0</v>
      </c>
      <c r="AZ232" s="13">
        <f t="shared" si="537"/>
        <v>0</v>
      </c>
      <c r="BA232" s="13">
        <f t="shared" si="538"/>
        <v>0</v>
      </c>
      <c r="BB232" s="13">
        <f t="shared" si="539"/>
        <v>0</v>
      </c>
      <c r="BC232" s="13">
        <f t="shared" si="540"/>
        <v>0</v>
      </c>
      <c r="BD232" s="13">
        <f t="shared" si="541"/>
        <v>0</v>
      </c>
      <c r="BE232" s="13">
        <f t="shared" si="542"/>
        <v>0</v>
      </c>
      <c r="BF232" s="13">
        <f t="shared" si="543"/>
        <v>0</v>
      </c>
      <c r="BG232" s="13">
        <f t="shared" si="544"/>
        <v>0</v>
      </c>
      <c r="BH232" s="13">
        <f t="shared" si="545"/>
        <v>0</v>
      </c>
      <c r="BI232" s="13">
        <f t="shared" si="546"/>
        <v>0</v>
      </c>
      <c r="BJ232" s="13">
        <f t="shared" si="547"/>
        <v>0</v>
      </c>
      <c r="BK232" s="13">
        <f t="shared" si="548"/>
        <v>0</v>
      </c>
      <c r="BL232" s="13">
        <f t="shared" si="549"/>
        <v>1</v>
      </c>
      <c r="BM232" s="13">
        <f t="shared" si="550"/>
        <v>0</v>
      </c>
      <c r="BN232" s="13">
        <f t="shared" si="551"/>
        <v>0</v>
      </c>
      <c r="BO232" s="13">
        <f t="shared" si="552"/>
        <v>0</v>
      </c>
      <c r="BP232" s="13">
        <f t="shared" si="553"/>
        <v>0</v>
      </c>
      <c r="BQ232" s="13">
        <f t="shared" si="554"/>
        <v>0</v>
      </c>
      <c r="BR232" s="13">
        <f t="shared" si="555"/>
        <v>0</v>
      </c>
      <c r="BS232" s="13">
        <f t="shared" si="556"/>
        <v>0</v>
      </c>
      <c r="BT232" s="13">
        <f t="shared" si="557"/>
        <v>0</v>
      </c>
      <c r="BU232" s="13">
        <f t="shared" si="558"/>
        <v>0</v>
      </c>
      <c r="BV232" s="13">
        <f t="shared" si="559"/>
        <v>0</v>
      </c>
      <c r="BW232" s="13">
        <f t="shared" si="560"/>
        <v>0</v>
      </c>
      <c r="BX232" s="13">
        <f t="shared" si="561"/>
        <v>0</v>
      </c>
      <c r="BY232" s="13">
        <f t="shared" si="562"/>
        <v>0</v>
      </c>
      <c r="BZ232" s="13">
        <f t="shared" si="563"/>
        <v>0</v>
      </c>
      <c r="CA232" s="13">
        <f t="shared" si="564"/>
        <v>0</v>
      </c>
      <c r="CB232" s="13">
        <f t="shared" si="565"/>
        <v>0</v>
      </c>
      <c r="CC232" s="13">
        <f t="shared" si="566"/>
        <v>0</v>
      </c>
      <c r="CD232" s="13">
        <f t="shared" si="567"/>
        <v>0</v>
      </c>
      <c r="CE232" s="13">
        <f t="shared" si="568"/>
        <v>0</v>
      </c>
      <c r="CF232" s="13">
        <f t="shared" si="569"/>
        <v>0</v>
      </c>
      <c r="CG232" s="13">
        <f t="shared" si="570"/>
        <v>0</v>
      </c>
      <c r="CH232" s="13">
        <f t="shared" si="571"/>
        <v>0</v>
      </c>
      <c r="CI232" s="13">
        <f t="shared" si="572"/>
        <v>0</v>
      </c>
      <c r="CJ232" s="13">
        <f t="shared" si="573"/>
        <v>0</v>
      </c>
      <c r="CK232" s="13">
        <f t="shared" si="574"/>
        <v>0</v>
      </c>
      <c r="CL232" s="13">
        <f t="shared" si="575"/>
        <v>0</v>
      </c>
      <c r="CM232" s="13">
        <f t="shared" si="576"/>
        <v>0</v>
      </c>
      <c r="CN232" s="13">
        <f t="shared" si="577"/>
        <v>0</v>
      </c>
      <c r="CO232" s="13">
        <f t="shared" si="578"/>
        <v>0</v>
      </c>
      <c r="CP232" s="13">
        <f t="shared" si="579"/>
        <v>0</v>
      </c>
      <c r="CQ232" s="13">
        <f t="shared" si="580"/>
        <v>0</v>
      </c>
      <c r="CR232" s="13">
        <f t="shared" si="581"/>
        <v>0</v>
      </c>
      <c r="CS232" s="13">
        <f t="shared" si="582"/>
        <v>0</v>
      </c>
      <c r="CT232" s="13">
        <f t="shared" si="583"/>
        <v>0</v>
      </c>
      <c r="CU232" s="13">
        <f t="shared" si="584"/>
        <v>0</v>
      </c>
      <c r="CV232" s="13">
        <f t="shared" si="585"/>
        <v>0</v>
      </c>
      <c r="CW232" s="13">
        <f t="shared" si="586"/>
        <v>0</v>
      </c>
      <c r="CX232" s="13">
        <f t="shared" si="587"/>
        <v>0</v>
      </c>
      <c r="CY232" s="13">
        <f t="shared" si="588"/>
        <v>0</v>
      </c>
      <c r="CZ232" s="13">
        <f t="shared" si="589"/>
        <v>0</v>
      </c>
      <c r="DA232" s="13">
        <f t="shared" si="590"/>
        <v>0</v>
      </c>
      <c r="DB232" s="13">
        <f t="shared" si="591"/>
        <v>0</v>
      </c>
      <c r="DC232" s="13">
        <f t="shared" si="592"/>
        <v>0</v>
      </c>
      <c r="DD232" s="13">
        <f t="shared" si="593"/>
        <v>0</v>
      </c>
      <c r="DE232" s="13">
        <f t="shared" si="594"/>
        <v>0</v>
      </c>
      <c r="DF232" s="13">
        <f t="shared" si="595"/>
        <v>0</v>
      </c>
      <c r="DG232" s="13">
        <f t="shared" si="596"/>
        <v>0</v>
      </c>
      <c r="DH232" s="13">
        <f t="shared" si="597"/>
        <v>0</v>
      </c>
      <c r="DI232" s="13">
        <f t="shared" si="598"/>
        <v>0</v>
      </c>
      <c r="DJ232" s="13">
        <f t="shared" si="599"/>
        <v>0</v>
      </c>
      <c r="DK232" s="13">
        <f t="shared" si="600"/>
        <v>0</v>
      </c>
      <c r="DL232" s="13">
        <f t="shared" si="601"/>
        <v>0</v>
      </c>
      <c r="DM232" s="13">
        <f t="shared" si="602"/>
        <v>0</v>
      </c>
      <c r="DN232" s="13">
        <f t="shared" si="603"/>
        <v>0</v>
      </c>
      <c r="DO232" s="13">
        <f t="shared" si="604"/>
        <v>0</v>
      </c>
      <c r="DP232" s="13">
        <f t="shared" si="605"/>
        <v>0</v>
      </c>
      <c r="DQ232" s="13">
        <f t="shared" si="606"/>
        <v>0</v>
      </c>
      <c r="DR232" s="13">
        <f t="shared" si="607"/>
        <v>0</v>
      </c>
      <c r="DS232" s="13">
        <f t="shared" si="608"/>
        <v>0</v>
      </c>
      <c r="DT232" s="13">
        <f t="shared" si="609"/>
        <v>0</v>
      </c>
      <c r="DU232" s="13">
        <f t="shared" si="610"/>
        <v>0</v>
      </c>
      <c r="DV232" s="13">
        <f t="shared" si="611"/>
        <v>0</v>
      </c>
      <c r="DW232" s="13">
        <f t="shared" si="612"/>
        <v>0</v>
      </c>
      <c r="DX232" s="13">
        <f t="shared" si="613"/>
        <v>0</v>
      </c>
      <c r="DY232" s="13">
        <f t="shared" si="614"/>
        <v>0</v>
      </c>
      <c r="DZ232" s="13">
        <f t="shared" si="615"/>
        <v>0</v>
      </c>
      <c r="EA232" s="13">
        <f t="shared" si="616"/>
        <v>0</v>
      </c>
      <c r="EB232" s="13">
        <f t="shared" si="617"/>
        <v>0</v>
      </c>
      <c r="EC232" s="13">
        <f t="shared" si="618"/>
        <v>0</v>
      </c>
      <c r="ED232" s="13">
        <f t="shared" si="619"/>
        <v>0</v>
      </c>
      <c r="EE232" s="13">
        <f t="shared" si="620"/>
        <v>0</v>
      </c>
      <c r="EF232" s="13">
        <f t="shared" si="621"/>
        <v>0</v>
      </c>
      <c r="EG232" s="13">
        <f t="shared" si="622"/>
        <v>0</v>
      </c>
      <c r="EH232" s="13">
        <f t="shared" si="623"/>
        <v>0</v>
      </c>
      <c r="EI232" s="13">
        <f t="shared" si="624"/>
        <v>0</v>
      </c>
      <c r="EJ232" s="13">
        <f t="shared" si="625"/>
        <v>0</v>
      </c>
      <c r="EK232" s="13">
        <f t="shared" si="626"/>
        <v>0</v>
      </c>
      <c r="EL232" s="13">
        <f t="shared" si="627"/>
        <v>0</v>
      </c>
      <c r="EM232" s="13">
        <f t="shared" si="628"/>
        <v>0</v>
      </c>
      <c r="EN232" s="13">
        <f t="shared" si="629"/>
        <v>0</v>
      </c>
      <c r="EO232" s="13">
        <f t="shared" si="630"/>
        <v>0</v>
      </c>
      <c r="EP232" s="13">
        <f t="shared" si="631"/>
        <v>0</v>
      </c>
      <c r="EQ232" s="13">
        <f t="shared" si="632"/>
        <v>0</v>
      </c>
      <c r="ER232" s="13">
        <f t="shared" si="633"/>
        <v>0</v>
      </c>
      <c r="ES232" s="13">
        <f t="shared" si="634"/>
        <v>0</v>
      </c>
      <c r="ET232" s="13">
        <f t="shared" si="635"/>
        <v>1</v>
      </c>
      <c r="EU232" s="13">
        <f t="shared" si="636"/>
        <v>0</v>
      </c>
      <c r="EV232" s="13">
        <f t="shared" si="637"/>
        <v>0</v>
      </c>
      <c r="EW232" s="13">
        <f t="shared" si="638"/>
        <v>0</v>
      </c>
      <c r="EX232" s="13">
        <f t="shared" si="639"/>
        <v>0</v>
      </c>
      <c r="EY232" s="13">
        <f t="shared" si="640"/>
        <v>0</v>
      </c>
      <c r="EZ232" s="13">
        <f t="shared" si="641"/>
        <v>0</v>
      </c>
      <c r="FA232" s="13">
        <f t="shared" si="642"/>
        <v>0</v>
      </c>
      <c r="FB232" s="13">
        <f t="shared" si="643"/>
        <v>0</v>
      </c>
      <c r="FC232" s="13">
        <f t="shared" si="644"/>
        <v>0</v>
      </c>
      <c r="FD232" s="13">
        <f t="shared" si="645"/>
        <v>0</v>
      </c>
      <c r="FE232" s="13">
        <f t="shared" si="646"/>
        <v>0</v>
      </c>
      <c r="FF232" s="13">
        <f t="shared" si="647"/>
        <v>0</v>
      </c>
      <c r="FG232" s="13">
        <f t="shared" si="648"/>
        <v>0</v>
      </c>
      <c r="FH232" s="13">
        <f t="shared" si="649"/>
        <v>0</v>
      </c>
      <c r="FI232" s="13">
        <f t="shared" si="650"/>
        <v>0</v>
      </c>
      <c r="FJ232" s="13">
        <f t="shared" si="651"/>
        <v>0</v>
      </c>
      <c r="FK232" s="13">
        <f t="shared" si="652"/>
        <v>0</v>
      </c>
      <c r="FL232" s="13">
        <f t="shared" si="653"/>
        <v>0</v>
      </c>
      <c r="FM232" s="13">
        <f t="shared" si="654"/>
        <v>0</v>
      </c>
      <c r="FN232" s="13">
        <f t="shared" si="655"/>
        <v>0</v>
      </c>
      <c r="FO232" s="13">
        <f t="shared" si="656"/>
        <v>0</v>
      </c>
      <c r="FP232" s="13">
        <f t="shared" si="657"/>
        <v>0</v>
      </c>
      <c r="FQ232" s="13">
        <f t="shared" si="658"/>
        <v>0</v>
      </c>
      <c r="FR232" s="13">
        <f t="shared" si="659"/>
        <v>0</v>
      </c>
      <c r="FS232" s="13">
        <f t="shared" si="660"/>
        <v>0</v>
      </c>
      <c r="FT232" s="13">
        <f t="shared" si="661"/>
        <v>0</v>
      </c>
      <c r="FU232" s="13">
        <f t="shared" si="662"/>
        <v>0</v>
      </c>
      <c r="FV232" s="13">
        <f t="shared" si="663"/>
        <v>0</v>
      </c>
      <c r="FW232" s="13">
        <f t="shared" si="664"/>
        <v>0</v>
      </c>
      <c r="FX232" s="13">
        <f t="shared" si="665"/>
        <v>0</v>
      </c>
      <c r="FY232" s="13">
        <f t="shared" si="666"/>
        <v>0</v>
      </c>
      <c r="FZ232" s="13">
        <f t="shared" si="667"/>
        <v>0</v>
      </c>
      <c r="GA232" s="13">
        <f t="shared" si="668"/>
        <v>0</v>
      </c>
      <c r="GB232" s="13">
        <f t="shared" si="669"/>
        <v>0</v>
      </c>
      <c r="GC232" s="13">
        <f t="shared" si="670"/>
        <v>0</v>
      </c>
      <c r="GD232" s="13">
        <f t="shared" si="671"/>
        <v>0</v>
      </c>
      <c r="GE232" s="13">
        <f t="shared" si="672"/>
        <v>0</v>
      </c>
      <c r="GF232" s="13">
        <f t="shared" si="673"/>
        <v>0</v>
      </c>
      <c r="GG232" s="13">
        <f t="shared" si="674"/>
        <v>0</v>
      </c>
      <c r="GH232" s="30">
        <f t="shared" si="675"/>
        <v>2</v>
      </c>
    </row>
    <row r="233" spans="1:190">
      <c r="A233" s="2">
        <f>'database including 834 studies'!A233</f>
        <v>232</v>
      </c>
      <c r="B233" s="2">
        <f>'database including 834 studies'!J233</f>
        <v>1</v>
      </c>
      <c r="C233" s="2">
        <f>'database including 834 studies'!K233</f>
        <v>3</v>
      </c>
      <c r="D233" s="2">
        <f>'database including 834 studies'!L233</f>
        <v>0</v>
      </c>
      <c r="E233" s="2">
        <f>'database including 834 studies'!M233</f>
        <v>1</v>
      </c>
      <c r="F233" s="2">
        <f>'database including 834 studies'!N233</f>
        <v>1</v>
      </c>
      <c r="G233" s="2">
        <f>'database including 834 studies'!O233</f>
        <v>1</v>
      </c>
      <c r="H233" s="2">
        <f>'database including 834 studies'!P233</f>
        <v>0</v>
      </c>
      <c r="I233" s="2">
        <f>'database including 834 studies'!Q233</f>
        <v>0</v>
      </c>
      <c r="J233" s="2">
        <f>'database including 834 studies'!R233</f>
        <v>2014</v>
      </c>
      <c r="K233" s="29">
        <f>'database including 834 studies'!A763</f>
        <v>762</v>
      </c>
      <c r="L233" s="2">
        <f>'database including 834 studies'!J763</f>
        <v>0</v>
      </c>
      <c r="M233" s="2">
        <f>'database including 834 studies'!K763</f>
        <v>3</v>
      </c>
      <c r="N233" s="2">
        <f>'database including 834 studies'!L763</f>
        <v>0</v>
      </c>
      <c r="O233" s="2">
        <f>'database including 834 studies'!M763</f>
        <v>1</v>
      </c>
      <c r="P233" s="2">
        <f>'database including 834 studies'!N763</f>
        <v>1</v>
      </c>
      <c r="Q233" s="2">
        <f>'database including 834 studies'!O763</f>
        <v>0</v>
      </c>
      <c r="R233" s="2">
        <f>'database including 834 studies'!P763</f>
        <v>0</v>
      </c>
      <c r="S233" s="2">
        <f>'database including 834 studies'!Q763</f>
        <v>1</v>
      </c>
      <c r="T233" s="2">
        <f>'database including 834 studies'!R763</f>
        <v>2018</v>
      </c>
      <c r="V233" s="13">
        <f t="shared" si="507"/>
        <v>0</v>
      </c>
      <c r="W233" s="13">
        <f t="shared" si="508"/>
        <v>0</v>
      </c>
      <c r="X233" s="13">
        <f t="shared" si="509"/>
        <v>0</v>
      </c>
      <c r="Y233" s="13">
        <f t="shared" si="510"/>
        <v>0</v>
      </c>
      <c r="Z233" s="13">
        <f t="shared" si="511"/>
        <v>0</v>
      </c>
      <c r="AA233" s="13">
        <f t="shared" si="512"/>
        <v>0</v>
      </c>
      <c r="AB233" s="13">
        <f t="shared" si="513"/>
        <v>0</v>
      </c>
      <c r="AC233" s="13">
        <f t="shared" si="514"/>
        <v>0</v>
      </c>
      <c r="AD233" s="13">
        <f t="shared" si="515"/>
        <v>0</v>
      </c>
      <c r="AE233" s="13">
        <f t="shared" si="516"/>
        <v>0</v>
      </c>
      <c r="AF233" s="13">
        <f t="shared" si="517"/>
        <v>0</v>
      </c>
      <c r="AG233" s="13">
        <f t="shared" si="518"/>
        <v>0</v>
      </c>
      <c r="AH233" s="13">
        <f t="shared" si="519"/>
        <v>0</v>
      </c>
      <c r="AI233" s="13">
        <f t="shared" si="520"/>
        <v>0</v>
      </c>
      <c r="AJ233" s="13">
        <f t="shared" si="521"/>
        <v>0</v>
      </c>
      <c r="AK233" s="13">
        <f t="shared" si="522"/>
        <v>0</v>
      </c>
      <c r="AL233" s="13">
        <f t="shared" si="523"/>
        <v>0</v>
      </c>
      <c r="AM233" s="13">
        <f t="shared" si="524"/>
        <v>0</v>
      </c>
      <c r="AN233" s="13">
        <f t="shared" si="525"/>
        <v>0</v>
      </c>
      <c r="AO233" s="13">
        <f t="shared" si="526"/>
        <v>0</v>
      </c>
      <c r="AP233" s="13">
        <f t="shared" si="527"/>
        <v>0</v>
      </c>
      <c r="AQ233" s="13">
        <f t="shared" si="528"/>
        <v>0</v>
      </c>
      <c r="AR233" s="13">
        <f t="shared" si="529"/>
        <v>0</v>
      </c>
      <c r="AS233" s="13">
        <f t="shared" si="530"/>
        <v>0</v>
      </c>
      <c r="AT233" s="13">
        <f t="shared" si="531"/>
        <v>0</v>
      </c>
      <c r="AU233" s="13">
        <f t="shared" si="532"/>
        <v>0</v>
      </c>
      <c r="AV233" s="13">
        <f t="shared" si="533"/>
        <v>0</v>
      </c>
      <c r="AW233" s="13">
        <f t="shared" si="534"/>
        <v>0</v>
      </c>
      <c r="AX233" s="13">
        <f t="shared" si="535"/>
        <v>0</v>
      </c>
      <c r="AY233" s="13">
        <f t="shared" si="536"/>
        <v>0</v>
      </c>
      <c r="AZ233" s="13">
        <f t="shared" si="537"/>
        <v>0</v>
      </c>
      <c r="BA233" s="13">
        <f t="shared" si="538"/>
        <v>0</v>
      </c>
      <c r="BB233" s="13">
        <f t="shared" si="539"/>
        <v>0</v>
      </c>
      <c r="BC233" s="13">
        <f t="shared" si="540"/>
        <v>0</v>
      </c>
      <c r="BD233" s="13">
        <f t="shared" si="541"/>
        <v>0</v>
      </c>
      <c r="BE233" s="13">
        <f t="shared" si="542"/>
        <v>0</v>
      </c>
      <c r="BF233" s="13">
        <f t="shared" si="543"/>
        <v>0</v>
      </c>
      <c r="BG233" s="13">
        <f t="shared" si="544"/>
        <v>0</v>
      </c>
      <c r="BH233" s="13">
        <f t="shared" si="545"/>
        <v>0</v>
      </c>
      <c r="BI233" s="13">
        <f t="shared" si="546"/>
        <v>1</v>
      </c>
      <c r="BJ233" s="13">
        <f t="shared" si="547"/>
        <v>0</v>
      </c>
      <c r="BK233" s="13">
        <f t="shared" si="548"/>
        <v>0</v>
      </c>
      <c r="BL233" s="13">
        <f t="shared" si="549"/>
        <v>0</v>
      </c>
      <c r="BM233" s="13">
        <f t="shared" si="550"/>
        <v>0</v>
      </c>
      <c r="BN233" s="13">
        <f t="shared" si="551"/>
        <v>0</v>
      </c>
      <c r="BO233" s="13">
        <f t="shared" si="552"/>
        <v>0</v>
      </c>
      <c r="BP233" s="13">
        <f t="shared" si="553"/>
        <v>0</v>
      </c>
      <c r="BQ233" s="13">
        <f t="shared" si="554"/>
        <v>0</v>
      </c>
      <c r="BR233" s="13">
        <f t="shared" si="555"/>
        <v>0</v>
      </c>
      <c r="BS233" s="13">
        <f t="shared" si="556"/>
        <v>0</v>
      </c>
      <c r="BT233" s="13">
        <f t="shared" si="557"/>
        <v>0</v>
      </c>
      <c r="BU233" s="13">
        <f t="shared" si="558"/>
        <v>0</v>
      </c>
      <c r="BV233" s="13">
        <f t="shared" si="559"/>
        <v>0</v>
      </c>
      <c r="BW233" s="13">
        <f t="shared" si="560"/>
        <v>0</v>
      </c>
      <c r="BX233" s="13">
        <f t="shared" si="561"/>
        <v>0</v>
      </c>
      <c r="BY233" s="13">
        <f t="shared" si="562"/>
        <v>0</v>
      </c>
      <c r="BZ233" s="13">
        <f t="shared" si="563"/>
        <v>0</v>
      </c>
      <c r="CA233" s="13">
        <f t="shared" si="564"/>
        <v>0</v>
      </c>
      <c r="CB233" s="13">
        <f t="shared" si="565"/>
        <v>0</v>
      </c>
      <c r="CC233" s="13">
        <f t="shared" si="566"/>
        <v>0</v>
      </c>
      <c r="CD233" s="13">
        <f t="shared" si="567"/>
        <v>0</v>
      </c>
      <c r="CE233" s="13">
        <f t="shared" si="568"/>
        <v>0</v>
      </c>
      <c r="CF233" s="13">
        <f t="shared" si="569"/>
        <v>0</v>
      </c>
      <c r="CG233" s="13">
        <f t="shared" si="570"/>
        <v>0</v>
      </c>
      <c r="CH233" s="13">
        <f t="shared" si="571"/>
        <v>0</v>
      </c>
      <c r="CI233" s="13">
        <f t="shared" si="572"/>
        <v>0</v>
      </c>
      <c r="CJ233" s="13">
        <f t="shared" si="573"/>
        <v>0</v>
      </c>
      <c r="CK233" s="13">
        <f t="shared" si="574"/>
        <v>0</v>
      </c>
      <c r="CL233" s="13">
        <f t="shared" si="575"/>
        <v>0</v>
      </c>
      <c r="CM233" s="13">
        <f t="shared" si="576"/>
        <v>0</v>
      </c>
      <c r="CN233" s="13">
        <f t="shared" si="577"/>
        <v>0</v>
      </c>
      <c r="CO233" s="13">
        <f t="shared" si="578"/>
        <v>0</v>
      </c>
      <c r="CP233" s="13">
        <f t="shared" si="579"/>
        <v>0</v>
      </c>
      <c r="CQ233" s="13">
        <f t="shared" si="580"/>
        <v>0</v>
      </c>
      <c r="CR233" s="13">
        <f t="shared" si="581"/>
        <v>0</v>
      </c>
      <c r="CS233" s="13">
        <f t="shared" si="582"/>
        <v>0</v>
      </c>
      <c r="CT233" s="13">
        <f t="shared" si="583"/>
        <v>0</v>
      </c>
      <c r="CU233" s="13">
        <f t="shared" si="584"/>
        <v>0</v>
      </c>
      <c r="CV233" s="13">
        <f t="shared" si="585"/>
        <v>0</v>
      </c>
      <c r="CW233" s="13">
        <f t="shared" si="586"/>
        <v>0</v>
      </c>
      <c r="CX233" s="13">
        <f t="shared" si="587"/>
        <v>0</v>
      </c>
      <c r="CY233" s="13">
        <f t="shared" si="588"/>
        <v>0</v>
      </c>
      <c r="CZ233" s="13">
        <f t="shared" si="589"/>
        <v>0</v>
      </c>
      <c r="DA233" s="13">
        <f t="shared" si="590"/>
        <v>0</v>
      </c>
      <c r="DB233" s="13">
        <f t="shared" si="591"/>
        <v>0</v>
      </c>
      <c r="DC233" s="13">
        <f t="shared" si="592"/>
        <v>0</v>
      </c>
      <c r="DD233" s="13">
        <f t="shared" si="593"/>
        <v>0</v>
      </c>
      <c r="DE233" s="13">
        <f t="shared" si="594"/>
        <v>0</v>
      </c>
      <c r="DF233" s="13">
        <f t="shared" si="595"/>
        <v>0</v>
      </c>
      <c r="DG233" s="13">
        <f t="shared" si="596"/>
        <v>0</v>
      </c>
      <c r="DH233" s="13">
        <f t="shared" si="597"/>
        <v>0</v>
      </c>
      <c r="DI233" s="13">
        <f t="shared" si="598"/>
        <v>0</v>
      </c>
      <c r="DJ233" s="13">
        <f t="shared" si="599"/>
        <v>0</v>
      </c>
      <c r="DK233" s="13">
        <f t="shared" si="600"/>
        <v>0</v>
      </c>
      <c r="DL233" s="13">
        <f t="shared" si="601"/>
        <v>0</v>
      </c>
      <c r="DM233" s="13">
        <f t="shared" si="602"/>
        <v>0</v>
      </c>
      <c r="DN233" s="13">
        <f t="shared" si="603"/>
        <v>0</v>
      </c>
      <c r="DO233" s="13">
        <f t="shared" si="604"/>
        <v>0</v>
      </c>
      <c r="DP233" s="13">
        <f t="shared" si="605"/>
        <v>0</v>
      </c>
      <c r="DQ233" s="13">
        <f t="shared" si="606"/>
        <v>0</v>
      </c>
      <c r="DR233" s="13">
        <f t="shared" si="607"/>
        <v>0</v>
      </c>
      <c r="DS233" s="13">
        <f t="shared" si="608"/>
        <v>0</v>
      </c>
      <c r="DT233" s="13">
        <f t="shared" si="609"/>
        <v>0</v>
      </c>
      <c r="DU233" s="13">
        <f t="shared" si="610"/>
        <v>0</v>
      </c>
      <c r="DV233" s="13">
        <f t="shared" si="611"/>
        <v>0</v>
      </c>
      <c r="DW233" s="13">
        <f t="shared" si="612"/>
        <v>0</v>
      </c>
      <c r="DX233" s="13">
        <f t="shared" si="613"/>
        <v>0</v>
      </c>
      <c r="DY233" s="13">
        <f t="shared" si="614"/>
        <v>0</v>
      </c>
      <c r="DZ233" s="13">
        <f t="shared" si="615"/>
        <v>0</v>
      </c>
      <c r="EA233" s="13">
        <f t="shared" si="616"/>
        <v>0</v>
      </c>
      <c r="EB233" s="13">
        <f t="shared" si="617"/>
        <v>0</v>
      </c>
      <c r="EC233" s="13">
        <f t="shared" si="618"/>
        <v>0</v>
      </c>
      <c r="ED233" s="13">
        <f t="shared" si="619"/>
        <v>0</v>
      </c>
      <c r="EE233" s="13">
        <f t="shared" si="620"/>
        <v>0</v>
      </c>
      <c r="EF233" s="13">
        <f t="shared" si="621"/>
        <v>0</v>
      </c>
      <c r="EG233" s="13">
        <f t="shared" si="622"/>
        <v>0</v>
      </c>
      <c r="EH233" s="13">
        <f t="shared" si="623"/>
        <v>0</v>
      </c>
      <c r="EI233" s="13">
        <f t="shared" si="624"/>
        <v>0</v>
      </c>
      <c r="EJ233" s="13">
        <f t="shared" si="625"/>
        <v>0</v>
      </c>
      <c r="EK233" s="13">
        <f t="shared" si="626"/>
        <v>0</v>
      </c>
      <c r="EL233" s="13">
        <f t="shared" si="627"/>
        <v>0</v>
      </c>
      <c r="EM233" s="13">
        <f t="shared" si="628"/>
        <v>0</v>
      </c>
      <c r="EN233" s="13">
        <f t="shared" si="629"/>
        <v>0</v>
      </c>
      <c r="EO233" s="13">
        <f t="shared" si="630"/>
        <v>0</v>
      </c>
      <c r="EP233" s="13">
        <f t="shared" si="631"/>
        <v>0</v>
      </c>
      <c r="EQ233" s="13">
        <f t="shared" si="632"/>
        <v>0</v>
      </c>
      <c r="ER233" s="13">
        <f t="shared" si="633"/>
        <v>0</v>
      </c>
      <c r="ES233" s="13">
        <f t="shared" si="634"/>
        <v>1</v>
      </c>
      <c r="ET233" s="13">
        <f t="shared" si="635"/>
        <v>0</v>
      </c>
      <c r="EU233" s="13">
        <f t="shared" si="636"/>
        <v>0</v>
      </c>
      <c r="EV233" s="13">
        <f t="shared" si="637"/>
        <v>0</v>
      </c>
      <c r="EW233" s="13">
        <f t="shared" si="638"/>
        <v>0</v>
      </c>
      <c r="EX233" s="13">
        <f t="shared" si="639"/>
        <v>0</v>
      </c>
      <c r="EY233" s="13">
        <f t="shared" si="640"/>
        <v>0</v>
      </c>
      <c r="EZ233" s="13">
        <f t="shared" si="641"/>
        <v>0</v>
      </c>
      <c r="FA233" s="13">
        <f t="shared" si="642"/>
        <v>0</v>
      </c>
      <c r="FB233" s="13">
        <f t="shared" si="643"/>
        <v>0</v>
      </c>
      <c r="FC233" s="13">
        <f t="shared" si="644"/>
        <v>0</v>
      </c>
      <c r="FD233" s="13">
        <f t="shared" si="645"/>
        <v>0</v>
      </c>
      <c r="FE233" s="13">
        <f t="shared" si="646"/>
        <v>0</v>
      </c>
      <c r="FF233" s="13">
        <f t="shared" si="647"/>
        <v>0</v>
      </c>
      <c r="FG233" s="13">
        <f t="shared" si="648"/>
        <v>0</v>
      </c>
      <c r="FH233" s="13">
        <f t="shared" si="649"/>
        <v>0</v>
      </c>
      <c r="FI233" s="13">
        <f t="shared" si="650"/>
        <v>0</v>
      </c>
      <c r="FJ233" s="13">
        <f t="shared" si="651"/>
        <v>0</v>
      </c>
      <c r="FK233" s="13">
        <f t="shared" si="652"/>
        <v>0</v>
      </c>
      <c r="FL233" s="13">
        <f t="shared" si="653"/>
        <v>0</v>
      </c>
      <c r="FM233" s="13">
        <f t="shared" si="654"/>
        <v>0</v>
      </c>
      <c r="FN233" s="13">
        <f t="shared" si="655"/>
        <v>0</v>
      </c>
      <c r="FO233" s="13">
        <f t="shared" si="656"/>
        <v>0</v>
      </c>
      <c r="FP233" s="13">
        <f t="shared" si="657"/>
        <v>0</v>
      </c>
      <c r="FQ233" s="13">
        <f t="shared" si="658"/>
        <v>0</v>
      </c>
      <c r="FR233" s="13">
        <f t="shared" si="659"/>
        <v>0</v>
      </c>
      <c r="FS233" s="13">
        <f t="shared" si="660"/>
        <v>0</v>
      </c>
      <c r="FT233" s="13">
        <f t="shared" si="661"/>
        <v>0</v>
      </c>
      <c r="FU233" s="13">
        <f t="shared" si="662"/>
        <v>0</v>
      </c>
      <c r="FV233" s="13">
        <f t="shared" si="663"/>
        <v>0</v>
      </c>
      <c r="FW233" s="13">
        <f t="shared" si="664"/>
        <v>0</v>
      </c>
      <c r="FX233" s="13">
        <f t="shared" si="665"/>
        <v>0</v>
      </c>
      <c r="FY233" s="13">
        <f t="shared" si="666"/>
        <v>0</v>
      </c>
      <c r="FZ233" s="13">
        <f t="shared" si="667"/>
        <v>0</v>
      </c>
      <c r="GA233" s="13">
        <f t="shared" si="668"/>
        <v>0</v>
      </c>
      <c r="GB233" s="13">
        <f t="shared" si="669"/>
        <v>0</v>
      </c>
      <c r="GC233" s="13">
        <f t="shared" si="670"/>
        <v>0</v>
      </c>
      <c r="GD233" s="13">
        <f t="shared" si="671"/>
        <v>0</v>
      </c>
      <c r="GE233" s="13">
        <f t="shared" si="672"/>
        <v>0</v>
      </c>
      <c r="GF233" s="13">
        <f t="shared" si="673"/>
        <v>0</v>
      </c>
      <c r="GG233" s="13">
        <f t="shared" si="674"/>
        <v>0</v>
      </c>
      <c r="GH233" s="30">
        <f t="shared" si="675"/>
        <v>2</v>
      </c>
    </row>
    <row r="234" spans="1:190">
      <c r="A234" s="2">
        <f>'database including 834 studies'!A234</f>
        <v>233</v>
      </c>
      <c r="B234" s="2">
        <f>'database including 834 studies'!J234</f>
        <v>1</v>
      </c>
      <c r="C234" s="2">
        <f>'database including 834 studies'!K234</f>
        <v>3</v>
      </c>
      <c r="D234" s="2">
        <f>'database including 834 studies'!L234</f>
        <v>1</v>
      </c>
      <c r="E234" s="2">
        <f>'database including 834 studies'!M234</f>
        <v>1</v>
      </c>
      <c r="F234" s="2">
        <f>'database including 834 studies'!N234</f>
        <v>1</v>
      </c>
      <c r="G234" s="2">
        <f>'database including 834 studies'!O234</f>
        <v>0</v>
      </c>
      <c r="H234" s="2">
        <f>'database including 834 studies'!P234</f>
        <v>0</v>
      </c>
      <c r="I234" s="2">
        <f>'database including 834 studies'!Q234</f>
        <v>0</v>
      </c>
      <c r="J234" s="2">
        <f>'database including 834 studies'!R234</f>
        <v>2019</v>
      </c>
      <c r="K234" s="29">
        <f>'database including 834 studies'!A764</f>
        <v>763</v>
      </c>
      <c r="L234" s="2">
        <f>'database including 834 studies'!J764</f>
        <v>0</v>
      </c>
      <c r="M234" s="2">
        <f>'database including 834 studies'!K764</f>
        <v>3</v>
      </c>
      <c r="N234" s="2">
        <f>'database including 834 studies'!L764</f>
        <v>1</v>
      </c>
      <c r="O234" s="2">
        <f>'database including 834 studies'!M764</f>
        <v>0</v>
      </c>
      <c r="P234" s="2">
        <f>'database including 834 studies'!N764</f>
        <v>1</v>
      </c>
      <c r="Q234" s="2">
        <f>'database including 834 studies'!O764</f>
        <v>0</v>
      </c>
      <c r="R234" s="2">
        <f>'database including 834 studies'!P764</f>
        <v>0</v>
      </c>
      <c r="S234" s="2">
        <f>'database including 834 studies'!Q764</f>
        <v>1</v>
      </c>
      <c r="T234" s="2">
        <f>'database including 834 studies'!R764</f>
        <v>2020</v>
      </c>
      <c r="V234" s="13">
        <f t="shared" si="507"/>
        <v>0</v>
      </c>
      <c r="W234" s="13">
        <f t="shared" si="508"/>
        <v>0</v>
      </c>
      <c r="X234" s="13">
        <f t="shared" si="509"/>
        <v>0</v>
      </c>
      <c r="Y234" s="13">
        <f t="shared" si="510"/>
        <v>0</v>
      </c>
      <c r="Z234" s="13">
        <f t="shared" si="511"/>
        <v>0</v>
      </c>
      <c r="AA234" s="13">
        <f t="shared" si="512"/>
        <v>0</v>
      </c>
      <c r="AB234" s="13">
        <f t="shared" si="513"/>
        <v>0</v>
      </c>
      <c r="AC234" s="13">
        <f t="shared" si="514"/>
        <v>0</v>
      </c>
      <c r="AD234" s="13">
        <f t="shared" si="515"/>
        <v>0</v>
      </c>
      <c r="AE234" s="13">
        <f t="shared" si="516"/>
        <v>0</v>
      </c>
      <c r="AF234" s="13">
        <f t="shared" si="517"/>
        <v>0</v>
      </c>
      <c r="AG234" s="13">
        <f t="shared" si="518"/>
        <v>0</v>
      </c>
      <c r="AH234" s="13">
        <f t="shared" si="519"/>
        <v>0</v>
      </c>
      <c r="AI234" s="13">
        <f t="shared" si="520"/>
        <v>0</v>
      </c>
      <c r="AJ234" s="13">
        <f t="shared" si="521"/>
        <v>0</v>
      </c>
      <c r="AK234" s="13">
        <f t="shared" si="522"/>
        <v>0</v>
      </c>
      <c r="AL234" s="13">
        <f t="shared" si="523"/>
        <v>0</v>
      </c>
      <c r="AM234" s="13">
        <f t="shared" si="524"/>
        <v>0</v>
      </c>
      <c r="AN234" s="13">
        <f t="shared" si="525"/>
        <v>0</v>
      </c>
      <c r="AO234" s="13">
        <f t="shared" si="526"/>
        <v>0</v>
      </c>
      <c r="AP234" s="13">
        <f t="shared" si="527"/>
        <v>0</v>
      </c>
      <c r="AQ234" s="13">
        <f t="shared" si="528"/>
        <v>0</v>
      </c>
      <c r="AR234" s="13">
        <f t="shared" si="529"/>
        <v>0</v>
      </c>
      <c r="AS234" s="13">
        <f t="shared" si="530"/>
        <v>0</v>
      </c>
      <c r="AT234" s="13">
        <f t="shared" si="531"/>
        <v>0</v>
      </c>
      <c r="AU234" s="13">
        <f t="shared" si="532"/>
        <v>0</v>
      </c>
      <c r="AV234" s="13">
        <f t="shared" si="533"/>
        <v>0</v>
      </c>
      <c r="AW234" s="13">
        <f t="shared" si="534"/>
        <v>0</v>
      </c>
      <c r="AX234" s="13">
        <f t="shared" si="535"/>
        <v>0</v>
      </c>
      <c r="AY234" s="13">
        <f t="shared" si="536"/>
        <v>0</v>
      </c>
      <c r="AZ234" s="13">
        <f t="shared" si="537"/>
        <v>0</v>
      </c>
      <c r="BA234" s="13">
        <f t="shared" si="538"/>
        <v>0</v>
      </c>
      <c r="BB234" s="13">
        <f t="shared" si="539"/>
        <v>0</v>
      </c>
      <c r="BC234" s="13">
        <f t="shared" si="540"/>
        <v>0</v>
      </c>
      <c r="BD234" s="13">
        <f t="shared" si="541"/>
        <v>0</v>
      </c>
      <c r="BE234" s="13">
        <f t="shared" si="542"/>
        <v>0</v>
      </c>
      <c r="BF234" s="13">
        <f t="shared" si="543"/>
        <v>0</v>
      </c>
      <c r="BG234" s="13">
        <f t="shared" si="544"/>
        <v>0</v>
      </c>
      <c r="BH234" s="13">
        <f t="shared" si="545"/>
        <v>0</v>
      </c>
      <c r="BI234" s="13">
        <f t="shared" si="546"/>
        <v>0</v>
      </c>
      <c r="BJ234" s="13">
        <f t="shared" si="547"/>
        <v>0</v>
      </c>
      <c r="BK234" s="13">
        <f t="shared" si="548"/>
        <v>0</v>
      </c>
      <c r="BL234" s="13">
        <f t="shared" si="549"/>
        <v>0</v>
      </c>
      <c r="BM234" s="13">
        <f t="shared" si="550"/>
        <v>0</v>
      </c>
      <c r="BN234" s="13">
        <f t="shared" si="551"/>
        <v>1</v>
      </c>
      <c r="BO234" s="13">
        <f t="shared" si="552"/>
        <v>0</v>
      </c>
      <c r="BP234" s="13">
        <f t="shared" si="553"/>
        <v>0</v>
      </c>
      <c r="BQ234" s="13">
        <f t="shared" si="554"/>
        <v>0</v>
      </c>
      <c r="BR234" s="13">
        <f t="shared" si="555"/>
        <v>0</v>
      </c>
      <c r="BS234" s="13">
        <f t="shared" si="556"/>
        <v>0</v>
      </c>
      <c r="BT234" s="13">
        <f t="shared" si="557"/>
        <v>0</v>
      </c>
      <c r="BU234" s="13">
        <f t="shared" si="558"/>
        <v>0</v>
      </c>
      <c r="BV234" s="13">
        <f t="shared" si="559"/>
        <v>0</v>
      </c>
      <c r="BW234" s="13">
        <f t="shared" si="560"/>
        <v>0</v>
      </c>
      <c r="BX234" s="13">
        <f t="shared" si="561"/>
        <v>0</v>
      </c>
      <c r="BY234" s="13">
        <f t="shared" si="562"/>
        <v>0</v>
      </c>
      <c r="BZ234" s="13">
        <f t="shared" si="563"/>
        <v>0</v>
      </c>
      <c r="CA234" s="13">
        <f t="shared" si="564"/>
        <v>0</v>
      </c>
      <c r="CB234" s="13">
        <f t="shared" si="565"/>
        <v>0</v>
      </c>
      <c r="CC234" s="13">
        <f t="shared" si="566"/>
        <v>0</v>
      </c>
      <c r="CD234" s="13">
        <f t="shared" si="567"/>
        <v>0</v>
      </c>
      <c r="CE234" s="13">
        <f t="shared" si="568"/>
        <v>0</v>
      </c>
      <c r="CF234" s="13">
        <f t="shared" si="569"/>
        <v>0</v>
      </c>
      <c r="CG234" s="13">
        <f t="shared" si="570"/>
        <v>0</v>
      </c>
      <c r="CH234" s="13">
        <f t="shared" si="571"/>
        <v>0</v>
      </c>
      <c r="CI234" s="13">
        <f t="shared" si="572"/>
        <v>0</v>
      </c>
      <c r="CJ234" s="13">
        <f t="shared" si="573"/>
        <v>0</v>
      </c>
      <c r="CK234" s="13">
        <f t="shared" si="574"/>
        <v>0</v>
      </c>
      <c r="CL234" s="13">
        <f t="shared" si="575"/>
        <v>0</v>
      </c>
      <c r="CM234" s="13">
        <f t="shared" si="576"/>
        <v>0</v>
      </c>
      <c r="CN234" s="13">
        <f t="shared" si="577"/>
        <v>0</v>
      </c>
      <c r="CO234" s="13">
        <f t="shared" si="578"/>
        <v>0</v>
      </c>
      <c r="CP234" s="13">
        <f t="shared" si="579"/>
        <v>0</v>
      </c>
      <c r="CQ234" s="13">
        <f t="shared" si="580"/>
        <v>0</v>
      </c>
      <c r="CR234" s="13">
        <f t="shared" si="581"/>
        <v>0</v>
      </c>
      <c r="CS234" s="13">
        <f t="shared" si="582"/>
        <v>0</v>
      </c>
      <c r="CT234" s="13">
        <f t="shared" si="583"/>
        <v>0</v>
      </c>
      <c r="CU234" s="13">
        <f t="shared" si="584"/>
        <v>0</v>
      </c>
      <c r="CV234" s="13">
        <f t="shared" si="585"/>
        <v>0</v>
      </c>
      <c r="CW234" s="13">
        <f t="shared" si="586"/>
        <v>0</v>
      </c>
      <c r="CX234" s="13">
        <f t="shared" si="587"/>
        <v>0</v>
      </c>
      <c r="CY234" s="13">
        <f t="shared" si="588"/>
        <v>0</v>
      </c>
      <c r="CZ234" s="13">
        <f t="shared" si="589"/>
        <v>0</v>
      </c>
      <c r="DA234" s="13">
        <f t="shared" si="590"/>
        <v>0</v>
      </c>
      <c r="DB234" s="13">
        <f t="shared" si="591"/>
        <v>0</v>
      </c>
      <c r="DC234" s="13">
        <f t="shared" si="592"/>
        <v>0</v>
      </c>
      <c r="DD234" s="13">
        <f t="shared" si="593"/>
        <v>0</v>
      </c>
      <c r="DE234" s="13">
        <f t="shared" si="594"/>
        <v>0</v>
      </c>
      <c r="DF234" s="13">
        <f t="shared" si="595"/>
        <v>0</v>
      </c>
      <c r="DG234" s="13">
        <f t="shared" si="596"/>
        <v>0</v>
      </c>
      <c r="DH234" s="13">
        <f t="shared" si="597"/>
        <v>0</v>
      </c>
      <c r="DI234" s="13">
        <f t="shared" si="598"/>
        <v>0</v>
      </c>
      <c r="DJ234" s="13">
        <f t="shared" si="599"/>
        <v>0</v>
      </c>
      <c r="DK234" s="13">
        <f t="shared" si="600"/>
        <v>0</v>
      </c>
      <c r="DL234" s="13">
        <f t="shared" si="601"/>
        <v>0</v>
      </c>
      <c r="DM234" s="13">
        <f t="shared" si="602"/>
        <v>0</v>
      </c>
      <c r="DN234" s="13">
        <f t="shared" si="603"/>
        <v>0</v>
      </c>
      <c r="DO234" s="13">
        <f t="shared" si="604"/>
        <v>0</v>
      </c>
      <c r="DP234" s="13">
        <f t="shared" si="605"/>
        <v>0</v>
      </c>
      <c r="DQ234" s="13">
        <f t="shared" si="606"/>
        <v>0</v>
      </c>
      <c r="DR234" s="13">
        <f t="shared" si="607"/>
        <v>0</v>
      </c>
      <c r="DS234" s="13">
        <f t="shared" si="608"/>
        <v>0</v>
      </c>
      <c r="DT234" s="13">
        <f t="shared" si="609"/>
        <v>0</v>
      </c>
      <c r="DU234" s="13">
        <f t="shared" si="610"/>
        <v>0</v>
      </c>
      <c r="DV234" s="13">
        <f t="shared" si="611"/>
        <v>0</v>
      </c>
      <c r="DW234" s="13">
        <f t="shared" si="612"/>
        <v>0</v>
      </c>
      <c r="DX234" s="13">
        <f t="shared" si="613"/>
        <v>0</v>
      </c>
      <c r="DY234" s="13">
        <f t="shared" si="614"/>
        <v>0</v>
      </c>
      <c r="DZ234" s="13">
        <f t="shared" si="615"/>
        <v>0</v>
      </c>
      <c r="EA234" s="13">
        <f t="shared" si="616"/>
        <v>0</v>
      </c>
      <c r="EB234" s="13">
        <f t="shared" si="617"/>
        <v>0</v>
      </c>
      <c r="EC234" s="13">
        <f t="shared" si="618"/>
        <v>0</v>
      </c>
      <c r="ED234" s="13">
        <f t="shared" si="619"/>
        <v>0</v>
      </c>
      <c r="EE234" s="13">
        <f t="shared" si="620"/>
        <v>0</v>
      </c>
      <c r="EF234" s="13">
        <f t="shared" si="621"/>
        <v>0</v>
      </c>
      <c r="EG234" s="13">
        <f t="shared" si="622"/>
        <v>0</v>
      </c>
      <c r="EH234" s="13">
        <f t="shared" si="623"/>
        <v>0</v>
      </c>
      <c r="EI234" s="13">
        <f t="shared" si="624"/>
        <v>0</v>
      </c>
      <c r="EJ234" s="13">
        <f t="shared" si="625"/>
        <v>0</v>
      </c>
      <c r="EK234" s="13">
        <f t="shared" si="626"/>
        <v>0</v>
      </c>
      <c r="EL234" s="13">
        <f t="shared" si="627"/>
        <v>0</v>
      </c>
      <c r="EM234" s="13">
        <f t="shared" si="628"/>
        <v>0</v>
      </c>
      <c r="EN234" s="13">
        <f t="shared" si="629"/>
        <v>0</v>
      </c>
      <c r="EO234" s="13">
        <f t="shared" si="630"/>
        <v>0</v>
      </c>
      <c r="EP234" s="13">
        <f t="shared" si="631"/>
        <v>0</v>
      </c>
      <c r="EQ234" s="13">
        <f t="shared" si="632"/>
        <v>0</v>
      </c>
      <c r="ER234" s="13">
        <f t="shared" si="633"/>
        <v>0</v>
      </c>
      <c r="ES234" s="13">
        <f t="shared" si="634"/>
        <v>0</v>
      </c>
      <c r="ET234" s="13">
        <f t="shared" si="635"/>
        <v>0</v>
      </c>
      <c r="EU234" s="13">
        <f t="shared" si="636"/>
        <v>1</v>
      </c>
      <c r="EV234" s="13">
        <f t="shared" si="637"/>
        <v>0</v>
      </c>
      <c r="EW234" s="13">
        <f t="shared" si="638"/>
        <v>0</v>
      </c>
      <c r="EX234" s="13">
        <f t="shared" si="639"/>
        <v>0</v>
      </c>
      <c r="EY234" s="13">
        <f t="shared" si="640"/>
        <v>0</v>
      </c>
      <c r="EZ234" s="13">
        <f t="shared" si="641"/>
        <v>0</v>
      </c>
      <c r="FA234" s="13">
        <f t="shared" si="642"/>
        <v>0</v>
      </c>
      <c r="FB234" s="13">
        <f t="shared" si="643"/>
        <v>0</v>
      </c>
      <c r="FC234" s="13">
        <f t="shared" si="644"/>
        <v>0</v>
      </c>
      <c r="FD234" s="13">
        <f t="shared" si="645"/>
        <v>0</v>
      </c>
      <c r="FE234" s="13">
        <f t="shared" si="646"/>
        <v>0</v>
      </c>
      <c r="FF234" s="13">
        <f t="shared" si="647"/>
        <v>0</v>
      </c>
      <c r="FG234" s="13">
        <f t="shared" si="648"/>
        <v>0</v>
      </c>
      <c r="FH234" s="13">
        <f t="shared" si="649"/>
        <v>0</v>
      </c>
      <c r="FI234" s="13">
        <f t="shared" si="650"/>
        <v>0</v>
      </c>
      <c r="FJ234" s="13">
        <f t="shared" si="651"/>
        <v>0</v>
      </c>
      <c r="FK234" s="13">
        <f t="shared" si="652"/>
        <v>0</v>
      </c>
      <c r="FL234" s="13">
        <f t="shared" si="653"/>
        <v>0</v>
      </c>
      <c r="FM234" s="13">
        <f t="shared" si="654"/>
        <v>0</v>
      </c>
      <c r="FN234" s="13">
        <f t="shared" si="655"/>
        <v>0</v>
      </c>
      <c r="FO234" s="13">
        <f t="shared" si="656"/>
        <v>0</v>
      </c>
      <c r="FP234" s="13">
        <f t="shared" si="657"/>
        <v>0</v>
      </c>
      <c r="FQ234" s="13">
        <f t="shared" si="658"/>
        <v>0</v>
      </c>
      <c r="FR234" s="13">
        <f t="shared" si="659"/>
        <v>0</v>
      </c>
      <c r="FS234" s="13">
        <f t="shared" si="660"/>
        <v>0</v>
      </c>
      <c r="FT234" s="13">
        <f t="shared" si="661"/>
        <v>0</v>
      </c>
      <c r="FU234" s="13">
        <f t="shared" si="662"/>
        <v>0</v>
      </c>
      <c r="FV234" s="13">
        <f t="shared" si="663"/>
        <v>0</v>
      </c>
      <c r="FW234" s="13">
        <f t="shared" si="664"/>
        <v>0</v>
      </c>
      <c r="FX234" s="13">
        <f t="shared" si="665"/>
        <v>0</v>
      </c>
      <c r="FY234" s="13">
        <f t="shared" si="666"/>
        <v>0</v>
      </c>
      <c r="FZ234" s="13">
        <f t="shared" si="667"/>
        <v>0</v>
      </c>
      <c r="GA234" s="13">
        <f t="shared" si="668"/>
        <v>0</v>
      </c>
      <c r="GB234" s="13">
        <f t="shared" si="669"/>
        <v>0</v>
      </c>
      <c r="GC234" s="13">
        <f t="shared" si="670"/>
        <v>0</v>
      </c>
      <c r="GD234" s="13">
        <f t="shared" si="671"/>
        <v>0</v>
      </c>
      <c r="GE234" s="13">
        <f t="shared" si="672"/>
        <v>0</v>
      </c>
      <c r="GF234" s="13">
        <f t="shared" si="673"/>
        <v>0</v>
      </c>
      <c r="GG234" s="13">
        <f t="shared" si="674"/>
        <v>0</v>
      </c>
      <c r="GH234" s="30">
        <f t="shared" si="675"/>
        <v>2</v>
      </c>
    </row>
    <row r="235" spans="1:190">
      <c r="A235" s="2">
        <f>'database including 834 studies'!A235</f>
        <v>234</v>
      </c>
      <c r="B235" s="2">
        <f>'database including 834 studies'!J235</f>
        <v>1</v>
      </c>
      <c r="C235" s="2">
        <f>'database including 834 studies'!K235</f>
        <v>3</v>
      </c>
      <c r="D235" s="2">
        <f>'database including 834 studies'!L235</f>
        <v>0</v>
      </c>
      <c r="E235" s="2">
        <f>'database including 834 studies'!M235</f>
        <v>1</v>
      </c>
      <c r="F235" s="2">
        <f>'database including 834 studies'!N235</f>
        <v>1</v>
      </c>
      <c r="G235" s="2">
        <f>'database including 834 studies'!O235</f>
        <v>1</v>
      </c>
      <c r="H235" s="2">
        <f>'database including 834 studies'!P235</f>
        <v>0</v>
      </c>
      <c r="I235" s="2">
        <f>'database including 834 studies'!Q235</f>
        <v>0</v>
      </c>
      <c r="J235" s="2">
        <f>'database including 834 studies'!R235</f>
        <v>2022</v>
      </c>
      <c r="K235" s="29">
        <f>'database including 834 studies'!A765</f>
        <v>764</v>
      </c>
      <c r="L235" s="2">
        <f>'database including 834 studies'!J765</f>
        <v>0</v>
      </c>
      <c r="M235" s="2">
        <f>'database including 834 studies'!K765</f>
        <v>3</v>
      </c>
      <c r="N235" s="2">
        <f>'database including 834 studies'!L765</f>
        <v>0</v>
      </c>
      <c r="O235" s="2">
        <f>'database including 834 studies'!M765</f>
        <v>0</v>
      </c>
      <c r="P235" s="2">
        <f>'database including 834 studies'!N765</f>
        <v>0</v>
      </c>
      <c r="Q235" s="2">
        <f>'database including 834 studies'!O765</f>
        <v>1</v>
      </c>
      <c r="R235" s="2">
        <f>'database including 834 studies'!P765</f>
        <v>1</v>
      </c>
      <c r="S235" s="2">
        <f>'database including 834 studies'!Q765</f>
        <v>1</v>
      </c>
      <c r="T235" s="2">
        <f>'database including 834 studies'!R765</f>
        <v>2021</v>
      </c>
      <c r="V235" s="13">
        <f t="shared" si="507"/>
        <v>0</v>
      </c>
      <c r="W235" s="13">
        <f t="shared" si="508"/>
        <v>0</v>
      </c>
      <c r="X235" s="13">
        <f t="shared" si="509"/>
        <v>0</v>
      </c>
      <c r="Y235" s="13">
        <f t="shared" si="510"/>
        <v>0</v>
      </c>
      <c r="Z235" s="13">
        <f t="shared" si="511"/>
        <v>0</v>
      </c>
      <c r="AA235" s="13">
        <f t="shared" si="512"/>
        <v>0</v>
      </c>
      <c r="AB235" s="13">
        <f t="shared" si="513"/>
        <v>0</v>
      </c>
      <c r="AC235" s="13">
        <f t="shared" si="514"/>
        <v>0</v>
      </c>
      <c r="AD235" s="13">
        <f t="shared" si="515"/>
        <v>0</v>
      </c>
      <c r="AE235" s="13">
        <f t="shared" si="516"/>
        <v>0</v>
      </c>
      <c r="AF235" s="13">
        <f t="shared" si="517"/>
        <v>0</v>
      </c>
      <c r="AG235" s="13">
        <f t="shared" si="518"/>
        <v>0</v>
      </c>
      <c r="AH235" s="13">
        <f t="shared" si="519"/>
        <v>0</v>
      </c>
      <c r="AI235" s="13">
        <f t="shared" si="520"/>
        <v>0</v>
      </c>
      <c r="AJ235" s="13">
        <f t="shared" si="521"/>
        <v>0</v>
      </c>
      <c r="AK235" s="13">
        <f t="shared" si="522"/>
        <v>0</v>
      </c>
      <c r="AL235" s="13">
        <f t="shared" si="523"/>
        <v>0</v>
      </c>
      <c r="AM235" s="13">
        <f t="shared" si="524"/>
        <v>0</v>
      </c>
      <c r="AN235" s="13">
        <f t="shared" si="525"/>
        <v>0</v>
      </c>
      <c r="AO235" s="13">
        <f t="shared" si="526"/>
        <v>0</v>
      </c>
      <c r="AP235" s="13">
        <f t="shared" si="527"/>
        <v>0</v>
      </c>
      <c r="AQ235" s="13">
        <f t="shared" si="528"/>
        <v>0</v>
      </c>
      <c r="AR235" s="13">
        <f t="shared" si="529"/>
        <v>0</v>
      </c>
      <c r="AS235" s="13">
        <f t="shared" si="530"/>
        <v>0</v>
      </c>
      <c r="AT235" s="13">
        <f t="shared" si="531"/>
        <v>0</v>
      </c>
      <c r="AU235" s="13">
        <f t="shared" si="532"/>
        <v>0</v>
      </c>
      <c r="AV235" s="13">
        <f t="shared" si="533"/>
        <v>0</v>
      </c>
      <c r="AW235" s="13">
        <f t="shared" si="534"/>
        <v>0</v>
      </c>
      <c r="AX235" s="13">
        <f t="shared" si="535"/>
        <v>0</v>
      </c>
      <c r="AY235" s="13">
        <f t="shared" si="536"/>
        <v>0</v>
      </c>
      <c r="AZ235" s="13">
        <f t="shared" si="537"/>
        <v>0</v>
      </c>
      <c r="BA235" s="13">
        <f t="shared" si="538"/>
        <v>0</v>
      </c>
      <c r="BB235" s="13">
        <f t="shared" si="539"/>
        <v>0</v>
      </c>
      <c r="BC235" s="13">
        <f t="shared" si="540"/>
        <v>0</v>
      </c>
      <c r="BD235" s="13">
        <f t="shared" si="541"/>
        <v>0</v>
      </c>
      <c r="BE235" s="13">
        <f t="shared" si="542"/>
        <v>0</v>
      </c>
      <c r="BF235" s="13">
        <f t="shared" si="543"/>
        <v>0</v>
      </c>
      <c r="BG235" s="13">
        <f t="shared" si="544"/>
        <v>0</v>
      </c>
      <c r="BH235" s="13">
        <f t="shared" si="545"/>
        <v>0</v>
      </c>
      <c r="BI235" s="13">
        <f t="shared" si="546"/>
        <v>0</v>
      </c>
      <c r="BJ235" s="13">
        <f t="shared" si="547"/>
        <v>0</v>
      </c>
      <c r="BK235" s="13">
        <f t="shared" si="548"/>
        <v>0</v>
      </c>
      <c r="BL235" s="13">
        <f t="shared" si="549"/>
        <v>0</v>
      </c>
      <c r="BM235" s="13">
        <f t="shared" si="550"/>
        <v>0</v>
      </c>
      <c r="BN235" s="13">
        <f t="shared" si="551"/>
        <v>0</v>
      </c>
      <c r="BO235" s="13">
        <f t="shared" si="552"/>
        <v>0</v>
      </c>
      <c r="BP235" s="13">
        <f t="shared" si="553"/>
        <v>0</v>
      </c>
      <c r="BQ235" s="13">
        <f t="shared" si="554"/>
        <v>1</v>
      </c>
      <c r="BR235" s="13">
        <f t="shared" si="555"/>
        <v>0</v>
      </c>
      <c r="BS235" s="13">
        <f t="shared" si="556"/>
        <v>0</v>
      </c>
      <c r="BT235" s="13">
        <f t="shared" si="557"/>
        <v>0</v>
      </c>
      <c r="BU235" s="13">
        <f t="shared" si="558"/>
        <v>0</v>
      </c>
      <c r="BV235" s="13">
        <f t="shared" si="559"/>
        <v>0</v>
      </c>
      <c r="BW235" s="13">
        <f t="shared" si="560"/>
        <v>0</v>
      </c>
      <c r="BX235" s="13">
        <f t="shared" si="561"/>
        <v>0</v>
      </c>
      <c r="BY235" s="13">
        <f t="shared" si="562"/>
        <v>0</v>
      </c>
      <c r="BZ235" s="13">
        <f t="shared" si="563"/>
        <v>0</v>
      </c>
      <c r="CA235" s="13">
        <f t="shared" si="564"/>
        <v>0</v>
      </c>
      <c r="CB235" s="13">
        <f t="shared" si="565"/>
        <v>0</v>
      </c>
      <c r="CC235" s="13">
        <f t="shared" si="566"/>
        <v>0</v>
      </c>
      <c r="CD235" s="13">
        <f t="shared" si="567"/>
        <v>0</v>
      </c>
      <c r="CE235" s="13">
        <f t="shared" si="568"/>
        <v>0</v>
      </c>
      <c r="CF235" s="13">
        <f t="shared" si="569"/>
        <v>0</v>
      </c>
      <c r="CG235" s="13">
        <f t="shared" si="570"/>
        <v>0</v>
      </c>
      <c r="CH235" s="13">
        <f t="shared" si="571"/>
        <v>0</v>
      </c>
      <c r="CI235" s="13">
        <f t="shared" si="572"/>
        <v>0</v>
      </c>
      <c r="CJ235" s="13">
        <f t="shared" si="573"/>
        <v>0</v>
      </c>
      <c r="CK235" s="13">
        <f t="shared" si="574"/>
        <v>0</v>
      </c>
      <c r="CL235" s="13">
        <f t="shared" si="575"/>
        <v>0</v>
      </c>
      <c r="CM235" s="13">
        <f t="shared" si="576"/>
        <v>0</v>
      </c>
      <c r="CN235" s="13">
        <f t="shared" si="577"/>
        <v>0</v>
      </c>
      <c r="CO235" s="13">
        <f t="shared" si="578"/>
        <v>0</v>
      </c>
      <c r="CP235" s="13">
        <f t="shared" si="579"/>
        <v>0</v>
      </c>
      <c r="CQ235" s="13">
        <f t="shared" si="580"/>
        <v>0</v>
      </c>
      <c r="CR235" s="13">
        <f t="shared" si="581"/>
        <v>0</v>
      </c>
      <c r="CS235" s="13">
        <f t="shared" si="582"/>
        <v>0</v>
      </c>
      <c r="CT235" s="13">
        <f t="shared" si="583"/>
        <v>0</v>
      </c>
      <c r="CU235" s="13">
        <f t="shared" si="584"/>
        <v>0</v>
      </c>
      <c r="CV235" s="13">
        <f t="shared" si="585"/>
        <v>0</v>
      </c>
      <c r="CW235" s="13">
        <f t="shared" si="586"/>
        <v>0</v>
      </c>
      <c r="CX235" s="13">
        <f t="shared" si="587"/>
        <v>0</v>
      </c>
      <c r="CY235" s="13">
        <f t="shared" si="588"/>
        <v>0</v>
      </c>
      <c r="CZ235" s="13">
        <f t="shared" si="589"/>
        <v>0</v>
      </c>
      <c r="DA235" s="13">
        <f t="shared" si="590"/>
        <v>0</v>
      </c>
      <c r="DB235" s="13">
        <f t="shared" si="591"/>
        <v>0</v>
      </c>
      <c r="DC235" s="13">
        <f t="shared" si="592"/>
        <v>0</v>
      </c>
      <c r="DD235" s="13">
        <f t="shared" si="593"/>
        <v>0</v>
      </c>
      <c r="DE235" s="13">
        <f t="shared" si="594"/>
        <v>0</v>
      </c>
      <c r="DF235" s="13">
        <f t="shared" si="595"/>
        <v>0</v>
      </c>
      <c r="DG235" s="13">
        <f t="shared" si="596"/>
        <v>0</v>
      </c>
      <c r="DH235" s="13">
        <f t="shared" si="597"/>
        <v>0</v>
      </c>
      <c r="DI235" s="13">
        <f t="shared" si="598"/>
        <v>0</v>
      </c>
      <c r="DJ235" s="13">
        <f t="shared" si="599"/>
        <v>0</v>
      </c>
      <c r="DK235" s="13">
        <f t="shared" si="600"/>
        <v>0</v>
      </c>
      <c r="DL235" s="13">
        <f t="shared" si="601"/>
        <v>0</v>
      </c>
      <c r="DM235" s="13">
        <f t="shared" si="602"/>
        <v>0</v>
      </c>
      <c r="DN235" s="13">
        <f t="shared" si="603"/>
        <v>0</v>
      </c>
      <c r="DO235" s="13">
        <f t="shared" si="604"/>
        <v>0</v>
      </c>
      <c r="DP235" s="13">
        <f t="shared" si="605"/>
        <v>0</v>
      </c>
      <c r="DQ235" s="13">
        <f t="shared" si="606"/>
        <v>0</v>
      </c>
      <c r="DR235" s="13">
        <f t="shared" si="607"/>
        <v>0</v>
      </c>
      <c r="DS235" s="13">
        <f t="shared" si="608"/>
        <v>0</v>
      </c>
      <c r="DT235" s="13">
        <f t="shared" si="609"/>
        <v>0</v>
      </c>
      <c r="DU235" s="13">
        <f t="shared" si="610"/>
        <v>0</v>
      </c>
      <c r="DV235" s="13">
        <f t="shared" si="611"/>
        <v>0</v>
      </c>
      <c r="DW235" s="13">
        <f t="shared" si="612"/>
        <v>0</v>
      </c>
      <c r="DX235" s="13">
        <f t="shared" si="613"/>
        <v>0</v>
      </c>
      <c r="DY235" s="13">
        <f t="shared" si="614"/>
        <v>0</v>
      </c>
      <c r="DZ235" s="13">
        <f t="shared" si="615"/>
        <v>0</v>
      </c>
      <c r="EA235" s="13">
        <f t="shared" si="616"/>
        <v>0</v>
      </c>
      <c r="EB235" s="13">
        <f t="shared" si="617"/>
        <v>0</v>
      </c>
      <c r="EC235" s="13">
        <f t="shared" si="618"/>
        <v>0</v>
      </c>
      <c r="ED235" s="13">
        <f t="shared" si="619"/>
        <v>0</v>
      </c>
      <c r="EE235" s="13">
        <f t="shared" si="620"/>
        <v>0</v>
      </c>
      <c r="EF235" s="13">
        <f t="shared" si="621"/>
        <v>0</v>
      </c>
      <c r="EG235" s="13">
        <f t="shared" si="622"/>
        <v>0</v>
      </c>
      <c r="EH235" s="13">
        <f t="shared" si="623"/>
        <v>0</v>
      </c>
      <c r="EI235" s="13">
        <f t="shared" si="624"/>
        <v>0</v>
      </c>
      <c r="EJ235" s="13">
        <f t="shared" si="625"/>
        <v>0</v>
      </c>
      <c r="EK235" s="13">
        <f t="shared" si="626"/>
        <v>0</v>
      </c>
      <c r="EL235" s="13">
        <f t="shared" si="627"/>
        <v>0</v>
      </c>
      <c r="EM235" s="13">
        <f t="shared" si="628"/>
        <v>0</v>
      </c>
      <c r="EN235" s="13">
        <f t="shared" si="629"/>
        <v>0</v>
      </c>
      <c r="EO235" s="13">
        <f t="shared" si="630"/>
        <v>0</v>
      </c>
      <c r="EP235" s="13">
        <f t="shared" si="631"/>
        <v>0</v>
      </c>
      <c r="EQ235" s="13">
        <f t="shared" si="632"/>
        <v>0</v>
      </c>
      <c r="ER235" s="13">
        <f t="shared" si="633"/>
        <v>0</v>
      </c>
      <c r="ES235" s="13">
        <f t="shared" si="634"/>
        <v>0</v>
      </c>
      <c r="ET235" s="13">
        <f t="shared" si="635"/>
        <v>0</v>
      </c>
      <c r="EU235" s="13">
        <f t="shared" si="636"/>
        <v>0</v>
      </c>
      <c r="EV235" s="13">
        <f t="shared" si="637"/>
        <v>1</v>
      </c>
      <c r="EW235" s="13">
        <f t="shared" si="638"/>
        <v>0</v>
      </c>
      <c r="EX235" s="13">
        <f t="shared" si="639"/>
        <v>0</v>
      </c>
      <c r="EY235" s="13">
        <f t="shared" si="640"/>
        <v>0</v>
      </c>
      <c r="EZ235" s="13">
        <f t="shared" si="641"/>
        <v>0</v>
      </c>
      <c r="FA235" s="13">
        <f t="shared" si="642"/>
        <v>0</v>
      </c>
      <c r="FB235" s="13">
        <f t="shared" si="643"/>
        <v>0</v>
      </c>
      <c r="FC235" s="13">
        <f t="shared" si="644"/>
        <v>0</v>
      </c>
      <c r="FD235" s="13">
        <f t="shared" si="645"/>
        <v>0</v>
      </c>
      <c r="FE235" s="13">
        <f t="shared" si="646"/>
        <v>0</v>
      </c>
      <c r="FF235" s="13">
        <f t="shared" si="647"/>
        <v>0</v>
      </c>
      <c r="FG235" s="13">
        <f t="shared" si="648"/>
        <v>0</v>
      </c>
      <c r="FH235" s="13">
        <f t="shared" si="649"/>
        <v>0</v>
      </c>
      <c r="FI235" s="13">
        <f t="shared" si="650"/>
        <v>0</v>
      </c>
      <c r="FJ235" s="13">
        <f t="shared" si="651"/>
        <v>0</v>
      </c>
      <c r="FK235" s="13">
        <f t="shared" si="652"/>
        <v>0</v>
      </c>
      <c r="FL235" s="13">
        <f t="shared" si="653"/>
        <v>0</v>
      </c>
      <c r="FM235" s="13">
        <f t="shared" si="654"/>
        <v>0</v>
      </c>
      <c r="FN235" s="13">
        <f t="shared" si="655"/>
        <v>0</v>
      </c>
      <c r="FO235" s="13">
        <f t="shared" si="656"/>
        <v>0</v>
      </c>
      <c r="FP235" s="13">
        <f t="shared" si="657"/>
        <v>0</v>
      </c>
      <c r="FQ235" s="13">
        <f t="shared" si="658"/>
        <v>0</v>
      </c>
      <c r="FR235" s="13">
        <f t="shared" si="659"/>
        <v>0</v>
      </c>
      <c r="FS235" s="13">
        <f t="shared" si="660"/>
        <v>0</v>
      </c>
      <c r="FT235" s="13">
        <f t="shared" si="661"/>
        <v>0</v>
      </c>
      <c r="FU235" s="13">
        <f t="shared" si="662"/>
        <v>0</v>
      </c>
      <c r="FV235" s="13">
        <f t="shared" si="663"/>
        <v>0</v>
      </c>
      <c r="FW235" s="13">
        <f t="shared" si="664"/>
        <v>0</v>
      </c>
      <c r="FX235" s="13">
        <f t="shared" si="665"/>
        <v>0</v>
      </c>
      <c r="FY235" s="13">
        <f t="shared" si="666"/>
        <v>0</v>
      </c>
      <c r="FZ235" s="13">
        <f t="shared" si="667"/>
        <v>0</v>
      </c>
      <c r="GA235" s="13">
        <f t="shared" si="668"/>
        <v>0</v>
      </c>
      <c r="GB235" s="13">
        <f t="shared" si="669"/>
        <v>0</v>
      </c>
      <c r="GC235" s="13">
        <f t="shared" si="670"/>
        <v>0</v>
      </c>
      <c r="GD235" s="13">
        <f t="shared" si="671"/>
        <v>0</v>
      </c>
      <c r="GE235" s="13">
        <f t="shared" si="672"/>
        <v>0</v>
      </c>
      <c r="GF235" s="13">
        <f t="shared" si="673"/>
        <v>0</v>
      </c>
      <c r="GG235" s="13">
        <f t="shared" si="674"/>
        <v>0</v>
      </c>
      <c r="GH235" s="30">
        <f t="shared" si="675"/>
        <v>2</v>
      </c>
    </row>
    <row r="236" spans="1:190">
      <c r="A236" s="2">
        <f>'database including 834 studies'!A236</f>
        <v>235</v>
      </c>
      <c r="B236" s="2">
        <f>'database including 834 studies'!J236</f>
        <v>1</v>
      </c>
      <c r="C236" s="2">
        <f>'database including 834 studies'!K236</f>
        <v>3</v>
      </c>
      <c r="D236" s="2">
        <f>'database including 834 studies'!L236</f>
        <v>0</v>
      </c>
      <c r="E236" s="2">
        <f>'database including 834 studies'!M236</f>
        <v>1</v>
      </c>
      <c r="F236" s="2">
        <f>'database including 834 studies'!N236</f>
        <v>1</v>
      </c>
      <c r="G236" s="2">
        <f>'database including 834 studies'!O236</f>
        <v>0</v>
      </c>
      <c r="H236" s="2">
        <f>'database including 834 studies'!P236</f>
        <v>0</v>
      </c>
      <c r="I236" s="2">
        <f>'database including 834 studies'!Q236</f>
        <v>1</v>
      </c>
      <c r="J236" s="2">
        <f>'database including 834 studies'!R236</f>
        <v>2018</v>
      </c>
      <c r="K236" s="29">
        <f>'database including 834 studies'!A766</f>
        <v>765</v>
      </c>
      <c r="L236" s="2">
        <f>'database including 834 studies'!J766</f>
        <v>0</v>
      </c>
      <c r="M236" s="2">
        <f>'database including 834 studies'!K766</f>
        <v>3</v>
      </c>
      <c r="N236" s="2">
        <f>'database including 834 studies'!L766</f>
        <v>1</v>
      </c>
      <c r="O236" s="2">
        <f>'database including 834 studies'!M766</f>
        <v>1</v>
      </c>
      <c r="P236" s="2">
        <f>'database including 834 studies'!N766</f>
        <v>0</v>
      </c>
      <c r="Q236" s="2">
        <f>'database including 834 studies'!O766</f>
        <v>1</v>
      </c>
      <c r="R236" s="2">
        <f>'database including 834 studies'!P766</f>
        <v>0</v>
      </c>
      <c r="S236" s="2">
        <f>'database including 834 studies'!Q766</f>
        <v>0</v>
      </c>
      <c r="T236" s="2">
        <f>'database including 834 studies'!R766</f>
        <v>2017</v>
      </c>
      <c r="V236" s="13">
        <f t="shared" si="507"/>
        <v>0</v>
      </c>
      <c r="W236" s="13">
        <f t="shared" si="508"/>
        <v>0</v>
      </c>
      <c r="X236" s="13">
        <f t="shared" si="509"/>
        <v>0</v>
      </c>
      <c r="Y236" s="13">
        <f t="shared" si="510"/>
        <v>0</v>
      </c>
      <c r="Z236" s="13">
        <f t="shared" si="511"/>
        <v>0</v>
      </c>
      <c r="AA236" s="13">
        <f t="shared" si="512"/>
        <v>0</v>
      </c>
      <c r="AB236" s="13">
        <f t="shared" si="513"/>
        <v>0</v>
      </c>
      <c r="AC236" s="13">
        <f t="shared" si="514"/>
        <v>0</v>
      </c>
      <c r="AD236" s="13">
        <f t="shared" si="515"/>
        <v>0</v>
      </c>
      <c r="AE236" s="13">
        <f t="shared" si="516"/>
        <v>0</v>
      </c>
      <c r="AF236" s="13">
        <f t="shared" si="517"/>
        <v>0</v>
      </c>
      <c r="AG236" s="13">
        <f t="shared" si="518"/>
        <v>0</v>
      </c>
      <c r="AH236" s="13">
        <f t="shared" si="519"/>
        <v>0</v>
      </c>
      <c r="AI236" s="13">
        <f t="shared" si="520"/>
        <v>0</v>
      </c>
      <c r="AJ236" s="13">
        <f t="shared" si="521"/>
        <v>0</v>
      </c>
      <c r="AK236" s="13">
        <f t="shared" si="522"/>
        <v>0</v>
      </c>
      <c r="AL236" s="13">
        <f t="shared" si="523"/>
        <v>0</v>
      </c>
      <c r="AM236" s="13">
        <f t="shared" si="524"/>
        <v>0</v>
      </c>
      <c r="AN236" s="13">
        <f t="shared" si="525"/>
        <v>0</v>
      </c>
      <c r="AO236" s="13">
        <f t="shared" si="526"/>
        <v>0</v>
      </c>
      <c r="AP236" s="13">
        <f t="shared" si="527"/>
        <v>0</v>
      </c>
      <c r="AQ236" s="13">
        <f t="shared" si="528"/>
        <v>0</v>
      </c>
      <c r="AR236" s="13">
        <f t="shared" si="529"/>
        <v>0</v>
      </c>
      <c r="AS236" s="13">
        <f t="shared" si="530"/>
        <v>0</v>
      </c>
      <c r="AT236" s="13">
        <f t="shared" si="531"/>
        <v>0</v>
      </c>
      <c r="AU236" s="13">
        <f t="shared" si="532"/>
        <v>0</v>
      </c>
      <c r="AV236" s="13">
        <f t="shared" si="533"/>
        <v>0</v>
      </c>
      <c r="AW236" s="13">
        <f t="shared" si="534"/>
        <v>0</v>
      </c>
      <c r="AX236" s="13">
        <f t="shared" si="535"/>
        <v>0</v>
      </c>
      <c r="AY236" s="13">
        <f t="shared" si="536"/>
        <v>0</v>
      </c>
      <c r="AZ236" s="13">
        <f t="shared" si="537"/>
        <v>0</v>
      </c>
      <c r="BA236" s="13">
        <f t="shared" si="538"/>
        <v>0</v>
      </c>
      <c r="BB236" s="13">
        <f t="shared" si="539"/>
        <v>0</v>
      </c>
      <c r="BC236" s="13">
        <f t="shared" si="540"/>
        <v>0</v>
      </c>
      <c r="BD236" s="13">
        <f t="shared" si="541"/>
        <v>0</v>
      </c>
      <c r="BE236" s="13">
        <f t="shared" si="542"/>
        <v>0</v>
      </c>
      <c r="BF236" s="13">
        <f t="shared" si="543"/>
        <v>0</v>
      </c>
      <c r="BG236" s="13">
        <f t="shared" si="544"/>
        <v>0</v>
      </c>
      <c r="BH236" s="13">
        <f t="shared" si="545"/>
        <v>0</v>
      </c>
      <c r="BI236" s="13">
        <f t="shared" si="546"/>
        <v>0</v>
      </c>
      <c r="BJ236" s="13">
        <f t="shared" si="547"/>
        <v>0</v>
      </c>
      <c r="BK236" s="13">
        <f t="shared" si="548"/>
        <v>0</v>
      </c>
      <c r="BL236" s="13">
        <f t="shared" si="549"/>
        <v>0</v>
      </c>
      <c r="BM236" s="13">
        <f t="shared" si="550"/>
        <v>1</v>
      </c>
      <c r="BN236" s="13">
        <f t="shared" si="551"/>
        <v>0</v>
      </c>
      <c r="BO236" s="13">
        <f t="shared" si="552"/>
        <v>0</v>
      </c>
      <c r="BP236" s="13">
        <f t="shared" si="553"/>
        <v>0</v>
      </c>
      <c r="BQ236" s="13">
        <f t="shared" si="554"/>
        <v>0</v>
      </c>
      <c r="BR236" s="13">
        <f t="shared" si="555"/>
        <v>0</v>
      </c>
      <c r="BS236" s="13">
        <f t="shared" si="556"/>
        <v>0</v>
      </c>
      <c r="BT236" s="13">
        <f t="shared" si="557"/>
        <v>0</v>
      </c>
      <c r="BU236" s="13">
        <f t="shared" si="558"/>
        <v>0</v>
      </c>
      <c r="BV236" s="13">
        <f t="shared" si="559"/>
        <v>0</v>
      </c>
      <c r="BW236" s="13">
        <f t="shared" si="560"/>
        <v>0</v>
      </c>
      <c r="BX236" s="13">
        <f t="shared" si="561"/>
        <v>0</v>
      </c>
      <c r="BY236" s="13">
        <f t="shared" si="562"/>
        <v>0</v>
      </c>
      <c r="BZ236" s="13">
        <f t="shared" si="563"/>
        <v>0</v>
      </c>
      <c r="CA236" s="13">
        <f t="shared" si="564"/>
        <v>0</v>
      </c>
      <c r="CB236" s="13">
        <f t="shared" si="565"/>
        <v>0</v>
      </c>
      <c r="CC236" s="13">
        <f t="shared" si="566"/>
        <v>0</v>
      </c>
      <c r="CD236" s="13">
        <f t="shared" si="567"/>
        <v>0</v>
      </c>
      <c r="CE236" s="13">
        <f t="shared" si="568"/>
        <v>0</v>
      </c>
      <c r="CF236" s="13">
        <f t="shared" si="569"/>
        <v>0</v>
      </c>
      <c r="CG236" s="13">
        <f t="shared" si="570"/>
        <v>0</v>
      </c>
      <c r="CH236" s="13">
        <f t="shared" si="571"/>
        <v>0</v>
      </c>
      <c r="CI236" s="13">
        <f t="shared" si="572"/>
        <v>0</v>
      </c>
      <c r="CJ236" s="13">
        <f t="shared" si="573"/>
        <v>0</v>
      </c>
      <c r="CK236" s="13">
        <f t="shared" si="574"/>
        <v>0</v>
      </c>
      <c r="CL236" s="13">
        <f t="shared" si="575"/>
        <v>0</v>
      </c>
      <c r="CM236" s="13">
        <f t="shared" si="576"/>
        <v>0</v>
      </c>
      <c r="CN236" s="13">
        <f t="shared" si="577"/>
        <v>0</v>
      </c>
      <c r="CO236" s="13">
        <f t="shared" si="578"/>
        <v>0</v>
      </c>
      <c r="CP236" s="13">
        <f t="shared" si="579"/>
        <v>0</v>
      </c>
      <c r="CQ236" s="13">
        <f t="shared" si="580"/>
        <v>0</v>
      </c>
      <c r="CR236" s="13">
        <f t="shared" si="581"/>
        <v>0</v>
      </c>
      <c r="CS236" s="13">
        <f t="shared" si="582"/>
        <v>0</v>
      </c>
      <c r="CT236" s="13">
        <f t="shared" si="583"/>
        <v>0</v>
      </c>
      <c r="CU236" s="13">
        <f t="shared" si="584"/>
        <v>0</v>
      </c>
      <c r="CV236" s="13">
        <f t="shared" si="585"/>
        <v>0</v>
      </c>
      <c r="CW236" s="13">
        <f t="shared" si="586"/>
        <v>0</v>
      </c>
      <c r="CX236" s="13">
        <f t="shared" si="587"/>
        <v>0</v>
      </c>
      <c r="CY236" s="13">
        <f t="shared" si="588"/>
        <v>0</v>
      </c>
      <c r="CZ236" s="13">
        <f t="shared" si="589"/>
        <v>0</v>
      </c>
      <c r="DA236" s="13">
        <f t="shared" si="590"/>
        <v>0</v>
      </c>
      <c r="DB236" s="13">
        <f t="shared" si="591"/>
        <v>0</v>
      </c>
      <c r="DC236" s="13">
        <f t="shared" si="592"/>
        <v>0</v>
      </c>
      <c r="DD236" s="13">
        <f t="shared" si="593"/>
        <v>0</v>
      </c>
      <c r="DE236" s="13">
        <f t="shared" si="594"/>
        <v>0</v>
      </c>
      <c r="DF236" s="13">
        <f t="shared" si="595"/>
        <v>0</v>
      </c>
      <c r="DG236" s="13">
        <f t="shared" si="596"/>
        <v>0</v>
      </c>
      <c r="DH236" s="13">
        <f t="shared" si="597"/>
        <v>0</v>
      </c>
      <c r="DI236" s="13">
        <f t="shared" si="598"/>
        <v>0</v>
      </c>
      <c r="DJ236" s="13">
        <f t="shared" si="599"/>
        <v>0</v>
      </c>
      <c r="DK236" s="13">
        <f t="shared" si="600"/>
        <v>0</v>
      </c>
      <c r="DL236" s="13">
        <f t="shared" si="601"/>
        <v>0</v>
      </c>
      <c r="DM236" s="13">
        <f t="shared" si="602"/>
        <v>0</v>
      </c>
      <c r="DN236" s="13">
        <f t="shared" si="603"/>
        <v>0</v>
      </c>
      <c r="DO236" s="13">
        <f t="shared" si="604"/>
        <v>0</v>
      </c>
      <c r="DP236" s="13">
        <f t="shared" si="605"/>
        <v>0</v>
      </c>
      <c r="DQ236" s="13">
        <f t="shared" si="606"/>
        <v>0</v>
      </c>
      <c r="DR236" s="13">
        <f t="shared" si="607"/>
        <v>0</v>
      </c>
      <c r="DS236" s="13">
        <f t="shared" si="608"/>
        <v>0</v>
      </c>
      <c r="DT236" s="13">
        <f t="shared" si="609"/>
        <v>0</v>
      </c>
      <c r="DU236" s="13">
        <f t="shared" si="610"/>
        <v>0</v>
      </c>
      <c r="DV236" s="13">
        <f t="shared" si="611"/>
        <v>0</v>
      </c>
      <c r="DW236" s="13">
        <f t="shared" si="612"/>
        <v>0</v>
      </c>
      <c r="DX236" s="13">
        <f t="shared" si="613"/>
        <v>0</v>
      </c>
      <c r="DY236" s="13">
        <f t="shared" si="614"/>
        <v>0</v>
      </c>
      <c r="DZ236" s="13">
        <f t="shared" si="615"/>
        <v>0</v>
      </c>
      <c r="EA236" s="13">
        <f t="shared" si="616"/>
        <v>0</v>
      </c>
      <c r="EB236" s="13">
        <f t="shared" si="617"/>
        <v>0</v>
      </c>
      <c r="EC236" s="13">
        <f t="shared" si="618"/>
        <v>0</v>
      </c>
      <c r="ED236" s="13">
        <f t="shared" si="619"/>
        <v>0</v>
      </c>
      <c r="EE236" s="13">
        <f t="shared" si="620"/>
        <v>0</v>
      </c>
      <c r="EF236" s="13">
        <f t="shared" si="621"/>
        <v>0</v>
      </c>
      <c r="EG236" s="13">
        <f t="shared" si="622"/>
        <v>0</v>
      </c>
      <c r="EH236" s="13">
        <f t="shared" si="623"/>
        <v>0</v>
      </c>
      <c r="EI236" s="13">
        <f t="shared" si="624"/>
        <v>0</v>
      </c>
      <c r="EJ236" s="13">
        <f t="shared" si="625"/>
        <v>0</v>
      </c>
      <c r="EK236" s="13">
        <f t="shared" si="626"/>
        <v>0</v>
      </c>
      <c r="EL236" s="13">
        <f t="shared" si="627"/>
        <v>0</v>
      </c>
      <c r="EM236" s="13">
        <f t="shared" si="628"/>
        <v>0</v>
      </c>
      <c r="EN236" s="13">
        <f t="shared" si="629"/>
        <v>0</v>
      </c>
      <c r="EO236" s="13">
        <f t="shared" si="630"/>
        <v>0</v>
      </c>
      <c r="EP236" s="13">
        <f t="shared" si="631"/>
        <v>0</v>
      </c>
      <c r="EQ236" s="13">
        <f t="shared" si="632"/>
        <v>0</v>
      </c>
      <c r="ER236" s="13">
        <f t="shared" si="633"/>
        <v>1</v>
      </c>
      <c r="ES236" s="13">
        <f t="shared" si="634"/>
        <v>0</v>
      </c>
      <c r="ET236" s="13">
        <f t="shared" si="635"/>
        <v>0</v>
      </c>
      <c r="EU236" s="13">
        <f t="shared" si="636"/>
        <v>0</v>
      </c>
      <c r="EV236" s="13">
        <f t="shared" si="637"/>
        <v>0</v>
      </c>
      <c r="EW236" s="13">
        <f t="shared" si="638"/>
        <v>0</v>
      </c>
      <c r="EX236" s="13">
        <f t="shared" si="639"/>
        <v>0</v>
      </c>
      <c r="EY236" s="13">
        <f t="shared" si="640"/>
        <v>0</v>
      </c>
      <c r="EZ236" s="13">
        <f t="shared" si="641"/>
        <v>0</v>
      </c>
      <c r="FA236" s="13">
        <f t="shared" si="642"/>
        <v>0</v>
      </c>
      <c r="FB236" s="13">
        <f t="shared" si="643"/>
        <v>0</v>
      </c>
      <c r="FC236" s="13">
        <f t="shared" si="644"/>
        <v>0</v>
      </c>
      <c r="FD236" s="13">
        <f t="shared" si="645"/>
        <v>0</v>
      </c>
      <c r="FE236" s="13">
        <f t="shared" si="646"/>
        <v>0</v>
      </c>
      <c r="FF236" s="13">
        <f t="shared" si="647"/>
        <v>0</v>
      </c>
      <c r="FG236" s="13">
        <f t="shared" si="648"/>
        <v>0</v>
      </c>
      <c r="FH236" s="13">
        <f t="shared" si="649"/>
        <v>0</v>
      </c>
      <c r="FI236" s="13">
        <f t="shared" si="650"/>
        <v>0</v>
      </c>
      <c r="FJ236" s="13">
        <f t="shared" si="651"/>
        <v>0</v>
      </c>
      <c r="FK236" s="13">
        <f t="shared" si="652"/>
        <v>0</v>
      </c>
      <c r="FL236" s="13">
        <f t="shared" si="653"/>
        <v>0</v>
      </c>
      <c r="FM236" s="13">
        <f t="shared" si="654"/>
        <v>0</v>
      </c>
      <c r="FN236" s="13">
        <f t="shared" si="655"/>
        <v>0</v>
      </c>
      <c r="FO236" s="13">
        <f t="shared" si="656"/>
        <v>0</v>
      </c>
      <c r="FP236" s="13">
        <f t="shared" si="657"/>
        <v>0</v>
      </c>
      <c r="FQ236" s="13">
        <f t="shared" si="658"/>
        <v>0</v>
      </c>
      <c r="FR236" s="13">
        <f t="shared" si="659"/>
        <v>0</v>
      </c>
      <c r="FS236" s="13">
        <f t="shared" si="660"/>
        <v>0</v>
      </c>
      <c r="FT236" s="13">
        <f t="shared" si="661"/>
        <v>0</v>
      </c>
      <c r="FU236" s="13">
        <f t="shared" si="662"/>
        <v>0</v>
      </c>
      <c r="FV236" s="13">
        <f t="shared" si="663"/>
        <v>0</v>
      </c>
      <c r="FW236" s="13">
        <f t="shared" si="664"/>
        <v>0</v>
      </c>
      <c r="FX236" s="13">
        <f t="shared" si="665"/>
        <v>0</v>
      </c>
      <c r="FY236" s="13">
        <f t="shared" si="666"/>
        <v>0</v>
      </c>
      <c r="FZ236" s="13">
        <f t="shared" si="667"/>
        <v>0</v>
      </c>
      <c r="GA236" s="13">
        <f t="shared" si="668"/>
        <v>0</v>
      </c>
      <c r="GB236" s="13">
        <f t="shared" si="669"/>
        <v>0</v>
      </c>
      <c r="GC236" s="13">
        <f t="shared" si="670"/>
        <v>0</v>
      </c>
      <c r="GD236" s="13">
        <f t="shared" si="671"/>
        <v>0</v>
      </c>
      <c r="GE236" s="13">
        <f t="shared" si="672"/>
        <v>0</v>
      </c>
      <c r="GF236" s="13">
        <f t="shared" si="673"/>
        <v>0</v>
      </c>
      <c r="GG236" s="13">
        <f t="shared" si="674"/>
        <v>0</v>
      </c>
      <c r="GH236" s="30">
        <f t="shared" si="675"/>
        <v>2</v>
      </c>
    </row>
    <row r="237" spans="1:190">
      <c r="A237" s="2">
        <f>'database including 834 studies'!A237</f>
        <v>236</v>
      </c>
      <c r="B237" s="2">
        <f>'database including 834 studies'!J237</f>
        <v>1</v>
      </c>
      <c r="C237" s="2">
        <f>'database including 834 studies'!K237</f>
        <v>3</v>
      </c>
      <c r="D237" s="2">
        <f>'database including 834 studies'!L237</f>
        <v>0</v>
      </c>
      <c r="E237" s="2">
        <f>'database including 834 studies'!M237</f>
        <v>1</v>
      </c>
      <c r="F237" s="2">
        <f>'database including 834 studies'!N237</f>
        <v>0</v>
      </c>
      <c r="G237" s="2">
        <f>'database including 834 studies'!O237</f>
        <v>1</v>
      </c>
      <c r="H237" s="2">
        <f>'database including 834 studies'!P237</f>
        <v>0</v>
      </c>
      <c r="I237" s="2">
        <f>'database including 834 studies'!Q237</f>
        <v>1</v>
      </c>
      <c r="J237" s="2">
        <f>'database including 834 studies'!R237</f>
        <v>2020</v>
      </c>
      <c r="K237" s="29">
        <f>'database including 834 studies'!A767</f>
        <v>766</v>
      </c>
      <c r="L237" s="2">
        <f>'database including 834 studies'!J767</f>
        <v>0</v>
      </c>
      <c r="M237" s="2">
        <f>'database including 834 studies'!K767</f>
        <v>3</v>
      </c>
      <c r="N237" s="2">
        <f>'database including 834 studies'!L767</f>
        <v>0</v>
      </c>
      <c r="O237" s="2">
        <f>'database including 834 studies'!M767</f>
        <v>1</v>
      </c>
      <c r="P237" s="2">
        <f>'database including 834 studies'!N767</f>
        <v>1</v>
      </c>
      <c r="Q237" s="2">
        <f>'database including 834 studies'!O767</f>
        <v>1</v>
      </c>
      <c r="R237" s="2">
        <f>'database including 834 studies'!P767</f>
        <v>0</v>
      </c>
      <c r="S237" s="2">
        <f>'database including 834 studies'!Q767</f>
        <v>0</v>
      </c>
      <c r="T237" s="2">
        <f>'database including 834 studies'!R767</f>
        <v>2015</v>
      </c>
      <c r="V237" s="13">
        <f t="shared" si="507"/>
        <v>0</v>
      </c>
      <c r="W237" s="13">
        <f t="shared" si="508"/>
        <v>0</v>
      </c>
      <c r="X237" s="13">
        <f t="shared" si="509"/>
        <v>0</v>
      </c>
      <c r="Y237" s="13">
        <f t="shared" si="510"/>
        <v>0</v>
      </c>
      <c r="Z237" s="13">
        <f t="shared" si="511"/>
        <v>0</v>
      </c>
      <c r="AA237" s="13">
        <f t="shared" si="512"/>
        <v>0</v>
      </c>
      <c r="AB237" s="13">
        <f t="shared" si="513"/>
        <v>0</v>
      </c>
      <c r="AC237" s="13">
        <f t="shared" si="514"/>
        <v>0</v>
      </c>
      <c r="AD237" s="13">
        <f t="shared" si="515"/>
        <v>0</v>
      </c>
      <c r="AE237" s="13">
        <f t="shared" si="516"/>
        <v>0</v>
      </c>
      <c r="AF237" s="13">
        <f t="shared" si="517"/>
        <v>0</v>
      </c>
      <c r="AG237" s="13">
        <f t="shared" si="518"/>
        <v>0</v>
      </c>
      <c r="AH237" s="13">
        <f t="shared" si="519"/>
        <v>0</v>
      </c>
      <c r="AI237" s="13">
        <f t="shared" si="520"/>
        <v>0</v>
      </c>
      <c r="AJ237" s="13">
        <f t="shared" si="521"/>
        <v>0</v>
      </c>
      <c r="AK237" s="13">
        <f t="shared" si="522"/>
        <v>0</v>
      </c>
      <c r="AL237" s="13">
        <f t="shared" si="523"/>
        <v>0</v>
      </c>
      <c r="AM237" s="13">
        <f t="shared" si="524"/>
        <v>0</v>
      </c>
      <c r="AN237" s="13">
        <f t="shared" si="525"/>
        <v>0</v>
      </c>
      <c r="AO237" s="13">
        <f t="shared" si="526"/>
        <v>0</v>
      </c>
      <c r="AP237" s="13">
        <f t="shared" si="527"/>
        <v>0</v>
      </c>
      <c r="AQ237" s="13">
        <f t="shared" si="528"/>
        <v>0</v>
      </c>
      <c r="AR237" s="13">
        <f t="shared" si="529"/>
        <v>0</v>
      </c>
      <c r="AS237" s="13">
        <f t="shared" si="530"/>
        <v>0</v>
      </c>
      <c r="AT237" s="13">
        <f t="shared" si="531"/>
        <v>0</v>
      </c>
      <c r="AU237" s="13">
        <f t="shared" si="532"/>
        <v>0</v>
      </c>
      <c r="AV237" s="13">
        <f t="shared" si="533"/>
        <v>0</v>
      </c>
      <c r="AW237" s="13">
        <f t="shared" si="534"/>
        <v>0</v>
      </c>
      <c r="AX237" s="13">
        <f t="shared" si="535"/>
        <v>0</v>
      </c>
      <c r="AY237" s="13">
        <f t="shared" si="536"/>
        <v>0</v>
      </c>
      <c r="AZ237" s="13">
        <f t="shared" si="537"/>
        <v>0</v>
      </c>
      <c r="BA237" s="13">
        <f t="shared" si="538"/>
        <v>0</v>
      </c>
      <c r="BB237" s="13">
        <f t="shared" si="539"/>
        <v>0</v>
      </c>
      <c r="BC237" s="13">
        <f t="shared" si="540"/>
        <v>0</v>
      </c>
      <c r="BD237" s="13">
        <f t="shared" si="541"/>
        <v>0</v>
      </c>
      <c r="BE237" s="13">
        <f t="shared" si="542"/>
        <v>0</v>
      </c>
      <c r="BF237" s="13">
        <f t="shared" si="543"/>
        <v>0</v>
      </c>
      <c r="BG237" s="13">
        <f t="shared" si="544"/>
        <v>0</v>
      </c>
      <c r="BH237" s="13">
        <f t="shared" si="545"/>
        <v>0</v>
      </c>
      <c r="BI237" s="13">
        <f t="shared" si="546"/>
        <v>0</v>
      </c>
      <c r="BJ237" s="13">
        <f t="shared" si="547"/>
        <v>0</v>
      </c>
      <c r="BK237" s="13">
        <f t="shared" si="548"/>
        <v>0</v>
      </c>
      <c r="BL237" s="13">
        <f t="shared" si="549"/>
        <v>0</v>
      </c>
      <c r="BM237" s="13">
        <f t="shared" si="550"/>
        <v>0</v>
      </c>
      <c r="BN237" s="13">
        <f t="shared" si="551"/>
        <v>0</v>
      </c>
      <c r="BO237" s="13">
        <f t="shared" si="552"/>
        <v>1</v>
      </c>
      <c r="BP237" s="13">
        <f t="shared" si="553"/>
        <v>0</v>
      </c>
      <c r="BQ237" s="13">
        <f t="shared" si="554"/>
        <v>0</v>
      </c>
      <c r="BR237" s="13">
        <f t="shared" si="555"/>
        <v>0</v>
      </c>
      <c r="BS237" s="13">
        <f t="shared" si="556"/>
        <v>0</v>
      </c>
      <c r="BT237" s="13">
        <f t="shared" si="557"/>
        <v>0</v>
      </c>
      <c r="BU237" s="13">
        <f t="shared" si="558"/>
        <v>0</v>
      </c>
      <c r="BV237" s="13">
        <f t="shared" si="559"/>
        <v>0</v>
      </c>
      <c r="BW237" s="13">
        <f t="shared" si="560"/>
        <v>0</v>
      </c>
      <c r="BX237" s="13">
        <f t="shared" si="561"/>
        <v>0</v>
      </c>
      <c r="BY237" s="13">
        <f t="shared" si="562"/>
        <v>0</v>
      </c>
      <c r="BZ237" s="13">
        <f t="shared" si="563"/>
        <v>0</v>
      </c>
      <c r="CA237" s="13">
        <f t="shared" si="564"/>
        <v>0</v>
      </c>
      <c r="CB237" s="13">
        <f t="shared" si="565"/>
        <v>0</v>
      </c>
      <c r="CC237" s="13">
        <f t="shared" si="566"/>
        <v>0</v>
      </c>
      <c r="CD237" s="13">
        <f t="shared" si="567"/>
        <v>0</v>
      </c>
      <c r="CE237" s="13">
        <f t="shared" si="568"/>
        <v>0</v>
      </c>
      <c r="CF237" s="13">
        <f t="shared" si="569"/>
        <v>0</v>
      </c>
      <c r="CG237" s="13">
        <f t="shared" si="570"/>
        <v>0</v>
      </c>
      <c r="CH237" s="13">
        <f t="shared" si="571"/>
        <v>0</v>
      </c>
      <c r="CI237" s="13">
        <f t="shared" si="572"/>
        <v>0</v>
      </c>
      <c r="CJ237" s="13">
        <f t="shared" si="573"/>
        <v>0</v>
      </c>
      <c r="CK237" s="13">
        <f t="shared" si="574"/>
        <v>0</v>
      </c>
      <c r="CL237" s="13">
        <f t="shared" si="575"/>
        <v>0</v>
      </c>
      <c r="CM237" s="13">
        <f t="shared" si="576"/>
        <v>0</v>
      </c>
      <c r="CN237" s="13">
        <f t="shared" si="577"/>
        <v>0</v>
      </c>
      <c r="CO237" s="13">
        <f t="shared" si="578"/>
        <v>0</v>
      </c>
      <c r="CP237" s="13">
        <f t="shared" si="579"/>
        <v>0</v>
      </c>
      <c r="CQ237" s="13">
        <f t="shared" si="580"/>
        <v>0</v>
      </c>
      <c r="CR237" s="13">
        <f t="shared" si="581"/>
        <v>0</v>
      </c>
      <c r="CS237" s="13">
        <f t="shared" si="582"/>
        <v>0</v>
      </c>
      <c r="CT237" s="13">
        <f t="shared" si="583"/>
        <v>0</v>
      </c>
      <c r="CU237" s="13">
        <f t="shared" si="584"/>
        <v>0</v>
      </c>
      <c r="CV237" s="13">
        <f t="shared" si="585"/>
        <v>0</v>
      </c>
      <c r="CW237" s="13">
        <f t="shared" si="586"/>
        <v>0</v>
      </c>
      <c r="CX237" s="13">
        <f t="shared" si="587"/>
        <v>0</v>
      </c>
      <c r="CY237" s="13">
        <f t="shared" si="588"/>
        <v>0</v>
      </c>
      <c r="CZ237" s="13">
        <f t="shared" si="589"/>
        <v>0</v>
      </c>
      <c r="DA237" s="13">
        <f t="shared" si="590"/>
        <v>0</v>
      </c>
      <c r="DB237" s="13">
        <f t="shared" si="591"/>
        <v>0</v>
      </c>
      <c r="DC237" s="13">
        <f t="shared" si="592"/>
        <v>0</v>
      </c>
      <c r="DD237" s="13">
        <f t="shared" si="593"/>
        <v>0</v>
      </c>
      <c r="DE237" s="13">
        <f t="shared" si="594"/>
        <v>0</v>
      </c>
      <c r="DF237" s="13">
        <f t="shared" si="595"/>
        <v>0</v>
      </c>
      <c r="DG237" s="13">
        <f t="shared" si="596"/>
        <v>0</v>
      </c>
      <c r="DH237" s="13">
        <f t="shared" si="597"/>
        <v>0</v>
      </c>
      <c r="DI237" s="13">
        <f t="shared" si="598"/>
        <v>0</v>
      </c>
      <c r="DJ237" s="13">
        <f t="shared" si="599"/>
        <v>0</v>
      </c>
      <c r="DK237" s="13">
        <f t="shared" si="600"/>
        <v>0</v>
      </c>
      <c r="DL237" s="13">
        <f t="shared" si="601"/>
        <v>0</v>
      </c>
      <c r="DM237" s="13">
        <f t="shared" si="602"/>
        <v>0</v>
      </c>
      <c r="DN237" s="13">
        <f t="shared" si="603"/>
        <v>0</v>
      </c>
      <c r="DO237" s="13">
        <f t="shared" si="604"/>
        <v>0</v>
      </c>
      <c r="DP237" s="13">
        <f t="shared" si="605"/>
        <v>0</v>
      </c>
      <c r="DQ237" s="13">
        <f t="shared" si="606"/>
        <v>0</v>
      </c>
      <c r="DR237" s="13">
        <f t="shared" si="607"/>
        <v>0</v>
      </c>
      <c r="DS237" s="13">
        <f t="shared" si="608"/>
        <v>0</v>
      </c>
      <c r="DT237" s="13">
        <f t="shared" si="609"/>
        <v>0</v>
      </c>
      <c r="DU237" s="13">
        <f t="shared" si="610"/>
        <v>0</v>
      </c>
      <c r="DV237" s="13">
        <f t="shared" si="611"/>
        <v>0</v>
      </c>
      <c r="DW237" s="13">
        <f t="shared" si="612"/>
        <v>0</v>
      </c>
      <c r="DX237" s="13">
        <f t="shared" si="613"/>
        <v>0</v>
      </c>
      <c r="DY237" s="13">
        <f t="shared" si="614"/>
        <v>0</v>
      </c>
      <c r="DZ237" s="13">
        <f t="shared" si="615"/>
        <v>0</v>
      </c>
      <c r="EA237" s="13">
        <f t="shared" si="616"/>
        <v>0</v>
      </c>
      <c r="EB237" s="13">
        <f t="shared" si="617"/>
        <v>0</v>
      </c>
      <c r="EC237" s="13">
        <f t="shared" si="618"/>
        <v>0</v>
      </c>
      <c r="ED237" s="13">
        <f t="shared" si="619"/>
        <v>0</v>
      </c>
      <c r="EE237" s="13">
        <f t="shared" si="620"/>
        <v>0</v>
      </c>
      <c r="EF237" s="13">
        <f t="shared" si="621"/>
        <v>0</v>
      </c>
      <c r="EG237" s="13">
        <f t="shared" si="622"/>
        <v>0</v>
      </c>
      <c r="EH237" s="13">
        <f t="shared" si="623"/>
        <v>0</v>
      </c>
      <c r="EI237" s="13">
        <f t="shared" si="624"/>
        <v>0</v>
      </c>
      <c r="EJ237" s="13">
        <f t="shared" si="625"/>
        <v>0</v>
      </c>
      <c r="EK237" s="13">
        <f t="shared" si="626"/>
        <v>0</v>
      </c>
      <c r="EL237" s="13">
        <f t="shared" si="627"/>
        <v>0</v>
      </c>
      <c r="EM237" s="13">
        <f t="shared" si="628"/>
        <v>0</v>
      </c>
      <c r="EN237" s="13">
        <f t="shared" si="629"/>
        <v>0</v>
      </c>
      <c r="EO237" s="13">
        <f t="shared" si="630"/>
        <v>0</v>
      </c>
      <c r="EP237" s="13">
        <f t="shared" si="631"/>
        <v>1</v>
      </c>
      <c r="EQ237" s="13">
        <f t="shared" si="632"/>
        <v>0</v>
      </c>
      <c r="ER237" s="13">
        <f t="shared" si="633"/>
        <v>0</v>
      </c>
      <c r="ES237" s="13">
        <f t="shared" si="634"/>
        <v>0</v>
      </c>
      <c r="ET237" s="13">
        <f t="shared" si="635"/>
        <v>0</v>
      </c>
      <c r="EU237" s="13">
        <f t="shared" si="636"/>
        <v>0</v>
      </c>
      <c r="EV237" s="13">
        <f t="shared" si="637"/>
        <v>0</v>
      </c>
      <c r="EW237" s="13">
        <f t="shared" si="638"/>
        <v>0</v>
      </c>
      <c r="EX237" s="13">
        <f t="shared" si="639"/>
        <v>0</v>
      </c>
      <c r="EY237" s="13">
        <f t="shared" si="640"/>
        <v>0</v>
      </c>
      <c r="EZ237" s="13">
        <f t="shared" si="641"/>
        <v>0</v>
      </c>
      <c r="FA237" s="13">
        <f t="shared" si="642"/>
        <v>0</v>
      </c>
      <c r="FB237" s="13">
        <f t="shared" si="643"/>
        <v>0</v>
      </c>
      <c r="FC237" s="13">
        <f t="shared" si="644"/>
        <v>0</v>
      </c>
      <c r="FD237" s="13">
        <f t="shared" si="645"/>
        <v>0</v>
      </c>
      <c r="FE237" s="13">
        <f t="shared" si="646"/>
        <v>0</v>
      </c>
      <c r="FF237" s="13">
        <f t="shared" si="647"/>
        <v>0</v>
      </c>
      <c r="FG237" s="13">
        <f t="shared" si="648"/>
        <v>0</v>
      </c>
      <c r="FH237" s="13">
        <f t="shared" si="649"/>
        <v>0</v>
      </c>
      <c r="FI237" s="13">
        <f t="shared" si="650"/>
        <v>0</v>
      </c>
      <c r="FJ237" s="13">
        <f t="shared" si="651"/>
        <v>0</v>
      </c>
      <c r="FK237" s="13">
        <f t="shared" si="652"/>
        <v>0</v>
      </c>
      <c r="FL237" s="13">
        <f t="shared" si="653"/>
        <v>0</v>
      </c>
      <c r="FM237" s="13">
        <f t="shared" si="654"/>
        <v>0</v>
      </c>
      <c r="FN237" s="13">
        <f t="shared" si="655"/>
        <v>0</v>
      </c>
      <c r="FO237" s="13">
        <f t="shared" si="656"/>
        <v>0</v>
      </c>
      <c r="FP237" s="13">
        <f t="shared" si="657"/>
        <v>0</v>
      </c>
      <c r="FQ237" s="13">
        <f t="shared" si="658"/>
        <v>0</v>
      </c>
      <c r="FR237" s="13">
        <f t="shared" si="659"/>
        <v>0</v>
      </c>
      <c r="FS237" s="13">
        <f t="shared" si="660"/>
        <v>0</v>
      </c>
      <c r="FT237" s="13">
        <f t="shared" si="661"/>
        <v>0</v>
      </c>
      <c r="FU237" s="13">
        <f t="shared" si="662"/>
        <v>0</v>
      </c>
      <c r="FV237" s="13">
        <f t="shared" si="663"/>
        <v>0</v>
      </c>
      <c r="FW237" s="13">
        <f t="shared" si="664"/>
        <v>0</v>
      </c>
      <c r="FX237" s="13">
        <f t="shared" si="665"/>
        <v>0</v>
      </c>
      <c r="FY237" s="13">
        <f t="shared" si="666"/>
        <v>0</v>
      </c>
      <c r="FZ237" s="13">
        <f t="shared" si="667"/>
        <v>0</v>
      </c>
      <c r="GA237" s="13">
        <f t="shared" si="668"/>
        <v>0</v>
      </c>
      <c r="GB237" s="13">
        <f t="shared" si="669"/>
        <v>0</v>
      </c>
      <c r="GC237" s="13">
        <f t="shared" si="670"/>
        <v>0</v>
      </c>
      <c r="GD237" s="13">
        <f t="shared" si="671"/>
        <v>0</v>
      </c>
      <c r="GE237" s="13">
        <f t="shared" si="672"/>
        <v>0</v>
      </c>
      <c r="GF237" s="13">
        <f t="shared" si="673"/>
        <v>0</v>
      </c>
      <c r="GG237" s="13">
        <f t="shared" si="674"/>
        <v>0</v>
      </c>
      <c r="GH237" s="30">
        <f t="shared" si="675"/>
        <v>2</v>
      </c>
    </row>
    <row r="238" spans="1:190">
      <c r="A238" s="2">
        <f>'database including 834 studies'!A238</f>
        <v>237</v>
      </c>
      <c r="B238" s="2">
        <f>'database including 834 studies'!J238</f>
        <v>1</v>
      </c>
      <c r="C238" s="2">
        <f>'database including 834 studies'!K238</f>
        <v>3</v>
      </c>
      <c r="D238" s="2">
        <f>'database including 834 studies'!L238</f>
        <v>0</v>
      </c>
      <c r="E238" s="2">
        <f>'database including 834 studies'!M238</f>
        <v>0</v>
      </c>
      <c r="F238" s="2">
        <f>'database including 834 studies'!N238</f>
        <v>1</v>
      </c>
      <c r="G238" s="2">
        <f>'database including 834 studies'!O238</f>
        <v>1</v>
      </c>
      <c r="H238" s="2">
        <f>'database including 834 studies'!P238</f>
        <v>1</v>
      </c>
      <c r="I238" s="2">
        <f>'database including 834 studies'!Q238</f>
        <v>0</v>
      </c>
      <c r="J238" s="2">
        <f>'database including 834 studies'!R238</f>
        <v>2022</v>
      </c>
      <c r="K238" s="29">
        <f>'database including 834 studies'!A768</f>
        <v>767</v>
      </c>
      <c r="L238" s="2">
        <f>'database including 834 studies'!J768</f>
        <v>0</v>
      </c>
      <c r="M238" s="2">
        <f>'database including 834 studies'!K768</f>
        <v>3</v>
      </c>
      <c r="N238" s="2">
        <f>'database including 834 studies'!L768</f>
        <v>0</v>
      </c>
      <c r="O238" s="2">
        <f>'database including 834 studies'!M768</f>
        <v>1</v>
      </c>
      <c r="P238" s="2">
        <f>'database including 834 studies'!N768</f>
        <v>1</v>
      </c>
      <c r="Q238" s="2">
        <f>'database including 834 studies'!O768</f>
        <v>1</v>
      </c>
      <c r="R238" s="2">
        <f>'database including 834 studies'!P768</f>
        <v>0</v>
      </c>
      <c r="S238" s="2">
        <f>'database including 834 studies'!Q768</f>
        <v>0</v>
      </c>
      <c r="T238" s="2">
        <f>'database including 834 studies'!R768</f>
        <v>2019</v>
      </c>
      <c r="V238" s="13">
        <f t="shared" si="507"/>
        <v>0</v>
      </c>
      <c r="W238" s="13">
        <f t="shared" si="508"/>
        <v>0</v>
      </c>
      <c r="X238" s="13">
        <f t="shared" si="509"/>
        <v>0</v>
      </c>
      <c r="Y238" s="13">
        <f t="shared" si="510"/>
        <v>0</v>
      </c>
      <c r="Z238" s="13">
        <f t="shared" si="511"/>
        <v>0</v>
      </c>
      <c r="AA238" s="13">
        <f t="shared" si="512"/>
        <v>0</v>
      </c>
      <c r="AB238" s="13">
        <f t="shared" si="513"/>
        <v>0</v>
      </c>
      <c r="AC238" s="13">
        <f t="shared" si="514"/>
        <v>0</v>
      </c>
      <c r="AD238" s="13">
        <f t="shared" si="515"/>
        <v>0</v>
      </c>
      <c r="AE238" s="13">
        <f t="shared" si="516"/>
        <v>0</v>
      </c>
      <c r="AF238" s="13">
        <f t="shared" si="517"/>
        <v>0</v>
      </c>
      <c r="AG238" s="13">
        <f t="shared" si="518"/>
        <v>0</v>
      </c>
      <c r="AH238" s="13">
        <f t="shared" si="519"/>
        <v>0</v>
      </c>
      <c r="AI238" s="13">
        <f t="shared" si="520"/>
        <v>0</v>
      </c>
      <c r="AJ238" s="13">
        <f t="shared" si="521"/>
        <v>0</v>
      </c>
      <c r="AK238" s="13">
        <f t="shared" si="522"/>
        <v>0</v>
      </c>
      <c r="AL238" s="13">
        <f t="shared" si="523"/>
        <v>0</v>
      </c>
      <c r="AM238" s="13">
        <f t="shared" si="524"/>
        <v>0</v>
      </c>
      <c r="AN238" s="13">
        <f t="shared" si="525"/>
        <v>0</v>
      </c>
      <c r="AO238" s="13">
        <f t="shared" si="526"/>
        <v>0</v>
      </c>
      <c r="AP238" s="13">
        <f t="shared" si="527"/>
        <v>0</v>
      </c>
      <c r="AQ238" s="13">
        <f t="shared" si="528"/>
        <v>0</v>
      </c>
      <c r="AR238" s="13">
        <f t="shared" si="529"/>
        <v>0</v>
      </c>
      <c r="AS238" s="13">
        <f t="shared" si="530"/>
        <v>0</v>
      </c>
      <c r="AT238" s="13">
        <f t="shared" si="531"/>
        <v>0</v>
      </c>
      <c r="AU238" s="13">
        <f t="shared" si="532"/>
        <v>0</v>
      </c>
      <c r="AV238" s="13">
        <f t="shared" si="533"/>
        <v>0</v>
      </c>
      <c r="AW238" s="13">
        <f t="shared" si="534"/>
        <v>0</v>
      </c>
      <c r="AX238" s="13">
        <f t="shared" si="535"/>
        <v>0</v>
      </c>
      <c r="AY238" s="13">
        <f t="shared" si="536"/>
        <v>0</v>
      </c>
      <c r="AZ238" s="13">
        <f t="shared" si="537"/>
        <v>0</v>
      </c>
      <c r="BA238" s="13">
        <f t="shared" si="538"/>
        <v>0</v>
      </c>
      <c r="BB238" s="13">
        <f t="shared" si="539"/>
        <v>0</v>
      </c>
      <c r="BC238" s="13">
        <f t="shared" si="540"/>
        <v>0</v>
      </c>
      <c r="BD238" s="13">
        <f t="shared" si="541"/>
        <v>0</v>
      </c>
      <c r="BE238" s="13">
        <f t="shared" si="542"/>
        <v>0</v>
      </c>
      <c r="BF238" s="13">
        <f t="shared" si="543"/>
        <v>0</v>
      </c>
      <c r="BG238" s="13">
        <f t="shared" si="544"/>
        <v>0</v>
      </c>
      <c r="BH238" s="13">
        <f t="shared" si="545"/>
        <v>0</v>
      </c>
      <c r="BI238" s="13">
        <f t="shared" si="546"/>
        <v>0</v>
      </c>
      <c r="BJ238" s="13">
        <f t="shared" si="547"/>
        <v>0</v>
      </c>
      <c r="BK238" s="13">
        <f t="shared" si="548"/>
        <v>0</v>
      </c>
      <c r="BL238" s="13">
        <f t="shared" si="549"/>
        <v>0</v>
      </c>
      <c r="BM238" s="13">
        <f t="shared" si="550"/>
        <v>0</v>
      </c>
      <c r="BN238" s="13">
        <f t="shared" si="551"/>
        <v>0</v>
      </c>
      <c r="BO238" s="13">
        <f t="shared" si="552"/>
        <v>0</v>
      </c>
      <c r="BP238" s="13">
        <f t="shared" si="553"/>
        <v>0</v>
      </c>
      <c r="BQ238" s="13">
        <f t="shared" si="554"/>
        <v>1</v>
      </c>
      <c r="BR238" s="13">
        <f t="shared" si="555"/>
        <v>0</v>
      </c>
      <c r="BS238" s="13">
        <f t="shared" si="556"/>
        <v>0</v>
      </c>
      <c r="BT238" s="13">
        <f t="shared" si="557"/>
        <v>0</v>
      </c>
      <c r="BU238" s="13">
        <f t="shared" si="558"/>
        <v>0</v>
      </c>
      <c r="BV238" s="13">
        <f t="shared" si="559"/>
        <v>0</v>
      </c>
      <c r="BW238" s="13">
        <f t="shared" si="560"/>
        <v>0</v>
      </c>
      <c r="BX238" s="13">
        <f t="shared" si="561"/>
        <v>0</v>
      </c>
      <c r="BY238" s="13">
        <f t="shared" si="562"/>
        <v>0</v>
      </c>
      <c r="BZ238" s="13">
        <f t="shared" si="563"/>
        <v>0</v>
      </c>
      <c r="CA238" s="13">
        <f t="shared" si="564"/>
        <v>0</v>
      </c>
      <c r="CB238" s="13">
        <f t="shared" si="565"/>
        <v>0</v>
      </c>
      <c r="CC238" s="13">
        <f t="shared" si="566"/>
        <v>0</v>
      </c>
      <c r="CD238" s="13">
        <f t="shared" si="567"/>
        <v>0</v>
      </c>
      <c r="CE238" s="13">
        <f t="shared" si="568"/>
        <v>0</v>
      </c>
      <c r="CF238" s="13">
        <f t="shared" si="569"/>
        <v>0</v>
      </c>
      <c r="CG238" s="13">
        <f t="shared" si="570"/>
        <v>0</v>
      </c>
      <c r="CH238" s="13">
        <f t="shared" si="571"/>
        <v>0</v>
      </c>
      <c r="CI238" s="13">
        <f t="shared" si="572"/>
        <v>0</v>
      </c>
      <c r="CJ238" s="13">
        <f t="shared" si="573"/>
        <v>0</v>
      </c>
      <c r="CK238" s="13">
        <f t="shared" si="574"/>
        <v>0</v>
      </c>
      <c r="CL238" s="13">
        <f t="shared" si="575"/>
        <v>0</v>
      </c>
      <c r="CM238" s="13">
        <f t="shared" si="576"/>
        <v>0</v>
      </c>
      <c r="CN238" s="13">
        <f t="shared" si="577"/>
        <v>0</v>
      </c>
      <c r="CO238" s="13">
        <f t="shared" si="578"/>
        <v>0</v>
      </c>
      <c r="CP238" s="13">
        <f t="shared" si="579"/>
        <v>0</v>
      </c>
      <c r="CQ238" s="13">
        <f t="shared" si="580"/>
        <v>0</v>
      </c>
      <c r="CR238" s="13">
        <f t="shared" si="581"/>
        <v>0</v>
      </c>
      <c r="CS238" s="13">
        <f t="shared" si="582"/>
        <v>0</v>
      </c>
      <c r="CT238" s="13">
        <f t="shared" si="583"/>
        <v>0</v>
      </c>
      <c r="CU238" s="13">
        <f t="shared" si="584"/>
        <v>0</v>
      </c>
      <c r="CV238" s="13">
        <f t="shared" si="585"/>
        <v>0</v>
      </c>
      <c r="CW238" s="13">
        <f t="shared" si="586"/>
        <v>0</v>
      </c>
      <c r="CX238" s="13">
        <f t="shared" si="587"/>
        <v>0</v>
      </c>
      <c r="CY238" s="13">
        <f t="shared" si="588"/>
        <v>0</v>
      </c>
      <c r="CZ238" s="13">
        <f t="shared" si="589"/>
        <v>0</v>
      </c>
      <c r="DA238" s="13">
        <f t="shared" si="590"/>
        <v>0</v>
      </c>
      <c r="DB238" s="13">
        <f t="shared" si="591"/>
        <v>0</v>
      </c>
      <c r="DC238" s="13">
        <f t="shared" si="592"/>
        <v>0</v>
      </c>
      <c r="DD238" s="13">
        <f t="shared" si="593"/>
        <v>0</v>
      </c>
      <c r="DE238" s="13">
        <f t="shared" si="594"/>
        <v>0</v>
      </c>
      <c r="DF238" s="13">
        <f t="shared" si="595"/>
        <v>0</v>
      </c>
      <c r="DG238" s="13">
        <f t="shared" si="596"/>
        <v>0</v>
      </c>
      <c r="DH238" s="13">
        <f t="shared" si="597"/>
        <v>0</v>
      </c>
      <c r="DI238" s="13">
        <f t="shared" si="598"/>
        <v>0</v>
      </c>
      <c r="DJ238" s="13">
        <f t="shared" si="599"/>
        <v>0</v>
      </c>
      <c r="DK238" s="13">
        <f t="shared" si="600"/>
        <v>0</v>
      </c>
      <c r="DL238" s="13">
        <f t="shared" si="601"/>
        <v>0</v>
      </c>
      <c r="DM238" s="13">
        <f t="shared" si="602"/>
        <v>0</v>
      </c>
      <c r="DN238" s="13">
        <f t="shared" si="603"/>
        <v>0</v>
      </c>
      <c r="DO238" s="13">
        <f t="shared" si="604"/>
        <v>0</v>
      </c>
      <c r="DP238" s="13">
        <f t="shared" si="605"/>
        <v>0</v>
      </c>
      <c r="DQ238" s="13">
        <f t="shared" si="606"/>
        <v>0</v>
      </c>
      <c r="DR238" s="13">
        <f t="shared" si="607"/>
        <v>0</v>
      </c>
      <c r="DS238" s="13">
        <f t="shared" si="608"/>
        <v>0</v>
      </c>
      <c r="DT238" s="13">
        <f t="shared" si="609"/>
        <v>0</v>
      </c>
      <c r="DU238" s="13">
        <f t="shared" si="610"/>
        <v>0</v>
      </c>
      <c r="DV238" s="13">
        <f t="shared" si="611"/>
        <v>0</v>
      </c>
      <c r="DW238" s="13">
        <f t="shared" si="612"/>
        <v>0</v>
      </c>
      <c r="DX238" s="13">
        <f t="shared" si="613"/>
        <v>0</v>
      </c>
      <c r="DY238" s="13">
        <f t="shared" si="614"/>
        <v>0</v>
      </c>
      <c r="DZ238" s="13">
        <f t="shared" si="615"/>
        <v>0</v>
      </c>
      <c r="EA238" s="13">
        <f t="shared" si="616"/>
        <v>0</v>
      </c>
      <c r="EB238" s="13">
        <f t="shared" si="617"/>
        <v>0</v>
      </c>
      <c r="EC238" s="13">
        <f t="shared" si="618"/>
        <v>0</v>
      </c>
      <c r="ED238" s="13">
        <f t="shared" si="619"/>
        <v>0</v>
      </c>
      <c r="EE238" s="13">
        <f t="shared" si="620"/>
        <v>0</v>
      </c>
      <c r="EF238" s="13">
        <f t="shared" si="621"/>
        <v>0</v>
      </c>
      <c r="EG238" s="13">
        <f t="shared" si="622"/>
        <v>0</v>
      </c>
      <c r="EH238" s="13">
        <f t="shared" si="623"/>
        <v>0</v>
      </c>
      <c r="EI238" s="13">
        <f t="shared" si="624"/>
        <v>0</v>
      </c>
      <c r="EJ238" s="13">
        <f t="shared" si="625"/>
        <v>0</v>
      </c>
      <c r="EK238" s="13">
        <f t="shared" si="626"/>
        <v>0</v>
      </c>
      <c r="EL238" s="13">
        <f t="shared" si="627"/>
        <v>0</v>
      </c>
      <c r="EM238" s="13">
        <f t="shared" si="628"/>
        <v>0</v>
      </c>
      <c r="EN238" s="13">
        <f t="shared" si="629"/>
        <v>0</v>
      </c>
      <c r="EO238" s="13">
        <f t="shared" si="630"/>
        <v>0</v>
      </c>
      <c r="EP238" s="13">
        <f t="shared" si="631"/>
        <v>0</v>
      </c>
      <c r="EQ238" s="13">
        <f t="shared" si="632"/>
        <v>0</v>
      </c>
      <c r="ER238" s="13">
        <f t="shared" si="633"/>
        <v>0</v>
      </c>
      <c r="ES238" s="13">
        <f t="shared" si="634"/>
        <v>0</v>
      </c>
      <c r="ET238" s="13">
        <f t="shared" si="635"/>
        <v>1</v>
      </c>
      <c r="EU238" s="13">
        <f t="shared" si="636"/>
        <v>0</v>
      </c>
      <c r="EV238" s="13">
        <f t="shared" si="637"/>
        <v>0</v>
      </c>
      <c r="EW238" s="13">
        <f t="shared" si="638"/>
        <v>0</v>
      </c>
      <c r="EX238" s="13">
        <f t="shared" si="639"/>
        <v>0</v>
      </c>
      <c r="EY238" s="13">
        <f t="shared" si="640"/>
        <v>0</v>
      </c>
      <c r="EZ238" s="13">
        <f t="shared" si="641"/>
        <v>0</v>
      </c>
      <c r="FA238" s="13">
        <f t="shared" si="642"/>
        <v>0</v>
      </c>
      <c r="FB238" s="13">
        <f t="shared" si="643"/>
        <v>0</v>
      </c>
      <c r="FC238" s="13">
        <f t="shared" si="644"/>
        <v>0</v>
      </c>
      <c r="FD238" s="13">
        <f t="shared" si="645"/>
        <v>0</v>
      </c>
      <c r="FE238" s="13">
        <f t="shared" si="646"/>
        <v>0</v>
      </c>
      <c r="FF238" s="13">
        <f t="shared" si="647"/>
        <v>0</v>
      </c>
      <c r="FG238" s="13">
        <f t="shared" si="648"/>
        <v>0</v>
      </c>
      <c r="FH238" s="13">
        <f t="shared" si="649"/>
        <v>0</v>
      </c>
      <c r="FI238" s="13">
        <f t="shared" si="650"/>
        <v>0</v>
      </c>
      <c r="FJ238" s="13">
        <f t="shared" si="651"/>
        <v>0</v>
      </c>
      <c r="FK238" s="13">
        <f t="shared" si="652"/>
        <v>0</v>
      </c>
      <c r="FL238" s="13">
        <f t="shared" si="653"/>
        <v>0</v>
      </c>
      <c r="FM238" s="13">
        <f t="shared" si="654"/>
        <v>0</v>
      </c>
      <c r="FN238" s="13">
        <f t="shared" si="655"/>
        <v>0</v>
      </c>
      <c r="FO238" s="13">
        <f t="shared" si="656"/>
        <v>0</v>
      </c>
      <c r="FP238" s="13">
        <f t="shared" si="657"/>
        <v>0</v>
      </c>
      <c r="FQ238" s="13">
        <f t="shared" si="658"/>
        <v>0</v>
      </c>
      <c r="FR238" s="13">
        <f t="shared" si="659"/>
        <v>0</v>
      </c>
      <c r="FS238" s="13">
        <f t="shared" si="660"/>
        <v>0</v>
      </c>
      <c r="FT238" s="13">
        <f t="shared" si="661"/>
        <v>0</v>
      </c>
      <c r="FU238" s="13">
        <f t="shared" si="662"/>
        <v>0</v>
      </c>
      <c r="FV238" s="13">
        <f t="shared" si="663"/>
        <v>0</v>
      </c>
      <c r="FW238" s="13">
        <f t="shared" si="664"/>
        <v>0</v>
      </c>
      <c r="FX238" s="13">
        <f t="shared" si="665"/>
        <v>0</v>
      </c>
      <c r="FY238" s="13">
        <f t="shared" si="666"/>
        <v>0</v>
      </c>
      <c r="FZ238" s="13">
        <f t="shared" si="667"/>
        <v>0</v>
      </c>
      <c r="GA238" s="13">
        <f t="shared" si="668"/>
        <v>0</v>
      </c>
      <c r="GB238" s="13">
        <f t="shared" si="669"/>
        <v>0</v>
      </c>
      <c r="GC238" s="13">
        <f t="shared" si="670"/>
        <v>0</v>
      </c>
      <c r="GD238" s="13">
        <f t="shared" si="671"/>
        <v>0</v>
      </c>
      <c r="GE238" s="13">
        <f t="shared" si="672"/>
        <v>0</v>
      </c>
      <c r="GF238" s="13">
        <f t="shared" si="673"/>
        <v>0</v>
      </c>
      <c r="GG238" s="13">
        <f t="shared" si="674"/>
        <v>0</v>
      </c>
      <c r="GH238" s="30">
        <f t="shared" si="675"/>
        <v>2</v>
      </c>
    </row>
    <row r="239" spans="1:190">
      <c r="A239" s="2">
        <f>'database including 834 studies'!A239</f>
        <v>238</v>
      </c>
      <c r="B239" s="2">
        <f>'database including 834 studies'!J239</f>
        <v>1</v>
      </c>
      <c r="C239" s="2">
        <f>'database including 834 studies'!K239</f>
        <v>3</v>
      </c>
      <c r="D239" s="2">
        <f>'database including 834 studies'!L239</f>
        <v>1</v>
      </c>
      <c r="E239" s="2">
        <f>'database including 834 studies'!M239</f>
        <v>1</v>
      </c>
      <c r="F239" s="2">
        <f>'database including 834 studies'!N239</f>
        <v>0</v>
      </c>
      <c r="G239" s="2">
        <f>'database including 834 studies'!O239</f>
        <v>1</v>
      </c>
      <c r="H239" s="2">
        <f>'database including 834 studies'!P239</f>
        <v>0</v>
      </c>
      <c r="I239" s="2">
        <f>'database including 834 studies'!Q239</f>
        <v>0</v>
      </c>
      <c r="J239" s="2">
        <f>'database including 834 studies'!R239</f>
        <v>2022</v>
      </c>
      <c r="K239" s="29">
        <f>'database including 834 studies'!A769</f>
        <v>768</v>
      </c>
      <c r="L239" s="2">
        <f>'database including 834 studies'!J769</f>
        <v>0</v>
      </c>
      <c r="M239" s="2">
        <f>'database including 834 studies'!K769</f>
        <v>3</v>
      </c>
      <c r="N239" s="2">
        <f>'database including 834 studies'!L769</f>
        <v>1</v>
      </c>
      <c r="O239" s="2">
        <f>'database including 834 studies'!M769</f>
        <v>0</v>
      </c>
      <c r="P239" s="2">
        <f>'database including 834 studies'!N769</f>
        <v>0</v>
      </c>
      <c r="Q239" s="2">
        <f>'database including 834 studies'!O769</f>
        <v>1</v>
      </c>
      <c r="R239" s="2">
        <f>'database including 834 studies'!P769</f>
        <v>1</v>
      </c>
      <c r="S239" s="2">
        <f>'database including 834 studies'!Q769</f>
        <v>0</v>
      </c>
      <c r="T239" s="2">
        <f>'database including 834 studies'!R769</f>
        <v>2022</v>
      </c>
      <c r="V239" s="13">
        <f t="shared" si="507"/>
        <v>0</v>
      </c>
      <c r="W239" s="13">
        <f t="shared" si="508"/>
        <v>0</v>
      </c>
      <c r="X239" s="13">
        <f t="shared" si="509"/>
        <v>0</v>
      </c>
      <c r="Y239" s="13">
        <f t="shared" si="510"/>
        <v>0</v>
      </c>
      <c r="Z239" s="13">
        <f t="shared" si="511"/>
        <v>0</v>
      </c>
      <c r="AA239" s="13">
        <f t="shared" si="512"/>
        <v>0</v>
      </c>
      <c r="AB239" s="13">
        <f t="shared" si="513"/>
        <v>0</v>
      </c>
      <c r="AC239" s="13">
        <f t="shared" si="514"/>
        <v>0</v>
      </c>
      <c r="AD239" s="13">
        <f t="shared" si="515"/>
        <v>0</v>
      </c>
      <c r="AE239" s="13">
        <f t="shared" si="516"/>
        <v>0</v>
      </c>
      <c r="AF239" s="13">
        <f t="shared" si="517"/>
        <v>0</v>
      </c>
      <c r="AG239" s="13">
        <f t="shared" si="518"/>
        <v>0</v>
      </c>
      <c r="AH239" s="13">
        <f t="shared" si="519"/>
        <v>0</v>
      </c>
      <c r="AI239" s="13">
        <f t="shared" si="520"/>
        <v>0</v>
      </c>
      <c r="AJ239" s="13">
        <f t="shared" si="521"/>
        <v>0</v>
      </c>
      <c r="AK239" s="13">
        <f t="shared" si="522"/>
        <v>0</v>
      </c>
      <c r="AL239" s="13">
        <f t="shared" si="523"/>
        <v>0</v>
      </c>
      <c r="AM239" s="13">
        <f t="shared" si="524"/>
        <v>0</v>
      </c>
      <c r="AN239" s="13">
        <f t="shared" si="525"/>
        <v>0</v>
      </c>
      <c r="AO239" s="13">
        <f t="shared" si="526"/>
        <v>0</v>
      </c>
      <c r="AP239" s="13">
        <f t="shared" si="527"/>
        <v>0</v>
      </c>
      <c r="AQ239" s="13">
        <f t="shared" si="528"/>
        <v>0</v>
      </c>
      <c r="AR239" s="13">
        <f t="shared" si="529"/>
        <v>0</v>
      </c>
      <c r="AS239" s="13">
        <f t="shared" si="530"/>
        <v>0</v>
      </c>
      <c r="AT239" s="13">
        <f t="shared" si="531"/>
        <v>0</v>
      </c>
      <c r="AU239" s="13">
        <f t="shared" si="532"/>
        <v>0</v>
      </c>
      <c r="AV239" s="13">
        <f t="shared" si="533"/>
        <v>0</v>
      </c>
      <c r="AW239" s="13">
        <f t="shared" si="534"/>
        <v>0</v>
      </c>
      <c r="AX239" s="13">
        <f t="shared" si="535"/>
        <v>0</v>
      </c>
      <c r="AY239" s="13">
        <f t="shared" si="536"/>
        <v>0</v>
      </c>
      <c r="AZ239" s="13">
        <f t="shared" si="537"/>
        <v>0</v>
      </c>
      <c r="BA239" s="13">
        <f t="shared" si="538"/>
        <v>0</v>
      </c>
      <c r="BB239" s="13">
        <f t="shared" si="539"/>
        <v>0</v>
      </c>
      <c r="BC239" s="13">
        <f t="shared" si="540"/>
        <v>0</v>
      </c>
      <c r="BD239" s="13">
        <f t="shared" si="541"/>
        <v>0</v>
      </c>
      <c r="BE239" s="13">
        <f t="shared" si="542"/>
        <v>0</v>
      </c>
      <c r="BF239" s="13">
        <f t="shared" si="543"/>
        <v>0</v>
      </c>
      <c r="BG239" s="13">
        <f t="shared" si="544"/>
        <v>0</v>
      </c>
      <c r="BH239" s="13">
        <f t="shared" si="545"/>
        <v>0</v>
      </c>
      <c r="BI239" s="13">
        <f t="shared" si="546"/>
        <v>0</v>
      </c>
      <c r="BJ239" s="13">
        <f t="shared" si="547"/>
        <v>0</v>
      </c>
      <c r="BK239" s="13">
        <f t="shared" si="548"/>
        <v>0</v>
      </c>
      <c r="BL239" s="13">
        <f t="shared" si="549"/>
        <v>0</v>
      </c>
      <c r="BM239" s="13">
        <f t="shared" si="550"/>
        <v>0</v>
      </c>
      <c r="BN239" s="13">
        <f t="shared" si="551"/>
        <v>0</v>
      </c>
      <c r="BO239" s="13">
        <f t="shared" si="552"/>
        <v>0</v>
      </c>
      <c r="BP239" s="13">
        <f t="shared" si="553"/>
        <v>0</v>
      </c>
      <c r="BQ239" s="13">
        <f t="shared" si="554"/>
        <v>1</v>
      </c>
      <c r="BR239" s="13">
        <f t="shared" si="555"/>
        <v>0</v>
      </c>
      <c r="BS239" s="13">
        <f t="shared" si="556"/>
        <v>0</v>
      </c>
      <c r="BT239" s="13">
        <f t="shared" si="557"/>
        <v>0</v>
      </c>
      <c r="BU239" s="13">
        <f t="shared" si="558"/>
        <v>0</v>
      </c>
      <c r="BV239" s="13">
        <f t="shared" si="559"/>
        <v>0</v>
      </c>
      <c r="BW239" s="13">
        <f t="shared" si="560"/>
        <v>0</v>
      </c>
      <c r="BX239" s="13">
        <f t="shared" si="561"/>
        <v>0</v>
      </c>
      <c r="BY239" s="13">
        <f t="shared" si="562"/>
        <v>0</v>
      </c>
      <c r="BZ239" s="13">
        <f t="shared" si="563"/>
        <v>0</v>
      </c>
      <c r="CA239" s="13">
        <f t="shared" si="564"/>
        <v>0</v>
      </c>
      <c r="CB239" s="13">
        <f t="shared" si="565"/>
        <v>0</v>
      </c>
      <c r="CC239" s="13">
        <f t="shared" si="566"/>
        <v>0</v>
      </c>
      <c r="CD239" s="13">
        <f t="shared" si="567"/>
        <v>0</v>
      </c>
      <c r="CE239" s="13">
        <f t="shared" si="568"/>
        <v>0</v>
      </c>
      <c r="CF239" s="13">
        <f t="shared" si="569"/>
        <v>0</v>
      </c>
      <c r="CG239" s="13">
        <f t="shared" si="570"/>
        <v>0</v>
      </c>
      <c r="CH239" s="13">
        <f t="shared" si="571"/>
        <v>0</v>
      </c>
      <c r="CI239" s="13">
        <f t="shared" si="572"/>
        <v>0</v>
      </c>
      <c r="CJ239" s="13">
        <f t="shared" si="573"/>
        <v>0</v>
      </c>
      <c r="CK239" s="13">
        <f t="shared" si="574"/>
        <v>0</v>
      </c>
      <c r="CL239" s="13">
        <f t="shared" si="575"/>
        <v>0</v>
      </c>
      <c r="CM239" s="13">
        <f t="shared" si="576"/>
        <v>0</v>
      </c>
      <c r="CN239" s="13">
        <f t="shared" si="577"/>
        <v>0</v>
      </c>
      <c r="CO239" s="13">
        <f t="shared" si="578"/>
        <v>0</v>
      </c>
      <c r="CP239" s="13">
        <f t="shared" si="579"/>
        <v>0</v>
      </c>
      <c r="CQ239" s="13">
        <f t="shared" si="580"/>
        <v>0</v>
      </c>
      <c r="CR239" s="13">
        <f t="shared" si="581"/>
        <v>0</v>
      </c>
      <c r="CS239" s="13">
        <f t="shared" si="582"/>
        <v>0</v>
      </c>
      <c r="CT239" s="13">
        <f t="shared" si="583"/>
        <v>0</v>
      </c>
      <c r="CU239" s="13">
        <f t="shared" si="584"/>
        <v>0</v>
      </c>
      <c r="CV239" s="13">
        <f t="shared" si="585"/>
        <v>0</v>
      </c>
      <c r="CW239" s="13">
        <f t="shared" si="586"/>
        <v>0</v>
      </c>
      <c r="CX239" s="13">
        <f t="shared" si="587"/>
        <v>0</v>
      </c>
      <c r="CY239" s="13">
        <f t="shared" si="588"/>
        <v>0</v>
      </c>
      <c r="CZ239" s="13">
        <f t="shared" si="589"/>
        <v>0</v>
      </c>
      <c r="DA239" s="13">
        <f t="shared" si="590"/>
        <v>0</v>
      </c>
      <c r="DB239" s="13">
        <f t="shared" si="591"/>
        <v>0</v>
      </c>
      <c r="DC239" s="13">
        <f t="shared" si="592"/>
        <v>0</v>
      </c>
      <c r="DD239" s="13">
        <f t="shared" si="593"/>
        <v>0</v>
      </c>
      <c r="DE239" s="13">
        <f t="shared" si="594"/>
        <v>0</v>
      </c>
      <c r="DF239" s="13">
        <f t="shared" si="595"/>
        <v>0</v>
      </c>
      <c r="DG239" s="13">
        <f t="shared" si="596"/>
        <v>0</v>
      </c>
      <c r="DH239" s="13">
        <f t="shared" si="597"/>
        <v>0</v>
      </c>
      <c r="DI239" s="13">
        <f t="shared" si="598"/>
        <v>0</v>
      </c>
      <c r="DJ239" s="13">
        <f t="shared" si="599"/>
        <v>0</v>
      </c>
      <c r="DK239" s="13">
        <f t="shared" si="600"/>
        <v>0</v>
      </c>
      <c r="DL239" s="13">
        <f t="shared" si="601"/>
        <v>0</v>
      </c>
      <c r="DM239" s="13">
        <f t="shared" si="602"/>
        <v>0</v>
      </c>
      <c r="DN239" s="13">
        <f t="shared" si="603"/>
        <v>0</v>
      </c>
      <c r="DO239" s="13">
        <f t="shared" si="604"/>
        <v>0</v>
      </c>
      <c r="DP239" s="13">
        <f t="shared" si="605"/>
        <v>0</v>
      </c>
      <c r="DQ239" s="13">
        <f t="shared" si="606"/>
        <v>0</v>
      </c>
      <c r="DR239" s="13">
        <f t="shared" si="607"/>
        <v>0</v>
      </c>
      <c r="DS239" s="13">
        <f t="shared" si="608"/>
        <v>0</v>
      </c>
      <c r="DT239" s="13">
        <f t="shared" si="609"/>
        <v>0</v>
      </c>
      <c r="DU239" s="13">
        <f t="shared" si="610"/>
        <v>0</v>
      </c>
      <c r="DV239" s="13">
        <f t="shared" si="611"/>
        <v>0</v>
      </c>
      <c r="DW239" s="13">
        <f t="shared" si="612"/>
        <v>0</v>
      </c>
      <c r="DX239" s="13">
        <f t="shared" si="613"/>
        <v>0</v>
      </c>
      <c r="DY239" s="13">
        <f t="shared" si="614"/>
        <v>0</v>
      </c>
      <c r="DZ239" s="13">
        <f t="shared" si="615"/>
        <v>0</v>
      </c>
      <c r="EA239" s="13">
        <f t="shared" si="616"/>
        <v>0</v>
      </c>
      <c r="EB239" s="13">
        <f t="shared" si="617"/>
        <v>0</v>
      </c>
      <c r="EC239" s="13">
        <f t="shared" si="618"/>
        <v>0</v>
      </c>
      <c r="ED239" s="13">
        <f t="shared" si="619"/>
        <v>0</v>
      </c>
      <c r="EE239" s="13">
        <f t="shared" si="620"/>
        <v>0</v>
      </c>
      <c r="EF239" s="13">
        <f t="shared" si="621"/>
        <v>0</v>
      </c>
      <c r="EG239" s="13">
        <f t="shared" si="622"/>
        <v>0</v>
      </c>
      <c r="EH239" s="13">
        <f t="shared" si="623"/>
        <v>0</v>
      </c>
      <c r="EI239" s="13">
        <f t="shared" si="624"/>
        <v>0</v>
      </c>
      <c r="EJ239" s="13">
        <f t="shared" si="625"/>
        <v>0</v>
      </c>
      <c r="EK239" s="13">
        <f t="shared" si="626"/>
        <v>0</v>
      </c>
      <c r="EL239" s="13">
        <f t="shared" si="627"/>
        <v>0</v>
      </c>
      <c r="EM239" s="13">
        <f t="shared" si="628"/>
        <v>0</v>
      </c>
      <c r="EN239" s="13">
        <f t="shared" si="629"/>
        <v>0</v>
      </c>
      <c r="EO239" s="13">
        <f t="shared" si="630"/>
        <v>0</v>
      </c>
      <c r="EP239" s="13">
        <f t="shared" si="631"/>
        <v>0</v>
      </c>
      <c r="EQ239" s="13">
        <f t="shared" si="632"/>
        <v>0</v>
      </c>
      <c r="ER239" s="13">
        <f t="shared" si="633"/>
        <v>0</v>
      </c>
      <c r="ES239" s="13">
        <f t="shared" si="634"/>
        <v>0</v>
      </c>
      <c r="ET239" s="13">
        <f t="shared" si="635"/>
        <v>0</v>
      </c>
      <c r="EU239" s="13">
        <f t="shared" si="636"/>
        <v>0</v>
      </c>
      <c r="EV239" s="13">
        <f t="shared" si="637"/>
        <v>0</v>
      </c>
      <c r="EW239" s="13">
        <f t="shared" si="638"/>
        <v>1</v>
      </c>
      <c r="EX239" s="13">
        <f t="shared" si="639"/>
        <v>0</v>
      </c>
      <c r="EY239" s="13">
        <f t="shared" si="640"/>
        <v>0</v>
      </c>
      <c r="EZ239" s="13">
        <f t="shared" si="641"/>
        <v>0</v>
      </c>
      <c r="FA239" s="13">
        <f t="shared" si="642"/>
        <v>0</v>
      </c>
      <c r="FB239" s="13">
        <f t="shared" si="643"/>
        <v>0</v>
      </c>
      <c r="FC239" s="13">
        <f t="shared" si="644"/>
        <v>0</v>
      </c>
      <c r="FD239" s="13">
        <f t="shared" si="645"/>
        <v>0</v>
      </c>
      <c r="FE239" s="13">
        <f t="shared" si="646"/>
        <v>0</v>
      </c>
      <c r="FF239" s="13">
        <f t="shared" si="647"/>
        <v>0</v>
      </c>
      <c r="FG239" s="13">
        <f t="shared" si="648"/>
        <v>0</v>
      </c>
      <c r="FH239" s="13">
        <f t="shared" si="649"/>
        <v>0</v>
      </c>
      <c r="FI239" s="13">
        <f t="shared" si="650"/>
        <v>0</v>
      </c>
      <c r="FJ239" s="13">
        <f t="shared" si="651"/>
        <v>0</v>
      </c>
      <c r="FK239" s="13">
        <f t="shared" si="652"/>
        <v>0</v>
      </c>
      <c r="FL239" s="13">
        <f t="shared" si="653"/>
        <v>0</v>
      </c>
      <c r="FM239" s="13">
        <f t="shared" si="654"/>
        <v>0</v>
      </c>
      <c r="FN239" s="13">
        <f t="shared" si="655"/>
        <v>0</v>
      </c>
      <c r="FO239" s="13">
        <f t="shared" si="656"/>
        <v>0</v>
      </c>
      <c r="FP239" s="13">
        <f t="shared" si="657"/>
        <v>0</v>
      </c>
      <c r="FQ239" s="13">
        <f t="shared" si="658"/>
        <v>0</v>
      </c>
      <c r="FR239" s="13">
        <f t="shared" si="659"/>
        <v>0</v>
      </c>
      <c r="FS239" s="13">
        <f t="shared" si="660"/>
        <v>0</v>
      </c>
      <c r="FT239" s="13">
        <f t="shared" si="661"/>
        <v>0</v>
      </c>
      <c r="FU239" s="13">
        <f t="shared" si="662"/>
        <v>0</v>
      </c>
      <c r="FV239" s="13">
        <f t="shared" si="663"/>
        <v>0</v>
      </c>
      <c r="FW239" s="13">
        <f t="shared" si="664"/>
        <v>0</v>
      </c>
      <c r="FX239" s="13">
        <f t="shared" si="665"/>
        <v>0</v>
      </c>
      <c r="FY239" s="13">
        <f t="shared" si="666"/>
        <v>0</v>
      </c>
      <c r="FZ239" s="13">
        <f t="shared" si="667"/>
        <v>0</v>
      </c>
      <c r="GA239" s="13">
        <f t="shared" si="668"/>
        <v>0</v>
      </c>
      <c r="GB239" s="13">
        <f t="shared" si="669"/>
        <v>0</v>
      </c>
      <c r="GC239" s="13">
        <f t="shared" si="670"/>
        <v>0</v>
      </c>
      <c r="GD239" s="13">
        <f t="shared" si="671"/>
        <v>0</v>
      </c>
      <c r="GE239" s="13">
        <f t="shared" si="672"/>
        <v>0</v>
      </c>
      <c r="GF239" s="13">
        <f t="shared" si="673"/>
        <v>0</v>
      </c>
      <c r="GG239" s="13">
        <f t="shared" si="674"/>
        <v>0</v>
      </c>
      <c r="GH239" s="30">
        <f t="shared" si="675"/>
        <v>2</v>
      </c>
    </row>
    <row r="240" spans="1:190">
      <c r="A240" s="2">
        <f>'database including 834 studies'!A240</f>
        <v>239</v>
      </c>
      <c r="B240" s="2">
        <f>'database including 834 studies'!J240</f>
        <v>1</v>
      </c>
      <c r="C240" s="2">
        <f>'database including 834 studies'!K240</f>
        <v>3</v>
      </c>
      <c r="D240" s="2">
        <f>'database including 834 studies'!L240</f>
        <v>0</v>
      </c>
      <c r="E240" s="2">
        <f>'database including 834 studies'!M240</f>
        <v>1</v>
      </c>
      <c r="F240" s="2">
        <f>'database including 834 studies'!N240</f>
        <v>1</v>
      </c>
      <c r="G240" s="2">
        <f>'database including 834 studies'!O240</f>
        <v>1</v>
      </c>
      <c r="H240" s="2">
        <f>'database including 834 studies'!P240</f>
        <v>0</v>
      </c>
      <c r="I240" s="2">
        <f>'database including 834 studies'!Q240</f>
        <v>0</v>
      </c>
      <c r="J240" s="2">
        <f>'database including 834 studies'!R240</f>
        <v>2017</v>
      </c>
      <c r="K240" s="29">
        <f>'database including 834 studies'!A770</f>
        <v>769</v>
      </c>
      <c r="L240" s="2">
        <f>'database including 834 studies'!J770</f>
        <v>0</v>
      </c>
      <c r="M240" s="2">
        <f>'database including 834 studies'!K770</f>
        <v>3</v>
      </c>
      <c r="N240" s="2">
        <f>'database including 834 studies'!L770</f>
        <v>0</v>
      </c>
      <c r="O240" s="2">
        <f>'database including 834 studies'!M770</f>
        <v>1</v>
      </c>
      <c r="P240" s="2">
        <f>'database including 834 studies'!N770</f>
        <v>1</v>
      </c>
      <c r="Q240" s="2">
        <f>'database including 834 studies'!O770</f>
        <v>1</v>
      </c>
      <c r="R240" s="2">
        <f>'database including 834 studies'!P770</f>
        <v>0</v>
      </c>
      <c r="S240" s="2">
        <f>'database including 834 studies'!Q770</f>
        <v>0</v>
      </c>
      <c r="T240" s="2">
        <f>'database including 834 studies'!R770</f>
        <v>2022</v>
      </c>
      <c r="V240" s="13">
        <f t="shared" si="507"/>
        <v>0</v>
      </c>
      <c r="W240" s="13">
        <f t="shared" si="508"/>
        <v>0</v>
      </c>
      <c r="X240" s="13">
        <f t="shared" si="509"/>
        <v>0</v>
      </c>
      <c r="Y240" s="13">
        <f t="shared" si="510"/>
        <v>0</v>
      </c>
      <c r="Z240" s="13">
        <f t="shared" si="511"/>
        <v>0</v>
      </c>
      <c r="AA240" s="13">
        <f t="shared" si="512"/>
        <v>0</v>
      </c>
      <c r="AB240" s="13">
        <f t="shared" si="513"/>
        <v>0</v>
      </c>
      <c r="AC240" s="13">
        <f t="shared" si="514"/>
        <v>0</v>
      </c>
      <c r="AD240" s="13">
        <f t="shared" si="515"/>
        <v>0</v>
      </c>
      <c r="AE240" s="13">
        <f t="shared" si="516"/>
        <v>0</v>
      </c>
      <c r="AF240" s="13">
        <f t="shared" si="517"/>
        <v>0</v>
      </c>
      <c r="AG240" s="13">
        <f t="shared" si="518"/>
        <v>0</v>
      </c>
      <c r="AH240" s="13">
        <f t="shared" si="519"/>
        <v>0</v>
      </c>
      <c r="AI240" s="13">
        <f t="shared" si="520"/>
        <v>0</v>
      </c>
      <c r="AJ240" s="13">
        <f t="shared" si="521"/>
        <v>0</v>
      </c>
      <c r="AK240" s="13">
        <f t="shared" si="522"/>
        <v>0</v>
      </c>
      <c r="AL240" s="13">
        <f t="shared" si="523"/>
        <v>0</v>
      </c>
      <c r="AM240" s="13">
        <f t="shared" si="524"/>
        <v>0</v>
      </c>
      <c r="AN240" s="13">
        <f t="shared" si="525"/>
        <v>0</v>
      </c>
      <c r="AO240" s="13">
        <f t="shared" si="526"/>
        <v>0</v>
      </c>
      <c r="AP240" s="13">
        <f t="shared" si="527"/>
        <v>0</v>
      </c>
      <c r="AQ240" s="13">
        <f t="shared" si="528"/>
        <v>0</v>
      </c>
      <c r="AR240" s="13">
        <f t="shared" si="529"/>
        <v>0</v>
      </c>
      <c r="AS240" s="13">
        <f t="shared" si="530"/>
        <v>0</v>
      </c>
      <c r="AT240" s="13">
        <f t="shared" si="531"/>
        <v>0</v>
      </c>
      <c r="AU240" s="13">
        <f t="shared" si="532"/>
        <v>0</v>
      </c>
      <c r="AV240" s="13">
        <f t="shared" si="533"/>
        <v>0</v>
      </c>
      <c r="AW240" s="13">
        <f t="shared" si="534"/>
        <v>0</v>
      </c>
      <c r="AX240" s="13">
        <f t="shared" si="535"/>
        <v>0</v>
      </c>
      <c r="AY240" s="13">
        <f t="shared" si="536"/>
        <v>0</v>
      </c>
      <c r="AZ240" s="13">
        <f t="shared" si="537"/>
        <v>0</v>
      </c>
      <c r="BA240" s="13">
        <f t="shared" si="538"/>
        <v>0</v>
      </c>
      <c r="BB240" s="13">
        <f t="shared" si="539"/>
        <v>0</v>
      </c>
      <c r="BC240" s="13">
        <f t="shared" si="540"/>
        <v>0</v>
      </c>
      <c r="BD240" s="13">
        <f t="shared" si="541"/>
        <v>0</v>
      </c>
      <c r="BE240" s="13">
        <f t="shared" si="542"/>
        <v>0</v>
      </c>
      <c r="BF240" s="13">
        <f t="shared" si="543"/>
        <v>0</v>
      </c>
      <c r="BG240" s="13">
        <f t="shared" si="544"/>
        <v>0</v>
      </c>
      <c r="BH240" s="13">
        <f t="shared" si="545"/>
        <v>0</v>
      </c>
      <c r="BI240" s="13">
        <f t="shared" si="546"/>
        <v>0</v>
      </c>
      <c r="BJ240" s="13">
        <f t="shared" si="547"/>
        <v>0</v>
      </c>
      <c r="BK240" s="13">
        <f t="shared" si="548"/>
        <v>0</v>
      </c>
      <c r="BL240" s="13">
        <f t="shared" si="549"/>
        <v>1</v>
      </c>
      <c r="BM240" s="13">
        <f t="shared" si="550"/>
        <v>0</v>
      </c>
      <c r="BN240" s="13">
        <f t="shared" si="551"/>
        <v>0</v>
      </c>
      <c r="BO240" s="13">
        <f t="shared" si="552"/>
        <v>0</v>
      </c>
      <c r="BP240" s="13">
        <f t="shared" si="553"/>
        <v>0</v>
      </c>
      <c r="BQ240" s="13">
        <f t="shared" si="554"/>
        <v>0</v>
      </c>
      <c r="BR240" s="13">
        <f t="shared" si="555"/>
        <v>0</v>
      </c>
      <c r="BS240" s="13">
        <f t="shared" si="556"/>
        <v>0</v>
      </c>
      <c r="BT240" s="13">
        <f t="shared" si="557"/>
        <v>0</v>
      </c>
      <c r="BU240" s="13">
        <f t="shared" si="558"/>
        <v>0</v>
      </c>
      <c r="BV240" s="13">
        <f t="shared" si="559"/>
        <v>0</v>
      </c>
      <c r="BW240" s="13">
        <f t="shared" si="560"/>
        <v>0</v>
      </c>
      <c r="BX240" s="13">
        <f t="shared" si="561"/>
        <v>0</v>
      </c>
      <c r="BY240" s="13">
        <f t="shared" si="562"/>
        <v>0</v>
      </c>
      <c r="BZ240" s="13">
        <f t="shared" si="563"/>
        <v>0</v>
      </c>
      <c r="CA240" s="13">
        <f t="shared" si="564"/>
        <v>0</v>
      </c>
      <c r="CB240" s="13">
        <f t="shared" si="565"/>
        <v>0</v>
      </c>
      <c r="CC240" s="13">
        <f t="shared" si="566"/>
        <v>0</v>
      </c>
      <c r="CD240" s="13">
        <f t="shared" si="567"/>
        <v>0</v>
      </c>
      <c r="CE240" s="13">
        <f t="shared" si="568"/>
        <v>0</v>
      </c>
      <c r="CF240" s="13">
        <f t="shared" si="569"/>
        <v>0</v>
      </c>
      <c r="CG240" s="13">
        <f t="shared" si="570"/>
        <v>0</v>
      </c>
      <c r="CH240" s="13">
        <f t="shared" si="571"/>
        <v>0</v>
      </c>
      <c r="CI240" s="13">
        <f t="shared" si="572"/>
        <v>0</v>
      </c>
      <c r="CJ240" s="13">
        <f t="shared" si="573"/>
        <v>0</v>
      </c>
      <c r="CK240" s="13">
        <f t="shared" si="574"/>
        <v>0</v>
      </c>
      <c r="CL240" s="13">
        <f t="shared" si="575"/>
        <v>0</v>
      </c>
      <c r="CM240" s="13">
        <f t="shared" si="576"/>
        <v>0</v>
      </c>
      <c r="CN240" s="13">
        <f t="shared" si="577"/>
        <v>0</v>
      </c>
      <c r="CO240" s="13">
        <f t="shared" si="578"/>
        <v>0</v>
      </c>
      <c r="CP240" s="13">
        <f t="shared" si="579"/>
        <v>0</v>
      </c>
      <c r="CQ240" s="13">
        <f t="shared" si="580"/>
        <v>0</v>
      </c>
      <c r="CR240" s="13">
        <f t="shared" si="581"/>
        <v>0</v>
      </c>
      <c r="CS240" s="13">
        <f t="shared" si="582"/>
        <v>0</v>
      </c>
      <c r="CT240" s="13">
        <f t="shared" si="583"/>
        <v>0</v>
      </c>
      <c r="CU240" s="13">
        <f t="shared" si="584"/>
        <v>0</v>
      </c>
      <c r="CV240" s="13">
        <f t="shared" si="585"/>
        <v>0</v>
      </c>
      <c r="CW240" s="13">
        <f t="shared" si="586"/>
        <v>0</v>
      </c>
      <c r="CX240" s="13">
        <f t="shared" si="587"/>
        <v>0</v>
      </c>
      <c r="CY240" s="13">
        <f t="shared" si="588"/>
        <v>0</v>
      </c>
      <c r="CZ240" s="13">
        <f t="shared" si="589"/>
        <v>0</v>
      </c>
      <c r="DA240" s="13">
        <f t="shared" si="590"/>
        <v>0</v>
      </c>
      <c r="DB240" s="13">
        <f t="shared" si="591"/>
        <v>0</v>
      </c>
      <c r="DC240" s="13">
        <f t="shared" si="592"/>
        <v>0</v>
      </c>
      <c r="DD240" s="13">
        <f t="shared" si="593"/>
        <v>0</v>
      </c>
      <c r="DE240" s="13">
        <f t="shared" si="594"/>
        <v>0</v>
      </c>
      <c r="DF240" s="13">
        <f t="shared" si="595"/>
        <v>0</v>
      </c>
      <c r="DG240" s="13">
        <f t="shared" si="596"/>
        <v>0</v>
      </c>
      <c r="DH240" s="13">
        <f t="shared" si="597"/>
        <v>0</v>
      </c>
      <c r="DI240" s="13">
        <f t="shared" si="598"/>
        <v>0</v>
      </c>
      <c r="DJ240" s="13">
        <f t="shared" si="599"/>
        <v>0</v>
      </c>
      <c r="DK240" s="13">
        <f t="shared" si="600"/>
        <v>0</v>
      </c>
      <c r="DL240" s="13">
        <f t="shared" si="601"/>
        <v>0</v>
      </c>
      <c r="DM240" s="13">
        <f t="shared" si="602"/>
        <v>0</v>
      </c>
      <c r="DN240" s="13">
        <f t="shared" si="603"/>
        <v>0</v>
      </c>
      <c r="DO240" s="13">
        <f t="shared" si="604"/>
        <v>0</v>
      </c>
      <c r="DP240" s="13">
        <f t="shared" si="605"/>
        <v>0</v>
      </c>
      <c r="DQ240" s="13">
        <f t="shared" si="606"/>
        <v>0</v>
      </c>
      <c r="DR240" s="13">
        <f t="shared" si="607"/>
        <v>0</v>
      </c>
      <c r="DS240" s="13">
        <f t="shared" si="608"/>
        <v>0</v>
      </c>
      <c r="DT240" s="13">
        <f t="shared" si="609"/>
        <v>0</v>
      </c>
      <c r="DU240" s="13">
        <f t="shared" si="610"/>
        <v>0</v>
      </c>
      <c r="DV240" s="13">
        <f t="shared" si="611"/>
        <v>0</v>
      </c>
      <c r="DW240" s="13">
        <f t="shared" si="612"/>
        <v>0</v>
      </c>
      <c r="DX240" s="13">
        <f t="shared" si="613"/>
        <v>0</v>
      </c>
      <c r="DY240" s="13">
        <f t="shared" si="614"/>
        <v>0</v>
      </c>
      <c r="DZ240" s="13">
        <f t="shared" si="615"/>
        <v>0</v>
      </c>
      <c r="EA240" s="13">
        <f t="shared" si="616"/>
        <v>0</v>
      </c>
      <c r="EB240" s="13">
        <f t="shared" si="617"/>
        <v>0</v>
      </c>
      <c r="EC240" s="13">
        <f t="shared" si="618"/>
        <v>0</v>
      </c>
      <c r="ED240" s="13">
        <f t="shared" si="619"/>
        <v>0</v>
      </c>
      <c r="EE240" s="13">
        <f t="shared" si="620"/>
        <v>0</v>
      </c>
      <c r="EF240" s="13">
        <f t="shared" si="621"/>
        <v>0</v>
      </c>
      <c r="EG240" s="13">
        <f t="shared" si="622"/>
        <v>0</v>
      </c>
      <c r="EH240" s="13">
        <f t="shared" si="623"/>
        <v>0</v>
      </c>
      <c r="EI240" s="13">
        <f t="shared" si="624"/>
        <v>0</v>
      </c>
      <c r="EJ240" s="13">
        <f t="shared" si="625"/>
        <v>0</v>
      </c>
      <c r="EK240" s="13">
        <f t="shared" si="626"/>
        <v>0</v>
      </c>
      <c r="EL240" s="13">
        <f t="shared" si="627"/>
        <v>0</v>
      </c>
      <c r="EM240" s="13">
        <f t="shared" si="628"/>
        <v>0</v>
      </c>
      <c r="EN240" s="13">
        <f t="shared" si="629"/>
        <v>0</v>
      </c>
      <c r="EO240" s="13">
        <f t="shared" si="630"/>
        <v>0</v>
      </c>
      <c r="EP240" s="13">
        <f t="shared" si="631"/>
        <v>0</v>
      </c>
      <c r="EQ240" s="13">
        <f t="shared" si="632"/>
        <v>0</v>
      </c>
      <c r="ER240" s="13">
        <f t="shared" si="633"/>
        <v>0</v>
      </c>
      <c r="ES240" s="13">
        <f t="shared" si="634"/>
        <v>0</v>
      </c>
      <c r="ET240" s="13">
        <f t="shared" si="635"/>
        <v>0</v>
      </c>
      <c r="EU240" s="13">
        <f t="shared" si="636"/>
        <v>0</v>
      </c>
      <c r="EV240" s="13">
        <f t="shared" si="637"/>
        <v>0</v>
      </c>
      <c r="EW240" s="13">
        <f t="shared" si="638"/>
        <v>1</v>
      </c>
      <c r="EX240" s="13">
        <f t="shared" si="639"/>
        <v>0</v>
      </c>
      <c r="EY240" s="13">
        <f t="shared" si="640"/>
        <v>0</v>
      </c>
      <c r="EZ240" s="13">
        <f t="shared" si="641"/>
        <v>0</v>
      </c>
      <c r="FA240" s="13">
        <f t="shared" si="642"/>
        <v>0</v>
      </c>
      <c r="FB240" s="13">
        <f t="shared" si="643"/>
        <v>0</v>
      </c>
      <c r="FC240" s="13">
        <f t="shared" si="644"/>
        <v>0</v>
      </c>
      <c r="FD240" s="13">
        <f t="shared" si="645"/>
        <v>0</v>
      </c>
      <c r="FE240" s="13">
        <f t="shared" si="646"/>
        <v>0</v>
      </c>
      <c r="FF240" s="13">
        <f t="shared" si="647"/>
        <v>0</v>
      </c>
      <c r="FG240" s="13">
        <f t="shared" si="648"/>
        <v>0</v>
      </c>
      <c r="FH240" s="13">
        <f t="shared" si="649"/>
        <v>0</v>
      </c>
      <c r="FI240" s="13">
        <f t="shared" si="650"/>
        <v>0</v>
      </c>
      <c r="FJ240" s="13">
        <f t="shared" si="651"/>
        <v>0</v>
      </c>
      <c r="FK240" s="13">
        <f t="shared" si="652"/>
        <v>0</v>
      </c>
      <c r="FL240" s="13">
        <f t="shared" si="653"/>
        <v>0</v>
      </c>
      <c r="FM240" s="13">
        <f t="shared" si="654"/>
        <v>0</v>
      </c>
      <c r="FN240" s="13">
        <f t="shared" si="655"/>
        <v>0</v>
      </c>
      <c r="FO240" s="13">
        <f t="shared" si="656"/>
        <v>0</v>
      </c>
      <c r="FP240" s="13">
        <f t="shared" si="657"/>
        <v>0</v>
      </c>
      <c r="FQ240" s="13">
        <f t="shared" si="658"/>
        <v>0</v>
      </c>
      <c r="FR240" s="13">
        <f t="shared" si="659"/>
        <v>0</v>
      </c>
      <c r="FS240" s="13">
        <f t="shared" si="660"/>
        <v>0</v>
      </c>
      <c r="FT240" s="13">
        <f t="shared" si="661"/>
        <v>0</v>
      </c>
      <c r="FU240" s="13">
        <f t="shared" si="662"/>
        <v>0</v>
      </c>
      <c r="FV240" s="13">
        <f t="shared" si="663"/>
        <v>0</v>
      </c>
      <c r="FW240" s="13">
        <f t="shared" si="664"/>
        <v>0</v>
      </c>
      <c r="FX240" s="13">
        <f t="shared" si="665"/>
        <v>0</v>
      </c>
      <c r="FY240" s="13">
        <f t="shared" si="666"/>
        <v>0</v>
      </c>
      <c r="FZ240" s="13">
        <f t="shared" si="667"/>
        <v>0</v>
      </c>
      <c r="GA240" s="13">
        <f t="shared" si="668"/>
        <v>0</v>
      </c>
      <c r="GB240" s="13">
        <f t="shared" si="669"/>
        <v>0</v>
      </c>
      <c r="GC240" s="13">
        <f t="shared" si="670"/>
        <v>0</v>
      </c>
      <c r="GD240" s="13">
        <f t="shared" si="671"/>
        <v>0</v>
      </c>
      <c r="GE240" s="13">
        <f t="shared" si="672"/>
        <v>0</v>
      </c>
      <c r="GF240" s="13">
        <f t="shared" si="673"/>
        <v>0</v>
      </c>
      <c r="GG240" s="13">
        <f t="shared" si="674"/>
        <v>0</v>
      </c>
      <c r="GH240" s="30">
        <f t="shared" si="675"/>
        <v>2</v>
      </c>
    </row>
    <row r="241" spans="1:190">
      <c r="A241" s="2">
        <f>'database including 834 studies'!A241</f>
        <v>240</v>
      </c>
      <c r="B241" s="2">
        <f>'database including 834 studies'!J241</f>
        <v>1</v>
      </c>
      <c r="C241" s="2">
        <f>'database including 834 studies'!K241</f>
        <v>3</v>
      </c>
      <c r="D241" s="2">
        <f>'database including 834 studies'!L241</f>
        <v>0</v>
      </c>
      <c r="E241" s="2">
        <f>'database including 834 studies'!M241</f>
        <v>1</v>
      </c>
      <c r="F241" s="2">
        <f>'database including 834 studies'!N241</f>
        <v>1</v>
      </c>
      <c r="G241" s="2">
        <f>'database including 834 studies'!O241</f>
        <v>0</v>
      </c>
      <c r="H241" s="2">
        <f>'database including 834 studies'!P241</f>
        <v>1</v>
      </c>
      <c r="I241" s="2">
        <f>'database including 834 studies'!Q241</f>
        <v>0</v>
      </c>
      <c r="J241" s="2">
        <f>'database including 834 studies'!R241</f>
        <v>2018</v>
      </c>
      <c r="K241" s="29">
        <f>'database including 834 studies'!A771</f>
        <v>770</v>
      </c>
      <c r="L241" s="2">
        <f>'database including 834 studies'!J771</f>
        <v>0</v>
      </c>
      <c r="M241" s="2">
        <f>'database including 834 studies'!K771</f>
        <v>3</v>
      </c>
      <c r="N241" s="2">
        <f>'database including 834 studies'!L771</f>
        <v>0</v>
      </c>
      <c r="O241" s="2">
        <f>'database including 834 studies'!M771</f>
        <v>1</v>
      </c>
      <c r="P241" s="2">
        <f>'database including 834 studies'!N771</f>
        <v>0</v>
      </c>
      <c r="Q241" s="2">
        <f>'database including 834 studies'!O771</f>
        <v>1</v>
      </c>
      <c r="R241" s="2">
        <f>'database including 834 studies'!P771</f>
        <v>0</v>
      </c>
      <c r="S241" s="2">
        <f>'database including 834 studies'!Q771</f>
        <v>1</v>
      </c>
      <c r="T241" s="2">
        <f>'database including 834 studies'!R771</f>
        <v>2016</v>
      </c>
      <c r="V241" s="13">
        <f t="shared" si="507"/>
        <v>0</v>
      </c>
      <c r="W241" s="13">
        <f t="shared" si="508"/>
        <v>0</v>
      </c>
      <c r="X241" s="13">
        <f t="shared" si="509"/>
        <v>0</v>
      </c>
      <c r="Y241" s="13">
        <f t="shared" si="510"/>
        <v>0</v>
      </c>
      <c r="Z241" s="13">
        <f t="shared" si="511"/>
        <v>0</v>
      </c>
      <c r="AA241" s="13">
        <f t="shared" si="512"/>
        <v>0</v>
      </c>
      <c r="AB241" s="13">
        <f t="shared" si="513"/>
        <v>0</v>
      </c>
      <c r="AC241" s="13">
        <f t="shared" si="514"/>
        <v>0</v>
      </c>
      <c r="AD241" s="13">
        <f t="shared" si="515"/>
        <v>0</v>
      </c>
      <c r="AE241" s="13">
        <f t="shared" si="516"/>
        <v>0</v>
      </c>
      <c r="AF241" s="13">
        <f t="shared" si="517"/>
        <v>0</v>
      </c>
      <c r="AG241" s="13">
        <f t="shared" si="518"/>
        <v>0</v>
      </c>
      <c r="AH241" s="13">
        <f t="shared" si="519"/>
        <v>0</v>
      </c>
      <c r="AI241" s="13">
        <f t="shared" si="520"/>
        <v>0</v>
      </c>
      <c r="AJ241" s="13">
        <f t="shared" si="521"/>
        <v>0</v>
      </c>
      <c r="AK241" s="13">
        <f t="shared" si="522"/>
        <v>0</v>
      </c>
      <c r="AL241" s="13">
        <f t="shared" si="523"/>
        <v>0</v>
      </c>
      <c r="AM241" s="13">
        <f t="shared" si="524"/>
        <v>0</v>
      </c>
      <c r="AN241" s="13">
        <f t="shared" si="525"/>
        <v>0</v>
      </c>
      <c r="AO241" s="13">
        <f t="shared" si="526"/>
        <v>0</v>
      </c>
      <c r="AP241" s="13">
        <f t="shared" si="527"/>
        <v>0</v>
      </c>
      <c r="AQ241" s="13">
        <f t="shared" si="528"/>
        <v>0</v>
      </c>
      <c r="AR241" s="13">
        <f t="shared" si="529"/>
        <v>0</v>
      </c>
      <c r="AS241" s="13">
        <f t="shared" si="530"/>
        <v>0</v>
      </c>
      <c r="AT241" s="13">
        <f t="shared" si="531"/>
        <v>0</v>
      </c>
      <c r="AU241" s="13">
        <f t="shared" si="532"/>
        <v>0</v>
      </c>
      <c r="AV241" s="13">
        <f t="shared" si="533"/>
        <v>0</v>
      </c>
      <c r="AW241" s="13">
        <f t="shared" si="534"/>
        <v>0</v>
      </c>
      <c r="AX241" s="13">
        <f t="shared" si="535"/>
        <v>0</v>
      </c>
      <c r="AY241" s="13">
        <f t="shared" si="536"/>
        <v>0</v>
      </c>
      <c r="AZ241" s="13">
        <f t="shared" si="537"/>
        <v>0</v>
      </c>
      <c r="BA241" s="13">
        <f t="shared" si="538"/>
        <v>0</v>
      </c>
      <c r="BB241" s="13">
        <f t="shared" si="539"/>
        <v>0</v>
      </c>
      <c r="BC241" s="13">
        <f t="shared" si="540"/>
        <v>0</v>
      </c>
      <c r="BD241" s="13">
        <f t="shared" si="541"/>
        <v>0</v>
      </c>
      <c r="BE241" s="13">
        <f t="shared" si="542"/>
        <v>0</v>
      </c>
      <c r="BF241" s="13">
        <f t="shared" si="543"/>
        <v>0</v>
      </c>
      <c r="BG241" s="13">
        <f t="shared" si="544"/>
        <v>0</v>
      </c>
      <c r="BH241" s="13">
        <f t="shared" si="545"/>
        <v>0</v>
      </c>
      <c r="BI241" s="13">
        <f t="shared" si="546"/>
        <v>0</v>
      </c>
      <c r="BJ241" s="13">
        <f t="shared" si="547"/>
        <v>0</v>
      </c>
      <c r="BK241" s="13">
        <f t="shared" si="548"/>
        <v>0</v>
      </c>
      <c r="BL241" s="13">
        <f t="shared" si="549"/>
        <v>0</v>
      </c>
      <c r="BM241" s="13">
        <f t="shared" si="550"/>
        <v>1</v>
      </c>
      <c r="BN241" s="13">
        <f t="shared" si="551"/>
        <v>0</v>
      </c>
      <c r="BO241" s="13">
        <f t="shared" si="552"/>
        <v>0</v>
      </c>
      <c r="BP241" s="13">
        <f t="shared" si="553"/>
        <v>0</v>
      </c>
      <c r="BQ241" s="13">
        <f t="shared" si="554"/>
        <v>0</v>
      </c>
      <c r="BR241" s="13">
        <f t="shared" si="555"/>
        <v>0</v>
      </c>
      <c r="BS241" s="13">
        <f t="shared" si="556"/>
        <v>0</v>
      </c>
      <c r="BT241" s="13">
        <f t="shared" si="557"/>
        <v>0</v>
      </c>
      <c r="BU241" s="13">
        <f t="shared" si="558"/>
        <v>0</v>
      </c>
      <c r="BV241" s="13">
        <f t="shared" si="559"/>
        <v>0</v>
      </c>
      <c r="BW241" s="13">
        <f t="shared" si="560"/>
        <v>0</v>
      </c>
      <c r="BX241" s="13">
        <f t="shared" si="561"/>
        <v>0</v>
      </c>
      <c r="BY241" s="13">
        <f t="shared" si="562"/>
        <v>0</v>
      </c>
      <c r="BZ241" s="13">
        <f t="shared" si="563"/>
        <v>0</v>
      </c>
      <c r="CA241" s="13">
        <f t="shared" si="564"/>
        <v>0</v>
      </c>
      <c r="CB241" s="13">
        <f t="shared" si="565"/>
        <v>0</v>
      </c>
      <c r="CC241" s="13">
        <f t="shared" si="566"/>
        <v>0</v>
      </c>
      <c r="CD241" s="13">
        <f t="shared" si="567"/>
        <v>0</v>
      </c>
      <c r="CE241" s="13">
        <f t="shared" si="568"/>
        <v>0</v>
      </c>
      <c r="CF241" s="13">
        <f t="shared" si="569"/>
        <v>0</v>
      </c>
      <c r="CG241" s="13">
        <f t="shared" si="570"/>
        <v>0</v>
      </c>
      <c r="CH241" s="13">
        <f t="shared" si="571"/>
        <v>0</v>
      </c>
      <c r="CI241" s="13">
        <f t="shared" si="572"/>
        <v>0</v>
      </c>
      <c r="CJ241" s="13">
        <f t="shared" si="573"/>
        <v>0</v>
      </c>
      <c r="CK241" s="13">
        <f t="shared" si="574"/>
        <v>0</v>
      </c>
      <c r="CL241" s="13">
        <f t="shared" si="575"/>
        <v>0</v>
      </c>
      <c r="CM241" s="13">
        <f t="shared" si="576"/>
        <v>0</v>
      </c>
      <c r="CN241" s="13">
        <f t="shared" si="577"/>
        <v>0</v>
      </c>
      <c r="CO241" s="13">
        <f t="shared" si="578"/>
        <v>0</v>
      </c>
      <c r="CP241" s="13">
        <f t="shared" si="579"/>
        <v>0</v>
      </c>
      <c r="CQ241" s="13">
        <f t="shared" si="580"/>
        <v>0</v>
      </c>
      <c r="CR241" s="13">
        <f t="shared" si="581"/>
        <v>0</v>
      </c>
      <c r="CS241" s="13">
        <f t="shared" si="582"/>
        <v>0</v>
      </c>
      <c r="CT241" s="13">
        <f t="shared" si="583"/>
        <v>0</v>
      </c>
      <c r="CU241" s="13">
        <f t="shared" si="584"/>
        <v>0</v>
      </c>
      <c r="CV241" s="13">
        <f t="shared" si="585"/>
        <v>0</v>
      </c>
      <c r="CW241" s="13">
        <f t="shared" si="586"/>
        <v>0</v>
      </c>
      <c r="CX241" s="13">
        <f t="shared" si="587"/>
        <v>0</v>
      </c>
      <c r="CY241" s="13">
        <f t="shared" si="588"/>
        <v>0</v>
      </c>
      <c r="CZ241" s="13">
        <f t="shared" si="589"/>
        <v>0</v>
      </c>
      <c r="DA241" s="13">
        <f t="shared" si="590"/>
        <v>0</v>
      </c>
      <c r="DB241" s="13">
        <f t="shared" si="591"/>
        <v>0</v>
      </c>
      <c r="DC241" s="13">
        <f t="shared" si="592"/>
        <v>0</v>
      </c>
      <c r="DD241" s="13">
        <f t="shared" si="593"/>
        <v>0</v>
      </c>
      <c r="DE241" s="13">
        <f t="shared" si="594"/>
        <v>0</v>
      </c>
      <c r="DF241" s="13">
        <f t="shared" si="595"/>
        <v>0</v>
      </c>
      <c r="DG241" s="13">
        <f t="shared" si="596"/>
        <v>0</v>
      </c>
      <c r="DH241" s="13">
        <f t="shared" si="597"/>
        <v>0</v>
      </c>
      <c r="DI241" s="13">
        <f t="shared" si="598"/>
        <v>0</v>
      </c>
      <c r="DJ241" s="13">
        <f t="shared" si="599"/>
        <v>0</v>
      </c>
      <c r="DK241" s="13">
        <f t="shared" si="600"/>
        <v>0</v>
      </c>
      <c r="DL241" s="13">
        <f t="shared" si="601"/>
        <v>0</v>
      </c>
      <c r="DM241" s="13">
        <f t="shared" si="602"/>
        <v>0</v>
      </c>
      <c r="DN241" s="13">
        <f t="shared" si="603"/>
        <v>0</v>
      </c>
      <c r="DO241" s="13">
        <f t="shared" si="604"/>
        <v>0</v>
      </c>
      <c r="DP241" s="13">
        <f t="shared" si="605"/>
        <v>0</v>
      </c>
      <c r="DQ241" s="13">
        <f t="shared" si="606"/>
        <v>0</v>
      </c>
      <c r="DR241" s="13">
        <f t="shared" si="607"/>
        <v>0</v>
      </c>
      <c r="DS241" s="13">
        <f t="shared" si="608"/>
        <v>0</v>
      </c>
      <c r="DT241" s="13">
        <f t="shared" si="609"/>
        <v>0</v>
      </c>
      <c r="DU241" s="13">
        <f t="shared" si="610"/>
        <v>0</v>
      </c>
      <c r="DV241" s="13">
        <f t="shared" si="611"/>
        <v>0</v>
      </c>
      <c r="DW241" s="13">
        <f t="shared" si="612"/>
        <v>0</v>
      </c>
      <c r="DX241" s="13">
        <f t="shared" si="613"/>
        <v>0</v>
      </c>
      <c r="DY241" s="13">
        <f t="shared" si="614"/>
        <v>0</v>
      </c>
      <c r="DZ241" s="13">
        <f t="shared" si="615"/>
        <v>0</v>
      </c>
      <c r="EA241" s="13">
        <f t="shared" si="616"/>
        <v>0</v>
      </c>
      <c r="EB241" s="13">
        <f t="shared" si="617"/>
        <v>0</v>
      </c>
      <c r="EC241" s="13">
        <f t="shared" si="618"/>
        <v>0</v>
      </c>
      <c r="ED241" s="13">
        <f t="shared" si="619"/>
        <v>0</v>
      </c>
      <c r="EE241" s="13">
        <f t="shared" si="620"/>
        <v>0</v>
      </c>
      <c r="EF241" s="13">
        <f t="shared" si="621"/>
        <v>0</v>
      </c>
      <c r="EG241" s="13">
        <f t="shared" si="622"/>
        <v>0</v>
      </c>
      <c r="EH241" s="13">
        <f t="shared" si="623"/>
        <v>0</v>
      </c>
      <c r="EI241" s="13">
        <f t="shared" si="624"/>
        <v>0</v>
      </c>
      <c r="EJ241" s="13">
        <f t="shared" si="625"/>
        <v>0</v>
      </c>
      <c r="EK241" s="13">
        <f t="shared" si="626"/>
        <v>0</v>
      </c>
      <c r="EL241" s="13">
        <f t="shared" si="627"/>
        <v>0</v>
      </c>
      <c r="EM241" s="13">
        <f t="shared" si="628"/>
        <v>0</v>
      </c>
      <c r="EN241" s="13">
        <f t="shared" si="629"/>
        <v>0</v>
      </c>
      <c r="EO241" s="13">
        <f t="shared" si="630"/>
        <v>0</v>
      </c>
      <c r="EP241" s="13">
        <f t="shared" si="631"/>
        <v>0</v>
      </c>
      <c r="EQ241" s="13">
        <f t="shared" si="632"/>
        <v>1</v>
      </c>
      <c r="ER241" s="13">
        <f t="shared" si="633"/>
        <v>0</v>
      </c>
      <c r="ES241" s="13">
        <f t="shared" si="634"/>
        <v>0</v>
      </c>
      <c r="ET241" s="13">
        <f t="shared" si="635"/>
        <v>0</v>
      </c>
      <c r="EU241" s="13">
        <f t="shared" si="636"/>
        <v>0</v>
      </c>
      <c r="EV241" s="13">
        <f t="shared" si="637"/>
        <v>0</v>
      </c>
      <c r="EW241" s="13">
        <f t="shared" si="638"/>
        <v>0</v>
      </c>
      <c r="EX241" s="13">
        <f t="shared" si="639"/>
        <v>0</v>
      </c>
      <c r="EY241" s="13">
        <f t="shared" si="640"/>
        <v>0</v>
      </c>
      <c r="EZ241" s="13">
        <f t="shared" si="641"/>
        <v>0</v>
      </c>
      <c r="FA241" s="13">
        <f t="shared" si="642"/>
        <v>0</v>
      </c>
      <c r="FB241" s="13">
        <f t="shared" si="643"/>
        <v>0</v>
      </c>
      <c r="FC241" s="13">
        <f t="shared" si="644"/>
        <v>0</v>
      </c>
      <c r="FD241" s="13">
        <f t="shared" si="645"/>
        <v>0</v>
      </c>
      <c r="FE241" s="13">
        <f t="shared" si="646"/>
        <v>0</v>
      </c>
      <c r="FF241" s="13">
        <f t="shared" si="647"/>
        <v>0</v>
      </c>
      <c r="FG241" s="13">
        <f t="shared" si="648"/>
        <v>0</v>
      </c>
      <c r="FH241" s="13">
        <f t="shared" si="649"/>
        <v>0</v>
      </c>
      <c r="FI241" s="13">
        <f t="shared" si="650"/>
        <v>0</v>
      </c>
      <c r="FJ241" s="13">
        <f t="shared" si="651"/>
        <v>0</v>
      </c>
      <c r="FK241" s="13">
        <f t="shared" si="652"/>
        <v>0</v>
      </c>
      <c r="FL241" s="13">
        <f t="shared" si="653"/>
        <v>0</v>
      </c>
      <c r="FM241" s="13">
        <f t="shared" si="654"/>
        <v>0</v>
      </c>
      <c r="FN241" s="13">
        <f t="shared" si="655"/>
        <v>0</v>
      </c>
      <c r="FO241" s="13">
        <f t="shared" si="656"/>
        <v>0</v>
      </c>
      <c r="FP241" s="13">
        <f t="shared" si="657"/>
        <v>0</v>
      </c>
      <c r="FQ241" s="13">
        <f t="shared" si="658"/>
        <v>0</v>
      </c>
      <c r="FR241" s="13">
        <f t="shared" si="659"/>
        <v>0</v>
      </c>
      <c r="FS241" s="13">
        <f t="shared" si="660"/>
        <v>0</v>
      </c>
      <c r="FT241" s="13">
        <f t="shared" si="661"/>
        <v>0</v>
      </c>
      <c r="FU241" s="13">
        <f t="shared" si="662"/>
        <v>0</v>
      </c>
      <c r="FV241" s="13">
        <f t="shared" si="663"/>
        <v>0</v>
      </c>
      <c r="FW241" s="13">
        <f t="shared" si="664"/>
        <v>0</v>
      </c>
      <c r="FX241" s="13">
        <f t="shared" si="665"/>
        <v>0</v>
      </c>
      <c r="FY241" s="13">
        <f t="shared" si="666"/>
        <v>0</v>
      </c>
      <c r="FZ241" s="13">
        <f t="shared" si="667"/>
        <v>0</v>
      </c>
      <c r="GA241" s="13">
        <f t="shared" si="668"/>
        <v>0</v>
      </c>
      <c r="GB241" s="13">
        <f t="shared" si="669"/>
        <v>0</v>
      </c>
      <c r="GC241" s="13">
        <f t="shared" si="670"/>
        <v>0</v>
      </c>
      <c r="GD241" s="13">
        <f t="shared" si="671"/>
        <v>0</v>
      </c>
      <c r="GE241" s="13">
        <f t="shared" si="672"/>
        <v>0</v>
      </c>
      <c r="GF241" s="13">
        <f t="shared" si="673"/>
        <v>0</v>
      </c>
      <c r="GG241" s="13">
        <f t="shared" si="674"/>
        <v>0</v>
      </c>
      <c r="GH241" s="30">
        <f t="shared" si="675"/>
        <v>2</v>
      </c>
    </row>
    <row r="242" spans="1:190">
      <c r="A242" s="2">
        <f>'database including 834 studies'!A242</f>
        <v>241</v>
      </c>
      <c r="B242" s="2">
        <f>'database including 834 studies'!J242</f>
        <v>1</v>
      </c>
      <c r="C242" s="2">
        <f>'database including 834 studies'!K242</f>
        <v>3</v>
      </c>
      <c r="D242" s="2">
        <f>'database including 834 studies'!L242</f>
        <v>1</v>
      </c>
      <c r="E242" s="2">
        <f>'database including 834 studies'!M242</f>
        <v>0</v>
      </c>
      <c r="F242" s="2">
        <f>'database including 834 studies'!N242</f>
        <v>1</v>
      </c>
      <c r="G242" s="2">
        <f>'database including 834 studies'!O242</f>
        <v>0</v>
      </c>
      <c r="H242" s="2">
        <f>'database including 834 studies'!P242</f>
        <v>0</v>
      </c>
      <c r="I242" s="2">
        <f>'database including 834 studies'!Q242</f>
        <v>1</v>
      </c>
      <c r="J242" s="2">
        <f>'database including 834 studies'!R242</f>
        <v>2020</v>
      </c>
      <c r="K242" s="29">
        <f>'database including 834 studies'!A772</f>
        <v>771</v>
      </c>
      <c r="L242" s="2">
        <f>'database including 834 studies'!J772</f>
        <v>0</v>
      </c>
      <c r="M242" s="2">
        <f>'database including 834 studies'!K772</f>
        <v>3</v>
      </c>
      <c r="N242" s="2">
        <f>'database including 834 studies'!L772</f>
        <v>0</v>
      </c>
      <c r="O242" s="2">
        <f>'database including 834 studies'!M772</f>
        <v>1</v>
      </c>
      <c r="P242" s="2">
        <f>'database including 834 studies'!N772</f>
        <v>1</v>
      </c>
      <c r="Q242" s="2">
        <f>'database including 834 studies'!O772</f>
        <v>1</v>
      </c>
      <c r="R242" s="2">
        <f>'database including 834 studies'!P772</f>
        <v>0</v>
      </c>
      <c r="S242" s="2">
        <f>'database including 834 studies'!Q772</f>
        <v>0</v>
      </c>
      <c r="T242" s="2">
        <f>'database including 834 studies'!R772</f>
        <v>2022</v>
      </c>
      <c r="V242" s="13">
        <f t="shared" si="507"/>
        <v>0</v>
      </c>
      <c r="W242" s="13">
        <f t="shared" si="508"/>
        <v>0</v>
      </c>
      <c r="X242" s="13">
        <f t="shared" si="509"/>
        <v>0</v>
      </c>
      <c r="Y242" s="13">
        <f t="shared" si="510"/>
        <v>0</v>
      </c>
      <c r="Z242" s="13">
        <f t="shared" si="511"/>
        <v>0</v>
      </c>
      <c r="AA242" s="13">
        <f t="shared" si="512"/>
        <v>0</v>
      </c>
      <c r="AB242" s="13">
        <f t="shared" si="513"/>
        <v>0</v>
      </c>
      <c r="AC242" s="13">
        <f t="shared" si="514"/>
        <v>0</v>
      </c>
      <c r="AD242" s="13">
        <f t="shared" si="515"/>
        <v>0</v>
      </c>
      <c r="AE242" s="13">
        <f t="shared" si="516"/>
        <v>0</v>
      </c>
      <c r="AF242" s="13">
        <f t="shared" si="517"/>
        <v>0</v>
      </c>
      <c r="AG242" s="13">
        <f t="shared" si="518"/>
        <v>0</v>
      </c>
      <c r="AH242" s="13">
        <f t="shared" si="519"/>
        <v>0</v>
      </c>
      <c r="AI242" s="13">
        <f t="shared" si="520"/>
        <v>0</v>
      </c>
      <c r="AJ242" s="13">
        <f t="shared" si="521"/>
        <v>0</v>
      </c>
      <c r="AK242" s="13">
        <f t="shared" si="522"/>
        <v>0</v>
      </c>
      <c r="AL242" s="13">
        <f t="shared" si="523"/>
        <v>0</v>
      </c>
      <c r="AM242" s="13">
        <f t="shared" si="524"/>
        <v>0</v>
      </c>
      <c r="AN242" s="13">
        <f t="shared" si="525"/>
        <v>0</v>
      </c>
      <c r="AO242" s="13">
        <f t="shared" si="526"/>
        <v>0</v>
      </c>
      <c r="AP242" s="13">
        <f t="shared" si="527"/>
        <v>0</v>
      </c>
      <c r="AQ242" s="13">
        <f t="shared" si="528"/>
        <v>0</v>
      </c>
      <c r="AR242" s="13">
        <f t="shared" si="529"/>
        <v>0</v>
      </c>
      <c r="AS242" s="13">
        <f t="shared" si="530"/>
        <v>0</v>
      </c>
      <c r="AT242" s="13">
        <f t="shared" si="531"/>
        <v>0</v>
      </c>
      <c r="AU242" s="13">
        <f t="shared" si="532"/>
        <v>0</v>
      </c>
      <c r="AV242" s="13">
        <f t="shared" si="533"/>
        <v>0</v>
      </c>
      <c r="AW242" s="13">
        <f t="shared" si="534"/>
        <v>0</v>
      </c>
      <c r="AX242" s="13">
        <f t="shared" si="535"/>
        <v>0</v>
      </c>
      <c r="AY242" s="13">
        <f t="shared" si="536"/>
        <v>0</v>
      </c>
      <c r="AZ242" s="13">
        <f t="shared" si="537"/>
        <v>0</v>
      </c>
      <c r="BA242" s="13">
        <f t="shared" si="538"/>
        <v>0</v>
      </c>
      <c r="BB242" s="13">
        <f t="shared" si="539"/>
        <v>0</v>
      </c>
      <c r="BC242" s="13">
        <f t="shared" si="540"/>
        <v>0</v>
      </c>
      <c r="BD242" s="13">
        <f t="shared" si="541"/>
        <v>0</v>
      </c>
      <c r="BE242" s="13">
        <f t="shared" si="542"/>
        <v>0</v>
      </c>
      <c r="BF242" s="13">
        <f t="shared" si="543"/>
        <v>0</v>
      </c>
      <c r="BG242" s="13">
        <f t="shared" si="544"/>
        <v>0</v>
      </c>
      <c r="BH242" s="13">
        <f t="shared" si="545"/>
        <v>0</v>
      </c>
      <c r="BI242" s="13">
        <f t="shared" si="546"/>
        <v>0</v>
      </c>
      <c r="BJ242" s="13">
        <f t="shared" si="547"/>
        <v>0</v>
      </c>
      <c r="BK242" s="13">
        <f t="shared" si="548"/>
        <v>0</v>
      </c>
      <c r="BL242" s="13">
        <f t="shared" si="549"/>
        <v>0</v>
      </c>
      <c r="BM242" s="13">
        <f t="shared" si="550"/>
        <v>0</v>
      </c>
      <c r="BN242" s="13">
        <f t="shared" si="551"/>
        <v>0</v>
      </c>
      <c r="BO242" s="13">
        <f t="shared" si="552"/>
        <v>1</v>
      </c>
      <c r="BP242" s="13">
        <f t="shared" si="553"/>
        <v>0</v>
      </c>
      <c r="BQ242" s="13">
        <f t="shared" si="554"/>
        <v>0</v>
      </c>
      <c r="BR242" s="13">
        <f t="shared" si="555"/>
        <v>0</v>
      </c>
      <c r="BS242" s="13">
        <f t="shared" si="556"/>
        <v>0</v>
      </c>
      <c r="BT242" s="13">
        <f t="shared" si="557"/>
        <v>0</v>
      </c>
      <c r="BU242" s="13">
        <f t="shared" si="558"/>
        <v>0</v>
      </c>
      <c r="BV242" s="13">
        <f t="shared" si="559"/>
        <v>0</v>
      </c>
      <c r="BW242" s="13">
        <f t="shared" si="560"/>
        <v>0</v>
      </c>
      <c r="BX242" s="13">
        <f t="shared" si="561"/>
        <v>0</v>
      </c>
      <c r="BY242" s="13">
        <f t="shared" si="562"/>
        <v>0</v>
      </c>
      <c r="BZ242" s="13">
        <f t="shared" si="563"/>
        <v>0</v>
      </c>
      <c r="CA242" s="13">
        <f t="shared" si="564"/>
        <v>0</v>
      </c>
      <c r="CB242" s="13">
        <f t="shared" si="565"/>
        <v>0</v>
      </c>
      <c r="CC242" s="13">
        <f t="shared" si="566"/>
        <v>0</v>
      </c>
      <c r="CD242" s="13">
        <f t="shared" si="567"/>
        <v>0</v>
      </c>
      <c r="CE242" s="13">
        <f t="shared" si="568"/>
        <v>0</v>
      </c>
      <c r="CF242" s="13">
        <f t="shared" si="569"/>
        <v>0</v>
      </c>
      <c r="CG242" s="13">
        <f t="shared" si="570"/>
        <v>0</v>
      </c>
      <c r="CH242" s="13">
        <f t="shared" si="571"/>
        <v>0</v>
      </c>
      <c r="CI242" s="13">
        <f t="shared" si="572"/>
        <v>0</v>
      </c>
      <c r="CJ242" s="13">
        <f t="shared" si="573"/>
        <v>0</v>
      </c>
      <c r="CK242" s="13">
        <f t="shared" si="574"/>
        <v>0</v>
      </c>
      <c r="CL242" s="13">
        <f t="shared" si="575"/>
        <v>0</v>
      </c>
      <c r="CM242" s="13">
        <f t="shared" si="576"/>
        <v>0</v>
      </c>
      <c r="CN242" s="13">
        <f t="shared" si="577"/>
        <v>0</v>
      </c>
      <c r="CO242" s="13">
        <f t="shared" si="578"/>
        <v>0</v>
      </c>
      <c r="CP242" s="13">
        <f t="shared" si="579"/>
        <v>0</v>
      </c>
      <c r="CQ242" s="13">
        <f t="shared" si="580"/>
        <v>0</v>
      </c>
      <c r="CR242" s="13">
        <f t="shared" si="581"/>
        <v>0</v>
      </c>
      <c r="CS242" s="13">
        <f t="shared" si="582"/>
        <v>0</v>
      </c>
      <c r="CT242" s="13">
        <f t="shared" si="583"/>
        <v>0</v>
      </c>
      <c r="CU242" s="13">
        <f t="shared" si="584"/>
        <v>0</v>
      </c>
      <c r="CV242" s="13">
        <f t="shared" si="585"/>
        <v>0</v>
      </c>
      <c r="CW242" s="13">
        <f t="shared" si="586"/>
        <v>0</v>
      </c>
      <c r="CX242" s="13">
        <f t="shared" si="587"/>
        <v>0</v>
      </c>
      <c r="CY242" s="13">
        <f t="shared" si="588"/>
        <v>0</v>
      </c>
      <c r="CZ242" s="13">
        <f t="shared" si="589"/>
        <v>0</v>
      </c>
      <c r="DA242" s="13">
        <f t="shared" si="590"/>
        <v>0</v>
      </c>
      <c r="DB242" s="13">
        <f t="shared" si="591"/>
        <v>0</v>
      </c>
      <c r="DC242" s="13">
        <f t="shared" si="592"/>
        <v>0</v>
      </c>
      <c r="DD242" s="13">
        <f t="shared" si="593"/>
        <v>0</v>
      </c>
      <c r="DE242" s="13">
        <f t="shared" si="594"/>
        <v>0</v>
      </c>
      <c r="DF242" s="13">
        <f t="shared" si="595"/>
        <v>0</v>
      </c>
      <c r="DG242" s="13">
        <f t="shared" si="596"/>
        <v>0</v>
      </c>
      <c r="DH242" s="13">
        <f t="shared" si="597"/>
        <v>0</v>
      </c>
      <c r="DI242" s="13">
        <f t="shared" si="598"/>
        <v>0</v>
      </c>
      <c r="DJ242" s="13">
        <f t="shared" si="599"/>
        <v>0</v>
      </c>
      <c r="DK242" s="13">
        <f t="shared" si="600"/>
        <v>0</v>
      </c>
      <c r="DL242" s="13">
        <f t="shared" si="601"/>
        <v>0</v>
      </c>
      <c r="DM242" s="13">
        <f t="shared" si="602"/>
        <v>0</v>
      </c>
      <c r="DN242" s="13">
        <f t="shared" si="603"/>
        <v>0</v>
      </c>
      <c r="DO242" s="13">
        <f t="shared" si="604"/>
        <v>0</v>
      </c>
      <c r="DP242" s="13">
        <f t="shared" si="605"/>
        <v>0</v>
      </c>
      <c r="DQ242" s="13">
        <f t="shared" si="606"/>
        <v>0</v>
      </c>
      <c r="DR242" s="13">
        <f t="shared" si="607"/>
        <v>0</v>
      </c>
      <c r="DS242" s="13">
        <f t="shared" si="608"/>
        <v>0</v>
      </c>
      <c r="DT242" s="13">
        <f t="shared" si="609"/>
        <v>0</v>
      </c>
      <c r="DU242" s="13">
        <f t="shared" si="610"/>
        <v>0</v>
      </c>
      <c r="DV242" s="13">
        <f t="shared" si="611"/>
        <v>0</v>
      </c>
      <c r="DW242" s="13">
        <f t="shared" si="612"/>
        <v>0</v>
      </c>
      <c r="DX242" s="13">
        <f t="shared" si="613"/>
        <v>0</v>
      </c>
      <c r="DY242" s="13">
        <f t="shared" si="614"/>
        <v>0</v>
      </c>
      <c r="DZ242" s="13">
        <f t="shared" si="615"/>
        <v>0</v>
      </c>
      <c r="EA242" s="13">
        <f t="shared" si="616"/>
        <v>0</v>
      </c>
      <c r="EB242" s="13">
        <f t="shared" si="617"/>
        <v>0</v>
      </c>
      <c r="EC242" s="13">
        <f t="shared" si="618"/>
        <v>0</v>
      </c>
      <c r="ED242" s="13">
        <f t="shared" si="619"/>
        <v>0</v>
      </c>
      <c r="EE242" s="13">
        <f t="shared" si="620"/>
        <v>0</v>
      </c>
      <c r="EF242" s="13">
        <f t="shared" si="621"/>
        <v>0</v>
      </c>
      <c r="EG242" s="13">
        <f t="shared" si="622"/>
        <v>0</v>
      </c>
      <c r="EH242" s="13">
        <f t="shared" si="623"/>
        <v>0</v>
      </c>
      <c r="EI242" s="13">
        <f t="shared" si="624"/>
        <v>0</v>
      </c>
      <c r="EJ242" s="13">
        <f t="shared" si="625"/>
        <v>0</v>
      </c>
      <c r="EK242" s="13">
        <f t="shared" si="626"/>
        <v>0</v>
      </c>
      <c r="EL242" s="13">
        <f t="shared" si="627"/>
        <v>0</v>
      </c>
      <c r="EM242" s="13">
        <f t="shared" si="628"/>
        <v>0</v>
      </c>
      <c r="EN242" s="13">
        <f t="shared" si="629"/>
        <v>0</v>
      </c>
      <c r="EO242" s="13">
        <f t="shared" si="630"/>
        <v>0</v>
      </c>
      <c r="EP242" s="13">
        <f t="shared" si="631"/>
        <v>0</v>
      </c>
      <c r="EQ242" s="13">
        <f t="shared" si="632"/>
        <v>0</v>
      </c>
      <c r="ER242" s="13">
        <f t="shared" si="633"/>
        <v>0</v>
      </c>
      <c r="ES242" s="13">
        <f t="shared" si="634"/>
        <v>0</v>
      </c>
      <c r="ET242" s="13">
        <f t="shared" si="635"/>
        <v>0</v>
      </c>
      <c r="EU242" s="13">
        <f t="shared" si="636"/>
        <v>0</v>
      </c>
      <c r="EV242" s="13">
        <f t="shared" si="637"/>
        <v>0</v>
      </c>
      <c r="EW242" s="13">
        <f t="shared" si="638"/>
        <v>1</v>
      </c>
      <c r="EX242" s="13">
        <f t="shared" si="639"/>
        <v>0</v>
      </c>
      <c r="EY242" s="13">
        <f t="shared" si="640"/>
        <v>0</v>
      </c>
      <c r="EZ242" s="13">
        <f t="shared" si="641"/>
        <v>0</v>
      </c>
      <c r="FA242" s="13">
        <f t="shared" si="642"/>
        <v>0</v>
      </c>
      <c r="FB242" s="13">
        <f t="shared" si="643"/>
        <v>0</v>
      </c>
      <c r="FC242" s="13">
        <f t="shared" si="644"/>
        <v>0</v>
      </c>
      <c r="FD242" s="13">
        <f t="shared" si="645"/>
        <v>0</v>
      </c>
      <c r="FE242" s="13">
        <f t="shared" si="646"/>
        <v>0</v>
      </c>
      <c r="FF242" s="13">
        <f t="shared" si="647"/>
        <v>0</v>
      </c>
      <c r="FG242" s="13">
        <f t="shared" si="648"/>
        <v>0</v>
      </c>
      <c r="FH242" s="13">
        <f t="shared" si="649"/>
        <v>0</v>
      </c>
      <c r="FI242" s="13">
        <f t="shared" si="650"/>
        <v>0</v>
      </c>
      <c r="FJ242" s="13">
        <f t="shared" si="651"/>
        <v>0</v>
      </c>
      <c r="FK242" s="13">
        <f t="shared" si="652"/>
        <v>0</v>
      </c>
      <c r="FL242" s="13">
        <f t="shared" si="653"/>
        <v>0</v>
      </c>
      <c r="FM242" s="13">
        <f t="shared" si="654"/>
        <v>0</v>
      </c>
      <c r="FN242" s="13">
        <f t="shared" si="655"/>
        <v>0</v>
      </c>
      <c r="FO242" s="13">
        <f t="shared" si="656"/>
        <v>0</v>
      </c>
      <c r="FP242" s="13">
        <f t="shared" si="657"/>
        <v>0</v>
      </c>
      <c r="FQ242" s="13">
        <f t="shared" si="658"/>
        <v>0</v>
      </c>
      <c r="FR242" s="13">
        <f t="shared" si="659"/>
        <v>0</v>
      </c>
      <c r="FS242" s="13">
        <f t="shared" si="660"/>
        <v>0</v>
      </c>
      <c r="FT242" s="13">
        <f t="shared" si="661"/>
        <v>0</v>
      </c>
      <c r="FU242" s="13">
        <f t="shared" si="662"/>
        <v>0</v>
      </c>
      <c r="FV242" s="13">
        <f t="shared" si="663"/>
        <v>0</v>
      </c>
      <c r="FW242" s="13">
        <f t="shared" si="664"/>
        <v>0</v>
      </c>
      <c r="FX242" s="13">
        <f t="shared" si="665"/>
        <v>0</v>
      </c>
      <c r="FY242" s="13">
        <f t="shared" si="666"/>
        <v>0</v>
      </c>
      <c r="FZ242" s="13">
        <f t="shared" si="667"/>
        <v>0</v>
      </c>
      <c r="GA242" s="13">
        <f t="shared" si="668"/>
        <v>0</v>
      </c>
      <c r="GB242" s="13">
        <f t="shared" si="669"/>
        <v>0</v>
      </c>
      <c r="GC242" s="13">
        <f t="shared" si="670"/>
        <v>0</v>
      </c>
      <c r="GD242" s="13">
        <f t="shared" si="671"/>
        <v>0</v>
      </c>
      <c r="GE242" s="13">
        <f t="shared" si="672"/>
        <v>0</v>
      </c>
      <c r="GF242" s="13">
        <f t="shared" si="673"/>
        <v>0</v>
      </c>
      <c r="GG242" s="13">
        <f t="shared" si="674"/>
        <v>0</v>
      </c>
      <c r="GH242" s="30">
        <f t="shared" si="675"/>
        <v>2</v>
      </c>
    </row>
    <row r="243" spans="1:190">
      <c r="A243" s="2">
        <f>'database including 834 studies'!A243</f>
        <v>242</v>
      </c>
      <c r="B243" s="2">
        <f>'database including 834 studies'!J243</f>
        <v>1</v>
      </c>
      <c r="C243" s="2">
        <f>'database including 834 studies'!K243</f>
        <v>3</v>
      </c>
      <c r="D243" s="2">
        <f>'database including 834 studies'!L243</f>
        <v>1</v>
      </c>
      <c r="E243" s="2">
        <f>'database including 834 studies'!M243</f>
        <v>0</v>
      </c>
      <c r="F243" s="2">
        <f>'database including 834 studies'!N243</f>
        <v>0</v>
      </c>
      <c r="G243" s="2">
        <f>'database including 834 studies'!O243</f>
        <v>1</v>
      </c>
      <c r="H243" s="2">
        <f>'database including 834 studies'!P243</f>
        <v>1</v>
      </c>
      <c r="I243" s="2">
        <f>'database including 834 studies'!Q243</f>
        <v>0</v>
      </c>
      <c r="J243" s="2">
        <f>'database including 834 studies'!R243</f>
        <v>2015</v>
      </c>
      <c r="K243" s="29">
        <f>'database including 834 studies'!A773</f>
        <v>772</v>
      </c>
      <c r="L243" s="2">
        <f>'database including 834 studies'!J773</f>
        <v>0</v>
      </c>
      <c r="M243" s="2">
        <f>'database including 834 studies'!K773</f>
        <v>3</v>
      </c>
      <c r="N243" s="2">
        <f>'database including 834 studies'!L773</f>
        <v>1</v>
      </c>
      <c r="O243" s="2">
        <f>'database including 834 studies'!M773</f>
        <v>1</v>
      </c>
      <c r="P243" s="2">
        <f>'database including 834 studies'!N773</f>
        <v>0</v>
      </c>
      <c r="Q243" s="2">
        <f>'database including 834 studies'!O773</f>
        <v>0</v>
      </c>
      <c r="R243" s="2">
        <f>'database including 834 studies'!P773</f>
        <v>1</v>
      </c>
      <c r="S243" s="2">
        <f>'database including 834 studies'!Q773</f>
        <v>0</v>
      </c>
      <c r="T243" s="2">
        <f>'database including 834 studies'!R773</f>
        <v>2022</v>
      </c>
      <c r="V243" s="13">
        <f t="shared" si="507"/>
        <v>0</v>
      </c>
      <c r="W243" s="13">
        <f t="shared" si="508"/>
        <v>0</v>
      </c>
      <c r="X243" s="13">
        <f t="shared" si="509"/>
        <v>0</v>
      </c>
      <c r="Y243" s="13">
        <f t="shared" si="510"/>
        <v>0</v>
      </c>
      <c r="Z243" s="13">
        <f t="shared" si="511"/>
        <v>0</v>
      </c>
      <c r="AA243" s="13">
        <f t="shared" si="512"/>
        <v>0</v>
      </c>
      <c r="AB243" s="13">
        <f t="shared" si="513"/>
        <v>0</v>
      </c>
      <c r="AC243" s="13">
        <f t="shared" si="514"/>
        <v>0</v>
      </c>
      <c r="AD243" s="13">
        <f t="shared" si="515"/>
        <v>0</v>
      </c>
      <c r="AE243" s="13">
        <f t="shared" si="516"/>
        <v>0</v>
      </c>
      <c r="AF243" s="13">
        <f t="shared" si="517"/>
        <v>0</v>
      </c>
      <c r="AG243" s="13">
        <f t="shared" si="518"/>
        <v>0</v>
      </c>
      <c r="AH243" s="13">
        <f t="shared" si="519"/>
        <v>0</v>
      </c>
      <c r="AI243" s="13">
        <f t="shared" si="520"/>
        <v>0</v>
      </c>
      <c r="AJ243" s="13">
        <f t="shared" si="521"/>
        <v>0</v>
      </c>
      <c r="AK243" s="13">
        <f t="shared" si="522"/>
        <v>0</v>
      </c>
      <c r="AL243" s="13">
        <f t="shared" si="523"/>
        <v>0</v>
      </c>
      <c r="AM243" s="13">
        <f t="shared" si="524"/>
        <v>0</v>
      </c>
      <c r="AN243" s="13">
        <f t="shared" si="525"/>
        <v>0</v>
      </c>
      <c r="AO243" s="13">
        <f t="shared" si="526"/>
        <v>0</v>
      </c>
      <c r="AP243" s="13">
        <f t="shared" si="527"/>
        <v>0</v>
      </c>
      <c r="AQ243" s="13">
        <f t="shared" si="528"/>
        <v>0</v>
      </c>
      <c r="AR243" s="13">
        <f t="shared" si="529"/>
        <v>0</v>
      </c>
      <c r="AS243" s="13">
        <f t="shared" si="530"/>
        <v>0</v>
      </c>
      <c r="AT243" s="13">
        <f t="shared" si="531"/>
        <v>0</v>
      </c>
      <c r="AU243" s="13">
        <f t="shared" si="532"/>
        <v>0</v>
      </c>
      <c r="AV243" s="13">
        <f t="shared" si="533"/>
        <v>0</v>
      </c>
      <c r="AW243" s="13">
        <f t="shared" si="534"/>
        <v>0</v>
      </c>
      <c r="AX243" s="13">
        <f t="shared" si="535"/>
        <v>0</v>
      </c>
      <c r="AY243" s="13">
        <f t="shared" si="536"/>
        <v>0</v>
      </c>
      <c r="AZ243" s="13">
        <f t="shared" si="537"/>
        <v>0</v>
      </c>
      <c r="BA243" s="13">
        <f t="shared" si="538"/>
        <v>0</v>
      </c>
      <c r="BB243" s="13">
        <f t="shared" si="539"/>
        <v>0</v>
      </c>
      <c r="BC243" s="13">
        <f t="shared" si="540"/>
        <v>0</v>
      </c>
      <c r="BD243" s="13">
        <f t="shared" si="541"/>
        <v>0</v>
      </c>
      <c r="BE243" s="13">
        <f t="shared" si="542"/>
        <v>0</v>
      </c>
      <c r="BF243" s="13">
        <f t="shared" si="543"/>
        <v>0</v>
      </c>
      <c r="BG243" s="13">
        <f t="shared" si="544"/>
        <v>0</v>
      </c>
      <c r="BH243" s="13">
        <f t="shared" si="545"/>
        <v>0</v>
      </c>
      <c r="BI243" s="13">
        <f t="shared" si="546"/>
        <v>0</v>
      </c>
      <c r="BJ243" s="13">
        <f t="shared" si="547"/>
        <v>1</v>
      </c>
      <c r="BK243" s="13">
        <f t="shared" si="548"/>
        <v>0</v>
      </c>
      <c r="BL243" s="13">
        <f t="shared" si="549"/>
        <v>0</v>
      </c>
      <c r="BM243" s="13">
        <f t="shared" si="550"/>
        <v>0</v>
      </c>
      <c r="BN243" s="13">
        <f t="shared" si="551"/>
        <v>0</v>
      </c>
      <c r="BO243" s="13">
        <f t="shared" si="552"/>
        <v>0</v>
      </c>
      <c r="BP243" s="13">
        <f t="shared" si="553"/>
        <v>0</v>
      </c>
      <c r="BQ243" s="13">
        <f t="shared" si="554"/>
        <v>0</v>
      </c>
      <c r="BR243" s="13">
        <f t="shared" si="555"/>
        <v>0</v>
      </c>
      <c r="BS243" s="13">
        <f t="shared" si="556"/>
        <v>0</v>
      </c>
      <c r="BT243" s="13">
        <f t="shared" si="557"/>
        <v>0</v>
      </c>
      <c r="BU243" s="13">
        <f t="shared" si="558"/>
        <v>0</v>
      </c>
      <c r="BV243" s="13">
        <f t="shared" si="559"/>
        <v>0</v>
      </c>
      <c r="BW243" s="13">
        <f t="shared" si="560"/>
        <v>0</v>
      </c>
      <c r="BX243" s="13">
        <f t="shared" si="561"/>
        <v>0</v>
      </c>
      <c r="BY243" s="13">
        <f t="shared" si="562"/>
        <v>0</v>
      </c>
      <c r="BZ243" s="13">
        <f t="shared" si="563"/>
        <v>0</v>
      </c>
      <c r="CA243" s="13">
        <f t="shared" si="564"/>
        <v>0</v>
      </c>
      <c r="CB243" s="13">
        <f t="shared" si="565"/>
        <v>0</v>
      </c>
      <c r="CC243" s="13">
        <f t="shared" si="566"/>
        <v>0</v>
      </c>
      <c r="CD243" s="13">
        <f t="shared" si="567"/>
        <v>0</v>
      </c>
      <c r="CE243" s="13">
        <f t="shared" si="568"/>
        <v>0</v>
      </c>
      <c r="CF243" s="13">
        <f t="shared" si="569"/>
        <v>0</v>
      </c>
      <c r="CG243" s="13">
        <f t="shared" si="570"/>
        <v>0</v>
      </c>
      <c r="CH243" s="13">
        <f t="shared" si="571"/>
        <v>0</v>
      </c>
      <c r="CI243" s="13">
        <f t="shared" si="572"/>
        <v>0</v>
      </c>
      <c r="CJ243" s="13">
        <f t="shared" si="573"/>
        <v>0</v>
      </c>
      <c r="CK243" s="13">
        <f t="shared" si="574"/>
        <v>0</v>
      </c>
      <c r="CL243" s="13">
        <f t="shared" si="575"/>
        <v>0</v>
      </c>
      <c r="CM243" s="13">
        <f t="shared" si="576"/>
        <v>0</v>
      </c>
      <c r="CN243" s="13">
        <f t="shared" si="577"/>
        <v>0</v>
      </c>
      <c r="CO243" s="13">
        <f t="shared" si="578"/>
        <v>0</v>
      </c>
      <c r="CP243" s="13">
        <f t="shared" si="579"/>
        <v>0</v>
      </c>
      <c r="CQ243" s="13">
        <f t="shared" si="580"/>
        <v>0</v>
      </c>
      <c r="CR243" s="13">
        <f t="shared" si="581"/>
        <v>0</v>
      </c>
      <c r="CS243" s="13">
        <f t="shared" si="582"/>
        <v>0</v>
      </c>
      <c r="CT243" s="13">
        <f t="shared" si="583"/>
        <v>0</v>
      </c>
      <c r="CU243" s="13">
        <f t="shared" si="584"/>
        <v>0</v>
      </c>
      <c r="CV243" s="13">
        <f t="shared" si="585"/>
        <v>0</v>
      </c>
      <c r="CW243" s="13">
        <f t="shared" si="586"/>
        <v>0</v>
      </c>
      <c r="CX243" s="13">
        <f t="shared" si="587"/>
        <v>0</v>
      </c>
      <c r="CY243" s="13">
        <f t="shared" si="588"/>
        <v>0</v>
      </c>
      <c r="CZ243" s="13">
        <f t="shared" si="589"/>
        <v>0</v>
      </c>
      <c r="DA243" s="13">
        <f t="shared" si="590"/>
        <v>0</v>
      </c>
      <c r="DB243" s="13">
        <f t="shared" si="591"/>
        <v>0</v>
      </c>
      <c r="DC243" s="13">
        <f t="shared" si="592"/>
        <v>0</v>
      </c>
      <c r="DD243" s="13">
        <f t="shared" si="593"/>
        <v>0</v>
      </c>
      <c r="DE243" s="13">
        <f t="shared" si="594"/>
        <v>0</v>
      </c>
      <c r="DF243" s="13">
        <f t="shared" si="595"/>
        <v>0</v>
      </c>
      <c r="DG243" s="13">
        <f t="shared" si="596"/>
        <v>0</v>
      </c>
      <c r="DH243" s="13">
        <f t="shared" si="597"/>
        <v>0</v>
      </c>
      <c r="DI243" s="13">
        <f t="shared" si="598"/>
        <v>0</v>
      </c>
      <c r="DJ243" s="13">
        <f t="shared" si="599"/>
        <v>0</v>
      </c>
      <c r="DK243" s="13">
        <f t="shared" si="600"/>
        <v>0</v>
      </c>
      <c r="DL243" s="13">
        <f t="shared" si="601"/>
        <v>0</v>
      </c>
      <c r="DM243" s="13">
        <f t="shared" si="602"/>
        <v>0</v>
      </c>
      <c r="DN243" s="13">
        <f t="shared" si="603"/>
        <v>0</v>
      </c>
      <c r="DO243" s="13">
        <f t="shared" si="604"/>
        <v>0</v>
      </c>
      <c r="DP243" s="13">
        <f t="shared" si="605"/>
        <v>0</v>
      </c>
      <c r="DQ243" s="13">
        <f t="shared" si="606"/>
        <v>0</v>
      </c>
      <c r="DR243" s="13">
        <f t="shared" si="607"/>
        <v>0</v>
      </c>
      <c r="DS243" s="13">
        <f t="shared" si="608"/>
        <v>0</v>
      </c>
      <c r="DT243" s="13">
        <f t="shared" si="609"/>
        <v>0</v>
      </c>
      <c r="DU243" s="13">
        <f t="shared" si="610"/>
        <v>0</v>
      </c>
      <c r="DV243" s="13">
        <f t="shared" si="611"/>
        <v>0</v>
      </c>
      <c r="DW243" s="13">
        <f t="shared" si="612"/>
        <v>0</v>
      </c>
      <c r="DX243" s="13">
        <f t="shared" si="613"/>
        <v>0</v>
      </c>
      <c r="DY243" s="13">
        <f t="shared" si="614"/>
        <v>0</v>
      </c>
      <c r="DZ243" s="13">
        <f t="shared" si="615"/>
        <v>0</v>
      </c>
      <c r="EA243" s="13">
        <f t="shared" si="616"/>
        <v>0</v>
      </c>
      <c r="EB243" s="13">
        <f t="shared" si="617"/>
        <v>0</v>
      </c>
      <c r="EC243" s="13">
        <f t="shared" si="618"/>
        <v>0</v>
      </c>
      <c r="ED243" s="13">
        <f t="shared" si="619"/>
        <v>0</v>
      </c>
      <c r="EE243" s="13">
        <f t="shared" si="620"/>
        <v>0</v>
      </c>
      <c r="EF243" s="13">
        <f t="shared" si="621"/>
        <v>0</v>
      </c>
      <c r="EG243" s="13">
        <f t="shared" si="622"/>
        <v>0</v>
      </c>
      <c r="EH243" s="13">
        <f t="shared" si="623"/>
        <v>0</v>
      </c>
      <c r="EI243" s="13">
        <f t="shared" si="624"/>
        <v>0</v>
      </c>
      <c r="EJ243" s="13">
        <f t="shared" si="625"/>
        <v>0</v>
      </c>
      <c r="EK243" s="13">
        <f t="shared" si="626"/>
        <v>0</v>
      </c>
      <c r="EL243" s="13">
        <f t="shared" si="627"/>
        <v>0</v>
      </c>
      <c r="EM243" s="13">
        <f t="shared" si="628"/>
        <v>0</v>
      </c>
      <c r="EN243" s="13">
        <f t="shared" si="629"/>
        <v>0</v>
      </c>
      <c r="EO243" s="13">
        <f t="shared" si="630"/>
        <v>0</v>
      </c>
      <c r="EP243" s="13">
        <f t="shared" si="631"/>
        <v>0</v>
      </c>
      <c r="EQ243" s="13">
        <f t="shared" si="632"/>
        <v>0</v>
      </c>
      <c r="ER243" s="13">
        <f t="shared" si="633"/>
        <v>0</v>
      </c>
      <c r="ES243" s="13">
        <f t="shared" si="634"/>
        <v>0</v>
      </c>
      <c r="ET243" s="13">
        <f t="shared" si="635"/>
        <v>0</v>
      </c>
      <c r="EU243" s="13">
        <f t="shared" si="636"/>
        <v>0</v>
      </c>
      <c r="EV243" s="13">
        <f t="shared" si="637"/>
        <v>0</v>
      </c>
      <c r="EW243" s="13">
        <f t="shared" si="638"/>
        <v>1</v>
      </c>
      <c r="EX243" s="13">
        <f t="shared" si="639"/>
        <v>0</v>
      </c>
      <c r="EY243" s="13">
        <f t="shared" si="640"/>
        <v>0</v>
      </c>
      <c r="EZ243" s="13">
        <f t="shared" si="641"/>
        <v>0</v>
      </c>
      <c r="FA243" s="13">
        <f t="shared" si="642"/>
        <v>0</v>
      </c>
      <c r="FB243" s="13">
        <f t="shared" si="643"/>
        <v>0</v>
      </c>
      <c r="FC243" s="13">
        <f t="shared" si="644"/>
        <v>0</v>
      </c>
      <c r="FD243" s="13">
        <f t="shared" si="645"/>
        <v>0</v>
      </c>
      <c r="FE243" s="13">
        <f t="shared" si="646"/>
        <v>0</v>
      </c>
      <c r="FF243" s="13">
        <f t="shared" si="647"/>
        <v>0</v>
      </c>
      <c r="FG243" s="13">
        <f t="shared" si="648"/>
        <v>0</v>
      </c>
      <c r="FH243" s="13">
        <f t="shared" si="649"/>
        <v>0</v>
      </c>
      <c r="FI243" s="13">
        <f t="shared" si="650"/>
        <v>0</v>
      </c>
      <c r="FJ243" s="13">
        <f t="shared" si="651"/>
        <v>0</v>
      </c>
      <c r="FK243" s="13">
        <f t="shared" si="652"/>
        <v>0</v>
      </c>
      <c r="FL243" s="13">
        <f t="shared" si="653"/>
        <v>0</v>
      </c>
      <c r="FM243" s="13">
        <f t="shared" si="654"/>
        <v>0</v>
      </c>
      <c r="FN243" s="13">
        <f t="shared" si="655"/>
        <v>0</v>
      </c>
      <c r="FO243" s="13">
        <f t="shared" si="656"/>
        <v>0</v>
      </c>
      <c r="FP243" s="13">
        <f t="shared" si="657"/>
        <v>0</v>
      </c>
      <c r="FQ243" s="13">
        <f t="shared" si="658"/>
        <v>0</v>
      </c>
      <c r="FR243" s="13">
        <f t="shared" si="659"/>
        <v>0</v>
      </c>
      <c r="FS243" s="13">
        <f t="shared" si="660"/>
        <v>0</v>
      </c>
      <c r="FT243" s="13">
        <f t="shared" si="661"/>
        <v>0</v>
      </c>
      <c r="FU243" s="13">
        <f t="shared" si="662"/>
        <v>0</v>
      </c>
      <c r="FV243" s="13">
        <f t="shared" si="663"/>
        <v>0</v>
      </c>
      <c r="FW243" s="13">
        <f t="shared" si="664"/>
        <v>0</v>
      </c>
      <c r="FX243" s="13">
        <f t="shared" si="665"/>
        <v>0</v>
      </c>
      <c r="FY243" s="13">
        <f t="shared" si="666"/>
        <v>0</v>
      </c>
      <c r="FZ243" s="13">
        <f t="shared" si="667"/>
        <v>0</v>
      </c>
      <c r="GA243" s="13">
        <f t="shared" si="668"/>
        <v>0</v>
      </c>
      <c r="GB243" s="13">
        <f t="shared" si="669"/>
        <v>0</v>
      </c>
      <c r="GC243" s="13">
        <f t="shared" si="670"/>
        <v>0</v>
      </c>
      <c r="GD243" s="13">
        <f t="shared" si="671"/>
        <v>0</v>
      </c>
      <c r="GE243" s="13">
        <f t="shared" si="672"/>
        <v>0</v>
      </c>
      <c r="GF243" s="13">
        <f t="shared" si="673"/>
        <v>0</v>
      </c>
      <c r="GG243" s="13">
        <f t="shared" si="674"/>
        <v>0</v>
      </c>
      <c r="GH243" s="30">
        <f t="shared" si="675"/>
        <v>2</v>
      </c>
    </row>
    <row r="244" spans="1:190">
      <c r="A244" s="2">
        <f>'database including 834 studies'!A244</f>
        <v>243</v>
      </c>
      <c r="B244" s="2">
        <f>'database including 834 studies'!J244</f>
        <v>1</v>
      </c>
      <c r="C244" s="2">
        <f>'database including 834 studies'!K244</f>
        <v>3</v>
      </c>
      <c r="D244" s="2">
        <f>'database including 834 studies'!L244</f>
        <v>1</v>
      </c>
      <c r="E244" s="2">
        <f>'database including 834 studies'!M244</f>
        <v>1</v>
      </c>
      <c r="F244" s="2">
        <f>'database including 834 studies'!N244</f>
        <v>0</v>
      </c>
      <c r="G244" s="2">
        <f>'database including 834 studies'!O244</f>
        <v>1</v>
      </c>
      <c r="H244" s="2">
        <f>'database including 834 studies'!P244</f>
        <v>0</v>
      </c>
      <c r="I244" s="2">
        <f>'database including 834 studies'!Q244</f>
        <v>0</v>
      </c>
      <c r="J244" s="2">
        <f>'database including 834 studies'!R244</f>
        <v>2016</v>
      </c>
      <c r="K244" s="29">
        <f>'database including 834 studies'!A774</f>
        <v>773</v>
      </c>
      <c r="L244" s="2">
        <f>'database including 834 studies'!J774</f>
        <v>0</v>
      </c>
      <c r="M244" s="2">
        <f>'database including 834 studies'!K774</f>
        <v>3</v>
      </c>
      <c r="N244" s="2">
        <f>'database including 834 studies'!L774</f>
        <v>1</v>
      </c>
      <c r="O244" s="2">
        <f>'database including 834 studies'!M774</f>
        <v>1</v>
      </c>
      <c r="P244" s="2">
        <f>'database including 834 studies'!N774</f>
        <v>0</v>
      </c>
      <c r="Q244" s="2">
        <f>'database including 834 studies'!O774</f>
        <v>0</v>
      </c>
      <c r="R244" s="2">
        <f>'database including 834 studies'!P774</f>
        <v>1</v>
      </c>
      <c r="S244" s="2">
        <f>'database including 834 studies'!Q774</f>
        <v>0</v>
      </c>
      <c r="T244" s="2">
        <f>'database including 834 studies'!R774</f>
        <v>2020</v>
      </c>
      <c r="V244" s="13">
        <f t="shared" si="507"/>
        <v>0</v>
      </c>
      <c r="W244" s="13">
        <f t="shared" si="508"/>
        <v>0</v>
      </c>
      <c r="X244" s="13">
        <f t="shared" si="509"/>
        <v>0</v>
      </c>
      <c r="Y244" s="13">
        <f t="shared" si="510"/>
        <v>0</v>
      </c>
      <c r="Z244" s="13">
        <f t="shared" si="511"/>
        <v>0</v>
      </c>
      <c r="AA244" s="13">
        <f t="shared" si="512"/>
        <v>0</v>
      </c>
      <c r="AB244" s="13">
        <f t="shared" si="513"/>
        <v>0</v>
      </c>
      <c r="AC244" s="13">
        <f t="shared" si="514"/>
        <v>0</v>
      </c>
      <c r="AD244" s="13">
        <f t="shared" si="515"/>
        <v>0</v>
      </c>
      <c r="AE244" s="13">
        <f t="shared" si="516"/>
        <v>0</v>
      </c>
      <c r="AF244" s="13">
        <f t="shared" si="517"/>
        <v>0</v>
      </c>
      <c r="AG244" s="13">
        <f t="shared" si="518"/>
        <v>0</v>
      </c>
      <c r="AH244" s="13">
        <f t="shared" si="519"/>
        <v>0</v>
      </c>
      <c r="AI244" s="13">
        <f t="shared" si="520"/>
        <v>0</v>
      </c>
      <c r="AJ244" s="13">
        <f t="shared" si="521"/>
        <v>0</v>
      </c>
      <c r="AK244" s="13">
        <f t="shared" si="522"/>
        <v>0</v>
      </c>
      <c r="AL244" s="13">
        <f t="shared" si="523"/>
        <v>0</v>
      </c>
      <c r="AM244" s="13">
        <f t="shared" si="524"/>
        <v>0</v>
      </c>
      <c r="AN244" s="13">
        <f t="shared" si="525"/>
        <v>0</v>
      </c>
      <c r="AO244" s="13">
        <f t="shared" si="526"/>
        <v>0</v>
      </c>
      <c r="AP244" s="13">
        <f t="shared" si="527"/>
        <v>0</v>
      </c>
      <c r="AQ244" s="13">
        <f t="shared" si="528"/>
        <v>0</v>
      </c>
      <c r="AR244" s="13">
        <f t="shared" si="529"/>
        <v>0</v>
      </c>
      <c r="AS244" s="13">
        <f t="shared" si="530"/>
        <v>0</v>
      </c>
      <c r="AT244" s="13">
        <f t="shared" si="531"/>
        <v>0</v>
      </c>
      <c r="AU244" s="13">
        <f t="shared" si="532"/>
        <v>0</v>
      </c>
      <c r="AV244" s="13">
        <f t="shared" si="533"/>
        <v>0</v>
      </c>
      <c r="AW244" s="13">
        <f t="shared" si="534"/>
        <v>0</v>
      </c>
      <c r="AX244" s="13">
        <f t="shared" si="535"/>
        <v>0</v>
      </c>
      <c r="AY244" s="13">
        <f t="shared" si="536"/>
        <v>0</v>
      </c>
      <c r="AZ244" s="13">
        <f t="shared" si="537"/>
        <v>0</v>
      </c>
      <c r="BA244" s="13">
        <f t="shared" si="538"/>
        <v>0</v>
      </c>
      <c r="BB244" s="13">
        <f t="shared" si="539"/>
        <v>0</v>
      </c>
      <c r="BC244" s="13">
        <f t="shared" si="540"/>
        <v>0</v>
      </c>
      <c r="BD244" s="13">
        <f t="shared" si="541"/>
        <v>0</v>
      </c>
      <c r="BE244" s="13">
        <f t="shared" si="542"/>
        <v>0</v>
      </c>
      <c r="BF244" s="13">
        <f t="shared" si="543"/>
        <v>0</v>
      </c>
      <c r="BG244" s="13">
        <f t="shared" si="544"/>
        <v>0</v>
      </c>
      <c r="BH244" s="13">
        <f t="shared" si="545"/>
        <v>0</v>
      </c>
      <c r="BI244" s="13">
        <f t="shared" si="546"/>
        <v>0</v>
      </c>
      <c r="BJ244" s="13">
        <f t="shared" si="547"/>
        <v>0</v>
      </c>
      <c r="BK244" s="13">
        <f t="shared" si="548"/>
        <v>1</v>
      </c>
      <c r="BL244" s="13">
        <f t="shared" si="549"/>
        <v>0</v>
      </c>
      <c r="BM244" s="13">
        <f t="shared" si="550"/>
        <v>0</v>
      </c>
      <c r="BN244" s="13">
        <f t="shared" si="551"/>
        <v>0</v>
      </c>
      <c r="BO244" s="13">
        <f t="shared" si="552"/>
        <v>0</v>
      </c>
      <c r="BP244" s="13">
        <f t="shared" si="553"/>
        <v>0</v>
      </c>
      <c r="BQ244" s="13">
        <f t="shared" si="554"/>
        <v>0</v>
      </c>
      <c r="BR244" s="13">
        <f t="shared" si="555"/>
        <v>0</v>
      </c>
      <c r="BS244" s="13">
        <f t="shared" si="556"/>
        <v>0</v>
      </c>
      <c r="BT244" s="13">
        <f t="shared" si="557"/>
        <v>0</v>
      </c>
      <c r="BU244" s="13">
        <f t="shared" si="558"/>
        <v>0</v>
      </c>
      <c r="BV244" s="13">
        <f t="shared" si="559"/>
        <v>0</v>
      </c>
      <c r="BW244" s="13">
        <f t="shared" si="560"/>
        <v>0</v>
      </c>
      <c r="BX244" s="13">
        <f t="shared" si="561"/>
        <v>0</v>
      </c>
      <c r="BY244" s="13">
        <f t="shared" si="562"/>
        <v>0</v>
      </c>
      <c r="BZ244" s="13">
        <f t="shared" si="563"/>
        <v>0</v>
      </c>
      <c r="CA244" s="13">
        <f t="shared" si="564"/>
        <v>0</v>
      </c>
      <c r="CB244" s="13">
        <f t="shared" si="565"/>
        <v>0</v>
      </c>
      <c r="CC244" s="13">
        <f t="shared" si="566"/>
        <v>0</v>
      </c>
      <c r="CD244" s="13">
        <f t="shared" si="567"/>
        <v>0</v>
      </c>
      <c r="CE244" s="13">
        <f t="shared" si="568"/>
        <v>0</v>
      </c>
      <c r="CF244" s="13">
        <f t="shared" si="569"/>
        <v>0</v>
      </c>
      <c r="CG244" s="13">
        <f t="shared" si="570"/>
        <v>0</v>
      </c>
      <c r="CH244" s="13">
        <f t="shared" si="571"/>
        <v>0</v>
      </c>
      <c r="CI244" s="13">
        <f t="shared" si="572"/>
        <v>0</v>
      </c>
      <c r="CJ244" s="13">
        <f t="shared" si="573"/>
        <v>0</v>
      </c>
      <c r="CK244" s="13">
        <f t="shared" si="574"/>
        <v>0</v>
      </c>
      <c r="CL244" s="13">
        <f t="shared" si="575"/>
        <v>0</v>
      </c>
      <c r="CM244" s="13">
        <f t="shared" si="576"/>
        <v>0</v>
      </c>
      <c r="CN244" s="13">
        <f t="shared" si="577"/>
        <v>0</v>
      </c>
      <c r="CO244" s="13">
        <f t="shared" si="578"/>
        <v>0</v>
      </c>
      <c r="CP244" s="13">
        <f t="shared" si="579"/>
        <v>0</v>
      </c>
      <c r="CQ244" s="13">
        <f t="shared" si="580"/>
        <v>0</v>
      </c>
      <c r="CR244" s="13">
        <f t="shared" si="581"/>
        <v>0</v>
      </c>
      <c r="CS244" s="13">
        <f t="shared" si="582"/>
        <v>0</v>
      </c>
      <c r="CT244" s="13">
        <f t="shared" si="583"/>
        <v>0</v>
      </c>
      <c r="CU244" s="13">
        <f t="shared" si="584"/>
        <v>0</v>
      </c>
      <c r="CV244" s="13">
        <f t="shared" si="585"/>
        <v>0</v>
      </c>
      <c r="CW244" s="13">
        <f t="shared" si="586"/>
        <v>0</v>
      </c>
      <c r="CX244" s="13">
        <f t="shared" si="587"/>
        <v>0</v>
      </c>
      <c r="CY244" s="13">
        <f t="shared" si="588"/>
        <v>0</v>
      </c>
      <c r="CZ244" s="13">
        <f t="shared" si="589"/>
        <v>0</v>
      </c>
      <c r="DA244" s="13">
        <f t="shared" si="590"/>
        <v>0</v>
      </c>
      <c r="DB244" s="13">
        <f t="shared" si="591"/>
        <v>0</v>
      </c>
      <c r="DC244" s="13">
        <f t="shared" si="592"/>
        <v>0</v>
      </c>
      <c r="DD244" s="13">
        <f t="shared" si="593"/>
        <v>0</v>
      </c>
      <c r="DE244" s="13">
        <f t="shared" si="594"/>
        <v>0</v>
      </c>
      <c r="DF244" s="13">
        <f t="shared" si="595"/>
        <v>0</v>
      </c>
      <c r="DG244" s="13">
        <f t="shared" si="596"/>
        <v>0</v>
      </c>
      <c r="DH244" s="13">
        <f t="shared" si="597"/>
        <v>0</v>
      </c>
      <c r="DI244" s="13">
        <f t="shared" si="598"/>
        <v>0</v>
      </c>
      <c r="DJ244" s="13">
        <f t="shared" si="599"/>
        <v>0</v>
      </c>
      <c r="DK244" s="13">
        <f t="shared" si="600"/>
        <v>0</v>
      </c>
      <c r="DL244" s="13">
        <f t="shared" si="601"/>
        <v>0</v>
      </c>
      <c r="DM244" s="13">
        <f t="shared" si="602"/>
        <v>0</v>
      </c>
      <c r="DN244" s="13">
        <f t="shared" si="603"/>
        <v>0</v>
      </c>
      <c r="DO244" s="13">
        <f t="shared" si="604"/>
        <v>0</v>
      </c>
      <c r="DP244" s="13">
        <f t="shared" si="605"/>
        <v>0</v>
      </c>
      <c r="DQ244" s="13">
        <f t="shared" si="606"/>
        <v>0</v>
      </c>
      <c r="DR244" s="13">
        <f t="shared" si="607"/>
        <v>0</v>
      </c>
      <c r="DS244" s="13">
        <f t="shared" si="608"/>
        <v>0</v>
      </c>
      <c r="DT244" s="13">
        <f t="shared" si="609"/>
        <v>0</v>
      </c>
      <c r="DU244" s="13">
        <f t="shared" si="610"/>
        <v>0</v>
      </c>
      <c r="DV244" s="13">
        <f t="shared" si="611"/>
        <v>0</v>
      </c>
      <c r="DW244" s="13">
        <f t="shared" si="612"/>
        <v>0</v>
      </c>
      <c r="DX244" s="13">
        <f t="shared" si="613"/>
        <v>0</v>
      </c>
      <c r="DY244" s="13">
        <f t="shared" si="614"/>
        <v>0</v>
      </c>
      <c r="DZ244" s="13">
        <f t="shared" si="615"/>
        <v>0</v>
      </c>
      <c r="EA244" s="13">
        <f t="shared" si="616"/>
        <v>0</v>
      </c>
      <c r="EB244" s="13">
        <f t="shared" si="617"/>
        <v>0</v>
      </c>
      <c r="EC244" s="13">
        <f t="shared" si="618"/>
        <v>0</v>
      </c>
      <c r="ED244" s="13">
        <f t="shared" si="619"/>
        <v>0</v>
      </c>
      <c r="EE244" s="13">
        <f t="shared" si="620"/>
        <v>0</v>
      </c>
      <c r="EF244" s="13">
        <f t="shared" si="621"/>
        <v>0</v>
      </c>
      <c r="EG244" s="13">
        <f t="shared" si="622"/>
        <v>0</v>
      </c>
      <c r="EH244" s="13">
        <f t="shared" si="623"/>
        <v>0</v>
      </c>
      <c r="EI244" s="13">
        <f t="shared" si="624"/>
        <v>0</v>
      </c>
      <c r="EJ244" s="13">
        <f t="shared" si="625"/>
        <v>0</v>
      </c>
      <c r="EK244" s="13">
        <f t="shared" si="626"/>
        <v>0</v>
      </c>
      <c r="EL244" s="13">
        <f t="shared" si="627"/>
        <v>0</v>
      </c>
      <c r="EM244" s="13">
        <f t="shared" si="628"/>
        <v>0</v>
      </c>
      <c r="EN244" s="13">
        <f t="shared" si="629"/>
        <v>0</v>
      </c>
      <c r="EO244" s="13">
        <f t="shared" si="630"/>
        <v>0</v>
      </c>
      <c r="EP244" s="13">
        <f t="shared" si="631"/>
        <v>0</v>
      </c>
      <c r="EQ244" s="13">
        <f t="shared" si="632"/>
        <v>0</v>
      </c>
      <c r="ER244" s="13">
        <f t="shared" si="633"/>
        <v>0</v>
      </c>
      <c r="ES244" s="13">
        <f t="shared" si="634"/>
        <v>0</v>
      </c>
      <c r="ET244" s="13">
        <f t="shared" si="635"/>
        <v>0</v>
      </c>
      <c r="EU244" s="13">
        <f t="shared" si="636"/>
        <v>1</v>
      </c>
      <c r="EV244" s="13">
        <f t="shared" si="637"/>
        <v>0</v>
      </c>
      <c r="EW244" s="13">
        <f t="shared" si="638"/>
        <v>0</v>
      </c>
      <c r="EX244" s="13">
        <f t="shared" si="639"/>
        <v>0</v>
      </c>
      <c r="EY244" s="13">
        <f t="shared" si="640"/>
        <v>0</v>
      </c>
      <c r="EZ244" s="13">
        <f t="shared" si="641"/>
        <v>0</v>
      </c>
      <c r="FA244" s="13">
        <f t="shared" si="642"/>
        <v>0</v>
      </c>
      <c r="FB244" s="13">
        <f t="shared" si="643"/>
        <v>0</v>
      </c>
      <c r="FC244" s="13">
        <f t="shared" si="644"/>
        <v>0</v>
      </c>
      <c r="FD244" s="13">
        <f t="shared" si="645"/>
        <v>0</v>
      </c>
      <c r="FE244" s="13">
        <f t="shared" si="646"/>
        <v>0</v>
      </c>
      <c r="FF244" s="13">
        <f t="shared" si="647"/>
        <v>0</v>
      </c>
      <c r="FG244" s="13">
        <f t="shared" si="648"/>
        <v>0</v>
      </c>
      <c r="FH244" s="13">
        <f t="shared" si="649"/>
        <v>0</v>
      </c>
      <c r="FI244" s="13">
        <f t="shared" si="650"/>
        <v>0</v>
      </c>
      <c r="FJ244" s="13">
        <f t="shared" si="651"/>
        <v>0</v>
      </c>
      <c r="FK244" s="13">
        <f t="shared" si="652"/>
        <v>0</v>
      </c>
      <c r="FL244" s="13">
        <f t="shared" si="653"/>
        <v>0</v>
      </c>
      <c r="FM244" s="13">
        <f t="shared" si="654"/>
        <v>0</v>
      </c>
      <c r="FN244" s="13">
        <f t="shared" si="655"/>
        <v>0</v>
      </c>
      <c r="FO244" s="13">
        <f t="shared" si="656"/>
        <v>0</v>
      </c>
      <c r="FP244" s="13">
        <f t="shared" si="657"/>
        <v>0</v>
      </c>
      <c r="FQ244" s="13">
        <f t="shared" si="658"/>
        <v>0</v>
      </c>
      <c r="FR244" s="13">
        <f t="shared" si="659"/>
        <v>0</v>
      </c>
      <c r="FS244" s="13">
        <f t="shared" si="660"/>
        <v>0</v>
      </c>
      <c r="FT244" s="13">
        <f t="shared" si="661"/>
        <v>0</v>
      </c>
      <c r="FU244" s="13">
        <f t="shared" si="662"/>
        <v>0</v>
      </c>
      <c r="FV244" s="13">
        <f t="shared" si="663"/>
        <v>0</v>
      </c>
      <c r="FW244" s="13">
        <f t="shared" si="664"/>
        <v>0</v>
      </c>
      <c r="FX244" s="13">
        <f t="shared" si="665"/>
        <v>0</v>
      </c>
      <c r="FY244" s="13">
        <f t="shared" si="666"/>
        <v>0</v>
      </c>
      <c r="FZ244" s="13">
        <f t="shared" si="667"/>
        <v>0</v>
      </c>
      <c r="GA244" s="13">
        <f t="shared" si="668"/>
        <v>0</v>
      </c>
      <c r="GB244" s="13">
        <f t="shared" si="669"/>
        <v>0</v>
      </c>
      <c r="GC244" s="13">
        <f t="shared" si="670"/>
        <v>0</v>
      </c>
      <c r="GD244" s="13">
        <f t="shared" si="671"/>
        <v>0</v>
      </c>
      <c r="GE244" s="13">
        <f t="shared" si="672"/>
        <v>0</v>
      </c>
      <c r="GF244" s="13">
        <f t="shared" si="673"/>
        <v>0</v>
      </c>
      <c r="GG244" s="13">
        <f t="shared" si="674"/>
        <v>0</v>
      </c>
      <c r="GH244" s="30">
        <f t="shared" si="675"/>
        <v>2</v>
      </c>
    </row>
    <row r="245" spans="1:190">
      <c r="A245" s="2">
        <f>'database including 834 studies'!A245</f>
        <v>244</v>
      </c>
      <c r="B245" s="2">
        <f>'database including 834 studies'!J245</f>
        <v>1</v>
      </c>
      <c r="C245" s="2">
        <f>'database including 834 studies'!K245</f>
        <v>3</v>
      </c>
      <c r="D245" s="2">
        <f>'database including 834 studies'!L245</f>
        <v>1</v>
      </c>
      <c r="E245" s="2">
        <f>'database including 834 studies'!M245</f>
        <v>1</v>
      </c>
      <c r="F245" s="2">
        <f>'database including 834 studies'!N245</f>
        <v>0</v>
      </c>
      <c r="G245" s="2">
        <f>'database including 834 studies'!O245</f>
        <v>0</v>
      </c>
      <c r="H245" s="2">
        <f>'database including 834 studies'!P245</f>
        <v>1</v>
      </c>
      <c r="I245" s="2">
        <f>'database including 834 studies'!Q245</f>
        <v>0</v>
      </c>
      <c r="J245" s="2">
        <f>'database including 834 studies'!R245</f>
        <v>2016</v>
      </c>
      <c r="K245" s="29">
        <f>'database including 834 studies'!A775</f>
        <v>774</v>
      </c>
      <c r="L245" s="2">
        <f>'database including 834 studies'!J775</f>
        <v>0</v>
      </c>
      <c r="M245" s="2">
        <f>'database including 834 studies'!K775</f>
        <v>3</v>
      </c>
      <c r="N245" s="2">
        <f>'database including 834 studies'!L775</f>
        <v>0</v>
      </c>
      <c r="O245" s="2">
        <f>'database including 834 studies'!M775</f>
        <v>1</v>
      </c>
      <c r="P245" s="2">
        <f>'database including 834 studies'!N775</f>
        <v>1</v>
      </c>
      <c r="Q245" s="2">
        <f>'database including 834 studies'!O775</f>
        <v>0</v>
      </c>
      <c r="R245" s="2">
        <f>'database including 834 studies'!P775</f>
        <v>1</v>
      </c>
      <c r="S245" s="2">
        <f>'database including 834 studies'!Q775</f>
        <v>0</v>
      </c>
      <c r="T245" s="2">
        <f>'database including 834 studies'!R775</f>
        <v>2017</v>
      </c>
      <c r="V245" s="13">
        <f t="shared" si="507"/>
        <v>0</v>
      </c>
      <c r="W245" s="13">
        <f t="shared" si="508"/>
        <v>0</v>
      </c>
      <c r="X245" s="13">
        <f t="shared" si="509"/>
        <v>0</v>
      </c>
      <c r="Y245" s="13">
        <f t="shared" si="510"/>
        <v>0</v>
      </c>
      <c r="Z245" s="13">
        <f t="shared" si="511"/>
        <v>0</v>
      </c>
      <c r="AA245" s="13">
        <f t="shared" si="512"/>
        <v>0</v>
      </c>
      <c r="AB245" s="13">
        <f t="shared" si="513"/>
        <v>0</v>
      </c>
      <c r="AC245" s="13">
        <f t="shared" si="514"/>
        <v>0</v>
      </c>
      <c r="AD245" s="13">
        <f t="shared" si="515"/>
        <v>0</v>
      </c>
      <c r="AE245" s="13">
        <f t="shared" si="516"/>
        <v>0</v>
      </c>
      <c r="AF245" s="13">
        <f t="shared" si="517"/>
        <v>0</v>
      </c>
      <c r="AG245" s="13">
        <f t="shared" si="518"/>
        <v>0</v>
      </c>
      <c r="AH245" s="13">
        <f t="shared" si="519"/>
        <v>0</v>
      </c>
      <c r="AI245" s="13">
        <f t="shared" si="520"/>
        <v>0</v>
      </c>
      <c r="AJ245" s="13">
        <f t="shared" si="521"/>
        <v>0</v>
      </c>
      <c r="AK245" s="13">
        <f t="shared" si="522"/>
        <v>0</v>
      </c>
      <c r="AL245" s="13">
        <f t="shared" si="523"/>
        <v>0</v>
      </c>
      <c r="AM245" s="13">
        <f t="shared" si="524"/>
        <v>0</v>
      </c>
      <c r="AN245" s="13">
        <f t="shared" si="525"/>
        <v>0</v>
      </c>
      <c r="AO245" s="13">
        <f t="shared" si="526"/>
        <v>0</v>
      </c>
      <c r="AP245" s="13">
        <f t="shared" si="527"/>
        <v>0</v>
      </c>
      <c r="AQ245" s="13">
        <f t="shared" si="528"/>
        <v>0</v>
      </c>
      <c r="AR245" s="13">
        <f t="shared" si="529"/>
        <v>0</v>
      </c>
      <c r="AS245" s="13">
        <f t="shared" si="530"/>
        <v>0</v>
      </c>
      <c r="AT245" s="13">
        <f t="shared" si="531"/>
        <v>0</v>
      </c>
      <c r="AU245" s="13">
        <f t="shared" si="532"/>
        <v>0</v>
      </c>
      <c r="AV245" s="13">
        <f t="shared" si="533"/>
        <v>0</v>
      </c>
      <c r="AW245" s="13">
        <f t="shared" si="534"/>
        <v>0</v>
      </c>
      <c r="AX245" s="13">
        <f t="shared" si="535"/>
        <v>0</v>
      </c>
      <c r="AY245" s="13">
        <f t="shared" si="536"/>
        <v>0</v>
      </c>
      <c r="AZ245" s="13">
        <f t="shared" si="537"/>
        <v>0</v>
      </c>
      <c r="BA245" s="13">
        <f t="shared" si="538"/>
        <v>0</v>
      </c>
      <c r="BB245" s="13">
        <f t="shared" si="539"/>
        <v>0</v>
      </c>
      <c r="BC245" s="13">
        <f t="shared" si="540"/>
        <v>0</v>
      </c>
      <c r="BD245" s="13">
        <f t="shared" si="541"/>
        <v>0</v>
      </c>
      <c r="BE245" s="13">
        <f t="shared" si="542"/>
        <v>0</v>
      </c>
      <c r="BF245" s="13">
        <f t="shared" si="543"/>
        <v>0</v>
      </c>
      <c r="BG245" s="13">
        <f t="shared" si="544"/>
        <v>0</v>
      </c>
      <c r="BH245" s="13">
        <f t="shared" si="545"/>
        <v>0</v>
      </c>
      <c r="BI245" s="13">
        <f t="shared" si="546"/>
        <v>0</v>
      </c>
      <c r="BJ245" s="13">
        <f t="shared" si="547"/>
        <v>0</v>
      </c>
      <c r="BK245" s="13">
        <f t="shared" si="548"/>
        <v>1</v>
      </c>
      <c r="BL245" s="13">
        <f t="shared" si="549"/>
        <v>0</v>
      </c>
      <c r="BM245" s="13">
        <f t="shared" si="550"/>
        <v>0</v>
      </c>
      <c r="BN245" s="13">
        <f t="shared" si="551"/>
        <v>0</v>
      </c>
      <c r="BO245" s="13">
        <f t="shared" si="552"/>
        <v>0</v>
      </c>
      <c r="BP245" s="13">
        <f t="shared" si="553"/>
        <v>0</v>
      </c>
      <c r="BQ245" s="13">
        <f t="shared" si="554"/>
        <v>0</v>
      </c>
      <c r="BR245" s="13">
        <f t="shared" si="555"/>
        <v>0</v>
      </c>
      <c r="BS245" s="13">
        <f t="shared" si="556"/>
        <v>0</v>
      </c>
      <c r="BT245" s="13">
        <f t="shared" si="557"/>
        <v>0</v>
      </c>
      <c r="BU245" s="13">
        <f t="shared" si="558"/>
        <v>0</v>
      </c>
      <c r="BV245" s="13">
        <f t="shared" si="559"/>
        <v>0</v>
      </c>
      <c r="BW245" s="13">
        <f t="shared" si="560"/>
        <v>0</v>
      </c>
      <c r="BX245" s="13">
        <f t="shared" si="561"/>
        <v>0</v>
      </c>
      <c r="BY245" s="13">
        <f t="shared" si="562"/>
        <v>0</v>
      </c>
      <c r="BZ245" s="13">
        <f t="shared" si="563"/>
        <v>0</v>
      </c>
      <c r="CA245" s="13">
        <f t="shared" si="564"/>
        <v>0</v>
      </c>
      <c r="CB245" s="13">
        <f t="shared" si="565"/>
        <v>0</v>
      </c>
      <c r="CC245" s="13">
        <f t="shared" si="566"/>
        <v>0</v>
      </c>
      <c r="CD245" s="13">
        <f t="shared" si="567"/>
        <v>0</v>
      </c>
      <c r="CE245" s="13">
        <f t="shared" si="568"/>
        <v>0</v>
      </c>
      <c r="CF245" s="13">
        <f t="shared" si="569"/>
        <v>0</v>
      </c>
      <c r="CG245" s="13">
        <f t="shared" si="570"/>
        <v>0</v>
      </c>
      <c r="CH245" s="13">
        <f t="shared" si="571"/>
        <v>0</v>
      </c>
      <c r="CI245" s="13">
        <f t="shared" si="572"/>
        <v>0</v>
      </c>
      <c r="CJ245" s="13">
        <f t="shared" si="573"/>
        <v>0</v>
      </c>
      <c r="CK245" s="13">
        <f t="shared" si="574"/>
        <v>0</v>
      </c>
      <c r="CL245" s="13">
        <f t="shared" si="575"/>
        <v>0</v>
      </c>
      <c r="CM245" s="13">
        <f t="shared" si="576"/>
        <v>0</v>
      </c>
      <c r="CN245" s="13">
        <f t="shared" si="577"/>
        <v>0</v>
      </c>
      <c r="CO245" s="13">
        <f t="shared" si="578"/>
        <v>0</v>
      </c>
      <c r="CP245" s="13">
        <f t="shared" si="579"/>
        <v>0</v>
      </c>
      <c r="CQ245" s="13">
        <f t="shared" si="580"/>
        <v>0</v>
      </c>
      <c r="CR245" s="13">
        <f t="shared" si="581"/>
        <v>0</v>
      </c>
      <c r="CS245" s="13">
        <f t="shared" si="582"/>
        <v>0</v>
      </c>
      <c r="CT245" s="13">
        <f t="shared" si="583"/>
        <v>0</v>
      </c>
      <c r="CU245" s="13">
        <f t="shared" si="584"/>
        <v>0</v>
      </c>
      <c r="CV245" s="13">
        <f t="shared" si="585"/>
        <v>0</v>
      </c>
      <c r="CW245" s="13">
        <f t="shared" si="586"/>
        <v>0</v>
      </c>
      <c r="CX245" s="13">
        <f t="shared" si="587"/>
        <v>0</v>
      </c>
      <c r="CY245" s="13">
        <f t="shared" si="588"/>
        <v>0</v>
      </c>
      <c r="CZ245" s="13">
        <f t="shared" si="589"/>
        <v>0</v>
      </c>
      <c r="DA245" s="13">
        <f t="shared" si="590"/>
        <v>0</v>
      </c>
      <c r="DB245" s="13">
        <f t="shared" si="591"/>
        <v>0</v>
      </c>
      <c r="DC245" s="13">
        <f t="shared" si="592"/>
        <v>0</v>
      </c>
      <c r="DD245" s="13">
        <f t="shared" si="593"/>
        <v>0</v>
      </c>
      <c r="DE245" s="13">
        <f t="shared" si="594"/>
        <v>0</v>
      </c>
      <c r="DF245" s="13">
        <f t="shared" si="595"/>
        <v>0</v>
      </c>
      <c r="DG245" s="13">
        <f t="shared" si="596"/>
        <v>0</v>
      </c>
      <c r="DH245" s="13">
        <f t="shared" si="597"/>
        <v>0</v>
      </c>
      <c r="DI245" s="13">
        <f t="shared" si="598"/>
        <v>0</v>
      </c>
      <c r="DJ245" s="13">
        <f t="shared" si="599"/>
        <v>0</v>
      </c>
      <c r="DK245" s="13">
        <f t="shared" si="600"/>
        <v>0</v>
      </c>
      <c r="DL245" s="13">
        <f t="shared" si="601"/>
        <v>0</v>
      </c>
      <c r="DM245" s="13">
        <f t="shared" si="602"/>
        <v>0</v>
      </c>
      <c r="DN245" s="13">
        <f t="shared" si="603"/>
        <v>0</v>
      </c>
      <c r="DO245" s="13">
        <f t="shared" si="604"/>
        <v>0</v>
      </c>
      <c r="DP245" s="13">
        <f t="shared" si="605"/>
        <v>0</v>
      </c>
      <c r="DQ245" s="13">
        <f t="shared" si="606"/>
        <v>0</v>
      </c>
      <c r="DR245" s="13">
        <f t="shared" si="607"/>
        <v>0</v>
      </c>
      <c r="DS245" s="13">
        <f t="shared" si="608"/>
        <v>0</v>
      </c>
      <c r="DT245" s="13">
        <f t="shared" si="609"/>
        <v>0</v>
      </c>
      <c r="DU245" s="13">
        <f t="shared" si="610"/>
        <v>0</v>
      </c>
      <c r="DV245" s="13">
        <f t="shared" si="611"/>
        <v>0</v>
      </c>
      <c r="DW245" s="13">
        <f t="shared" si="612"/>
        <v>0</v>
      </c>
      <c r="DX245" s="13">
        <f t="shared" si="613"/>
        <v>0</v>
      </c>
      <c r="DY245" s="13">
        <f t="shared" si="614"/>
        <v>0</v>
      </c>
      <c r="DZ245" s="13">
        <f t="shared" si="615"/>
        <v>0</v>
      </c>
      <c r="EA245" s="13">
        <f t="shared" si="616"/>
        <v>0</v>
      </c>
      <c r="EB245" s="13">
        <f t="shared" si="617"/>
        <v>0</v>
      </c>
      <c r="EC245" s="13">
        <f t="shared" si="618"/>
        <v>0</v>
      </c>
      <c r="ED245" s="13">
        <f t="shared" si="619"/>
        <v>0</v>
      </c>
      <c r="EE245" s="13">
        <f t="shared" si="620"/>
        <v>0</v>
      </c>
      <c r="EF245" s="13">
        <f t="shared" si="621"/>
        <v>0</v>
      </c>
      <c r="EG245" s="13">
        <f t="shared" si="622"/>
        <v>0</v>
      </c>
      <c r="EH245" s="13">
        <f t="shared" si="623"/>
        <v>0</v>
      </c>
      <c r="EI245" s="13">
        <f t="shared" si="624"/>
        <v>0</v>
      </c>
      <c r="EJ245" s="13">
        <f t="shared" si="625"/>
        <v>0</v>
      </c>
      <c r="EK245" s="13">
        <f t="shared" si="626"/>
        <v>0</v>
      </c>
      <c r="EL245" s="13">
        <f t="shared" si="627"/>
        <v>0</v>
      </c>
      <c r="EM245" s="13">
        <f t="shared" si="628"/>
        <v>0</v>
      </c>
      <c r="EN245" s="13">
        <f t="shared" si="629"/>
        <v>0</v>
      </c>
      <c r="EO245" s="13">
        <f t="shared" si="630"/>
        <v>0</v>
      </c>
      <c r="EP245" s="13">
        <f t="shared" si="631"/>
        <v>0</v>
      </c>
      <c r="EQ245" s="13">
        <f t="shared" si="632"/>
        <v>0</v>
      </c>
      <c r="ER245" s="13">
        <f t="shared" si="633"/>
        <v>1</v>
      </c>
      <c r="ES245" s="13">
        <f t="shared" si="634"/>
        <v>0</v>
      </c>
      <c r="ET245" s="13">
        <f t="shared" si="635"/>
        <v>0</v>
      </c>
      <c r="EU245" s="13">
        <f t="shared" si="636"/>
        <v>0</v>
      </c>
      <c r="EV245" s="13">
        <f t="shared" si="637"/>
        <v>0</v>
      </c>
      <c r="EW245" s="13">
        <f t="shared" si="638"/>
        <v>0</v>
      </c>
      <c r="EX245" s="13">
        <f t="shared" si="639"/>
        <v>0</v>
      </c>
      <c r="EY245" s="13">
        <f t="shared" si="640"/>
        <v>0</v>
      </c>
      <c r="EZ245" s="13">
        <f t="shared" si="641"/>
        <v>0</v>
      </c>
      <c r="FA245" s="13">
        <f t="shared" si="642"/>
        <v>0</v>
      </c>
      <c r="FB245" s="13">
        <f t="shared" si="643"/>
        <v>0</v>
      </c>
      <c r="FC245" s="13">
        <f t="shared" si="644"/>
        <v>0</v>
      </c>
      <c r="FD245" s="13">
        <f t="shared" si="645"/>
        <v>0</v>
      </c>
      <c r="FE245" s="13">
        <f t="shared" si="646"/>
        <v>0</v>
      </c>
      <c r="FF245" s="13">
        <f t="shared" si="647"/>
        <v>0</v>
      </c>
      <c r="FG245" s="13">
        <f t="shared" si="648"/>
        <v>0</v>
      </c>
      <c r="FH245" s="13">
        <f t="shared" si="649"/>
        <v>0</v>
      </c>
      <c r="FI245" s="13">
        <f t="shared" si="650"/>
        <v>0</v>
      </c>
      <c r="FJ245" s="13">
        <f t="shared" si="651"/>
        <v>0</v>
      </c>
      <c r="FK245" s="13">
        <f t="shared" si="652"/>
        <v>0</v>
      </c>
      <c r="FL245" s="13">
        <f t="shared" si="653"/>
        <v>0</v>
      </c>
      <c r="FM245" s="13">
        <f t="shared" si="654"/>
        <v>0</v>
      </c>
      <c r="FN245" s="13">
        <f t="shared" si="655"/>
        <v>0</v>
      </c>
      <c r="FO245" s="13">
        <f t="shared" si="656"/>
        <v>0</v>
      </c>
      <c r="FP245" s="13">
        <f t="shared" si="657"/>
        <v>0</v>
      </c>
      <c r="FQ245" s="13">
        <f t="shared" si="658"/>
        <v>0</v>
      </c>
      <c r="FR245" s="13">
        <f t="shared" si="659"/>
        <v>0</v>
      </c>
      <c r="FS245" s="13">
        <f t="shared" si="660"/>
        <v>0</v>
      </c>
      <c r="FT245" s="13">
        <f t="shared" si="661"/>
        <v>0</v>
      </c>
      <c r="FU245" s="13">
        <f t="shared" si="662"/>
        <v>0</v>
      </c>
      <c r="FV245" s="13">
        <f t="shared" si="663"/>
        <v>0</v>
      </c>
      <c r="FW245" s="13">
        <f t="shared" si="664"/>
        <v>0</v>
      </c>
      <c r="FX245" s="13">
        <f t="shared" si="665"/>
        <v>0</v>
      </c>
      <c r="FY245" s="13">
        <f t="shared" si="666"/>
        <v>0</v>
      </c>
      <c r="FZ245" s="13">
        <f t="shared" si="667"/>
        <v>0</v>
      </c>
      <c r="GA245" s="13">
        <f t="shared" si="668"/>
        <v>0</v>
      </c>
      <c r="GB245" s="13">
        <f t="shared" si="669"/>
        <v>0</v>
      </c>
      <c r="GC245" s="13">
        <f t="shared" si="670"/>
        <v>0</v>
      </c>
      <c r="GD245" s="13">
        <f t="shared" si="671"/>
        <v>0</v>
      </c>
      <c r="GE245" s="13">
        <f t="shared" si="672"/>
        <v>0</v>
      </c>
      <c r="GF245" s="13">
        <f t="shared" si="673"/>
        <v>0</v>
      </c>
      <c r="GG245" s="13">
        <f t="shared" si="674"/>
        <v>0</v>
      </c>
      <c r="GH245" s="30">
        <f t="shared" si="675"/>
        <v>2</v>
      </c>
    </row>
    <row r="246" spans="1:190">
      <c r="A246" s="2">
        <f>'database including 834 studies'!A246</f>
        <v>245</v>
      </c>
      <c r="B246" s="2">
        <f>'database including 834 studies'!J246</f>
        <v>1</v>
      </c>
      <c r="C246" s="2">
        <f>'database including 834 studies'!K246</f>
        <v>3</v>
      </c>
      <c r="D246" s="2">
        <f>'database including 834 studies'!L246</f>
        <v>0</v>
      </c>
      <c r="E246" s="2">
        <f>'database including 834 studies'!M246</f>
        <v>1</v>
      </c>
      <c r="F246" s="2">
        <f>'database including 834 studies'!N246</f>
        <v>1</v>
      </c>
      <c r="G246" s="2">
        <f>'database including 834 studies'!O246</f>
        <v>1</v>
      </c>
      <c r="H246" s="2">
        <f>'database including 834 studies'!P246</f>
        <v>0</v>
      </c>
      <c r="I246" s="2">
        <f>'database including 834 studies'!Q246</f>
        <v>0</v>
      </c>
      <c r="J246" s="2">
        <f>'database including 834 studies'!R246</f>
        <v>2021</v>
      </c>
      <c r="K246" s="29">
        <f>'database including 834 studies'!A776</f>
        <v>775</v>
      </c>
      <c r="L246" s="2">
        <f>'database including 834 studies'!J776</f>
        <v>0</v>
      </c>
      <c r="M246" s="2">
        <f>'database including 834 studies'!K776</f>
        <v>3</v>
      </c>
      <c r="N246" s="2">
        <f>'database including 834 studies'!L776</f>
        <v>1</v>
      </c>
      <c r="O246" s="2">
        <f>'database including 834 studies'!M776</f>
        <v>1</v>
      </c>
      <c r="P246" s="2">
        <f>'database including 834 studies'!N776</f>
        <v>0</v>
      </c>
      <c r="Q246" s="2">
        <f>'database including 834 studies'!O776</f>
        <v>1</v>
      </c>
      <c r="R246" s="2">
        <f>'database including 834 studies'!P776</f>
        <v>0</v>
      </c>
      <c r="S246" s="2">
        <f>'database including 834 studies'!Q776</f>
        <v>0</v>
      </c>
      <c r="T246" s="2">
        <f>'database including 834 studies'!R776</f>
        <v>2021</v>
      </c>
      <c r="V246" s="13">
        <f t="shared" si="507"/>
        <v>0</v>
      </c>
      <c r="W246" s="13">
        <f t="shared" si="508"/>
        <v>0</v>
      </c>
      <c r="X246" s="13">
        <f t="shared" si="509"/>
        <v>0</v>
      </c>
      <c r="Y246" s="13">
        <f t="shared" si="510"/>
        <v>0</v>
      </c>
      <c r="Z246" s="13">
        <f t="shared" si="511"/>
        <v>0</v>
      </c>
      <c r="AA246" s="13">
        <f t="shared" si="512"/>
        <v>0</v>
      </c>
      <c r="AB246" s="13">
        <f t="shared" si="513"/>
        <v>0</v>
      </c>
      <c r="AC246" s="13">
        <f t="shared" si="514"/>
        <v>0</v>
      </c>
      <c r="AD246" s="13">
        <f t="shared" si="515"/>
        <v>0</v>
      </c>
      <c r="AE246" s="13">
        <f t="shared" si="516"/>
        <v>0</v>
      </c>
      <c r="AF246" s="13">
        <f t="shared" si="517"/>
        <v>0</v>
      </c>
      <c r="AG246" s="13">
        <f t="shared" si="518"/>
        <v>0</v>
      </c>
      <c r="AH246" s="13">
        <f t="shared" si="519"/>
        <v>0</v>
      </c>
      <c r="AI246" s="13">
        <f t="shared" si="520"/>
        <v>0</v>
      </c>
      <c r="AJ246" s="13">
        <f t="shared" si="521"/>
        <v>0</v>
      </c>
      <c r="AK246" s="13">
        <f t="shared" si="522"/>
        <v>0</v>
      </c>
      <c r="AL246" s="13">
        <f t="shared" si="523"/>
        <v>0</v>
      </c>
      <c r="AM246" s="13">
        <f t="shared" si="524"/>
        <v>0</v>
      </c>
      <c r="AN246" s="13">
        <f t="shared" si="525"/>
        <v>0</v>
      </c>
      <c r="AO246" s="13">
        <f t="shared" si="526"/>
        <v>0</v>
      </c>
      <c r="AP246" s="13">
        <f t="shared" si="527"/>
        <v>0</v>
      </c>
      <c r="AQ246" s="13">
        <f t="shared" si="528"/>
        <v>0</v>
      </c>
      <c r="AR246" s="13">
        <f t="shared" si="529"/>
        <v>0</v>
      </c>
      <c r="AS246" s="13">
        <f t="shared" si="530"/>
        <v>0</v>
      </c>
      <c r="AT246" s="13">
        <f t="shared" si="531"/>
        <v>0</v>
      </c>
      <c r="AU246" s="13">
        <f t="shared" si="532"/>
        <v>0</v>
      </c>
      <c r="AV246" s="13">
        <f t="shared" si="533"/>
        <v>0</v>
      </c>
      <c r="AW246" s="13">
        <f t="shared" si="534"/>
        <v>0</v>
      </c>
      <c r="AX246" s="13">
        <f t="shared" si="535"/>
        <v>0</v>
      </c>
      <c r="AY246" s="13">
        <f t="shared" si="536"/>
        <v>0</v>
      </c>
      <c r="AZ246" s="13">
        <f t="shared" si="537"/>
        <v>0</v>
      </c>
      <c r="BA246" s="13">
        <f t="shared" si="538"/>
        <v>0</v>
      </c>
      <c r="BB246" s="13">
        <f t="shared" si="539"/>
        <v>0</v>
      </c>
      <c r="BC246" s="13">
        <f t="shared" si="540"/>
        <v>0</v>
      </c>
      <c r="BD246" s="13">
        <f t="shared" si="541"/>
        <v>0</v>
      </c>
      <c r="BE246" s="13">
        <f t="shared" si="542"/>
        <v>0</v>
      </c>
      <c r="BF246" s="13">
        <f t="shared" si="543"/>
        <v>0</v>
      </c>
      <c r="BG246" s="13">
        <f t="shared" si="544"/>
        <v>0</v>
      </c>
      <c r="BH246" s="13">
        <f t="shared" si="545"/>
        <v>0</v>
      </c>
      <c r="BI246" s="13">
        <f t="shared" si="546"/>
        <v>0</v>
      </c>
      <c r="BJ246" s="13">
        <f t="shared" si="547"/>
        <v>0</v>
      </c>
      <c r="BK246" s="13">
        <f t="shared" si="548"/>
        <v>0</v>
      </c>
      <c r="BL246" s="13">
        <f t="shared" si="549"/>
        <v>0</v>
      </c>
      <c r="BM246" s="13">
        <f t="shared" si="550"/>
        <v>0</v>
      </c>
      <c r="BN246" s="13">
        <f t="shared" si="551"/>
        <v>0</v>
      </c>
      <c r="BO246" s="13">
        <f t="shared" si="552"/>
        <v>0</v>
      </c>
      <c r="BP246" s="13">
        <f t="shared" si="553"/>
        <v>1</v>
      </c>
      <c r="BQ246" s="13">
        <f t="shared" si="554"/>
        <v>0</v>
      </c>
      <c r="BR246" s="13">
        <f t="shared" si="555"/>
        <v>0</v>
      </c>
      <c r="BS246" s="13">
        <f t="shared" si="556"/>
        <v>0</v>
      </c>
      <c r="BT246" s="13">
        <f t="shared" si="557"/>
        <v>0</v>
      </c>
      <c r="BU246" s="13">
        <f t="shared" si="558"/>
        <v>0</v>
      </c>
      <c r="BV246" s="13">
        <f t="shared" si="559"/>
        <v>0</v>
      </c>
      <c r="BW246" s="13">
        <f t="shared" si="560"/>
        <v>0</v>
      </c>
      <c r="BX246" s="13">
        <f t="shared" si="561"/>
        <v>0</v>
      </c>
      <c r="BY246" s="13">
        <f t="shared" si="562"/>
        <v>0</v>
      </c>
      <c r="BZ246" s="13">
        <f t="shared" si="563"/>
        <v>0</v>
      </c>
      <c r="CA246" s="13">
        <f t="shared" si="564"/>
        <v>0</v>
      </c>
      <c r="CB246" s="13">
        <f t="shared" si="565"/>
        <v>0</v>
      </c>
      <c r="CC246" s="13">
        <f t="shared" si="566"/>
        <v>0</v>
      </c>
      <c r="CD246" s="13">
        <f t="shared" si="567"/>
        <v>0</v>
      </c>
      <c r="CE246" s="13">
        <f t="shared" si="568"/>
        <v>0</v>
      </c>
      <c r="CF246" s="13">
        <f t="shared" si="569"/>
        <v>0</v>
      </c>
      <c r="CG246" s="13">
        <f t="shared" si="570"/>
        <v>0</v>
      </c>
      <c r="CH246" s="13">
        <f t="shared" si="571"/>
        <v>0</v>
      </c>
      <c r="CI246" s="13">
        <f t="shared" si="572"/>
        <v>0</v>
      </c>
      <c r="CJ246" s="13">
        <f t="shared" si="573"/>
        <v>0</v>
      </c>
      <c r="CK246" s="13">
        <f t="shared" si="574"/>
        <v>0</v>
      </c>
      <c r="CL246" s="13">
        <f t="shared" si="575"/>
        <v>0</v>
      </c>
      <c r="CM246" s="13">
        <f t="shared" si="576"/>
        <v>0</v>
      </c>
      <c r="CN246" s="13">
        <f t="shared" si="577"/>
        <v>0</v>
      </c>
      <c r="CO246" s="13">
        <f t="shared" si="578"/>
        <v>0</v>
      </c>
      <c r="CP246" s="13">
        <f t="shared" si="579"/>
        <v>0</v>
      </c>
      <c r="CQ246" s="13">
        <f t="shared" si="580"/>
        <v>0</v>
      </c>
      <c r="CR246" s="13">
        <f t="shared" si="581"/>
        <v>0</v>
      </c>
      <c r="CS246" s="13">
        <f t="shared" si="582"/>
        <v>0</v>
      </c>
      <c r="CT246" s="13">
        <f t="shared" si="583"/>
        <v>0</v>
      </c>
      <c r="CU246" s="13">
        <f t="shared" si="584"/>
        <v>0</v>
      </c>
      <c r="CV246" s="13">
        <f t="shared" si="585"/>
        <v>0</v>
      </c>
      <c r="CW246" s="13">
        <f t="shared" si="586"/>
        <v>0</v>
      </c>
      <c r="CX246" s="13">
        <f t="shared" si="587"/>
        <v>0</v>
      </c>
      <c r="CY246" s="13">
        <f t="shared" si="588"/>
        <v>0</v>
      </c>
      <c r="CZ246" s="13">
        <f t="shared" si="589"/>
        <v>0</v>
      </c>
      <c r="DA246" s="13">
        <f t="shared" si="590"/>
        <v>0</v>
      </c>
      <c r="DB246" s="13">
        <f t="shared" si="591"/>
        <v>0</v>
      </c>
      <c r="DC246" s="13">
        <f t="shared" si="592"/>
        <v>0</v>
      </c>
      <c r="DD246" s="13">
        <f t="shared" si="593"/>
        <v>0</v>
      </c>
      <c r="DE246" s="13">
        <f t="shared" si="594"/>
        <v>0</v>
      </c>
      <c r="DF246" s="13">
        <f t="shared" si="595"/>
        <v>0</v>
      </c>
      <c r="DG246" s="13">
        <f t="shared" si="596"/>
        <v>0</v>
      </c>
      <c r="DH246" s="13">
        <f t="shared" si="597"/>
        <v>0</v>
      </c>
      <c r="DI246" s="13">
        <f t="shared" si="598"/>
        <v>0</v>
      </c>
      <c r="DJ246" s="13">
        <f t="shared" si="599"/>
        <v>0</v>
      </c>
      <c r="DK246" s="13">
        <f t="shared" si="600"/>
        <v>0</v>
      </c>
      <c r="DL246" s="13">
        <f t="shared" si="601"/>
        <v>0</v>
      </c>
      <c r="DM246" s="13">
        <f t="shared" si="602"/>
        <v>0</v>
      </c>
      <c r="DN246" s="13">
        <f t="shared" si="603"/>
        <v>0</v>
      </c>
      <c r="DO246" s="13">
        <f t="shared" si="604"/>
        <v>0</v>
      </c>
      <c r="DP246" s="13">
        <f t="shared" si="605"/>
        <v>0</v>
      </c>
      <c r="DQ246" s="13">
        <f t="shared" si="606"/>
        <v>0</v>
      </c>
      <c r="DR246" s="13">
        <f t="shared" si="607"/>
        <v>0</v>
      </c>
      <c r="DS246" s="13">
        <f t="shared" si="608"/>
        <v>0</v>
      </c>
      <c r="DT246" s="13">
        <f t="shared" si="609"/>
        <v>0</v>
      </c>
      <c r="DU246" s="13">
        <f t="shared" si="610"/>
        <v>0</v>
      </c>
      <c r="DV246" s="13">
        <f t="shared" si="611"/>
        <v>0</v>
      </c>
      <c r="DW246" s="13">
        <f t="shared" si="612"/>
        <v>0</v>
      </c>
      <c r="DX246" s="13">
        <f t="shared" si="613"/>
        <v>0</v>
      </c>
      <c r="DY246" s="13">
        <f t="shared" si="614"/>
        <v>0</v>
      </c>
      <c r="DZ246" s="13">
        <f t="shared" si="615"/>
        <v>0</v>
      </c>
      <c r="EA246" s="13">
        <f t="shared" si="616"/>
        <v>0</v>
      </c>
      <c r="EB246" s="13">
        <f t="shared" si="617"/>
        <v>0</v>
      </c>
      <c r="EC246" s="13">
        <f t="shared" si="618"/>
        <v>0</v>
      </c>
      <c r="ED246" s="13">
        <f t="shared" si="619"/>
        <v>0</v>
      </c>
      <c r="EE246" s="13">
        <f t="shared" si="620"/>
        <v>0</v>
      </c>
      <c r="EF246" s="13">
        <f t="shared" si="621"/>
        <v>0</v>
      </c>
      <c r="EG246" s="13">
        <f t="shared" si="622"/>
        <v>0</v>
      </c>
      <c r="EH246" s="13">
        <f t="shared" si="623"/>
        <v>0</v>
      </c>
      <c r="EI246" s="13">
        <f t="shared" si="624"/>
        <v>0</v>
      </c>
      <c r="EJ246" s="13">
        <f t="shared" si="625"/>
        <v>0</v>
      </c>
      <c r="EK246" s="13">
        <f t="shared" si="626"/>
        <v>0</v>
      </c>
      <c r="EL246" s="13">
        <f t="shared" si="627"/>
        <v>0</v>
      </c>
      <c r="EM246" s="13">
        <f t="shared" si="628"/>
        <v>0</v>
      </c>
      <c r="EN246" s="13">
        <f t="shared" si="629"/>
        <v>0</v>
      </c>
      <c r="EO246" s="13">
        <f t="shared" si="630"/>
        <v>0</v>
      </c>
      <c r="EP246" s="13">
        <f t="shared" si="631"/>
        <v>0</v>
      </c>
      <c r="EQ246" s="13">
        <f t="shared" si="632"/>
        <v>0</v>
      </c>
      <c r="ER246" s="13">
        <f t="shared" si="633"/>
        <v>0</v>
      </c>
      <c r="ES246" s="13">
        <f t="shared" si="634"/>
        <v>0</v>
      </c>
      <c r="ET246" s="13">
        <f t="shared" si="635"/>
        <v>0</v>
      </c>
      <c r="EU246" s="13">
        <f t="shared" si="636"/>
        <v>0</v>
      </c>
      <c r="EV246" s="13">
        <f t="shared" si="637"/>
        <v>1</v>
      </c>
      <c r="EW246" s="13">
        <f t="shared" si="638"/>
        <v>0</v>
      </c>
      <c r="EX246" s="13">
        <f t="shared" si="639"/>
        <v>0</v>
      </c>
      <c r="EY246" s="13">
        <f t="shared" si="640"/>
        <v>0</v>
      </c>
      <c r="EZ246" s="13">
        <f t="shared" si="641"/>
        <v>0</v>
      </c>
      <c r="FA246" s="13">
        <f t="shared" si="642"/>
        <v>0</v>
      </c>
      <c r="FB246" s="13">
        <f t="shared" si="643"/>
        <v>0</v>
      </c>
      <c r="FC246" s="13">
        <f t="shared" si="644"/>
        <v>0</v>
      </c>
      <c r="FD246" s="13">
        <f t="shared" si="645"/>
        <v>0</v>
      </c>
      <c r="FE246" s="13">
        <f t="shared" si="646"/>
        <v>0</v>
      </c>
      <c r="FF246" s="13">
        <f t="shared" si="647"/>
        <v>0</v>
      </c>
      <c r="FG246" s="13">
        <f t="shared" si="648"/>
        <v>0</v>
      </c>
      <c r="FH246" s="13">
        <f t="shared" si="649"/>
        <v>0</v>
      </c>
      <c r="FI246" s="13">
        <f t="shared" si="650"/>
        <v>0</v>
      </c>
      <c r="FJ246" s="13">
        <f t="shared" si="651"/>
        <v>0</v>
      </c>
      <c r="FK246" s="13">
        <f t="shared" si="652"/>
        <v>0</v>
      </c>
      <c r="FL246" s="13">
        <f t="shared" si="653"/>
        <v>0</v>
      </c>
      <c r="FM246" s="13">
        <f t="shared" si="654"/>
        <v>0</v>
      </c>
      <c r="FN246" s="13">
        <f t="shared" si="655"/>
        <v>0</v>
      </c>
      <c r="FO246" s="13">
        <f t="shared" si="656"/>
        <v>0</v>
      </c>
      <c r="FP246" s="13">
        <f t="shared" si="657"/>
        <v>0</v>
      </c>
      <c r="FQ246" s="13">
        <f t="shared" si="658"/>
        <v>0</v>
      </c>
      <c r="FR246" s="13">
        <f t="shared" si="659"/>
        <v>0</v>
      </c>
      <c r="FS246" s="13">
        <f t="shared" si="660"/>
        <v>0</v>
      </c>
      <c r="FT246" s="13">
        <f t="shared" si="661"/>
        <v>0</v>
      </c>
      <c r="FU246" s="13">
        <f t="shared" si="662"/>
        <v>0</v>
      </c>
      <c r="FV246" s="13">
        <f t="shared" si="663"/>
        <v>0</v>
      </c>
      <c r="FW246" s="13">
        <f t="shared" si="664"/>
        <v>0</v>
      </c>
      <c r="FX246" s="13">
        <f t="shared" si="665"/>
        <v>0</v>
      </c>
      <c r="FY246" s="13">
        <f t="shared" si="666"/>
        <v>0</v>
      </c>
      <c r="FZ246" s="13">
        <f t="shared" si="667"/>
        <v>0</v>
      </c>
      <c r="GA246" s="13">
        <f t="shared" si="668"/>
        <v>0</v>
      </c>
      <c r="GB246" s="13">
        <f t="shared" si="669"/>
        <v>0</v>
      </c>
      <c r="GC246" s="13">
        <f t="shared" si="670"/>
        <v>0</v>
      </c>
      <c r="GD246" s="13">
        <f t="shared" si="671"/>
        <v>0</v>
      </c>
      <c r="GE246" s="13">
        <f t="shared" si="672"/>
        <v>0</v>
      </c>
      <c r="GF246" s="13">
        <f t="shared" si="673"/>
        <v>0</v>
      </c>
      <c r="GG246" s="13">
        <f t="shared" si="674"/>
        <v>0</v>
      </c>
      <c r="GH246" s="30">
        <f t="shared" si="675"/>
        <v>2</v>
      </c>
    </row>
    <row r="247" spans="1:190">
      <c r="A247" s="2">
        <f>'database including 834 studies'!A247</f>
        <v>246</v>
      </c>
      <c r="B247" s="2">
        <f>'database including 834 studies'!J247</f>
        <v>1</v>
      </c>
      <c r="C247" s="2">
        <f>'database including 834 studies'!K247</f>
        <v>3</v>
      </c>
      <c r="D247" s="2">
        <f>'database including 834 studies'!L247</f>
        <v>0</v>
      </c>
      <c r="E247" s="2">
        <f>'database including 834 studies'!M247</f>
        <v>1</v>
      </c>
      <c r="F247" s="2">
        <f>'database including 834 studies'!N247</f>
        <v>1</v>
      </c>
      <c r="G247" s="2">
        <f>'database including 834 studies'!O247</f>
        <v>0</v>
      </c>
      <c r="H247" s="2">
        <f>'database including 834 studies'!P247</f>
        <v>1</v>
      </c>
      <c r="I247" s="2">
        <f>'database including 834 studies'!Q247</f>
        <v>0</v>
      </c>
      <c r="J247" s="2">
        <f>'database including 834 studies'!R247</f>
        <v>2015</v>
      </c>
      <c r="K247" s="29">
        <f>'database including 834 studies'!A777</f>
        <v>776</v>
      </c>
      <c r="L247" s="2">
        <f>'database including 834 studies'!J777</f>
        <v>0</v>
      </c>
      <c r="M247" s="2">
        <f>'database including 834 studies'!K777</f>
        <v>3</v>
      </c>
      <c r="N247" s="2">
        <f>'database including 834 studies'!L777</f>
        <v>0</v>
      </c>
      <c r="O247" s="2">
        <f>'database including 834 studies'!M777</f>
        <v>0</v>
      </c>
      <c r="P247" s="2">
        <f>'database including 834 studies'!N777</f>
        <v>0</v>
      </c>
      <c r="Q247" s="2">
        <f>'database including 834 studies'!O777</f>
        <v>1</v>
      </c>
      <c r="R247" s="2">
        <f>'database including 834 studies'!P777</f>
        <v>1</v>
      </c>
      <c r="S247" s="2">
        <f>'database including 834 studies'!Q777</f>
        <v>1</v>
      </c>
      <c r="T247" s="2">
        <f>'database including 834 studies'!R777</f>
        <v>2018</v>
      </c>
      <c r="V247" s="13">
        <f t="shared" si="507"/>
        <v>0</v>
      </c>
      <c r="W247" s="13">
        <f t="shared" si="508"/>
        <v>0</v>
      </c>
      <c r="X247" s="13">
        <f t="shared" si="509"/>
        <v>0</v>
      </c>
      <c r="Y247" s="13">
        <f t="shared" si="510"/>
        <v>0</v>
      </c>
      <c r="Z247" s="13">
        <f t="shared" si="511"/>
        <v>0</v>
      </c>
      <c r="AA247" s="13">
        <f t="shared" si="512"/>
        <v>0</v>
      </c>
      <c r="AB247" s="13">
        <f t="shared" si="513"/>
        <v>0</v>
      </c>
      <c r="AC247" s="13">
        <f t="shared" si="514"/>
        <v>0</v>
      </c>
      <c r="AD247" s="13">
        <f t="shared" si="515"/>
        <v>0</v>
      </c>
      <c r="AE247" s="13">
        <f t="shared" si="516"/>
        <v>0</v>
      </c>
      <c r="AF247" s="13">
        <f t="shared" si="517"/>
        <v>0</v>
      </c>
      <c r="AG247" s="13">
        <f t="shared" si="518"/>
        <v>0</v>
      </c>
      <c r="AH247" s="13">
        <f t="shared" si="519"/>
        <v>0</v>
      </c>
      <c r="AI247" s="13">
        <f t="shared" si="520"/>
        <v>0</v>
      </c>
      <c r="AJ247" s="13">
        <f t="shared" si="521"/>
        <v>0</v>
      </c>
      <c r="AK247" s="13">
        <f t="shared" si="522"/>
        <v>0</v>
      </c>
      <c r="AL247" s="13">
        <f t="shared" si="523"/>
        <v>0</v>
      </c>
      <c r="AM247" s="13">
        <f t="shared" si="524"/>
        <v>0</v>
      </c>
      <c r="AN247" s="13">
        <f t="shared" si="525"/>
        <v>0</v>
      </c>
      <c r="AO247" s="13">
        <f t="shared" si="526"/>
        <v>0</v>
      </c>
      <c r="AP247" s="13">
        <f t="shared" si="527"/>
        <v>0</v>
      </c>
      <c r="AQ247" s="13">
        <f t="shared" si="528"/>
        <v>0</v>
      </c>
      <c r="AR247" s="13">
        <f t="shared" si="529"/>
        <v>0</v>
      </c>
      <c r="AS247" s="13">
        <f t="shared" si="530"/>
        <v>0</v>
      </c>
      <c r="AT247" s="13">
        <f t="shared" si="531"/>
        <v>0</v>
      </c>
      <c r="AU247" s="13">
        <f t="shared" si="532"/>
        <v>0</v>
      </c>
      <c r="AV247" s="13">
        <f t="shared" si="533"/>
        <v>0</v>
      </c>
      <c r="AW247" s="13">
        <f t="shared" si="534"/>
        <v>0</v>
      </c>
      <c r="AX247" s="13">
        <f t="shared" si="535"/>
        <v>0</v>
      </c>
      <c r="AY247" s="13">
        <f t="shared" si="536"/>
        <v>0</v>
      </c>
      <c r="AZ247" s="13">
        <f t="shared" si="537"/>
        <v>0</v>
      </c>
      <c r="BA247" s="13">
        <f t="shared" si="538"/>
        <v>0</v>
      </c>
      <c r="BB247" s="13">
        <f t="shared" si="539"/>
        <v>0</v>
      </c>
      <c r="BC247" s="13">
        <f t="shared" si="540"/>
        <v>0</v>
      </c>
      <c r="BD247" s="13">
        <f t="shared" si="541"/>
        <v>0</v>
      </c>
      <c r="BE247" s="13">
        <f t="shared" si="542"/>
        <v>0</v>
      </c>
      <c r="BF247" s="13">
        <f t="shared" si="543"/>
        <v>0</v>
      </c>
      <c r="BG247" s="13">
        <f t="shared" si="544"/>
        <v>0</v>
      </c>
      <c r="BH247" s="13">
        <f t="shared" si="545"/>
        <v>0</v>
      </c>
      <c r="BI247" s="13">
        <f t="shared" si="546"/>
        <v>0</v>
      </c>
      <c r="BJ247" s="13">
        <f t="shared" si="547"/>
        <v>1</v>
      </c>
      <c r="BK247" s="13">
        <f t="shared" si="548"/>
        <v>0</v>
      </c>
      <c r="BL247" s="13">
        <f t="shared" si="549"/>
        <v>0</v>
      </c>
      <c r="BM247" s="13">
        <f t="shared" si="550"/>
        <v>0</v>
      </c>
      <c r="BN247" s="13">
        <f t="shared" si="551"/>
        <v>0</v>
      </c>
      <c r="BO247" s="13">
        <f t="shared" si="552"/>
        <v>0</v>
      </c>
      <c r="BP247" s="13">
        <f t="shared" si="553"/>
        <v>0</v>
      </c>
      <c r="BQ247" s="13">
        <f t="shared" si="554"/>
        <v>0</v>
      </c>
      <c r="BR247" s="13">
        <f t="shared" si="555"/>
        <v>0</v>
      </c>
      <c r="BS247" s="13">
        <f t="shared" si="556"/>
        <v>0</v>
      </c>
      <c r="BT247" s="13">
        <f t="shared" si="557"/>
        <v>0</v>
      </c>
      <c r="BU247" s="13">
        <f t="shared" si="558"/>
        <v>0</v>
      </c>
      <c r="BV247" s="13">
        <f t="shared" si="559"/>
        <v>0</v>
      </c>
      <c r="BW247" s="13">
        <f t="shared" si="560"/>
        <v>0</v>
      </c>
      <c r="BX247" s="13">
        <f t="shared" si="561"/>
        <v>0</v>
      </c>
      <c r="BY247" s="13">
        <f t="shared" si="562"/>
        <v>0</v>
      </c>
      <c r="BZ247" s="13">
        <f t="shared" si="563"/>
        <v>0</v>
      </c>
      <c r="CA247" s="13">
        <f t="shared" si="564"/>
        <v>0</v>
      </c>
      <c r="CB247" s="13">
        <f t="shared" si="565"/>
        <v>0</v>
      </c>
      <c r="CC247" s="13">
        <f t="shared" si="566"/>
        <v>0</v>
      </c>
      <c r="CD247" s="13">
        <f t="shared" si="567"/>
        <v>0</v>
      </c>
      <c r="CE247" s="13">
        <f t="shared" si="568"/>
        <v>0</v>
      </c>
      <c r="CF247" s="13">
        <f t="shared" si="569"/>
        <v>0</v>
      </c>
      <c r="CG247" s="13">
        <f t="shared" si="570"/>
        <v>0</v>
      </c>
      <c r="CH247" s="13">
        <f t="shared" si="571"/>
        <v>0</v>
      </c>
      <c r="CI247" s="13">
        <f t="shared" si="572"/>
        <v>0</v>
      </c>
      <c r="CJ247" s="13">
        <f t="shared" si="573"/>
        <v>0</v>
      </c>
      <c r="CK247" s="13">
        <f t="shared" si="574"/>
        <v>0</v>
      </c>
      <c r="CL247" s="13">
        <f t="shared" si="575"/>
        <v>0</v>
      </c>
      <c r="CM247" s="13">
        <f t="shared" si="576"/>
        <v>0</v>
      </c>
      <c r="CN247" s="13">
        <f t="shared" si="577"/>
        <v>0</v>
      </c>
      <c r="CO247" s="13">
        <f t="shared" si="578"/>
        <v>0</v>
      </c>
      <c r="CP247" s="13">
        <f t="shared" si="579"/>
        <v>0</v>
      </c>
      <c r="CQ247" s="13">
        <f t="shared" si="580"/>
        <v>0</v>
      </c>
      <c r="CR247" s="13">
        <f t="shared" si="581"/>
        <v>0</v>
      </c>
      <c r="CS247" s="13">
        <f t="shared" si="582"/>
        <v>0</v>
      </c>
      <c r="CT247" s="13">
        <f t="shared" si="583"/>
        <v>0</v>
      </c>
      <c r="CU247" s="13">
        <f t="shared" si="584"/>
        <v>0</v>
      </c>
      <c r="CV247" s="13">
        <f t="shared" si="585"/>
        <v>0</v>
      </c>
      <c r="CW247" s="13">
        <f t="shared" si="586"/>
        <v>0</v>
      </c>
      <c r="CX247" s="13">
        <f t="shared" si="587"/>
        <v>0</v>
      </c>
      <c r="CY247" s="13">
        <f t="shared" si="588"/>
        <v>0</v>
      </c>
      <c r="CZ247" s="13">
        <f t="shared" si="589"/>
        <v>0</v>
      </c>
      <c r="DA247" s="13">
        <f t="shared" si="590"/>
        <v>0</v>
      </c>
      <c r="DB247" s="13">
        <f t="shared" si="591"/>
        <v>0</v>
      </c>
      <c r="DC247" s="13">
        <f t="shared" si="592"/>
        <v>0</v>
      </c>
      <c r="DD247" s="13">
        <f t="shared" si="593"/>
        <v>0</v>
      </c>
      <c r="DE247" s="13">
        <f t="shared" si="594"/>
        <v>0</v>
      </c>
      <c r="DF247" s="13">
        <f t="shared" si="595"/>
        <v>0</v>
      </c>
      <c r="DG247" s="13">
        <f t="shared" si="596"/>
        <v>0</v>
      </c>
      <c r="DH247" s="13">
        <f t="shared" si="597"/>
        <v>0</v>
      </c>
      <c r="DI247" s="13">
        <f t="shared" si="598"/>
        <v>0</v>
      </c>
      <c r="DJ247" s="13">
        <f t="shared" si="599"/>
        <v>0</v>
      </c>
      <c r="DK247" s="13">
        <f t="shared" si="600"/>
        <v>0</v>
      </c>
      <c r="DL247" s="13">
        <f t="shared" si="601"/>
        <v>0</v>
      </c>
      <c r="DM247" s="13">
        <f t="shared" si="602"/>
        <v>0</v>
      </c>
      <c r="DN247" s="13">
        <f t="shared" si="603"/>
        <v>0</v>
      </c>
      <c r="DO247" s="13">
        <f t="shared" si="604"/>
        <v>0</v>
      </c>
      <c r="DP247" s="13">
        <f t="shared" si="605"/>
        <v>0</v>
      </c>
      <c r="DQ247" s="13">
        <f t="shared" si="606"/>
        <v>0</v>
      </c>
      <c r="DR247" s="13">
        <f t="shared" si="607"/>
        <v>0</v>
      </c>
      <c r="DS247" s="13">
        <f t="shared" si="608"/>
        <v>0</v>
      </c>
      <c r="DT247" s="13">
        <f t="shared" si="609"/>
        <v>0</v>
      </c>
      <c r="DU247" s="13">
        <f t="shared" si="610"/>
        <v>0</v>
      </c>
      <c r="DV247" s="13">
        <f t="shared" si="611"/>
        <v>0</v>
      </c>
      <c r="DW247" s="13">
        <f t="shared" si="612"/>
        <v>0</v>
      </c>
      <c r="DX247" s="13">
        <f t="shared" si="613"/>
        <v>0</v>
      </c>
      <c r="DY247" s="13">
        <f t="shared" si="614"/>
        <v>0</v>
      </c>
      <c r="DZ247" s="13">
        <f t="shared" si="615"/>
        <v>0</v>
      </c>
      <c r="EA247" s="13">
        <f t="shared" si="616"/>
        <v>0</v>
      </c>
      <c r="EB247" s="13">
        <f t="shared" si="617"/>
        <v>0</v>
      </c>
      <c r="EC247" s="13">
        <f t="shared" si="618"/>
        <v>0</v>
      </c>
      <c r="ED247" s="13">
        <f t="shared" si="619"/>
        <v>0</v>
      </c>
      <c r="EE247" s="13">
        <f t="shared" si="620"/>
        <v>0</v>
      </c>
      <c r="EF247" s="13">
        <f t="shared" si="621"/>
        <v>0</v>
      </c>
      <c r="EG247" s="13">
        <f t="shared" si="622"/>
        <v>0</v>
      </c>
      <c r="EH247" s="13">
        <f t="shared" si="623"/>
        <v>0</v>
      </c>
      <c r="EI247" s="13">
        <f t="shared" si="624"/>
        <v>0</v>
      </c>
      <c r="EJ247" s="13">
        <f t="shared" si="625"/>
        <v>0</v>
      </c>
      <c r="EK247" s="13">
        <f t="shared" si="626"/>
        <v>0</v>
      </c>
      <c r="EL247" s="13">
        <f t="shared" si="627"/>
        <v>0</v>
      </c>
      <c r="EM247" s="13">
        <f t="shared" si="628"/>
        <v>0</v>
      </c>
      <c r="EN247" s="13">
        <f t="shared" si="629"/>
        <v>0</v>
      </c>
      <c r="EO247" s="13">
        <f t="shared" si="630"/>
        <v>0</v>
      </c>
      <c r="EP247" s="13">
        <f t="shared" si="631"/>
        <v>0</v>
      </c>
      <c r="EQ247" s="13">
        <f t="shared" si="632"/>
        <v>0</v>
      </c>
      <c r="ER247" s="13">
        <f t="shared" si="633"/>
        <v>0</v>
      </c>
      <c r="ES247" s="13">
        <f t="shared" si="634"/>
        <v>1</v>
      </c>
      <c r="ET247" s="13">
        <f t="shared" si="635"/>
        <v>0</v>
      </c>
      <c r="EU247" s="13">
        <f t="shared" si="636"/>
        <v>0</v>
      </c>
      <c r="EV247" s="13">
        <f t="shared" si="637"/>
        <v>0</v>
      </c>
      <c r="EW247" s="13">
        <f t="shared" si="638"/>
        <v>0</v>
      </c>
      <c r="EX247" s="13">
        <f t="shared" si="639"/>
        <v>0</v>
      </c>
      <c r="EY247" s="13">
        <f t="shared" si="640"/>
        <v>0</v>
      </c>
      <c r="EZ247" s="13">
        <f t="shared" si="641"/>
        <v>0</v>
      </c>
      <c r="FA247" s="13">
        <f t="shared" si="642"/>
        <v>0</v>
      </c>
      <c r="FB247" s="13">
        <f t="shared" si="643"/>
        <v>0</v>
      </c>
      <c r="FC247" s="13">
        <f t="shared" si="644"/>
        <v>0</v>
      </c>
      <c r="FD247" s="13">
        <f t="shared" si="645"/>
        <v>0</v>
      </c>
      <c r="FE247" s="13">
        <f t="shared" si="646"/>
        <v>0</v>
      </c>
      <c r="FF247" s="13">
        <f t="shared" si="647"/>
        <v>0</v>
      </c>
      <c r="FG247" s="13">
        <f t="shared" si="648"/>
        <v>0</v>
      </c>
      <c r="FH247" s="13">
        <f t="shared" si="649"/>
        <v>0</v>
      </c>
      <c r="FI247" s="13">
        <f t="shared" si="650"/>
        <v>0</v>
      </c>
      <c r="FJ247" s="13">
        <f t="shared" si="651"/>
        <v>0</v>
      </c>
      <c r="FK247" s="13">
        <f t="shared" si="652"/>
        <v>0</v>
      </c>
      <c r="FL247" s="13">
        <f t="shared" si="653"/>
        <v>0</v>
      </c>
      <c r="FM247" s="13">
        <f t="shared" si="654"/>
        <v>0</v>
      </c>
      <c r="FN247" s="13">
        <f t="shared" si="655"/>
        <v>0</v>
      </c>
      <c r="FO247" s="13">
        <f t="shared" si="656"/>
        <v>0</v>
      </c>
      <c r="FP247" s="13">
        <f t="shared" si="657"/>
        <v>0</v>
      </c>
      <c r="FQ247" s="13">
        <f t="shared" si="658"/>
        <v>0</v>
      </c>
      <c r="FR247" s="13">
        <f t="shared" si="659"/>
        <v>0</v>
      </c>
      <c r="FS247" s="13">
        <f t="shared" si="660"/>
        <v>0</v>
      </c>
      <c r="FT247" s="13">
        <f t="shared" si="661"/>
        <v>0</v>
      </c>
      <c r="FU247" s="13">
        <f t="shared" si="662"/>
        <v>0</v>
      </c>
      <c r="FV247" s="13">
        <f t="shared" si="663"/>
        <v>0</v>
      </c>
      <c r="FW247" s="13">
        <f t="shared" si="664"/>
        <v>0</v>
      </c>
      <c r="FX247" s="13">
        <f t="shared" si="665"/>
        <v>0</v>
      </c>
      <c r="FY247" s="13">
        <f t="shared" si="666"/>
        <v>0</v>
      </c>
      <c r="FZ247" s="13">
        <f t="shared" si="667"/>
        <v>0</v>
      </c>
      <c r="GA247" s="13">
        <f t="shared" si="668"/>
        <v>0</v>
      </c>
      <c r="GB247" s="13">
        <f t="shared" si="669"/>
        <v>0</v>
      </c>
      <c r="GC247" s="13">
        <f t="shared" si="670"/>
        <v>0</v>
      </c>
      <c r="GD247" s="13">
        <f t="shared" si="671"/>
        <v>0</v>
      </c>
      <c r="GE247" s="13">
        <f t="shared" si="672"/>
        <v>0</v>
      </c>
      <c r="GF247" s="13">
        <f t="shared" si="673"/>
        <v>0</v>
      </c>
      <c r="GG247" s="13">
        <f t="shared" si="674"/>
        <v>0</v>
      </c>
      <c r="GH247" s="30">
        <f t="shared" si="675"/>
        <v>2</v>
      </c>
    </row>
    <row r="248" spans="1:190">
      <c r="A248" s="2">
        <f>'database including 834 studies'!A248</f>
        <v>247</v>
      </c>
      <c r="B248" s="2">
        <f>'database including 834 studies'!J248</f>
        <v>1</v>
      </c>
      <c r="C248" s="2">
        <f>'database including 834 studies'!K248</f>
        <v>3</v>
      </c>
      <c r="D248" s="2">
        <f>'database including 834 studies'!L248</f>
        <v>0</v>
      </c>
      <c r="E248" s="2">
        <f>'database including 834 studies'!M248</f>
        <v>1</v>
      </c>
      <c r="F248" s="2">
        <f>'database including 834 studies'!N248</f>
        <v>1</v>
      </c>
      <c r="G248" s="2">
        <f>'database including 834 studies'!O248</f>
        <v>0</v>
      </c>
      <c r="H248" s="2">
        <f>'database including 834 studies'!P248</f>
        <v>1</v>
      </c>
      <c r="I248" s="2">
        <f>'database including 834 studies'!Q248</f>
        <v>0</v>
      </c>
      <c r="J248" s="2">
        <f>'database including 834 studies'!R248</f>
        <v>2018</v>
      </c>
      <c r="K248" s="29">
        <f>'database including 834 studies'!A778</f>
        <v>777</v>
      </c>
      <c r="L248" s="2">
        <f>'database including 834 studies'!J778</f>
        <v>0</v>
      </c>
      <c r="M248" s="2">
        <f>'database including 834 studies'!K778</f>
        <v>3</v>
      </c>
      <c r="N248" s="2">
        <f>'database including 834 studies'!L778</f>
        <v>1</v>
      </c>
      <c r="O248" s="2">
        <f>'database including 834 studies'!M778</f>
        <v>1</v>
      </c>
      <c r="P248" s="2">
        <f>'database including 834 studies'!N778</f>
        <v>0</v>
      </c>
      <c r="Q248" s="2">
        <f>'database including 834 studies'!O778</f>
        <v>1</v>
      </c>
      <c r="R248" s="2">
        <f>'database including 834 studies'!P778</f>
        <v>0</v>
      </c>
      <c r="S248" s="2">
        <f>'database including 834 studies'!Q778</f>
        <v>0</v>
      </c>
      <c r="T248" s="2">
        <f>'database including 834 studies'!R778</f>
        <v>2022</v>
      </c>
      <c r="V248" s="13">
        <f t="shared" si="507"/>
        <v>0</v>
      </c>
      <c r="W248" s="13">
        <f t="shared" si="508"/>
        <v>0</v>
      </c>
      <c r="X248" s="13">
        <f t="shared" si="509"/>
        <v>0</v>
      </c>
      <c r="Y248" s="13">
        <f t="shared" si="510"/>
        <v>0</v>
      </c>
      <c r="Z248" s="13">
        <f t="shared" si="511"/>
        <v>0</v>
      </c>
      <c r="AA248" s="13">
        <f t="shared" si="512"/>
        <v>0</v>
      </c>
      <c r="AB248" s="13">
        <f t="shared" si="513"/>
        <v>0</v>
      </c>
      <c r="AC248" s="13">
        <f t="shared" si="514"/>
        <v>0</v>
      </c>
      <c r="AD248" s="13">
        <f t="shared" si="515"/>
        <v>0</v>
      </c>
      <c r="AE248" s="13">
        <f t="shared" si="516"/>
        <v>0</v>
      </c>
      <c r="AF248" s="13">
        <f t="shared" si="517"/>
        <v>0</v>
      </c>
      <c r="AG248" s="13">
        <f t="shared" si="518"/>
        <v>0</v>
      </c>
      <c r="AH248" s="13">
        <f t="shared" si="519"/>
        <v>0</v>
      </c>
      <c r="AI248" s="13">
        <f t="shared" si="520"/>
        <v>0</v>
      </c>
      <c r="AJ248" s="13">
        <f t="shared" si="521"/>
        <v>0</v>
      </c>
      <c r="AK248" s="13">
        <f t="shared" si="522"/>
        <v>0</v>
      </c>
      <c r="AL248" s="13">
        <f t="shared" si="523"/>
        <v>0</v>
      </c>
      <c r="AM248" s="13">
        <f t="shared" si="524"/>
        <v>0</v>
      </c>
      <c r="AN248" s="13">
        <f t="shared" si="525"/>
        <v>0</v>
      </c>
      <c r="AO248" s="13">
        <f t="shared" si="526"/>
        <v>0</v>
      </c>
      <c r="AP248" s="13">
        <f t="shared" si="527"/>
        <v>0</v>
      </c>
      <c r="AQ248" s="13">
        <f t="shared" si="528"/>
        <v>0</v>
      </c>
      <c r="AR248" s="13">
        <f t="shared" si="529"/>
        <v>0</v>
      </c>
      <c r="AS248" s="13">
        <f t="shared" si="530"/>
        <v>0</v>
      </c>
      <c r="AT248" s="13">
        <f t="shared" si="531"/>
        <v>0</v>
      </c>
      <c r="AU248" s="13">
        <f t="shared" si="532"/>
        <v>0</v>
      </c>
      <c r="AV248" s="13">
        <f t="shared" si="533"/>
        <v>0</v>
      </c>
      <c r="AW248" s="13">
        <f t="shared" si="534"/>
        <v>0</v>
      </c>
      <c r="AX248" s="13">
        <f t="shared" si="535"/>
        <v>0</v>
      </c>
      <c r="AY248" s="13">
        <f t="shared" si="536"/>
        <v>0</v>
      </c>
      <c r="AZ248" s="13">
        <f t="shared" si="537"/>
        <v>0</v>
      </c>
      <c r="BA248" s="13">
        <f t="shared" si="538"/>
        <v>0</v>
      </c>
      <c r="BB248" s="13">
        <f t="shared" si="539"/>
        <v>0</v>
      </c>
      <c r="BC248" s="13">
        <f t="shared" si="540"/>
        <v>0</v>
      </c>
      <c r="BD248" s="13">
        <f t="shared" si="541"/>
        <v>0</v>
      </c>
      <c r="BE248" s="13">
        <f t="shared" si="542"/>
        <v>0</v>
      </c>
      <c r="BF248" s="13">
        <f t="shared" si="543"/>
        <v>0</v>
      </c>
      <c r="BG248" s="13">
        <f t="shared" si="544"/>
        <v>0</v>
      </c>
      <c r="BH248" s="13">
        <f t="shared" si="545"/>
        <v>0</v>
      </c>
      <c r="BI248" s="13">
        <f t="shared" si="546"/>
        <v>0</v>
      </c>
      <c r="BJ248" s="13">
        <f t="shared" si="547"/>
        <v>0</v>
      </c>
      <c r="BK248" s="13">
        <f t="shared" si="548"/>
        <v>0</v>
      </c>
      <c r="BL248" s="13">
        <f t="shared" si="549"/>
        <v>0</v>
      </c>
      <c r="BM248" s="13">
        <f t="shared" si="550"/>
        <v>1</v>
      </c>
      <c r="BN248" s="13">
        <f t="shared" si="551"/>
        <v>0</v>
      </c>
      <c r="BO248" s="13">
        <f t="shared" si="552"/>
        <v>0</v>
      </c>
      <c r="BP248" s="13">
        <f t="shared" si="553"/>
        <v>0</v>
      </c>
      <c r="BQ248" s="13">
        <f t="shared" si="554"/>
        <v>0</v>
      </c>
      <c r="BR248" s="13">
        <f t="shared" si="555"/>
        <v>0</v>
      </c>
      <c r="BS248" s="13">
        <f t="shared" si="556"/>
        <v>0</v>
      </c>
      <c r="BT248" s="13">
        <f t="shared" si="557"/>
        <v>0</v>
      </c>
      <c r="BU248" s="13">
        <f t="shared" si="558"/>
        <v>0</v>
      </c>
      <c r="BV248" s="13">
        <f t="shared" si="559"/>
        <v>0</v>
      </c>
      <c r="BW248" s="13">
        <f t="shared" si="560"/>
        <v>0</v>
      </c>
      <c r="BX248" s="13">
        <f t="shared" si="561"/>
        <v>0</v>
      </c>
      <c r="BY248" s="13">
        <f t="shared" si="562"/>
        <v>0</v>
      </c>
      <c r="BZ248" s="13">
        <f t="shared" si="563"/>
        <v>0</v>
      </c>
      <c r="CA248" s="13">
        <f t="shared" si="564"/>
        <v>0</v>
      </c>
      <c r="CB248" s="13">
        <f t="shared" si="565"/>
        <v>0</v>
      </c>
      <c r="CC248" s="13">
        <f t="shared" si="566"/>
        <v>0</v>
      </c>
      <c r="CD248" s="13">
        <f t="shared" si="567"/>
        <v>0</v>
      </c>
      <c r="CE248" s="13">
        <f t="shared" si="568"/>
        <v>0</v>
      </c>
      <c r="CF248" s="13">
        <f t="shared" si="569"/>
        <v>0</v>
      </c>
      <c r="CG248" s="13">
        <f t="shared" si="570"/>
        <v>0</v>
      </c>
      <c r="CH248" s="13">
        <f t="shared" si="571"/>
        <v>0</v>
      </c>
      <c r="CI248" s="13">
        <f t="shared" si="572"/>
        <v>0</v>
      </c>
      <c r="CJ248" s="13">
        <f t="shared" si="573"/>
        <v>0</v>
      </c>
      <c r="CK248" s="13">
        <f t="shared" si="574"/>
        <v>0</v>
      </c>
      <c r="CL248" s="13">
        <f t="shared" si="575"/>
        <v>0</v>
      </c>
      <c r="CM248" s="13">
        <f t="shared" si="576"/>
        <v>0</v>
      </c>
      <c r="CN248" s="13">
        <f t="shared" si="577"/>
        <v>0</v>
      </c>
      <c r="CO248" s="13">
        <f t="shared" si="578"/>
        <v>0</v>
      </c>
      <c r="CP248" s="13">
        <f t="shared" si="579"/>
        <v>0</v>
      </c>
      <c r="CQ248" s="13">
        <f t="shared" si="580"/>
        <v>0</v>
      </c>
      <c r="CR248" s="13">
        <f t="shared" si="581"/>
        <v>0</v>
      </c>
      <c r="CS248" s="13">
        <f t="shared" si="582"/>
        <v>0</v>
      </c>
      <c r="CT248" s="13">
        <f t="shared" si="583"/>
        <v>0</v>
      </c>
      <c r="CU248" s="13">
        <f t="shared" si="584"/>
        <v>0</v>
      </c>
      <c r="CV248" s="13">
        <f t="shared" si="585"/>
        <v>0</v>
      </c>
      <c r="CW248" s="13">
        <f t="shared" si="586"/>
        <v>0</v>
      </c>
      <c r="CX248" s="13">
        <f t="shared" si="587"/>
        <v>0</v>
      </c>
      <c r="CY248" s="13">
        <f t="shared" si="588"/>
        <v>0</v>
      </c>
      <c r="CZ248" s="13">
        <f t="shared" si="589"/>
        <v>0</v>
      </c>
      <c r="DA248" s="13">
        <f t="shared" si="590"/>
        <v>0</v>
      </c>
      <c r="DB248" s="13">
        <f t="shared" si="591"/>
        <v>0</v>
      </c>
      <c r="DC248" s="13">
        <f t="shared" si="592"/>
        <v>0</v>
      </c>
      <c r="DD248" s="13">
        <f t="shared" si="593"/>
        <v>0</v>
      </c>
      <c r="DE248" s="13">
        <f t="shared" si="594"/>
        <v>0</v>
      </c>
      <c r="DF248" s="13">
        <f t="shared" si="595"/>
        <v>0</v>
      </c>
      <c r="DG248" s="13">
        <f t="shared" si="596"/>
        <v>0</v>
      </c>
      <c r="DH248" s="13">
        <f t="shared" si="597"/>
        <v>0</v>
      </c>
      <c r="DI248" s="13">
        <f t="shared" si="598"/>
        <v>0</v>
      </c>
      <c r="DJ248" s="13">
        <f t="shared" si="599"/>
        <v>0</v>
      </c>
      <c r="DK248" s="13">
        <f t="shared" si="600"/>
        <v>0</v>
      </c>
      <c r="DL248" s="13">
        <f t="shared" si="601"/>
        <v>0</v>
      </c>
      <c r="DM248" s="13">
        <f t="shared" si="602"/>
        <v>0</v>
      </c>
      <c r="DN248" s="13">
        <f t="shared" si="603"/>
        <v>0</v>
      </c>
      <c r="DO248" s="13">
        <f t="shared" si="604"/>
        <v>0</v>
      </c>
      <c r="DP248" s="13">
        <f t="shared" si="605"/>
        <v>0</v>
      </c>
      <c r="DQ248" s="13">
        <f t="shared" si="606"/>
        <v>0</v>
      </c>
      <c r="DR248" s="13">
        <f t="shared" si="607"/>
        <v>0</v>
      </c>
      <c r="DS248" s="13">
        <f t="shared" si="608"/>
        <v>0</v>
      </c>
      <c r="DT248" s="13">
        <f t="shared" si="609"/>
        <v>0</v>
      </c>
      <c r="DU248" s="13">
        <f t="shared" si="610"/>
        <v>0</v>
      </c>
      <c r="DV248" s="13">
        <f t="shared" si="611"/>
        <v>0</v>
      </c>
      <c r="DW248" s="13">
        <f t="shared" si="612"/>
        <v>0</v>
      </c>
      <c r="DX248" s="13">
        <f t="shared" si="613"/>
        <v>0</v>
      </c>
      <c r="DY248" s="13">
        <f t="shared" si="614"/>
        <v>0</v>
      </c>
      <c r="DZ248" s="13">
        <f t="shared" si="615"/>
        <v>0</v>
      </c>
      <c r="EA248" s="13">
        <f t="shared" si="616"/>
        <v>0</v>
      </c>
      <c r="EB248" s="13">
        <f t="shared" si="617"/>
        <v>0</v>
      </c>
      <c r="EC248" s="13">
        <f t="shared" si="618"/>
        <v>0</v>
      </c>
      <c r="ED248" s="13">
        <f t="shared" si="619"/>
        <v>0</v>
      </c>
      <c r="EE248" s="13">
        <f t="shared" si="620"/>
        <v>0</v>
      </c>
      <c r="EF248" s="13">
        <f t="shared" si="621"/>
        <v>0</v>
      </c>
      <c r="EG248" s="13">
        <f t="shared" si="622"/>
        <v>0</v>
      </c>
      <c r="EH248" s="13">
        <f t="shared" si="623"/>
        <v>0</v>
      </c>
      <c r="EI248" s="13">
        <f t="shared" si="624"/>
        <v>0</v>
      </c>
      <c r="EJ248" s="13">
        <f t="shared" si="625"/>
        <v>0</v>
      </c>
      <c r="EK248" s="13">
        <f t="shared" si="626"/>
        <v>0</v>
      </c>
      <c r="EL248" s="13">
        <f t="shared" si="627"/>
        <v>0</v>
      </c>
      <c r="EM248" s="13">
        <f t="shared" si="628"/>
        <v>0</v>
      </c>
      <c r="EN248" s="13">
        <f t="shared" si="629"/>
        <v>0</v>
      </c>
      <c r="EO248" s="13">
        <f t="shared" si="630"/>
        <v>0</v>
      </c>
      <c r="EP248" s="13">
        <f t="shared" si="631"/>
        <v>0</v>
      </c>
      <c r="EQ248" s="13">
        <f t="shared" si="632"/>
        <v>0</v>
      </c>
      <c r="ER248" s="13">
        <f t="shared" si="633"/>
        <v>0</v>
      </c>
      <c r="ES248" s="13">
        <f t="shared" si="634"/>
        <v>0</v>
      </c>
      <c r="ET248" s="13">
        <f t="shared" si="635"/>
        <v>0</v>
      </c>
      <c r="EU248" s="13">
        <f t="shared" si="636"/>
        <v>0</v>
      </c>
      <c r="EV248" s="13">
        <f t="shared" si="637"/>
        <v>0</v>
      </c>
      <c r="EW248" s="13">
        <f t="shared" si="638"/>
        <v>1</v>
      </c>
      <c r="EX248" s="13">
        <f t="shared" si="639"/>
        <v>0</v>
      </c>
      <c r="EY248" s="13">
        <f t="shared" si="640"/>
        <v>0</v>
      </c>
      <c r="EZ248" s="13">
        <f t="shared" si="641"/>
        <v>0</v>
      </c>
      <c r="FA248" s="13">
        <f t="shared" si="642"/>
        <v>0</v>
      </c>
      <c r="FB248" s="13">
        <f t="shared" si="643"/>
        <v>0</v>
      </c>
      <c r="FC248" s="13">
        <f t="shared" si="644"/>
        <v>0</v>
      </c>
      <c r="FD248" s="13">
        <f t="shared" si="645"/>
        <v>0</v>
      </c>
      <c r="FE248" s="13">
        <f t="shared" si="646"/>
        <v>0</v>
      </c>
      <c r="FF248" s="13">
        <f t="shared" si="647"/>
        <v>0</v>
      </c>
      <c r="FG248" s="13">
        <f t="shared" si="648"/>
        <v>0</v>
      </c>
      <c r="FH248" s="13">
        <f t="shared" si="649"/>
        <v>0</v>
      </c>
      <c r="FI248" s="13">
        <f t="shared" si="650"/>
        <v>0</v>
      </c>
      <c r="FJ248" s="13">
        <f t="shared" si="651"/>
        <v>0</v>
      </c>
      <c r="FK248" s="13">
        <f t="shared" si="652"/>
        <v>0</v>
      </c>
      <c r="FL248" s="13">
        <f t="shared" si="653"/>
        <v>0</v>
      </c>
      <c r="FM248" s="13">
        <f t="shared" si="654"/>
        <v>0</v>
      </c>
      <c r="FN248" s="13">
        <f t="shared" si="655"/>
        <v>0</v>
      </c>
      <c r="FO248" s="13">
        <f t="shared" si="656"/>
        <v>0</v>
      </c>
      <c r="FP248" s="13">
        <f t="shared" si="657"/>
        <v>0</v>
      </c>
      <c r="FQ248" s="13">
        <f t="shared" si="658"/>
        <v>0</v>
      </c>
      <c r="FR248" s="13">
        <f t="shared" si="659"/>
        <v>0</v>
      </c>
      <c r="FS248" s="13">
        <f t="shared" si="660"/>
        <v>0</v>
      </c>
      <c r="FT248" s="13">
        <f t="shared" si="661"/>
        <v>0</v>
      </c>
      <c r="FU248" s="13">
        <f t="shared" si="662"/>
        <v>0</v>
      </c>
      <c r="FV248" s="13">
        <f t="shared" si="663"/>
        <v>0</v>
      </c>
      <c r="FW248" s="13">
        <f t="shared" si="664"/>
        <v>0</v>
      </c>
      <c r="FX248" s="13">
        <f t="shared" si="665"/>
        <v>0</v>
      </c>
      <c r="FY248" s="13">
        <f t="shared" si="666"/>
        <v>0</v>
      </c>
      <c r="FZ248" s="13">
        <f t="shared" si="667"/>
        <v>0</v>
      </c>
      <c r="GA248" s="13">
        <f t="shared" si="668"/>
        <v>0</v>
      </c>
      <c r="GB248" s="13">
        <f t="shared" si="669"/>
        <v>0</v>
      </c>
      <c r="GC248" s="13">
        <f t="shared" si="670"/>
        <v>0</v>
      </c>
      <c r="GD248" s="13">
        <f t="shared" si="671"/>
        <v>0</v>
      </c>
      <c r="GE248" s="13">
        <f t="shared" si="672"/>
        <v>0</v>
      </c>
      <c r="GF248" s="13">
        <f t="shared" si="673"/>
        <v>0</v>
      </c>
      <c r="GG248" s="13">
        <f t="shared" si="674"/>
        <v>0</v>
      </c>
      <c r="GH248" s="30">
        <f t="shared" si="675"/>
        <v>2</v>
      </c>
    </row>
    <row r="249" spans="1:190">
      <c r="A249" s="2">
        <f>'database including 834 studies'!A249</f>
        <v>248</v>
      </c>
      <c r="B249" s="2">
        <f>'database including 834 studies'!J249</f>
        <v>1</v>
      </c>
      <c r="C249" s="2">
        <f>'database including 834 studies'!K249</f>
        <v>3</v>
      </c>
      <c r="D249" s="2">
        <f>'database including 834 studies'!L249</f>
        <v>0</v>
      </c>
      <c r="E249" s="2">
        <f>'database including 834 studies'!M249</f>
        <v>1</v>
      </c>
      <c r="F249" s="2">
        <f>'database including 834 studies'!N249</f>
        <v>1</v>
      </c>
      <c r="G249" s="2">
        <f>'database including 834 studies'!O249</f>
        <v>1</v>
      </c>
      <c r="H249" s="2">
        <f>'database including 834 studies'!P249</f>
        <v>0</v>
      </c>
      <c r="I249" s="2">
        <f>'database including 834 studies'!Q249</f>
        <v>0</v>
      </c>
      <c r="J249" s="2">
        <f>'database including 834 studies'!R249</f>
        <v>2018</v>
      </c>
      <c r="K249" s="29">
        <f>'database including 834 studies'!A779</f>
        <v>778</v>
      </c>
      <c r="L249" s="2">
        <f>'database including 834 studies'!J779</f>
        <v>0</v>
      </c>
      <c r="M249" s="2">
        <f>'database including 834 studies'!K779</f>
        <v>3</v>
      </c>
      <c r="N249" s="2">
        <f>'database including 834 studies'!L779</f>
        <v>0</v>
      </c>
      <c r="O249" s="2">
        <f>'database including 834 studies'!M779</f>
        <v>1</v>
      </c>
      <c r="P249" s="2">
        <f>'database including 834 studies'!N779</f>
        <v>1</v>
      </c>
      <c r="Q249" s="2">
        <f>'database including 834 studies'!O779</f>
        <v>0</v>
      </c>
      <c r="R249" s="2">
        <f>'database including 834 studies'!P779</f>
        <v>0</v>
      </c>
      <c r="S249" s="2">
        <f>'database including 834 studies'!Q779</f>
        <v>1</v>
      </c>
      <c r="T249" s="2">
        <f>'database including 834 studies'!R779</f>
        <v>2014</v>
      </c>
      <c r="V249" s="13">
        <f t="shared" si="507"/>
        <v>0</v>
      </c>
      <c r="W249" s="13">
        <f t="shared" si="508"/>
        <v>0</v>
      </c>
      <c r="X249" s="13">
        <f t="shared" si="509"/>
        <v>0</v>
      </c>
      <c r="Y249" s="13">
        <f t="shared" si="510"/>
        <v>0</v>
      </c>
      <c r="Z249" s="13">
        <f t="shared" si="511"/>
        <v>0</v>
      </c>
      <c r="AA249" s="13">
        <f t="shared" si="512"/>
        <v>0</v>
      </c>
      <c r="AB249" s="13">
        <f t="shared" si="513"/>
        <v>0</v>
      </c>
      <c r="AC249" s="13">
        <f t="shared" si="514"/>
        <v>0</v>
      </c>
      <c r="AD249" s="13">
        <f t="shared" si="515"/>
        <v>0</v>
      </c>
      <c r="AE249" s="13">
        <f t="shared" si="516"/>
        <v>0</v>
      </c>
      <c r="AF249" s="13">
        <f t="shared" si="517"/>
        <v>0</v>
      </c>
      <c r="AG249" s="13">
        <f t="shared" si="518"/>
        <v>0</v>
      </c>
      <c r="AH249" s="13">
        <f t="shared" si="519"/>
        <v>0</v>
      </c>
      <c r="AI249" s="13">
        <f t="shared" si="520"/>
        <v>0</v>
      </c>
      <c r="AJ249" s="13">
        <f t="shared" si="521"/>
        <v>0</v>
      </c>
      <c r="AK249" s="13">
        <f t="shared" si="522"/>
        <v>0</v>
      </c>
      <c r="AL249" s="13">
        <f t="shared" si="523"/>
        <v>0</v>
      </c>
      <c r="AM249" s="13">
        <f t="shared" si="524"/>
        <v>0</v>
      </c>
      <c r="AN249" s="13">
        <f t="shared" si="525"/>
        <v>0</v>
      </c>
      <c r="AO249" s="13">
        <f t="shared" si="526"/>
        <v>0</v>
      </c>
      <c r="AP249" s="13">
        <f t="shared" si="527"/>
        <v>0</v>
      </c>
      <c r="AQ249" s="13">
        <f t="shared" si="528"/>
        <v>0</v>
      </c>
      <c r="AR249" s="13">
        <f t="shared" si="529"/>
        <v>0</v>
      </c>
      <c r="AS249" s="13">
        <f t="shared" si="530"/>
        <v>0</v>
      </c>
      <c r="AT249" s="13">
        <f t="shared" si="531"/>
        <v>0</v>
      </c>
      <c r="AU249" s="13">
        <f t="shared" si="532"/>
        <v>0</v>
      </c>
      <c r="AV249" s="13">
        <f t="shared" si="533"/>
        <v>0</v>
      </c>
      <c r="AW249" s="13">
        <f t="shared" si="534"/>
        <v>0</v>
      </c>
      <c r="AX249" s="13">
        <f t="shared" si="535"/>
        <v>0</v>
      </c>
      <c r="AY249" s="13">
        <f t="shared" si="536"/>
        <v>0</v>
      </c>
      <c r="AZ249" s="13">
        <f t="shared" si="537"/>
        <v>0</v>
      </c>
      <c r="BA249" s="13">
        <f t="shared" si="538"/>
        <v>0</v>
      </c>
      <c r="BB249" s="13">
        <f t="shared" si="539"/>
        <v>0</v>
      </c>
      <c r="BC249" s="13">
        <f t="shared" si="540"/>
        <v>0</v>
      </c>
      <c r="BD249" s="13">
        <f t="shared" si="541"/>
        <v>0</v>
      </c>
      <c r="BE249" s="13">
        <f t="shared" si="542"/>
        <v>0</v>
      </c>
      <c r="BF249" s="13">
        <f t="shared" si="543"/>
        <v>0</v>
      </c>
      <c r="BG249" s="13">
        <f t="shared" si="544"/>
        <v>0</v>
      </c>
      <c r="BH249" s="13">
        <f t="shared" si="545"/>
        <v>0</v>
      </c>
      <c r="BI249" s="13">
        <f t="shared" si="546"/>
        <v>0</v>
      </c>
      <c r="BJ249" s="13">
        <f t="shared" si="547"/>
        <v>0</v>
      </c>
      <c r="BK249" s="13">
        <f t="shared" si="548"/>
        <v>0</v>
      </c>
      <c r="BL249" s="13">
        <f t="shared" si="549"/>
        <v>0</v>
      </c>
      <c r="BM249" s="13">
        <f t="shared" si="550"/>
        <v>1</v>
      </c>
      <c r="BN249" s="13">
        <f t="shared" si="551"/>
        <v>0</v>
      </c>
      <c r="BO249" s="13">
        <f t="shared" si="552"/>
        <v>0</v>
      </c>
      <c r="BP249" s="13">
        <f t="shared" si="553"/>
        <v>0</v>
      </c>
      <c r="BQ249" s="13">
        <f t="shared" si="554"/>
        <v>0</v>
      </c>
      <c r="BR249" s="13">
        <f t="shared" si="555"/>
        <v>0</v>
      </c>
      <c r="BS249" s="13">
        <f t="shared" si="556"/>
        <v>0</v>
      </c>
      <c r="BT249" s="13">
        <f t="shared" si="557"/>
        <v>0</v>
      </c>
      <c r="BU249" s="13">
        <f t="shared" si="558"/>
        <v>0</v>
      </c>
      <c r="BV249" s="13">
        <f t="shared" si="559"/>
        <v>0</v>
      </c>
      <c r="BW249" s="13">
        <f t="shared" si="560"/>
        <v>0</v>
      </c>
      <c r="BX249" s="13">
        <f t="shared" si="561"/>
        <v>0</v>
      </c>
      <c r="BY249" s="13">
        <f t="shared" si="562"/>
        <v>0</v>
      </c>
      <c r="BZ249" s="13">
        <f t="shared" si="563"/>
        <v>0</v>
      </c>
      <c r="CA249" s="13">
        <f t="shared" si="564"/>
        <v>0</v>
      </c>
      <c r="CB249" s="13">
        <f t="shared" si="565"/>
        <v>0</v>
      </c>
      <c r="CC249" s="13">
        <f t="shared" si="566"/>
        <v>0</v>
      </c>
      <c r="CD249" s="13">
        <f t="shared" si="567"/>
        <v>0</v>
      </c>
      <c r="CE249" s="13">
        <f t="shared" si="568"/>
        <v>0</v>
      </c>
      <c r="CF249" s="13">
        <f t="shared" si="569"/>
        <v>0</v>
      </c>
      <c r="CG249" s="13">
        <f t="shared" si="570"/>
        <v>0</v>
      </c>
      <c r="CH249" s="13">
        <f t="shared" si="571"/>
        <v>0</v>
      </c>
      <c r="CI249" s="13">
        <f t="shared" si="572"/>
        <v>0</v>
      </c>
      <c r="CJ249" s="13">
        <f t="shared" si="573"/>
        <v>0</v>
      </c>
      <c r="CK249" s="13">
        <f t="shared" si="574"/>
        <v>0</v>
      </c>
      <c r="CL249" s="13">
        <f t="shared" si="575"/>
        <v>0</v>
      </c>
      <c r="CM249" s="13">
        <f t="shared" si="576"/>
        <v>0</v>
      </c>
      <c r="CN249" s="13">
        <f t="shared" si="577"/>
        <v>0</v>
      </c>
      <c r="CO249" s="13">
        <f t="shared" si="578"/>
        <v>0</v>
      </c>
      <c r="CP249" s="13">
        <f t="shared" si="579"/>
        <v>0</v>
      </c>
      <c r="CQ249" s="13">
        <f t="shared" si="580"/>
        <v>0</v>
      </c>
      <c r="CR249" s="13">
        <f t="shared" si="581"/>
        <v>0</v>
      </c>
      <c r="CS249" s="13">
        <f t="shared" si="582"/>
        <v>0</v>
      </c>
      <c r="CT249" s="13">
        <f t="shared" si="583"/>
        <v>0</v>
      </c>
      <c r="CU249" s="13">
        <f t="shared" si="584"/>
        <v>0</v>
      </c>
      <c r="CV249" s="13">
        <f t="shared" si="585"/>
        <v>0</v>
      </c>
      <c r="CW249" s="13">
        <f t="shared" si="586"/>
        <v>0</v>
      </c>
      <c r="CX249" s="13">
        <f t="shared" si="587"/>
        <v>0</v>
      </c>
      <c r="CY249" s="13">
        <f t="shared" si="588"/>
        <v>0</v>
      </c>
      <c r="CZ249" s="13">
        <f t="shared" si="589"/>
        <v>0</v>
      </c>
      <c r="DA249" s="13">
        <f t="shared" si="590"/>
        <v>0</v>
      </c>
      <c r="DB249" s="13">
        <f t="shared" si="591"/>
        <v>0</v>
      </c>
      <c r="DC249" s="13">
        <f t="shared" si="592"/>
        <v>0</v>
      </c>
      <c r="DD249" s="13">
        <f t="shared" si="593"/>
        <v>0</v>
      </c>
      <c r="DE249" s="13">
        <f t="shared" si="594"/>
        <v>0</v>
      </c>
      <c r="DF249" s="13">
        <f t="shared" si="595"/>
        <v>0</v>
      </c>
      <c r="DG249" s="13">
        <f t="shared" si="596"/>
        <v>0</v>
      </c>
      <c r="DH249" s="13">
        <f t="shared" si="597"/>
        <v>0</v>
      </c>
      <c r="DI249" s="13">
        <f t="shared" si="598"/>
        <v>0</v>
      </c>
      <c r="DJ249" s="13">
        <f t="shared" si="599"/>
        <v>0</v>
      </c>
      <c r="DK249" s="13">
        <f t="shared" si="600"/>
        <v>0</v>
      </c>
      <c r="DL249" s="13">
        <f t="shared" si="601"/>
        <v>0</v>
      </c>
      <c r="DM249" s="13">
        <f t="shared" si="602"/>
        <v>0</v>
      </c>
      <c r="DN249" s="13">
        <f t="shared" si="603"/>
        <v>0</v>
      </c>
      <c r="DO249" s="13">
        <f t="shared" si="604"/>
        <v>0</v>
      </c>
      <c r="DP249" s="13">
        <f t="shared" si="605"/>
        <v>0</v>
      </c>
      <c r="DQ249" s="13">
        <f t="shared" si="606"/>
        <v>0</v>
      </c>
      <c r="DR249" s="13">
        <f t="shared" si="607"/>
        <v>0</v>
      </c>
      <c r="DS249" s="13">
        <f t="shared" si="608"/>
        <v>0</v>
      </c>
      <c r="DT249" s="13">
        <f t="shared" si="609"/>
        <v>0</v>
      </c>
      <c r="DU249" s="13">
        <f t="shared" si="610"/>
        <v>0</v>
      </c>
      <c r="DV249" s="13">
        <f t="shared" si="611"/>
        <v>0</v>
      </c>
      <c r="DW249" s="13">
        <f t="shared" si="612"/>
        <v>0</v>
      </c>
      <c r="DX249" s="13">
        <f t="shared" si="613"/>
        <v>0</v>
      </c>
      <c r="DY249" s="13">
        <f t="shared" si="614"/>
        <v>0</v>
      </c>
      <c r="DZ249" s="13">
        <f t="shared" si="615"/>
        <v>0</v>
      </c>
      <c r="EA249" s="13">
        <f t="shared" si="616"/>
        <v>0</v>
      </c>
      <c r="EB249" s="13">
        <f t="shared" si="617"/>
        <v>0</v>
      </c>
      <c r="EC249" s="13">
        <f t="shared" si="618"/>
        <v>0</v>
      </c>
      <c r="ED249" s="13">
        <f t="shared" si="619"/>
        <v>0</v>
      </c>
      <c r="EE249" s="13">
        <f t="shared" si="620"/>
        <v>0</v>
      </c>
      <c r="EF249" s="13">
        <f t="shared" si="621"/>
        <v>0</v>
      </c>
      <c r="EG249" s="13">
        <f t="shared" si="622"/>
        <v>0</v>
      </c>
      <c r="EH249" s="13">
        <f t="shared" si="623"/>
        <v>0</v>
      </c>
      <c r="EI249" s="13">
        <f t="shared" si="624"/>
        <v>0</v>
      </c>
      <c r="EJ249" s="13">
        <f t="shared" si="625"/>
        <v>0</v>
      </c>
      <c r="EK249" s="13">
        <f t="shared" si="626"/>
        <v>0</v>
      </c>
      <c r="EL249" s="13">
        <f t="shared" si="627"/>
        <v>0</v>
      </c>
      <c r="EM249" s="13">
        <f t="shared" si="628"/>
        <v>0</v>
      </c>
      <c r="EN249" s="13">
        <f t="shared" si="629"/>
        <v>0</v>
      </c>
      <c r="EO249" s="13">
        <f t="shared" si="630"/>
        <v>1</v>
      </c>
      <c r="EP249" s="13">
        <f t="shared" si="631"/>
        <v>0</v>
      </c>
      <c r="EQ249" s="13">
        <f t="shared" si="632"/>
        <v>0</v>
      </c>
      <c r="ER249" s="13">
        <f t="shared" si="633"/>
        <v>0</v>
      </c>
      <c r="ES249" s="13">
        <f t="shared" si="634"/>
        <v>0</v>
      </c>
      <c r="ET249" s="13">
        <f t="shared" si="635"/>
        <v>0</v>
      </c>
      <c r="EU249" s="13">
        <f t="shared" si="636"/>
        <v>0</v>
      </c>
      <c r="EV249" s="13">
        <f t="shared" si="637"/>
        <v>0</v>
      </c>
      <c r="EW249" s="13">
        <f t="shared" si="638"/>
        <v>0</v>
      </c>
      <c r="EX249" s="13">
        <f t="shared" si="639"/>
        <v>0</v>
      </c>
      <c r="EY249" s="13">
        <f t="shared" si="640"/>
        <v>0</v>
      </c>
      <c r="EZ249" s="13">
        <f t="shared" si="641"/>
        <v>0</v>
      </c>
      <c r="FA249" s="13">
        <f t="shared" si="642"/>
        <v>0</v>
      </c>
      <c r="FB249" s="13">
        <f t="shared" si="643"/>
        <v>0</v>
      </c>
      <c r="FC249" s="13">
        <f t="shared" si="644"/>
        <v>0</v>
      </c>
      <c r="FD249" s="13">
        <f t="shared" si="645"/>
        <v>0</v>
      </c>
      <c r="FE249" s="13">
        <f t="shared" si="646"/>
        <v>0</v>
      </c>
      <c r="FF249" s="13">
        <f t="shared" si="647"/>
        <v>0</v>
      </c>
      <c r="FG249" s="13">
        <f t="shared" si="648"/>
        <v>0</v>
      </c>
      <c r="FH249" s="13">
        <f t="shared" si="649"/>
        <v>0</v>
      </c>
      <c r="FI249" s="13">
        <f t="shared" si="650"/>
        <v>0</v>
      </c>
      <c r="FJ249" s="13">
        <f t="shared" si="651"/>
        <v>0</v>
      </c>
      <c r="FK249" s="13">
        <f t="shared" si="652"/>
        <v>0</v>
      </c>
      <c r="FL249" s="13">
        <f t="shared" si="653"/>
        <v>0</v>
      </c>
      <c r="FM249" s="13">
        <f t="shared" si="654"/>
        <v>0</v>
      </c>
      <c r="FN249" s="13">
        <f t="shared" si="655"/>
        <v>0</v>
      </c>
      <c r="FO249" s="13">
        <f t="shared" si="656"/>
        <v>0</v>
      </c>
      <c r="FP249" s="13">
        <f t="shared" si="657"/>
        <v>0</v>
      </c>
      <c r="FQ249" s="13">
        <f t="shared" si="658"/>
        <v>0</v>
      </c>
      <c r="FR249" s="13">
        <f t="shared" si="659"/>
        <v>0</v>
      </c>
      <c r="FS249" s="13">
        <f t="shared" si="660"/>
        <v>0</v>
      </c>
      <c r="FT249" s="13">
        <f t="shared" si="661"/>
        <v>0</v>
      </c>
      <c r="FU249" s="13">
        <f t="shared" si="662"/>
        <v>0</v>
      </c>
      <c r="FV249" s="13">
        <f t="shared" si="663"/>
        <v>0</v>
      </c>
      <c r="FW249" s="13">
        <f t="shared" si="664"/>
        <v>0</v>
      </c>
      <c r="FX249" s="13">
        <f t="shared" si="665"/>
        <v>0</v>
      </c>
      <c r="FY249" s="13">
        <f t="shared" si="666"/>
        <v>0</v>
      </c>
      <c r="FZ249" s="13">
        <f t="shared" si="667"/>
        <v>0</v>
      </c>
      <c r="GA249" s="13">
        <f t="shared" si="668"/>
        <v>0</v>
      </c>
      <c r="GB249" s="13">
        <f t="shared" si="669"/>
        <v>0</v>
      </c>
      <c r="GC249" s="13">
        <f t="shared" si="670"/>
        <v>0</v>
      </c>
      <c r="GD249" s="13">
        <f t="shared" si="671"/>
        <v>0</v>
      </c>
      <c r="GE249" s="13">
        <f t="shared" si="672"/>
        <v>0</v>
      </c>
      <c r="GF249" s="13">
        <f t="shared" si="673"/>
        <v>0</v>
      </c>
      <c r="GG249" s="13">
        <f t="shared" si="674"/>
        <v>0</v>
      </c>
      <c r="GH249" s="30">
        <f t="shared" si="675"/>
        <v>2</v>
      </c>
    </row>
    <row r="250" spans="1:190">
      <c r="A250" s="2">
        <f>'database including 834 studies'!A250</f>
        <v>249</v>
      </c>
      <c r="B250" s="2">
        <f>'database including 834 studies'!J250</f>
        <v>1</v>
      </c>
      <c r="C250" s="2">
        <f>'database including 834 studies'!K250</f>
        <v>3</v>
      </c>
      <c r="D250" s="2">
        <f>'database including 834 studies'!L250</f>
        <v>0</v>
      </c>
      <c r="E250" s="2">
        <f>'database including 834 studies'!M250</f>
        <v>1</v>
      </c>
      <c r="F250" s="2">
        <f>'database including 834 studies'!N250</f>
        <v>1</v>
      </c>
      <c r="G250" s="2">
        <f>'database including 834 studies'!O250</f>
        <v>1</v>
      </c>
      <c r="H250" s="2">
        <f>'database including 834 studies'!P250</f>
        <v>0</v>
      </c>
      <c r="I250" s="2">
        <f>'database including 834 studies'!Q250</f>
        <v>0</v>
      </c>
      <c r="J250" s="2">
        <f>'database including 834 studies'!R250</f>
        <v>2019</v>
      </c>
      <c r="K250" s="29">
        <f>'database including 834 studies'!A780</f>
        <v>779</v>
      </c>
      <c r="L250" s="2">
        <f>'database including 834 studies'!J780</f>
        <v>0</v>
      </c>
      <c r="M250" s="2">
        <f>'database including 834 studies'!K780</f>
        <v>3</v>
      </c>
      <c r="N250" s="2">
        <f>'database including 834 studies'!L780</f>
        <v>1</v>
      </c>
      <c r="O250" s="2">
        <f>'database including 834 studies'!M780</f>
        <v>1</v>
      </c>
      <c r="P250" s="2">
        <f>'database including 834 studies'!N780</f>
        <v>0</v>
      </c>
      <c r="Q250" s="2">
        <f>'database including 834 studies'!O780</f>
        <v>0</v>
      </c>
      <c r="R250" s="2">
        <f>'database including 834 studies'!P780</f>
        <v>1</v>
      </c>
      <c r="S250" s="2">
        <f>'database including 834 studies'!Q780</f>
        <v>0</v>
      </c>
      <c r="T250" s="2">
        <f>'database including 834 studies'!R780</f>
        <v>2021</v>
      </c>
      <c r="V250" s="13">
        <f t="shared" si="507"/>
        <v>0</v>
      </c>
      <c r="W250" s="13">
        <f t="shared" si="508"/>
        <v>0</v>
      </c>
      <c r="X250" s="13">
        <f t="shared" si="509"/>
        <v>0</v>
      </c>
      <c r="Y250" s="13">
        <f t="shared" si="510"/>
        <v>0</v>
      </c>
      <c r="Z250" s="13">
        <f t="shared" si="511"/>
        <v>0</v>
      </c>
      <c r="AA250" s="13">
        <f t="shared" si="512"/>
        <v>0</v>
      </c>
      <c r="AB250" s="13">
        <f t="shared" si="513"/>
        <v>0</v>
      </c>
      <c r="AC250" s="13">
        <f t="shared" si="514"/>
        <v>0</v>
      </c>
      <c r="AD250" s="13">
        <f t="shared" si="515"/>
        <v>0</v>
      </c>
      <c r="AE250" s="13">
        <f t="shared" si="516"/>
        <v>0</v>
      </c>
      <c r="AF250" s="13">
        <f t="shared" si="517"/>
        <v>0</v>
      </c>
      <c r="AG250" s="13">
        <f t="shared" si="518"/>
        <v>0</v>
      </c>
      <c r="AH250" s="13">
        <f t="shared" si="519"/>
        <v>0</v>
      </c>
      <c r="AI250" s="13">
        <f t="shared" si="520"/>
        <v>0</v>
      </c>
      <c r="AJ250" s="13">
        <f t="shared" si="521"/>
        <v>0</v>
      </c>
      <c r="AK250" s="13">
        <f t="shared" si="522"/>
        <v>0</v>
      </c>
      <c r="AL250" s="13">
        <f t="shared" si="523"/>
        <v>0</v>
      </c>
      <c r="AM250" s="13">
        <f t="shared" si="524"/>
        <v>0</v>
      </c>
      <c r="AN250" s="13">
        <f t="shared" si="525"/>
        <v>0</v>
      </c>
      <c r="AO250" s="13">
        <f t="shared" si="526"/>
        <v>0</v>
      </c>
      <c r="AP250" s="13">
        <f t="shared" si="527"/>
        <v>0</v>
      </c>
      <c r="AQ250" s="13">
        <f t="shared" si="528"/>
        <v>0</v>
      </c>
      <c r="AR250" s="13">
        <f t="shared" si="529"/>
        <v>0</v>
      </c>
      <c r="AS250" s="13">
        <f t="shared" si="530"/>
        <v>0</v>
      </c>
      <c r="AT250" s="13">
        <f t="shared" si="531"/>
        <v>0</v>
      </c>
      <c r="AU250" s="13">
        <f t="shared" si="532"/>
        <v>0</v>
      </c>
      <c r="AV250" s="13">
        <f t="shared" si="533"/>
        <v>0</v>
      </c>
      <c r="AW250" s="13">
        <f t="shared" si="534"/>
        <v>0</v>
      </c>
      <c r="AX250" s="13">
        <f t="shared" si="535"/>
        <v>0</v>
      </c>
      <c r="AY250" s="13">
        <f t="shared" si="536"/>
        <v>0</v>
      </c>
      <c r="AZ250" s="13">
        <f t="shared" si="537"/>
        <v>0</v>
      </c>
      <c r="BA250" s="13">
        <f t="shared" si="538"/>
        <v>0</v>
      </c>
      <c r="BB250" s="13">
        <f t="shared" si="539"/>
        <v>0</v>
      </c>
      <c r="BC250" s="13">
        <f t="shared" si="540"/>
        <v>0</v>
      </c>
      <c r="BD250" s="13">
        <f t="shared" si="541"/>
        <v>0</v>
      </c>
      <c r="BE250" s="13">
        <f t="shared" si="542"/>
        <v>0</v>
      </c>
      <c r="BF250" s="13">
        <f t="shared" si="543"/>
        <v>0</v>
      </c>
      <c r="BG250" s="13">
        <f t="shared" si="544"/>
        <v>0</v>
      </c>
      <c r="BH250" s="13">
        <f t="shared" si="545"/>
        <v>0</v>
      </c>
      <c r="BI250" s="13">
        <f t="shared" si="546"/>
        <v>0</v>
      </c>
      <c r="BJ250" s="13">
        <f t="shared" si="547"/>
        <v>0</v>
      </c>
      <c r="BK250" s="13">
        <f t="shared" si="548"/>
        <v>0</v>
      </c>
      <c r="BL250" s="13">
        <f t="shared" si="549"/>
        <v>0</v>
      </c>
      <c r="BM250" s="13">
        <f t="shared" si="550"/>
        <v>0</v>
      </c>
      <c r="BN250" s="13">
        <f t="shared" si="551"/>
        <v>1</v>
      </c>
      <c r="BO250" s="13">
        <f t="shared" si="552"/>
        <v>0</v>
      </c>
      <c r="BP250" s="13">
        <f t="shared" si="553"/>
        <v>0</v>
      </c>
      <c r="BQ250" s="13">
        <f t="shared" si="554"/>
        <v>0</v>
      </c>
      <c r="BR250" s="13">
        <f t="shared" si="555"/>
        <v>0</v>
      </c>
      <c r="BS250" s="13">
        <f t="shared" si="556"/>
        <v>0</v>
      </c>
      <c r="BT250" s="13">
        <f t="shared" si="557"/>
        <v>0</v>
      </c>
      <c r="BU250" s="13">
        <f t="shared" si="558"/>
        <v>0</v>
      </c>
      <c r="BV250" s="13">
        <f t="shared" si="559"/>
        <v>0</v>
      </c>
      <c r="BW250" s="13">
        <f t="shared" si="560"/>
        <v>0</v>
      </c>
      <c r="BX250" s="13">
        <f t="shared" si="561"/>
        <v>0</v>
      </c>
      <c r="BY250" s="13">
        <f t="shared" si="562"/>
        <v>0</v>
      </c>
      <c r="BZ250" s="13">
        <f t="shared" si="563"/>
        <v>0</v>
      </c>
      <c r="CA250" s="13">
        <f t="shared" si="564"/>
        <v>0</v>
      </c>
      <c r="CB250" s="13">
        <f t="shared" si="565"/>
        <v>0</v>
      </c>
      <c r="CC250" s="13">
        <f t="shared" si="566"/>
        <v>0</v>
      </c>
      <c r="CD250" s="13">
        <f t="shared" si="567"/>
        <v>0</v>
      </c>
      <c r="CE250" s="13">
        <f t="shared" si="568"/>
        <v>0</v>
      </c>
      <c r="CF250" s="13">
        <f t="shared" si="569"/>
        <v>0</v>
      </c>
      <c r="CG250" s="13">
        <f t="shared" si="570"/>
        <v>0</v>
      </c>
      <c r="CH250" s="13">
        <f t="shared" si="571"/>
        <v>0</v>
      </c>
      <c r="CI250" s="13">
        <f t="shared" si="572"/>
        <v>0</v>
      </c>
      <c r="CJ250" s="13">
        <f t="shared" si="573"/>
        <v>0</v>
      </c>
      <c r="CK250" s="13">
        <f t="shared" si="574"/>
        <v>0</v>
      </c>
      <c r="CL250" s="13">
        <f t="shared" si="575"/>
        <v>0</v>
      </c>
      <c r="CM250" s="13">
        <f t="shared" si="576"/>
        <v>0</v>
      </c>
      <c r="CN250" s="13">
        <f t="shared" si="577"/>
        <v>0</v>
      </c>
      <c r="CO250" s="13">
        <f t="shared" si="578"/>
        <v>0</v>
      </c>
      <c r="CP250" s="13">
        <f t="shared" si="579"/>
        <v>0</v>
      </c>
      <c r="CQ250" s="13">
        <f t="shared" si="580"/>
        <v>0</v>
      </c>
      <c r="CR250" s="13">
        <f t="shared" si="581"/>
        <v>0</v>
      </c>
      <c r="CS250" s="13">
        <f t="shared" si="582"/>
        <v>0</v>
      </c>
      <c r="CT250" s="13">
        <f t="shared" si="583"/>
        <v>0</v>
      </c>
      <c r="CU250" s="13">
        <f t="shared" si="584"/>
        <v>0</v>
      </c>
      <c r="CV250" s="13">
        <f t="shared" si="585"/>
        <v>0</v>
      </c>
      <c r="CW250" s="13">
        <f t="shared" si="586"/>
        <v>0</v>
      </c>
      <c r="CX250" s="13">
        <f t="shared" si="587"/>
        <v>0</v>
      </c>
      <c r="CY250" s="13">
        <f t="shared" si="588"/>
        <v>0</v>
      </c>
      <c r="CZ250" s="13">
        <f t="shared" si="589"/>
        <v>0</v>
      </c>
      <c r="DA250" s="13">
        <f t="shared" si="590"/>
        <v>0</v>
      </c>
      <c r="DB250" s="13">
        <f t="shared" si="591"/>
        <v>0</v>
      </c>
      <c r="DC250" s="13">
        <f t="shared" si="592"/>
        <v>0</v>
      </c>
      <c r="DD250" s="13">
        <f t="shared" si="593"/>
        <v>0</v>
      </c>
      <c r="DE250" s="13">
        <f t="shared" si="594"/>
        <v>0</v>
      </c>
      <c r="DF250" s="13">
        <f t="shared" si="595"/>
        <v>0</v>
      </c>
      <c r="DG250" s="13">
        <f t="shared" si="596"/>
        <v>0</v>
      </c>
      <c r="DH250" s="13">
        <f t="shared" si="597"/>
        <v>0</v>
      </c>
      <c r="DI250" s="13">
        <f t="shared" si="598"/>
        <v>0</v>
      </c>
      <c r="DJ250" s="13">
        <f t="shared" si="599"/>
        <v>0</v>
      </c>
      <c r="DK250" s="13">
        <f t="shared" si="600"/>
        <v>0</v>
      </c>
      <c r="DL250" s="13">
        <f t="shared" si="601"/>
        <v>0</v>
      </c>
      <c r="DM250" s="13">
        <f t="shared" si="602"/>
        <v>0</v>
      </c>
      <c r="DN250" s="13">
        <f t="shared" si="603"/>
        <v>0</v>
      </c>
      <c r="DO250" s="13">
        <f t="shared" si="604"/>
        <v>0</v>
      </c>
      <c r="DP250" s="13">
        <f t="shared" si="605"/>
        <v>0</v>
      </c>
      <c r="DQ250" s="13">
        <f t="shared" si="606"/>
        <v>0</v>
      </c>
      <c r="DR250" s="13">
        <f t="shared" si="607"/>
        <v>0</v>
      </c>
      <c r="DS250" s="13">
        <f t="shared" si="608"/>
        <v>0</v>
      </c>
      <c r="DT250" s="13">
        <f t="shared" si="609"/>
        <v>0</v>
      </c>
      <c r="DU250" s="13">
        <f t="shared" si="610"/>
        <v>0</v>
      </c>
      <c r="DV250" s="13">
        <f t="shared" si="611"/>
        <v>0</v>
      </c>
      <c r="DW250" s="13">
        <f t="shared" si="612"/>
        <v>0</v>
      </c>
      <c r="DX250" s="13">
        <f t="shared" si="613"/>
        <v>0</v>
      </c>
      <c r="DY250" s="13">
        <f t="shared" si="614"/>
        <v>0</v>
      </c>
      <c r="DZ250" s="13">
        <f t="shared" si="615"/>
        <v>0</v>
      </c>
      <c r="EA250" s="13">
        <f t="shared" si="616"/>
        <v>0</v>
      </c>
      <c r="EB250" s="13">
        <f t="shared" si="617"/>
        <v>0</v>
      </c>
      <c r="EC250" s="13">
        <f t="shared" si="618"/>
        <v>0</v>
      </c>
      <c r="ED250" s="13">
        <f t="shared" si="619"/>
        <v>0</v>
      </c>
      <c r="EE250" s="13">
        <f t="shared" si="620"/>
        <v>0</v>
      </c>
      <c r="EF250" s="13">
        <f t="shared" si="621"/>
        <v>0</v>
      </c>
      <c r="EG250" s="13">
        <f t="shared" si="622"/>
        <v>0</v>
      </c>
      <c r="EH250" s="13">
        <f t="shared" si="623"/>
        <v>0</v>
      </c>
      <c r="EI250" s="13">
        <f t="shared" si="624"/>
        <v>0</v>
      </c>
      <c r="EJ250" s="13">
        <f t="shared" si="625"/>
        <v>0</v>
      </c>
      <c r="EK250" s="13">
        <f t="shared" si="626"/>
        <v>0</v>
      </c>
      <c r="EL250" s="13">
        <f t="shared" si="627"/>
        <v>0</v>
      </c>
      <c r="EM250" s="13">
        <f t="shared" si="628"/>
        <v>0</v>
      </c>
      <c r="EN250" s="13">
        <f t="shared" si="629"/>
        <v>0</v>
      </c>
      <c r="EO250" s="13">
        <f t="shared" si="630"/>
        <v>0</v>
      </c>
      <c r="EP250" s="13">
        <f t="shared" si="631"/>
        <v>0</v>
      </c>
      <c r="EQ250" s="13">
        <f t="shared" si="632"/>
        <v>0</v>
      </c>
      <c r="ER250" s="13">
        <f t="shared" si="633"/>
        <v>0</v>
      </c>
      <c r="ES250" s="13">
        <f t="shared" si="634"/>
        <v>0</v>
      </c>
      <c r="ET250" s="13">
        <f t="shared" si="635"/>
        <v>0</v>
      </c>
      <c r="EU250" s="13">
        <f t="shared" si="636"/>
        <v>0</v>
      </c>
      <c r="EV250" s="13">
        <f t="shared" si="637"/>
        <v>1</v>
      </c>
      <c r="EW250" s="13">
        <f t="shared" si="638"/>
        <v>0</v>
      </c>
      <c r="EX250" s="13">
        <f t="shared" si="639"/>
        <v>0</v>
      </c>
      <c r="EY250" s="13">
        <f t="shared" si="640"/>
        <v>0</v>
      </c>
      <c r="EZ250" s="13">
        <f t="shared" si="641"/>
        <v>0</v>
      </c>
      <c r="FA250" s="13">
        <f t="shared" si="642"/>
        <v>0</v>
      </c>
      <c r="FB250" s="13">
        <f t="shared" si="643"/>
        <v>0</v>
      </c>
      <c r="FC250" s="13">
        <f t="shared" si="644"/>
        <v>0</v>
      </c>
      <c r="FD250" s="13">
        <f t="shared" si="645"/>
        <v>0</v>
      </c>
      <c r="FE250" s="13">
        <f t="shared" si="646"/>
        <v>0</v>
      </c>
      <c r="FF250" s="13">
        <f t="shared" si="647"/>
        <v>0</v>
      </c>
      <c r="FG250" s="13">
        <f t="shared" si="648"/>
        <v>0</v>
      </c>
      <c r="FH250" s="13">
        <f t="shared" si="649"/>
        <v>0</v>
      </c>
      <c r="FI250" s="13">
        <f t="shared" si="650"/>
        <v>0</v>
      </c>
      <c r="FJ250" s="13">
        <f t="shared" si="651"/>
        <v>0</v>
      </c>
      <c r="FK250" s="13">
        <f t="shared" si="652"/>
        <v>0</v>
      </c>
      <c r="FL250" s="13">
        <f t="shared" si="653"/>
        <v>0</v>
      </c>
      <c r="FM250" s="13">
        <f t="shared" si="654"/>
        <v>0</v>
      </c>
      <c r="FN250" s="13">
        <f t="shared" si="655"/>
        <v>0</v>
      </c>
      <c r="FO250" s="13">
        <f t="shared" si="656"/>
        <v>0</v>
      </c>
      <c r="FP250" s="13">
        <f t="shared" si="657"/>
        <v>0</v>
      </c>
      <c r="FQ250" s="13">
        <f t="shared" si="658"/>
        <v>0</v>
      </c>
      <c r="FR250" s="13">
        <f t="shared" si="659"/>
        <v>0</v>
      </c>
      <c r="FS250" s="13">
        <f t="shared" si="660"/>
        <v>0</v>
      </c>
      <c r="FT250" s="13">
        <f t="shared" si="661"/>
        <v>0</v>
      </c>
      <c r="FU250" s="13">
        <f t="shared" si="662"/>
        <v>0</v>
      </c>
      <c r="FV250" s="13">
        <f t="shared" si="663"/>
        <v>0</v>
      </c>
      <c r="FW250" s="13">
        <f t="shared" si="664"/>
        <v>0</v>
      </c>
      <c r="FX250" s="13">
        <f t="shared" si="665"/>
        <v>0</v>
      </c>
      <c r="FY250" s="13">
        <f t="shared" si="666"/>
        <v>0</v>
      </c>
      <c r="FZ250" s="13">
        <f t="shared" si="667"/>
        <v>0</v>
      </c>
      <c r="GA250" s="13">
        <f t="shared" si="668"/>
        <v>0</v>
      </c>
      <c r="GB250" s="13">
        <f t="shared" si="669"/>
        <v>0</v>
      </c>
      <c r="GC250" s="13">
        <f t="shared" si="670"/>
        <v>0</v>
      </c>
      <c r="GD250" s="13">
        <f t="shared" si="671"/>
        <v>0</v>
      </c>
      <c r="GE250" s="13">
        <f t="shared" si="672"/>
        <v>0</v>
      </c>
      <c r="GF250" s="13">
        <f t="shared" si="673"/>
        <v>0</v>
      </c>
      <c r="GG250" s="13">
        <f t="shared" si="674"/>
        <v>0</v>
      </c>
      <c r="GH250" s="30">
        <f t="shared" si="675"/>
        <v>2</v>
      </c>
    </row>
    <row r="251" spans="1:190">
      <c r="A251" s="2">
        <f>'database including 834 studies'!A251</f>
        <v>250</v>
      </c>
      <c r="B251" s="2">
        <f>'database including 834 studies'!J251</f>
        <v>1</v>
      </c>
      <c r="C251" s="2">
        <f>'database including 834 studies'!K251</f>
        <v>3</v>
      </c>
      <c r="D251" s="2">
        <f>'database including 834 studies'!L251</f>
        <v>0</v>
      </c>
      <c r="E251" s="2">
        <f>'database including 834 studies'!M251</f>
        <v>1</v>
      </c>
      <c r="F251" s="2">
        <f>'database including 834 studies'!N251</f>
        <v>1</v>
      </c>
      <c r="G251" s="2">
        <f>'database including 834 studies'!O251</f>
        <v>0</v>
      </c>
      <c r="H251" s="2">
        <f>'database including 834 studies'!P251</f>
        <v>1</v>
      </c>
      <c r="I251" s="2">
        <f>'database including 834 studies'!Q251</f>
        <v>0</v>
      </c>
      <c r="J251" s="2">
        <f>'database including 834 studies'!R251</f>
        <v>2020</v>
      </c>
      <c r="K251" s="29">
        <f>'database including 834 studies'!A781</f>
        <v>780</v>
      </c>
      <c r="L251" s="2">
        <f>'database including 834 studies'!J781</f>
        <v>0</v>
      </c>
      <c r="M251" s="2">
        <f>'database including 834 studies'!K781</f>
        <v>3</v>
      </c>
      <c r="N251" s="2">
        <f>'database including 834 studies'!L781</f>
        <v>1</v>
      </c>
      <c r="O251" s="2">
        <f>'database including 834 studies'!M781</f>
        <v>1</v>
      </c>
      <c r="P251" s="2">
        <f>'database including 834 studies'!N781</f>
        <v>1</v>
      </c>
      <c r="Q251" s="2">
        <f>'database including 834 studies'!O781</f>
        <v>0</v>
      </c>
      <c r="R251" s="2">
        <f>'database including 834 studies'!P781</f>
        <v>0</v>
      </c>
      <c r="S251" s="2">
        <f>'database including 834 studies'!Q781</f>
        <v>0</v>
      </c>
      <c r="T251" s="2">
        <f>'database including 834 studies'!R781</f>
        <v>2016</v>
      </c>
      <c r="V251" s="13">
        <f t="shared" si="507"/>
        <v>0</v>
      </c>
      <c r="W251" s="13">
        <f t="shared" si="508"/>
        <v>0</v>
      </c>
      <c r="X251" s="13">
        <f t="shared" si="509"/>
        <v>0</v>
      </c>
      <c r="Y251" s="13">
        <f t="shared" si="510"/>
        <v>0</v>
      </c>
      <c r="Z251" s="13">
        <f t="shared" si="511"/>
        <v>0</v>
      </c>
      <c r="AA251" s="13">
        <f t="shared" si="512"/>
        <v>0</v>
      </c>
      <c r="AB251" s="13">
        <f t="shared" si="513"/>
        <v>0</v>
      </c>
      <c r="AC251" s="13">
        <f t="shared" si="514"/>
        <v>0</v>
      </c>
      <c r="AD251" s="13">
        <f t="shared" si="515"/>
        <v>0</v>
      </c>
      <c r="AE251" s="13">
        <f t="shared" si="516"/>
        <v>0</v>
      </c>
      <c r="AF251" s="13">
        <f t="shared" si="517"/>
        <v>0</v>
      </c>
      <c r="AG251" s="13">
        <f t="shared" si="518"/>
        <v>0</v>
      </c>
      <c r="AH251" s="13">
        <f t="shared" si="519"/>
        <v>0</v>
      </c>
      <c r="AI251" s="13">
        <f t="shared" si="520"/>
        <v>0</v>
      </c>
      <c r="AJ251" s="13">
        <f t="shared" si="521"/>
        <v>0</v>
      </c>
      <c r="AK251" s="13">
        <f t="shared" si="522"/>
        <v>0</v>
      </c>
      <c r="AL251" s="13">
        <f t="shared" si="523"/>
        <v>0</v>
      </c>
      <c r="AM251" s="13">
        <f t="shared" si="524"/>
        <v>0</v>
      </c>
      <c r="AN251" s="13">
        <f t="shared" si="525"/>
        <v>0</v>
      </c>
      <c r="AO251" s="13">
        <f t="shared" si="526"/>
        <v>0</v>
      </c>
      <c r="AP251" s="13">
        <f t="shared" si="527"/>
        <v>0</v>
      </c>
      <c r="AQ251" s="13">
        <f t="shared" si="528"/>
        <v>0</v>
      </c>
      <c r="AR251" s="13">
        <f t="shared" si="529"/>
        <v>0</v>
      </c>
      <c r="AS251" s="13">
        <f t="shared" si="530"/>
        <v>0</v>
      </c>
      <c r="AT251" s="13">
        <f t="shared" si="531"/>
        <v>0</v>
      </c>
      <c r="AU251" s="13">
        <f t="shared" si="532"/>
        <v>0</v>
      </c>
      <c r="AV251" s="13">
        <f t="shared" si="533"/>
        <v>0</v>
      </c>
      <c r="AW251" s="13">
        <f t="shared" si="534"/>
        <v>0</v>
      </c>
      <c r="AX251" s="13">
        <f t="shared" si="535"/>
        <v>0</v>
      </c>
      <c r="AY251" s="13">
        <f t="shared" si="536"/>
        <v>0</v>
      </c>
      <c r="AZ251" s="13">
        <f t="shared" si="537"/>
        <v>0</v>
      </c>
      <c r="BA251" s="13">
        <f t="shared" si="538"/>
        <v>0</v>
      </c>
      <c r="BB251" s="13">
        <f t="shared" si="539"/>
        <v>0</v>
      </c>
      <c r="BC251" s="13">
        <f t="shared" si="540"/>
        <v>0</v>
      </c>
      <c r="BD251" s="13">
        <f t="shared" si="541"/>
        <v>0</v>
      </c>
      <c r="BE251" s="13">
        <f t="shared" si="542"/>
        <v>0</v>
      </c>
      <c r="BF251" s="13">
        <f t="shared" si="543"/>
        <v>0</v>
      </c>
      <c r="BG251" s="13">
        <f t="shared" si="544"/>
        <v>0</v>
      </c>
      <c r="BH251" s="13">
        <f t="shared" si="545"/>
        <v>0</v>
      </c>
      <c r="BI251" s="13">
        <f t="shared" si="546"/>
        <v>0</v>
      </c>
      <c r="BJ251" s="13">
        <f t="shared" si="547"/>
        <v>0</v>
      </c>
      <c r="BK251" s="13">
        <f t="shared" si="548"/>
        <v>0</v>
      </c>
      <c r="BL251" s="13">
        <f t="shared" si="549"/>
        <v>0</v>
      </c>
      <c r="BM251" s="13">
        <f t="shared" si="550"/>
        <v>0</v>
      </c>
      <c r="BN251" s="13">
        <f t="shared" si="551"/>
        <v>0</v>
      </c>
      <c r="BO251" s="13">
        <f t="shared" si="552"/>
        <v>1</v>
      </c>
      <c r="BP251" s="13">
        <f t="shared" si="553"/>
        <v>0</v>
      </c>
      <c r="BQ251" s="13">
        <f t="shared" si="554"/>
        <v>0</v>
      </c>
      <c r="BR251" s="13">
        <f t="shared" si="555"/>
        <v>0</v>
      </c>
      <c r="BS251" s="13">
        <f t="shared" si="556"/>
        <v>0</v>
      </c>
      <c r="BT251" s="13">
        <f t="shared" si="557"/>
        <v>0</v>
      </c>
      <c r="BU251" s="13">
        <f t="shared" si="558"/>
        <v>0</v>
      </c>
      <c r="BV251" s="13">
        <f t="shared" si="559"/>
        <v>0</v>
      </c>
      <c r="BW251" s="13">
        <f t="shared" si="560"/>
        <v>0</v>
      </c>
      <c r="BX251" s="13">
        <f t="shared" si="561"/>
        <v>0</v>
      </c>
      <c r="BY251" s="13">
        <f t="shared" si="562"/>
        <v>0</v>
      </c>
      <c r="BZ251" s="13">
        <f t="shared" si="563"/>
        <v>0</v>
      </c>
      <c r="CA251" s="13">
        <f t="shared" si="564"/>
        <v>0</v>
      </c>
      <c r="CB251" s="13">
        <f t="shared" si="565"/>
        <v>0</v>
      </c>
      <c r="CC251" s="13">
        <f t="shared" si="566"/>
        <v>0</v>
      </c>
      <c r="CD251" s="13">
        <f t="shared" si="567"/>
        <v>0</v>
      </c>
      <c r="CE251" s="13">
        <f t="shared" si="568"/>
        <v>0</v>
      </c>
      <c r="CF251" s="13">
        <f t="shared" si="569"/>
        <v>0</v>
      </c>
      <c r="CG251" s="13">
        <f t="shared" si="570"/>
        <v>0</v>
      </c>
      <c r="CH251" s="13">
        <f t="shared" si="571"/>
        <v>0</v>
      </c>
      <c r="CI251" s="13">
        <f t="shared" si="572"/>
        <v>0</v>
      </c>
      <c r="CJ251" s="13">
        <f t="shared" si="573"/>
        <v>0</v>
      </c>
      <c r="CK251" s="13">
        <f t="shared" si="574"/>
        <v>0</v>
      </c>
      <c r="CL251" s="13">
        <f t="shared" si="575"/>
        <v>0</v>
      </c>
      <c r="CM251" s="13">
        <f t="shared" si="576"/>
        <v>0</v>
      </c>
      <c r="CN251" s="13">
        <f t="shared" si="577"/>
        <v>0</v>
      </c>
      <c r="CO251" s="13">
        <f t="shared" si="578"/>
        <v>0</v>
      </c>
      <c r="CP251" s="13">
        <f t="shared" si="579"/>
        <v>0</v>
      </c>
      <c r="CQ251" s="13">
        <f t="shared" si="580"/>
        <v>0</v>
      </c>
      <c r="CR251" s="13">
        <f t="shared" si="581"/>
        <v>0</v>
      </c>
      <c r="CS251" s="13">
        <f t="shared" si="582"/>
        <v>0</v>
      </c>
      <c r="CT251" s="13">
        <f t="shared" si="583"/>
        <v>0</v>
      </c>
      <c r="CU251" s="13">
        <f t="shared" si="584"/>
        <v>0</v>
      </c>
      <c r="CV251" s="13">
        <f t="shared" si="585"/>
        <v>0</v>
      </c>
      <c r="CW251" s="13">
        <f t="shared" si="586"/>
        <v>0</v>
      </c>
      <c r="CX251" s="13">
        <f t="shared" si="587"/>
        <v>0</v>
      </c>
      <c r="CY251" s="13">
        <f t="shared" si="588"/>
        <v>0</v>
      </c>
      <c r="CZ251" s="13">
        <f t="shared" si="589"/>
        <v>0</v>
      </c>
      <c r="DA251" s="13">
        <f t="shared" si="590"/>
        <v>0</v>
      </c>
      <c r="DB251" s="13">
        <f t="shared" si="591"/>
        <v>0</v>
      </c>
      <c r="DC251" s="13">
        <f t="shared" si="592"/>
        <v>0</v>
      </c>
      <c r="DD251" s="13">
        <f t="shared" si="593"/>
        <v>0</v>
      </c>
      <c r="DE251" s="13">
        <f t="shared" si="594"/>
        <v>0</v>
      </c>
      <c r="DF251" s="13">
        <f t="shared" si="595"/>
        <v>0</v>
      </c>
      <c r="DG251" s="13">
        <f t="shared" si="596"/>
        <v>0</v>
      </c>
      <c r="DH251" s="13">
        <f t="shared" si="597"/>
        <v>0</v>
      </c>
      <c r="DI251" s="13">
        <f t="shared" si="598"/>
        <v>0</v>
      </c>
      <c r="DJ251" s="13">
        <f t="shared" si="599"/>
        <v>0</v>
      </c>
      <c r="DK251" s="13">
        <f t="shared" si="600"/>
        <v>0</v>
      </c>
      <c r="DL251" s="13">
        <f t="shared" si="601"/>
        <v>0</v>
      </c>
      <c r="DM251" s="13">
        <f t="shared" si="602"/>
        <v>0</v>
      </c>
      <c r="DN251" s="13">
        <f t="shared" si="603"/>
        <v>0</v>
      </c>
      <c r="DO251" s="13">
        <f t="shared" si="604"/>
        <v>0</v>
      </c>
      <c r="DP251" s="13">
        <f t="shared" si="605"/>
        <v>0</v>
      </c>
      <c r="DQ251" s="13">
        <f t="shared" si="606"/>
        <v>0</v>
      </c>
      <c r="DR251" s="13">
        <f t="shared" si="607"/>
        <v>0</v>
      </c>
      <c r="DS251" s="13">
        <f t="shared" si="608"/>
        <v>0</v>
      </c>
      <c r="DT251" s="13">
        <f t="shared" si="609"/>
        <v>0</v>
      </c>
      <c r="DU251" s="13">
        <f t="shared" si="610"/>
        <v>0</v>
      </c>
      <c r="DV251" s="13">
        <f t="shared" si="611"/>
        <v>0</v>
      </c>
      <c r="DW251" s="13">
        <f t="shared" si="612"/>
        <v>0</v>
      </c>
      <c r="DX251" s="13">
        <f t="shared" si="613"/>
        <v>0</v>
      </c>
      <c r="DY251" s="13">
        <f t="shared" si="614"/>
        <v>0</v>
      </c>
      <c r="DZ251" s="13">
        <f t="shared" si="615"/>
        <v>0</v>
      </c>
      <c r="EA251" s="13">
        <f t="shared" si="616"/>
        <v>0</v>
      </c>
      <c r="EB251" s="13">
        <f t="shared" si="617"/>
        <v>0</v>
      </c>
      <c r="EC251" s="13">
        <f t="shared" si="618"/>
        <v>0</v>
      </c>
      <c r="ED251" s="13">
        <f t="shared" si="619"/>
        <v>0</v>
      </c>
      <c r="EE251" s="13">
        <f t="shared" si="620"/>
        <v>0</v>
      </c>
      <c r="EF251" s="13">
        <f t="shared" si="621"/>
        <v>0</v>
      </c>
      <c r="EG251" s="13">
        <f t="shared" si="622"/>
        <v>0</v>
      </c>
      <c r="EH251" s="13">
        <f t="shared" si="623"/>
        <v>0</v>
      </c>
      <c r="EI251" s="13">
        <f t="shared" si="624"/>
        <v>0</v>
      </c>
      <c r="EJ251" s="13">
        <f t="shared" si="625"/>
        <v>0</v>
      </c>
      <c r="EK251" s="13">
        <f t="shared" si="626"/>
        <v>0</v>
      </c>
      <c r="EL251" s="13">
        <f t="shared" si="627"/>
        <v>0</v>
      </c>
      <c r="EM251" s="13">
        <f t="shared" si="628"/>
        <v>0</v>
      </c>
      <c r="EN251" s="13">
        <f t="shared" si="629"/>
        <v>0</v>
      </c>
      <c r="EO251" s="13">
        <f t="shared" si="630"/>
        <v>0</v>
      </c>
      <c r="EP251" s="13">
        <f t="shared" si="631"/>
        <v>0</v>
      </c>
      <c r="EQ251" s="13">
        <f t="shared" si="632"/>
        <v>1</v>
      </c>
      <c r="ER251" s="13">
        <f t="shared" si="633"/>
        <v>0</v>
      </c>
      <c r="ES251" s="13">
        <f t="shared" si="634"/>
        <v>0</v>
      </c>
      <c r="ET251" s="13">
        <f t="shared" si="635"/>
        <v>0</v>
      </c>
      <c r="EU251" s="13">
        <f t="shared" si="636"/>
        <v>0</v>
      </c>
      <c r="EV251" s="13">
        <f t="shared" si="637"/>
        <v>0</v>
      </c>
      <c r="EW251" s="13">
        <f t="shared" si="638"/>
        <v>0</v>
      </c>
      <c r="EX251" s="13">
        <f t="shared" si="639"/>
        <v>0</v>
      </c>
      <c r="EY251" s="13">
        <f t="shared" si="640"/>
        <v>0</v>
      </c>
      <c r="EZ251" s="13">
        <f t="shared" si="641"/>
        <v>0</v>
      </c>
      <c r="FA251" s="13">
        <f t="shared" si="642"/>
        <v>0</v>
      </c>
      <c r="FB251" s="13">
        <f t="shared" si="643"/>
        <v>0</v>
      </c>
      <c r="FC251" s="13">
        <f t="shared" si="644"/>
        <v>0</v>
      </c>
      <c r="FD251" s="13">
        <f t="shared" si="645"/>
        <v>0</v>
      </c>
      <c r="FE251" s="13">
        <f t="shared" si="646"/>
        <v>0</v>
      </c>
      <c r="FF251" s="13">
        <f t="shared" si="647"/>
        <v>0</v>
      </c>
      <c r="FG251" s="13">
        <f t="shared" si="648"/>
        <v>0</v>
      </c>
      <c r="FH251" s="13">
        <f t="shared" si="649"/>
        <v>0</v>
      </c>
      <c r="FI251" s="13">
        <f t="shared" si="650"/>
        <v>0</v>
      </c>
      <c r="FJ251" s="13">
        <f t="shared" si="651"/>
        <v>0</v>
      </c>
      <c r="FK251" s="13">
        <f t="shared" si="652"/>
        <v>0</v>
      </c>
      <c r="FL251" s="13">
        <f t="shared" si="653"/>
        <v>0</v>
      </c>
      <c r="FM251" s="13">
        <f t="shared" si="654"/>
        <v>0</v>
      </c>
      <c r="FN251" s="13">
        <f t="shared" si="655"/>
        <v>0</v>
      </c>
      <c r="FO251" s="13">
        <f t="shared" si="656"/>
        <v>0</v>
      </c>
      <c r="FP251" s="13">
        <f t="shared" si="657"/>
        <v>0</v>
      </c>
      <c r="FQ251" s="13">
        <f t="shared" si="658"/>
        <v>0</v>
      </c>
      <c r="FR251" s="13">
        <f t="shared" si="659"/>
        <v>0</v>
      </c>
      <c r="FS251" s="13">
        <f t="shared" si="660"/>
        <v>0</v>
      </c>
      <c r="FT251" s="13">
        <f t="shared" si="661"/>
        <v>0</v>
      </c>
      <c r="FU251" s="13">
        <f t="shared" si="662"/>
        <v>0</v>
      </c>
      <c r="FV251" s="13">
        <f t="shared" si="663"/>
        <v>0</v>
      </c>
      <c r="FW251" s="13">
        <f t="shared" si="664"/>
        <v>0</v>
      </c>
      <c r="FX251" s="13">
        <f t="shared" si="665"/>
        <v>0</v>
      </c>
      <c r="FY251" s="13">
        <f t="shared" si="666"/>
        <v>0</v>
      </c>
      <c r="FZ251" s="13">
        <f t="shared" si="667"/>
        <v>0</v>
      </c>
      <c r="GA251" s="13">
        <f t="shared" si="668"/>
        <v>0</v>
      </c>
      <c r="GB251" s="13">
        <f t="shared" si="669"/>
        <v>0</v>
      </c>
      <c r="GC251" s="13">
        <f t="shared" si="670"/>
        <v>0</v>
      </c>
      <c r="GD251" s="13">
        <f t="shared" si="671"/>
        <v>0</v>
      </c>
      <c r="GE251" s="13">
        <f t="shared" si="672"/>
        <v>0</v>
      </c>
      <c r="GF251" s="13">
        <f t="shared" si="673"/>
        <v>0</v>
      </c>
      <c r="GG251" s="13">
        <f t="shared" si="674"/>
        <v>0</v>
      </c>
      <c r="GH251" s="30">
        <f t="shared" si="675"/>
        <v>2</v>
      </c>
    </row>
    <row r="252" spans="1:190">
      <c r="A252" s="2">
        <f>'database including 834 studies'!A252</f>
        <v>251</v>
      </c>
      <c r="B252" s="2">
        <f>'database including 834 studies'!J252</f>
        <v>1</v>
      </c>
      <c r="C252" s="2">
        <f>'database including 834 studies'!K252</f>
        <v>3</v>
      </c>
      <c r="D252" s="2">
        <f>'database including 834 studies'!L252</f>
        <v>0</v>
      </c>
      <c r="E252" s="2">
        <f>'database including 834 studies'!M252</f>
        <v>1</v>
      </c>
      <c r="F252" s="2">
        <f>'database including 834 studies'!N252</f>
        <v>1</v>
      </c>
      <c r="G252" s="2">
        <f>'database including 834 studies'!O252</f>
        <v>1</v>
      </c>
      <c r="H252" s="2">
        <f>'database including 834 studies'!P252</f>
        <v>0</v>
      </c>
      <c r="I252" s="2">
        <f>'database including 834 studies'!Q252</f>
        <v>0</v>
      </c>
      <c r="J252" s="2">
        <f>'database including 834 studies'!R252</f>
        <v>2020</v>
      </c>
      <c r="K252" s="29">
        <f>'database including 834 studies'!A782</f>
        <v>781</v>
      </c>
      <c r="L252" s="2">
        <f>'database including 834 studies'!J782</f>
        <v>0</v>
      </c>
      <c r="M252" s="2">
        <f>'database including 834 studies'!K782</f>
        <v>3</v>
      </c>
      <c r="N252" s="2">
        <f>'database including 834 studies'!L782</f>
        <v>1</v>
      </c>
      <c r="O252" s="2">
        <f>'database including 834 studies'!M782</f>
        <v>1</v>
      </c>
      <c r="P252" s="2">
        <f>'database including 834 studies'!N782</f>
        <v>0</v>
      </c>
      <c r="Q252" s="2">
        <f>'database including 834 studies'!O782</f>
        <v>1</v>
      </c>
      <c r="R252" s="2">
        <f>'database including 834 studies'!P782</f>
        <v>0</v>
      </c>
      <c r="S252" s="2">
        <f>'database including 834 studies'!Q782</f>
        <v>0</v>
      </c>
      <c r="T252" s="2">
        <f>'database including 834 studies'!R782</f>
        <v>2019</v>
      </c>
      <c r="V252" s="13">
        <f t="shared" si="507"/>
        <v>0</v>
      </c>
      <c r="W252" s="13">
        <f t="shared" si="508"/>
        <v>0</v>
      </c>
      <c r="X252" s="13">
        <f t="shared" si="509"/>
        <v>0</v>
      </c>
      <c r="Y252" s="13">
        <f t="shared" si="510"/>
        <v>0</v>
      </c>
      <c r="Z252" s="13">
        <f t="shared" si="511"/>
        <v>0</v>
      </c>
      <c r="AA252" s="13">
        <f t="shared" si="512"/>
        <v>0</v>
      </c>
      <c r="AB252" s="13">
        <f t="shared" si="513"/>
        <v>0</v>
      </c>
      <c r="AC252" s="13">
        <f t="shared" si="514"/>
        <v>0</v>
      </c>
      <c r="AD252" s="13">
        <f t="shared" si="515"/>
        <v>0</v>
      </c>
      <c r="AE252" s="13">
        <f t="shared" si="516"/>
        <v>0</v>
      </c>
      <c r="AF252" s="13">
        <f t="shared" si="517"/>
        <v>0</v>
      </c>
      <c r="AG252" s="13">
        <f t="shared" si="518"/>
        <v>0</v>
      </c>
      <c r="AH252" s="13">
        <f t="shared" si="519"/>
        <v>0</v>
      </c>
      <c r="AI252" s="13">
        <f t="shared" si="520"/>
        <v>0</v>
      </c>
      <c r="AJ252" s="13">
        <f t="shared" si="521"/>
        <v>0</v>
      </c>
      <c r="AK252" s="13">
        <f t="shared" si="522"/>
        <v>0</v>
      </c>
      <c r="AL252" s="13">
        <f t="shared" si="523"/>
        <v>0</v>
      </c>
      <c r="AM252" s="13">
        <f t="shared" si="524"/>
        <v>0</v>
      </c>
      <c r="AN252" s="13">
        <f t="shared" si="525"/>
        <v>0</v>
      </c>
      <c r="AO252" s="13">
        <f t="shared" si="526"/>
        <v>0</v>
      </c>
      <c r="AP252" s="13">
        <f t="shared" si="527"/>
        <v>0</v>
      </c>
      <c r="AQ252" s="13">
        <f t="shared" si="528"/>
        <v>0</v>
      </c>
      <c r="AR252" s="13">
        <f t="shared" si="529"/>
        <v>0</v>
      </c>
      <c r="AS252" s="13">
        <f t="shared" si="530"/>
        <v>0</v>
      </c>
      <c r="AT252" s="13">
        <f t="shared" si="531"/>
        <v>0</v>
      </c>
      <c r="AU252" s="13">
        <f t="shared" si="532"/>
        <v>0</v>
      </c>
      <c r="AV252" s="13">
        <f t="shared" si="533"/>
        <v>0</v>
      </c>
      <c r="AW252" s="13">
        <f t="shared" si="534"/>
        <v>0</v>
      </c>
      <c r="AX252" s="13">
        <f t="shared" si="535"/>
        <v>0</v>
      </c>
      <c r="AY252" s="13">
        <f t="shared" si="536"/>
        <v>0</v>
      </c>
      <c r="AZ252" s="13">
        <f t="shared" si="537"/>
        <v>0</v>
      </c>
      <c r="BA252" s="13">
        <f t="shared" si="538"/>
        <v>0</v>
      </c>
      <c r="BB252" s="13">
        <f t="shared" si="539"/>
        <v>0</v>
      </c>
      <c r="BC252" s="13">
        <f t="shared" si="540"/>
        <v>0</v>
      </c>
      <c r="BD252" s="13">
        <f t="shared" si="541"/>
        <v>0</v>
      </c>
      <c r="BE252" s="13">
        <f t="shared" si="542"/>
        <v>0</v>
      </c>
      <c r="BF252" s="13">
        <f t="shared" si="543"/>
        <v>0</v>
      </c>
      <c r="BG252" s="13">
        <f t="shared" si="544"/>
        <v>0</v>
      </c>
      <c r="BH252" s="13">
        <f t="shared" si="545"/>
        <v>0</v>
      </c>
      <c r="BI252" s="13">
        <f t="shared" si="546"/>
        <v>0</v>
      </c>
      <c r="BJ252" s="13">
        <f t="shared" si="547"/>
        <v>0</v>
      </c>
      <c r="BK252" s="13">
        <f t="shared" si="548"/>
        <v>0</v>
      </c>
      <c r="BL252" s="13">
        <f t="shared" si="549"/>
        <v>0</v>
      </c>
      <c r="BM252" s="13">
        <f t="shared" si="550"/>
        <v>0</v>
      </c>
      <c r="BN252" s="13">
        <f t="shared" si="551"/>
        <v>0</v>
      </c>
      <c r="BO252" s="13">
        <f t="shared" si="552"/>
        <v>1</v>
      </c>
      <c r="BP252" s="13">
        <f t="shared" si="553"/>
        <v>0</v>
      </c>
      <c r="BQ252" s="13">
        <f t="shared" si="554"/>
        <v>0</v>
      </c>
      <c r="BR252" s="13">
        <f t="shared" si="555"/>
        <v>0</v>
      </c>
      <c r="BS252" s="13">
        <f t="shared" si="556"/>
        <v>0</v>
      </c>
      <c r="BT252" s="13">
        <f t="shared" si="557"/>
        <v>0</v>
      </c>
      <c r="BU252" s="13">
        <f t="shared" si="558"/>
        <v>0</v>
      </c>
      <c r="BV252" s="13">
        <f t="shared" si="559"/>
        <v>0</v>
      </c>
      <c r="BW252" s="13">
        <f t="shared" si="560"/>
        <v>0</v>
      </c>
      <c r="BX252" s="13">
        <f t="shared" si="561"/>
        <v>0</v>
      </c>
      <c r="BY252" s="13">
        <f t="shared" si="562"/>
        <v>0</v>
      </c>
      <c r="BZ252" s="13">
        <f t="shared" si="563"/>
        <v>0</v>
      </c>
      <c r="CA252" s="13">
        <f t="shared" si="564"/>
        <v>0</v>
      </c>
      <c r="CB252" s="13">
        <f t="shared" si="565"/>
        <v>0</v>
      </c>
      <c r="CC252" s="13">
        <f t="shared" si="566"/>
        <v>0</v>
      </c>
      <c r="CD252" s="13">
        <f t="shared" si="567"/>
        <v>0</v>
      </c>
      <c r="CE252" s="13">
        <f t="shared" si="568"/>
        <v>0</v>
      </c>
      <c r="CF252" s="13">
        <f t="shared" si="569"/>
        <v>0</v>
      </c>
      <c r="CG252" s="13">
        <f t="shared" si="570"/>
        <v>0</v>
      </c>
      <c r="CH252" s="13">
        <f t="shared" si="571"/>
        <v>0</v>
      </c>
      <c r="CI252" s="13">
        <f t="shared" si="572"/>
        <v>0</v>
      </c>
      <c r="CJ252" s="13">
        <f t="shared" si="573"/>
        <v>0</v>
      </c>
      <c r="CK252" s="13">
        <f t="shared" si="574"/>
        <v>0</v>
      </c>
      <c r="CL252" s="13">
        <f t="shared" si="575"/>
        <v>0</v>
      </c>
      <c r="CM252" s="13">
        <f t="shared" si="576"/>
        <v>0</v>
      </c>
      <c r="CN252" s="13">
        <f t="shared" si="577"/>
        <v>0</v>
      </c>
      <c r="CO252" s="13">
        <f t="shared" si="578"/>
        <v>0</v>
      </c>
      <c r="CP252" s="13">
        <f t="shared" si="579"/>
        <v>0</v>
      </c>
      <c r="CQ252" s="13">
        <f t="shared" si="580"/>
        <v>0</v>
      </c>
      <c r="CR252" s="13">
        <f t="shared" si="581"/>
        <v>0</v>
      </c>
      <c r="CS252" s="13">
        <f t="shared" si="582"/>
        <v>0</v>
      </c>
      <c r="CT252" s="13">
        <f t="shared" si="583"/>
        <v>0</v>
      </c>
      <c r="CU252" s="13">
        <f t="shared" si="584"/>
        <v>0</v>
      </c>
      <c r="CV252" s="13">
        <f t="shared" si="585"/>
        <v>0</v>
      </c>
      <c r="CW252" s="13">
        <f t="shared" si="586"/>
        <v>0</v>
      </c>
      <c r="CX252" s="13">
        <f t="shared" si="587"/>
        <v>0</v>
      </c>
      <c r="CY252" s="13">
        <f t="shared" si="588"/>
        <v>0</v>
      </c>
      <c r="CZ252" s="13">
        <f t="shared" si="589"/>
        <v>0</v>
      </c>
      <c r="DA252" s="13">
        <f t="shared" si="590"/>
        <v>0</v>
      </c>
      <c r="DB252" s="13">
        <f t="shared" si="591"/>
        <v>0</v>
      </c>
      <c r="DC252" s="13">
        <f t="shared" si="592"/>
        <v>0</v>
      </c>
      <c r="DD252" s="13">
        <f t="shared" si="593"/>
        <v>0</v>
      </c>
      <c r="DE252" s="13">
        <f t="shared" si="594"/>
        <v>0</v>
      </c>
      <c r="DF252" s="13">
        <f t="shared" si="595"/>
        <v>0</v>
      </c>
      <c r="DG252" s="13">
        <f t="shared" si="596"/>
        <v>0</v>
      </c>
      <c r="DH252" s="13">
        <f t="shared" si="597"/>
        <v>0</v>
      </c>
      <c r="DI252" s="13">
        <f t="shared" si="598"/>
        <v>0</v>
      </c>
      <c r="DJ252" s="13">
        <f t="shared" si="599"/>
        <v>0</v>
      </c>
      <c r="DK252" s="13">
        <f t="shared" si="600"/>
        <v>0</v>
      </c>
      <c r="DL252" s="13">
        <f t="shared" si="601"/>
        <v>0</v>
      </c>
      <c r="DM252" s="13">
        <f t="shared" si="602"/>
        <v>0</v>
      </c>
      <c r="DN252" s="13">
        <f t="shared" si="603"/>
        <v>0</v>
      </c>
      <c r="DO252" s="13">
        <f t="shared" si="604"/>
        <v>0</v>
      </c>
      <c r="DP252" s="13">
        <f t="shared" si="605"/>
        <v>0</v>
      </c>
      <c r="DQ252" s="13">
        <f t="shared" si="606"/>
        <v>0</v>
      </c>
      <c r="DR252" s="13">
        <f t="shared" si="607"/>
        <v>0</v>
      </c>
      <c r="DS252" s="13">
        <f t="shared" si="608"/>
        <v>0</v>
      </c>
      <c r="DT252" s="13">
        <f t="shared" si="609"/>
        <v>0</v>
      </c>
      <c r="DU252" s="13">
        <f t="shared" si="610"/>
        <v>0</v>
      </c>
      <c r="DV252" s="13">
        <f t="shared" si="611"/>
        <v>0</v>
      </c>
      <c r="DW252" s="13">
        <f t="shared" si="612"/>
        <v>0</v>
      </c>
      <c r="DX252" s="13">
        <f t="shared" si="613"/>
        <v>0</v>
      </c>
      <c r="DY252" s="13">
        <f t="shared" si="614"/>
        <v>0</v>
      </c>
      <c r="DZ252" s="13">
        <f t="shared" si="615"/>
        <v>0</v>
      </c>
      <c r="EA252" s="13">
        <f t="shared" si="616"/>
        <v>0</v>
      </c>
      <c r="EB252" s="13">
        <f t="shared" si="617"/>
        <v>0</v>
      </c>
      <c r="EC252" s="13">
        <f t="shared" si="618"/>
        <v>0</v>
      </c>
      <c r="ED252" s="13">
        <f t="shared" si="619"/>
        <v>0</v>
      </c>
      <c r="EE252" s="13">
        <f t="shared" si="620"/>
        <v>0</v>
      </c>
      <c r="EF252" s="13">
        <f t="shared" si="621"/>
        <v>0</v>
      </c>
      <c r="EG252" s="13">
        <f t="shared" si="622"/>
        <v>0</v>
      </c>
      <c r="EH252" s="13">
        <f t="shared" si="623"/>
        <v>0</v>
      </c>
      <c r="EI252" s="13">
        <f t="shared" si="624"/>
        <v>0</v>
      </c>
      <c r="EJ252" s="13">
        <f t="shared" si="625"/>
        <v>0</v>
      </c>
      <c r="EK252" s="13">
        <f t="shared" si="626"/>
        <v>0</v>
      </c>
      <c r="EL252" s="13">
        <f t="shared" si="627"/>
        <v>0</v>
      </c>
      <c r="EM252" s="13">
        <f t="shared" si="628"/>
        <v>0</v>
      </c>
      <c r="EN252" s="13">
        <f t="shared" si="629"/>
        <v>0</v>
      </c>
      <c r="EO252" s="13">
        <f t="shared" si="630"/>
        <v>0</v>
      </c>
      <c r="EP252" s="13">
        <f t="shared" si="631"/>
        <v>0</v>
      </c>
      <c r="EQ252" s="13">
        <f t="shared" si="632"/>
        <v>0</v>
      </c>
      <c r="ER252" s="13">
        <f t="shared" si="633"/>
        <v>0</v>
      </c>
      <c r="ES252" s="13">
        <f t="shared" si="634"/>
        <v>0</v>
      </c>
      <c r="ET252" s="13">
        <f t="shared" si="635"/>
        <v>1</v>
      </c>
      <c r="EU252" s="13">
        <f t="shared" si="636"/>
        <v>0</v>
      </c>
      <c r="EV252" s="13">
        <f t="shared" si="637"/>
        <v>0</v>
      </c>
      <c r="EW252" s="13">
        <f t="shared" si="638"/>
        <v>0</v>
      </c>
      <c r="EX252" s="13">
        <f t="shared" si="639"/>
        <v>0</v>
      </c>
      <c r="EY252" s="13">
        <f t="shared" si="640"/>
        <v>0</v>
      </c>
      <c r="EZ252" s="13">
        <f t="shared" si="641"/>
        <v>0</v>
      </c>
      <c r="FA252" s="13">
        <f t="shared" si="642"/>
        <v>0</v>
      </c>
      <c r="FB252" s="13">
        <f t="shared" si="643"/>
        <v>0</v>
      </c>
      <c r="FC252" s="13">
        <f t="shared" si="644"/>
        <v>0</v>
      </c>
      <c r="FD252" s="13">
        <f t="shared" si="645"/>
        <v>0</v>
      </c>
      <c r="FE252" s="13">
        <f t="shared" si="646"/>
        <v>0</v>
      </c>
      <c r="FF252" s="13">
        <f t="shared" si="647"/>
        <v>0</v>
      </c>
      <c r="FG252" s="13">
        <f t="shared" si="648"/>
        <v>0</v>
      </c>
      <c r="FH252" s="13">
        <f t="shared" si="649"/>
        <v>0</v>
      </c>
      <c r="FI252" s="13">
        <f t="shared" si="650"/>
        <v>0</v>
      </c>
      <c r="FJ252" s="13">
        <f t="shared" si="651"/>
        <v>0</v>
      </c>
      <c r="FK252" s="13">
        <f t="shared" si="652"/>
        <v>0</v>
      </c>
      <c r="FL252" s="13">
        <f t="shared" si="653"/>
        <v>0</v>
      </c>
      <c r="FM252" s="13">
        <f t="shared" si="654"/>
        <v>0</v>
      </c>
      <c r="FN252" s="13">
        <f t="shared" si="655"/>
        <v>0</v>
      </c>
      <c r="FO252" s="13">
        <f t="shared" si="656"/>
        <v>0</v>
      </c>
      <c r="FP252" s="13">
        <f t="shared" si="657"/>
        <v>0</v>
      </c>
      <c r="FQ252" s="13">
        <f t="shared" si="658"/>
        <v>0</v>
      </c>
      <c r="FR252" s="13">
        <f t="shared" si="659"/>
        <v>0</v>
      </c>
      <c r="FS252" s="13">
        <f t="shared" si="660"/>
        <v>0</v>
      </c>
      <c r="FT252" s="13">
        <f t="shared" si="661"/>
        <v>0</v>
      </c>
      <c r="FU252" s="13">
        <f t="shared" si="662"/>
        <v>0</v>
      </c>
      <c r="FV252" s="13">
        <f t="shared" si="663"/>
        <v>0</v>
      </c>
      <c r="FW252" s="13">
        <f t="shared" si="664"/>
        <v>0</v>
      </c>
      <c r="FX252" s="13">
        <f t="shared" si="665"/>
        <v>0</v>
      </c>
      <c r="FY252" s="13">
        <f t="shared" si="666"/>
        <v>0</v>
      </c>
      <c r="FZ252" s="13">
        <f t="shared" si="667"/>
        <v>0</v>
      </c>
      <c r="GA252" s="13">
        <f t="shared" si="668"/>
        <v>0</v>
      </c>
      <c r="GB252" s="13">
        <f t="shared" si="669"/>
        <v>0</v>
      </c>
      <c r="GC252" s="13">
        <f t="shared" si="670"/>
        <v>0</v>
      </c>
      <c r="GD252" s="13">
        <f t="shared" si="671"/>
        <v>0</v>
      </c>
      <c r="GE252" s="13">
        <f t="shared" si="672"/>
        <v>0</v>
      </c>
      <c r="GF252" s="13">
        <f t="shared" si="673"/>
        <v>0</v>
      </c>
      <c r="GG252" s="13">
        <f t="shared" si="674"/>
        <v>0</v>
      </c>
      <c r="GH252" s="30">
        <f t="shared" si="675"/>
        <v>2</v>
      </c>
    </row>
    <row r="253" spans="1:190">
      <c r="A253" s="2">
        <f>'database including 834 studies'!A253</f>
        <v>252</v>
      </c>
      <c r="B253" s="2">
        <f>'database including 834 studies'!J253</f>
        <v>1</v>
      </c>
      <c r="C253" s="2">
        <f>'database including 834 studies'!K253</f>
        <v>3</v>
      </c>
      <c r="D253" s="2">
        <f>'database including 834 studies'!L253</f>
        <v>0</v>
      </c>
      <c r="E253" s="2">
        <f>'database including 834 studies'!M253</f>
        <v>1</v>
      </c>
      <c r="F253" s="2">
        <f>'database including 834 studies'!N253</f>
        <v>1</v>
      </c>
      <c r="G253" s="2">
        <f>'database including 834 studies'!O253</f>
        <v>1</v>
      </c>
      <c r="H253" s="2">
        <f>'database including 834 studies'!P253</f>
        <v>0</v>
      </c>
      <c r="I253" s="2">
        <f>'database including 834 studies'!Q253</f>
        <v>0</v>
      </c>
      <c r="J253" s="2">
        <f>'database including 834 studies'!R253</f>
        <v>2020</v>
      </c>
      <c r="K253" s="29">
        <f>'database including 834 studies'!A783</f>
        <v>782</v>
      </c>
      <c r="L253" s="2">
        <f>'database including 834 studies'!J783</f>
        <v>0</v>
      </c>
      <c r="M253" s="2">
        <f>'database including 834 studies'!K783</f>
        <v>3</v>
      </c>
      <c r="N253" s="2">
        <f>'database including 834 studies'!L783</f>
        <v>0</v>
      </c>
      <c r="O253" s="2">
        <f>'database including 834 studies'!M783</f>
        <v>1</v>
      </c>
      <c r="P253" s="2">
        <f>'database including 834 studies'!N783</f>
        <v>1</v>
      </c>
      <c r="Q253" s="2">
        <f>'database including 834 studies'!O783</f>
        <v>0</v>
      </c>
      <c r="R253" s="2">
        <f>'database including 834 studies'!P783</f>
        <v>0</v>
      </c>
      <c r="S253" s="2">
        <f>'database including 834 studies'!Q783</f>
        <v>1</v>
      </c>
      <c r="T253" s="2">
        <f>'database including 834 studies'!R783</f>
        <v>2017</v>
      </c>
      <c r="V253" s="13">
        <f t="shared" si="507"/>
        <v>0</v>
      </c>
      <c r="W253" s="13">
        <f t="shared" si="508"/>
        <v>0</v>
      </c>
      <c r="X253" s="13">
        <f t="shared" si="509"/>
        <v>0</v>
      </c>
      <c r="Y253" s="13">
        <f t="shared" si="510"/>
        <v>0</v>
      </c>
      <c r="Z253" s="13">
        <f t="shared" si="511"/>
        <v>0</v>
      </c>
      <c r="AA253" s="13">
        <f t="shared" si="512"/>
        <v>0</v>
      </c>
      <c r="AB253" s="13">
        <f t="shared" si="513"/>
        <v>0</v>
      </c>
      <c r="AC253" s="13">
        <f t="shared" si="514"/>
        <v>0</v>
      </c>
      <c r="AD253" s="13">
        <f t="shared" si="515"/>
        <v>0</v>
      </c>
      <c r="AE253" s="13">
        <f t="shared" si="516"/>
        <v>0</v>
      </c>
      <c r="AF253" s="13">
        <f t="shared" si="517"/>
        <v>0</v>
      </c>
      <c r="AG253" s="13">
        <f t="shared" si="518"/>
        <v>0</v>
      </c>
      <c r="AH253" s="13">
        <f t="shared" si="519"/>
        <v>0</v>
      </c>
      <c r="AI253" s="13">
        <f t="shared" si="520"/>
        <v>0</v>
      </c>
      <c r="AJ253" s="13">
        <f t="shared" si="521"/>
        <v>0</v>
      </c>
      <c r="AK253" s="13">
        <f t="shared" si="522"/>
        <v>0</v>
      </c>
      <c r="AL253" s="13">
        <f t="shared" si="523"/>
        <v>0</v>
      </c>
      <c r="AM253" s="13">
        <f t="shared" si="524"/>
        <v>0</v>
      </c>
      <c r="AN253" s="13">
        <f t="shared" si="525"/>
        <v>0</v>
      </c>
      <c r="AO253" s="13">
        <f t="shared" si="526"/>
        <v>0</v>
      </c>
      <c r="AP253" s="13">
        <f t="shared" si="527"/>
        <v>0</v>
      </c>
      <c r="AQ253" s="13">
        <f t="shared" si="528"/>
        <v>0</v>
      </c>
      <c r="AR253" s="13">
        <f t="shared" si="529"/>
        <v>0</v>
      </c>
      <c r="AS253" s="13">
        <f t="shared" si="530"/>
        <v>0</v>
      </c>
      <c r="AT253" s="13">
        <f t="shared" si="531"/>
        <v>0</v>
      </c>
      <c r="AU253" s="13">
        <f t="shared" si="532"/>
        <v>0</v>
      </c>
      <c r="AV253" s="13">
        <f t="shared" si="533"/>
        <v>0</v>
      </c>
      <c r="AW253" s="13">
        <f t="shared" si="534"/>
        <v>0</v>
      </c>
      <c r="AX253" s="13">
        <f t="shared" si="535"/>
        <v>0</v>
      </c>
      <c r="AY253" s="13">
        <f t="shared" si="536"/>
        <v>0</v>
      </c>
      <c r="AZ253" s="13">
        <f t="shared" si="537"/>
        <v>0</v>
      </c>
      <c r="BA253" s="13">
        <f t="shared" si="538"/>
        <v>0</v>
      </c>
      <c r="BB253" s="13">
        <f t="shared" si="539"/>
        <v>0</v>
      </c>
      <c r="BC253" s="13">
        <f t="shared" si="540"/>
        <v>0</v>
      </c>
      <c r="BD253" s="13">
        <f t="shared" si="541"/>
        <v>0</v>
      </c>
      <c r="BE253" s="13">
        <f t="shared" si="542"/>
        <v>0</v>
      </c>
      <c r="BF253" s="13">
        <f t="shared" si="543"/>
        <v>0</v>
      </c>
      <c r="BG253" s="13">
        <f t="shared" si="544"/>
        <v>0</v>
      </c>
      <c r="BH253" s="13">
        <f t="shared" si="545"/>
        <v>0</v>
      </c>
      <c r="BI253" s="13">
        <f t="shared" si="546"/>
        <v>0</v>
      </c>
      <c r="BJ253" s="13">
        <f t="shared" si="547"/>
        <v>0</v>
      </c>
      <c r="BK253" s="13">
        <f t="shared" si="548"/>
        <v>0</v>
      </c>
      <c r="BL253" s="13">
        <f t="shared" si="549"/>
        <v>0</v>
      </c>
      <c r="BM253" s="13">
        <f t="shared" si="550"/>
        <v>0</v>
      </c>
      <c r="BN253" s="13">
        <f t="shared" si="551"/>
        <v>0</v>
      </c>
      <c r="BO253" s="13">
        <f t="shared" si="552"/>
        <v>1</v>
      </c>
      <c r="BP253" s="13">
        <f t="shared" si="553"/>
        <v>0</v>
      </c>
      <c r="BQ253" s="13">
        <f t="shared" si="554"/>
        <v>0</v>
      </c>
      <c r="BR253" s="13">
        <f t="shared" si="555"/>
        <v>0</v>
      </c>
      <c r="BS253" s="13">
        <f t="shared" si="556"/>
        <v>0</v>
      </c>
      <c r="BT253" s="13">
        <f t="shared" si="557"/>
        <v>0</v>
      </c>
      <c r="BU253" s="13">
        <f t="shared" si="558"/>
        <v>0</v>
      </c>
      <c r="BV253" s="13">
        <f t="shared" si="559"/>
        <v>0</v>
      </c>
      <c r="BW253" s="13">
        <f t="shared" si="560"/>
        <v>0</v>
      </c>
      <c r="BX253" s="13">
        <f t="shared" si="561"/>
        <v>0</v>
      </c>
      <c r="BY253" s="13">
        <f t="shared" si="562"/>
        <v>0</v>
      </c>
      <c r="BZ253" s="13">
        <f t="shared" si="563"/>
        <v>0</v>
      </c>
      <c r="CA253" s="13">
        <f t="shared" si="564"/>
        <v>0</v>
      </c>
      <c r="CB253" s="13">
        <f t="shared" si="565"/>
        <v>0</v>
      </c>
      <c r="CC253" s="13">
        <f t="shared" si="566"/>
        <v>0</v>
      </c>
      <c r="CD253" s="13">
        <f t="shared" si="567"/>
        <v>0</v>
      </c>
      <c r="CE253" s="13">
        <f t="shared" si="568"/>
        <v>0</v>
      </c>
      <c r="CF253" s="13">
        <f t="shared" si="569"/>
        <v>0</v>
      </c>
      <c r="CG253" s="13">
        <f t="shared" si="570"/>
        <v>0</v>
      </c>
      <c r="CH253" s="13">
        <f t="shared" si="571"/>
        <v>0</v>
      </c>
      <c r="CI253" s="13">
        <f t="shared" si="572"/>
        <v>0</v>
      </c>
      <c r="CJ253" s="13">
        <f t="shared" si="573"/>
        <v>0</v>
      </c>
      <c r="CK253" s="13">
        <f t="shared" si="574"/>
        <v>0</v>
      </c>
      <c r="CL253" s="13">
        <f t="shared" si="575"/>
        <v>0</v>
      </c>
      <c r="CM253" s="13">
        <f t="shared" si="576"/>
        <v>0</v>
      </c>
      <c r="CN253" s="13">
        <f t="shared" si="577"/>
        <v>0</v>
      </c>
      <c r="CO253" s="13">
        <f t="shared" si="578"/>
        <v>0</v>
      </c>
      <c r="CP253" s="13">
        <f t="shared" si="579"/>
        <v>0</v>
      </c>
      <c r="CQ253" s="13">
        <f t="shared" si="580"/>
        <v>0</v>
      </c>
      <c r="CR253" s="13">
        <f t="shared" si="581"/>
        <v>0</v>
      </c>
      <c r="CS253" s="13">
        <f t="shared" si="582"/>
        <v>0</v>
      </c>
      <c r="CT253" s="13">
        <f t="shared" si="583"/>
        <v>0</v>
      </c>
      <c r="CU253" s="13">
        <f t="shared" si="584"/>
        <v>0</v>
      </c>
      <c r="CV253" s="13">
        <f t="shared" si="585"/>
        <v>0</v>
      </c>
      <c r="CW253" s="13">
        <f t="shared" si="586"/>
        <v>0</v>
      </c>
      <c r="CX253" s="13">
        <f t="shared" si="587"/>
        <v>0</v>
      </c>
      <c r="CY253" s="13">
        <f t="shared" si="588"/>
        <v>0</v>
      </c>
      <c r="CZ253" s="13">
        <f t="shared" si="589"/>
        <v>0</v>
      </c>
      <c r="DA253" s="13">
        <f t="shared" si="590"/>
        <v>0</v>
      </c>
      <c r="DB253" s="13">
        <f t="shared" si="591"/>
        <v>0</v>
      </c>
      <c r="DC253" s="13">
        <f t="shared" si="592"/>
        <v>0</v>
      </c>
      <c r="DD253" s="13">
        <f t="shared" si="593"/>
        <v>0</v>
      </c>
      <c r="DE253" s="13">
        <f t="shared" si="594"/>
        <v>0</v>
      </c>
      <c r="DF253" s="13">
        <f t="shared" si="595"/>
        <v>0</v>
      </c>
      <c r="DG253" s="13">
        <f t="shared" si="596"/>
        <v>0</v>
      </c>
      <c r="DH253" s="13">
        <f t="shared" si="597"/>
        <v>0</v>
      </c>
      <c r="DI253" s="13">
        <f t="shared" si="598"/>
        <v>0</v>
      </c>
      <c r="DJ253" s="13">
        <f t="shared" si="599"/>
        <v>0</v>
      </c>
      <c r="DK253" s="13">
        <f t="shared" si="600"/>
        <v>0</v>
      </c>
      <c r="DL253" s="13">
        <f t="shared" si="601"/>
        <v>0</v>
      </c>
      <c r="DM253" s="13">
        <f t="shared" si="602"/>
        <v>0</v>
      </c>
      <c r="DN253" s="13">
        <f t="shared" si="603"/>
        <v>0</v>
      </c>
      <c r="DO253" s="13">
        <f t="shared" si="604"/>
        <v>0</v>
      </c>
      <c r="DP253" s="13">
        <f t="shared" si="605"/>
        <v>0</v>
      </c>
      <c r="DQ253" s="13">
        <f t="shared" si="606"/>
        <v>0</v>
      </c>
      <c r="DR253" s="13">
        <f t="shared" si="607"/>
        <v>0</v>
      </c>
      <c r="DS253" s="13">
        <f t="shared" si="608"/>
        <v>0</v>
      </c>
      <c r="DT253" s="13">
        <f t="shared" si="609"/>
        <v>0</v>
      </c>
      <c r="DU253" s="13">
        <f t="shared" si="610"/>
        <v>0</v>
      </c>
      <c r="DV253" s="13">
        <f t="shared" si="611"/>
        <v>0</v>
      </c>
      <c r="DW253" s="13">
        <f t="shared" si="612"/>
        <v>0</v>
      </c>
      <c r="DX253" s="13">
        <f t="shared" si="613"/>
        <v>0</v>
      </c>
      <c r="DY253" s="13">
        <f t="shared" si="614"/>
        <v>0</v>
      </c>
      <c r="DZ253" s="13">
        <f t="shared" si="615"/>
        <v>0</v>
      </c>
      <c r="EA253" s="13">
        <f t="shared" si="616"/>
        <v>0</v>
      </c>
      <c r="EB253" s="13">
        <f t="shared" si="617"/>
        <v>0</v>
      </c>
      <c r="EC253" s="13">
        <f t="shared" si="618"/>
        <v>0</v>
      </c>
      <c r="ED253" s="13">
        <f t="shared" si="619"/>
        <v>0</v>
      </c>
      <c r="EE253" s="13">
        <f t="shared" si="620"/>
        <v>0</v>
      </c>
      <c r="EF253" s="13">
        <f t="shared" si="621"/>
        <v>0</v>
      </c>
      <c r="EG253" s="13">
        <f t="shared" si="622"/>
        <v>0</v>
      </c>
      <c r="EH253" s="13">
        <f t="shared" si="623"/>
        <v>0</v>
      </c>
      <c r="EI253" s="13">
        <f t="shared" si="624"/>
        <v>0</v>
      </c>
      <c r="EJ253" s="13">
        <f t="shared" si="625"/>
        <v>0</v>
      </c>
      <c r="EK253" s="13">
        <f t="shared" si="626"/>
        <v>0</v>
      </c>
      <c r="EL253" s="13">
        <f t="shared" si="627"/>
        <v>0</v>
      </c>
      <c r="EM253" s="13">
        <f t="shared" si="628"/>
        <v>0</v>
      </c>
      <c r="EN253" s="13">
        <f t="shared" si="629"/>
        <v>0</v>
      </c>
      <c r="EO253" s="13">
        <f t="shared" si="630"/>
        <v>0</v>
      </c>
      <c r="EP253" s="13">
        <f t="shared" si="631"/>
        <v>0</v>
      </c>
      <c r="EQ253" s="13">
        <f t="shared" si="632"/>
        <v>0</v>
      </c>
      <c r="ER253" s="13">
        <f t="shared" si="633"/>
        <v>1</v>
      </c>
      <c r="ES253" s="13">
        <f t="shared" si="634"/>
        <v>0</v>
      </c>
      <c r="ET253" s="13">
        <f t="shared" si="635"/>
        <v>0</v>
      </c>
      <c r="EU253" s="13">
        <f t="shared" si="636"/>
        <v>0</v>
      </c>
      <c r="EV253" s="13">
        <f t="shared" si="637"/>
        <v>0</v>
      </c>
      <c r="EW253" s="13">
        <f t="shared" si="638"/>
        <v>0</v>
      </c>
      <c r="EX253" s="13">
        <f t="shared" si="639"/>
        <v>0</v>
      </c>
      <c r="EY253" s="13">
        <f t="shared" si="640"/>
        <v>0</v>
      </c>
      <c r="EZ253" s="13">
        <f t="shared" si="641"/>
        <v>0</v>
      </c>
      <c r="FA253" s="13">
        <f t="shared" si="642"/>
        <v>0</v>
      </c>
      <c r="FB253" s="13">
        <f t="shared" si="643"/>
        <v>0</v>
      </c>
      <c r="FC253" s="13">
        <f t="shared" si="644"/>
        <v>0</v>
      </c>
      <c r="FD253" s="13">
        <f t="shared" si="645"/>
        <v>0</v>
      </c>
      <c r="FE253" s="13">
        <f t="shared" si="646"/>
        <v>0</v>
      </c>
      <c r="FF253" s="13">
        <f t="shared" si="647"/>
        <v>0</v>
      </c>
      <c r="FG253" s="13">
        <f t="shared" si="648"/>
        <v>0</v>
      </c>
      <c r="FH253" s="13">
        <f t="shared" si="649"/>
        <v>0</v>
      </c>
      <c r="FI253" s="13">
        <f t="shared" si="650"/>
        <v>0</v>
      </c>
      <c r="FJ253" s="13">
        <f t="shared" si="651"/>
        <v>0</v>
      </c>
      <c r="FK253" s="13">
        <f t="shared" si="652"/>
        <v>0</v>
      </c>
      <c r="FL253" s="13">
        <f t="shared" si="653"/>
        <v>0</v>
      </c>
      <c r="FM253" s="13">
        <f t="shared" si="654"/>
        <v>0</v>
      </c>
      <c r="FN253" s="13">
        <f t="shared" si="655"/>
        <v>0</v>
      </c>
      <c r="FO253" s="13">
        <f t="shared" si="656"/>
        <v>0</v>
      </c>
      <c r="FP253" s="13">
        <f t="shared" si="657"/>
        <v>0</v>
      </c>
      <c r="FQ253" s="13">
        <f t="shared" si="658"/>
        <v>0</v>
      </c>
      <c r="FR253" s="13">
        <f t="shared" si="659"/>
        <v>0</v>
      </c>
      <c r="FS253" s="13">
        <f t="shared" si="660"/>
        <v>0</v>
      </c>
      <c r="FT253" s="13">
        <f t="shared" si="661"/>
        <v>0</v>
      </c>
      <c r="FU253" s="13">
        <f t="shared" si="662"/>
        <v>0</v>
      </c>
      <c r="FV253" s="13">
        <f t="shared" si="663"/>
        <v>0</v>
      </c>
      <c r="FW253" s="13">
        <f t="shared" si="664"/>
        <v>0</v>
      </c>
      <c r="FX253" s="13">
        <f t="shared" si="665"/>
        <v>0</v>
      </c>
      <c r="FY253" s="13">
        <f t="shared" si="666"/>
        <v>0</v>
      </c>
      <c r="FZ253" s="13">
        <f t="shared" si="667"/>
        <v>0</v>
      </c>
      <c r="GA253" s="13">
        <f t="shared" si="668"/>
        <v>0</v>
      </c>
      <c r="GB253" s="13">
        <f t="shared" si="669"/>
        <v>0</v>
      </c>
      <c r="GC253" s="13">
        <f t="shared" si="670"/>
        <v>0</v>
      </c>
      <c r="GD253" s="13">
        <f t="shared" si="671"/>
        <v>0</v>
      </c>
      <c r="GE253" s="13">
        <f t="shared" si="672"/>
        <v>0</v>
      </c>
      <c r="GF253" s="13">
        <f t="shared" si="673"/>
        <v>0</v>
      </c>
      <c r="GG253" s="13">
        <f t="shared" si="674"/>
        <v>0</v>
      </c>
      <c r="GH253" s="30">
        <f t="shared" si="675"/>
        <v>2</v>
      </c>
    </row>
    <row r="254" spans="1:190">
      <c r="A254" s="2">
        <f>'database including 834 studies'!A254</f>
        <v>253</v>
      </c>
      <c r="B254" s="2">
        <f>'database including 834 studies'!J254</f>
        <v>1</v>
      </c>
      <c r="C254" s="2">
        <f>'database including 834 studies'!K254</f>
        <v>3</v>
      </c>
      <c r="D254" s="2">
        <f>'database including 834 studies'!L254</f>
        <v>0</v>
      </c>
      <c r="E254" s="2">
        <f>'database including 834 studies'!M254</f>
        <v>1</v>
      </c>
      <c r="F254" s="2">
        <f>'database including 834 studies'!N254</f>
        <v>1</v>
      </c>
      <c r="G254" s="2">
        <f>'database including 834 studies'!O254</f>
        <v>1</v>
      </c>
      <c r="H254" s="2">
        <f>'database including 834 studies'!P254</f>
        <v>0</v>
      </c>
      <c r="I254" s="2">
        <f>'database including 834 studies'!Q254</f>
        <v>0</v>
      </c>
      <c r="J254" s="2">
        <f>'database including 834 studies'!R254</f>
        <v>2020</v>
      </c>
      <c r="K254" s="29">
        <f>'database including 834 studies'!A784</f>
        <v>783</v>
      </c>
      <c r="L254" s="2">
        <f>'database including 834 studies'!J784</f>
        <v>0</v>
      </c>
      <c r="M254" s="2">
        <f>'database including 834 studies'!K784</f>
        <v>3</v>
      </c>
      <c r="N254" s="2">
        <f>'database including 834 studies'!L784</f>
        <v>1</v>
      </c>
      <c r="O254" s="2">
        <f>'database including 834 studies'!M784</f>
        <v>1</v>
      </c>
      <c r="P254" s="2">
        <f>'database including 834 studies'!N784</f>
        <v>0</v>
      </c>
      <c r="Q254" s="2">
        <f>'database including 834 studies'!O784</f>
        <v>1</v>
      </c>
      <c r="R254" s="2">
        <f>'database including 834 studies'!P784</f>
        <v>0</v>
      </c>
      <c r="S254" s="2">
        <f>'database including 834 studies'!Q784</f>
        <v>0</v>
      </c>
      <c r="T254" s="2">
        <f>'database including 834 studies'!R784</f>
        <v>2017</v>
      </c>
      <c r="V254" s="13">
        <f t="shared" si="507"/>
        <v>0</v>
      </c>
      <c r="W254" s="13">
        <f t="shared" si="508"/>
        <v>0</v>
      </c>
      <c r="X254" s="13">
        <f t="shared" si="509"/>
        <v>0</v>
      </c>
      <c r="Y254" s="13">
        <f t="shared" si="510"/>
        <v>0</v>
      </c>
      <c r="Z254" s="13">
        <f t="shared" si="511"/>
        <v>0</v>
      </c>
      <c r="AA254" s="13">
        <f t="shared" si="512"/>
        <v>0</v>
      </c>
      <c r="AB254" s="13">
        <f t="shared" si="513"/>
        <v>0</v>
      </c>
      <c r="AC254" s="13">
        <f t="shared" si="514"/>
        <v>0</v>
      </c>
      <c r="AD254" s="13">
        <f t="shared" si="515"/>
        <v>0</v>
      </c>
      <c r="AE254" s="13">
        <f t="shared" si="516"/>
        <v>0</v>
      </c>
      <c r="AF254" s="13">
        <f t="shared" si="517"/>
        <v>0</v>
      </c>
      <c r="AG254" s="13">
        <f t="shared" si="518"/>
        <v>0</v>
      </c>
      <c r="AH254" s="13">
        <f t="shared" si="519"/>
        <v>0</v>
      </c>
      <c r="AI254" s="13">
        <f t="shared" si="520"/>
        <v>0</v>
      </c>
      <c r="AJ254" s="13">
        <f t="shared" si="521"/>
        <v>0</v>
      </c>
      <c r="AK254" s="13">
        <f t="shared" si="522"/>
        <v>0</v>
      </c>
      <c r="AL254" s="13">
        <f t="shared" si="523"/>
        <v>0</v>
      </c>
      <c r="AM254" s="13">
        <f t="shared" si="524"/>
        <v>0</v>
      </c>
      <c r="AN254" s="13">
        <f t="shared" si="525"/>
        <v>0</v>
      </c>
      <c r="AO254" s="13">
        <f t="shared" si="526"/>
        <v>0</v>
      </c>
      <c r="AP254" s="13">
        <f t="shared" si="527"/>
        <v>0</v>
      </c>
      <c r="AQ254" s="13">
        <f t="shared" si="528"/>
        <v>0</v>
      </c>
      <c r="AR254" s="13">
        <f t="shared" si="529"/>
        <v>0</v>
      </c>
      <c r="AS254" s="13">
        <f t="shared" si="530"/>
        <v>0</v>
      </c>
      <c r="AT254" s="13">
        <f t="shared" si="531"/>
        <v>0</v>
      </c>
      <c r="AU254" s="13">
        <f t="shared" si="532"/>
        <v>0</v>
      </c>
      <c r="AV254" s="13">
        <f t="shared" si="533"/>
        <v>0</v>
      </c>
      <c r="AW254" s="13">
        <f t="shared" si="534"/>
        <v>0</v>
      </c>
      <c r="AX254" s="13">
        <f t="shared" si="535"/>
        <v>0</v>
      </c>
      <c r="AY254" s="13">
        <f t="shared" si="536"/>
        <v>0</v>
      </c>
      <c r="AZ254" s="13">
        <f t="shared" si="537"/>
        <v>0</v>
      </c>
      <c r="BA254" s="13">
        <f t="shared" si="538"/>
        <v>0</v>
      </c>
      <c r="BB254" s="13">
        <f t="shared" si="539"/>
        <v>0</v>
      </c>
      <c r="BC254" s="13">
        <f t="shared" si="540"/>
        <v>0</v>
      </c>
      <c r="BD254" s="13">
        <f t="shared" si="541"/>
        <v>0</v>
      </c>
      <c r="BE254" s="13">
        <f t="shared" si="542"/>
        <v>0</v>
      </c>
      <c r="BF254" s="13">
        <f t="shared" si="543"/>
        <v>0</v>
      </c>
      <c r="BG254" s="13">
        <f t="shared" si="544"/>
        <v>0</v>
      </c>
      <c r="BH254" s="13">
        <f t="shared" si="545"/>
        <v>0</v>
      </c>
      <c r="BI254" s="13">
        <f t="shared" si="546"/>
        <v>0</v>
      </c>
      <c r="BJ254" s="13">
        <f t="shared" si="547"/>
        <v>0</v>
      </c>
      <c r="BK254" s="13">
        <f t="shared" si="548"/>
        <v>0</v>
      </c>
      <c r="BL254" s="13">
        <f t="shared" si="549"/>
        <v>0</v>
      </c>
      <c r="BM254" s="13">
        <f t="shared" si="550"/>
        <v>0</v>
      </c>
      <c r="BN254" s="13">
        <f t="shared" si="551"/>
        <v>0</v>
      </c>
      <c r="BO254" s="13">
        <f t="shared" si="552"/>
        <v>1</v>
      </c>
      <c r="BP254" s="13">
        <f t="shared" si="553"/>
        <v>0</v>
      </c>
      <c r="BQ254" s="13">
        <f t="shared" si="554"/>
        <v>0</v>
      </c>
      <c r="BR254" s="13">
        <f t="shared" si="555"/>
        <v>0</v>
      </c>
      <c r="BS254" s="13">
        <f t="shared" si="556"/>
        <v>0</v>
      </c>
      <c r="BT254" s="13">
        <f t="shared" si="557"/>
        <v>0</v>
      </c>
      <c r="BU254" s="13">
        <f t="shared" si="558"/>
        <v>0</v>
      </c>
      <c r="BV254" s="13">
        <f t="shared" si="559"/>
        <v>0</v>
      </c>
      <c r="BW254" s="13">
        <f t="shared" si="560"/>
        <v>0</v>
      </c>
      <c r="BX254" s="13">
        <f t="shared" si="561"/>
        <v>0</v>
      </c>
      <c r="BY254" s="13">
        <f t="shared" si="562"/>
        <v>0</v>
      </c>
      <c r="BZ254" s="13">
        <f t="shared" si="563"/>
        <v>0</v>
      </c>
      <c r="CA254" s="13">
        <f t="shared" si="564"/>
        <v>0</v>
      </c>
      <c r="CB254" s="13">
        <f t="shared" si="565"/>
        <v>0</v>
      </c>
      <c r="CC254" s="13">
        <f t="shared" si="566"/>
        <v>0</v>
      </c>
      <c r="CD254" s="13">
        <f t="shared" si="567"/>
        <v>0</v>
      </c>
      <c r="CE254" s="13">
        <f t="shared" si="568"/>
        <v>0</v>
      </c>
      <c r="CF254" s="13">
        <f t="shared" si="569"/>
        <v>0</v>
      </c>
      <c r="CG254" s="13">
        <f t="shared" si="570"/>
        <v>0</v>
      </c>
      <c r="CH254" s="13">
        <f t="shared" si="571"/>
        <v>0</v>
      </c>
      <c r="CI254" s="13">
        <f t="shared" si="572"/>
        <v>0</v>
      </c>
      <c r="CJ254" s="13">
        <f t="shared" si="573"/>
        <v>0</v>
      </c>
      <c r="CK254" s="13">
        <f t="shared" si="574"/>
        <v>0</v>
      </c>
      <c r="CL254" s="13">
        <f t="shared" si="575"/>
        <v>0</v>
      </c>
      <c r="CM254" s="13">
        <f t="shared" si="576"/>
        <v>0</v>
      </c>
      <c r="CN254" s="13">
        <f t="shared" si="577"/>
        <v>0</v>
      </c>
      <c r="CO254" s="13">
        <f t="shared" si="578"/>
        <v>0</v>
      </c>
      <c r="CP254" s="13">
        <f t="shared" si="579"/>
        <v>0</v>
      </c>
      <c r="CQ254" s="13">
        <f t="shared" si="580"/>
        <v>0</v>
      </c>
      <c r="CR254" s="13">
        <f t="shared" si="581"/>
        <v>0</v>
      </c>
      <c r="CS254" s="13">
        <f t="shared" si="582"/>
        <v>0</v>
      </c>
      <c r="CT254" s="13">
        <f t="shared" si="583"/>
        <v>0</v>
      </c>
      <c r="CU254" s="13">
        <f t="shared" si="584"/>
        <v>0</v>
      </c>
      <c r="CV254" s="13">
        <f t="shared" si="585"/>
        <v>0</v>
      </c>
      <c r="CW254" s="13">
        <f t="shared" si="586"/>
        <v>0</v>
      </c>
      <c r="CX254" s="13">
        <f t="shared" si="587"/>
        <v>0</v>
      </c>
      <c r="CY254" s="13">
        <f t="shared" si="588"/>
        <v>0</v>
      </c>
      <c r="CZ254" s="13">
        <f t="shared" si="589"/>
        <v>0</v>
      </c>
      <c r="DA254" s="13">
        <f t="shared" si="590"/>
        <v>0</v>
      </c>
      <c r="DB254" s="13">
        <f t="shared" si="591"/>
        <v>0</v>
      </c>
      <c r="DC254" s="13">
        <f t="shared" si="592"/>
        <v>0</v>
      </c>
      <c r="DD254" s="13">
        <f t="shared" si="593"/>
        <v>0</v>
      </c>
      <c r="DE254" s="13">
        <f t="shared" si="594"/>
        <v>0</v>
      </c>
      <c r="DF254" s="13">
        <f t="shared" si="595"/>
        <v>0</v>
      </c>
      <c r="DG254" s="13">
        <f t="shared" si="596"/>
        <v>0</v>
      </c>
      <c r="DH254" s="13">
        <f t="shared" si="597"/>
        <v>0</v>
      </c>
      <c r="DI254" s="13">
        <f t="shared" si="598"/>
        <v>0</v>
      </c>
      <c r="DJ254" s="13">
        <f t="shared" si="599"/>
        <v>0</v>
      </c>
      <c r="DK254" s="13">
        <f t="shared" si="600"/>
        <v>0</v>
      </c>
      <c r="DL254" s="13">
        <f t="shared" si="601"/>
        <v>0</v>
      </c>
      <c r="DM254" s="13">
        <f t="shared" si="602"/>
        <v>0</v>
      </c>
      <c r="DN254" s="13">
        <f t="shared" si="603"/>
        <v>0</v>
      </c>
      <c r="DO254" s="13">
        <f t="shared" si="604"/>
        <v>0</v>
      </c>
      <c r="DP254" s="13">
        <f t="shared" si="605"/>
        <v>0</v>
      </c>
      <c r="DQ254" s="13">
        <f t="shared" si="606"/>
        <v>0</v>
      </c>
      <c r="DR254" s="13">
        <f t="shared" si="607"/>
        <v>0</v>
      </c>
      <c r="DS254" s="13">
        <f t="shared" si="608"/>
        <v>0</v>
      </c>
      <c r="DT254" s="13">
        <f t="shared" si="609"/>
        <v>0</v>
      </c>
      <c r="DU254" s="13">
        <f t="shared" si="610"/>
        <v>0</v>
      </c>
      <c r="DV254" s="13">
        <f t="shared" si="611"/>
        <v>0</v>
      </c>
      <c r="DW254" s="13">
        <f t="shared" si="612"/>
        <v>0</v>
      </c>
      <c r="DX254" s="13">
        <f t="shared" si="613"/>
        <v>0</v>
      </c>
      <c r="DY254" s="13">
        <f t="shared" si="614"/>
        <v>0</v>
      </c>
      <c r="DZ254" s="13">
        <f t="shared" si="615"/>
        <v>0</v>
      </c>
      <c r="EA254" s="13">
        <f t="shared" si="616"/>
        <v>0</v>
      </c>
      <c r="EB254" s="13">
        <f t="shared" si="617"/>
        <v>0</v>
      </c>
      <c r="EC254" s="13">
        <f t="shared" si="618"/>
        <v>0</v>
      </c>
      <c r="ED254" s="13">
        <f t="shared" si="619"/>
        <v>0</v>
      </c>
      <c r="EE254" s="13">
        <f t="shared" si="620"/>
        <v>0</v>
      </c>
      <c r="EF254" s="13">
        <f t="shared" si="621"/>
        <v>0</v>
      </c>
      <c r="EG254" s="13">
        <f t="shared" si="622"/>
        <v>0</v>
      </c>
      <c r="EH254" s="13">
        <f t="shared" si="623"/>
        <v>0</v>
      </c>
      <c r="EI254" s="13">
        <f t="shared" si="624"/>
        <v>0</v>
      </c>
      <c r="EJ254" s="13">
        <f t="shared" si="625"/>
        <v>0</v>
      </c>
      <c r="EK254" s="13">
        <f t="shared" si="626"/>
        <v>0</v>
      </c>
      <c r="EL254" s="13">
        <f t="shared" si="627"/>
        <v>0</v>
      </c>
      <c r="EM254" s="13">
        <f t="shared" si="628"/>
        <v>0</v>
      </c>
      <c r="EN254" s="13">
        <f t="shared" si="629"/>
        <v>0</v>
      </c>
      <c r="EO254" s="13">
        <f t="shared" si="630"/>
        <v>0</v>
      </c>
      <c r="EP254" s="13">
        <f t="shared" si="631"/>
        <v>0</v>
      </c>
      <c r="EQ254" s="13">
        <f t="shared" si="632"/>
        <v>0</v>
      </c>
      <c r="ER254" s="13">
        <f t="shared" si="633"/>
        <v>1</v>
      </c>
      <c r="ES254" s="13">
        <f t="shared" si="634"/>
        <v>0</v>
      </c>
      <c r="ET254" s="13">
        <f t="shared" si="635"/>
        <v>0</v>
      </c>
      <c r="EU254" s="13">
        <f t="shared" si="636"/>
        <v>0</v>
      </c>
      <c r="EV254" s="13">
        <f t="shared" si="637"/>
        <v>0</v>
      </c>
      <c r="EW254" s="13">
        <f t="shared" si="638"/>
        <v>0</v>
      </c>
      <c r="EX254" s="13">
        <f t="shared" si="639"/>
        <v>0</v>
      </c>
      <c r="EY254" s="13">
        <f t="shared" si="640"/>
        <v>0</v>
      </c>
      <c r="EZ254" s="13">
        <f t="shared" si="641"/>
        <v>0</v>
      </c>
      <c r="FA254" s="13">
        <f t="shared" si="642"/>
        <v>0</v>
      </c>
      <c r="FB254" s="13">
        <f t="shared" si="643"/>
        <v>0</v>
      </c>
      <c r="FC254" s="13">
        <f t="shared" si="644"/>
        <v>0</v>
      </c>
      <c r="FD254" s="13">
        <f t="shared" si="645"/>
        <v>0</v>
      </c>
      <c r="FE254" s="13">
        <f t="shared" si="646"/>
        <v>0</v>
      </c>
      <c r="FF254" s="13">
        <f t="shared" si="647"/>
        <v>0</v>
      </c>
      <c r="FG254" s="13">
        <f t="shared" si="648"/>
        <v>0</v>
      </c>
      <c r="FH254" s="13">
        <f t="shared" si="649"/>
        <v>0</v>
      </c>
      <c r="FI254" s="13">
        <f t="shared" si="650"/>
        <v>0</v>
      </c>
      <c r="FJ254" s="13">
        <f t="shared" si="651"/>
        <v>0</v>
      </c>
      <c r="FK254" s="13">
        <f t="shared" si="652"/>
        <v>0</v>
      </c>
      <c r="FL254" s="13">
        <f t="shared" si="653"/>
        <v>0</v>
      </c>
      <c r="FM254" s="13">
        <f t="shared" si="654"/>
        <v>0</v>
      </c>
      <c r="FN254" s="13">
        <f t="shared" si="655"/>
        <v>0</v>
      </c>
      <c r="FO254" s="13">
        <f t="shared" si="656"/>
        <v>0</v>
      </c>
      <c r="FP254" s="13">
        <f t="shared" si="657"/>
        <v>0</v>
      </c>
      <c r="FQ254" s="13">
        <f t="shared" si="658"/>
        <v>0</v>
      </c>
      <c r="FR254" s="13">
        <f t="shared" si="659"/>
        <v>0</v>
      </c>
      <c r="FS254" s="13">
        <f t="shared" si="660"/>
        <v>0</v>
      </c>
      <c r="FT254" s="13">
        <f t="shared" si="661"/>
        <v>0</v>
      </c>
      <c r="FU254" s="13">
        <f t="shared" si="662"/>
        <v>0</v>
      </c>
      <c r="FV254" s="13">
        <f t="shared" si="663"/>
        <v>0</v>
      </c>
      <c r="FW254" s="13">
        <f t="shared" si="664"/>
        <v>0</v>
      </c>
      <c r="FX254" s="13">
        <f t="shared" si="665"/>
        <v>0</v>
      </c>
      <c r="FY254" s="13">
        <f t="shared" si="666"/>
        <v>0</v>
      </c>
      <c r="FZ254" s="13">
        <f t="shared" si="667"/>
        <v>0</v>
      </c>
      <c r="GA254" s="13">
        <f t="shared" si="668"/>
        <v>0</v>
      </c>
      <c r="GB254" s="13">
        <f t="shared" si="669"/>
        <v>0</v>
      </c>
      <c r="GC254" s="13">
        <f t="shared" si="670"/>
        <v>0</v>
      </c>
      <c r="GD254" s="13">
        <f t="shared" si="671"/>
        <v>0</v>
      </c>
      <c r="GE254" s="13">
        <f t="shared" si="672"/>
        <v>0</v>
      </c>
      <c r="GF254" s="13">
        <f t="shared" si="673"/>
        <v>0</v>
      </c>
      <c r="GG254" s="13">
        <f t="shared" si="674"/>
        <v>0</v>
      </c>
      <c r="GH254" s="30">
        <f t="shared" si="675"/>
        <v>2</v>
      </c>
    </row>
    <row r="255" spans="1:190">
      <c r="A255" s="2">
        <f>'database including 834 studies'!A255</f>
        <v>254</v>
      </c>
      <c r="B255" s="2">
        <f>'database including 834 studies'!J255</f>
        <v>1</v>
      </c>
      <c r="C255" s="2">
        <f>'database including 834 studies'!K255</f>
        <v>3</v>
      </c>
      <c r="D255" s="2">
        <f>'database including 834 studies'!L255</f>
        <v>0</v>
      </c>
      <c r="E255" s="2">
        <f>'database including 834 studies'!M255</f>
        <v>1</v>
      </c>
      <c r="F255" s="2">
        <f>'database including 834 studies'!N255</f>
        <v>1</v>
      </c>
      <c r="G255" s="2">
        <f>'database including 834 studies'!O255</f>
        <v>0</v>
      </c>
      <c r="H255" s="2">
        <f>'database including 834 studies'!P255</f>
        <v>0</v>
      </c>
      <c r="I255" s="2">
        <f>'database including 834 studies'!Q255</f>
        <v>1</v>
      </c>
      <c r="J255" s="2">
        <f>'database including 834 studies'!R255</f>
        <v>2020</v>
      </c>
      <c r="K255" s="29">
        <f>'database including 834 studies'!A785</f>
        <v>784</v>
      </c>
      <c r="L255" s="2">
        <f>'database including 834 studies'!J785</f>
        <v>0</v>
      </c>
      <c r="M255" s="2">
        <f>'database including 834 studies'!K785</f>
        <v>3</v>
      </c>
      <c r="N255" s="2">
        <f>'database including 834 studies'!L785</f>
        <v>0</v>
      </c>
      <c r="O255" s="2">
        <f>'database including 834 studies'!M785</f>
        <v>1</v>
      </c>
      <c r="P255" s="2">
        <f>'database including 834 studies'!N785</f>
        <v>0</v>
      </c>
      <c r="Q255" s="2">
        <f>'database including 834 studies'!O785</f>
        <v>1</v>
      </c>
      <c r="R255" s="2">
        <f>'database including 834 studies'!P785</f>
        <v>1</v>
      </c>
      <c r="S255" s="2">
        <f>'database including 834 studies'!Q785</f>
        <v>0</v>
      </c>
      <c r="T255" s="2">
        <f>'database including 834 studies'!R785</f>
        <v>2019</v>
      </c>
      <c r="V255" s="13">
        <f t="shared" si="507"/>
        <v>0</v>
      </c>
      <c r="W255" s="13">
        <f t="shared" si="508"/>
        <v>0</v>
      </c>
      <c r="X255" s="13">
        <f t="shared" si="509"/>
        <v>0</v>
      </c>
      <c r="Y255" s="13">
        <f t="shared" si="510"/>
        <v>0</v>
      </c>
      <c r="Z255" s="13">
        <f t="shared" si="511"/>
        <v>0</v>
      </c>
      <c r="AA255" s="13">
        <f t="shared" si="512"/>
        <v>0</v>
      </c>
      <c r="AB255" s="13">
        <f t="shared" si="513"/>
        <v>0</v>
      </c>
      <c r="AC255" s="13">
        <f t="shared" si="514"/>
        <v>0</v>
      </c>
      <c r="AD255" s="13">
        <f t="shared" si="515"/>
        <v>0</v>
      </c>
      <c r="AE255" s="13">
        <f t="shared" si="516"/>
        <v>0</v>
      </c>
      <c r="AF255" s="13">
        <f t="shared" si="517"/>
        <v>0</v>
      </c>
      <c r="AG255" s="13">
        <f t="shared" si="518"/>
        <v>0</v>
      </c>
      <c r="AH255" s="13">
        <f t="shared" si="519"/>
        <v>0</v>
      </c>
      <c r="AI255" s="13">
        <f t="shared" si="520"/>
        <v>0</v>
      </c>
      <c r="AJ255" s="13">
        <f t="shared" si="521"/>
        <v>0</v>
      </c>
      <c r="AK255" s="13">
        <f t="shared" si="522"/>
        <v>0</v>
      </c>
      <c r="AL255" s="13">
        <f t="shared" si="523"/>
        <v>0</v>
      </c>
      <c r="AM255" s="13">
        <f t="shared" si="524"/>
        <v>0</v>
      </c>
      <c r="AN255" s="13">
        <f t="shared" si="525"/>
        <v>0</v>
      </c>
      <c r="AO255" s="13">
        <f t="shared" si="526"/>
        <v>0</v>
      </c>
      <c r="AP255" s="13">
        <f t="shared" si="527"/>
        <v>0</v>
      </c>
      <c r="AQ255" s="13">
        <f t="shared" si="528"/>
        <v>0</v>
      </c>
      <c r="AR255" s="13">
        <f t="shared" si="529"/>
        <v>0</v>
      </c>
      <c r="AS255" s="13">
        <f t="shared" si="530"/>
        <v>0</v>
      </c>
      <c r="AT255" s="13">
        <f t="shared" si="531"/>
        <v>0</v>
      </c>
      <c r="AU255" s="13">
        <f t="shared" si="532"/>
        <v>0</v>
      </c>
      <c r="AV255" s="13">
        <f t="shared" si="533"/>
        <v>0</v>
      </c>
      <c r="AW255" s="13">
        <f t="shared" si="534"/>
        <v>0</v>
      </c>
      <c r="AX255" s="13">
        <f t="shared" si="535"/>
        <v>0</v>
      </c>
      <c r="AY255" s="13">
        <f t="shared" si="536"/>
        <v>0</v>
      </c>
      <c r="AZ255" s="13">
        <f t="shared" si="537"/>
        <v>0</v>
      </c>
      <c r="BA255" s="13">
        <f t="shared" si="538"/>
        <v>0</v>
      </c>
      <c r="BB255" s="13">
        <f t="shared" si="539"/>
        <v>0</v>
      </c>
      <c r="BC255" s="13">
        <f t="shared" si="540"/>
        <v>0</v>
      </c>
      <c r="BD255" s="13">
        <f t="shared" si="541"/>
        <v>0</v>
      </c>
      <c r="BE255" s="13">
        <f t="shared" si="542"/>
        <v>0</v>
      </c>
      <c r="BF255" s="13">
        <f t="shared" si="543"/>
        <v>0</v>
      </c>
      <c r="BG255" s="13">
        <f t="shared" si="544"/>
        <v>0</v>
      </c>
      <c r="BH255" s="13">
        <f t="shared" si="545"/>
        <v>0</v>
      </c>
      <c r="BI255" s="13">
        <f t="shared" si="546"/>
        <v>0</v>
      </c>
      <c r="BJ255" s="13">
        <f t="shared" si="547"/>
        <v>0</v>
      </c>
      <c r="BK255" s="13">
        <f t="shared" si="548"/>
        <v>0</v>
      </c>
      <c r="BL255" s="13">
        <f t="shared" si="549"/>
        <v>0</v>
      </c>
      <c r="BM255" s="13">
        <f t="shared" si="550"/>
        <v>0</v>
      </c>
      <c r="BN255" s="13">
        <f t="shared" si="551"/>
        <v>0</v>
      </c>
      <c r="BO255" s="13">
        <f t="shared" si="552"/>
        <v>1</v>
      </c>
      <c r="BP255" s="13">
        <f t="shared" si="553"/>
        <v>0</v>
      </c>
      <c r="BQ255" s="13">
        <f t="shared" si="554"/>
        <v>0</v>
      </c>
      <c r="BR255" s="13">
        <f t="shared" si="555"/>
        <v>0</v>
      </c>
      <c r="BS255" s="13">
        <f t="shared" si="556"/>
        <v>0</v>
      </c>
      <c r="BT255" s="13">
        <f t="shared" si="557"/>
        <v>0</v>
      </c>
      <c r="BU255" s="13">
        <f t="shared" si="558"/>
        <v>0</v>
      </c>
      <c r="BV255" s="13">
        <f t="shared" si="559"/>
        <v>0</v>
      </c>
      <c r="BW255" s="13">
        <f t="shared" si="560"/>
        <v>0</v>
      </c>
      <c r="BX255" s="13">
        <f t="shared" si="561"/>
        <v>0</v>
      </c>
      <c r="BY255" s="13">
        <f t="shared" si="562"/>
        <v>0</v>
      </c>
      <c r="BZ255" s="13">
        <f t="shared" si="563"/>
        <v>0</v>
      </c>
      <c r="CA255" s="13">
        <f t="shared" si="564"/>
        <v>0</v>
      </c>
      <c r="CB255" s="13">
        <f t="shared" si="565"/>
        <v>0</v>
      </c>
      <c r="CC255" s="13">
        <f t="shared" si="566"/>
        <v>0</v>
      </c>
      <c r="CD255" s="13">
        <f t="shared" si="567"/>
        <v>0</v>
      </c>
      <c r="CE255" s="13">
        <f t="shared" si="568"/>
        <v>0</v>
      </c>
      <c r="CF255" s="13">
        <f t="shared" si="569"/>
        <v>0</v>
      </c>
      <c r="CG255" s="13">
        <f t="shared" si="570"/>
        <v>0</v>
      </c>
      <c r="CH255" s="13">
        <f t="shared" si="571"/>
        <v>0</v>
      </c>
      <c r="CI255" s="13">
        <f t="shared" si="572"/>
        <v>0</v>
      </c>
      <c r="CJ255" s="13">
        <f t="shared" si="573"/>
        <v>0</v>
      </c>
      <c r="CK255" s="13">
        <f t="shared" si="574"/>
        <v>0</v>
      </c>
      <c r="CL255" s="13">
        <f t="shared" si="575"/>
        <v>0</v>
      </c>
      <c r="CM255" s="13">
        <f t="shared" si="576"/>
        <v>0</v>
      </c>
      <c r="CN255" s="13">
        <f t="shared" si="577"/>
        <v>0</v>
      </c>
      <c r="CO255" s="13">
        <f t="shared" si="578"/>
        <v>0</v>
      </c>
      <c r="CP255" s="13">
        <f t="shared" si="579"/>
        <v>0</v>
      </c>
      <c r="CQ255" s="13">
        <f t="shared" si="580"/>
        <v>0</v>
      </c>
      <c r="CR255" s="13">
        <f t="shared" si="581"/>
        <v>0</v>
      </c>
      <c r="CS255" s="13">
        <f t="shared" si="582"/>
        <v>0</v>
      </c>
      <c r="CT255" s="13">
        <f t="shared" si="583"/>
        <v>0</v>
      </c>
      <c r="CU255" s="13">
        <f t="shared" si="584"/>
        <v>0</v>
      </c>
      <c r="CV255" s="13">
        <f t="shared" si="585"/>
        <v>0</v>
      </c>
      <c r="CW255" s="13">
        <f t="shared" si="586"/>
        <v>0</v>
      </c>
      <c r="CX255" s="13">
        <f t="shared" si="587"/>
        <v>0</v>
      </c>
      <c r="CY255" s="13">
        <f t="shared" si="588"/>
        <v>0</v>
      </c>
      <c r="CZ255" s="13">
        <f t="shared" si="589"/>
        <v>0</v>
      </c>
      <c r="DA255" s="13">
        <f t="shared" si="590"/>
        <v>0</v>
      </c>
      <c r="DB255" s="13">
        <f t="shared" si="591"/>
        <v>0</v>
      </c>
      <c r="DC255" s="13">
        <f t="shared" si="592"/>
        <v>0</v>
      </c>
      <c r="DD255" s="13">
        <f t="shared" si="593"/>
        <v>0</v>
      </c>
      <c r="DE255" s="13">
        <f t="shared" si="594"/>
        <v>0</v>
      </c>
      <c r="DF255" s="13">
        <f t="shared" si="595"/>
        <v>0</v>
      </c>
      <c r="DG255" s="13">
        <f t="shared" si="596"/>
        <v>0</v>
      </c>
      <c r="DH255" s="13">
        <f t="shared" si="597"/>
        <v>0</v>
      </c>
      <c r="DI255" s="13">
        <f t="shared" si="598"/>
        <v>0</v>
      </c>
      <c r="DJ255" s="13">
        <f t="shared" si="599"/>
        <v>0</v>
      </c>
      <c r="DK255" s="13">
        <f t="shared" si="600"/>
        <v>0</v>
      </c>
      <c r="DL255" s="13">
        <f t="shared" si="601"/>
        <v>0</v>
      </c>
      <c r="DM255" s="13">
        <f t="shared" si="602"/>
        <v>0</v>
      </c>
      <c r="DN255" s="13">
        <f t="shared" si="603"/>
        <v>0</v>
      </c>
      <c r="DO255" s="13">
        <f t="shared" si="604"/>
        <v>0</v>
      </c>
      <c r="DP255" s="13">
        <f t="shared" si="605"/>
        <v>0</v>
      </c>
      <c r="DQ255" s="13">
        <f t="shared" si="606"/>
        <v>0</v>
      </c>
      <c r="DR255" s="13">
        <f t="shared" si="607"/>
        <v>0</v>
      </c>
      <c r="DS255" s="13">
        <f t="shared" si="608"/>
        <v>0</v>
      </c>
      <c r="DT255" s="13">
        <f t="shared" si="609"/>
        <v>0</v>
      </c>
      <c r="DU255" s="13">
        <f t="shared" si="610"/>
        <v>0</v>
      </c>
      <c r="DV255" s="13">
        <f t="shared" si="611"/>
        <v>0</v>
      </c>
      <c r="DW255" s="13">
        <f t="shared" si="612"/>
        <v>0</v>
      </c>
      <c r="DX255" s="13">
        <f t="shared" si="613"/>
        <v>0</v>
      </c>
      <c r="DY255" s="13">
        <f t="shared" si="614"/>
        <v>0</v>
      </c>
      <c r="DZ255" s="13">
        <f t="shared" si="615"/>
        <v>0</v>
      </c>
      <c r="EA255" s="13">
        <f t="shared" si="616"/>
        <v>0</v>
      </c>
      <c r="EB255" s="13">
        <f t="shared" si="617"/>
        <v>0</v>
      </c>
      <c r="EC255" s="13">
        <f t="shared" si="618"/>
        <v>0</v>
      </c>
      <c r="ED255" s="13">
        <f t="shared" si="619"/>
        <v>0</v>
      </c>
      <c r="EE255" s="13">
        <f t="shared" si="620"/>
        <v>0</v>
      </c>
      <c r="EF255" s="13">
        <f t="shared" si="621"/>
        <v>0</v>
      </c>
      <c r="EG255" s="13">
        <f t="shared" si="622"/>
        <v>0</v>
      </c>
      <c r="EH255" s="13">
        <f t="shared" si="623"/>
        <v>0</v>
      </c>
      <c r="EI255" s="13">
        <f t="shared" si="624"/>
        <v>0</v>
      </c>
      <c r="EJ255" s="13">
        <f t="shared" si="625"/>
        <v>0</v>
      </c>
      <c r="EK255" s="13">
        <f t="shared" si="626"/>
        <v>0</v>
      </c>
      <c r="EL255" s="13">
        <f t="shared" si="627"/>
        <v>0</v>
      </c>
      <c r="EM255" s="13">
        <f t="shared" si="628"/>
        <v>0</v>
      </c>
      <c r="EN255" s="13">
        <f t="shared" si="629"/>
        <v>0</v>
      </c>
      <c r="EO255" s="13">
        <f t="shared" si="630"/>
        <v>0</v>
      </c>
      <c r="EP255" s="13">
        <f t="shared" si="631"/>
        <v>0</v>
      </c>
      <c r="EQ255" s="13">
        <f t="shared" si="632"/>
        <v>0</v>
      </c>
      <c r="ER255" s="13">
        <f t="shared" si="633"/>
        <v>0</v>
      </c>
      <c r="ES255" s="13">
        <f t="shared" si="634"/>
        <v>0</v>
      </c>
      <c r="ET255" s="13">
        <f t="shared" si="635"/>
        <v>1</v>
      </c>
      <c r="EU255" s="13">
        <f t="shared" si="636"/>
        <v>0</v>
      </c>
      <c r="EV255" s="13">
        <f t="shared" si="637"/>
        <v>0</v>
      </c>
      <c r="EW255" s="13">
        <f t="shared" si="638"/>
        <v>0</v>
      </c>
      <c r="EX255" s="13">
        <f t="shared" si="639"/>
        <v>0</v>
      </c>
      <c r="EY255" s="13">
        <f t="shared" si="640"/>
        <v>0</v>
      </c>
      <c r="EZ255" s="13">
        <f t="shared" si="641"/>
        <v>0</v>
      </c>
      <c r="FA255" s="13">
        <f t="shared" si="642"/>
        <v>0</v>
      </c>
      <c r="FB255" s="13">
        <f t="shared" si="643"/>
        <v>0</v>
      </c>
      <c r="FC255" s="13">
        <f t="shared" si="644"/>
        <v>0</v>
      </c>
      <c r="FD255" s="13">
        <f t="shared" si="645"/>
        <v>0</v>
      </c>
      <c r="FE255" s="13">
        <f t="shared" si="646"/>
        <v>0</v>
      </c>
      <c r="FF255" s="13">
        <f t="shared" si="647"/>
        <v>0</v>
      </c>
      <c r="FG255" s="13">
        <f t="shared" si="648"/>
        <v>0</v>
      </c>
      <c r="FH255" s="13">
        <f t="shared" si="649"/>
        <v>0</v>
      </c>
      <c r="FI255" s="13">
        <f t="shared" si="650"/>
        <v>0</v>
      </c>
      <c r="FJ255" s="13">
        <f t="shared" si="651"/>
        <v>0</v>
      </c>
      <c r="FK255" s="13">
        <f t="shared" si="652"/>
        <v>0</v>
      </c>
      <c r="FL255" s="13">
        <f t="shared" si="653"/>
        <v>0</v>
      </c>
      <c r="FM255" s="13">
        <f t="shared" si="654"/>
        <v>0</v>
      </c>
      <c r="FN255" s="13">
        <f t="shared" si="655"/>
        <v>0</v>
      </c>
      <c r="FO255" s="13">
        <f t="shared" si="656"/>
        <v>0</v>
      </c>
      <c r="FP255" s="13">
        <f t="shared" si="657"/>
        <v>0</v>
      </c>
      <c r="FQ255" s="13">
        <f t="shared" si="658"/>
        <v>0</v>
      </c>
      <c r="FR255" s="13">
        <f t="shared" si="659"/>
        <v>0</v>
      </c>
      <c r="FS255" s="13">
        <f t="shared" si="660"/>
        <v>0</v>
      </c>
      <c r="FT255" s="13">
        <f t="shared" si="661"/>
        <v>0</v>
      </c>
      <c r="FU255" s="13">
        <f t="shared" si="662"/>
        <v>0</v>
      </c>
      <c r="FV255" s="13">
        <f t="shared" si="663"/>
        <v>0</v>
      </c>
      <c r="FW255" s="13">
        <f t="shared" si="664"/>
        <v>0</v>
      </c>
      <c r="FX255" s="13">
        <f t="shared" si="665"/>
        <v>0</v>
      </c>
      <c r="FY255" s="13">
        <f t="shared" si="666"/>
        <v>0</v>
      </c>
      <c r="FZ255" s="13">
        <f t="shared" si="667"/>
        <v>0</v>
      </c>
      <c r="GA255" s="13">
        <f t="shared" si="668"/>
        <v>0</v>
      </c>
      <c r="GB255" s="13">
        <f t="shared" si="669"/>
        <v>0</v>
      </c>
      <c r="GC255" s="13">
        <f t="shared" si="670"/>
        <v>0</v>
      </c>
      <c r="GD255" s="13">
        <f t="shared" si="671"/>
        <v>0</v>
      </c>
      <c r="GE255" s="13">
        <f t="shared" si="672"/>
        <v>0</v>
      </c>
      <c r="GF255" s="13">
        <f t="shared" si="673"/>
        <v>0</v>
      </c>
      <c r="GG255" s="13">
        <f t="shared" si="674"/>
        <v>0</v>
      </c>
      <c r="GH255" s="30">
        <f t="shared" si="675"/>
        <v>2</v>
      </c>
    </row>
    <row r="256" spans="1:190">
      <c r="A256" s="2">
        <f>'database including 834 studies'!A256</f>
        <v>255</v>
      </c>
      <c r="B256" s="2">
        <f>'database including 834 studies'!J256</f>
        <v>1</v>
      </c>
      <c r="C256" s="2">
        <f>'database including 834 studies'!K256</f>
        <v>3</v>
      </c>
      <c r="D256" s="2">
        <f>'database including 834 studies'!L256</f>
        <v>0</v>
      </c>
      <c r="E256" s="2">
        <f>'database including 834 studies'!M256</f>
        <v>1</v>
      </c>
      <c r="F256" s="2">
        <f>'database including 834 studies'!N256</f>
        <v>1</v>
      </c>
      <c r="G256" s="2">
        <f>'database including 834 studies'!O256</f>
        <v>1</v>
      </c>
      <c r="H256" s="2">
        <f>'database including 834 studies'!P256</f>
        <v>0</v>
      </c>
      <c r="I256" s="2">
        <f>'database including 834 studies'!Q256</f>
        <v>0</v>
      </c>
      <c r="J256" s="2">
        <f>'database including 834 studies'!R256</f>
        <v>2021</v>
      </c>
      <c r="K256" s="29">
        <f>'database including 834 studies'!A786</f>
        <v>785</v>
      </c>
      <c r="L256" s="2">
        <f>'database including 834 studies'!J786</f>
        <v>0</v>
      </c>
      <c r="M256" s="2">
        <f>'database including 834 studies'!K786</f>
        <v>3</v>
      </c>
      <c r="N256" s="2">
        <f>'database including 834 studies'!L786</f>
        <v>0</v>
      </c>
      <c r="O256" s="2">
        <f>'database including 834 studies'!M786</f>
        <v>1</v>
      </c>
      <c r="P256" s="2">
        <f>'database including 834 studies'!N786</f>
        <v>1</v>
      </c>
      <c r="Q256" s="2">
        <f>'database including 834 studies'!O786</f>
        <v>0</v>
      </c>
      <c r="R256" s="2">
        <f>'database including 834 studies'!P786</f>
        <v>0</v>
      </c>
      <c r="S256" s="2">
        <f>'database including 834 studies'!Q786</f>
        <v>1</v>
      </c>
      <c r="T256" s="2">
        <f>'database including 834 studies'!R786</f>
        <v>2019</v>
      </c>
      <c r="V256" s="13">
        <f t="shared" si="507"/>
        <v>0</v>
      </c>
      <c r="W256" s="13">
        <f t="shared" si="508"/>
        <v>0</v>
      </c>
      <c r="X256" s="13">
        <f t="shared" si="509"/>
        <v>0</v>
      </c>
      <c r="Y256" s="13">
        <f t="shared" si="510"/>
        <v>0</v>
      </c>
      <c r="Z256" s="13">
        <f t="shared" si="511"/>
        <v>0</v>
      </c>
      <c r="AA256" s="13">
        <f t="shared" si="512"/>
        <v>0</v>
      </c>
      <c r="AB256" s="13">
        <f t="shared" si="513"/>
        <v>0</v>
      </c>
      <c r="AC256" s="13">
        <f t="shared" si="514"/>
        <v>0</v>
      </c>
      <c r="AD256" s="13">
        <f t="shared" si="515"/>
        <v>0</v>
      </c>
      <c r="AE256" s="13">
        <f t="shared" si="516"/>
        <v>0</v>
      </c>
      <c r="AF256" s="13">
        <f t="shared" si="517"/>
        <v>0</v>
      </c>
      <c r="AG256" s="13">
        <f t="shared" si="518"/>
        <v>0</v>
      </c>
      <c r="AH256" s="13">
        <f t="shared" si="519"/>
        <v>0</v>
      </c>
      <c r="AI256" s="13">
        <f t="shared" si="520"/>
        <v>0</v>
      </c>
      <c r="AJ256" s="13">
        <f t="shared" si="521"/>
        <v>0</v>
      </c>
      <c r="AK256" s="13">
        <f t="shared" si="522"/>
        <v>0</v>
      </c>
      <c r="AL256" s="13">
        <f t="shared" si="523"/>
        <v>0</v>
      </c>
      <c r="AM256" s="13">
        <f t="shared" si="524"/>
        <v>0</v>
      </c>
      <c r="AN256" s="13">
        <f t="shared" si="525"/>
        <v>0</v>
      </c>
      <c r="AO256" s="13">
        <f t="shared" si="526"/>
        <v>0</v>
      </c>
      <c r="AP256" s="13">
        <f t="shared" si="527"/>
        <v>0</v>
      </c>
      <c r="AQ256" s="13">
        <f t="shared" si="528"/>
        <v>0</v>
      </c>
      <c r="AR256" s="13">
        <f t="shared" si="529"/>
        <v>0</v>
      </c>
      <c r="AS256" s="13">
        <f t="shared" si="530"/>
        <v>0</v>
      </c>
      <c r="AT256" s="13">
        <f t="shared" si="531"/>
        <v>0</v>
      </c>
      <c r="AU256" s="13">
        <f t="shared" si="532"/>
        <v>0</v>
      </c>
      <c r="AV256" s="13">
        <f t="shared" si="533"/>
        <v>0</v>
      </c>
      <c r="AW256" s="13">
        <f t="shared" si="534"/>
        <v>0</v>
      </c>
      <c r="AX256" s="13">
        <f t="shared" si="535"/>
        <v>0</v>
      </c>
      <c r="AY256" s="13">
        <f t="shared" si="536"/>
        <v>0</v>
      </c>
      <c r="AZ256" s="13">
        <f t="shared" si="537"/>
        <v>0</v>
      </c>
      <c r="BA256" s="13">
        <f t="shared" si="538"/>
        <v>0</v>
      </c>
      <c r="BB256" s="13">
        <f t="shared" si="539"/>
        <v>0</v>
      </c>
      <c r="BC256" s="13">
        <f t="shared" si="540"/>
        <v>0</v>
      </c>
      <c r="BD256" s="13">
        <f t="shared" si="541"/>
        <v>0</v>
      </c>
      <c r="BE256" s="13">
        <f t="shared" si="542"/>
        <v>0</v>
      </c>
      <c r="BF256" s="13">
        <f t="shared" si="543"/>
        <v>0</v>
      </c>
      <c r="BG256" s="13">
        <f t="shared" si="544"/>
        <v>0</v>
      </c>
      <c r="BH256" s="13">
        <f t="shared" si="545"/>
        <v>0</v>
      </c>
      <c r="BI256" s="13">
        <f t="shared" si="546"/>
        <v>0</v>
      </c>
      <c r="BJ256" s="13">
        <f t="shared" si="547"/>
        <v>0</v>
      </c>
      <c r="BK256" s="13">
        <f t="shared" si="548"/>
        <v>0</v>
      </c>
      <c r="BL256" s="13">
        <f t="shared" si="549"/>
        <v>0</v>
      </c>
      <c r="BM256" s="13">
        <f t="shared" si="550"/>
        <v>0</v>
      </c>
      <c r="BN256" s="13">
        <f t="shared" si="551"/>
        <v>0</v>
      </c>
      <c r="BO256" s="13">
        <f t="shared" si="552"/>
        <v>0</v>
      </c>
      <c r="BP256" s="13">
        <f t="shared" si="553"/>
        <v>1</v>
      </c>
      <c r="BQ256" s="13">
        <f t="shared" si="554"/>
        <v>0</v>
      </c>
      <c r="BR256" s="13">
        <f t="shared" si="555"/>
        <v>0</v>
      </c>
      <c r="BS256" s="13">
        <f t="shared" si="556"/>
        <v>0</v>
      </c>
      <c r="BT256" s="13">
        <f t="shared" si="557"/>
        <v>0</v>
      </c>
      <c r="BU256" s="13">
        <f t="shared" si="558"/>
        <v>0</v>
      </c>
      <c r="BV256" s="13">
        <f t="shared" si="559"/>
        <v>0</v>
      </c>
      <c r="BW256" s="13">
        <f t="shared" si="560"/>
        <v>0</v>
      </c>
      <c r="BX256" s="13">
        <f t="shared" si="561"/>
        <v>0</v>
      </c>
      <c r="BY256" s="13">
        <f t="shared" si="562"/>
        <v>0</v>
      </c>
      <c r="BZ256" s="13">
        <f t="shared" si="563"/>
        <v>0</v>
      </c>
      <c r="CA256" s="13">
        <f t="shared" si="564"/>
        <v>0</v>
      </c>
      <c r="CB256" s="13">
        <f t="shared" si="565"/>
        <v>0</v>
      </c>
      <c r="CC256" s="13">
        <f t="shared" si="566"/>
        <v>0</v>
      </c>
      <c r="CD256" s="13">
        <f t="shared" si="567"/>
        <v>0</v>
      </c>
      <c r="CE256" s="13">
        <f t="shared" si="568"/>
        <v>0</v>
      </c>
      <c r="CF256" s="13">
        <f t="shared" si="569"/>
        <v>0</v>
      </c>
      <c r="CG256" s="13">
        <f t="shared" si="570"/>
        <v>0</v>
      </c>
      <c r="CH256" s="13">
        <f t="shared" si="571"/>
        <v>0</v>
      </c>
      <c r="CI256" s="13">
        <f t="shared" si="572"/>
        <v>0</v>
      </c>
      <c r="CJ256" s="13">
        <f t="shared" si="573"/>
        <v>0</v>
      </c>
      <c r="CK256" s="13">
        <f t="shared" si="574"/>
        <v>0</v>
      </c>
      <c r="CL256" s="13">
        <f t="shared" si="575"/>
        <v>0</v>
      </c>
      <c r="CM256" s="13">
        <f t="shared" si="576"/>
        <v>0</v>
      </c>
      <c r="CN256" s="13">
        <f t="shared" si="577"/>
        <v>0</v>
      </c>
      <c r="CO256" s="13">
        <f t="shared" si="578"/>
        <v>0</v>
      </c>
      <c r="CP256" s="13">
        <f t="shared" si="579"/>
        <v>0</v>
      </c>
      <c r="CQ256" s="13">
        <f t="shared" si="580"/>
        <v>0</v>
      </c>
      <c r="CR256" s="13">
        <f t="shared" si="581"/>
        <v>0</v>
      </c>
      <c r="CS256" s="13">
        <f t="shared" si="582"/>
        <v>0</v>
      </c>
      <c r="CT256" s="13">
        <f t="shared" si="583"/>
        <v>0</v>
      </c>
      <c r="CU256" s="13">
        <f t="shared" si="584"/>
        <v>0</v>
      </c>
      <c r="CV256" s="13">
        <f t="shared" si="585"/>
        <v>0</v>
      </c>
      <c r="CW256" s="13">
        <f t="shared" si="586"/>
        <v>0</v>
      </c>
      <c r="CX256" s="13">
        <f t="shared" si="587"/>
        <v>0</v>
      </c>
      <c r="CY256" s="13">
        <f t="shared" si="588"/>
        <v>0</v>
      </c>
      <c r="CZ256" s="13">
        <f t="shared" si="589"/>
        <v>0</v>
      </c>
      <c r="DA256" s="13">
        <f t="shared" si="590"/>
        <v>0</v>
      </c>
      <c r="DB256" s="13">
        <f t="shared" si="591"/>
        <v>0</v>
      </c>
      <c r="DC256" s="13">
        <f t="shared" si="592"/>
        <v>0</v>
      </c>
      <c r="DD256" s="13">
        <f t="shared" si="593"/>
        <v>0</v>
      </c>
      <c r="DE256" s="13">
        <f t="shared" si="594"/>
        <v>0</v>
      </c>
      <c r="DF256" s="13">
        <f t="shared" si="595"/>
        <v>0</v>
      </c>
      <c r="DG256" s="13">
        <f t="shared" si="596"/>
        <v>0</v>
      </c>
      <c r="DH256" s="13">
        <f t="shared" si="597"/>
        <v>0</v>
      </c>
      <c r="DI256" s="13">
        <f t="shared" si="598"/>
        <v>0</v>
      </c>
      <c r="DJ256" s="13">
        <f t="shared" si="599"/>
        <v>0</v>
      </c>
      <c r="DK256" s="13">
        <f t="shared" si="600"/>
        <v>0</v>
      </c>
      <c r="DL256" s="13">
        <f t="shared" si="601"/>
        <v>0</v>
      </c>
      <c r="DM256" s="13">
        <f t="shared" si="602"/>
        <v>0</v>
      </c>
      <c r="DN256" s="13">
        <f t="shared" si="603"/>
        <v>0</v>
      </c>
      <c r="DO256" s="13">
        <f t="shared" si="604"/>
        <v>0</v>
      </c>
      <c r="DP256" s="13">
        <f t="shared" si="605"/>
        <v>0</v>
      </c>
      <c r="DQ256" s="13">
        <f t="shared" si="606"/>
        <v>0</v>
      </c>
      <c r="DR256" s="13">
        <f t="shared" si="607"/>
        <v>0</v>
      </c>
      <c r="DS256" s="13">
        <f t="shared" si="608"/>
        <v>0</v>
      </c>
      <c r="DT256" s="13">
        <f t="shared" si="609"/>
        <v>0</v>
      </c>
      <c r="DU256" s="13">
        <f t="shared" si="610"/>
        <v>0</v>
      </c>
      <c r="DV256" s="13">
        <f t="shared" si="611"/>
        <v>0</v>
      </c>
      <c r="DW256" s="13">
        <f t="shared" si="612"/>
        <v>0</v>
      </c>
      <c r="DX256" s="13">
        <f t="shared" si="613"/>
        <v>0</v>
      </c>
      <c r="DY256" s="13">
        <f t="shared" si="614"/>
        <v>0</v>
      </c>
      <c r="DZ256" s="13">
        <f t="shared" si="615"/>
        <v>0</v>
      </c>
      <c r="EA256" s="13">
        <f t="shared" si="616"/>
        <v>0</v>
      </c>
      <c r="EB256" s="13">
        <f t="shared" si="617"/>
        <v>0</v>
      </c>
      <c r="EC256" s="13">
        <f t="shared" si="618"/>
        <v>0</v>
      </c>
      <c r="ED256" s="13">
        <f t="shared" si="619"/>
        <v>0</v>
      </c>
      <c r="EE256" s="13">
        <f t="shared" si="620"/>
        <v>0</v>
      </c>
      <c r="EF256" s="13">
        <f t="shared" si="621"/>
        <v>0</v>
      </c>
      <c r="EG256" s="13">
        <f t="shared" si="622"/>
        <v>0</v>
      </c>
      <c r="EH256" s="13">
        <f t="shared" si="623"/>
        <v>0</v>
      </c>
      <c r="EI256" s="13">
        <f t="shared" si="624"/>
        <v>0</v>
      </c>
      <c r="EJ256" s="13">
        <f t="shared" si="625"/>
        <v>0</v>
      </c>
      <c r="EK256" s="13">
        <f t="shared" si="626"/>
        <v>0</v>
      </c>
      <c r="EL256" s="13">
        <f t="shared" si="627"/>
        <v>0</v>
      </c>
      <c r="EM256" s="13">
        <f t="shared" si="628"/>
        <v>0</v>
      </c>
      <c r="EN256" s="13">
        <f t="shared" si="629"/>
        <v>0</v>
      </c>
      <c r="EO256" s="13">
        <f t="shared" si="630"/>
        <v>0</v>
      </c>
      <c r="EP256" s="13">
        <f t="shared" si="631"/>
        <v>0</v>
      </c>
      <c r="EQ256" s="13">
        <f t="shared" si="632"/>
        <v>0</v>
      </c>
      <c r="ER256" s="13">
        <f t="shared" si="633"/>
        <v>0</v>
      </c>
      <c r="ES256" s="13">
        <f t="shared" si="634"/>
        <v>0</v>
      </c>
      <c r="ET256" s="13">
        <f t="shared" si="635"/>
        <v>1</v>
      </c>
      <c r="EU256" s="13">
        <f t="shared" si="636"/>
        <v>0</v>
      </c>
      <c r="EV256" s="13">
        <f t="shared" si="637"/>
        <v>0</v>
      </c>
      <c r="EW256" s="13">
        <f t="shared" si="638"/>
        <v>0</v>
      </c>
      <c r="EX256" s="13">
        <f t="shared" si="639"/>
        <v>0</v>
      </c>
      <c r="EY256" s="13">
        <f t="shared" si="640"/>
        <v>0</v>
      </c>
      <c r="EZ256" s="13">
        <f t="shared" si="641"/>
        <v>0</v>
      </c>
      <c r="FA256" s="13">
        <f t="shared" si="642"/>
        <v>0</v>
      </c>
      <c r="FB256" s="13">
        <f t="shared" si="643"/>
        <v>0</v>
      </c>
      <c r="FC256" s="13">
        <f t="shared" si="644"/>
        <v>0</v>
      </c>
      <c r="FD256" s="13">
        <f t="shared" si="645"/>
        <v>0</v>
      </c>
      <c r="FE256" s="13">
        <f t="shared" si="646"/>
        <v>0</v>
      </c>
      <c r="FF256" s="13">
        <f t="shared" si="647"/>
        <v>0</v>
      </c>
      <c r="FG256" s="13">
        <f t="shared" si="648"/>
        <v>0</v>
      </c>
      <c r="FH256" s="13">
        <f t="shared" si="649"/>
        <v>0</v>
      </c>
      <c r="FI256" s="13">
        <f t="shared" si="650"/>
        <v>0</v>
      </c>
      <c r="FJ256" s="13">
        <f t="shared" si="651"/>
        <v>0</v>
      </c>
      <c r="FK256" s="13">
        <f t="shared" si="652"/>
        <v>0</v>
      </c>
      <c r="FL256" s="13">
        <f t="shared" si="653"/>
        <v>0</v>
      </c>
      <c r="FM256" s="13">
        <f t="shared" si="654"/>
        <v>0</v>
      </c>
      <c r="FN256" s="13">
        <f t="shared" si="655"/>
        <v>0</v>
      </c>
      <c r="FO256" s="13">
        <f t="shared" si="656"/>
        <v>0</v>
      </c>
      <c r="FP256" s="13">
        <f t="shared" si="657"/>
        <v>0</v>
      </c>
      <c r="FQ256" s="13">
        <f t="shared" si="658"/>
        <v>0</v>
      </c>
      <c r="FR256" s="13">
        <f t="shared" si="659"/>
        <v>0</v>
      </c>
      <c r="FS256" s="13">
        <f t="shared" si="660"/>
        <v>0</v>
      </c>
      <c r="FT256" s="13">
        <f t="shared" si="661"/>
        <v>0</v>
      </c>
      <c r="FU256" s="13">
        <f t="shared" si="662"/>
        <v>0</v>
      </c>
      <c r="FV256" s="13">
        <f t="shared" si="663"/>
        <v>0</v>
      </c>
      <c r="FW256" s="13">
        <f t="shared" si="664"/>
        <v>0</v>
      </c>
      <c r="FX256" s="13">
        <f t="shared" si="665"/>
        <v>0</v>
      </c>
      <c r="FY256" s="13">
        <f t="shared" si="666"/>
        <v>0</v>
      </c>
      <c r="FZ256" s="13">
        <f t="shared" si="667"/>
        <v>0</v>
      </c>
      <c r="GA256" s="13">
        <f t="shared" si="668"/>
        <v>0</v>
      </c>
      <c r="GB256" s="13">
        <f t="shared" si="669"/>
        <v>0</v>
      </c>
      <c r="GC256" s="13">
        <f t="shared" si="670"/>
        <v>0</v>
      </c>
      <c r="GD256" s="13">
        <f t="shared" si="671"/>
        <v>0</v>
      </c>
      <c r="GE256" s="13">
        <f t="shared" si="672"/>
        <v>0</v>
      </c>
      <c r="GF256" s="13">
        <f t="shared" si="673"/>
        <v>0</v>
      </c>
      <c r="GG256" s="13">
        <f t="shared" si="674"/>
        <v>0</v>
      </c>
      <c r="GH256" s="30">
        <f t="shared" si="675"/>
        <v>2</v>
      </c>
    </row>
    <row r="257" spans="1:190">
      <c r="A257" s="2">
        <f>'database including 834 studies'!A257</f>
        <v>256</v>
      </c>
      <c r="B257" s="2">
        <f>'database including 834 studies'!J257</f>
        <v>1</v>
      </c>
      <c r="C257" s="2">
        <f>'database including 834 studies'!K257</f>
        <v>3</v>
      </c>
      <c r="D257" s="2">
        <f>'database including 834 studies'!L257</f>
        <v>0</v>
      </c>
      <c r="E257" s="2">
        <f>'database including 834 studies'!M257</f>
        <v>1</v>
      </c>
      <c r="F257" s="2">
        <f>'database including 834 studies'!N257</f>
        <v>1</v>
      </c>
      <c r="G257" s="2">
        <f>'database including 834 studies'!O257</f>
        <v>1</v>
      </c>
      <c r="H257" s="2">
        <f>'database including 834 studies'!P257</f>
        <v>0</v>
      </c>
      <c r="I257" s="2">
        <f>'database including 834 studies'!Q257</f>
        <v>0</v>
      </c>
      <c r="J257" s="2">
        <f>'database including 834 studies'!R257</f>
        <v>2021</v>
      </c>
      <c r="K257" s="29">
        <f>'database including 834 studies'!A787</f>
        <v>786</v>
      </c>
      <c r="L257" s="2">
        <f>'database including 834 studies'!J787</f>
        <v>0</v>
      </c>
      <c r="M257" s="2">
        <f>'database including 834 studies'!K787</f>
        <v>3</v>
      </c>
      <c r="N257" s="2">
        <f>'database including 834 studies'!L787</f>
        <v>0</v>
      </c>
      <c r="O257" s="2">
        <f>'database including 834 studies'!M787</f>
        <v>0</v>
      </c>
      <c r="P257" s="2">
        <f>'database including 834 studies'!N787</f>
        <v>1</v>
      </c>
      <c r="Q257" s="2">
        <f>'database including 834 studies'!O787</f>
        <v>1</v>
      </c>
      <c r="R257" s="2">
        <f>'database including 834 studies'!P787</f>
        <v>1</v>
      </c>
      <c r="S257" s="2">
        <f>'database including 834 studies'!Q787</f>
        <v>0</v>
      </c>
      <c r="T257" s="2">
        <f>'database including 834 studies'!R787</f>
        <v>2018</v>
      </c>
      <c r="V257" s="13">
        <f t="shared" si="507"/>
        <v>0</v>
      </c>
      <c r="W257" s="13">
        <f t="shared" si="508"/>
        <v>0</v>
      </c>
      <c r="X257" s="13">
        <f t="shared" si="509"/>
        <v>0</v>
      </c>
      <c r="Y257" s="13">
        <f t="shared" si="510"/>
        <v>0</v>
      </c>
      <c r="Z257" s="13">
        <f t="shared" si="511"/>
        <v>0</v>
      </c>
      <c r="AA257" s="13">
        <f t="shared" si="512"/>
        <v>0</v>
      </c>
      <c r="AB257" s="13">
        <f t="shared" si="513"/>
        <v>0</v>
      </c>
      <c r="AC257" s="13">
        <f t="shared" si="514"/>
        <v>0</v>
      </c>
      <c r="AD257" s="13">
        <f t="shared" si="515"/>
        <v>0</v>
      </c>
      <c r="AE257" s="13">
        <f t="shared" si="516"/>
        <v>0</v>
      </c>
      <c r="AF257" s="13">
        <f t="shared" si="517"/>
        <v>0</v>
      </c>
      <c r="AG257" s="13">
        <f t="shared" si="518"/>
        <v>0</v>
      </c>
      <c r="AH257" s="13">
        <f t="shared" si="519"/>
        <v>0</v>
      </c>
      <c r="AI257" s="13">
        <f t="shared" si="520"/>
        <v>0</v>
      </c>
      <c r="AJ257" s="13">
        <f t="shared" si="521"/>
        <v>0</v>
      </c>
      <c r="AK257" s="13">
        <f t="shared" si="522"/>
        <v>0</v>
      </c>
      <c r="AL257" s="13">
        <f t="shared" si="523"/>
        <v>0</v>
      </c>
      <c r="AM257" s="13">
        <f t="shared" si="524"/>
        <v>0</v>
      </c>
      <c r="AN257" s="13">
        <f t="shared" si="525"/>
        <v>0</v>
      </c>
      <c r="AO257" s="13">
        <f t="shared" si="526"/>
        <v>0</v>
      </c>
      <c r="AP257" s="13">
        <f t="shared" si="527"/>
        <v>0</v>
      </c>
      <c r="AQ257" s="13">
        <f t="shared" si="528"/>
        <v>0</v>
      </c>
      <c r="AR257" s="13">
        <f t="shared" si="529"/>
        <v>0</v>
      </c>
      <c r="AS257" s="13">
        <f t="shared" si="530"/>
        <v>0</v>
      </c>
      <c r="AT257" s="13">
        <f t="shared" si="531"/>
        <v>0</v>
      </c>
      <c r="AU257" s="13">
        <f t="shared" si="532"/>
        <v>0</v>
      </c>
      <c r="AV257" s="13">
        <f t="shared" si="533"/>
        <v>0</v>
      </c>
      <c r="AW257" s="13">
        <f t="shared" si="534"/>
        <v>0</v>
      </c>
      <c r="AX257" s="13">
        <f t="shared" si="535"/>
        <v>0</v>
      </c>
      <c r="AY257" s="13">
        <f t="shared" si="536"/>
        <v>0</v>
      </c>
      <c r="AZ257" s="13">
        <f t="shared" si="537"/>
        <v>0</v>
      </c>
      <c r="BA257" s="13">
        <f t="shared" si="538"/>
        <v>0</v>
      </c>
      <c r="BB257" s="13">
        <f t="shared" si="539"/>
        <v>0</v>
      </c>
      <c r="BC257" s="13">
        <f t="shared" si="540"/>
        <v>0</v>
      </c>
      <c r="BD257" s="13">
        <f t="shared" si="541"/>
        <v>0</v>
      </c>
      <c r="BE257" s="13">
        <f t="shared" si="542"/>
        <v>0</v>
      </c>
      <c r="BF257" s="13">
        <f t="shared" si="543"/>
        <v>0</v>
      </c>
      <c r="BG257" s="13">
        <f t="shared" si="544"/>
        <v>0</v>
      </c>
      <c r="BH257" s="13">
        <f t="shared" si="545"/>
        <v>0</v>
      </c>
      <c r="BI257" s="13">
        <f t="shared" si="546"/>
        <v>0</v>
      </c>
      <c r="BJ257" s="13">
        <f t="shared" si="547"/>
        <v>0</v>
      </c>
      <c r="BK257" s="13">
        <f t="shared" si="548"/>
        <v>0</v>
      </c>
      <c r="BL257" s="13">
        <f t="shared" si="549"/>
        <v>0</v>
      </c>
      <c r="BM257" s="13">
        <f t="shared" si="550"/>
        <v>0</v>
      </c>
      <c r="BN257" s="13">
        <f t="shared" si="551"/>
        <v>0</v>
      </c>
      <c r="BO257" s="13">
        <f t="shared" si="552"/>
        <v>0</v>
      </c>
      <c r="BP257" s="13">
        <f t="shared" si="553"/>
        <v>1</v>
      </c>
      <c r="BQ257" s="13">
        <f t="shared" si="554"/>
        <v>0</v>
      </c>
      <c r="BR257" s="13">
        <f t="shared" si="555"/>
        <v>0</v>
      </c>
      <c r="BS257" s="13">
        <f t="shared" si="556"/>
        <v>0</v>
      </c>
      <c r="BT257" s="13">
        <f t="shared" si="557"/>
        <v>0</v>
      </c>
      <c r="BU257" s="13">
        <f t="shared" si="558"/>
        <v>0</v>
      </c>
      <c r="BV257" s="13">
        <f t="shared" si="559"/>
        <v>0</v>
      </c>
      <c r="BW257" s="13">
        <f t="shared" si="560"/>
        <v>0</v>
      </c>
      <c r="BX257" s="13">
        <f t="shared" si="561"/>
        <v>0</v>
      </c>
      <c r="BY257" s="13">
        <f t="shared" si="562"/>
        <v>0</v>
      </c>
      <c r="BZ257" s="13">
        <f t="shared" si="563"/>
        <v>0</v>
      </c>
      <c r="CA257" s="13">
        <f t="shared" si="564"/>
        <v>0</v>
      </c>
      <c r="CB257" s="13">
        <f t="shared" si="565"/>
        <v>0</v>
      </c>
      <c r="CC257" s="13">
        <f t="shared" si="566"/>
        <v>0</v>
      </c>
      <c r="CD257" s="13">
        <f t="shared" si="567"/>
        <v>0</v>
      </c>
      <c r="CE257" s="13">
        <f t="shared" si="568"/>
        <v>0</v>
      </c>
      <c r="CF257" s="13">
        <f t="shared" si="569"/>
        <v>0</v>
      </c>
      <c r="CG257" s="13">
        <f t="shared" si="570"/>
        <v>0</v>
      </c>
      <c r="CH257" s="13">
        <f t="shared" si="571"/>
        <v>0</v>
      </c>
      <c r="CI257" s="13">
        <f t="shared" si="572"/>
        <v>0</v>
      </c>
      <c r="CJ257" s="13">
        <f t="shared" si="573"/>
        <v>0</v>
      </c>
      <c r="CK257" s="13">
        <f t="shared" si="574"/>
        <v>0</v>
      </c>
      <c r="CL257" s="13">
        <f t="shared" si="575"/>
        <v>0</v>
      </c>
      <c r="CM257" s="13">
        <f t="shared" si="576"/>
        <v>0</v>
      </c>
      <c r="CN257" s="13">
        <f t="shared" si="577"/>
        <v>0</v>
      </c>
      <c r="CO257" s="13">
        <f t="shared" si="578"/>
        <v>0</v>
      </c>
      <c r="CP257" s="13">
        <f t="shared" si="579"/>
        <v>0</v>
      </c>
      <c r="CQ257" s="13">
        <f t="shared" si="580"/>
        <v>0</v>
      </c>
      <c r="CR257" s="13">
        <f t="shared" si="581"/>
        <v>0</v>
      </c>
      <c r="CS257" s="13">
        <f t="shared" si="582"/>
        <v>0</v>
      </c>
      <c r="CT257" s="13">
        <f t="shared" si="583"/>
        <v>0</v>
      </c>
      <c r="CU257" s="13">
        <f t="shared" si="584"/>
        <v>0</v>
      </c>
      <c r="CV257" s="13">
        <f t="shared" si="585"/>
        <v>0</v>
      </c>
      <c r="CW257" s="13">
        <f t="shared" si="586"/>
        <v>0</v>
      </c>
      <c r="CX257" s="13">
        <f t="shared" si="587"/>
        <v>0</v>
      </c>
      <c r="CY257" s="13">
        <f t="shared" si="588"/>
        <v>0</v>
      </c>
      <c r="CZ257" s="13">
        <f t="shared" si="589"/>
        <v>0</v>
      </c>
      <c r="DA257" s="13">
        <f t="shared" si="590"/>
        <v>0</v>
      </c>
      <c r="DB257" s="13">
        <f t="shared" si="591"/>
        <v>0</v>
      </c>
      <c r="DC257" s="13">
        <f t="shared" si="592"/>
        <v>0</v>
      </c>
      <c r="DD257" s="13">
        <f t="shared" si="593"/>
        <v>0</v>
      </c>
      <c r="DE257" s="13">
        <f t="shared" si="594"/>
        <v>0</v>
      </c>
      <c r="DF257" s="13">
        <f t="shared" si="595"/>
        <v>0</v>
      </c>
      <c r="DG257" s="13">
        <f t="shared" si="596"/>
        <v>0</v>
      </c>
      <c r="DH257" s="13">
        <f t="shared" si="597"/>
        <v>0</v>
      </c>
      <c r="DI257" s="13">
        <f t="shared" si="598"/>
        <v>0</v>
      </c>
      <c r="DJ257" s="13">
        <f t="shared" si="599"/>
        <v>0</v>
      </c>
      <c r="DK257" s="13">
        <f t="shared" si="600"/>
        <v>0</v>
      </c>
      <c r="DL257" s="13">
        <f t="shared" si="601"/>
        <v>0</v>
      </c>
      <c r="DM257" s="13">
        <f t="shared" si="602"/>
        <v>0</v>
      </c>
      <c r="DN257" s="13">
        <f t="shared" si="603"/>
        <v>0</v>
      </c>
      <c r="DO257" s="13">
        <f t="shared" si="604"/>
        <v>0</v>
      </c>
      <c r="DP257" s="13">
        <f t="shared" si="605"/>
        <v>0</v>
      </c>
      <c r="DQ257" s="13">
        <f t="shared" si="606"/>
        <v>0</v>
      </c>
      <c r="DR257" s="13">
        <f t="shared" si="607"/>
        <v>0</v>
      </c>
      <c r="DS257" s="13">
        <f t="shared" si="608"/>
        <v>0</v>
      </c>
      <c r="DT257" s="13">
        <f t="shared" si="609"/>
        <v>0</v>
      </c>
      <c r="DU257" s="13">
        <f t="shared" si="610"/>
        <v>0</v>
      </c>
      <c r="DV257" s="13">
        <f t="shared" si="611"/>
        <v>0</v>
      </c>
      <c r="DW257" s="13">
        <f t="shared" si="612"/>
        <v>0</v>
      </c>
      <c r="DX257" s="13">
        <f t="shared" si="613"/>
        <v>0</v>
      </c>
      <c r="DY257" s="13">
        <f t="shared" si="614"/>
        <v>0</v>
      </c>
      <c r="DZ257" s="13">
        <f t="shared" si="615"/>
        <v>0</v>
      </c>
      <c r="EA257" s="13">
        <f t="shared" si="616"/>
        <v>0</v>
      </c>
      <c r="EB257" s="13">
        <f t="shared" si="617"/>
        <v>0</v>
      </c>
      <c r="EC257" s="13">
        <f t="shared" si="618"/>
        <v>0</v>
      </c>
      <c r="ED257" s="13">
        <f t="shared" si="619"/>
        <v>0</v>
      </c>
      <c r="EE257" s="13">
        <f t="shared" si="620"/>
        <v>0</v>
      </c>
      <c r="EF257" s="13">
        <f t="shared" si="621"/>
        <v>0</v>
      </c>
      <c r="EG257" s="13">
        <f t="shared" si="622"/>
        <v>0</v>
      </c>
      <c r="EH257" s="13">
        <f t="shared" si="623"/>
        <v>0</v>
      </c>
      <c r="EI257" s="13">
        <f t="shared" si="624"/>
        <v>0</v>
      </c>
      <c r="EJ257" s="13">
        <f t="shared" si="625"/>
        <v>0</v>
      </c>
      <c r="EK257" s="13">
        <f t="shared" si="626"/>
        <v>0</v>
      </c>
      <c r="EL257" s="13">
        <f t="shared" si="627"/>
        <v>0</v>
      </c>
      <c r="EM257" s="13">
        <f t="shared" si="628"/>
        <v>0</v>
      </c>
      <c r="EN257" s="13">
        <f t="shared" si="629"/>
        <v>0</v>
      </c>
      <c r="EO257" s="13">
        <f t="shared" si="630"/>
        <v>0</v>
      </c>
      <c r="EP257" s="13">
        <f t="shared" si="631"/>
        <v>0</v>
      </c>
      <c r="EQ257" s="13">
        <f t="shared" si="632"/>
        <v>0</v>
      </c>
      <c r="ER257" s="13">
        <f t="shared" si="633"/>
        <v>0</v>
      </c>
      <c r="ES257" s="13">
        <f t="shared" si="634"/>
        <v>1</v>
      </c>
      <c r="ET257" s="13">
        <f t="shared" si="635"/>
        <v>0</v>
      </c>
      <c r="EU257" s="13">
        <f t="shared" si="636"/>
        <v>0</v>
      </c>
      <c r="EV257" s="13">
        <f t="shared" si="637"/>
        <v>0</v>
      </c>
      <c r="EW257" s="13">
        <f t="shared" si="638"/>
        <v>0</v>
      </c>
      <c r="EX257" s="13">
        <f t="shared" si="639"/>
        <v>0</v>
      </c>
      <c r="EY257" s="13">
        <f t="shared" si="640"/>
        <v>0</v>
      </c>
      <c r="EZ257" s="13">
        <f t="shared" si="641"/>
        <v>0</v>
      </c>
      <c r="FA257" s="13">
        <f t="shared" si="642"/>
        <v>0</v>
      </c>
      <c r="FB257" s="13">
        <f t="shared" si="643"/>
        <v>0</v>
      </c>
      <c r="FC257" s="13">
        <f t="shared" si="644"/>
        <v>0</v>
      </c>
      <c r="FD257" s="13">
        <f t="shared" si="645"/>
        <v>0</v>
      </c>
      <c r="FE257" s="13">
        <f t="shared" si="646"/>
        <v>0</v>
      </c>
      <c r="FF257" s="13">
        <f t="shared" si="647"/>
        <v>0</v>
      </c>
      <c r="FG257" s="13">
        <f t="shared" si="648"/>
        <v>0</v>
      </c>
      <c r="FH257" s="13">
        <f t="shared" si="649"/>
        <v>0</v>
      </c>
      <c r="FI257" s="13">
        <f t="shared" si="650"/>
        <v>0</v>
      </c>
      <c r="FJ257" s="13">
        <f t="shared" si="651"/>
        <v>0</v>
      </c>
      <c r="FK257" s="13">
        <f t="shared" si="652"/>
        <v>0</v>
      </c>
      <c r="FL257" s="13">
        <f t="shared" si="653"/>
        <v>0</v>
      </c>
      <c r="FM257" s="13">
        <f t="shared" si="654"/>
        <v>0</v>
      </c>
      <c r="FN257" s="13">
        <f t="shared" si="655"/>
        <v>0</v>
      </c>
      <c r="FO257" s="13">
        <f t="shared" si="656"/>
        <v>0</v>
      </c>
      <c r="FP257" s="13">
        <f t="shared" si="657"/>
        <v>0</v>
      </c>
      <c r="FQ257" s="13">
        <f t="shared" si="658"/>
        <v>0</v>
      </c>
      <c r="FR257" s="13">
        <f t="shared" si="659"/>
        <v>0</v>
      </c>
      <c r="FS257" s="13">
        <f t="shared" si="660"/>
        <v>0</v>
      </c>
      <c r="FT257" s="13">
        <f t="shared" si="661"/>
        <v>0</v>
      </c>
      <c r="FU257" s="13">
        <f t="shared" si="662"/>
        <v>0</v>
      </c>
      <c r="FV257" s="13">
        <f t="shared" si="663"/>
        <v>0</v>
      </c>
      <c r="FW257" s="13">
        <f t="shared" si="664"/>
        <v>0</v>
      </c>
      <c r="FX257" s="13">
        <f t="shared" si="665"/>
        <v>0</v>
      </c>
      <c r="FY257" s="13">
        <f t="shared" si="666"/>
        <v>0</v>
      </c>
      <c r="FZ257" s="13">
        <f t="shared" si="667"/>
        <v>0</v>
      </c>
      <c r="GA257" s="13">
        <f t="shared" si="668"/>
        <v>0</v>
      </c>
      <c r="GB257" s="13">
        <f t="shared" si="669"/>
        <v>0</v>
      </c>
      <c r="GC257" s="13">
        <f t="shared" si="670"/>
        <v>0</v>
      </c>
      <c r="GD257" s="13">
        <f t="shared" si="671"/>
        <v>0</v>
      </c>
      <c r="GE257" s="13">
        <f t="shared" si="672"/>
        <v>0</v>
      </c>
      <c r="GF257" s="13">
        <f t="shared" si="673"/>
        <v>0</v>
      </c>
      <c r="GG257" s="13">
        <f t="shared" si="674"/>
        <v>0</v>
      </c>
      <c r="GH257" s="30">
        <f t="shared" si="675"/>
        <v>2</v>
      </c>
    </row>
    <row r="258" spans="1:190">
      <c r="A258" s="2">
        <f>'database including 834 studies'!A258</f>
        <v>257</v>
      </c>
      <c r="B258" s="2">
        <f>'database including 834 studies'!J258</f>
        <v>1</v>
      </c>
      <c r="C258" s="2">
        <f>'database including 834 studies'!K258</f>
        <v>3</v>
      </c>
      <c r="D258" s="2">
        <f>'database including 834 studies'!L258</f>
        <v>0</v>
      </c>
      <c r="E258" s="2">
        <f>'database including 834 studies'!M258</f>
        <v>1</v>
      </c>
      <c r="F258" s="2">
        <f>'database including 834 studies'!N258</f>
        <v>1</v>
      </c>
      <c r="G258" s="2">
        <f>'database including 834 studies'!O258</f>
        <v>0</v>
      </c>
      <c r="H258" s="2">
        <f>'database including 834 studies'!P258</f>
        <v>1</v>
      </c>
      <c r="I258" s="2">
        <f>'database including 834 studies'!Q258</f>
        <v>0</v>
      </c>
      <c r="J258" s="2">
        <f>'database including 834 studies'!R258</f>
        <v>2022</v>
      </c>
      <c r="K258" s="29">
        <f>'database including 834 studies'!A788</f>
        <v>787</v>
      </c>
      <c r="L258" s="2">
        <f>'database including 834 studies'!J788</f>
        <v>0</v>
      </c>
      <c r="M258" s="2">
        <f>'database including 834 studies'!K788</f>
        <v>2</v>
      </c>
      <c r="N258" s="2">
        <f>'database including 834 studies'!L788</f>
        <v>1</v>
      </c>
      <c r="O258" s="2">
        <f>'database including 834 studies'!M788</f>
        <v>1</v>
      </c>
      <c r="P258" s="2">
        <f>'database including 834 studies'!N788</f>
        <v>0</v>
      </c>
      <c r="Q258" s="2">
        <f>'database including 834 studies'!O788</f>
        <v>0</v>
      </c>
      <c r="R258" s="2">
        <f>'database including 834 studies'!P788</f>
        <v>0</v>
      </c>
      <c r="S258" s="2">
        <f>'database including 834 studies'!Q788</f>
        <v>0</v>
      </c>
      <c r="T258" s="2">
        <f>'database including 834 studies'!R788</f>
        <v>2022</v>
      </c>
      <c r="V258" s="13">
        <f t="shared" si="507"/>
        <v>0</v>
      </c>
      <c r="W258" s="13">
        <f t="shared" si="508"/>
        <v>0</v>
      </c>
      <c r="X258" s="13">
        <f t="shared" si="509"/>
        <v>0</v>
      </c>
      <c r="Y258" s="13">
        <f t="shared" si="510"/>
        <v>0</v>
      </c>
      <c r="Z258" s="13">
        <f t="shared" si="511"/>
        <v>0</v>
      </c>
      <c r="AA258" s="13">
        <f t="shared" si="512"/>
        <v>0</v>
      </c>
      <c r="AB258" s="13">
        <f t="shared" si="513"/>
        <v>0</v>
      </c>
      <c r="AC258" s="13">
        <f t="shared" si="514"/>
        <v>0</v>
      </c>
      <c r="AD258" s="13">
        <f t="shared" si="515"/>
        <v>0</v>
      </c>
      <c r="AE258" s="13">
        <f t="shared" si="516"/>
        <v>0</v>
      </c>
      <c r="AF258" s="13">
        <f t="shared" si="517"/>
        <v>0</v>
      </c>
      <c r="AG258" s="13">
        <f t="shared" si="518"/>
        <v>0</v>
      </c>
      <c r="AH258" s="13">
        <f t="shared" si="519"/>
        <v>0</v>
      </c>
      <c r="AI258" s="13">
        <f t="shared" si="520"/>
        <v>0</v>
      </c>
      <c r="AJ258" s="13">
        <f t="shared" si="521"/>
        <v>0</v>
      </c>
      <c r="AK258" s="13">
        <f t="shared" si="522"/>
        <v>0</v>
      </c>
      <c r="AL258" s="13">
        <f t="shared" si="523"/>
        <v>0</v>
      </c>
      <c r="AM258" s="13">
        <f t="shared" si="524"/>
        <v>0</v>
      </c>
      <c r="AN258" s="13">
        <f t="shared" si="525"/>
        <v>0</v>
      </c>
      <c r="AO258" s="13">
        <f t="shared" si="526"/>
        <v>0</v>
      </c>
      <c r="AP258" s="13">
        <f t="shared" si="527"/>
        <v>0</v>
      </c>
      <c r="AQ258" s="13">
        <f t="shared" si="528"/>
        <v>0</v>
      </c>
      <c r="AR258" s="13">
        <f t="shared" si="529"/>
        <v>0</v>
      </c>
      <c r="AS258" s="13">
        <f t="shared" si="530"/>
        <v>0</v>
      </c>
      <c r="AT258" s="13">
        <f t="shared" si="531"/>
        <v>0</v>
      </c>
      <c r="AU258" s="13">
        <f t="shared" si="532"/>
        <v>0</v>
      </c>
      <c r="AV258" s="13">
        <f t="shared" si="533"/>
        <v>0</v>
      </c>
      <c r="AW258" s="13">
        <f t="shared" si="534"/>
        <v>0</v>
      </c>
      <c r="AX258" s="13">
        <f t="shared" si="535"/>
        <v>0</v>
      </c>
      <c r="AY258" s="13">
        <f t="shared" si="536"/>
        <v>0</v>
      </c>
      <c r="AZ258" s="13">
        <f t="shared" si="537"/>
        <v>0</v>
      </c>
      <c r="BA258" s="13">
        <f t="shared" si="538"/>
        <v>0</v>
      </c>
      <c r="BB258" s="13">
        <f t="shared" si="539"/>
        <v>0</v>
      </c>
      <c r="BC258" s="13">
        <f t="shared" si="540"/>
        <v>0</v>
      </c>
      <c r="BD258" s="13">
        <f t="shared" si="541"/>
        <v>0</v>
      </c>
      <c r="BE258" s="13">
        <f t="shared" si="542"/>
        <v>0</v>
      </c>
      <c r="BF258" s="13">
        <f t="shared" si="543"/>
        <v>0</v>
      </c>
      <c r="BG258" s="13">
        <f t="shared" si="544"/>
        <v>0</v>
      </c>
      <c r="BH258" s="13">
        <f t="shared" si="545"/>
        <v>0</v>
      </c>
      <c r="BI258" s="13">
        <f t="shared" si="546"/>
        <v>0</v>
      </c>
      <c r="BJ258" s="13">
        <f t="shared" si="547"/>
        <v>0</v>
      </c>
      <c r="BK258" s="13">
        <f t="shared" si="548"/>
        <v>0</v>
      </c>
      <c r="BL258" s="13">
        <f t="shared" si="549"/>
        <v>0</v>
      </c>
      <c r="BM258" s="13">
        <f t="shared" si="550"/>
        <v>0</v>
      </c>
      <c r="BN258" s="13">
        <f t="shared" si="551"/>
        <v>0</v>
      </c>
      <c r="BO258" s="13">
        <f t="shared" si="552"/>
        <v>0</v>
      </c>
      <c r="BP258" s="13">
        <f t="shared" si="553"/>
        <v>0</v>
      </c>
      <c r="BQ258" s="13">
        <f t="shared" si="554"/>
        <v>1</v>
      </c>
      <c r="BR258" s="13">
        <f t="shared" si="555"/>
        <v>0</v>
      </c>
      <c r="BS258" s="13">
        <f t="shared" si="556"/>
        <v>0</v>
      </c>
      <c r="BT258" s="13">
        <f t="shared" si="557"/>
        <v>0</v>
      </c>
      <c r="BU258" s="13">
        <f t="shared" si="558"/>
        <v>0</v>
      </c>
      <c r="BV258" s="13">
        <f t="shared" si="559"/>
        <v>0</v>
      </c>
      <c r="BW258" s="13">
        <f t="shared" si="560"/>
        <v>0</v>
      </c>
      <c r="BX258" s="13">
        <f t="shared" si="561"/>
        <v>0</v>
      </c>
      <c r="BY258" s="13">
        <f t="shared" si="562"/>
        <v>0</v>
      </c>
      <c r="BZ258" s="13">
        <f t="shared" si="563"/>
        <v>0</v>
      </c>
      <c r="CA258" s="13">
        <f t="shared" si="564"/>
        <v>0</v>
      </c>
      <c r="CB258" s="13">
        <f t="shared" si="565"/>
        <v>0</v>
      </c>
      <c r="CC258" s="13">
        <f t="shared" si="566"/>
        <v>0</v>
      </c>
      <c r="CD258" s="13">
        <f t="shared" si="567"/>
        <v>0</v>
      </c>
      <c r="CE258" s="13">
        <f t="shared" si="568"/>
        <v>0</v>
      </c>
      <c r="CF258" s="13">
        <f t="shared" si="569"/>
        <v>0</v>
      </c>
      <c r="CG258" s="13">
        <f t="shared" si="570"/>
        <v>0</v>
      </c>
      <c r="CH258" s="13">
        <f t="shared" si="571"/>
        <v>0</v>
      </c>
      <c r="CI258" s="13">
        <f t="shared" si="572"/>
        <v>0</v>
      </c>
      <c r="CJ258" s="13">
        <f t="shared" si="573"/>
        <v>0</v>
      </c>
      <c r="CK258" s="13">
        <f t="shared" si="574"/>
        <v>0</v>
      </c>
      <c r="CL258" s="13">
        <f t="shared" si="575"/>
        <v>0</v>
      </c>
      <c r="CM258" s="13">
        <f t="shared" si="576"/>
        <v>0</v>
      </c>
      <c r="CN258" s="13">
        <f t="shared" si="577"/>
        <v>0</v>
      </c>
      <c r="CO258" s="13">
        <f t="shared" si="578"/>
        <v>0</v>
      </c>
      <c r="CP258" s="13">
        <f t="shared" si="579"/>
        <v>0</v>
      </c>
      <c r="CQ258" s="13">
        <f t="shared" si="580"/>
        <v>0</v>
      </c>
      <c r="CR258" s="13">
        <f t="shared" si="581"/>
        <v>0</v>
      </c>
      <c r="CS258" s="13">
        <f t="shared" si="582"/>
        <v>0</v>
      </c>
      <c r="CT258" s="13">
        <f t="shared" si="583"/>
        <v>0</v>
      </c>
      <c r="CU258" s="13">
        <f t="shared" si="584"/>
        <v>0</v>
      </c>
      <c r="CV258" s="13">
        <f t="shared" si="585"/>
        <v>0</v>
      </c>
      <c r="CW258" s="13">
        <f t="shared" si="586"/>
        <v>0</v>
      </c>
      <c r="CX258" s="13">
        <f t="shared" si="587"/>
        <v>0</v>
      </c>
      <c r="CY258" s="13">
        <f t="shared" si="588"/>
        <v>0</v>
      </c>
      <c r="CZ258" s="13">
        <f t="shared" si="589"/>
        <v>0</v>
      </c>
      <c r="DA258" s="13">
        <f t="shared" si="590"/>
        <v>0</v>
      </c>
      <c r="DB258" s="13">
        <f t="shared" si="591"/>
        <v>0</v>
      </c>
      <c r="DC258" s="13">
        <f t="shared" si="592"/>
        <v>0</v>
      </c>
      <c r="DD258" s="13">
        <f t="shared" si="593"/>
        <v>0</v>
      </c>
      <c r="DE258" s="13">
        <f t="shared" si="594"/>
        <v>0</v>
      </c>
      <c r="DF258" s="13">
        <f t="shared" si="595"/>
        <v>0</v>
      </c>
      <c r="DG258" s="13">
        <f t="shared" si="596"/>
        <v>0</v>
      </c>
      <c r="DH258" s="13">
        <f t="shared" si="597"/>
        <v>0</v>
      </c>
      <c r="DI258" s="13">
        <f t="shared" si="598"/>
        <v>0</v>
      </c>
      <c r="DJ258" s="13">
        <f t="shared" si="599"/>
        <v>0</v>
      </c>
      <c r="DK258" s="13">
        <f t="shared" si="600"/>
        <v>0</v>
      </c>
      <c r="DL258" s="13">
        <f t="shared" si="601"/>
        <v>0</v>
      </c>
      <c r="DM258" s="13">
        <f t="shared" si="602"/>
        <v>0</v>
      </c>
      <c r="DN258" s="13">
        <f t="shared" si="603"/>
        <v>0</v>
      </c>
      <c r="DO258" s="13">
        <f t="shared" si="604"/>
        <v>0</v>
      </c>
      <c r="DP258" s="13">
        <f t="shared" si="605"/>
        <v>0</v>
      </c>
      <c r="DQ258" s="13">
        <f t="shared" si="606"/>
        <v>0</v>
      </c>
      <c r="DR258" s="13">
        <f t="shared" si="607"/>
        <v>0</v>
      </c>
      <c r="DS258" s="13">
        <f t="shared" si="608"/>
        <v>0</v>
      </c>
      <c r="DT258" s="13">
        <f t="shared" si="609"/>
        <v>0</v>
      </c>
      <c r="DU258" s="13">
        <f t="shared" si="610"/>
        <v>0</v>
      </c>
      <c r="DV258" s="13">
        <f t="shared" si="611"/>
        <v>0</v>
      </c>
      <c r="DW258" s="13">
        <f t="shared" si="612"/>
        <v>0</v>
      </c>
      <c r="DX258" s="13">
        <f t="shared" si="613"/>
        <v>0</v>
      </c>
      <c r="DY258" s="13">
        <f t="shared" si="614"/>
        <v>0</v>
      </c>
      <c r="DZ258" s="13">
        <f t="shared" si="615"/>
        <v>0</v>
      </c>
      <c r="EA258" s="13">
        <f t="shared" si="616"/>
        <v>0</v>
      </c>
      <c r="EB258" s="13">
        <f t="shared" si="617"/>
        <v>0</v>
      </c>
      <c r="EC258" s="13">
        <f t="shared" si="618"/>
        <v>0</v>
      </c>
      <c r="ED258" s="13">
        <f t="shared" si="619"/>
        <v>0</v>
      </c>
      <c r="EE258" s="13">
        <f t="shared" si="620"/>
        <v>0</v>
      </c>
      <c r="EF258" s="13">
        <f t="shared" si="621"/>
        <v>0</v>
      </c>
      <c r="EG258" s="13">
        <f t="shared" si="622"/>
        <v>0</v>
      </c>
      <c r="EH258" s="13">
        <f t="shared" si="623"/>
        <v>0</v>
      </c>
      <c r="EI258" s="13">
        <f t="shared" si="624"/>
        <v>0</v>
      </c>
      <c r="EJ258" s="13">
        <f t="shared" si="625"/>
        <v>0</v>
      </c>
      <c r="EK258" s="13">
        <f t="shared" si="626"/>
        <v>1</v>
      </c>
      <c r="EL258" s="13">
        <f t="shared" si="627"/>
        <v>0</v>
      </c>
      <c r="EM258" s="13">
        <f t="shared" si="628"/>
        <v>0</v>
      </c>
      <c r="EN258" s="13">
        <f t="shared" si="629"/>
        <v>0</v>
      </c>
      <c r="EO258" s="13">
        <f t="shared" si="630"/>
        <v>0</v>
      </c>
      <c r="EP258" s="13">
        <f t="shared" si="631"/>
        <v>0</v>
      </c>
      <c r="EQ258" s="13">
        <f t="shared" si="632"/>
        <v>0</v>
      </c>
      <c r="ER258" s="13">
        <f t="shared" si="633"/>
        <v>0</v>
      </c>
      <c r="ES258" s="13">
        <f t="shared" si="634"/>
        <v>0</v>
      </c>
      <c r="ET258" s="13">
        <f t="shared" si="635"/>
        <v>0</v>
      </c>
      <c r="EU258" s="13">
        <f t="shared" si="636"/>
        <v>0</v>
      </c>
      <c r="EV258" s="13">
        <f t="shared" si="637"/>
        <v>0</v>
      </c>
      <c r="EW258" s="13">
        <f t="shared" si="638"/>
        <v>0</v>
      </c>
      <c r="EX258" s="13">
        <f t="shared" si="639"/>
        <v>0</v>
      </c>
      <c r="EY258" s="13">
        <f t="shared" si="640"/>
        <v>0</v>
      </c>
      <c r="EZ258" s="13">
        <f t="shared" si="641"/>
        <v>0</v>
      </c>
      <c r="FA258" s="13">
        <f t="shared" si="642"/>
        <v>0</v>
      </c>
      <c r="FB258" s="13">
        <f t="shared" si="643"/>
        <v>0</v>
      </c>
      <c r="FC258" s="13">
        <f t="shared" si="644"/>
        <v>0</v>
      </c>
      <c r="FD258" s="13">
        <f t="shared" si="645"/>
        <v>0</v>
      </c>
      <c r="FE258" s="13">
        <f t="shared" si="646"/>
        <v>0</v>
      </c>
      <c r="FF258" s="13">
        <f t="shared" si="647"/>
        <v>0</v>
      </c>
      <c r="FG258" s="13">
        <f t="shared" si="648"/>
        <v>0</v>
      </c>
      <c r="FH258" s="13">
        <f t="shared" si="649"/>
        <v>0</v>
      </c>
      <c r="FI258" s="13">
        <f t="shared" si="650"/>
        <v>0</v>
      </c>
      <c r="FJ258" s="13">
        <f t="shared" si="651"/>
        <v>0</v>
      </c>
      <c r="FK258" s="13">
        <f t="shared" si="652"/>
        <v>0</v>
      </c>
      <c r="FL258" s="13">
        <f t="shared" si="653"/>
        <v>0</v>
      </c>
      <c r="FM258" s="13">
        <f t="shared" si="654"/>
        <v>0</v>
      </c>
      <c r="FN258" s="13">
        <f t="shared" si="655"/>
        <v>0</v>
      </c>
      <c r="FO258" s="13">
        <f t="shared" si="656"/>
        <v>0</v>
      </c>
      <c r="FP258" s="13">
        <f t="shared" si="657"/>
        <v>0</v>
      </c>
      <c r="FQ258" s="13">
        <f t="shared" si="658"/>
        <v>0</v>
      </c>
      <c r="FR258" s="13">
        <f t="shared" si="659"/>
        <v>0</v>
      </c>
      <c r="FS258" s="13">
        <f t="shared" si="660"/>
        <v>0</v>
      </c>
      <c r="FT258" s="13">
        <f t="shared" si="661"/>
        <v>0</v>
      </c>
      <c r="FU258" s="13">
        <f t="shared" si="662"/>
        <v>0</v>
      </c>
      <c r="FV258" s="13">
        <f t="shared" si="663"/>
        <v>0</v>
      </c>
      <c r="FW258" s="13">
        <f t="shared" si="664"/>
        <v>0</v>
      </c>
      <c r="FX258" s="13">
        <f t="shared" si="665"/>
        <v>0</v>
      </c>
      <c r="FY258" s="13">
        <f t="shared" si="666"/>
        <v>0</v>
      </c>
      <c r="FZ258" s="13">
        <f t="shared" si="667"/>
        <v>0</v>
      </c>
      <c r="GA258" s="13">
        <f t="shared" si="668"/>
        <v>0</v>
      </c>
      <c r="GB258" s="13">
        <f t="shared" si="669"/>
        <v>0</v>
      </c>
      <c r="GC258" s="13">
        <f t="shared" si="670"/>
        <v>0</v>
      </c>
      <c r="GD258" s="13">
        <f t="shared" si="671"/>
        <v>0</v>
      </c>
      <c r="GE258" s="13">
        <f t="shared" si="672"/>
        <v>0</v>
      </c>
      <c r="GF258" s="13">
        <f t="shared" si="673"/>
        <v>0</v>
      </c>
      <c r="GG258" s="13">
        <f t="shared" si="674"/>
        <v>0</v>
      </c>
      <c r="GH258" s="30">
        <f t="shared" si="675"/>
        <v>2</v>
      </c>
    </row>
    <row r="259" spans="1:190">
      <c r="A259" s="2">
        <f>'database including 834 studies'!A259</f>
        <v>258</v>
      </c>
      <c r="B259" s="2">
        <f>'database including 834 studies'!J259</f>
        <v>1</v>
      </c>
      <c r="C259" s="2">
        <f>'database including 834 studies'!K259</f>
        <v>3</v>
      </c>
      <c r="D259" s="2">
        <f>'database including 834 studies'!L259</f>
        <v>0</v>
      </c>
      <c r="E259" s="2">
        <f>'database including 834 studies'!M259</f>
        <v>0</v>
      </c>
      <c r="F259" s="2">
        <f>'database including 834 studies'!N259</f>
        <v>1</v>
      </c>
      <c r="G259" s="2">
        <f>'database including 834 studies'!O259</f>
        <v>1</v>
      </c>
      <c r="H259" s="2">
        <f>'database including 834 studies'!P259</f>
        <v>1</v>
      </c>
      <c r="I259" s="2">
        <f>'database including 834 studies'!Q259</f>
        <v>0</v>
      </c>
      <c r="J259" s="2">
        <f>'database including 834 studies'!R259</f>
        <v>2014</v>
      </c>
      <c r="K259" s="29">
        <f>'database including 834 studies'!A789</f>
        <v>788</v>
      </c>
      <c r="L259" s="2">
        <f>'database including 834 studies'!J789</f>
        <v>0</v>
      </c>
      <c r="M259" s="2">
        <f>'database including 834 studies'!K789</f>
        <v>2</v>
      </c>
      <c r="N259" s="2">
        <f>'database including 834 studies'!L789</f>
        <v>0</v>
      </c>
      <c r="O259" s="2">
        <f>'database including 834 studies'!M789</f>
        <v>1</v>
      </c>
      <c r="P259" s="2">
        <f>'database including 834 studies'!N789</f>
        <v>0</v>
      </c>
      <c r="Q259" s="2">
        <f>'database including 834 studies'!O789</f>
        <v>0</v>
      </c>
      <c r="R259" s="2">
        <f>'database including 834 studies'!P789</f>
        <v>1</v>
      </c>
      <c r="S259" s="2">
        <f>'database including 834 studies'!Q789</f>
        <v>0</v>
      </c>
      <c r="T259" s="2">
        <f>'database including 834 studies'!R789</f>
        <v>2021</v>
      </c>
      <c r="V259" s="13">
        <f t="shared" ref="V259:V322" si="676">IF(AND($C259=0,$J259=2011),1,0)</f>
        <v>0</v>
      </c>
      <c r="W259" s="13">
        <f t="shared" ref="W259:W322" si="677">IF(AND($C259=0,$J259=2012),1,0)</f>
        <v>0</v>
      </c>
      <c r="X259" s="13">
        <f t="shared" ref="X259:X322" si="678">IF(AND($C259=0,$J259=2013),1,0)</f>
        <v>0</v>
      </c>
      <c r="Y259" s="13">
        <f t="shared" ref="Y259:Y322" si="679">IF(AND($C259=0,$J259=2014),1,0)</f>
        <v>0</v>
      </c>
      <c r="Z259" s="13">
        <f t="shared" ref="Z259:Z322" si="680">IF(AND($C259=0,$J259=2015),1,0)</f>
        <v>0</v>
      </c>
      <c r="AA259" s="13">
        <f t="shared" ref="AA259:AA322" si="681">IF(AND($C259=0,$J259=2016),1,0)</f>
        <v>0</v>
      </c>
      <c r="AB259" s="13">
        <f t="shared" ref="AB259:AB322" si="682">IF(AND($C259=0,$J259=2017),1,0)</f>
        <v>0</v>
      </c>
      <c r="AC259" s="13">
        <f t="shared" ref="AC259:AC322" si="683">IF(AND($C259=0,$J259=2018),1,0)</f>
        <v>0</v>
      </c>
      <c r="AD259" s="13">
        <f t="shared" ref="AD259:AD322" si="684">IF(AND($C259=0,$J259=2019),1,0)</f>
        <v>0</v>
      </c>
      <c r="AE259" s="13">
        <f t="shared" ref="AE259:AE322" si="685">IF(AND($C259=0,$J259=2020),1,0)</f>
        <v>0</v>
      </c>
      <c r="AF259" s="13">
        <f t="shared" ref="AF259:AF322" si="686">IF(AND($C259=0,$J259=2021),1,0)</f>
        <v>0</v>
      </c>
      <c r="AG259" s="13">
        <f t="shared" ref="AG259:AG322" si="687">IF(AND($C259=0,$J259=2022),1,0)</f>
        <v>0</v>
      </c>
      <c r="AH259" s="13">
        <f t="shared" ref="AH259:AH322" si="688">IF(AND($C259=1,$J259=2011),1,0)</f>
        <v>0</v>
      </c>
      <c r="AI259" s="13">
        <f t="shared" ref="AI259:AI322" si="689">IF(AND($C259=1,$J259=2012),1,0)</f>
        <v>0</v>
      </c>
      <c r="AJ259" s="13">
        <f t="shared" ref="AJ259:AJ322" si="690">IF(AND($C259=1,$J259=2013),1,0)</f>
        <v>0</v>
      </c>
      <c r="AK259" s="13">
        <f t="shared" ref="AK259:AK322" si="691">IF(AND($C259=1,$J259=2014),1,0)</f>
        <v>0</v>
      </c>
      <c r="AL259" s="13">
        <f t="shared" ref="AL259:AL322" si="692">IF(AND($C259=1,$J259=2015),1,0)</f>
        <v>0</v>
      </c>
      <c r="AM259" s="13">
        <f t="shared" ref="AM259:AM322" si="693">IF(AND($C259=1,$J259=2016),1,0)</f>
        <v>0</v>
      </c>
      <c r="AN259" s="13">
        <f t="shared" ref="AN259:AN322" si="694">IF(AND($C259=1,$J259=2017),1,0)</f>
        <v>0</v>
      </c>
      <c r="AO259" s="13">
        <f t="shared" ref="AO259:AO322" si="695">IF(AND($C259=1,$J259=2018),1,0)</f>
        <v>0</v>
      </c>
      <c r="AP259" s="13">
        <f t="shared" ref="AP259:AP322" si="696">IF(AND($C259=1,$J259=2019),1,0)</f>
        <v>0</v>
      </c>
      <c r="AQ259" s="13">
        <f t="shared" ref="AQ259:AQ322" si="697">IF(AND($C259=1,$J259=2020),1,0)</f>
        <v>0</v>
      </c>
      <c r="AR259" s="13">
        <f t="shared" ref="AR259:AR322" si="698">IF(AND($C259=1,$J259=2021),1,0)</f>
        <v>0</v>
      </c>
      <c r="AS259" s="13">
        <f t="shared" ref="AS259:AS322" si="699">IF(AND($C259=1,$J259=2022),1,0)</f>
        <v>0</v>
      </c>
      <c r="AT259" s="13">
        <f t="shared" ref="AT259:AT322" si="700">IF(AND($C259=2,$J259=2011),1,0)</f>
        <v>0</v>
      </c>
      <c r="AU259" s="13">
        <f t="shared" ref="AU259:AU322" si="701">IF(AND($C259=2,$J259=2012),1,0)</f>
        <v>0</v>
      </c>
      <c r="AV259" s="13">
        <f t="shared" ref="AV259:AV322" si="702">IF(AND($C259=2,$J259=2013),1,0)</f>
        <v>0</v>
      </c>
      <c r="AW259" s="13">
        <f t="shared" ref="AW259:AW322" si="703">IF(AND($C259=2,$J259=2014),1,0)</f>
        <v>0</v>
      </c>
      <c r="AX259" s="13">
        <f t="shared" ref="AX259:AX322" si="704">IF(AND($C259=2,$J259=2015),1,0)</f>
        <v>0</v>
      </c>
      <c r="AY259" s="13">
        <f t="shared" ref="AY259:AY322" si="705">IF(AND($C259=2,$J259=2016),1,0)</f>
        <v>0</v>
      </c>
      <c r="AZ259" s="13">
        <f t="shared" ref="AZ259:AZ322" si="706">IF(AND($C259=2,$J259=2017),1,0)</f>
        <v>0</v>
      </c>
      <c r="BA259" s="13">
        <f t="shared" ref="BA259:BA322" si="707">IF(AND($C259=2,$J259=2018),1,0)</f>
        <v>0</v>
      </c>
      <c r="BB259" s="13">
        <f t="shared" ref="BB259:BB322" si="708">IF(AND($C259=2,$J259=2019),1,0)</f>
        <v>0</v>
      </c>
      <c r="BC259" s="13">
        <f t="shared" ref="BC259:BC322" si="709">IF(AND($C259=2,$J259=2020),1,0)</f>
        <v>0</v>
      </c>
      <c r="BD259" s="13">
        <f t="shared" ref="BD259:BD322" si="710">IF(AND($C259=2,$J259=2021),1,0)</f>
        <v>0</v>
      </c>
      <c r="BE259" s="13">
        <f t="shared" ref="BE259:BE322" si="711">IF(AND($C259=2,$J259=2022),1,0)</f>
        <v>0</v>
      </c>
      <c r="BF259" s="13">
        <f t="shared" ref="BF259:BF322" si="712">IF(AND($C259=3,$J259=2011),1,0)</f>
        <v>0</v>
      </c>
      <c r="BG259" s="13">
        <f t="shared" ref="BG259:BG322" si="713">IF(AND($C259=3,$J259=2012),1,0)</f>
        <v>0</v>
      </c>
      <c r="BH259" s="13">
        <f t="shared" ref="BH259:BH322" si="714">IF(AND($C259=3,$J259=2013),1,0)</f>
        <v>0</v>
      </c>
      <c r="BI259" s="13">
        <f t="shared" ref="BI259:BI322" si="715">IF(AND($C259=3,$J259=2014),1,0)</f>
        <v>1</v>
      </c>
      <c r="BJ259" s="13">
        <f t="shared" ref="BJ259:BJ322" si="716">IF(AND($C259=3,$J259=2015),1,0)</f>
        <v>0</v>
      </c>
      <c r="BK259" s="13">
        <f t="shared" ref="BK259:BK322" si="717">IF(AND($C259=3,$J259=2016),1,0)</f>
        <v>0</v>
      </c>
      <c r="BL259" s="13">
        <f t="shared" ref="BL259:BL322" si="718">IF(AND($C259=3,$J259=2017),1,0)</f>
        <v>0</v>
      </c>
      <c r="BM259" s="13">
        <f t="shared" ref="BM259:BM322" si="719">IF(AND($C259=3,$J259=2018),1,0)</f>
        <v>0</v>
      </c>
      <c r="BN259" s="13">
        <f t="shared" ref="BN259:BN322" si="720">IF(AND($C259=3,$J259=2019),1,0)</f>
        <v>0</v>
      </c>
      <c r="BO259" s="13">
        <f t="shared" ref="BO259:BO322" si="721">IF(AND($C259=3,$J259=2020),1,0)</f>
        <v>0</v>
      </c>
      <c r="BP259" s="13">
        <f t="shared" ref="BP259:BP322" si="722">IF(AND($C259=3,$J259=2021),1,0)</f>
        <v>0</v>
      </c>
      <c r="BQ259" s="13">
        <f t="shared" ref="BQ259:BQ322" si="723">IF(AND($C259=3,$J259=2022),1,0)</f>
        <v>0</v>
      </c>
      <c r="BR259" s="13">
        <f t="shared" ref="BR259:BR322" si="724">IF(AND($C259=4,$J259=2011),1,0)</f>
        <v>0</v>
      </c>
      <c r="BS259" s="13">
        <f t="shared" ref="BS259:BS322" si="725">IF(AND($C259=4,$J259=2012),1,0)</f>
        <v>0</v>
      </c>
      <c r="BT259" s="13">
        <f t="shared" ref="BT259:BT322" si="726">IF(AND($C259=4,$J259=2013),1,0)</f>
        <v>0</v>
      </c>
      <c r="BU259" s="13">
        <f t="shared" ref="BU259:BU322" si="727">IF(AND($C259=4,$J259=2014),1,0)</f>
        <v>0</v>
      </c>
      <c r="BV259" s="13">
        <f t="shared" ref="BV259:BV322" si="728">IF(AND($C259=4,$J259=2015),1,0)</f>
        <v>0</v>
      </c>
      <c r="BW259" s="13">
        <f t="shared" ref="BW259:BW322" si="729">IF(AND($C259=4,$J259=2016),1,0)</f>
        <v>0</v>
      </c>
      <c r="BX259" s="13">
        <f t="shared" ref="BX259:BX322" si="730">IF(AND($C259=4,$J259=2017),1,0)</f>
        <v>0</v>
      </c>
      <c r="BY259" s="13">
        <f t="shared" ref="BY259:BY322" si="731">IF(AND($C259=4,$J259=2018),1,0)</f>
        <v>0</v>
      </c>
      <c r="BZ259" s="13">
        <f t="shared" ref="BZ259:BZ322" si="732">IF(AND($C259=4,$J259=2019),1,0)</f>
        <v>0</v>
      </c>
      <c r="CA259" s="13">
        <f t="shared" ref="CA259:CA322" si="733">IF(AND($C259=4,$J259=2020),1,0)</f>
        <v>0</v>
      </c>
      <c r="CB259" s="13">
        <f t="shared" ref="CB259:CB322" si="734">IF(AND($C259=4,$J259=2021),1,0)</f>
        <v>0</v>
      </c>
      <c r="CC259" s="13">
        <f t="shared" ref="CC259:CC322" si="735">IF(AND($C259=4,$J259=2022),1,0)</f>
        <v>0</v>
      </c>
      <c r="CD259" s="13">
        <f t="shared" ref="CD259:CD322" si="736">IF(AND($C259=5,$J259=2011),1,0)</f>
        <v>0</v>
      </c>
      <c r="CE259" s="13">
        <f t="shared" ref="CE259:CE322" si="737">IF(AND($C259=5,$J259=2012),1,0)</f>
        <v>0</v>
      </c>
      <c r="CF259" s="13">
        <f t="shared" ref="CF259:CF322" si="738">IF(AND($C259=5,$J259=2013),1,0)</f>
        <v>0</v>
      </c>
      <c r="CG259" s="13">
        <f t="shared" ref="CG259:CG322" si="739">IF(AND($C259=5,$J259=2014),1,0)</f>
        <v>0</v>
      </c>
      <c r="CH259" s="13">
        <f t="shared" ref="CH259:CH322" si="740">IF(AND($C259=5,$J259=2015),1,0)</f>
        <v>0</v>
      </c>
      <c r="CI259" s="13">
        <f t="shared" ref="CI259:CI322" si="741">IF(AND($C259=5,$J259=2016),1,0)</f>
        <v>0</v>
      </c>
      <c r="CJ259" s="13">
        <f t="shared" ref="CJ259:CJ322" si="742">IF(AND($C259=5,$J259=2017),1,0)</f>
        <v>0</v>
      </c>
      <c r="CK259" s="13">
        <f t="shared" ref="CK259:CK322" si="743">IF(AND($C259=5,$J259=2018),1,0)</f>
        <v>0</v>
      </c>
      <c r="CL259" s="13">
        <f t="shared" ref="CL259:CL322" si="744">IF(AND($C259=5,$J259=2019),1,0)</f>
        <v>0</v>
      </c>
      <c r="CM259" s="13">
        <f t="shared" ref="CM259:CM322" si="745">IF(AND($C259=5,$J259=2020),1,0)</f>
        <v>0</v>
      </c>
      <c r="CN259" s="13">
        <f t="shared" ref="CN259:CN322" si="746">IF(AND($C259=5,$J259=2021),1,0)</f>
        <v>0</v>
      </c>
      <c r="CO259" s="13">
        <f t="shared" ref="CO259:CO322" si="747">IF(AND($C259=5,$J259=2022),1,0)</f>
        <v>0</v>
      </c>
      <c r="CP259" s="13">
        <f t="shared" ref="CP259:CP322" si="748">IF(AND($C259=6,$J259=2011),1,0)</f>
        <v>0</v>
      </c>
      <c r="CQ259" s="13">
        <f t="shared" ref="CQ259:CQ322" si="749">IF(AND($C259=6,$J259=2012),1,0)</f>
        <v>0</v>
      </c>
      <c r="CR259" s="13">
        <f t="shared" ref="CR259:CR322" si="750">IF(AND($C259=6,$J259=2013),1,0)</f>
        <v>0</v>
      </c>
      <c r="CS259" s="13">
        <f t="shared" ref="CS259:CS322" si="751">IF(AND($C259=6,$J259=2014),1,0)</f>
        <v>0</v>
      </c>
      <c r="CT259" s="13">
        <f t="shared" ref="CT259:CT322" si="752">IF(AND($C259=6,$J259=2015),1,0)</f>
        <v>0</v>
      </c>
      <c r="CU259" s="13">
        <f t="shared" ref="CU259:CU322" si="753">IF(AND($C259=6,$J259=2016),1,0)</f>
        <v>0</v>
      </c>
      <c r="CV259" s="13">
        <f t="shared" ref="CV259:CV322" si="754">IF(AND($C259=6,$J259=2017),1,0)</f>
        <v>0</v>
      </c>
      <c r="CW259" s="13">
        <f t="shared" ref="CW259:CW322" si="755">IF(AND($C259=6,$J259=2018),1,0)</f>
        <v>0</v>
      </c>
      <c r="CX259" s="13">
        <f t="shared" ref="CX259:CX322" si="756">IF(AND($C259=6,$J259=2019),1,0)</f>
        <v>0</v>
      </c>
      <c r="CY259" s="13">
        <f t="shared" ref="CY259:CY322" si="757">IF(AND($C259=6,$J259=2020),1,0)</f>
        <v>0</v>
      </c>
      <c r="CZ259" s="13">
        <f t="shared" ref="CZ259:CZ322" si="758">IF(AND($C259=6,$J259=2021),1,0)</f>
        <v>0</v>
      </c>
      <c r="DA259" s="13">
        <f t="shared" ref="DA259:DA322" si="759">IF(AND($C259=6,$J259=2022),1,0)</f>
        <v>0</v>
      </c>
      <c r="DB259" s="13">
        <f t="shared" ref="DB259:DB305" si="760">IF(AND($M259=0,$T259=2011),1,0)</f>
        <v>0</v>
      </c>
      <c r="DC259" s="13">
        <f t="shared" ref="DC259:DC305" si="761">IF(AND($M259=0,$T259=2012),1,0)</f>
        <v>0</v>
      </c>
      <c r="DD259" s="13">
        <f t="shared" ref="DD259:DD305" si="762">IF(AND($M259=0,$T259=2013),1,0)</f>
        <v>0</v>
      </c>
      <c r="DE259" s="13">
        <f t="shared" ref="DE259:DE305" si="763">IF(AND($M259=0,$T259=2014),1,0)</f>
        <v>0</v>
      </c>
      <c r="DF259" s="13">
        <f t="shared" ref="DF259:DF305" si="764">IF(AND($M259=0,$T259=2015),1,0)</f>
        <v>0</v>
      </c>
      <c r="DG259" s="13">
        <f t="shared" ref="DG259:DG305" si="765">IF(AND($M259=0,$T259=2016),1,0)</f>
        <v>0</v>
      </c>
      <c r="DH259" s="13">
        <f t="shared" ref="DH259:DH305" si="766">IF(AND($M259=0,$T259=2017),1,0)</f>
        <v>0</v>
      </c>
      <c r="DI259" s="13">
        <f t="shared" ref="DI259:DI305" si="767">IF(AND($M259=0,$T259=2018),1,0)</f>
        <v>0</v>
      </c>
      <c r="DJ259" s="13">
        <f t="shared" ref="DJ259:DJ305" si="768">IF(AND($M259=0,$T259=2019),1,0)</f>
        <v>0</v>
      </c>
      <c r="DK259" s="13">
        <f t="shared" ref="DK259:DK305" si="769">IF(AND($M259=0,$T259=2020),1,0)</f>
        <v>0</v>
      </c>
      <c r="DL259" s="13">
        <f t="shared" ref="DL259:DL305" si="770">IF(AND($M259=0,$T259=2021),1,0)</f>
        <v>0</v>
      </c>
      <c r="DM259" s="13">
        <f t="shared" ref="DM259:DM305" si="771">IF(AND($M259=0,$T259=2022),1,0)</f>
        <v>0</v>
      </c>
      <c r="DN259" s="13">
        <f t="shared" ref="DN259:DN305" si="772">IF(AND($M259=1,$T259=2011),1,0)</f>
        <v>0</v>
      </c>
      <c r="DO259" s="13">
        <f t="shared" ref="DO259:DO305" si="773">IF(AND($M259=1,$T259=2012),1,0)</f>
        <v>0</v>
      </c>
      <c r="DP259" s="13">
        <f t="shared" ref="DP259:DP305" si="774">IF(AND($M259=1,$T259=2013),1,0)</f>
        <v>0</v>
      </c>
      <c r="DQ259" s="13">
        <f t="shared" ref="DQ259:DQ305" si="775">IF(AND($M259=1,$T259=2014),1,0)</f>
        <v>0</v>
      </c>
      <c r="DR259" s="13">
        <f t="shared" ref="DR259:DR305" si="776">IF(AND($M259=1,$T259=2015),1,0)</f>
        <v>0</v>
      </c>
      <c r="DS259" s="13">
        <f t="shared" ref="DS259:DS305" si="777">IF(AND($M259=1,$T259=2016),1,0)</f>
        <v>0</v>
      </c>
      <c r="DT259" s="13">
        <f t="shared" ref="DT259:DT305" si="778">IF(AND($M259=1,$T259=2017),1,0)</f>
        <v>0</v>
      </c>
      <c r="DU259" s="13">
        <f t="shared" ref="DU259:DU305" si="779">IF(AND($M259=1,$T259=2018),1,0)</f>
        <v>0</v>
      </c>
      <c r="DV259" s="13">
        <f t="shared" ref="DV259:DV305" si="780">IF(AND($M259=1,$T259=2019),1,0)</f>
        <v>0</v>
      </c>
      <c r="DW259" s="13">
        <f t="shared" ref="DW259:DW305" si="781">IF(AND($M259=1,$T259=2020),1,0)</f>
        <v>0</v>
      </c>
      <c r="DX259" s="13">
        <f t="shared" ref="DX259:DX305" si="782">IF(AND($M259=1,$T259=2021),1,0)</f>
        <v>0</v>
      </c>
      <c r="DY259" s="13">
        <f t="shared" ref="DY259:DY305" si="783">IF(AND($M259=1,$T259=2022),1,0)</f>
        <v>0</v>
      </c>
      <c r="DZ259" s="13">
        <f t="shared" ref="DZ259:DZ305" si="784">IF(AND($M259=2,$T259=2011),1,0)</f>
        <v>0</v>
      </c>
      <c r="EA259" s="13">
        <f t="shared" ref="EA259:EA305" si="785">IF(AND($M259=2,$T259=2012),1,0)</f>
        <v>0</v>
      </c>
      <c r="EB259" s="13">
        <f t="shared" ref="EB259:EB305" si="786">IF(AND($M259=2,$T259=2013),1,0)</f>
        <v>0</v>
      </c>
      <c r="EC259" s="13">
        <f t="shared" ref="EC259:EC305" si="787">IF(AND($M259=2,$T259=2014),1,0)</f>
        <v>0</v>
      </c>
      <c r="ED259" s="13">
        <f t="shared" ref="ED259:ED305" si="788">IF(AND($M259=2,$T259=2015),1,0)</f>
        <v>0</v>
      </c>
      <c r="EE259" s="13">
        <f t="shared" ref="EE259:EE305" si="789">IF(AND($M259=2,$T259=2016),1,0)</f>
        <v>0</v>
      </c>
      <c r="EF259" s="13">
        <f t="shared" ref="EF259:EF305" si="790">IF(AND($M259=2,$T259=2017),1,0)</f>
        <v>0</v>
      </c>
      <c r="EG259" s="13">
        <f t="shared" ref="EG259:EG305" si="791">IF(AND($M259=2,$T259=2018),1,0)</f>
        <v>0</v>
      </c>
      <c r="EH259" s="13">
        <f t="shared" ref="EH259:EH305" si="792">IF(AND($M259=2,$T259=2019),1,0)</f>
        <v>0</v>
      </c>
      <c r="EI259" s="13">
        <f t="shared" ref="EI259:EI305" si="793">IF(AND($M259=2,$T259=2020),1,0)</f>
        <v>0</v>
      </c>
      <c r="EJ259" s="13">
        <f t="shared" ref="EJ259:EJ305" si="794">IF(AND($M259=2,$T259=2021),1,0)</f>
        <v>1</v>
      </c>
      <c r="EK259" s="13">
        <f t="shared" ref="EK259:EK305" si="795">IF(AND($M259=2,$T259=2022),1,0)</f>
        <v>0</v>
      </c>
      <c r="EL259" s="13">
        <f t="shared" ref="EL259:EL305" si="796">IF(AND($M259=3,$T259=2011),1,0)</f>
        <v>0</v>
      </c>
      <c r="EM259" s="13">
        <f t="shared" ref="EM259:EM305" si="797">IF(AND($M259=3,$T259=2012),1,0)</f>
        <v>0</v>
      </c>
      <c r="EN259" s="13">
        <f t="shared" ref="EN259:EN305" si="798">IF(AND($M259=3,$T259=2013),1,0)</f>
        <v>0</v>
      </c>
      <c r="EO259" s="13">
        <f t="shared" ref="EO259:EO305" si="799">IF(AND($M259=3,$T259=2014),1,0)</f>
        <v>0</v>
      </c>
      <c r="EP259" s="13">
        <f t="shared" ref="EP259:EP305" si="800">IF(AND($M259=3,$T259=2015),1,0)</f>
        <v>0</v>
      </c>
      <c r="EQ259" s="13">
        <f t="shared" ref="EQ259:EQ305" si="801">IF(AND($M259=3,$T259=2016),1,0)</f>
        <v>0</v>
      </c>
      <c r="ER259" s="13">
        <f t="shared" ref="ER259:ER305" si="802">IF(AND($M259=3,$T259=2017),1,0)</f>
        <v>0</v>
      </c>
      <c r="ES259" s="13">
        <f t="shared" ref="ES259:ES305" si="803">IF(AND($M259=3,$T259=2018),1,0)</f>
        <v>0</v>
      </c>
      <c r="ET259" s="13">
        <f t="shared" ref="ET259:ET305" si="804">IF(AND($M259=3,$T259=2019),1,0)</f>
        <v>0</v>
      </c>
      <c r="EU259" s="13">
        <f t="shared" ref="EU259:EU305" si="805">IF(AND($M259=3,$T259=2020),1,0)</f>
        <v>0</v>
      </c>
      <c r="EV259" s="13">
        <f t="shared" ref="EV259:EV305" si="806">IF(AND($M259=3,$T259=2021),1,0)</f>
        <v>0</v>
      </c>
      <c r="EW259" s="13">
        <f t="shared" ref="EW259:EW305" si="807">IF(AND($M259=3,$T259=2022),1,0)</f>
        <v>0</v>
      </c>
      <c r="EX259" s="13">
        <f t="shared" ref="EX259:EX305" si="808">IF(AND($M259=4,$T259=2011),1,0)</f>
        <v>0</v>
      </c>
      <c r="EY259" s="13">
        <f t="shared" ref="EY259:EY305" si="809">IF(AND($M259=4,$T259=2012),1,0)</f>
        <v>0</v>
      </c>
      <c r="EZ259" s="13">
        <f t="shared" ref="EZ259:EZ305" si="810">IF(AND($M259=4,$T259=2013),1,0)</f>
        <v>0</v>
      </c>
      <c r="FA259" s="13">
        <f t="shared" ref="FA259:FA305" si="811">IF(AND($M259=4,$T259=2014),1,0)</f>
        <v>0</v>
      </c>
      <c r="FB259" s="13">
        <f t="shared" ref="FB259:FB305" si="812">IF(AND($M259=4,$T259=2015),1,0)</f>
        <v>0</v>
      </c>
      <c r="FC259" s="13">
        <f t="shared" ref="FC259:FC305" si="813">IF(AND($M259=4,$T259=2016),1,0)</f>
        <v>0</v>
      </c>
      <c r="FD259" s="13">
        <f t="shared" ref="FD259:FD305" si="814">IF(AND($M259=4,$T259=2017),1,0)</f>
        <v>0</v>
      </c>
      <c r="FE259" s="13">
        <f t="shared" ref="FE259:FE305" si="815">IF(AND($M259=4,$T259=2018),1,0)</f>
        <v>0</v>
      </c>
      <c r="FF259" s="13">
        <f t="shared" ref="FF259:FF305" si="816">IF(AND($M259=4,$T259=2019),1,0)</f>
        <v>0</v>
      </c>
      <c r="FG259" s="13">
        <f t="shared" ref="FG259:FG305" si="817">IF(AND($M259=4,$T259=2020),1,0)</f>
        <v>0</v>
      </c>
      <c r="FH259" s="13">
        <f t="shared" ref="FH259:FH305" si="818">IF(AND($M259=4,$T259=2021),1,0)</f>
        <v>0</v>
      </c>
      <c r="FI259" s="13">
        <f t="shared" ref="FI259:FI305" si="819">IF(AND($M259=4,$T259=2022),1,0)</f>
        <v>0</v>
      </c>
      <c r="FJ259" s="13">
        <f t="shared" ref="FJ259:FJ305" si="820">IF(AND($M259=5,$T259=2011),1,0)</f>
        <v>0</v>
      </c>
      <c r="FK259" s="13">
        <f t="shared" ref="FK259:FK305" si="821">IF(AND($M259=5,$T259=2012),1,0)</f>
        <v>0</v>
      </c>
      <c r="FL259" s="13">
        <f t="shared" ref="FL259:FL305" si="822">IF(AND($M259=5,$T259=2013),1,0)</f>
        <v>0</v>
      </c>
      <c r="FM259" s="13">
        <f t="shared" ref="FM259:FM305" si="823">IF(AND($M259=5,$T259=2014),1,0)</f>
        <v>0</v>
      </c>
      <c r="FN259" s="13">
        <f t="shared" ref="FN259:FN305" si="824">IF(AND($M259=5,$T259=2015),1,0)</f>
        <v>0</v>
      </c>
      <c r="FO259" s="13">
        <f t="shared" ref="FO259:FO305" si="825">IF(AND($M259=5,$T259=2016),1,0)</f>
        <v>0</v>
      </c>
      <c r="FP259" s="13">
        <f t="shared" ref="FP259:FP305" si="826">IF(AND($M259=5,$T259=2017),1,0)</f>
        <v>0</v>
      </c>
      <c r="FQ259" s="13">
        <f t="shared" ref="FQ259:FQ305" si="827">IF(AND($M259=5,$T259=2018),1,0)</f>
        <v>0</v>
      </c>
      <c r="FR259" s="13">
        <f t="shared" ref="FR259:FR305" si="828">IF(AND($M259=5,$T259=2019),1,0)</f>
        <v>0</v>
      </c>
      <c r="FS259" s="13">
        <f t="shared" ref="FS259:FS305" si="829">IF(AND($M259=5,$T259=2020),1,0)</f>
        <v>0</v>
      </c>
      <c r="FT259" s="13">
        <f t="shared" ref="FT259:FT305" si="830">IF(AND($M259=5,$T259=2021),1,0)</f>
        <v>0</v>
      </c>
      <c r="FU259" s="13">
        <f t="shared" ref="FU259:FU305" si="831">IF(AND($M259=5,$T259=2022),1,0)</f>
        <v>0</v>
      </c>
      <c r="FV259" s="13">
        <f t="shared" ref="FV259:FV305" si="832">IF(AND($M259=6,$T259=2011),1,0)</f>
        <v>0</v>
      </c>
      <c r="FW259" s="13">
        <f t="shared" ref="FW259:FW305" si="833">IF(AND($M259=6,$T259=2012),1,0)</f>
        <v>0</v>
      </c>
      <c r="FX259" s="13">
        <f t="shared" ref="FX259:FX305" si="834">IF(AND($M259=6,$T259=2013),1,0)</f>
        <v>0</v>
      </c>
      <c r="FY259" s="13">
        <f t="shared" ref="FY259:FY305" si="835">IF(AND($M259=6,$T259=2014),1,0)</f>
        <v>0</v>
      </c>
      <c r="FZ259" s="13">
        <f t="shared" ref="FZ259:FZ305" si="836">IF(AND($M259=6,$T259=2015),1,0)</f>
        <v>0</v>
      </c>
      <c r="GA259" s="13">
        <f t="shared" ref="GA259:GA305" si="837">IF(AND($M259=6,$T259=2016),1,0)</f>
        <v>0</v>
      </c>
      <c r="GB259" s="13">
        <f t="shared" ref="GB259:GB305" si="838">IF(AND($M259=6,$T259=2017),1,0)</f>
        <v>0</v>
      </c>
      <c r="GC259" s="13">
        <f t="shared" ref="GC259:GC305" si="839">IF(AND($M259=6,$T259=2018),1,0)</f>
        <v>0</v>
      </c>
      <c r="GD259" s="13">
        <f t="shared" ref="GD259:GD305" si="840">IF(AND($M259=6,$T259=2019),1,0)</f>
        <v>0</v>
      </c>
      <c r="GE259" s="13">
        <f t="shared" ref="GE259:GE305" si="841">IF(AND($M259=6,$T259=2020),1,0)</f>
        <v>0</v>
      </c>
      <c r="GF259" s="13">
        <f t="shared" ref="GF259:GF305" si="842">IF(AND($M259=6,$T259=2021),1,0)</f>
        <v>0</v>
      </c>
      <c r="GG259" s="13">
        <f t="shared" ref="GG259:GG305" si="843">IF(AND($M259=6,$T259=2022),1,0)</f>
        <v>0</v>
      </c>
      <c r="GH259" s="30">
        <f t="shared" ref="GH259:GH322" si="844">SUM(V259:GG259)</f>
        <v>2</v>
      </c>
    </row>
    <row r="260" spans="1:190">
      <c r="A260" s="2">
        <f>'database including 834 studies'!A260</f>
        <v>259</v>
      </c>
      <c r="B260" s="2">
        <f>'database including 834 studies'!J260</f>
        <v>1</v>
      </c>
      <c r="C260" s="2">
        <f>'database including 834 studies'!K260</f>
        <v>3</v>
      </c>
      <c r="D260" s="2">
        <f>'database including 834 studies'!L260</f>
        <v>1</v>
      </c>
      <c r="E260" s="2">
        <f>'database including 834 studies'!M260</f>
        <v>1</v>
      </c>
      <c r="F260" s="2">
        <f>'database including 834 studies'!N260</f>
        <v>0</v>
      </c>
      <c r="G260" s="2">
        <f>'database including 834 studies'!O260</f>
        <v>1</v>
      </c>
      <c r="H260" s="2">
        <f>'database including 834 studies'!P260</f>
        <v>0</v>
      </c>
      <c r="I260" s="2">
        <f>'database including 834 studies'!Q260</f>
        <v>0</v>
      </c>
      <c r="J260" s="2">
        <f>'database including 834 studies'!R260</f>
        <v>2020</v>
      </c>
      <c r="K260" s="29">
        <f>'database including 834 studies'!A790</f>
        <v>789</v>
      </c>
      <c r="L260" s="2">
        <f>'database including 834 studies'!J790</f>
        <v>0</v>
      </c>
      <c r="M260" s="2">
        <f>'database including 834 studies'!K790</f>
        <v>2</v>
      </c>
      <c r="N260" s="2">
        <f>'database including 834 studies'!L790</f>
        <v>0</v>
      </c>
      <c r="O260" s="2">
        <f>'database including 834 studies'!M790</f>
        <v>1</v>
      </c>
      <c r="P260" s="2">
        <f>'database including 834 studies'!N790</f>
        <v>1</v>
      </c>
      <c r="Q260" s="2">
        <f>'database including 834 studies'!O790</f>
        <v>0</v>
      </c>
      <c r="R260" s="2">
        <f>'database including 834 studies'!P790</f>
        <v>0</v>
      </c>
      <c r="S260" s="2">
        <f>'database including 834 studies'!Q790</f>
        <v>0</v>
      </c>
      <c r="T260" s="2">
        <f>'database including 834 studies'!R790</f>
        <v>2022</v>
      </c>
      <c r="V260" s="13">
        <f t="shared" si="676"/>
        <v>0</v>
      </c>
      <c r="W260" s="13">
        <f t="shared" si="677"/>
        <v>0</v>
      </c>
      <c r="X260" s="13">
        <f t="shared" si="678"/>
        <v>0</v>
      </c>
      <c r="Y260" s="13">
        <f t="shared" si="679"/>
        <v>0</v>
      </c>
      <c r="Z260" s="13">
        <f t="shared" si="680"/>
        <v>0</v>
      </c>
      <c r="AA260" s="13">
        <f t="shared" si="681"/>
        <v>0</v>
      </c>
      <c r="AB260" s="13">
        <f t="shared" si="682"/>
        <v>0</v>
      </c>
      <c r="AC260" s="13">
        <f t="shared" si="683"/>
        <v>0</v>
      </c>
      <c r="AD260" s="13">
        <f t="shared" si="684"/>
        <v>0</v>
      </c>
      <c r="AE260" s="13">
        <f t="shared" si="685"/>
        <v>0</v>
      </c>
      <c r="AF260" s="13">
        <f t="shared" si="686"/>
        <v>0</v>
      </c>
      <c r="AG260" s="13">
        <f t="shared" si="687"/>
        <v>0</v>
      </c>
      <c r="AH260" s="13">
        <f t="shared" si="688"/>
        <v>0</v>
      </c>
      <c r="AI260" s="13">
        <f t="shared" si="689"/>
        <v>0</v>
      </c>
      <c r="AJ260" s="13">
        <f t="shared" si="690"/>
        <v>0</v>
      </c>
      <c r="AK260" s="13">
        <f t="shared" si="691"/>
        <v>0</v>
      </c>
      <c r="AL260" s="13">
        <f t="shared" si="692"/>
        <v>0</v>
      </c>
      <c r="AM260" s="13">
        <f t="shared" si="693"/>
        <v>0</v>
      </c>
      <c r="AN260" s="13">
        <f t="shared" si="694"/>
        <v>0</v>
      </c>
      <c r="AO260" s="13">
        <f t="shared" si="695"/>
        <v>0</v>
      </c>
      <c r="AP260" s="13">
        <f t="shared" si="696"/>
        <v>0</v>
      </c>
      <c r="AQ260" s="13">
        <f t="shared" si="697"/>
        <v>0</v>
      </c>
      <c r="AR260" s="13">
        <f t="shared" si="698"/>
        <v>0</v>
      </c>
      <c r="AS260" s="13">
        <f t="shared" si="699"/>
        <v>0</v>
      </c>
      <c r="AT260" s="13">
        <f t="shared" si="700"/>
        <v>0</v>
      </c>
      <c r="AU260" s="13">
        <f t="shared" si="701"/>
        <v>0</v>
      </c>
      <c r="AV260" s="13">
        <f t="shared" si="702"/>
        <v>0</v>
      </c>
      <c r="AW260" s="13">
        <f t="shared" si="703"/>
        <v>0</v>
      </c>
      <c r="AX260" s="13">
        <f t="shared" si="704"/>
        <v>0</v>
      </c>
      <c r="AY260" s="13">
        <f t="shared" si="705"/>
        <v>0</v>
      </c>
      <c r="AZ260" s="13">
        <f t="shared" si="706"/>
        <v>0</v>
      </c>
      <c r="BA260" s="13">
        <f t="shared" si="707"/>
        <v>0</v>
      </c>
      <c r="BB260" s="13">
        <f t="shared" si="708"/>
        <v>0</v>
      </c>
      <c r="BC260" s="13">
        <f t="shared" si="709"/>
        <v>0</v>
      </c>
      <c r="BD260" s="13">
        <f t="shared" si="710"/>
        <v>0</v>
      </c>
      <c r="BE260" s="13">
        <f t="shared" si="711"/>
        <v>0</v>
      </c>
      <c r="BF260" s="13">
        <f t="shared" si="712"/>
        <v>0</v>
      </c>
      <c r="BG260" s="13">
        <f t="shared" si="713"/>
        <v>0</v>
      </c>
      <c r="BH260" s="13">
        <f t="shared" si="714"/>
        <v>0</v>
      </c>
      <c r="BI260" s="13">
        <f t="shared" si="715"/>
        <v>0</v>
      </c>
      <c r="BJ260" s="13">
        <f t="shared" si="716"/>
        <v>0</v>
      </c>
      <c r="BK260" s="13">
        <f t="shared" si="717"/>
        <v>0</v>
      </c>
      <c r="BL260" s="13">
        <f t="shared" si="718"/>
        <v>0</v>
      </c>
      <c r="BM260" s="13">
        <f t="shared" si="719"/>
        <v>0</v>
      </c>
      <c r="BN260" s="13">
        <f t="shared" si="720"/>
        <v>0</v>
      </c>
      <c r="BO260" s="13">
        <f t="shared" si="721"/>
        <v>1</v>
      </c>
      <c r="BP260" s="13">
        <f t="shared" si="722"/>
        <v>0</v>
      </c>
      <c r="BQ260" s="13">
        <f t="shared" si="723"/>
        <v>0</v>
      </c>
      <c r="BR260" s="13">
        <f t="shared" si="724"/>
        <v>0</v>
      </c>
      <c r="BS260" s="13">
        <f t="shared" si="725"/>
        <v>0</v>
      </c>
      <c r="BT260" s="13">
        <f t="shared" si="726"/>
        <v>0</v>
      </c>
      <c r="BU260" s="13">
        <f t="shared" si="727"/>
        <v>0</v>
      </c>
      <c r="BV260" s="13">
        <f t="shared" si="728"/>
        <v>0</v>
      </c>
      <c r="BW260" s="13">
        <f t="shared" si="729"/>
        <v>0</v>
      </c>
      <c r="BX260" s="13">
        <f t="shared" si="730"/>
        <v>0</v>
      </c>
      <c r="BY260" s="13">
        <f t="shared" si="731"/>
        <v>0</v>
      </c>
      <c r="BZ260" s="13">
        <f t="shared" si="732"/>
        <v>0</v>
      </c>
      <c r="CA260" s="13">
        <f t="shared" si="733"/>
        <v>0</v>
      </c>
      <c r="CB260" s="13">
        <f t="shared" si="734"/>
        <v>0</v>
      </c>
      <c r="CC260" s="13">
        <f t="shared" si="735"/>
        <v>0</v>
      </c>
      <c r="CD260" s="13">
        <f t="shared" si="736"/>
        <v>0</v>
      </c>
      <c r="CE260" s="13">
        <f t="shared" si="737"/>
        <v>0</v>
      </c>
      <c r="CF260" s="13">
        <f t="shared" si="738"/>
        <v>0</v>
      </c>
      <c r="CG260" s="13">
        <f t="shared" si="739"/>
        <v>0</v>
      </c>
      <c r="CH260" s="13">
        <f t="shared" si="740"/>
        <v>0</v>
      </c>
      <c r="CI260" s="13">
        <f t="shared" si="741"/>
        <v>0</v>
      </c>
      <c r="CJ260" s="13">
        <f t="shared" si="742"/>
        <v>0</v>
      </c>
      <c r="CK260" s="13">
        <f t="shared" si="743"/>
        <v>0</v>
      </c>
      <c r="CL260" s="13">
        <f t="shared" si="744"/>
        <v>0</v>
      </c>
      <c r="CM260" s="13">
        <f t="shared" si="745"/>
        <v>0</v>
      </c>
      <c r="CN260" s="13">
        <f t="shared" si="746"/>
        <v>0</v>
      </c>
      <c r="CO260" s="13">
        <f t="shared" si="747"/>
        <v>0</v>
      </c>
      <c r="CP260" s="13">
        <f t="shared" si="748"/>
        <v>0</v>
      </c>
      <c r="CQ260" s="13">
        <f t="shared" si="749"/>
        <v>0</v>
      </c>
      <c r="CR260" s="13">
        <f t="shared" si="750"/>
        <v>0</v>
      </c>
      <c r="CS260" s="13">
        <f t="shared" si="751"/>
        <v>0</v>
      </c>
      <c r="CT260" s="13">
        <f t="shared" si="752"/>
        <v>0</v>
      </c>
      <c r="CU260" s="13">
        <f t="shared" si="753"/>
        <v>0</v>
      </c>
      <c r="CV260" s="13">
        <f t="shared" si="754"/>
        <v>0</v>
      </c>
      <c r="CW260" s="13">
        <f t="shared" si="755"/>
        <v>0</v>
      </c>
      <c r="CX260" s="13">
        <f t="shared" si="756"/>
        <v>0</v>
      </c>
      <c r="CY260" s="13">
        <f t="shared" si="757"/>
        <v>0</v>
      </c>
      <c r="CZ260" s="13">
        <f t="shared" si="758"/>
        <v>0</v>
      </c>
      <c r="DA260" s="13">
        <f t="shared" si="759"/>
        <v>0</v>
      </c>
      <c r="DB260" s="13">
        <f t="shared" si="760"/>
        <v>0</v>
      </c>
      <c r="DC260" s="13">
        <f t="shared" si="761"/>
        <v>0</v>
      </c>
      <c r="DD260" s="13">
        <f t="shared" si="762"/>
        <v>0</v>
      </c>
      <c r="DE260" s="13">
        <f t="shared" si="763"/>
        <v>0</v>
      </c>
      <c r="DF260" s="13">
        <f t="shared" si="764"/>
        <v>0</v>
      </c>
      <c r="DG260" s="13">
        <f t="shared" si="765"/>
        <v>0</v>
      </c>
      <c r="DH260" s="13">
        <f t="shared" si="766"/>
        <v>0</v>
      </c>
      <c r="DI260" s="13">
        <f t="shared" si="767"/>
        <v>0</v>
      </c>
      <c r="DJ260" s="13">
        <f t="shared" si="768"/>
        <v>0</v>
      </c>
      <c r="DK260" s="13">
        <f t="shared" si="769"/>
        <v>0</v>
      </c>
      <c r="DL260" s="13">
        <f t="shared" si="770"/>
        <v>0</v>
      </c>
      <c r="DM260" s="13">
        <f t="shared" si="771"/>
        <v>0</v>
      </c>
      <c r="DN260" s="13">
        <f t="shared" si="772"/>
        <v>0</v>
      </c>
      <c r="DO260" s="13">
        <f t="shared" si="773"/>
        <v>0</v>
      </c>
      <c r="DP260" s="13">
        <f t="shared" si="774"/>
        <v>0</v>
      </c>
      <c r="DQ260" s="13">
        <f t="shared" si="775"/>
        <v>0</v>
      </c>
      <c r="DR260" s="13">
        <f t="shared" si="776"/>
        <v>0</v>
      </c>
      <c r="DS260" s="13">
        <f t="shared" si="777"/>
        <v>0</v>
      </c>
      <c r="DT260" s="13">
        <f t="shared" si="778"/>
        <v>0</v>
      </c>
      <c r="DU260" s="13">
        <f t="shared" si="779"/>
        <v>0</v>
      </c>
      <c r="DV260" s="13">
        <f t="shared" si="780"/>
        <v>0</v>
      </c>
      <c r="DW260" s="13">
        <f t="shared" si="781"/>
        <v>0</v>
      </c>
      <c r="DX260" s="13">
        <f t="shared" si="782"/>
        <v>0</v>
      </c>
      <c r="DY260" s="13">
        <f t="shared" si="783"/>
        <v>0</v>
      </c>
      <c r="DZ260" s="13">
        <f t="shared" si="784"/>
        <v>0</v>
      </c>
      <c r="EA260" s="13">
        <f t="shared" si="785"/>
        <v>0</v>
      </c>
      <c r="EB260" s="13">
        <f t="shared" si="786"/>
        <v>0</v>
      </c>
      <c r="EC260" s="13">
        <f t="shared" si="787"/>
        <v>0</v>
      </c>
      <c r="ED260" s="13">
        <f t="shared" si="788"/>
        <v>0</v>
      </c>
      <c r="EE260" s="13">
        <f t="shared" si="789"/>
        <v>0</v>
      </c>
      <c r="EF260" s="13">
        <f t="shared" si="790"/>
        <v>0</v>
      </c>
      <c r="EG260" s="13">
        <f t="shared" si="791"/>
        <v>0</v>
      </c>
      <c r="EH260" s="13">
        <f t="shared" si="792"/>
        <v>0</v>
      </c>
      <c r="EI260" s="13">
        <f t="shared" si="793"/>
        <v>0</v>
      </c>
      <c r="EJ260" s="13">
        <f t="shared" si="794"/>
        <v>0</v>
      </c>
      <c r="EK260" s="13">
        <f t="shared" si="795"/>
        <v>1</v>
      </c>
      <c r="EL260" s="13">
        <f t="shared" si="796"/>
        <v>0</v>
      </c>
      <c r="EM260" s="13">
        <f t="shared" si="797"/>
        <v>0</v>
      </c>
      <c r="EN260" s="13">
        <f t="shared" si="798"/>
        <v>0</v>
      </c>
      <c r="EO260" s="13">
        <f t="shared" si="799"/>
        <v>0</v>
      </c>
      <c r="EP260" s="13">
        <f t="shared" si="800"/>
        <v>0</v>
      </c>
      <c r="EQ260" s="13">
        <f t="shared" si="801"/>
        <v>0</v>
      </c>
      <c r="ER260" s="13">
        <f t="shared" si="802"/>
        <v>0</v>
      </c>
      <c r="ES260" s="13">
        <f t="shared" si="803"/>
        <v>0</v>
      </c>
      <c r="ET260" s="13">
        <f t="shared" si="804"/>
        <v>0</v>
      </c>
      <c r="EU260" s="13">
        <f t="shared" si="805"/>
        <v>0</v>
      </c>
      <c r="EV260" s="13">
        <f t="shared" si="806"/>
        <v>0</v>
      </c>
      <c r="EW260" s="13">
        <f t="shared" si="807"/>
        <v>0</v>
      </c>
      <c r="EX260" s="13">
        <f t="shared" si="808"/>
        <v>0</v>
      </c>
      <c r="EY260" s="13">
        <f t="shared" si="809"/>
        <v>0</v>
      </c>
      <c r="EZ260" s="13">
        <f t="shared" si="810"/>
        <v>0</v>
      </c>
      <c r="FA260" s="13">
        <f t="shared" si="811"/>
        <v>0</v>
      </c>
      <c r="FB260" s="13">
        <f t="shared" si="812"/>
        <v>0</v>
      </c>
      <c r="FC260" s="13">
        <f t="shared" si="813"/>
        <v>0</v>
      </c>
      <c r="FD260" s="13">
        <f t="shared" si="814"/>
        <v>0</v>
      </c>
      <c r="FE260" s="13">
        <f t="shared" si="815"/>
        <v>0</v>
      </c>
      <c r="FF260" s="13">
        <f t="shared" si="816"/>
        <v>0</v>
      </c>
      <c r="FG260" s="13">
        <f t="shared" si="817"/>
        <v>0</v>
      </c>
      <c r="FH260" s="13">
        <f t="shared" si="818"/>
        <v>0</v>
      </c>
      <c r="FI260" s="13">
        <f t="shared" si="819"/>
        <v>0</v>
      </c>
      <c r="FJ260" s="13">
        <f t="shared" si="820"/>
        <v>0</v>
      </c>
      <c r="FK260" s="13">
        <f t="shared" si="821"/>
        <v>0</v>
      </c>
      <c r="FL260" s="13">
        <f t="shared" si="822"/>
        <v>0</v>
      </c>
      <c r="FM260" s="13">
        <f t="shared" si="823"/>
        <v>0</v>
      </c>
      <c r="FN260" s="13">
        <f t="shared" si="824"/>
        <v>0</v>
      </c>
      <c r="FO260" s="13">
        <f t="shared" si="825"/>
        <v>0</v>
      </c>
      <c r="FP260" s="13">
        <f t="shared" si="826"/>
        <v>0</v>
      </c>
      <c r="FQ260" s="13">
        <f t="shared" si="827"/>
        <v>0</v>
      </c>
      <c r="FR260" s="13">
        <f t="shared" si="828"/>
        <v>0</v>
      </c>
      <c r="FS260" s="13">
        <f t="shared" si="829"/>
        <v>0</v>
      </c>
      <c r="FT260" s="13">
        <f t="shared" si="830"/>
        <v>0</v>
      </c>
      <c r="FU260" s="13">
        <f t="shared" si="831"/>
        <v>0</v>
      </c>
      <c r="FV260" s="13">
        <f t="shared" si="832"/>
        <v>0</v>
      </c>
      <c r="FW260" s="13">
        <f t="shared" si="833"/>
        <v>0</v>
      </c>
      <c r="FX260" s="13">
        <f t="shared" si="834"/>
        <v>0</v>
      </c>
      <c r="FY260" s="13">
        <f t="shared" si="835"/>
        <v>0</v>
      </c>
      <c r="FZ260" s="13">
        <f t="shared" si="836"/>
        <v>0</v>
      </c>
      <c r="GA260" s="13">
        <f t="shared" si="837"/>
        <v>0</v>
      </c>
      <c r="GB260" s="13">
        <f t="shared" si="838"/>
        <v>0</v>
      </c>
      <c r="GC260" s="13">
        <f t="shared" si="839"/>
        <v>0</v>
      </c>
      <c r="GD260" s="13">
        <f t="shared" si="840"/>
        <v>0</v>
      </c>
      <c r="GE260" s="13">
        <f t="shared" si="841"/>
        <v>0</v>
      </c>
      <c r="GF260" s="13">
        <f t="shared" si="842"/>
        <v>0</v>
      </c>
      <c r="GG260" s="13">
        <f t="shared" si="843"/>
        <v>0</v>
      </c>
      <c r="GH260" s="30">
        <f t="shared" si="844"/>
        <v>2</v>
      </c>
    </row>
    <row r="261" spans="1:190">
      <c r="A261" s="2">
        <f>'database including 834 studies'!A261</f>
        <v>260</v>
      </c>
      <c r="B261" s="2">
        <f>'database including 834 studies'!J261</f>
        <v>1</v>
      </c>
      <c r="C261" s="2">
        <f>'database including 834 studies'!K261</f>
        <v>3</v>
      </c>
      <c r="D261" s="2">
        <f>'database including 834 studies'!L261</f>
        <v>1</v>
      </c>
      <c r="E261" s="2">
        <f>'database including 834 studies'!M261</f>
        <v>1</v>
      </c>
      <c r="F261" s="2">
        <f>'database including 834 studies'!N261</f>
        <v>1</v>
      </c>
      <c r="G261" s="2">
        <f>'database including 834 studies'!O261</f>
        <v>0</v>
      </c>
      <c r="H261" s="2">
        <f>'database including 834 studies'!P261</f>
        <v>0</v>
      </c>
      <c r="I261" s="2">
        <f>'database including 834 studies'!Q261</f>
        <v>0</v>
      </c>
      <c r="J261" s="2">
        <f>'database including 834 studies'!R261</f>
        <v>2016</v>
      </c>
      <c r="K261" s="29">
        <f>'database including 834 studies'!A791</f>
        <v>790</v>
      </c>
      <c r="L261" s="2">
        <f>'database including 834 studies'!J791</f>
        <v>0</v>
      </c>
      <c r="M261" s="2">
        <f>'database including 834 studies'!K791</f>
        <v>2</v>
      </c>
      <c r="N261" s="2">
        <f>'database including 834 studies'!L791</f>
        <v>0</v>
      </c>
      <c r="O261" s="2">
        <f>'database including 834 studies'!M791</f>
        <v>1</v>
      </c>
      <c r="P261" s="2">
        <f>'database including 834 studies'!N791</f>
        <v>1</v>
      </c>
      <c r="Q261" s="2">
        <f>'database including 834 studies'!O791</f>
        <v>0</v>
      </c>
      <c r="R261" s="2">
        <f>'database including 834 studies'!P791</f>
        <v>0</v>
      </c>
      <c r="S261" s="2">
        <f>'database including 834 studies'!Q791</f>
        <v>0</v>
      </c>
      <c r="T261" s="2">
        <f>'database including 834 studies'!R791</f>
        <v>2018</v>
      </c>
      <c r="V261" s="13">
        <f t="shared" si="676"/>
        <v>0</v>
      </c>
      <c r="W261" s="13">
        <f t="shared" si="677"/>
        <v>0</v>
      </c>
      <c r="X261" s="13">
        <f t="shared" si="678"/>
        <v>0</v>
      </c>
      <c r="Y261" s="13">
        <f t="shared" si="679"/>
        <v>0</v>
      </c>
      <c r="Z261" s="13">
        <f t="shared" si="680"/>
        <v>0</v>
      </c>
      <c r="AA261" s="13">
        <f t="shared" si="681"/>
        <v>0</v>
      </c>
      <c r="AB261" s="13">
        <f t="shared" si="682"/>
        <v>0</v>
      </c>
      <c r="AC261" s="13">
        <f t="shared" si="683"/>
        <v>0</v>
      </c>
      <c r="AD261" s="13">
        <f t="shared" si="684"/>
        <v>0</v>
      </c>
      <c r="AE261" s="13">
        <f t="shared" si="685"/>
        <v>0</v>
      </c>
      <c r="AF261" s="13">
        <f t="shared" si="686"/>
        <v>0</v>
      </c>
      <c r="AG261" s="13">
        <f t="shared" si="687"/>
        <v>0</v>
      </c>
      <c r="AH261" s="13">
        <f t="shared" si="688"/>
        <v>0</v>
      </c>
      <c r="AI261" s="13">
        <f t="shared" si="689"/>
        <v>0</v>
      </c>
      <c r="AJ261" s="13">
        <f t="shared" si="690"/>
        <v>0</v>
      </c>
      <c r="AK261" s="13">
        <f t="shared" si="691"/>
        <v>0</v>
      </c>
      <c r="AL261" s="13">
        <f t="shared" si="692"/>
        <v>0</v>
      </c>
      <c r="AM261" s="13">
        <f t="shared" si="693"/>
        <v>0</v>
      </c>
      <c r="AN261" s="13">
        <f t="shared" si="694"/>
        <v>0</v>
      </c>
      <c r="AO261" s="13">
        <f t="shared" si="695"/>
        <v>0</v>
      </c>
      <c r="AP261" s="13">
        <f t="shared" si="696"/>
        <v>0</v>
      </c>
      <c r="AQ261" s="13">
        <f t="shared" si="697"/>
        <v>0</v>
      </c>
      <c r="AR261" s="13">
        <f t="shared" si="698"/>
        <v>0</v>
      </c>
      <c r="AS261" s="13">
        <f t="shared" si="699"/>
        <v>0</v>
      </c>
      <c r="AT261" s="13">
        <f t="shared" si="700"/>
        <v>0</v>
      </c>
      <c r="AU261" s="13">
        <f t="shared" si="701"/>
        <v>0</v>
      </c>
      <c r="AV261" s="13">
        <f t="shared" si="702"/>
        <v>0</v>
      </c>
      <c r="AW261" s="13">
        <f t="shared" si="703"/>
        <v>0</v>
      </c>
      <c r="AX261" s="13">
        <f t="shared" si="704"/>
        <v>0</v>
      </c>
      <c r="AY261" s="13">
        <f t="shared" si="705"/>
        <v>0</v>
      </c>
      <c r="AZ261" s="13">
        <f t="shared" si="706"/>
        <v>0</v>
      </c>
      <c r="BA261" s="13">
        <f t="shared" si="707"/>
        <v>0</v>
      </c>
      <c r="BB261" s="13">
        <f t="shared" si="708"/>
        <v>0</v>
      </c>
      <c r="BC261" s="13">
        <f t="shared" si="709"/>
        <v>0</v>
      </c>
      <c r="BD261" s="13">
        <f t="shared" si="710"/>
        <v>0</v>
      </c>
      <c r="BE261" s="13">
        <f t="shared" si="711"/>
        <v>0</v>
      </c>
      <c r="BF261" s="13">
        <f t="shared" si="712"/>
        <v>0</v>
      </c>
      <c r="BG261" s="13">
        <f t="shared" si="713"/>
        <v>0</v>
      </c>
      <c r="BH261" s="13">
        <f t="shared" si="714"/>
        <v>0</v>
      </c>
      <c r="BI261" s="13">
        <f t="shared" si="715"/>
        <v>0</v>
      </c>
      <c r="BJ261" s="13">
        <f t="shared" si="716"/>
        <v>0</v>
      </c>
      <c r="BK261" s="13">
        <f t="shared" si="717"/>
        <v>1</v>
      </c>
      <c r="BL261" s="13">
        <f t="shared" si="718"/>
        <v>0</v>
      </c>
      <c r="BM261" s="13">
        <f t="shared" si="719"/>
        <v>0</v>
      </c>
      <c r="BN261" s="13">
        <f t="shared" si="720"/>
        <v>0</v>
      </c>
      <c r="BO261" s="13">
        <f t="shared" si="721"/>
        <v>0</v>
      </c>
      <c r="BP261" s="13">
        <f t="shared" si="722"/>
        <v>0</v>
      </c>
      <c r="BQ261" s="13">
        <f t="shared" si="723"/>
        <v>0</v>
      </c>
      <c r="BR261" s="13">
        <f t="shared" si="724"/>
        <v>0</v>
      </c>
      <c r="BS261" s="13">
        <f t="shared" si="725"/>
        <v>0</v>
      </c>
      <c r="BT261" s="13">
        <f t="shared" si="726"/>
        <v>0</v>
      </c>
      <c r="BU261" s="13">
        <f t="shared" si="727"/>
        <v>0</v>
      </c>
      <c r="BV261" s="13">
        <f t="shared" si="728"/>
        <v>0</v>
      </c>
      <c r="BW261" s="13">
        <f t="shared" si="729"/>
        <v>0</v>
      </c>
      <c r="BX261" s="13">
        <f t="shared" si="730"/>
        <v>0</v>
      </c>
      <c r="BY261" s="13">
        <f t="shared" si="731"/>
        <v>0</v>
      </c>
      <c r="BZ261" s="13">
        <f t="shared" si="732"/>
        <v>0</v>
      </c>
      <c r="CA261" s="13">
        <f t="shared" si="733"/>
        <v>0</v>
      </c>
      <c r="CB261" s="13">
        <f t="shared" si="734"/>
        <v>0</v>
      </c>
      <c r="CC261" s="13">
        <f t="shared" si="735"/>
        <v>0</v>
      </c>
      <c r="CD261" s="13">
        <f t="shared" si="736"/>
        <v>0</v>
      </c>
      <c r="CE261" s="13">
        <f t="shared" si="737"/>
        <v>0</v>
      </c>
      <c r="CF261" s="13">
        <f t="shared" si="738"/>
        <v>0</v>
      </c>
      <c r="CG261" s="13">
        <f t="shared" si="739"/>
        <v>0</v>
      </c>
      <c r="CH261" s="13">
        <f t="shared" si="740"/>
        <v>0</v>
      </c>
      <c r="CI261" s="13">
        <f t="shared" si="741"/>
        <v>0</v>
      </c>
      <c r="CJ261" s="13">
        <f t="shared" si="742"/>
        <v>0</v>
      </c>
      <c r="CK261" s="13">
        <f t="shared" si="743"/>
        <v>0</v>
      </c>
      <c r="CL261" s="13">
        <f t="shared" si="744"/>
        <v>0</v>
      </c>
      <c r="CM261" s="13">
        <f t="shared" si="745"/>
        <v>0</v>
      </c>
      <c r="CN261" s="13">
        <f t="shared" si="746"/>
        <v>0</v>
      </c>
      <c r="CO261" s="13">
        <f t="shared" si="747"/>
        <v>0</v>
      </c>
      <c r="CP261" s="13">
        <f t="shared" si="748"/>
        <v>0</v>
      </c>
      <c r="CQ261" s="13">
        <f t="shared" si="749"/>
        <v>0</v>
      </c>
      <c r="CR261" s="13">
        <f t="shared" si="750"/>
        <v>0</v>
      </c>
      <c r="CS261" s="13">
        <f t="shared" si="751"/>
        <v>0</v>
      </c>
      <c r="CT261" s="13">
        <f t="shared" si="752"/>
        <v>0</v>
      </c>
      <c r="CU261" s="13">
        <f t="shared" si="753"/>
        <v>0</v>
      </c>
      <c r="CV261" s="13">
        <f t="shared" si="754"/>
        <v>0</v>
      </c>
      <c r="CW261" s="13">
        <f t="shared" si="755"/>
        <v>0</v>
      </c>
      <c r="CX261" s="13">
        <f t="shared" si="756"/>
        <v>0</v>
      </c>
      <c r="CY261" s="13">
        <f t="shared" si="757"/>
        <v>0</v>
      </c>
      <c r="CZ261" s="13">
        <f t="shared" si="758"/>
        <v>0</v>
      </c>
      <c r="DA261" s="13">
        <f t="shared" si="759"/>
        <v>0</v>
      </c>
      <c r="DB261" s="13">
        <f t="shared" si="760"/>
        <v>0</v>
      </c>
      <c r="DC261" s="13">
        <f t="shared" si="761"/>
        <v>0</v>
      </c>
      <c r="DD261" s="13">
        <f t="shared" si="762"/>
        <v>0</v>
      </c>
      <c r="DE261" s="13">
        <f t="shared" si="763"/>
        <v>0</v>
      </c>
      <c r="DF261" s="13">
        <f t="shared" si="764"/>
        <v>0</v>
      </c>
      <c r="DG261" s="13">
        <f t="shared" si="765"/>
        <v>0</v>
      </c>
      <c r="DH261" s="13">
        <f t="shared" si="766"/>
        <v>0</v>
      </c>
      <c r="DI261" s="13">
        <f t="shared" si="767"/>
        <v>0</v>
      </c>
      <c r="DJ261" s="13">
        <f t="shared" si="768"/>
        <v>0</v>
      </c>
      <c r="DK261" s="13">
        <f t="shared" si="769"/>
        <v>0</v>
      </c>
      <c r="DL261" s="13">
        <f t="shared" si="770"/>
        <v>0</v>
      </c>
      <c r="DM261" s="13">
        <f t="shared" si="771"/>
        <v>0</v>
      </c>
      <c r="DN261" s="13">
        <f t="shared" si="772"/>
        <v>0</v>
      </c>
      <c r="DO261" s="13">
        <f t="shared" si="773"/>
        <v>0</v>
      </c>
      <c r="DP261" s="13">
        <f t="shared" si="774"/>
        <v>0</v>
      </c>
      <c r="DQ261" s="13">
        <f t="shared" si="775"/>
        <v>0</v>
      </c>
      <c r="DR261" s="13">
        <f t="shared" si="776"/>
        <v>0</v>
      </c>
      <c r="DS261" s="13">
        <f t="shared" si="777"/>
        <v>0</v>
      </c>
      <c r="DT261" s="13">
        <f t="shared" si="778"/>
        <v>0</v>
      </c>
      <c r="DU261" s="13">
        <f t="shared" si="779"/>
        <v>0</v>
      </c>
      <c r="DV261" s="13">
        <f t="shared" si="780"/>
        <v>0</v>
      </c>
      <c r="DW261" s="13">
        <f t="shared" si="781"/>
        <v>0</v>
      </c>
      <c r="DX261" s="13">
        <f t="shared" si="782"/>
        <v>0</v>
      </c>
      <c r="DY261" s="13">
        <f t="shared" si="783"/>
        <v>0</v>
      </c>
      <c r="DZ261" s="13">
        <f t="shared" si="784"/>
        <v>0</v>
      </c>
      <c r="EA261" s="13">
        <f t="shared" si="785"/>
        <v>0</v>
      </c>
      <c r="EB261" s="13">
        <f t="shared" si="786"/>
        <v>0</v>
      </c>
      <c r="EC261" s="13">
        <f t="shared" si="787"/>
        <v>0</v>
      </c>
      <c r="ED261" s="13">
        <f t="shared" si="788"/>
        <v>0</v>
      </c>
      <c r="EE261" s="13">
        <f t="shared" si="789"/>
        <v>0</v>
      </c>
      <c r="EF261" s="13">
        <f t="shared" si="790"/>
        <v>0</v>
      </c>
      <c r="EG261" s="13">
        <f t="shared" si="791"/>
        <v>1</v>
      </c>
      <c r="EH261" s="13">
        <f t="shared" si="792"/>
        <v>0</v>
      </c>
      <c r="EI261" s="13">
        <f t="shared" si="793"/>
        <v>0</v>
      </c>
      <c r="EJ261" s="13">
        <f t="shared" si="794"/>
        <v>0</v>
      </c>
      <c r="EK261" s="13">
        <f t="shared" si="795"/>
        <v>0</v>
      </c>
      <c r="EL261" s="13">
        <f t="shared" si="796"/>
        <v>0</v>
      </c>
      <c r="EM261" s="13">
        <f t="shared" si="797"/>
        <v>0</v>
      </c>
      <c r="EN261" s="13">
        <f t="shared" si="798"/>
        <v>0</v>
      </c>
      <c r="EO261" s="13">
        <f t="shared" si="799"/>
        <v>0</v>
      </c>
      <c r="EP261" s="13">
        <f t="shared" si="800"/>
        <v>0</v>
      </c>
      <c r="EQ261" s="13">
        <f t="shared" si="801"/>
        <v>0</v>
      </c>
      <c r="ER261" s="13">
        <f t="shared" si="802"/>
        <v>0</v>
      </c>
      <c r="ES261" s="13">
        <f t="shared" si="803"/>
        <v>0</v>
      </c>
      <c r="ET261" s="13">
        <f t="shared" si="804"/>
        <v>0</v>
      </c>
      <c r="EU261" s="13">
        <f t="shared" si="805"/>
        <v>0</v>
      </c>
      <c r="EV261" s="13">
        <f t="shared" si="806"/>
        <v>0</v>
      </c>
      <c r="EW261" s="13">
        <f t="shared" si="807"/>
        <v>0</v>
      </c>
      <c r="EX261" s="13">
        <f t="shared" si="808"/>
        <v>0</v>
      </c>
      <c r="EY261" s="13">
        <f t="shared" si="809"/>
        <v>0</v>
      </c>
      <c r="EZ261" s="13">
        <f t="shared" si="810"/>
        <v>0</v>
      </c>
      <c r="FA261" s="13">
        <f t="shared" si="811"/>
        <v>0</v>
      </c>
      <c r="FB261" s="13">
        <f t="shared" si="812"/>
        <v>0</v>
      </c>
      <c r="FC261" s="13">
        <f t="shared" si="813"/>
        <v>0</v>
      </c>
      <c r="FD261" s="13">
        <f t="shared" si="814"/>
        <v>0</v>
      </c>
      <c r="FE261" s="13">
        <f t="shared" si="815"/>
        <v>0</v>
      </c>
      <c r="FF261" s="13">
        <f t="shared" si="816"/>
        <v>0</v>
      </c>
      <c r="FG261" s="13">
        <f t="shared" si="817"/>
        <v>0</v>
      </c>
      <c r="FH261" s="13">
        <f t="shared" si="818"/>
        <v>0</v>
      </c>
      <c r="FI261" s="13">
        <f t="shared" si="819"/>
        <v>0</v>
      </c>
      <c r="FJ261" s="13">
        <f t="shared" si="820"/>
        <v>0</v>
      </c>
      <c r="FK261" s="13">
        <f t="shared" si="821"/>
        <v>0</v>
      </c>
      <c r="FL261" s="13">
        <f t="shared" si="822"/>
        <v>0</v>
      </c>
      <c r="FM261" s="13">
        <f t="shared" si="823"/>
        <v>0</v>
      </c>
      <c r="FN261" s="13">
        <f t="shared" si="824"/>
        <v>0</v>
      </c>
      <c r="FO261" s="13">
        <f t="shared" si="825"/>
        <v>0</v>
      </c>
      <c r="FP261" s="13">
        <f t="shared" si="826"/>
        <v>0</v>
      </c>
      <c r="FQ261" s="13">
        <f t="shared" si="827"/>
        <v>0</v>
      </c>
      <c r="FR261" s="13">
        <f t="shared" si="828"/>
        <v>0</v>
      </c>
      <c r="FS261" s="13">
        <f t="shared" si="829"/>
        <v>0</v>
      </c>
      <c r="FT261" s="13">
        <f t="shared" si="830"/>
        <v>0</v>
      </c>
      <c r="FU261" s="13">
        <f t="shared" si="831"/>
        <v>0</v>
      </c>
      <c r="FV261" s="13">
        <f t="shared" si="832"/>
        <v>0</v>
      </c>
      <c r="FW261" s="13">
        <f t="shared" si="833"/>
        <v>0</v>
      </c>
      <c r="FX261" s="13">
        <f t="shared" si="834"/>
        <v>0</v>
      </c>
      <c r="FY261" s="13">
        <f t="shared" si="835"/>
        <v>0</v>
      </c>
      <c r="FZ261" s="13">
        <f t="shared" si="836"/>
        <v>0</v>
      </c>
      <c r="GA261" s="13">
        <f t="shared" si="837"/>
        <v>0</v>
      </c>
      <c r="GB261" s="13">
        <f t="shared" si="838"/>
        <v>0</v>
      </c>
      <c r="GC261" s="13">
        <f t="shared" si="839"/>
        <v>0</v>
      </c>
      <c r="GD261" s="13">
        <f t="shared" si="840"/>
        <v>0</v>
      </c>
      <c r="GE261" s="13">
        <f t="shared" si="841"/>
        <v>0</v>
      </c>
      <c r="GF261" s="13">
        <f t="shared" si="842"/>
        <v>0</v>
      </c>
      <c r="GG261" s="13">
        <f t="shared" si="843"/>
        <v>0</v>
      </c>
      <c r="GH261" s="30">
        <f t="shared" si="844"/>
        <v>2</v>
      </c>
    </row>
    <row r="262" spans="1:190">
      <c r="A262" s="2">
        <f>'database including 834 studies'!A262</f>
        <v>261</v>
      </c>
      <c r="B262" s="2">
        <f>'database including 834 studies'!J262</f>
        <v>1</v>
      </c>
      <c r="C262" s="2">
        <f>'database including 834 studies'!K262</f>
        <v>3</v>
      </c>
      <c r="D262" s="2">
        <f>'database including 834 studies'!L262</f>
        <v>1</v>
      </c>
      <c r="E262" s="2">
        <f>'database including 834 studies'!M262</f>
        <v>1</v>
      </c>
      <c r="F262" s="2">
        <f>'database including 834 studies'!N262</f>
        <v>0</v>
      </c>
      <c r="G262" s="2">
        <f>'database including 834 studies'!O262</f>
        <v>0</v>
      </c>
      <c r="H262" s="2">
        <f>'database including 834 studies'!P262</f>
        <v>0</v>
      </c>
      <c r="I262" s="2">
        <f>'database including 834 studies'!Q262</f>
        <v>1</v>
      </c>
      <c r="J262" s="2">
        <f>'database including 834 studies'!R262</f>
        <v>2019</v>
      </c>
      <c r="K262" s="29">
        <f>'database including 834 studies'!A792</f>
        <v>791</v>
      </c>
      <c r="L262" s="2">
        <f>'database including 834 studies'!J792</f>
        <v>0</v>
      </c>
      <c r="M262" s="2">
        <f>'database including 834 studies'!K792</f>
        <v>2</v>
      </c>
      <c r="N262" s="2">
        <f>'database including 834 studies'!L792</f>
        <v>1</v>
      </c>
      <c r="O262" s="2">
        <f>'database including 834 studies'!M792</f>
        <v>0</v>
      </c>
      <c r="P262" s="2">
        <f>'database including 834 studies'!N792</f>
        <v>0</v>
      </c>
      <c r="Q262" s="2">
        <f>'database including 834 studies'!O792</f>
        <v>1</v>
      </c>
      <c r="R262" s="2">
        <f>'database including 834 studies'!P792</f>
        <v>0</v>
      </c>
      <c r="S262" s="2">
        <f>'database including 834 studies'!Q792</f>
        <v>0</v>
      </c>
      <c r="T262" s="2">
        <f>'database including 834 studies'!R792</f>
        <v>2022</v>
      </c>
      <c r="V262" s="13">
        <f t="shared" si="676"/>
        <v>0</v>
      </c>
      <c r="W262" s="13">
        <f t="shared" si="677"/>
        <v>0</v>
      </c>
      <c r="X262" s="13">
        <f t="shared" si="678"/>
        <v>0</v>
      </c>
      <c r="Y262" s="13">
        <f t="shared" si="679"/>
        <v>0</v>
      </c>
      <c r="Z262" s="13">
        <f t="shared" si="680"/>
        <v>0</v>
      </c>
      <c r="AA262" s="13">
        <f t="shared" si="681"/>
        <v>0</v>
      </c>
      <c r="AB262" s="13">
        <f t="shared" si="682"/>
        <v>0</v>
      </c>
      <c r="AC262" s="13">
        <f t="shared" si="683"/>
        <v>0</v>
      </c>
      <c r="AD262" s="13">
        <f t="shared" si="684"/>
        <v>0</v>
      </c>
      <c r="AE262" s="13">
        <f t="shared" si="685"/>
        <v>0</v>
      </c>
      <c r="AF262" s="13">
        <f t="shared" si="686"/>
        <v>0</v>
      </c>
      <c r="AG262" s="13">
        <f t="shared" si="687"/>
        <v>0</v>
      </c>
      <c r="AH262" s="13">
        <f t="shared" si="688"/>
        <v>0</v>
      </c>
      <c r="AI262" s="13">
        <f t="shared" si="689"/>
        <v>0</v>
      </c>
      <c r="AJ262" s="13">
        <f t="shared" si="690"/>
        <v>0</v>
      </c>
      <c r="AK262" s="13">
        <f t="shared" si="691"/>
        <v>0</v>
      </c>
      <c r="AL262" s="13">
        <f t="shared" si="692"/>
        <v>0</v>
      </c>
      <c r="AM262" s="13">
        <f t="shared" si="693"/>
        <v>0</v>
      </c>
      <c r="AN262" s="13">
        <f t="shared" si="694"/>
        <v>0</v>
      </c>
      <c r="AO262" s="13">
        <f t="shared" si="695"/>
        <v>0</v>
      </c>
      <c r="AP262" s="13">
        <f t="shared" si="696"/>
        <v>0</v>
      </c>
      <c r="AQ262" s="13">
        <f t="shared" si="697"/>
        <v>0</v>
      </c>
      <c r="AR262" s="13">
        <f t="shared" si="698"/>
        <v>0</v>
      </c>
      <c r="AS262" s="13">
        <f t="shared" si="699"/>
        <v>0</v>
      </c>
      <c r="AT262" s="13">
        <f t="shared" si="700"/>
        <v>0</v>
      </c>
      <c r="AU262" s="13">
        <f t="shared" si="701"/>
        <v>0</v>
      </c>
      <c r="AV262" s="13">
        <f t="shared" si="702"/>
        <v>0</v>
      </c>
      <c r="AW262" s="13">
        <f t="shared" si="703"/>
        <v>0</v>
      </c>
      <c r="AX262" s="13">
        <f t="shared" si="704"/>
        <v>0</v>
      </c>
      <c r="AY262" s="13">
        <f t="shared" si="705"/>
        <v>0</v>
      </c>
      <c r="AZ262" s="13">
        <f t="shared" si="706"/>
        <v>0</v>
      </c>
      <c r="BA262" s="13">
        <f t="shared" si="707"/>
        <v>0</v>
      </c>
      <c r="BB262" s="13">
        <f t="shared" si="708"/>
        <v>0</v>
      </c>
      <c r="BC262" s="13">
        <f t="shared" si="709"/>
        <v>0</v>
      </c>
      <c r="BD262" s="13">
        <f t="shared" si="710"/>
        <v>0</v>
      </c>
      <c r="BE262" s="13">
        <f t="shared" si="711"/>
        <v>0</v>
      </c>
      <c r="BF262" s="13">
        <f t="shared" si="712"/>
        <v>0</v>
      </c>
      <c r="BG262" s="13">
        <f t="shared" si="713"/>
        <v>0</v>
      </c>
      <c r="BH262" s="13">
        <f t="shared" si="714"/>
        <v>0</v>
      </c>
      <c r="BI262" s="13">
        <f t="shared" si="715"/>
        <v>0</v>
      </c>
      <c r="BJ262" s="13">
        <f t="shared" si="716"/>
        <v>0</v>
      </c>
      <c r="BK262" s="13">
        <f t="shared" si="717"/>
        <v>0</v>
      </c>
      <c r="BL262" s="13">
        <f t="shared" si="718"/>
        <v>0</v>
      </c>
      <c r="BM262" s="13">
        <f t="shared" si="719"/>
        <v>0</v>
      </c>
      <c r="BN262" s="13">
        <f t="shared" si="720"/>
        <v>1</v>
      </c>
      <c r="BO262" s="13">
        <f t="shared" si="721"/>
        <v>0</v>
      </c>
      <c r="BP262" s="13">
        <f t="shared" si="722"/>
        <v>0</v>
      </c>
      <c r="BQ262" s="13">
        <f t="shared" si="723"/>
        <v>0</v>
      </c>
      <c r="BR262" s="13">
        <f t="shared" si="724"/>
        <v>0</v>
      </c>
      <c r="BS262" s="13">
        <f t="shared" si="725"/>
        <v>0</v>
      </c>
      <c r="BT262" s="13">
        <f t="shared" si="726"/>
        <v>0</v>
      </c>
      <c r="BU262" s="13">
        <f t="shared" si="727"/>
        <v>0</v>
      </c>
      <c r="BV262" s="13">
        <f t="shared" si="728"/>
        <v>0</v>
      </c>
      <c r="BW262" s="13">
        <f t="shared" si="729"/>
        <v>0</v>
      </c>
      <c r="BX262" s="13">
        <f t="shared" si="730"/>
        <v>0</v>
      </c>
      <c r="BY262" s="13">
        <f t="shared" si="731"/>
        <v>0</v>
      </c>
      <c r="BZ262" s="13">
        <f t="shared" si="732"/>
        <v>0</v>
      </c>
      <c r="CA262" s="13">
        <f t="shared" si="733"/>
        <v>0</v>
      </c>
      <c r="CB262" s="13">
        <f t="shared" si="734"/>
        <v>0</v>
      </c>
      <c r="CC262" s="13">
        <f t="shared" si="735"/>
        <v>0</v>
      </c>
      <c r="CD262" s="13">
        <f t="shared" si="736"/>
        <v>0</v>
      </c>
      <c r="CE262" s="13">
        <f t="shared" si="737"/>
        <v>0</v>
      </c>
      <c r="CF262" s="13">
        <f t="shared" si="738"/>
        <v>0</v>
      </c>
      <c r="CG262" s="13">
        <f t="shared" si="739"/>
        <v>0</v>
      </c>
      <c r="CH262" s="13">
        <f t="shared" si="740"/>
        <v>0</v>
      </c>
      <c r="CI262" s="13">
        <f t="shared" si="741"/>
        <v>0</v>
      </c>
      <c r="CJ262" s="13">
        <f t="shared" si="742"/>
        <v>0</v>
      </c>
      <c r="CK262" s="13">
        <f t="shared" si="743"/>
        <v>0</v>
      </c>
      <c r="CL262" s="13">
        <f t="shared" si="744"/>
        <v>0</v>
      </c>
      <c r="CM262" s="13">
        <f t="shared" si="745"/>
        <v>0</v>
      </c>
      <c r="CN262" s="13">
        <f t="shared" si="746"/>
        <v>0</v>
      </c>
      <c r="CO262" s="13">
        <f t="shared" si="747"/>
        <v>0</v>
      </c>
      <c r="CP262" s="13">
        <f t="shared" si="748"/>
        <v>0</v>
      </c>
      <c r="CQ262" s="13">
        <f t="shared" si="749"/>
        <v>0</v>
      </c>
      <c r="CR262" s="13">
        <f t="shared" si="750"/>
        <v>0</v>
      </c>
      <c r="CS262" s="13">
        <f t="shared" si="751"/>
        <v>0</v>
      </c>
      <c r="CT262" s="13">
        <f t="shared" si="752"/>
        <v>0</v>
      </c>
      <c r="CU262" s="13">
        <f t="shared" si="753"/>
        <v>0</v>
      </c>
      <c r="CV262" s="13">
        <f t="shared" si="754"/>
        <v>0</v>
      </c>
      <c r="CW262" s="13">
        <f t="shared" si="755"/>
        <v>0</v>
      </c>
      <c r="CX262" s="13">
        <f t="shared" si="756"/>
        <v>0</v>
      </c>
      <c r="CY262" s="13">
        <f t="shared" si="757"/>
        <v>0</v>
      </c>
      <c r="CZ262" s="13">
        <f t="shared" si="758"/>
        <v>0</v>
      </c>
      <c r="DA262" s="13">
        <f t="shared" si="759"/>
        <v>0</v>
      </c>
      <c r="DB262" s="13">
        <f t="shared" si="760"/>
        <v>0</v>
      </c>
      <c r="DC262" s="13">
        <f t="shared" si="761"/>
        <v>0</v>
      </c>
      <c r="DD262" s="13">
        <f t="shared" si="762"/>
        <v>0</v>
      </c>
      <c r="DE262" s="13">
        <f t="shared" si="763"/>
        <v>0</v>
      </c>
      <c r="DF262" s="13">
        <f t="shared" si="764"/>
        <v>0</v>
      </c>
      <c r="DG262" s="13">
        <f t="shared" si="765"/>
        <v>0</v>
      </c>
      <c r="DH262" s="13">
        <f t="shared" si="766"/>
        <v>0</v>
      </c>
      <c r="DI262" s="13">
        <f t="shared" si="767"/>
        <v>0</v>
      </c>
      <c r="DJ262" s="13">
        <f t="shared" si="768"/>
        <v>0</v>
      </c>
      <c r="DK262" s="13">
        <f t="shared" si="769"/>
        <v>0</v>
      </c>
      <c r="DL262" s="13">
        <f t="shared" si="770"/>
        <v>0</v>
      </c>
      <c r="DM262" s="13">
        <f t="shared" si="771"/>
        <v>0</v>
      </c>
      <c r="DN262" s="13">
        <f t="shared" si="772"/>
        <v>0</v>
      </c>
      <c r="DO262" s="13">
        <f t="shared" si="773"/>
        <v>0</v>
      </c>
      <c r="DP262" s="13">
        <f t="shared" si="774"/>
        <v>0</v>
      </c>
      <c r="DQ262" s="13">
        <f t="shared" si="775"/>
        <v>0</v>
      </c>
      <c r="DR262" s="13">
        <f t="shared" si="776"/>
        <v>0</v>
      </c>
      <c r="DS262" s="13">
        <f t="shared" si="777"/>
        <v>0</v>
      </c>
      <c r="DT262" s="13">
        <f t="shared" si="778"/>
        <v>0</v>
      </c>
      <c r="DU262" s="13">
        <f t="shared" si="779"/>
        <v>0</v>
      </c>
      <c r="DV262" s="13">
        <f t="shared" si="780"/>
        <v>0</v>
      </c>
      <c r="DW262" s="13">
        <f t="shared" si="781"/>
        <v>0</v>
      </c>
      <c r="DX262" s="13">
        <f t="shared" si="782"/>
        <v>0</v>
      </c>
      <c r="DY262" s="13">
        <f t="shared" si="783"/>
        <v>0</v>
      </c>
      <c r="DZ262" s="13">
        <f t="shared" si="784"/>
        <v>0</v>
      </c>
      <c r="EA262" s="13">
        <f t="shared" si="785"/>
        <v>0</v>
      </c>
      <c r="EB262" s="13">
        <f t="shared" si="786"/>
        <v>0</v>
      </c>
      <c r="EC262" s="13">
        <f t="shared" si="787"/>
        <v>0</v>
      </c>
      <c r="ED262" s="13">
        <f t="shared" si="788"/>
        <v>0</v>
      </c>
      <c r="EE262" s="13">
        <f t="shared" si="789"/>
        <v>0</v>
      </c>
      <c r="EF262" s="13">
        <f t="shared" si="790"/>
        <v>0</v>
      </c>
      <c r="EG262" s="13">
        <f t="shared" si="791"/>
        <v>0</v>
      </c>
      <c r="EH262" s="13">
        <f t="shared" si="792"/>
        <v>0</v>
      </c>
      <c r="EI262" s="13">
        <f t="shared" si="793"/>
        <v>0</v>
      </c>
      <c r="EJ262" s="13">
        <f t="shared" si="794"/>
        <v>0</v>
      </c>
      <c r="EK262" s="13">
        <f t="shared" si="795"/>
        <v>1</v>
      </c>
      <c r="EL262" s="13">
        <f t="shared" si="796"/>
        <v>0</v>
      </c>
      <c r="EM262" s="13">
        <f t="shared" si="797"/>
        <v>0</v>
      </c>
      <c r="EN262" s="13">
        <f t="shared" si="798"/>
        <v>0</v>
      </c>
      <c r="EO262" s="13">
        <f t="shared" si="799"/>
        <v>0</v>
      </c>
      <c r="EP262" s="13">
        <f t="shared" si="800"/>
        <v>0</v>
      </c>
      <c r="EQ262" s="13">
        <f t="shared" si="801"/>
        <v>0</v>
      </c>
      <c r="ER262" s="13">
        <f t="shared" si="802"/>
        <v>0</v>
      </c>
      <c r="ES262" s="13">
        <f t="shared" si="803"/>
        <v>0</v>
      </c>
      <c r="ET262" s="13">
        <f t="shared" si="804"/>
        <v>0</v>
      </c>
      <c r="EU262" s="13">
        <f t="shared" si="805"/>
        <v>0</v>
      </c>
      <c r="EV262" s="13">
        <f t="shared" si="806"/>
        <v>0</v>
      </c>
      <c r="EW262" s="13">
        <f t="shared" si="807"/>
        <v>0</v>
      </c>
      <c r="EX262" s="13">
        <f t="shared" si="808"/>
        <v>0</v>
      </c>
      <c r="EY262" s="13">
        <f t="shared" si="809"/>
        <v>0</v>
      </c>
      <c r="EZ262" s="13">
        <f t="shared" si="810"/>
        <v>0</v>
      </c>
      <c r="FA262" s="13">
        <f t="shared" si="811"/>
        <v>0</v>
      </c>
      <c r="FB262" s="13">
        <f t="shared" si="812"/>
        <v>0</v>
      </c>
      <c r="FC262" s="13">
        <f t="shared" si="813"/>
        <v>0</v>
      </c>
      <c r="FD262" s="13">
        <f t="shared" si="814"/>
        <v>0</v>
      </c>
      <c r="FE262" s="13">
        <f t="shared" si="815"/>
        <v>0</v>
      </c>
      <c r="FF262" s="13">
        <f t="shared" si="816"/>
        <v>0</v>
      </c>
      <c r="FG262" s="13">
        <f t="shared" si="817"/>
        <v>0</v>
      </c>
      <c r="FH262" s="13">
        <f t="shared" si="818"/>
        <v>0</v>
      </c>
      <c r="FI262" s="13">
        <f t="shared" si="819"/>
        <v>0</v>
      </c>
      <c r="FJ262" s="13">
        <f t="shared" si="820"/>
        <v>0</v>
      </c>
      <c r="FK262" s="13">
        <f t="shared" si="821"/>
        <v>0</v>
      </c>
      <c r="FL262" s="13">
        <f t="shared" si="822"/>
        <v>0</v>
      </c>
      <c r="FM262" s="13">
        <f t="shared" si="823"/>
        <v>0</v>
      </c>
      <c r="FN262" s="13">
        <f t="shared" si="824"/>
        <v>0</v>
      </c>
      <c r="FO262" s="13">
        <f t="shared" si="825"/>
        <v>0</v>
      </c>
      <c r="FP262" s="13">
        <f t="shared" si="826"/>
        <v>0</v>
      </c>
      <c r="FQ262" s="13">
        <f t="shared" si="827"/>
        <v>0</v>
      </c>
      <c r="FR262" s="13">
        <f t="shared" si="828"/>
        <v>0</v>
      </c>
      <c r="FS262" s="13">
        <f t="shared" si="829"/>
        <v>0</v>
      </c>
      <c r="FT262" s="13">
        <f t="shared" si="830"/>
        <v>0</v>
      </c>
      <c r="FU262" s="13">
        <f t="shared" si="831"/>
        <v>0</v>
      </c>
      <c r="FV262" s="13">
        <f t="shared" si="832"/>
        <v>0</v>
      </c>
      <c r="FW262" s="13">
        <f t="shared" si="833"/>
        <v>0</v>
      </c>
      <c r="FX262" s="13">
        <f t="shared" si="834"/>
        <v>0</v>
      </c>
      <c r="FY262" s="13">
        <f t="shared" si="835"/>
        <v>0</v>
      </c>
      <c r="FZ262" s="13">
        <f t="shared" si="836"/>
        <v>0</v>
      </c>
      <c r="GA262" s="13">
        <f t="shared" si="837"/>
        <v>0</v>
      </c>
      <c r="GB262" s="13">
        <f t="shared" si="838"/>
        <v>0</v>
      </c>
      <c r="GC262" s="13">
        <f t="shared" si="839"/>
        <v>0</v>
      </c>
      <c r="GD262" s="13">
        <f t="shared" si="840"/>
        <v>0</v>
      </c>
      <c r="GE262" s="13">
        <f t="shared" si="841"/>
        <v>0</v>
      </c>
      <c r="GF262" s="13">
        <f t="shared" si="842"/>
        <v>0</v>
      </c>
      <c r="GG262" s="13">
        <f t="shared" si="843"/>
        <v>0</v>
      </c>
      <c r="GH262" s="30">
        <f t="shared" si="844"/>
        <v>2</v>
      </c>
    </row>
    <row r="263" spans="1:190">
      <c r="A263" s="2">
        <f>'database including 834 studies'!A263</f>
        <v>262</v>
      </c>
      <c r="B263" s="2">
        <f>'database including 834 studies'!J263</f>
        <v>1</v>
      </c>
      <c r="C263" s="2">
        <f>'database including 834 studies'!K263</f>
        <v>3</v>
      </c>
      <c r="D263" s="2">
        <f>'database including 834 studies'!L263</f>
        <v>0</v>
      </c>
      <c r="E263" s="2">
        <f>'database including 834 studies'!M263</f>
        <v>1</v>
      </c>
      <c r="F263" s="2">
        <f>'database including 834 studies'!N263</f>
        <v>1</v>
      </c>
      <c r="G263" s="2">
        <f>'database including 834 studies'!O263</f>
        <v>1</v>
      </c>
      <c r="H263" s="2">
        <f>'database including 834 studies'!P263</f>
        <v>0</v>
      </c>
      <c r="I263" s="2">
        <f>'database including 834 studies'!Q263</f>
        <v>0</v>
      </c>
      <c r="J263" s="2">
        <f>'database including 834 studies'!R263</f>
        <v>2022</v>
      </c>
      <c r="K263" s="29">
        <f>'database including 834 studies'!A793</f>
        <v>792</v>
      </c>
      <c r="L263" s="2">
        <f>'database including 834 studies'!J793</f>
        <v>0</v>
      </c>
      <c r="M263" s="2">
        <f>'database including 834 studies'!K793</f>
        <v>2</v>
      </c>
      <c r="N263" s="2">
        <f>'database including 834 studies'!L793</f>
        <v>0</v>
      </c>
      <c r="O263" s="2">
        <f>'database including 834 studies'!M793</f>
        <v>1</v>
      </c>
      <c r="P263" s="2">
        <f>'database including 834 studies'!N793</f>
        <v>0</v>
      </c>
      <c r="Q263" s="2">
        <f>'database including 834 studies'!O793</f>
        <v>1</v>
      </c>
      <c r="R263" s="2">
        <f>'database including 834 studies'!P793</f>
        <v>0</v>
      </c>
      <c r="S263" s="2">
        <f>'database including 834 studies'!Q793</f>
        <v>0</v>
      </c>
      <c r="T263" s="2">
        <f>'database including 834 studies'!R793</f>
        <v>2017</v>
      </c>
      <c r="V263" s="13">
        <f t="shared" si="676"/>
        <v>0</v>
      </c>
      <c r="W263" s="13">
        <f t="shared" si="677"/>
        <v>0</v>
      </c>
      <c r="X263" s="13">
        <f t="shared" si="678"/>
        <v>0</v>
      </c>
      <c r="Y263" s="13">
        <f t="shared" si="679"/>
        <v>0</v>
      </c>
      <c r="Z263" s="13">
        <f t="shared" si="680"/>
        <v>0</v>
      </c>
      <c r="AA263" s="13">
        <f t="shared" si="681"/>
        <v>0</v>
      </c>
      <c r="AB263" s="13">
        <f t="shared" si="682"/>
        <v>0</v>
      </c>
      <c r="AC263" s="13">
        <f t="shared" si="683"/>
        <v>0</v>
      </c>
      <c r="AD263" s="13">
        <f t="shared" si="684"/>
        <v>0</v>
      </c>
      <c r="AE263" s="13">
        <f t="shared" si="685"/>
        <v>0</v>
      </c>
      <c r="AF263" s="13">
        <f t="shared" si="686"/>
        <v>0</v>
      </c>
      <c r="AG263" s="13">
        <f t="shared" si="687"/>
        <v>0</v>
      </c>
      <c r="AH263" s="13">
        <f t="shared" si="688"/>
        <v>0</v>
      </c>
      <c r="AI263" s="13">
        <f t="shared" si="689"/>
        <v>0</v>
      </c>
      <c r="AJ263" s="13">
        <f t="shared" si="690"/>
        <v>0</v>
      </c>
      <c r="AK263" s="13">
        <f t="shared" si="691"/>
        <v>0</v>
      </c>
      <c r="AL263" s="13">
        <f t="shared" si="692"/>
        <v>0</v>
      </c>
      <c r="AM263" s="13">
        <f t="shared" si="693"/>
        <v>0</v>
      </c>
      <c r="AN263" s="13">
        <f t="shared" si="694"/>
        <v>0</v>
      </c>
      <c r="AO263" s="13">
        <f t="shared" si="695"/>
        <v>0</v>
      </c>
      <c r="AP263" s="13">
        <f t="shared" si="696"/>
        <v>0</v>
      </c>
      <c r="AQ263" s="13">
        <f t="shared" si="697"/>
        <v>0</v>
      </c>
      <c r="AR263" s="13">
        <f t="shared" si="698"/>
        <v>0</v>
      </c>
      <c r="AS263" s="13">
        <f t="shared" si="699"/>
        <v>0</v>
      </c>
      <c r="AT263" s="13">
        <f t="shared" si="700"/>
        <v>0</v>
      </c>
      <c r="AU263" s="13">
        <f t="shared" si="701"/>
        <v>0</v>
      </c>
      <c r="AV263" s="13">
        <f t="shared" si="702"/>
        <v>0</v>
      </c>
      <c r="AW263" s="13">
        <f t="shared" si="703"/>
        <v>0</v>
      </c>
      <c r="AX263" s="13">
        <f t="shared" si="704"/>
        <v>0</v>
      </c>
      <c r="AY263" s="13">
        <f t="shared" si="705"/>
        <v>0</v>
      </c>
      <c r="AZ263" s="13">
        <f t="shared" si="706"/>
        <v>0</v>
      </c>
      <c r="BA263" s="13">
        <f t="shared" si="707"/>
        <v>0</v>
      </c>
      <c r="BB263" s="13">
        <f t="shared" si="708"/>
        <v>0</v>
      </c>
      <c r="BC263" s="13">
        <f t="shared" si="709"/>
        <v>0</v>
      </c>
      <c r="BD263" s="13">
        <f t="shared" si="710"/>
        <v>0</v>
      </c>
      <c r="BE263" s="13">
        <f t="shared" si="711"/>
        <v>0</v>
      </c>
      <c r="BF263" s="13">
        <f t="shared" si="712"/>
        <v>0</v>
      </c>
      <c r="BG263" s="13">
        <f t="shared" si="713"/>
        <v>0</v>
      </c>
      <c r="BH263" s="13">
        <f t="shared" si="714"/>
        <v>0</v>
      </c>
      <c r="BI263" s="13">
        <f t="shared" si="715"/>
        <v>0</v>
      </c>
      <c r="BJ263" s="13">
        <f t="shared" si="716"/>
        <v>0</v>
      </c>
      <c r="BK263" s="13">
        <f t="shared" si="717"/>
        <v>0</v>
      </c>
      <c r="BL263" s="13">
        <f t="shared" si="718"/>
        <v>0</v>
      </c>
      <c r="BM263" s="13">
        <f t="shared" si="719"/>
        <v>0</v>
      </c>
      <c r="BN263" s="13">
        <f t="shared" si="720"/>
        <v>0</v>
      </c>
      <c r="BO263" s="13">
        <f t="shared" si="721"/>
        <v>0</v>
      </c>
      <c r="BP263" s="13">
        <f t="shared" si="722"/>
        <v>0</v>
      </c>
      <c r="BQ263" s="13">
        <f t="shared" si="723"/>
        <v>1</v>
      </c>
      <c r="BR263" s="13">
        <f t="shared" si="724"/>
        <v>0</v>
      </c>
      <c r="BS263" s="13">
        <f t="shared" si="725"/>
        <v>0</v>
      </c>
      <c r="BT263" s="13">
        <f t="shared" si="726"/>
        <v>0</v>
      </c>
      <c r="BU263" s="13">
        <f t="shared" si="727"/>
        <v>0</v>
      </c>
      <c r="BV263" s="13">
        <f t="shared" si="728"/>
        <v>0</v>
      </c>
      <c r="BW263" s="13">
        <f t="shared" si="729"/>
        <v>0</v>
      </c>
      <c r="BX263" s="13">
        <f t="shared" si="730"/>
        <v>0</v>
      </c>
      <c r="BY263" s="13">
        <f t="shared" si="731"/>
        <v>0</v>
      </c>
      <c r="BZ263" s="13">
        <f t="shared" si="732"/>
        <v>0</v>
      </c>
      <c r="CA263" s="13">
        <f t="shared" si="733"/>
        <v>0</v>
      </c>
      <c r="CB263" s="13">
        <f t="shared" si="734"/>
        <v>0</v>
      </c>
      <c r="CC263" s="13">
        <f t="shared" si="735"/>
        <v>0</v>
      </c>
      <c r="CD263" s="13">
        <f t="shared" si="736"/>
        <v>0</v>
      </c>
      <c r="CE263" s="13">
        <f t="shared" si="737"/>
        <v>0</v>
      </c>
      <c r="CF263" s="13">
        <f t="shared" si="738"/>
        <v>0</v>
      </c>
      <c r="CG263" s="13">
        <f t="shared" si="739"/>
        <v>0</v>
      </c>
      <c r="CH263" s="13">
        <f t="shared" si="740"/>
        <v>0</v>
      </c>
      <c r="CI263" s="13">
        <f t="shared" si="741"/>
        <v>0</v>
      </c>
      <c r="CJ263" s="13">
        <f t="shared" si="742"/>
        <v>0</v>
      </c>
      <c r="CK263" s="13">
        <f t="shared" si="743"/>
        <v>0</v>
      </c>
      <c r="CL263" s="13">
        <f t="shared" si="744"/>
        <v>0</v>
      </c>
      <c r="CM263" s="13">
        <f t="shared" si="745"/>
        <v>0</v>
      </c>
      <c r="CN263" s="13">
        <f t="shared" si="746"/>
        <v>0</v>
      </c>
      <c r="CO263" s="13">
        <f t="shared" si="747"/>
        <v>0</v>
      </c>
      <c r="CP263" s="13">
        <f t="shared" si="748"/>
        <v>0</v>
      </c>
      <c r="CQ263" s="13">
        <f t="shared" si="749"/>
        <v>0</v>
      </c>
      <c r="CR263" s="13">
        <f t="shared" si="750"/>
        <v>0</v>
      </c>
      <c r="CS263" s="13">
        <f t="shared" si="751"/>
        <v>0</v>
      </c>
      <c r="CT263" s="13">
        <f t="shared" si="752"/>
        <v>0</v>
      </c>
      <c r="CU263" s="13">
        <f t="shared" si="753"/>
        <v>0</v>
      </c>
      <c r="CV263" s="13">
        <f t="shared" si="754"/>
        <v>0</v>
      </c>
      <c r="CW263" s="13">
        <f t="shared" si="755"/>
        <v>0</v>
      </c>
      <c r="CX263" s="13">
        <f t="shared" si="756"/>
        <v>0</v>
      </c>
      <c r="CY263" s="13">
        <f t="shared" si="757"/>
        <v>0</v>
      </c>
      <c r="CZ263" s="13">
        <f t="shared" si="758"/>
        <v>0</v>
      </c>
      <c r="DA263" s="13">
        <f t="shared" si="759"/>
        <v>0</v>
      </c>
      <c r="DB263" s="13">
        <f t="shared" si="760"/>
        <v>0</v>
      </c>
      <c r="DC263" s="13">
        <f t="shared" si="761"/>
        <v>0</v>
      </c>
      <c r="DD263" s="13">
        <f t="shared" si="762"/>
        <v>0</v>
      </c>
      <c r="DE263" s="13">
        <f t="shared" si="763"/>
        <v>0</v>
      </c>
      <c r="DF263" s="13">
        <f t="shared" si="764"/>
        <v>0</v>
      </c>
      <c r="DG263" s="13">
        <f t="shared" si="765"/>
        <v>0</v>
      </c>
      <c r="DH263" s="13">
        <f t="shared" si="766"/>
        <v>0</v>
      </c>
      <c r="DI263" s="13">
        <f t="shared" si="767"/>
        <v>0</v>
      </c>
      <c r="DJ263" s="13">
        <f t="shared" si="768"/>
        <v>0</v>
      </c>
      <c r="DK263" s="13">
        <f t="shared" si="769"/>
        <v>0</v>
      </c>
      <c r="DL263" s="13">
        <f t="shared" si="770"/>
        <v>0</v>
      </c>
      <c r="DM263" s="13">
        <f t="shared" si="771"/>
        <v>0</v>
      </c>
      <c r="DN263" s="13">
        <f t="shared" si="772"/>
        <v>0</v>
      </c>
      <c r="DO263" s="13">
        <f t="shared" si="773"/>
        <v>0</v>
      </c>
      <c r="DP263" s="13">
        <f t="shared" si="774"/>
        <v>0</v>
      </c>
      <c r="DQ263" s="13">
        <f t="shared" si="775"/>
        <v>0</v>
      </c>
      <c r="DR263" s="13">
        <f t="shared" si="776"/>
        <v>0</v>
      </c>
      <c r="DS263" s="13">
        <f t="shared" si="777"/>
        <v>0</v>
      </c>
      <c r="DT263" s="13">
        <f t="shared" si="778"/>
        <v>0</v>
      </c>
      <c r="DU263" s="13">
        <f t="shared" si="779"/>
        <v>0</v>
      </c>
      <c r="DV263" s="13">
        <f t="shared" si="780"/>
        <v>0</v>
      </c>
      <c r="DW263" s="13">
        <f t="shared" si="781"/>
        <v>0</v>
      </c>
      <c r="DX263" s="13">
        <f t="shared" si="782"/>
        <v>0</v>
      </c>
      <c r="DY263" s="13">
        <f t="shared" si="783"/>
        <v>0</v>
      </c>
      <c r="DZ263" s="13">
        <f t="shared" si="784"/>
        <v>0</v>
      </c>
      <c r="EA263" s="13">
        <f t="shared" si="785"/>
        <v>0</v>
      </c>
      <c r="EB263" s="13">
        <f t="shared" si="786"/>
        <v>0</v>
      </c>
      <c r="EC263" s="13">
        <f t="shared" si="787"/>
        <v>0</v>
      </c>
      <c r="ED263" s="13">
        <f t="shared" si="788"/>
        <v>0</v>
      </c>
      <c r="EE263" s="13">
        <f t="shared" si="789"/>
        <v>0</v>
      </c>
      <c r="EF263" s="13">
        <f t="shared" si="790"/>
        <v>1</v>
      </c>
      <c r="EG263" s="13">
        <f t="shared" si="791"/>
        <v>0</v>
      </c>
      <c r="EH263" s="13">
        <f t="shared" si="792"/>
        <v>0</v>
      </c>
      <c r="EI263" s="13">
        <f t="shared" si="793"/>
        <v>0</v>
      </c>
      <c r="EJ263" s="13">
        <f t="shared" si="794"/>
        <v>0</v>
      </c>
      <c r="EK263" s="13">
        <f t="shared" si="795"/>
        <v>0</v>
      </c>
      <c r="EL263" s="13">
        <f t="shared" si="796"/>
        <v>0</v>
      </c>
      <c r="EM263" s="13">
        <f t="shared" si="797"/>
        <v>0</v>
      </c>
      <c r="EN263" s="13">
        <f t="shared" si="798"/>
        <v>0</v>
      </c>
      <c r="EO263" s="13">
        <f t="shared" si="799"/>
        <v>0</v>
      </c>
      <c r="EP263" s="13">
        <f t="shared" si="800"/>
        <v>0</v>
      </c>
      <c r="EQ263" s="13">
        <f t="shared" si="801"/>
        <v>0</v>
      </c>
      <c r="ER263" s="13">
        <f t="shared" si="802"/>
        <v>0</v>
      </c>
      <c r="ES263" s="13">
        <f t="shared" si="803"/>
        <v>0</v>
      </c>
      <c r="ET263" s="13">
        <f t="shared" si="804"/>
        <v>0</v>
      </c>
      <c r="EU263" s="13">
        <f t="shared" si="805"/>
        <v>0</v>
      </c>
      <c r="EV263" s="13">
        <f t="shared" si="806"/>
        <v>0</v>
      </c>
      <c r="EW263" s="13">
        <f t="shared" si="807"/>
        <v>0</v>
      </c>
      <c r="EX263" s="13">
        <f t="shared" si="808"/>
        <v>0</v>
      </c>
      <c r="EY263" s="13">
        <f t="shared" si="809"/>
        <v>0</v>
      </c>
      <c r="EZ263" s="13">
        <f t="shared" si="810"/>
        <v>0</v>
      </c>
      <c r="FA263" s="13">
        <f t="shared" si="811"/>
        <v>0</v>
      </c>
      <c r="FB263" s="13">
        <f t="shared" si="812"/>
        <v>0</v>
      </c>
      <c r="FC263" s="13">
        <f t="shared" si="813"/>
        <v>0</v>
      </c>
      <c r="FD263" s="13">
        <f t="shared" si="814"/>
        <v>0</v>
      </c>
      <c r="FE263" s="13">
        <f t="shared" si="815"/>
        <v>0</v>
      </c>
      <c r="FF263" s="13">
        <f t="shared" si="816"/>
        <v>0</v>
      </c>
      <c r="FG263" s="13">
        <f t="shared" si="817"/>
        <v>0</v>
      </c>
      <c r="FH263" s="13">
        <f t="shared" si="818"/>
        <v>0</v>
      </c>
      <c r="FI263" s="13">
        <f t="shared" si="819"/>
        <v>0</v>
      </c>
      <c r="FJ263" s="13">
        <f t="shared" si="820"/>
        <v>0</v>
      </c>
      <c r="FK263" s="13">
        <f t="shared" si="821"/>
        <v>0</v>
      </c>
      <c r="FL263" s="13">
        <f t="shared" si="822"/>
        <v>0</v>
      </c>
      <c r="FM263" s="13">
        <f t="shared" si="823"/>
        <v>0</v>
      </c>
      <c r="FN263" s="13">
        <f t="shared" si="824"/>
        <v>0</v>
      </c>
      <c r="FO263" s="13">
        <f t="shared" si="825"/>
        <v>0</v>
      </c>
      <c r="FP263" s="13">
        <f t="shared" si="826"/>
        <v>0</v>
      </c>
      <c r="FQ263" s="13">
        <f t="shared" si="827"/>
        <v>0</v>
      </c>
      <c r="FR263" s="13">
        <f t="shared" si="828"/>
        <v>0</v>
      </c>
      <c r="FS263" s="13">
        <f t="shared" si="829"/>
        <v>0</v>
      </c>
      <c r="FT263" s="13">
        <f t="shared" si="830"/>
        <v>0</v>
      </c>
      <c r="FU263" s="13">
        <f t="shared" si="831"/>
        <v>0</v>
      </c>
      <c r="FV263" s="13">
        <f t="shared" si="832"/>
        <v>0</v>
      </c>
      <c r="FW263" s="13">
        <f t="shared" si="833"/>
        <v>0</v>
      </c>
      <c r="FX263" s="13">
        <f t="shared" si="834"/>
        <v>0</v>
      </c>
      <c r="FY263" s="13">
        <f t="shared" si="835"/>
        <v>0</v>
      </c>
      <c r="FZ263" s="13">
        <f t="shared" si="836"/>
        <v>0</v>
      </c>
      <c r="GA263" s="13">
        <f t="shared" si="837"/>
        <v>0</v>
      </c>
      <c r="GB263" s="13">
        <f t="shared" si="838"/>
        <v>0</v>
      </c>
      <c r="GC263" s="13">
        <f t="shared" si="839"/>
        <v>0</v>
      </c>
      <c r="GD263" s="13">
        <f t="shared" si="840"/>
        <v>0</v>
      </c>
      <c r="GE263" s="13">
        <f t="shared" si="841"/>
        <v>0</v>
      </c>
      <c r="GF263" s="13">
        <f t="shared" si="842"/>
        <v>0</v>
      </c>
      <c r="GG263" s="13">
        <f t="shared" si="843"/>
        <v>0</v>
      </c>
      <c r="GH263" s="30">
        <f t="shared" si="844"/>
        <v>2</v>
      </c>
    </row>
    <row r="264" spans="1:190">
      <c r="A264" s="2">
        <f>'database including 834 studies'!A264</f>
        <v>263</v>
      </c>
      <c r="B264" s="2">
        <f>'database including 834 studies'!J264</f>
        <v>1</v>
      </c>
      <c r="C264" s="2">
        <f>'database including 834 studies'!K264</f>
        <v>3</v>
      </c>
      <c r="D264" s="2">
        <f>'database including 834 studies'!L264</f>
        <v>0</v>
      </c>
      <c r="E264" s="2">
        <f>'database including 834 studies'!M264</f>
        <v>1</v>
      </c>
      <c r="F264" s="2">
        <f>'database including 834 studies'!N264</f>
        <v>1</v>
      </c>
      <c r="G264" s="2">
        <f>'database including 834 studies'!O264</f>
        <v>1</v>
      </c>
      <c r="H264" s="2">
        <f>'database including 834 studies'!P264</f>
        <v>0</v>
      </c>
      <c r="I264" s="2">
        <f>'database including 834 studies'!Q264</f>
        <v>0</v>
      </c>
      <c r="J264" s="2">
        <f>'database including 834 studies'!R264</f>
        <v>2018</v>
      </c>
      <c r="K264" s="29">
        <f>'database including 834 studies'!A794</f>
        <v>793</v>
      </c>
      <c r="L264" s="2">
        <f>'database including 834 studies'!J794</f>
        <v>0</v>
      </c>
      <c r="M264" s="2">
        <f>'database including 834 studies'!K794</f>
        <v>2</v>
      </c>
      <c r="N264" s="2">
        <f>'database including 834 studies'!L794</f>
        <v>1</v>
      </c>
      <c r="O264" s="2">
        <f>'database including 834 studies'!M794</f>
        <v>1</v>
      </c>
      <c r="P264" s="2">
        <f>'database including 834 studies'!N794</f>
        <v>0</v>
      </c>
      <c r="Q264" s="2">
        <f>'database including 834 studies'!O794</f>
        <v>0</v>
      </c>
      <c r="R264" s="2">
        <f>'database including 834 studies'!P794</f>
        <v>0</v>
      </c>
      <c r="S264" s="2">
        <f>'database including 834 studies'!Q794</f>
        <v>0</v>
      </c>
      <c r="T264" s="2">
        <f>'database including 834 studies'!R794</f>
        <v>2017</v>
      </c>
      <c r="V264" s="13">
        <f t="shared" si="676"/>
        <v>0</v>
      </c>
      <c r="W264" s="13">
        <f t="shared" si="677"/>
        <v>0</v>
      </c>
      <c r="X264" s="13">
        <f t="shared" si="678"/>
        <v>0</v>
      </c>
      <c r="Y264" s="13">
        <f t="shared" si="679"/>
        <v>0</v>
      </c>
      <c r="Z264" s="13">
        <f t="shared" si="680"/>
        <v>0</v>
      </c>
      <c r="AA264" s="13">
        <f t="shared" si="681"/>
        <v>0</v>
      </c>
      <c r="AB264" s="13">
        <f t="shared" si="682"/>
        <v>0</v>
      </c>
      <c r="AC264" s="13">
        <f t="shared" si="683"/>
        <v>0</v>
      </c>
      <c r="AD264" s="13">
        <f t="shared" si="684"/>
        <v>0</v>
      </c>
      <c r="AE264" s="13">
        <f t="shared" si="685"/>
        <v>0</v>
      </c>
      <c r="AF264" s="13">
        <f t="shared" si="686"/>
        <v>0</v>
      </c>
      <c r="AG264" s="13">
        <f t="shared" si="687"/>
        <v>0</v>
      </c>
      <c r="AH264" s="13">
        <f t="shared" si="688"/>
        <v>0</v>
      </c>
      <c r="AI264" s="13">
        <f t="shared" si="689"/>
        <v>0</v>
      </c>
      <c r="AJ264" s="13">
        <f t="shared" si="690"/>
        <v>0</v>
      </c>
      <c r="AK264" s="13">
        <f t="shared" si="691"/>
        <v>0</v>
      </c>
      <c r="AL264" s="13">
        <f t="shared" si="692"/>
        <v>0</v>
      </c>
      <c r="AM264" s="13">
        <f t="shared" si="693"/>
        <v>0</v>
      </c>
      <c r="AN264" s="13">
        <f t="shared" si="694"/>
        <v>0</v>
      </c>
      <c r="AO264" s="13">
        <f t="shared" si="695"/>
        <v>0</v>
      </c>
      <c r="AP264" s="13">
        <f t="shared" si="696"/>
        <v>0</v>
      </c>
      <c r="AQ264" s="13">
        <f t="shared" si="697"/>
        <v>0</v>
      </c>
      <c r="AR264" s="13">
        <f t="shared" si="698"/>
        <v>0</v>
      </c>
      <c r="AS264" s="13">
        <f t="shared" si="699"/>
        <v>0</v>
      </c>
      <c r="AT264" s="13">
        <f t="shared" si="700"/>
        <v>0</v>
      </c>
      <c r="AU264" s="13">
        <f t="shared" si="701"/>
        <v>0</v>
      </c>
      <c r="AV264" s="13">
        <f t="shared" si="702"/>
        <v>0</v>
      </c>
      <c r="AW264" s="13">
        <f t="shared" si="703"/>
        <v>0</v>
      </c>
      <c r="AX264" s="13">
        <f t="shared" si="704"/>
        <v>0</v>
      </c>
      <c r="AY264" s="13">
        <f t="shared" si="705"/>
        <v>0</v>
      </c>
      <c r="AZ264" s="13">
        <f t="shared" si="706"/>
        <v>0</v>
      </c>
      <c r="BA264" s="13">
        <f t="shared" si="707"/>
        <v>0</v>
      </c>
      <c r="BB264" s="13">
        <f t="shared" si="708"/>
        <v>0</v>
      </c>
      <c r="BC264" s="13">
        <f t="shared" si="709"/>
        <v>0</v>
      </c>
      <c r="BD264" s="13">
        <f t="shared" si="710"/>
        <v>0</v>
      </c>
      <c r="BE264" s="13">
        <f t="shared" si="711"/>
        <v>0</v>
      </c>
      <c r="BF264" s="13">
        <f t="shared" si="712"/>
        <v>0</v>
      </c>
      <c r="BG264" s="13">
        <f t="shared" si="713"/>
        <v>0</v>
      </c>
      <c r="BH264" s="13">
        <f t="shared" si="714"/>
        <v>0</v>
      </c>
      <c r="BI264" s="13">
        <f t="shared" si="715"/>
        <v>0</v>
      </c>
      <c r="BJ264" s="13">
        <f t="shared" si="716"/>
        <v>0</v>
      </c>
      <c r="BK264" s="13">
        <f t="shared" si="717"/>
        <v>0</v>
      </c>
      <c r="BL264" s="13">
        <f t="shared" si="718"/>
        <v>0</v>
      </c>
      <c r="BM264" s="13">
        <f t="shared" si="719"/>
        <v>1</v>
      </c>
      <c r="BN264" s="13">
        <f t="shared" si="720"/>
        <v>0</v>
      </c>
      <c r="BO264" s="13">
        <f t="shared" si="721"/>
        <v>0</v>
      </c>
      <c r="BP264" s="13">
        <f t="shared" si="722"/>
        <v>0</v>
      </c>
      <c r="BQ264" s="13">
        <f t="shared" si="723"/>
        <v>0</v>
      </c>
      <c r="BR264" s="13">
        <f t="shared" si="724"/>
        <v>0</v>
      </c>
      <c r="BS264" s="13">
        <f t="shared" si="725"/>
        <v>0</v>
      </c>
      <c r="BT264" s="13">
        <f t="shared" si="726"/>
        <v>0</v>
      </c>
      <c r="BU264" s="13">
        <f t="shared" si="727"/>
        <v>0</v>
      </c>
      <c r="BV264" s="13">
        <f t="shared" si="728"/>
        <v>0</v>
      </c>
      <c r="BW264" s="13">
        <f t="shared" si="729"/>
        <v>0</v>
      </c>
      <c r="BX264" s="13">
        <f t="shared" si="730"/>
        <v>0</v>
      </c>
      <c r="BY264" s="13">
        <f t="shared" si="731"/>
        <v>0</v>
      </c>
      <c r="BZ264" s="13">
        <f t="shared" si="732"/>
        <v>0</v>
      </c>
      <c r="CA264" s="13">
        <f t="shared" si="733"/>
        <v>0</v>
      </c>
      <c r="CB264" s="13">
        <f t="shared" si="734"/>
        <v>0</v>
      </c>
      <c r="CC264" s="13">
        <f t="shared" si="735"/>
        <v>0</v>
      </c>
      <c r="CD264" s="13">
        <f t="shared" si="736"/>
        <v>0</v>
      </c>
      <c r="CE264" s="13">
        <f t="shared" si="737"/>
        <v>0</v>
      </c>
      <c r="CF264" s="13">
        <f t="shared" si="738"/>
        <v>0</v>
      </c>
      <c r="CG264" s="13">
        <f t="shared" si="739"/>
        <v>0</v>
      </c>
      <c r="CH264" s="13">
        <f t="shared" si="740"/>
        <v>0</v>
      </c>
      <c r="CI264" s="13">
        <f t="shared" si="741"/>
        <v>0</v>
      </c>
      <c r="CJ264" s="13">
        <f t="shared" si="742"/>
        <v>0</v>
      </c>
      <c r="CK264" s="13">
        <f t="shared" si="743"/>
        <v>0</v>
      </c>
      <c r="CL264" s="13">
        <f t="shared" si="744"/>
        <v>0</v>
      </c>
      <c r="CM264" s="13">
        <f t="shared" si="745"/>
        <v>0</v>
      </c>
      <c r="CN264" s="13">
        <f t="shared" si="746"/>
        <v>0</v>
      </c>
      <c r="CO264" s="13">
        <f t="shared" si="747"/>
        <v>0</v>
      </c>
      <c r="CP264" s="13">
        <f t="shared" si="748"/>
        <v>0</v>
      </c>
      <c r="CQ264" s="13">
        <f t="shared" si="749"/>
        <v>0</v>
      </c>
      <c r="CR264" s="13">
        <f t="shared" si="750"/>
        <v>0</v>
      </c>
      <c r="CS264" s="13">
        <f t="shared" si="751"/>
        <v>0</v>
      </c>
      <c r="CT264" s="13">
        <f t="shared" si="752"/>
        <v>0</v>
      </c>
      <c r="CU264" s="13">
        <f t="shared" si="753"/>
        <v>0</v>
      </c>
      <c r="CV264" s="13">
        <f t="shared" si="754"/>
        <v>0</v>
      </c>
      <c r="CW264" s="13">
        <f t="shared" si="755"/>
        <v>0</v>
      </c>
      <c r="CX264" s="13">
        <f t="shared" si="756"/>
        <v>0</v>
      </c>
      <c r="CY264" s="13">
        <f t="shared" si="757"/>
        <v>0</v>
      </c>
      <c r="CZ264" s="13">
        <f t="shared" si="758"/>
        <v>0</v>
      </c>
      <c r="DA264" s="13">
        <f t="shared" si="759"/>
        <v>0</v>
      </c>
      <c r="DB264" s="13">
        <f t="shared" si="760"/>
        <v>0</v>
      </c>
      <c r="DC264" s="13">
        <f t="shared" si="761"/>
        <v>0</v>
      </c>
      <c r="DD264" s="13">
        <f t="shared" si="762"/>
        <v>0</v>
      </c>
      <c r="DE264" s="13">
        <f t="shared" si="763"/>
        <v>0</v>
      </c>
      <c r="DF264" s="13">
        <f t="shared" si="764"/>
        <v>0</v>
      </c>
      <c r="DG264" s="13">
        <f t="shared" si="765"/>
        <v>0</v>
      </c>
      <c r="DH264" s="13">
        <f t="shared" si="766"/>
        <v>0</v>
      </c>
      <c r="DI264" s="13">
        <f t="shared" si="767"/>
        <v>0</v>
      </c>
      <c r="DJ264" s="13">
        <f t="shared" si="768"/>
        <v>0</v>
      </c>
      <c r="DK264" s="13">
        <f t="shared" si="769"/>
        <v>0</v>
      </c>
      <c r="DL264" s="13">
        <f t="shared" si="770"/>
        <v>0</v>
      </c>
      <c r="DM264" s="13">
        <f t="shared" si="771"/>
        <v>0</v>
      </c>
      <c r="DN264" s="13">
        <f t="shared" si="772"/>
        <v>0</v>
      </c>
      <c r="DO264" s="13">
        <f t="shared" si="773"/>
        <v>0</v>
      </c>
      <c r="DP264" s="13">
        <f t="shared" si="774"/>
        <v>0</v>
      </c>
      <c r="DQ264" s="13">
        <f t="shared" si="775"/>
        <v>0</v>
      </c>
      <c r="DR264" s="13">
        <f t="shared" si="776"/>
        <v>0</v>
      </c>
      <c r="DS264" s="13">
        <f t="shared" si="777"/>
        <v>0</v>
      </c>
      <c r="DT264" s="13">
        <f t="shared" si="778"/>
        <v>0</v>
      </c>
      <c r="DU264" s="13">
        <f t="shared" si="779"/>
        <v>0</v>
      </c>
      <c r="DV264" s="13">
        <f t="shared" si="780"/>
        <v>0</v>
      </c>
      <c r="DW264" s="13">
        <f t="shared" si="781"/>
        <v>0</v>
      </c>
      <c r="DX264" s="13">
        <f t="shared" si="782"/>
        <v>0</v>
      </c>
      <c r="DY264" s="13">
        <f t="shared" si="783"/>
        <v>0</v>
      </c>
      <c r="DZ264" s="13">
        <f t="shared" si="784"/>
        <v>0</v>
      </c>
      <c r="EA264" s="13">
        <f t="shared" si="785"/>
        <v>0</v>
      </c>
      <c r="EB264" s="13">
        <f t="shared" si="786"/>
        <v>0</v>
      </c>
      <c r="EC264" s="13">
        <f t="shared" si="787"/>
        <v>0</v>
      </c>
      <c r="ED264" s="13">
        <f t="shared" si="788"/>
        <v>0</v>
      </c>
      <c r="EE264" s="13">
        <f t="shared" si="789"/>
        <v>0</v>
      </c>
      <c r="EF264" s="13">
        <f t="shared" si="790"/>
        <v>1</v>
      </c>
      <c r="EG264" s="13">
        <f t="shared" si="791"/>
        <v>0</v>
      </c>
      <c r="EH264" s="13">
        <f t="shared" si="792"/>
        <v>0</v>
      </c>
      <c r="EI264" s="13">
        <f t="shared" si="793"/>
        <v>0</v>
      </c>
      <c r="EJ264" s="13">
        <f t="shared" si="794"/>
        <v>0</v>
      </c>
      <c r="EK264" s="13">
        <f t="shared" si="795"/>
        <v>0</v>
      </c>
      <c r="EL264" s="13">
        <f t="shared" si="796"/>
        <v>0</v>
      </c>
      <c r="EM264" s="13">
        <f t="shared" si="797"/>
        <v>0</v>
      </c>
      <c r="EN264" s="13">
        <f t="shared" si="798"/>
        <v>0</v>
      </c>
      <c r="EO264" s="13">
        <f t="shared" si="799"/>
        <v>0</v>
      </c>
      <c r="EP264" s="13">
        <f t="shared" si="800"/>
        <v>0</v>
      </c>
      <c r="EQ264" s="13">
        <f t="shared" si="801"/>
        <v>0</v>
      </c>
      <c r="ER264" s="13">
        <f t="shared" si="802"/>
        <v>0</v>
      </c>
      <c r="ES264" s="13">
        <f t="shared" si="803"/>
        <v>0</v>
      </c>
      <c r="ET264" s="13">
        <f t="shared" si="804"/>
        <v>0</v>
      </c>
      <c r="EU264" s="13">
        <f t="shared" si="805"/>
        <v>0</v>
      </c>
      <c r="EV264" s="13">
        <f t="shared" si="806"/>
        <v>0</v>
      </c>
      <c r="EW264" s="13">
        <f t="shared" si="807"/>
        <v>0</v>
      </c>
      <c r="EX264" s="13">
        <f t="shared" si="808"/>
        <v>0</v>
      </c>
      <c r="EY264" s="13">
        <f t="shared" si="809"/>
        <v>0</v>
      </c>
      <c r="EZ264" s="13">
        <f t="shared" si="810"/>
        <v>0</v>
      </c>
      <c r="FA264" s="13">
        <f t="shared" si="811"/>
        <v>0</v>
      </c>
      <c r="FB264" s="13">
        <f t="shared" si="812"/>
        <v>0</v>
      </c>
      <c r="FC264" s="13">
        <f t="shared" si="813"/>
        <v>0</v>
      </c>
      <c r="FD264" s="13">
        <f t="shared" si="814"/>
        <v>0</v>
      </c>
      <c r="FE264" s="13">
        <f t="shared" si="815"/>
        <v>0</v>
      </c>
      <c r="FF264" s="13">
        <f t="shared" si="816"/>
        <v>0</v>
      </c>
      <c r="FG264" s="13">
        <f t="shared" si="817"/>
        <v>0</v>
      </c>
      <c r="FH264" s="13">
        <f t="shared" si="818"/>
        <v>0</v>
      </c>
      <c r="FI264" s="13">
        <f t="shared" si="819"/>
        <v>0</v>
      </c>
      <c r="FJ264" s="13">
        <f t="shared" si="820"/>
        <v>0</v>
      </c>
      <c r="FK264" s="13">
        <f t="shared" si="821"/>
        <v>0</v>
      </c>
      <c r="FL264" s="13">
        <f t="shared" si="822"/>
        <v>0</v>
      </c>
      <c r="FM264" s="13">
        <f t="shared" si="823"/>
        <v>0</v>
      </c>
      <c r="FN264" s="13">
        <f t="shared" si="824"/>
        <v>0</v>
      </c>
      <c r="FO264" s="13">
        <f t="shared" si="825"/>
        <v>0</v>
      </c>
      <c r="FP264" s="13">
        <f t="shared" si="826"/>
        <v>0</v>
      </c>
      <c r="FQ264" s="13">
        <f t="shared" si="827"/>
        <v>0</v>
      </c>
      <c r="FR264" s="13">
        <f t="shared" si="828"/>
        <v>0</v>
      </c>
      <c r="FS264" s="13">
        <f t="shared" si="829"/>
        <v>0</v>
      </c>
      <c r="FT264" s="13">
        <f t="shared" si="830"/>
        <v>0</v>
      </c>
      <c r="FU264" s="13">
        <f t="shared" si="831"/>
        <v>0</v>
      </c>
      <c r="FV264" s="13">
        <f t="shared" si="832"/>
        <v>0</v>
      </c>
      <c r="FW264" s="13">
        <f t="shared" si="833"/>
        <v>0</v>
      </c>
      <c r="FX264" s="13">
        <f t="shared" si="834"/>
        <v>0</v>
      </c>
      <c r="FY264" s="13">
        <f t="shared" si="835"/>
        <v>0</v>
      </c>
      <c r="FZ264" s="13">
        <f t="shared" si="836"/>
        <v>0</v>
      </c>
      <c r="GA264" s="13">
        <f t="shared" si="837"/>
        <v>0</v>
      </c>
      <c r="GB264" s="13">
        <f t="shared" si="838"/>
        <v>0</v>
      </c>
      <c r="GC264" s="13">
        <f t="shared" si="839"/>
        <v>0</v>
      </c>
      <c r="GD264" s="13">
        <f t="shared" si="840"/>
        <v>0</v>
      </c>
      <c r="GE264" s="13">
        <f t="shared" si="841"/>
        <v>0</v>
      </c>
      <c r="GF264" s="13">
        <f t="shared" si="842"/>
        <v>0</v>
      </c>
      <c r="GG264" s="13">
        <f t="shared" si="843"/>
        <v>0</v>
      </c>
      <c r="GH264" s="30">
        <f t="shared" si="844"/>
        <v>2</v>
      </c>
    </row>
    <row r="265" spans="1:190">
      <c r="A265" s="2">
        <f>'database including 834 studies'!A265</f>
        <v>264</v>
      </c>
      <c r="B265" s="2">
        <f>'database including 834 studies'!J265</f>
        <v>1</v>
      </c>
      <c r="C265" s="2">
        <f>'database including 834 studies'!K265</f>
        <v>3</v>
      </c>
      <c r="D265" s="2">
        <f>'database including 834 studies'!L265</f>
        <v>0</v>
      </c>
      <c r="E265" s="2">
        <f>'database including 834 studies'!M265</f>
        <v>1</v>
      </c>
      <c r="F265" s="2">
        <f>'database including 834 studies'!N265</f>
        <v>0</v>
      </c>
      <c r="G265" s="2">
        <f>'database including 834 studies'!O265</f>
        <v>0</v>
      </c>
      <c r="H265" s="2">
        <f>'database including 834 studies'!P265</f>
        <v>1</v>
      </c>
      <c r="I265" s="2">
        <f>'database including 834 studies'!Q265</f>
        <v>1</v>
      </c>
      <c r="J265" s="2">
        <f>'database including 834 studies'!R265</f>
        <v>2021</v>
      </c>
      <c r="K265" s="29">
        <f>'database including 834 studies'!A795</f>
        <v>794</v>
      </c>
      <c r="L265" s="2">
        <f>'database including 834 studies'!J795</f>
        <v>0</v>
      </c>
      <c r="M265" s="2">
        <f>'database including 834 studies'!K795</f>
        <v>2</v>
      </c>
      <c r="N265" s="2">
        <f>'database including 834 studies'!L795</f>
        <v>1</v>
      </c>
      <c r="O265" s="2">
        <f>'database including 834 studies'!M795</f>
        <v>0</v>
      </c>
      <c r="P265" s="2">
        <f>'database including 834 studies'!N795</f>
        <v>0</v>
      </c>
      <c r="Q265" s="2">
        <f>'database including 834 studies'!O795</f>
        <v>0</v>
      </c>
      <c r="R265" s="2">
        <f>'database including 834 studies'!P795</f>
        <v>1</v>
      </c>
      <c r="S265" s="2">
        <f>'database including 834 studies'!Q795</f>
        <v>0</v>
      </c>
      <c r="T265" s="2">
        <f>'database including 834 studies'!R795</f>
        <v>2022</v>
      </c>
      <c r="V265" s="13">
        <f t="shared" si="676"/>
        <v>0</v>
      </c>
      <c r="W265" s="13">
        <f t="shared" si="677"/>
        <v>0</v>
      </c>
      <c r="X265" s="13">
        <f t="shared" si="678"/>
        <v>0</v>
      </c>
      <c r="Y265" s="13">
        <f t="shared" si="679"/>
        <v>0</v>
      </c>
      <c r="Z265" s="13">
        <f t="shared" si="680"/>
        <v>0</v>
      </c>
      <c r="AA265" s="13">
        <f t="shared" si="681"/>
        <v>0</v>
      </c>
      <c r="AB265" s="13">
        <f t="shared" si="682"/>
        <v>0</v>
      </c>
      <c r="AC265" s="13">
        <f t="shared" si="683"/>
        <v>0</v>
      </c>
      <c r="AD265" s="13">
        <f t="shared" si="684"/>
        <v>0</v>
      </c>
      <c r="AE265" s="13">
        <f t="shared" si="685"/>
        <v>0</v>
      </c>
      <c r="AF265" s="13">
        <f t="shared" si="686"/>
        <v>0</v>
      </c>
      <c r="AG265" s="13">
        <f t="shared" si="687"/>
        <v>0</v>
      </c>
      <c r="AH265" s="13">
        <f t="shared" si="688"/>
        <v>0</v>
      </c>
      <c r="AI265" s="13">
        <f t="shared" si="689"/>
        <v>0</v>
      </c>
      <c r="AJ265" s="13">
        <f t="shared" si="690"/>
        <v>0</v>
      </c>
      <c r="AK265" s="13">
        <f t="shared" si="691"/>
        <v>0</v>
      </c>
      <c r="AL265" s="13">
        <f t="shared" si="692"/>
        <v>0</v>
      </c>
      <c r="AM265" s="13">
        <f t="shared" si="693"/>
        <v>0</v>
      </c>
      <c r="AN265" s="13">
        <f t="shared" si="694"/>
        <v>0</v>
      </c>
      <c r="AO265" s="13">
        <f t="shared" si="695"/>
        <v>0</v>
      </c>
      <c r="AP265" s="13">
        <f t="shared" si="696"/>
        <v>0</v>
      </c>
      <c r="AQ265" s="13">
        <f t="shared" si="697"/>
        <v>0</v>
      </c>
      <c r="AR265" s="13">
        <f t="shared" si="698"/>
        <v>0</v>
      </c>
      <c r="AS265" s="13">
        <f t="shared" si="699"/>
        <v>0</v>
      </c>
      <c r="AT265" s="13">
        <f t="shared" si="700"/>
        <v>0</v>
      </c>
      <c r="AU265" s="13">
        <f t="shared" si="701"/>
        <v>0</v>
      </c>
      <c r="AV265" s="13">
        <f t="shared" si="702"/>
        <v>0</v>
      </c>
      <c r="AW265" s="13">
        <f t="shared" si="703"/>
        <v>0</v>
      </c>
      <c r="AX265" s="13">
        <f t="shared" si="704"/>
        <v>0</v>
      </c>
      <c r="AY265" s="13">
        <f t="shared" si="705"/>
        <v>0</v>
      </c>
      <c r="AZ265" s="13">
        <f t="shared" si="706"/>
        <v>0</v>
      </c>
      <c r="BA265" s="13">
        <f t="shared" si="707"/>
        <v>0</v>
      </c>
      <c r="BB265" s="13">
        <f t="shared" si="708"/>
        <v>0</v>
      </c>
      <c r="BC265" s="13">
        <f t="shared" si="709"/>
        <v>0</v>
      </c>
      <c r="BD265" s="13">
        <f t="shared" si="710"/>
        <v>0</v>
      </c>
      <c r="BE265" s="13">
        <f t="shared" si="711"/>
        <v>0</v>
      </c>
      <c r="BF265" s="13">
        <f t="shared" si="712"/>
        <v>0</v>
      </c>
      <c r="BG265" s="13">
        <f t="shared" si="713"/>
        <v>0</v>
      </c>
      <c r="BH265" s="13">
        <f t="shared" si="714"/>
        <v>0</v>
      </c>
      <c r="BI265" s="13">
        <f t="shared" si="715"/>
        <v>0</v>
      </c>
      <c r="BJ265" s="13">
        <f t="shared" si="716"/>
        <v>0</v>
      </c>
      <c r="BK265" s="13">
        <f t="shared" si="717"/>
        <v>0</v>
      </c>
      <c r="BL265" s="13">
        <f t="shared" si="718"/>
        <v>0</v>
      </c>
      <c r="BM265" s="13">
        <f t="shared" si="719"/>
        <v>0</v>
      </c>
      <c r="BN265" s="13">
        <f t="shared" si="720"/>
        <v>0</v>
      </c>
      <c r="BO265" s="13">
        <f t="shared" si="721"/>
        <v>0</v>
      </c>
      <c r="BP265" s="13">
        <f t="shared" si="722"/>
        <v>1</v>
      </c>
      <c r="BQ265" s="13">
        <f t="shared" si="723"/>
        <v>0</v>
      </c>
      <c r="BR265" s="13">
        <f t="shared" si="724"/>
        <v>0</v>
      </c>
      <c r="BS265" s="13">
        <f t="shared" si="725"/>
        <v>0</v>
      </c>
      <c r="BT265" s="13">
        <f t="shared" si="726"/>
        <v>0</v>
      </c>
      <c r="BU265" s="13">
        <f t="shared" si="727"/>
        <v>0</v>
      </c>
      <c r="BV265" s="13">
        <f t="shared" si="728"/>
        <v>0</v>
      </c>
      <c r="BW265" s="13">
        <f t="shared" si="729"/>
        <v>0</v>
      </c>
      <c r="BX265" s="13">
        <f t="shared" si="730"/>
        <v>0</v>
      </c>
      <c r="BY265" s="13">
        <f t="shared" si="731"/>
        <v>0</v>
      </c>
      <c r="BZ265" s="13">
        <f t="shared" si="732"/>
        <v>0</v>
      </c>
      <c r="CA265" s="13">
        <f t="shared" si="733"/>
        <v>0</v>
      </c>
      <c r="CB265" s="13">
        <f t="shared" si="734"/>
        <v>0</v>
      </c>
      <c r="CC265" s="13">
        <f t="shared" si="735"/>
        <v>0</v>
      </c>
      <c r="CD265" s="13">
        <f t="shared" si="736"/>
        <v>0</v>
      </c>
      <c r="CE265" s="13">
        <f t="shared" si="737"/>
        <v>0</v>
      </c>
      <c r="CF265" s="13">
        <f t="shared" si="738"/>
        <v>0</v>
      </c>
      <c r="CG265" s="13">
        <f t="shared" si="739"/>
        <v>0</v>
      </c>
      <c r="CH265" s="13">
        <f t="shared" si="740"/>
        <v>0</v>
      </c>
      <c r="CI265" s="13">
        <f t="shared" si="741"/>
        <v>0</v>
      </c>
      <c r="CJ265" s="13">
        <f t="shared" si="742"/>
        <v>0</v>
      </c>
      <c r="CK265" s="13">
        <f t="shared" si="743"/>
        <v>0</v>
      </c>
      <c r="CL265" s="13">
        <f t="shared" si="744"/>
        <v>0</v>
      </c>
      <c r="CM265" s="13">
        <f t="shared" si="745"/>
        <v>0</v>
      </c>
      <c r="CN265" s="13">
        <f t="shared" si="746"/>
        <v>0</v>
      </c>
      <c r="CO265" s="13">
        <f t="shared" si="747"/>
        <v>0</v>
      </c>
      <c r="CP265" s="13">
        <f t="shared" si="748"/>
        <v>0</v>
      </c>
      <c r="CQ265" s="13">
        <f t="shared" si="749"/>
        <v>0</v>
      </c>
      <c r="CR265" s="13">
        <f t="shared" si="750"/>
        <v>0</v>
      </c>
      <c r="CS265" s="13">
        <f t="shared" si="751"/>
        <v>0</v>
      </c>
      <c r="CT265" s="13">
        <f t="shared" si="752"/>
        <v>0</v>
      </c>
      <c r="CU265" s="13">
        <f t="shared" si="753"/>
        <v>0</v>
      </c>
      <c r="CV265" s="13">
        <f t="shared" si="754"/>
        <v>0</v>
      </c>
      <c r="CW265" s="13">
        <f t="shared" si="755"/>
        <v>0</v>
      </c>
      <c r="CX265" s="13">
        <f t="shared" si="756"/>
        <v>0</v>
      </c>
      <c r="CY265" s="13">
        <f t="shared" si="757"/>
        <v>0</v>
      </c>
      <c r="CZ265" s="13">
        <f t="shared" si="758"/>
        <v>0</v>
      </c>
      <c r="DA265" s="13">
        <f t="shared" si="759"/>
        <v>0</v>
      </c>
      <c r="DB265" s="13">
        <f t="shared" si="760"/>
        <v>0</v>
      </c>
      <c r="DC265" s="13">
        <f t="shared" si="761"/>
        <v>0</v>
      </c>
      <c r="DD265" s="13">
        <f t="shared" si="762"/>
        <v>0</v>
      </c>
      <c r="DE265" s="13">
        <f t="shared" si="763"/>
        <v>0</v>
      </c>
      <c r="DF265" s="13">
        <f t="shared" si="764"/>
        <v>0</v>
      </c>
      <c r="DG265" s="13">
        <f t="shared" si="765"/>
        <v>0</v>
      </c>
      <c r="DH265" s="13">
        <f t="shared" si="766"/>
        <v>0</v>
      </c>
      <c r="DI265" s="13">
        <f t="shared" si="767"/>
        <v>0</v>
      </c>
      <c r="DJ265" s="13">
        <f t="shared" si="768"/>
        <v>0</v>
      </c>
      <c r="DK265" s="13">
        <f t="shared" si="769"/>
        <v>0</v>
      </c>
      <c r="DL265" s="13">
        <f t="shared" si="770"/>
        <v>0</v>
      </c>
      <c r="DM265" s="13">
        <f t="shared" si="771"/>
        <v>0</v>
      </c>
      <c r="DN265" s="13">
        <f t="shared" si="772"/>
        <v>0</v>
      </c>
      <c r="DO265" s="13">
        <f t="shared" si="773"/>
        <v>0</v>
      </c>
      <c r="DP265" s="13">
        <f t="shared" si="774"/>
        <v>0</v>
      </c>
      <c r="DQ265" s="13">
        <f t="shared" si="775"/>
        <v>0</v>
      </c>
      <c r="DR265" s="13">
        <f t="shared" si="776"/>
        <v>0</v>
      </c>
      <c r="DS265" s="13">
        <f t="shared" si="777"/>
        <v>0</v>
      </c>
      <c r="DT265" s="13">
        <f t="shared" si="778"/>
        <v>0</v>
      </c>
      <c r="DU265" s="13">
        <f t="shared" si="779"/>
        <v>0</v>
      </c>
      <c r="DV265" s="13">
        <f t="shared" si="780"/>
        <v>0</v>
      </c>
      <c r="DW265" s="13">
        <f t="shared" si="781"/>
        <v>0</v>
      </c>
      <c r="DX265" s="13">
        <f t="shared" si="782"/>
        <v>0</v>
      </c>
      <c r="DY265" s="13">
        <f t="shared" si="783"/>
        <v>0</v>
      </c>
      <c r="DZ265" s="13">
        <f t="shared" si="784"/>
        <v>0</v>
      </c>
      <c r="EA265" s="13">
        <f t="shared" si="785"/>
        <v>0</v>
      </c>
      <c r="EB265" s="13">
        <f t="shared" si="786"/>
        <v>0</v>
      </c>
      <c r="EC265" s="13">
        <f t="shared" si="787"/>
        <v>0</v>
      </c>
      <c r="ED265" s="13">
        <f t="shared" si="788"/>
        <v>0</v>
      </c>
      <c r="EE265" s="13">
        <f t="shared" si="789"/>
        <v>0</v>
      </c>
      <c r="EF265" s="13">
        <f t="shared" si="790"/>
        <v>0</v>
      </c>
      <c r="EG265" s="13">
        <f t="shared" si="791"/>
        <v>0</v>
      </c>
      <c r="EH265" s="13">
        <f t="shared" si="792"/>
        <v>0</v>
      </c>
      <c r="EI265" s="13">
        <f t="shared" si="793"/>
        <v>0</v>
      </c>
      <c r="EJ265" s="13">
        <f t="shared" si="794"/>
        <v>0</v>
      </c>
      <c r="EK265" s="13">
        <f t="shared" si="795"/>
        <v>1</v>
      </c>
      <c r="EL265" s="13">
        <f t="shared" si="796"/>
        <v>0</v>
      </c>
      <c r="EM265" s="13">
        <f t="shared" si="797"/>
        <v>0</v>
      </c>
      <c r="EN265" s="13">
        <f t="shared" si="798"/>
        <v>0</v>
      </c>
      <c r="EO265" s="13">
        <f t="shared" si="799"/>
        <v>0</v>
      </c>
      <c r="EP265" s="13">
        <f t="shared" si="800"/>
        <v>0</v>
      </c>
      <c r="EQ265" s="13">
        <f t="shared" si="801"/>
        <v>0</v>
      </c>
      <c r="ER265" s="13">
        <f t="shared" si="802"/>
        <v>0</v>
      </c>
      <c r="ES265" s="13">
        <f t="shared" si="803"/>
        <v>0</v>
      </c>
      <c r="ET265" s="13">
        <f t="shared" si="804"/>
        <v>0</v>
      </c>
      <c r="EU265" s="13">
        <f t="shared" si="805"/>
        <v>0</v>
      </c>
      <c r="EV265" s="13">
        <f t="shared" si="806"/>
        <v>0</v>
      </c>
      <c r="EW265" s="13">
        <f t="shared" si="807"/>
        <v>0</v>
      </c>
      <c r="EX265" s="13">
        <f t="shared" si="808"/>
        <v>0</v>
      </c>
      <c r="EY265" s="13">
        <f t="shared" si="809"/>
        <v>0</v>
      </c>
      <c r="EZ265" s="13">
        <f t="shared" si="810"/>
        <v>0</v>
      </c>
      <c r="FA265" s="13">
        <f t="shared" si="811"/>
        <v>0</v>
      </c>
      <c r="FB265" s="13">
        <f t="shared" si="812"/>
        <v>0</v>
      </c>
      <c r="FC265" s="13">
        <f t="shared" si="813"/>
        <v>0</v>
      </c>
      <c r="FD265" s="13">
        <f t="shared" si="814"/>
        <v>0</v>
      </c>
      <c r="FE265" s="13">
        <f t="shared" si="815"/>
        <v>0</v>
      </c>
      <c r="FF265" s="13">
        <f t="shared" si="816"/>
        <v>0</v>
      </c>
      <c r="FG265" s="13">
        <f t="shared" si="817"/>
        <v>0</v>
      </c>
      <c r="FH265" s="13">
        <f t="shared" si="818"/>
        <v>0</v>
      </c>
      <c r="FI265" s="13">
        <f t="shared" si="819"/>
        <v>0</v>
      </c>
      <c r="FJ265" s="13">
        <f t="shared" si="820"/>
        <v>0</v>
      </c>
      <c r="FK265" s="13">
        <f t="shared" si="821"/>
        <v>0</v>
      </c>
      <c r="FL265" s="13">
        <f t="shared" si="822"/>
        <v>0</v>
      </c>
      <c r="FM265" s="13">
        <f t="shared" si="823"/>
        <v>0</v>
      </c>
      <c r="FN265" s="13">
        <f t="shared" si="824"/>
        <v>0</v>
      </c>
      <c r="FO265" s="13">
        <f t="shared" si="825"/>
        <v>0</v>
      </c>
      <c r="FP265" s="13">
        <f t="shared" si="826"/>
        <v>0</v>
      </c>
      <c r="FQ265" s="13">
        <f t="shared" si="827"/>
        <v>0</v>
      </c>
      <c r="FR265" s="13">
        <f t="shared" si="828"/>
        <v>0</v>
      </c>
      <c r="FS265" s="13">
        <f t="shared" si="829"/>
        <v>0</v>
      </c>
      <c r="FT265" s="13">
        <f t="shared" si="830"/>
        <v>0</v>
      </c>
      <c r="FU265" s="13">
        <f t="shared" si="831"/>
        <v>0</v>
      </c>
      <c r="FV265" s="13">
        <f t="shared" si="832"/>
        <v>0</v>
      </c>
      <c r="FW265" s="13">
        <f t="shared" si="833"/>
        <v>0</v>
      </c>
      <c r="FX265" s="13">
        <f t="shared" si="834"/>
        <v>0</v>
      </c>
      <c r="FY265" s="13">
        <f t="shared" si="835"/>
        <v>0</v>
      </c>
      <c r="FZ265" s="13">
        <f t="shared" si="836"/>
        <v>0</v>
      </c>
      <c r="GA265" s="13">
        <f t="shared" si="837"/>
        <v>0</v>
      </c>
      <c r="GB265" s="13">
        <f t="shared" si="838"/>
        <v>0</v>
      </c>
      <c r="GC265" s="13">
        <f t="shared" si="839"/>
        <v>0</v>
      </c>
      <c r="GD265" s="13">
        <f t="shared" si="840"/>
        <v>0</v>
      </c>
      <c r="GE265" s="13">
        <f t="shared" si="841"/>
        <v>0</v>
      </c>
      <c r="GF265" s="13">
        <f t="shared" si="842"/>
        <v>0</v>
      </c>
      <c r="GG265" s="13">
        <f t="shared" si="843"/>
        <v>0</v>
      </c>
      <c r="GH265" s="30">
        <f t="shared" si="844"/>
        <v>2</v>
      </c>
    </row>
    <row r="266" spans="1:190">
      <c r="A266" s="2">
        <f>'database including 834 studies'!A266</f>
        <v>265</v>
      </c>
      <c r="B266" s="2">
        <f>'database including 834 studies'!J266</f>
        <v>1</v>
      </c>
      <c r="C266" s="2">
        <f>'database including 834 studies'!K266</f>
        <v>3</v>
      </c>
      <c r="D266" s="2">
        <f>'database including 834 studies'!L266</f>
        <v>0</v>
      </c>
      <c r="E266" s="2">
        <f>'database including 834 studies'!M266</f>
        <v>1</v>
      </c>
      <c r="F266" s="2">
        <f>'database including 834 studies'!N266</f>
        <v>1</v>
      </c>
      <c r="G266" s="2">
        <f>'database including 834 studies'!O266</f>
        <v>1</v>
      </c>
      <c r="H266" s="2">
        <f>'database including 834 studies'!P266</f>
        <v>0</v>
      </c>
      <c r="I266" s="2">
        <f>'database including 834 studies'!Q266</f>
        <v>0</v>
      </c>
      <c r="J266" s="2">
        <f>'database including 834 studies'!R266</f>
        <v>2021</v>
      </c>
      <c r="K266" s="29">
        <f>'database including 834 studies'!A796</f>
        <v>795</v>
      </c>
      <c r="L266" s="2">
        <f>'database including 834 studies'!J796</f>
        <v>0</v>
      </c>
      <c r="M266" s="2">
        <f>'database including 834 studies'!K796</f>
        <v>2</v>
      </c>
      <c r="N266" s="2">
        <f>'database including 834 studies'!L796</f>
        <v>0</v>
      </c>
      <c r="O266" s="2">
        <f>'database including 834 studies'!M796</f>
        <v>0</v>
      </c>
      <c r="P266" s="2">
        <f>'database including 834 studies'!N796</f>
        <v>0</v>
      </c>
      <c r="Q266" s="2">
        <f>'database including 834 studies'!O796</f>
        <v>0</v>
      </c>
      <c r="R266" s="2">
        <f>'database including 834 studies'!P796</f>
        <v>1</v>
      </c>
      <c r="S266" s="2">
        <f>'database including 834 studies'!Q796</f>
        <v>1</v>
      </c>
      <c r="T266" s="2">
        <f>'database including 834 studies'!R796</f>
        <v>2022</v>
      </c>
      <c r="V266" s="13">
        <f t="shared" si="676"/>
        <v>0</v>
      </c>
      <c r="W266" s="13">
        <f t="shared" si="677"/>
        <v>0</v>
      </c>
      <c r="X266" s="13">
        <f t="shared" si="678"/>
        <v>0</v>
      </c>
      <c r="Y266" s="13">
        <f t="shared" si="679"/>
        <v>0</v>
      </c>
      <c r="Z266" s="13">
        <f t="shared" si="680"/>
        <v>0</v>
      </c>
      <c r="AA266" s="13">
        <f t="shared" si="681"/>
        <v>0</v>
      </c>
      <c r="AB266" s="13">
        <f t="shared" si="682"/>
        <v>0</v>
      </c>
      <c r="AC266" s="13">
        <f t="shared" si="683"/>
        <v>0</v>
      </c>
      <c r="AD266" s="13">
        <f t="shared" si="684"/>
        <v>0</v>
      </c>
      <c r="AE266" s="13">
        <f t="shared" si="685"/>
        <v>0</v>
      </c>
      <c r="AF266" s="13">
        <f t="shared" si="686"/>
        <v>0</v>
      </c>
      <c r="AG266" s="13">
        <f t="shared" si="687"/>
        <v>0</v>
      </c>
      <c r="AH266" s="13">
        <f t="shared" si="688"/>
        <v>0</v>
      </c>
      <c r="AI266" s="13">
        <f t="shared" si="689"/>
        <v>0</v>
      </c>
      <c r="AJ266" s="13">
        <f t="shared" si="690"/>
        <v>0</v>
      </c>
      <c r="AK266" s="13">
        <f t="shared" si="691"/>
        <v>0</v>
      </c>
      <c r="AL266" s="13">
        <f t="shared" si="692"/>
        <v>0</v>
      </c>
      <c r="AM266" s="13">
        <f t="shared" si="693"/>
        <v>0</v>
      </c>
      <c r="AN266" s="13">
        <f t="shared" si="694"/>
        <v>0</v>
      </c>
      <c r="AO266" s="13">
        <f t="shared" si="695"/>
        <v>0</v>
      </c>
      <c r="AP266" s="13">
        <f t="shared" si="696"/>
        <v>0</v>
      </c>
      <c r="AQ266" s="13">
        <f t="shared" si="697"/>
        <v>0</v>
      </c>
      <c r="AR266" s="13">
        <f t="shared" si="698"/>
        <v>0</v>
      </c>
      <c r="AS266" s="13">
        <f t="shared" si="699"/>
        <v>0</v>
      </c>
      <c r="AT266" s="13">
        <f t="shared" si="700"/>
        <v>0</v>
      </c>
      <c r="AU266" s="13">
        <f t="shared" si="701"/>
        <v>0</v>
      </c>
      <c r="AV266" s="13">
        <f t="shared" si="702"/>
        <v>0</v>
      </c>
      <c r="AW266" s="13">
        <f t="shared" si="703"/>
        <v>0</v>
      </c>
      <c r="AX266" s="13">
        <f t="shared" si="704"/>
        <v>0</v>
      </c>
      <c r="AY266" s="13">
        <f t="shared" si="705"/>
        <v>0</v>
      </c>
      <c r="AZ266" s="13">
        <f t="shared" si="706"/>
        <v>0</v>
      </c>
      <c r="BA266" s="13">
        <f t="shared" si="707"/>
        <v>0</v>
      </c>
      <c r="BB266" s="13">
        <f t="shared" si="708"/>
        <v>0</v>
      </c>
      <c r="BC266" s="13">
        <f t="shared" si="709"/>
        <v>0</v>
      </c>
      <c r="BD266" s="13">
        <f t="shared" si="710"/>
        <v>0</v>
      </c>
      <c r="BE266" s="13">
        <f t="shared" si="711"/>
        <v>0</v>
      </c>
      <c r="BF266" s="13">
        <f t="shared" si="712"/>
        <v>0</v>
      </c>
      <c r="BG266" s="13">
        <f t="shared" si="713"/>
        <v>0</v>
      </c>
      <c r="BH266" s="13">
        <f t="shared" si="714"/>
        <v>0</v>
      </c>
      <c r="BI266" s="13">
        <f t="shared" si="715"/>
        <v>0</v>
      </c>
      <c r="BJ266" s="13">
        <f t="shared" si="716"/>
        <v>0</v>
      </c>
      <c r="BK266" s="13">
        <f t="shared" si="717"/>
        <v>0</v>
      </c>
      <c r="BL266" s="13">
        <f t="shared" si="718"/>
        <v>0</v>
      </c>
      <c r="BM266" s="13">
        <f t="shared" si="719"/>
        <v>0</v>
      </c>
      <c r="BN266" s="13">
        <f t="shared" si="720"/>
        <v>0</v>
      </c>
      <c r="BO266" s="13">
        <f t="shared" si="721"/>
        <v>0</v>
      </c>
      <c r="BP266" s="13">
        <f t="shared" si="722"/>
        <v>1</v>
      </c>
      <c r="BQ266" s="13">
        <f t="shared" si="723"/>
        <v>0</v>
      </c>
      <c r="BR266" s="13">
        <f t="shared" si="724"/>
        <v>0</v>
      </c>
      <c r="BS266" s="13">
        <f t="shared" si="725"/>
        <v>0</v>
      </c>
      <c r="BT266" s="13">
        <f t="shared" si="726"/>
        <v>0</v>
      </c>
      <c r="BU266" s="13">
        <f t="shared" si="727"/>
        <v>0</v>
      </c>
      <c r="BV266" s="13">
        <f t="shared" si="728"/>
        <v>0</v>
      </c>
      <c r="BW266" s="13">
        <f t="shared" si="729"/>
        <v>0</v>
      </c>
      <c r="BX266" s="13">
        <f t="shared" si="730"/>
        <v>0</v>
      </c>
      <c r="BY266" s="13">
        <f t="shared" si="731"/>
        <v>0</v>
      </c>
      <c r="BZ266" s="13">
        <f t="shared" si="732"/>
        <v>0</v>
      </c>
      <c r="CA266" s="13">
        <f t="shared" si="733"/>
        <v>0</v>
      </c>
      <c r="CB266" s="13">
        <f t="shared" si="734"/>
        <v>0</v>
      </c>
      <c r="CC266" s="13">
        <f t="shared" si="735"/>
        <v>0</v>
      </c>
      <c r="CD266" s="13">
        <f t="shared" si="736"/>
        <v>0</v>
      </c>
      <c r="CE266" s="13">
        <f t="shared" si="737"/>
        <v>0</v>
      </c>
      <c r="CF266" s="13">
        <f t="shared" si="738"/>
        <v>0</v>
      </c>
      <c r="CG266" s="13">
        <f t="shared" si="739"/>
        <v>0</v>
      </c>
      <c r="CH266" s="13">
        <f t="shared" si="740"/>
        <v>0</v>
      </c>
      <c r="CI266" s="13">
        <f t="shared" si="741"/>
        <v>0</v>
      </c>
      <c r="CJ266" s="13">
        <f t="shared" si="742"/>
        <v>0</v>
      </c>
      <c r="CK266" s="13">
        <f t="shared" si="743"/>
        <v>0</v>
      </c>
      <c r="CL266" s="13">
        <f t="shared" si="744"/>
        <v>0</v>
      </c>
      <c r="CM266" s="13">
        <f t="shared" si="745"/>
        <v>0</v>
      </c>
      <c r="CN266" s="13">
        <f t="shared" si="746"/>
        <v>0</v>
      </c>
      <c r="CO266" s="13">
        <f t="shared" si="747"/>
        <v>0</v>
      </c>
      <c r="CP266" s="13">
        <f t="shared" si="748"/>
        <v>0</v>
      </c>
      <c r="CQ266" s="13">
        <f t="shared" si="749"/>
        <v>0</v>
      </c>
      <c r="CR266" s="13">
        <f t="shared" si="750"/>
        <v>0</v>
      </c>
      <c r="CS266" s="13">
        <f t="shared" si="751"/>
        <v>0</v>
      </c>
      <c r="CT266" s="13">
        <f t="shared" si="752"/>
        <v>0</v>
      </c>
      <c r="CU266" s="13">
        <f t="shared" si="753"/>
        <v>0</v>
      </c>
      <c r="CV266" s="13">
        <f t="shared" si="754"/>
        <v>0</v>
      </c>
      <c r="CW266" s="13">
        <f t="shared" si="755"/>
        <v>0</v>
      </c>
      <c r="CX266" s="13">
        <f t="shared" si="756"/>
        <v>0</v>
      </c>
      <c r="CY266" s="13">
        <f t="shared" si="757"/>
        <v>0</v>
      </c>
      <c r="CZ266" s="13">
        <f t="shared" si="758"/>
        <v>0</v>
      </c>
      <c r="DA266" s="13">
        <f t="shared" si="759"/>
        <v>0</v>
      </c>
      <c r="DB266" s="13">
        <f t="shared" si="760"/>
        <v>0</v>
      </c>
      <c r="DC266" s="13">
        <f t="shared" si="761"/>
        <v>0</v>
      </c>
      <c r="DD266" s="13">
        <f t="shared" si="762"/>
        <v>0</v>
      </c>
      <c r="DE266" s="13">
        <f t="shared" si="763"/>
        <v>0</v>
      </c>
      <c r="DF266" s="13">
        <f t="shared" si="764"/>
        <v>0</v>
      </c>
      <c r="DG266" s="13">
        <f t="shared" si="765"/>
        <v>0</v>
      </c>
      <c r="DH266" s="13">
        <f t="shared" si="766"/>
        <v>0</v>
      </c>
      <c r="DI266" s="13">
        <f t="shared" si="767"/>
        <v>0</v>
      </c>
      <c r="DJ266" s="13">
        <f t="shared" si="768"/>
        <v>0</v>
      </c>
      <c r="DK266" s="13">
        <f t="shared" si="769"/>
        <v>0</v>
      </c>
      <c r="DL266" s="13">
        <f t="shared" si="770"/>
        <v>0</v>
      </c>
      <c r="DM266" s="13">
        <f t="shared" si="771"/>
        <v>0</v>
      </c>
      <c r="DN266" s="13">
        <f t="shared" si="772"/>
        <v>0</v>
      </c>
      <c r="DO266" s="13">
        <f t="shared" si="773"/>
        <v>0</v>
      </c>
      <c r="DP266" s="13">
        <f t="shared" si="774"/>
        <v>0</v>
      </c>
      <c r="DQ266" s="13">
        <f t="shared" si="775"/>
        <v>0</v>
      </c>
      <c r="DR266" s="13">
        <f t="shared" si="776"/>
        <v>0</v>
      </c>
      <c r="DS266" s="13">
        <f t="shared" si="777"/>
        <v>0</v>
      </c>
      <c r="DT266" s="13">
        <f t="shared" si="778"/>
        <v>0</v>
      </c>
      <c r="DU266" s="13">
        <f t="shared" si="779"/>
        <v>0</v>
      </c>
      <c r="DV266" s="13">
        <f t="shared" si="780"/>
        <v>0</v>
      </c>
      <c r="DW266" s="13">
        <f t="shared" si="781"/>
        <v>0</v>
      </c>
      <c r="DX266" s="13">
        <f t="shared" si="782"/>
        <v>0</v>
      </c>
      <c r="DY266" s="13">
        <f t="shared" si="783"/>
        <v>0</v>
      </c>
      <c r="DZ266" s="13">
        <f t="shared" si="784"/>
        <v>0</v>
      </c>
      <c r="EA266" s="13">
        <f t="shared" si="785"/>
        <v>0</v>
      </c>
      <c r="EB266" s="13">
        <f t="shared" si="786"/>
        <v>0</v>
      </c>
      <c r="EC266" s="13">
        <f t="shared" si="787"/>
        <v>0</v>
      </c>
      <c r="ED266" s="13">
        <f t="shared" si="788"/>
        <v>0</v>
      </c>
      <c r="EE266" s="13">
        <f t="shared" si="789"/>
        <v>0</v>
      </c>
      <c r="EF266" s="13">
        <f t="shared" si="790"/>
        <v>0</v>
      </c>
      <c r="EG266" s="13">
        <f t="shared" si="791"/>
        <v>0</v>
      </c>
      <c r="EH266" s="13">
        <f t="shared" si="792"/>
        <v>0</v>
      </c>
      <c r="EI266" s="13">
        <f t="shared" si="793"/>
        <v>0</v>
      </c>
      <c r="EJ266" s="13">
        <f t="shared" si="794"/>
        <v>0</v>
      </c>
      <c r="EK266" s="13">
        <f t="shared" si="795"/>
        <v>1</v>
      </c>
      <c r="EL266" s="13">
        <f t="shared" si="796"/>
        <v>0</v>
      </c>
      <c r="EM266" s="13">
        <f t="shared" si="797"/>
        <v>0</v>
      </c>
      <c r="EN266" s="13">
        <f t="shared" si="798"/>
        <v>0</v>
      </c>
      <c r="EO266" s="13">
        <f t="shared" si="799"/>
        <v>0</v>
      </c>
      <c r="EP266" s="13">
        <f t="shared" si="800"/>
        <v>0</v>
      </c>
      <c r="EQ266" s="13">
        <f t="shared" si="801"/>
        <v>0</v>
      </c>
      <c r="ER266" s="13">
        <f t="shared" si="802"/>
        <v>0</v>
      </c>
      <c r="ES266" s="13">
        <f t="shared" si="803"/>
        <v>0</v>
      </c>
      <c r="ET266" s="13">
        <f t="shared" si="804"/>
        <v>0</v>
      </c>
      <c r="EU266" s="13">
        <f t="shared" si="805"/>
        <v>0</v>
      </c>
      <c r="EV266" s="13">
        <f t="shared" si="806"/>
        <v>0</v>
      </c>
      <c r="EW266" s="13">
        <f t="shared" si="807"/>
        <v>0</v>
      </c>
      <c r="EX266" s="13">
        <f t="shared" si="808"/>
        <v>0</v>
      </c>
      <c r="EY266" s="13">
        <f t="shared" si="809"/>
        <v>0</v>
      </c>
      <c r="EZ266" s="13">
        <f t="shared" si="810"/>
        <v>0</v>
      </c>
      <c r="FA266" s="13">
        <f t="shared" si="811"/>
        <v>0</v>
      </c>
      <c r="FB266" s="13">
        <f t="shared" si="812"/>
        <v>0</v>
      </c>
      <c r="FC266" s="13">
        <f t="shared" si="813"/>
        <v>0</v>
      </c>
      <c r="FD266" s="13">
        <f t="shared" si="814"/>
        <v>0</v>
      </c>
      <c r="FE266" s="13">
        <f t="shared" si="815"/>
        <v>0</v>
      </c>
      <c r="FF266" s="13">
        <f t="shared" si="816"/>
        <v>0</v>
      </c>
      <c r="FG266" s="13">
        <f t="shared" si="817"/>
        <v>0</v>
      </c>
      <c r="FH266" s="13">
        <f t="shared" si="818"/>
        <v>0</v>
      </c>
      <c r="FI266" s="13">
        <f t="shared" si="819"/>
        <v>0</v>
      </c>
      <c r="FJ266" s="13">
        <f t="shared" si="820"/>
        <v>0</v>
      </c>
      <c r="FK266" s="13">
        <f t="shared" si="821"/>
        <v>0</v>
      </c>
      <c r="FL266" s="13">
        <f t="shared" si="822"/>
        <v>0</v>
      </c>
      <c r="FM266" s="13">
        <f t="shared" si="823"/>
        <v>0</v>
      </c>
      <c r="FN266" s="13">
        <f t="shared" si="824"/>
        <v>0</v>
      </c>
      <c r="FO266" s="13">
        <f t="shared" si="825"/>
        <v>0</v>
      </c>
      <c r="FP266" s="13">
        <f t="shared" si="826"/>
        <v>0</v>
      </c>
      <c r="FQ266" s="13">
        <f t="shared" si="827"/>
        <v>0</v>
      </c>
      <c r="FR266" s="13">
        <f t="shared" si="828"/>
        <v>0</v>
      </c>
      <c r="FS266" s="13">
        <f t="shared" si="829"/>
        <v>0</v>
      </c>
      <c r="FT266" s="13">
        <f t="shared" si="830"/>
        <v>0</v>
      </c>
      <c r="FU266" s="13">
        <f t="shared" si="831"/>
        <v>0</v>
      </c>
      <c r="FV266" s="13">
        <f t="shared" si="832"/>
        <v>0</v>
      </c>
      <c r="FW266" s="13">
        <f t="shared" si="833"/>
        <v>0</v>
      </c>
      <c r="FX266" s="13">
        <f t="shared" si="834"/>
        <v>0</v>
      </c>
      <c r="FY266" s="13">
        <f t="shared" si="835"/>
        <v>0</v>
      </c>
      <c r="FZ266" s="13">
        <f t="shared" si="836"/>
        <v>0</v>
      </c>
      <c r="GA266" s="13">
        <f t="shared" si="837"/>
        <v>0</v>
      </c>
      <c r="GB266" s="13">
        <f t="shared" si="838"/>
        <v>0</v>
      </c>
      <c r="GC266" s="13">
        <f t="shared" si="839"/>
        <v>0</v>
      </c>
      <c r="GD266" s="13">
        <f t="shared" si="840"/>
        <v>0</v>
      </c>
      <c r="GE266" s="13">
        <f t="shared" si="841"/>
        <v>0</v>
      </c>
      <c r="GF266" s="13">
        <f t="shared" si="842"/>
        <v>0</v>
      </c>
      <c r="GG266" s="13">
        <f t="shared" si="843"/>
        <v>0</v>
      </c>
      <c r="GH266" s="30">
        <f t="shared" si="844"/>
        <v>2</v>
      </c>
    </row>
    <row r="267" spans="1:190">
      <c r="A267" s="2">
        <f>'database including 834 studies'!A267</f>
        <v>266</v>
      </c>
      <c r="B267" s="2">
        <f>'database including 834 studies'!J267</f>
        <v>1</v>
      </c>
      <c r="C267" s="2">
        <f>'database including 834 studies'!K267</f>
        <v>3</v>
      </c>
      <c r="D267" s="2">
        <f>'database including 834 studies'!L267</f>
        <v>0</v>
      </c>
      <c r="E267" s="2">
        <f>'database including 834 studies'!M267</f>
        <v>1</v>
      </c>
      <c r="F267" s="2">
        <f>'database including 834 studies'!N267</f>
        <v>1</v>
      </c>
      <c r="G267" s="2">
        <f>'database including 834 studies'!O267</f>
        <v>1</v>
      </c>
      <c r="H267" s="2">
        <f>'database including 834 studies'!P267</f>
        <v>0</v>
      </c>
      <c r="I267" s="2">
        <f>'database including 834 studies'!Q267</f>
        <v>0</v>
      </c>
      <c r="J267" s="2">
        <f>'database including 834 studies'!R267</f>
        <v>2020</v>
      </c>
      <c r="K267" s="29">
        <f>'database including 834 studies'!A797</f>
        <v>796</v>
      </c>
      <c r="L267" s="2">
        <f>'database including 834 studies'!J797</f>
        <v>0</v>
      </c>
      <c r="M267" s="2">
        <f>'database including 834 studies'!K797</f>
        <v>2</v>
      </c>
      <c r="N267" s="2">
        <f>'database including 834 studies'!L797</f>
        <v>1</v>
      </c>
      <c r="O267" s="2">
        <f>'database including 834 studies'!M797</f>
        <v>1</v>
      </c>
      <c r="P267" s="2">
        <f>'database including 834 studies'!N797</f>
        <v>0</v>
      </c>
      <c r="Q267" s="2">
        <f>'database including 834 studies'!O797</f>
        <v>0</v>
      </c>
      <c r="R267" s="2">
        <f>'database including 834 studies'!P797</f>
        <v>0</v>
      </c>
      <c r="S267" s="2">
        <f>'database including 834 studies'!Q797</f>
        <v>0</v>
      </c>
      <c r="T267" s="2">
        <f>'database including 834 studies'!R797</f>
        <v>2012</v>
      </c>
      <c r="V267" s="13">
        <f t="shared" si="676"/>
        <v>0</v>
      </c>
      <c r="W267" s="13">
        <f t="shared" si="677"/>
        <v>0</v>
      </c>
      <c r="X267" s="13">
        <f t="shared" si="678"/>
        <v>0</v>
      </c>
      <c r="Y267" s="13">
        <f t="shared" si="679"/>
        <v>0</v>
      </c>
      <c r="Z267" s="13">
        <f t="shared" si="680"/>
        <v>0</v>
      </c>
      <c r="AA267" s="13">
        <f t="shared" si="681"/>
        <v>0</v>
      </c>
      <c r="AB267" s="13">
        <f t="shared" si="682"/>
        <v>0</v>
      </c>
      <c r="AC267" s="13">
        <f t="shared" si="683"/>
        <v>0</v>
      </c>
      <c r="AD267" s="13">
        <f t="shared" si="684"/>
        <v>0</v>
      </c>
      <c r="AE267" s="13">
        <f t="shared" si="685"/>
        <v>0</v>
      </c>
      <c r="AF267" s="13">
        <f t="shared" si="686"/>
        <v>0</v>
      </c>
      <c r="AG267" s="13">
        <f t="shared" si="687"/>
        <v>0</v>
      </c>
      <c r="AH267" s="13">
        <f t="shared" si="688"/>
        <v>0</v>
      </c>
      <c r="AI267" s="13">
        <f t="shared" si="689"/>
        <v>0</v>
      </c>
      <c r="AJ267" s="13">
        <f t="shared" si="690"/>
        <v>0</v>
      </c>
      <c r="AK267" s="13">
        <f t="shared" si="691"/>
        <v>0</v>
      </c>
      <c r="AL267" s="13">
        <f t="shared" si="692"/>
        <v>0</v>
      </c>
      <c r="AM267" s="13">
        <f t="shared" si="693"/>
        <v>0</v>
      </c>
      <c r="AN267" s="13">
        <f t="shared" si="694"/>
        <v>0</v>
      </c>
      <c r="AO267" s="13">
        <f t="shared" si="695"/>
        <v>0</v>
      </c>
      <c r="AP267" s="13">
        <f t="shared" si="696"/>
        <v>0</v>
      </c>
      <c r="AQ267" s="13">
        <f t="shared" si="697"/>
        <v>0</v>
      </c>
      <c r="AR267" s="13">
        <f t="shared" si="698"/>
        <v>0</v>
      </c>
      <c r="AS267" s="13">
        <f t="shared" si="699"/>
        <v>0</v>
      </c>
      <c r="AT267" s="13">
        <f t="shared" si="700"/>
        <v>0</v>
      </c>
      <c r="AU267" s="13">
        <f t="shared" si="701"/>
        <v>0</v>
      </c>
      <c r="AV267" s="13">
        <f t="shared" si="702"/>
        <v>0</v>
      </c>
      <c r="AW267" s="13">
        <f t="shared" si="703"/>
        <v>0</v>
      </c>
      <c r="AX267" s="13">
        <f t="shared" si="704"/>
        <v>0</v>
      </c>
      <c r="AY267" s="13">
        <f t="shared" si="705"/>
        <v>0</v>
      </c>
      <c r="AZ267" s="13">
        <f t="shared" si="706"/>
        <v>0</v>
      </c>
      <c r="BA267" s="13">
        <f t="shared" si="707"/>
        <v>0</v>
      </c>
      <c r="BB267" s="13">
        <f t="shared" si="708"/>
        <v>0</v>
      </c>
      <c r="BC267" s="13">
        <f t="shared" si="709"/>
        <v>0</v>
      </c>
      <c r="BD267" s="13">
        <f t="shared" si="710"/>
        <v>0</v>
      </c>
      <c r="BE267" s="13">
        <f t="shared" si="711"/>
        <v>0</v>
      </c>
      <c r="BF267" s="13">
        <f t="shared" si="712"/>
        <v>0</v>
      </c>
      <c r="BG267" s="13">
        <f t="shared" si="713"/>
        <v>0</v>
      </c>
      <c r="BH267" s="13">
        <f t="shared" si="714"/>
        <v>0</v>
      </c>
      <c r="BI267" s="13">
        <f t="shared" si="715"/>
        <v>0</v>
      </c>
      <c r="BJ267" s="13">
        <f t="shared" si="716"/>
        <v>0</v>
      </c>
      <c r="BK267" s="13">
        <f t="shared" si="717"/>
        <v>0</v>
      </c>
      <c r="BL267" s="13">
        <f t="shared" si="718"/>
        <v>0</v>
      </c>
      <c r="BM267" s="13">
        <f t="shared" si="719"/>
        <v>0</v>
      </c>
      <c r="BN267" s="13">
        <f t="shared" si="720"/>
        <v>0</v>
      </c>
      <c r="BO267" s="13">
        <f t="shared" si="721"/>
        <v>1</v>
      </c>
      <c r="BP267" s="13">
        <f t="shared" si="722"/>
        <v>0</v>
      </c>
      <c r="BQ267" s="13">
        <f t="shared" si="723"/>
        <v>0</v>
      </c>
      <c r="BR267" s="13">
        <f t="shared" si="724"/>
        <v>0</v>
      </c>
      <c r="BS267" s="13">
        <f t="shared" si="725"/>
        <v>0</v>
      </c>
      <c r="BT267" s="13">
        <f t="shared" si="726"/>
        <v>0</v>
      </c>
      <c r="BU267" s="13">
        <f t="shared" si="727"/>
        <v>0</v>
      </c>
      <c r="BV267" s="13">
        <f t="shared" si="728"/>
        <v>0</v>
      </c>
      <c r="BW267" s="13">
        <f t="shared" si="729"/>
        <v>0</v>
      </c>
      <c r="BX267" s="13">
        <f t="shared" si="730"/>
        <v>0</v>
      </c>
      <c r="BY267" s="13">
        <f t="shared" si="731"/>
        <v>0</v>
      </c>
      <c r="BZ267" s="13">
        <f t="shared" si="732"/>
        <v>0</v>
      </c>
      <c r="CA267" s="13">
        <f t="shared" si="733"/>
        <v>0</v>
      </c>
      <c r="CB267" s="13">
        <f t="shared" si="734"/>
        <v>0</v>
      </c>
      <c r="CC267" s="13">
        <f t="shared" si="735"/>
        <v>0</v>
      </c>
      <c r="CD267" s="13">
        <f t="shared" si="736"/>
        <v>0</v>
      </c>
      <c r="CE267" s="13">
        <f t="shared" si="737"/>
        <v>0</v>
      </c>
      <c r="CF267" s="13">
        <f t="shared" si="738"/>
        <v>0</v>
      </c>
      <c r="CG267" s="13">
        <f t="shared" si="739"/>
        <v>0</v>
      </c>
      <c r="CH267" s="13">
        <f t="shared" si="740"/>
        <v>0</v>
      </c>
      <c r="CI267" s="13">
        <f t="shared" si="741"/>
        <v>0</v>
      </c>
      <c r="CJ267" s="13">
        <f t="shared" si="742"/>
        <v>0</v>
      </c>
      <c r="CK267" s="13">
        <f t="shared" si="743"/>
        <v>0</v>
      </c>
      <c r="CL267" s="13">
        <f t="shared" si="744"/>
        <v>0</v>
      </c>
      <c r="CM267" s="13">
        <f t="shared" si="745"/>
        <v>0</v>
      </c>
      <c r="CN267" s="13">
        <f t="shared" si="746"/>
        <v>0</v>
      </c>
      <c r="CO267" s="13">
        <f t="shared" si="747"/>
        <v>0</v>
      </c>
      <c r="CP267" s="13">
        <f t="shared" si="748"/>
        <v>0</v>
      </c>
      <c r="CQ267" s="13">
        <f t="shared" si="749"/>
        <v>0</v>
      </c>
      <c r="CR267" s="13">
        <f t="shared" si="750"/>
        <v>0</v>
      </c>
      <c r="CS267" s="13">
        <f t="shared" si="751"/>
        <v>0</v>
      </c>
      <c r="CT267" s="13">
        <f t="shared" si="752"/>
        <v>0</v>
      </c>
      <c r="CU267" s="13">
        <f t="shared" si="753"/>
        <v>0</v>
      </c>
      <c r="CV267" s="13">
        <f t="shared" si="754"/>
        <v>0</v>
      </c>
      <c r="CW267" s="13">
        <f t="shared" si="755"/>
        <v>0</v>
      </c>
      <c r="CX267" s="13">
        <f t="shared" si="756"/>
        <v>0</v>
      </c>
      <c r="CY267" s="13">
        <f t="shared" si="757"/>
        <v>0</v>
      </c>
      <c r="CZ267" s="13">
        <f t="shared" si="758"/>
        <v>0</v>
      </c>
      <c r="DA267" s="13">
        <f t="shared" si="759"/>
        <v>0</v>
      </c>
      <c r="DB267" s="13">
        <f t="shared" si="760"/>
        <v>0</v>
      </c>
      <c r="DC267" s="13">
        <f t="shared" si="761"/>
        <v>0</v>
      </c>
      <c r="DD267" s="13">
        <f t="shared" si="762"/>
        <v>0</v>
      </c>
      <c r="DE267" s="13">
        <f t="shared" si="763"/>
        <v>0</v>
      </c>
      <c r="DF267" s="13">
        <f t="shared" si="764"/>
        <v>0</v>
      </c>
      <c r="DG267" s="13">
        <f t="shared" si="765"/>
        <v>0</v>
      </c>
      <c r="DH267" s="13">
        <f t="shared" si="766"/>
        <v>0</v>
      </c>
      <c r="DI267" s="13">
        <f t="shared" si="767"/>
        <v>0</v>
      </c>
      <c r="DJ267" s="13">
        <f t="shared" si="768"/>
        <v>0</v>
      </c>
      <c r="DK267" s="13">
        <f t="shared" si="769"/>
        <v>0</v>
      </c>
      <c r="DL267" s="13">
        <f t="shared" si="770"/>
        <v>0</v>
      </c>
      <c r="DM267" s="13">
        <f t="shared" si="771"/>
        <v>0</v>
      </c>
      <c r="DN267" s="13">
        <f t="shared" si="772"/>
        <v>0</v>
      </c>
      <c r="DO267" s="13">
        <f t="shared" si="773"/>
        <v>0</v>
      </c>
      <c r="DP267" s="13">
        <f t="shared" si="774"/>
        <v>0</v>
      </c>
      <c r="DQ267" s="13">
        <f t="shared" si="775"/>
        <v>0</v>
      </c>
      <c r="DR267" s="13">
        <f t="shared" si="776"/>
        <v>0</v>
      </c>
      <c r="DS267" s="13">
        <f t="shared" si="777"/>
        <v>0</v>
      </c>
      <c r="DT267" s="13">
        <f t="shared" si="778"/>
        <v>0</v>
      </c>
      <c r="DU267" s="13">
        <f t="shared" si="779"/>
        <v>0</v>
      </c>
      <c r="DV267" s="13">
        <f t="shared" si="780"/>
        <v>0</v>
      </c>
      <c r="DW267" s="13">
        <f t="shared" si="781"/>
        <v>0</v>
      </c>
      <c r="DX267" s="13">
        <f t="shared" si="782"/>
        <v>0</v>
      </c>
      <c r="DY267" s="13">
        <f t="shared" si="783"/>
        <v>0</v>
      </c>
      <c r="DZ267" s="13">
        <f t="shared" si="784"/>
        <v>0</v>
      </c>
      <c r="EA267" s="13">
        <f t="shared" si="785"/>
        <v>1</v>
      </c>
      <c r="EB267" s="13">
        <f t="shared" si="786"/>
        <v>0</v>
      </c>
      <c r="EC267" s="13">
        <f t="shared" si="787"/>
        <v>0</v>
      </c>
      <c r="ED267" s="13">
        <f t="shared" si="788"/>
        <v>0</v>
      </c>
      <c r="EE267" s="13">
        <f t="shared" si="789"/>
        <v>0</v>
      </c>
      <c r="EF267" s="13">
        <f t="shared" si="790"/>
        <v>0</v>
      </c>
      <c r="EG267" s="13">
        <f t="shared" si="791"/>
        <v>0</v>
      </c>
      <c r="EH267" s="13">
        <f t="shared" si="792"/>
        <v>0</v>
      </c>
      <c r="EI267" s="13">
        <f t="shared" si="793"/>
        <v>0</v>
      </c>
      <c r="EJ267" s="13">
        <f t="shared" si="794"/>
        <v>0</v>
      </c>
      <c r="EK267" s="13">
        <f t="shared" si="795"/>
        <v>0</v>
      </c>
      <c r="EL267" s="13">
        <f t="shared" si="796"/>
        <v>0</v>
      </c>
      <c r="EM267" s="13">
        <f t="shared" si="797"/>
        <v>0</v>
      </c>
      <c r="EN267" s="13">
        <f t="shared" si="798"/>
        <v>0</v>
      </c>
      <c r="EO267" s="13">
        <f t="shared" si="799"/>
        <v>0</v>
      </c>
      <c r="EP267" s="13">
        <f t="shared" si="800"/>
        <v>0</v>
      </c>
      <c r="EQ267" s="13">
        <f t="shared" si="801"/>
        <v>0</v>
      </c>
      <c r="ER267" s="13">
        <f t="shared" si="802"/>
        <v>0</v>
      </c>
      <c r="ES267" s="13">
        <f t="shared" si="803"/>
        <v>0</v>
      </c>
      <c r="ET267" s="13">
        <f t="shared" si="804"/>
        <v>0</v>
      </c>
      <c r="EU267" s="13">
        <f t="shared" si="805"/>
        <v>0</v>
      </c>
      <c r="EV267" s="13">
        <f t="shared" si="806"/>
        <v>0</v>
      </c>
      <c r="EW267" s="13">
        <f t="shared" si="807"/>
        <v>0</v>
      </c>
      <c r="EX267" s="13">
        <f t="shared" si="808"/>
        <v>0</v>
      </c>
      <c r="EY267" s="13">
        <f t="shared" si="809"/>
        <v>0</v>
      </c>
      <c r="EZ267" s="13">
        <f t="shared" si="810"/>
        <v>0</v>
      </c>
      <c r="FA267" s="13">
        <f t="shared" si="811"/>
        <v>0</v>
      </c>
      <c r="FB267" s="13">
        <f t="shared" si="812"/>
        <v>0</v>
      </c>
      <c r="FC267" s="13">
        <f t="shared" si="813"/>
        <v>0</v>
      </c>
      <c r="FD267" s="13">
        <f t="shared" si="814"/>
        <v>0</v>
      </c>
      <c r="FE267" s="13">
        <f t="shared" si="815"/>
        <v>0</v>
      </c>
      <c r="FF267" s="13">
        <f t="shared" si="816"/>
        <v>0</v>
      </c>
      <c r="FG267" s="13">
        <f t="shared" si="817"/>
        <v>0</v>
      </c>
      <c r="FH267" s="13">
        <f t="shared" si="818"/>
        <v>0</v>
      </c>
      <c r="FI267" s="13">
        <f t="shared" si="819"/>
        <v>0</v>
      </c>
      <c r="FJ267" s="13">
        <f t="shared" si="820"/>
        <v>0</v>
      </c>
      <c r="FK267" s="13">
        <f t="shared" si="821"/>
        <v>0</v>
      </c>
      <c r="FL267" s="13">
        <f t="shared" si="822"/>
        <v>0</v>
      </c>
      <c r="FM267" s="13">
        <f t="shared" si="823"/>
        <v>0</v>
      </c>
      <c r="FN267" s="13">
        <f t="shared" si="824"/>
        <v>0</v>
      </c>
      <c r="FO267" s="13">
        <f t="shared" si="825"/>
        <v>0</v>
      </c>
      <c r="FP267" s="13">
        <f t="shared" si="826"/>
        <v>0</v>
      </c>
      <c r="FQ267" s="13">
        <f t="shared" si="827"/>
        <v>0</v>
      </c>
      <c r="FR267" s="13">
        <f t="shared" si="828"/>
        <v>0</v>
      </c>
      <c r="FS267" s="13">
        <f t="shared" si="829"/>
        <v>0</v>
      </c>
      <c r="FT267" s="13">
        <f t="shared" si="830"/>
        <v>0</v>
      </c>
      <c r="FU267" s="13">
        <f t="shared" si="831"/>
        <v>0</v>
      </c>
      <c r="FV267" s="13">
        <f t="shared" si="832"/>
        <v>0</v>
      </c>
      <c r="FW267" s="13">
        <f t="shared" si="833"/>
        <v>0</v>
      </c>
      <c r="FX267" s="13">
        <f t="shared" si="834"/>
        <v>0</v>
      </c>
      <c r="FY267" s="13">
        <f t="shared" si="835"/>
        <v>0</v>
      </c>
      <c r="FZ267" s="13">
        <f t="shared" si="836"/>
        <v>0</v>
      </c>
      <c r="GA267" s="13">
        <f t="shared" si="837"/>
        <v>0</v>
      </c>
      <c r="GB267" s="13">
        <f t="shared" si="838"/>
        <v>0</v>
      </c>
      <c r="GC267" s="13">
        <f t="shared" si="839"/>
        <v>0</v>
      </c>
      <c r="GD267" s="13">
        <f t="shared" si="840"/>
        <v>0</v>
      </c>
      <c r="GE267" s="13">
        <f t="shared" si="841"/>
        <v>0</v>
      </c>
      <c r="GF267" s="13">
        <f t="shared" si="842"/>
        <v>0</v>
      </c>
      <c r="GG267" s="13">
        <f t="shared" si="843"/>
        <v>0</v>
      </c>
      <c r="GH267" s="30">
        <f t="shared" si="844"/>
        <v>2</v>
      </c>
    </row>
    <row r="268" spans="1:190">
      <c r="A268" s="2">
        <f>'database including 834 studies'!A268</f>
        <v>267</v>
      </c>
      <c r="B268" s="2">
        <f>'database including 834 studies'!J268</f>
        <v>1</v>
      </c>
      <c r="C268" s="2">
        <f>'database including 834 studies'!K268</f>
        <v>3</v>
      </c>
      <c r="D268" s="2">
        <f>'database including 834 studies'!L268</f>
        <v>1</v>
      </c>
      <c r="E268" s="2">
        <f>'database including 834 studies'!M268</f>
        <v>1</v>
      </c>
      <c r="F268" s="2">
        <f>'database including 834 studies'!N268</f>
        <v>0</v>
      </c>
      <c r="G268" s="2">
        <f>'database including 834 studies'!O268</f>
        <v>0</v>
      </c>
      <c r="H268" s="2">
        <f>'database including 834 studies'!P268</f>
        <v>1</v>
      </c>
      <c r="I268" s="2">
        <f>'database including 834 studies'!Q268</f>
        <v>0</v>
      </c>
      <c r="J268" s="2">
        <f>'database including 834 studies'!R268</f>
        <v>2021</v>
      </c>
      <c r="K268" s="29">
        <f>'database including 834 studies'!A798</f>
        <v>797</v>
      </c>
      <c r="L268" s="2">
        <f>'database including 834 studies'!J798</f>
        <v>0</v>
      </c>
      <c r="M268" s="2">
        <f>'database including 834 studies'!K798</f>
        <v>2</v>
      </c>
      <c r="N268" s="2">
        <f>'database including 834 studies'!L798</f>
        <v>0</v>
      </c>
      <c r="O268" s="2">
        <f>'database including 834 studies'!M798</f>
        <v>1</v>
      </c>
      <c r="P268" s="2">
        <f>'database including 834 studies'!N798</f>
        <v>0</v>
      </c>
      <c r="Q268" s="2">
        <f>'database including 834 studies'!O798</f>
        <v>1</v>
      </c>
      <c r="R268" s="2">
        <f>'database including 834 studies'!P798</f>
        <v>0</v>
      </c>
      <c r="S268" s="2">
        <f>'database including 834 studies'!Q798</f>
        <v>0</v>
      </c>
      <c r="T268" s="2">
        <f>'database including 834 studies'!R798</f>
        <v>2015</v>
      </c>
      <c r="V268" s="13">
        <f t="shared" si="676"/>
        <v>0</v>
      </c>
      <c r="W268" s="13">
        <f t="shared" si="677"/>
        <v>0</v>
      </c>
      <c r="X268" s="13">
        <f t="shared" si="678"/>
        <v>0</v>
      </c>
      <c r="Y268" s="13">
        <f t="shared" si="679"/>
        <v>0</v>
      </c>
      <c r="Z268" s="13">
        <f t="shared" si="680"/>
        <v>0</v>
      </c>
      <c r="AA268" s="13">
        <f t="shared" si="681"/>
        <v>0</v>
      </c>
      <c r="AB268" s="13">
        <f t="shared" si="682"/>
        <v>0</v>
      </c>
      <c r="AC268" s="13">
        <f t="shared" si="683"/>
        <v>0</v>
      </c>
      <c r="AD268" s="13">
        <f t="shared" si="684"/>
        <v>0</v>
      </c>
      <c r="AE268" s="13">
        <f t="shared" si="685"/>
        <v>0</v>
      </c>
      <c r="AF268" s="13">
        <f t="shared" si="686"/>
        <v>0</v>
      </c>
      <c r="AG268" s="13">
        <f t="shared" si="687"/>
        <v>0</v>
      </c>
      <c r="AH268" s="13">
        <f t="shared" si="688"/>
        <v>0</v>
      </c>
      <c r="AI268" s="13">
        <f t="shared" si="689"/>
        <v>0</v>
      </c>
      <c r="AJ268" s="13">
        <f t="shared" si="690"/>
        <v>0</v>
      </c>
      <c r="AK268" s="13">
        <f t="shared" si="691"/>
        <v>0</v>
      </c>
      <c r="AL268" s="13">
        <f t="shared" si="692"/>
        <v>0</v>
      </c>
      <c r="AM268" s="13">
        <f t="shared" si="693"/>
        <v>0</v>
      </c>
      <c r="AN268" s="13">
        <f t="shared" si="694"/>
        <v>0</v>
      </c>
      <c r="AO268" s="13">
        <f t="shared" si="695"/>
        <v>0</v>
      </c>
      <c r="AP268" s="13">
        <f t="shared" si="696"/>
        <v>0</v>
      </c>
      <c r="AQ268" s="13">
        <f t="shared" si="697"/>
        <v>0</v>
      </c>
      <c r="AR268" s="13">
        <f t="shared" si="698"/>
        <v>0</v>
      </c>
      <c r="AS268" s="13">
        <f t="shared" si="699"/>
        <v>0</v>
      </c>
      <c r="AT268" s="13">
        <f t="shared" si="700"/>
        <v>0</v>
      </c>
      <c r="AU268" s="13">
        <f t="shared" si="701"/>
        <v>0</v>
      </c>
      <c r="AV268" s="13">
        <f t="shared" si="702"/>
        <v>0</v>
      </c>
      <c r="AW268" s="13">
        <f t="shared" si="703"/>
        <v>0</v>
      </c>
      <c r="AX268" s="13">
        <f t="shared" si="704"/>
        <v>0</v>
      </c>
      <c r="AY268" s="13">
        <f t="shared" si="705"/>
        <v>0</v>
      </c>
      <c r="AZ268" s="13">
        <f t="shared" si="706"/>
        <v>0</v>
      </c>
      <c r="BA268" s="13">
        <f t="shared" si="707"/>
        <v>0</v>
      </c>
      <c r="BB268" s="13">
        <f t="shared" si="708"/>
        <v>0</v>
      </c>
      <c r="BC268" s="13">
        <f t="shared" si="709"/>
        <v>0</v>
      </c>
      <c r="BD268" s="13">
        <f t="shared" si="710"/>
        <v>0</v>
      </c>
      <c r="BE268" s="13">
        <f t="shared" si="711"/>
        <v>0</v>
      </c>
      <c r="BF268" s="13">
        <f t="shared" si="712"/>
        <v>0</v>
      </c>
      <c r="BG268" s="13">
        <f t="shared" si="713"/>
        <v>0</v>
      </c>
      <c r="BH268" s="13">
        <f t="shared" si="714"/>
        <v>0</v>
      </c>
      <c r="BI268" s="13">
        <f t="shared" si="715"/>
        <v>0</v>
      </c>
      <c r="BJ268" s="13">
        <f t="shared" si="716"/>
        <v>0</v>
      </c>
      <c r="BK268" s="13">
        <f t="shared" si="717"/>
        <v>0</v>
      </c>
      <c r="BL268" s="13">
        <f t="shared" si="718"/>
        <v>0</v>
      </c>
      <c r="BM268" s="13">
        <f t="shared" si="719"/>
        <v>0</v>
      </c>
      <c r="BN268" s="13">
        <f t="shared" si="720"/>
        <v>0</v>
      </c>
      <c r="BO268" s="13">
        <f t="shared" si="721"/>
        <v>0</v>
      </c>
      <c r="BP268" s="13">
        <f t="shared" si="722"/>
        <v>1</v>
      </c>
      <c r="BQ268" s="13">
        <f t="shared" si="723"/>
        <v>0</v>
      </c>
      <c r="BR268" s="13">
        <f t="shared" si="724"/>
        <v>0</v>
      </c>
      <c r="BS268" s="13">
        <f t="shared" si="725"/>
        <v>0</v>
      </c>
      <c r="BT268" s="13">
        <f t="shared" si="726"/>
        <v>0</v>
      </c>
      <c r="BU268" s="13">
        <f t="shared" si="727"/>
        <v>0</v>
      </c>
      <c r="BV268" s="13">
        <f t="shared" si="728"/>
        <v>0</v>
      </c>
      <c r="BW268" s="13">
        <f t="shared" si="729"/>
        <v>0</v>
      </c>
      <c r="BX268" s="13">
        <f t="shared" si="730"/>
        <v>0</v>
      </c>
      <c r="BY268" s="13">
        <f t="shared" si="731"/>
        <v>0</v>
      </c>
      <c r="BZ268" s="13">
        <f t="shared" si="732"/>
        <v>0</v>
      </c>
      <c r="CA268" s="13">
        <f t="shared" si="733"/>
        <v>0</v>
      </c>
      <c r="CB268" s="13">
        <f t="shared" si="734"/>
        <v>0</v>
      </c>
      <c r="CC268" s="13">
        <f t="shared" si="735"/>
        <v>0</v>
      </c>
      <c r="CD268" s="13">
        <f t="shared" si="736"/>
        <v>0</v>
      </c>
      <c r="CE268" s="13">
        <f t="shared" si="737"/>
        <v>0</v>
      </c>
      <c r="CF268" s="13">
        <f t="shared" si="738"/>
        <v>0</v>
      </c>
      <c r="CG268" s="13">
        <f t="shared" si="739"/>
        <v>0</v>
      </c>
      <c r="CH268" s="13">
        <f t="shared" si="740"/>
        <v>0</v>
      </c>
      <c r="CI268" s="13">
        <f t="shared" si="741"/>
        <v>0</v>
      </c>
      <c r="CJ268" s="13">
        <f t="shared" si="742"/>
        <v>0</v>
      </c>
      <c r="CK268" s="13">
        <f t="shared" si="743"/>
        <v>0</v>
      </c>
      <c r="CL268" s="13">
        <f t="shared" si="744"/>
        <v>0</v>
      </c>
      <c r="CM268" s="13">
        <f t="shared" si="745"/>
        <v>0</v>
      </c>
      <c r="CN268" s="13">
        <f t="shared" si="746"/>
        <v>0</v>
      </c>
      <c r="CO268" s="13">
        <f t="shared" si="747"/>
        <v>0</v>
      </c>
      <c r="CP268" s="13">
        <f t="shared" si="748"/>
        <v>0</v>
      </c>
      <c r="CQ268" s="13">
        <f t="shared" si="749"/>
        <v>0</v>
      </c>
      <c r="CR268" s="13">
        <f t="shared" si="750"/>
        <v>0</v>
      </c>
      <c r="CS268" s="13">
        <f t="shared" si="751"/>
        <v>0</v>
      </c>
      <c r="CT268" s="13">
        <f t="shared" si="752"/>
        <v>0</v>
      </c>
      <c r="CU268" s="13">
        <f t="shared" si="753"/>
        <v>0</v>
      </c>
      <c r="CV268" s="13">
        <f t="shared" si="754"/>
        <v>0</v>
      </c>
      <c r="CW268" s="13">
        <f t="shared" si="755"/>
        <v>0</v>
      </c>
      <c r="CX268" s="13">
        <f t="shared" si="756"/>
        <v>0</v>
      </c>
      <c r="CY268" s="13">
        <f t="shared" si="757"/>
        <v>0</v>
      </c>
      <c r="CZ268" s="13">
        <f t="shared" si="758"/>
        <v>0</v>
      </c>
      <c r="DA268" s="13">
        <f t="shared" si="759"/>
        <v>0</v>
      </c>
      <c r="DB268" s="13">
        <f t="shared" si="760"/>
        <v>0</v>
      </c>
      <c r="DC268" s="13">
        <f t="shared" si="761"/>
        <v>0</v>
      </c>
      <c r="DD268" s="13">
        <f t="shared" si="762"/>
        <v>0</v>
      </c>
      <c r="DE268" s="13">
        <f t="shared" si="763"/>
        <v>0</v>
      </c>
      <c r="DF268" s="13">
        <f t="shared" si="764"/>
        <v>0</v>
      </c>
      <c r="DG268" s="13">
        <f t="shared" si="765"/>
        <v>0</v>
      </c>
      <c r="DH268" s="13">
        <f t="shared" si="766"/>
        <v>0</v>
      </c>
      <c r="DI268" s="13">
        <f t="shared" si="767"/>
        <v>0</v>
      </c>
      <c r="DJ268" s="13">
        <f t="shared" si="768"/>
        <v>0</v>
      </c>
      <c r="DK268" s="13">
        <f t="shared" si="769"/>
        <v>0</v>
      </c>
      <c r="DL268" s="13">
        <f t="shared" si="770"/>
        <v>0</v>
      </c>
      <c r="DM268" s="13">
        <f t="shared" si="771"/>
        <v>0</v>
      </c>
      <c r="DN268" s="13">
        <f t="shared" si="772"/>
        <v>0</v>
      </c>
      <c r="DO268" s="13">
        <f t="shared" si="773"/>
        <v>0</v>
      </c>
      <c r="DP268" s="13">
        <f t="shared" si="774"/>
        <v>0</v>
      </c>
      <c r="DQ268" s="13">
        <f t="shared" si="775"/>
        <v>0</v>
      </c>
      <c r="DR268" s="13">
        <f t="shared" si="776"/>
        <v>0</v>
      </c>
      <c r="DS268" s="13">
        <f t="shared" si="777"/>
        <v>0</v>
      </c>
      <c r="DT268" s="13">
        <f t="shared" si="778"/>
        <v>0</v>
      </c>
      <c r="DU268" s="13">
        <f t="shared" si="779"/>
        <v>0</v>
      </c>
      <c r="DV268" s="13">
        <f t="shared" si="780"/>
        <v>0</v>
      </c>
      <c r="DW268" s="13">
        <f t="shared" si="781"/>
        <v>0</v>
      </c>
      <c r="DX268" s="13">
        <f t="shared" si="782"/>
        <v>0</v>
      </c>
      <c r="DY268" s="13">
        <f t="shared" si="783"/>
        <v>0</v>
      </c>
      <c r="DZ268" s="13">
        <f t="shared" si="784"/>
        <v>0</v>
      </c>
      <c r="EA268" s="13">
        <f t="shared" si="785"/>
        <v>0</v>
      </c>
      <c r="EB268" s="13">
        <f t="shared" si="786"/>
        <v>0</v>
      </c>
      <c r="EC268" s="13">
        <f t="shared" si="787"/>
        <v>0</v>
      </c>
      <c r="ED268" s="13">
        <f t="shared" si="788"/>
        <v>1</v>
      </c>
      <c r="EE268" s="13">
        <f t="shared" si="789"/>
        <v>0</v>
      </c>
      <c r="EF268" s="13">
        <f t="shared" si="790"/>
        <v>0</v>
      </c>
      <c r="EG268" s="13">
        <f t="shared" si="791"/>
        <v>0</v>
      </c>
      <c r="EH268" s="13">
        <f t="shared" si="792"/>
        <v>0</v>
      </c>
      <c r="EI268" s="13">
        <f t="shared" si="793"/>
        <v>0</v>
      </c>
      <c r="EJ268" s="13">
        <f t="shared" si="794"/>
        <v>0</v>
      </c>
      <c r="EK268" s="13">
        <f t="shared" si="795"/>
        <v>0</v>
      </c>
      <c r="EL268" s="13">
        <f t="shared" si="796"/>
        <v>0</v>
      </c>
      <c r="EM268" s="13">
        <f t="shared" si="797"/>
        <v>0</v>
      </c>
      <c r="EN268" s="13">
        <f t="shared" si="798"/>
        <v>0</v>
      </c>
      <c r="EO268" s="13">
        <f t="shared" si="799"/>
        <v>0</v>
      </c>
      <c r="EP268" s="13">
        <f t="shared" si="800"/>
        <v>0</v>
      </c>
      <c r="EQ268" s="13">
        <f t="shared" si="801"/>
        <v>0</v>
      </c>
      <c r="ER268" s="13">
        <f t="shared" si="802"/>
        <v>0</v>
      </c>
      <c r="ES268" s="13">
        <f t="shared" si="803"/>
        <v>0</v>
      </c>
      <c r="ET268" s="13">
        <f t="shared" si="804"/>
        <v>0</v>
      </c>
      <c r="EU268" s="13">
        <f t="shared" si="805"/>
        <v>0</v>
      </c>
      <c r="EV268" s="13">
        <f t="shared" si="806"/>
        <v>0</v>
      </c>
      <c r="EW268" s="13">
        <f t="shared" si="807"/>
        <v>0</v>
      </c>
      <c r="EX268" s="13">
        <f t="shared" si="808"/>
        <v>0</v>
      </c>
      <c r="EY268" s="13">
        <f t="shared" si="809"/>
        <v>0</v>
      </c>
      <c r="EZ268" s="13">
        <f t="shared" si="810"/>
        <v>0</v>
      </c>
      <c r="FA268" s="13">
        <f t="shared" si="811"/>
        <v>0</v>
      </c>
      <c r="FB268" s="13">
        <f t="shared" si="812"/>
        <v>0</v>
      </c>
      <c r="FC268" s="13">
        <f t="shared" si="813"/>
        <v>0</v>
      </c>
      <c r="FD268" s="13">
        <f t="shared" si="814"/>
        <v>0</v>
      </c>
      <c r="FE268" s="13">
        <f t="shared" si="815"/>
        <v>0</v>
      </c>
      <c r="FF268" s="13">
        <f t="shared" si="816"/>
        <v>0</v>
      </c>
      <c r="FG268" s="13">
        <f t="shared" si="817"/>
        <v>0</v>
      </c>
      <c r="FH268" s="13">
        <f t="shared" si="818"/>
        <v>0</v>
      </c>
      <c r="FI268" s="13">
        <f t="shared" si="819"/>
        <v>0</v>
      </c>
      <c r="FJ268" s="13">
        <f t="shared" si="820"/>
        <v>0</v>
      </c>
      <c r="FK268" s="13">
        <f t="shared" si="821"/>
        <v>0</v>
      </c>
      <c r="FL268" s="13">
        <f t="shared" si="822"/>
        <v>0</v>
      </c>
      <c r="FM268" s="13">
        <f t="shared" si="823"/>
        <v>0</v>
      </c>
      <c r="FN268" s="13">
        <f t="shared" si="824"/>
        <v>0</v>
      </c>
      <c r="FO268" s="13">
        <f t="shared" si="825"/>
        <v>0</v>
      </c>
      <c r="FP268" s="13">
        <f t="shared" si="826"/>
        <v>0</v>
      </c>
      <c r="FQ268" s="13">
        <f t="shared" si="827"/>
        <v>0</v>
      </c>
      <c r="FR268" s="13">
        <f t="shared" si="828"/>
        <v>0</v>
      </c>
      <c r="FS268" s="13">
        <f t="shared" si="829"/>
        <v>0</v>
      </c>
      <c r="FT268" s="13">
        <f t="shared" si="830"/>
        <v>0</v>
      </c>
      <c r="FU268" s="13">
        <f t="shared" si="831"/>
        <v>0</v>
      </c>
      <c r="FV268" s="13">
        <f t="shared" si="832"/>
        <v>0</v>
      </c>
      <c r="FW268" s="13">
        <f t="shared" si="833"/>
        <v>0</v>
      </c>
      <c r="FX268" s="13">
        <f t="shared" si="834"/>
        <v>0</v>
      </c>
      <c r="FY268" s="13">
        <f t="shared" si="835"/>
        <v>0</v>
      </c>
      <c r="FZ268" s="13">
        <f t="shared" si="836"/>
        <v>0</v>
      </c>
      <c r="GA268" s="13">
        <f t="shared" si="837"/>
        <v>0</v>
      </c>
      <c r="GB268" s="13">
        <f t="shared" si="838"/>
        <v>0</v>
      </c>
      <c r="GC268" s="13">
        <f t="shared" si="839"/>
        <v>0</v>
      </c>
      <c r="GD268" s="13">
        <f t="shared" si="840"/>
        <v>0</v>
      </c>
      <c r="GE268" s="13">
        <f t="shared" si="841"/>
        <v>0</v>
      </c>
      <c r="GF268" s="13">
        <f t="shared" si="842"/>
        <v>0</v>
      </c>
      <c r="GG268" s="13">
        <f t="shared" si="843"/>
        <v>0</v>
      </c>
      <c r="GH268" s="30">
        <f t="shared" si="844"/>
        <v>2</v>
      </c>
    </row>
    <row r="269" spans="1:190">
      <c r="A269" s="2">
        <f>'database including 834 studies'!A269</f>
        <v>268</v>
      </c>
      <c r="B269" s="2">
        <f>'database including 834 studies'!J269</f>
        <v>1</v>
      </c>
      <c r="C269" s="2">
        <f>'database including 834 studies'!K269</f>
        <v>3</v>
      </c>
      <c r="D269" s="2">
        <f>'database including 834 studies'!L269</f>
        <v>1</v>
      </c>
      <c r="E269" s="2">
        <f>'database including 834 studies'!M269</f>
        <v>1</v>
      </c>
      <c r="F269" s="2">
        <f>'database including 834 studies'!N269</f>
        <v>0</v>
      </c>
      <c r="G269" s="2">
        <f>'database including 834 studies'!O269</f>
        <v>1</v>
      </c>
      <c r="H269" s="2">
        <f>'database including 834 studies'!P269</f>
        <v>0</v>
      </c>
      <c r="I269" s="2">
        <f>'database including 834 studies'!Q269</f>
        <v>0</v>
      </c>
      <c r="J269" s="2">
        <f>'database including 834 studies'!R269</f>
        <v>2021</v>
      </c>
      <c r="K269" s="29">
        <f>'database including 834 studies'!A799</f>
        <v>798</v>
      </c>
      <c r="L269" s="2">
        <f>'database including 834 studies'!J799</f>
        <v>0</v>
      </c>
      <c r="M269" s="2">
        <f>'database including 834 studies'!K799</f>
        <v>2</v>
      </c>
      <c r="N269" s="2">
        <f>'database including 834 studies'!L799</f>
        <v>1</v>
      </c>
      <c r="O269" s="2">
        <f>'database including 834 studies'!M799</f>
        <v>1</v>
      </c>
      <c r="P269" s="2">
        <f>'database including 834 studies'!N799</f>
        <v>0</v>
      </c>
      <c r="Q269" s="2">
        <f>'database including 834 studies'!O799</f>
        <v>0</v>
      </c>
      <c r="R269" s="2">
        <f>'database including 834 studies'!P799</f>
        <v>0</v>
      </c>
      <c r="S269" s="2">
        <f>'database including 834 studies'!Q799</f>
        <v>0</v>
      </c>
      <c r="T269" s="2">
        <f>'database including 834 studies'!R799</f>
        <v>2015</v>
      </c>
      <c r="V269" s="13">
        <f t="shared" si="676"/>
        <v>0</v>
      </c>
      <c r="W269" s="13">
        <f t="shared" si="677"/>
        <v>0</v>
      </c>
      <c r="X269" s="13">
        <f t="shared" si="678"/>
        <v>0</v>
      </c>
      <c r="Y269" s="13">
        <f t="shared" si="679"/>
        <v>0</v>
      </c>
      <c r="Z269" s="13">
        <f t="shared" si="680"/>
        <v>0</v>
      </c>
      <c r="AA269" s="13">
        <f t="shared" si="681"/>
        <v>0</v>
      </c>
      <c r="AB269" s="13">
        <f t="shared" si="682"/>
        <v>0</v>
      </c>
      <c r="AC269" s="13">
        <f t="shared" si="683"/>
        <v>0</v>
      </c>
      <c r="AD269" s="13">
        <f t="shared" si="684"/>
        <v>0</v>
      </c>
      <c r="AE269" s="13">
        <f t="shared" si="685"/>
        <v>0</v>
      </c>
      <c r="AF269" s="13">
        <f t="shared" si="686"/>
        <v>0</v>
      </c>
      <c r="AG269" s="13">
        <f t="shared" si="687"/>
        <v>0</v>
      </c>
      <c r="AH269" s="13">
        <f t="shared" si="688"/>
        <v>0</v>
      </c>
      <c r="AI269" s="13">
        <f t="shared" si="689"/>
        <v>0</v>
      </c>
      <c r="AJ269" s="13">
        <f t="shared" si="690"/>
        <v>0</v>
      </c>
      <c r="AK269" s="13">
        <f t="shared" si="691"/>
        <v>0</v>
      </c>
      <c r="AL269" s="13">
        <f t="shared" si="692"/>
        <v>0</v>
      </c>
      <c r="AM269" s="13">
        <f t="shared" si="693"/>
        <v>0</v>
      </c>
      <c r="AN269" s="13">
        <f t="shared" si="694"/>
        <v>0</v>
      </c>
      <c r="AO269" s="13">
        <f t="shared" si="695"/>
        <v>0</v>
      </c>
      <c r="AP269" s="13">
        <f t="shared" si="696"/>
        <v>0</v>
      </c>
      <c r="AQ269" s="13">
        <f t="shared" si="697"/>
        <v>0</v>
      </c>
      <c r="AR269" s="13">
        <f t="shared" si="698"/>
        <v>0</v>
      </c>
      <c r="AS269" s="13">
        <f t="shared" si="699"/>
        <v>0</v>
      </c>
      <c r="AT269" s="13">
        <f t="shared" si="700"/>
        <v>0</v>
      </c>
      <c r="AU269" s="13">
        <f t="shared" si="701"/>
        <v>0</v>
      </c>
      <c r="AV269" s="13">
        <f t="shared" si="702"/>
        <v>0</v>
      </c>
      <c r="AW269" s="13">
        <f t="shared" si="703"/>
        <v>0</v>
      </c>
      <c r="AX269" s="13">
        <f t="shared" si="704"/>
        <v>0</v>
      </c>
      <c r="AY269" s="13">
        <f t="shared" si="705"/>
        <v>0</v>
      </c>
      <c r="AZ269" s="13">
        <f t="shared" si="706"/>
        <v>0</v>
      </c>
      <c r="BA269" s="13">
        <f t="shared" si="707"/>
        <v>0</v>
      </c>
      <c r="BB269" s="13">
        <f t="shared" si="708"/>
        <v>0</v>
      </c>
      <c r="BC269" s="13">
        <f t="shared" si="709"/>
        <v>0</v>
      </c>
      <c r="BD269" s="13">
        <f t="shared" si="710"/>
        <v>0</v>
      </c>
      <c r="BE269" s="13">
        <f t="shared" si="711"/>
        <v>0</v>
      </c>
      <c r="BF269" s="13">
        <f t="shared" si="712"/>
        <v>0</v>
      </c>
      <c r="BG269" s="13">
        <f t="shared" si="713"/>
        <v>0</v>
      </c>
      <c r="BH269" s="13">
        <f t="shared" si="714"/>
        <v>0</v>
      </c>
      <c r="BI269" s="13">
        <f t="shared" si="715"/>
        <v>0</v>
      </c>
      <c r="BJ269" s="13">
        <f t="shared" si="716"/>
        <v>0</v>
      </c>
      <c r="BK269" s="13">
        <f t="shared" si="717"/>
        <v>0</v>
      </c>
      <c r="BL269" s="13">
        <f t="shared" si="718"/>
        <v>0</v>
      </c>
      <c r="BM269" s="13">
        <f t="shared" si="719"/>
        <v>0</v>
      </c>
      <c r="BN269" s="13">
        <f t="shared" si="720"/>
        <v>0</v>
      </c>
      <c r="BO269" s="13">
        <f t="shared" si="721"/>
        <v>0</v>
      </c>
      <c r="BP269" s="13">
        <f t="shared" si="722"/>
        <v>1</v>
      </c>
      <c r="BQ269" s="13">
        <f t="shared" si="723"/>
        <v>0</v>
      </c>
      <c r="BR269" s="13">
        <f t="shared" si="724"/>
        <v>0</v>
      </c>
      <c r="BS269" s="13">
        <f t="shared" si="725"/>
        <v>0</v>
      </c>
      <c r="BT269" s="13">
        <f t="shared" si="726"/>
        <v>0</v>
      </c>
      <c r="BU269" s="13">
        <f t="shared" si="727"/>
        <v>0</v>
      </c>
      <c r="BV269" s="13">
        <f t="shared" si="728"/>
        <v>0</v>
      </c>
      <c r="BW269" s="13">
        <f t="shared" si="729"/>
        <v>0</v>
      </c>
      <c r="BX269" s="13">
        <f t="shared" si="730"/>
        <v>0</v>
      </c>
      <c r="BY269" s="13">
        <f t="shared" si="731"/>
        <v>0</v>
      </c>
      <c r="BZ269" s="13">
        <f t="shared" si="732"/>
        <v>0</v>
      </c>
      <c r="CA269" s="13">
        <f t="shared" si="733"/>
        <v>0</v>
      </c>
      <c r="CB269" s="13">
        <f t="shared" si="734"/>
        <v>0</v>
      </c>
      <c r="CC269" s="13">
        <f t="shared" si="735"/>
        <v>0</v>
      </c>
      <c r="CD269" s="13">
        <f t="shared" si="736"/>
        <v>0</v>
      </c>
      <c r="CE269" s="13">
        <f t="shared" si="737"/>
        <v>0</v>
      </c>
      <c r="CF269" s="13">
        <f t="shared" si="738"/>
        <v>0</v>
      </c>
      <c r="CG269" s="13">
        <f t="shared" si="739"/>
        <v>0</v>
      </c>
      <c r="CH269" s="13">
        <f t="shared" si="740"/>
        <v>0</v>
      </c>
      <c r="CI269" s="13">
        <f t="shared" si="741"/>
        <v>0</v>
      </c>
      <c r="CJ269" s="13">
        <f t="shared" si="742"/>
        <v>0</v>
      </c>
      <c r="CK269" s="13">
        <f t="shared" si="743"/>
        <v>0</v>
      </c>
      <c r="CL269" s="13">
        <f t="shared" si="744"/>
        <v>0</v>
      </c>
      <c r="CM269" s="13">
        <f t="shared" si="745"/>
        <v>0</v>
      </c>
      <c r="CN269" s="13">
        <f t="shared" si="746"/>
        <v>0</v>
      </c>
      <c r="CO269" s="13">
        <f t="shared" si="747"/>
        <v>0</v>
      </c>
      <c r="CP269" s="13">
        <f t="shared" si="748"/>
        <v>0</v>
      </c>
      <c r="CQ269" s="13">
        <f t="shared" si="749"/>
        <v>0</v>
      </c>
      <c r="CR269" s="13">
        <f t="shared" si="750"/>
        <v>0</v>
      </c>
      <c r="CS269" s="13">
        <f t="shared" si="751"/>
        <v>0</v>
      </c>
      <c r="CT269" s="13">
        <f t="shared" si="752"/>
        <v>0</v>
      </c>
      <c r="CU269" s="13">
        <f t="shared" si="753"/>
        <v>0</v>
      </c>
      <c r="CV269" s="13">
        <f t="shared" si="754"/>
        <v>0</v>
      </c>
      <c r="CW269" s="13">
        <f t="shared" si="755"/>
        <v>0</v>
      </c>
      <c r="CX269" s="13">
        <f t="shared" si="756"/>
        <v>0</v>
      </c>
      <c r="CY269" s="13">
        <f t="shared" si="757"/>
        <v>0</v>
      </c>
      <c r="CZ269" s="13">
        <f t="shared" si="758"/>
        <v>0</v>
      </c>
      <c r="DA269" s="13">
        <f t="shared" si="759"/>
        <v>0</v>
      </c>
      <c r="DB269" s="13">
        <f t="shared" si="760"/>
        <v>0</v>
      </c>
      <c r="DC269" s="13">
        <f t="shared" si="761"/>
        <v>0</v>
      </c>
      <c r="DD269" s="13">
        <f t="shared" si="762"/>
        <v>0</v>
      </c>
      <c r="DE269" s="13">
        <f t="shared" si="763"/>
        <v>0</v>
      </c>
      <c r="DF269" s="13">
        <f t="shared" si="764"/>
        <v>0</v>
      </c>
      <c r="DG269" s="13">
        <f t="shared" si="765"/>
        <v>0</v>
      </c>
      <c r="DH269" s="13">
        <f t="shared" si="766"/>
        <v>0</v>
      </c>
      <c r="DI269" s="13">
        <f t="shared" si="767"/>
        <v>0</v>
      </c>
      <c r="DJ269" s="13">
        <f t="shared" si="768"/>
        <v>0</v>
      </c>
      <c r="DK269" s="13">
        <f t="shared" si="769"/>
        <v>0</v>
      </c>
      <c r="DL269" s="13">
        <f t="shared" si="770"/>
        <v>0</v>
      </c>
      <c r="DM269" s="13">
        <f t="shared" si="771"/>
        <v>0</v>
      </c>
      <c r="DN269" s="13">
        <f t="shared" si="772"/>
        <v>0</v>
      </c>
      <c r="DO269" s="13">
        <f t="shared" si="773"/>
        <v>0</v>
      </c>
      <c r="DP269" s="13">
        <f t="shared" si="774"/>
        <v>0</v>
      </c>
      <c r="DQ269" s="13">
        <f t="shared" si="775"/>
        <v>0</v>
      </c>
      <c r="DR269" s="13">
        <f t="shared" si="776"/>
        <v>0</v>
      </c>
      <c r="DS269" s="13">
        <f t="shared" si="777"/>
        <v>0</v>
      </c>
      <c r="DT269" s="13">
        <f t="shared" si="778"/>
        <v>0</v>
      </c>
      <c r="DU269" s="13">
        <f t="shared" si="779"/>
        <v>0</v>
      </c>
      <c r="DV269" s="13">
        <f t="shared" si="780"/>
        <v>0</v>
      </c>
      <c r="DW269" s="13">
        <f t="shared" si="781"/>
        <v>0</v>
      </c>
      <c r="DX269" s="13">
        <f t="shared" si="782"/>
        <v>0</v>
      </c>
      <c r="DY269" s="13">
        <f t="shared" si="783"/>
        <v>0</v>
      </c>
      <c r="DZ269" s="13">
        <f t="shared" si="784"/>
        <v>0</v>
      </c>
      <c r="EA269" s="13">
        <f t="shared" si="785"/>
        <v>0</v>
      </c>
      <c r="EB269" s="13">
        <f t="shared" si="786"/>
        <v>0</v>
      </c>
      <c r="EC269" s="13">
        <f t="shared" si="787"/>
        <v>0</v>
      </c>
      <c r="ED269" s="13">
        <f t="shared" si="788"/>
        <v>1</v>
      </c>
      <c r="EE269" s="13">
        <f t="shared" si="789"/>
        <v>0</v>
      </c>
      <c r="EF269" s="13">
        <f t="shared" si="790"/>
        <v>0</v>
      </c>
      <c r="EG269" s="13">
        <f t="shared" si="791"/>
        <v>0</v>
      </c>
      <c r="EH269" s="13">
        <f t="shared" si="792"/>
        <v>0</v>
      </c>
      <c r="EI269" s="13">
        <f t="shared" si="793"/>
        <v>0</v>
      </c>
      <c r="EJ269" s="13">
        <f t="shared" si="794"/>
        <v>0</v>
      </c>
      <c r="EK269" s="13">
        <f t="shared" si="795"/>
        <v>0</v>
      </c>
      <c r="EL269" s="13">
        <f t="shared" si="796"/>
        <v>0</v>
      </c>
      <c r="EM269" s="13">
        <f t="shared" si="797"/>
        <v>0</v>
      </c>
      <c r="EN269" s="13">
        <f t="shared" si="798"/>
        <v>0</v>
      </c>
      <c r="EO269" s="13">
        <f t="shared" si="799"/>
        <v>0</v>
      </c>
      <c r="EP269" s="13">
        <f t="shared" si="800"/>
        <v>0</v>
      </c>
      <c r="EQ269" s="13">
        <f t="shared" si="801"/>
        <v>0</v>
      </c>
      <c r="ER269" s="13">
        <f t="shared" si="802"/>
        <v>0</v>
      </c>
      <c r="ES269" s="13">
        <f t="shared" si="803"/>
        <v>0</v>
      </c>
      <c r="ET269" s="13">
        <f t="shared" si="804"/>
        <v>0</v>
      </c>
      <c r="EU269" s="13">
        <f t="shared" si="805"/>
        <v>0</v>
      </c>
      <c r="EV269" s="13">
        <f t="shared" si="806"/>
        <v>0</v>
      </c>
      <c r="EW269" s="13">
        <f t="shared" si="807"/>
        <v>0</v>
      </c>
      <c r="EX269" s="13">
        <f t="shared" si="808"/>
        <v>0</v>
      </c>
      <c r="EY269" s="13">
        <f t="shared" si="809"/>
        <v>0</v>
      </c>
      <c r="EZ269" s="13">
        <f t="shared" si="810"/>
        <v>0</v>
      </c>
      <c r="FA269" s="13">
        <f t="shared" si="811"/>
        <v>0</v>
      </c>
      <c r="FB269" s="13">
        <f t="shared" si="812"/>
        <v>0</v>
      </c>
      <c r="FC269" s="13">
        <f t="shared" si="813"/>
        <v>0</v>
      </c>
      <c r="FD269" s="13">
        <f t="shared" si="814"/>
        <v>0</v>
      </c>
      <c r="FE269" s="13">
        <f t="shared" si="815"/>
        <v>0</v>
      </c>
      <c r="FF269" s="13">
        <f t="shared" si="816"/>
        <v>0</v>
      </c>
      <c r="FG269" s="13">
        <f t="shared" si="817"/>
        <v>0</v>
      </c>
      <c r="FH269" s="13">
        <f t="shared" si="818"/>
        <v>0</v>
      </c>
      <c r="FI269" s="13">
        <f t="shared" si="819"/>
        <v>0</v>
      </c>
      <c r="FJ269" s="13">
        <f t="shared" si="820"/>
        <v>0</v>
      </c>
      <c r="FK269" s="13">
        <f t="shared" si="821"/>
        <v>0</v>
      </c>
      <c r="FL269" s="13">
        <f t="shared" si="822"/>
        <v>0</v>
      </c>
      <c r="FM269" s="13">
        <f t="shared" si="823"/>
        <v>0</v>
      </c>
      <c r="FN269" s="13">
        <f t="shared" si="824"/>
        <v>0</v>
      </c>
      <c r="FO269" s="13">
        <f t="shared" si="825"/>
        <v>0</v>
      </c>
      <c r="FP269" s="13">
        <f t="shared" si="826"/>
        <v>0</v>
      </c>
      <c r="FQ269" s="13">
        <f t="shared" si="827"/>
        <v>0</v>
      </c>
      <c r="FR269" s="13">
        <f t="shared" si="828"/>
        <v>0</v>
      </c>
      <c r="FS269" s="13">
        <f t="shared" si="829"/>
        <v>0</v>
      </c>
      <c r="FT269" s="13">
        <f t="shared" si="830"/>
        <v>0</v>
      </c>
      <c r="FU269" s="13">
        <f t="shared" si="831"/>
        <v>0</v>
      </c>
      <c r="FV269" s="13">
        <f t="shared" si="832"/>
        <v>0</v>
      </c>
      <c r="FW269" s="13">
        <f t="shared" si="833"/>
        <v>0</v>
      </c>
      <c r="FX269" s="13">
        <f t="shared" si="834"/>
        <v>0</v>
      </c>
      <c r="FY269" s="13">
        <f t="shared" si="835"/>
        <v>0</v>
      </c>
      <c r="FZ269" s="13">
        <f t="shared" si="836"/>
        <v>0</v>
      </c>
      <c r="GA269" s="13">
        <f t="shared" si="837"/>
        <v>0</v>
      </c>
      <c r="GB269" s="13">
        <f t="shared" si="838"/>
        <v>0</v>
      </c>
      <c r="GC269" s="13">
        <f t="shared" si="839"/>
        <v>0</v>
      </c>
      <c r="GD269" s="13">
        <f t="shared" si="840"/>
        <v>0</v>
      </c>
      <c r="GE269" s="13">
        <f t="shared" si="841"/>
        <v>0</v>
      </c>
      <c r="GF269" s="13">
        <f t="shared" si="842"/>
        <v>0</v>
      </c>
      <c r="GG269" s="13">
        <f t="shared" si="843"/>
        <v>0</v>
      </c>
      <c r="GH269" s="30">
        <f t="shared" si="844"/>
        <v>2</v>
      </c>
    </row>
    <row r="270" spans="1:190">
      <c r="A270" s="2">
        <f>'database including 834 studies'!A270</f>
        <v>269</v>
      </c>
      <c r="B270" s="2">
        <f>'database including 834 studies'!J270</f>
        <v>1</v>
      </c>
      <c r="C270" s="2">
        <f>'database including 834 studies'!K270</f>
        <v>3</v>
      </c>
      <c r="D270" s="2">
        <f>'database including 834 studies'!L270</f>
        <v>0</v>
      </c>
      <c r="E270" s="2">
        <f>'database including 834 studies'!M270</f>
        <v>1</v>
      </c>
      <c r="F270" s="2">
        <f>'database including 834 studies'!N270</f>
        <v>1</v>
      </c>
      <c r="G270" s="2">
        <f>'database including 834 studies'!O270</f>
        <v>1</v>
      </c>
      <c r="H270" s="2">
        <f>'database including 834 studies'!P270</f>
        <v>0</v>
      </c>
      <c r="I270" s="2">
        <f>'database including 834 studies'!Q270</f>
        <v>0</v>
      </c>
      <c r="J270" s="2">
        <f>'database including 834 studies'!R270</f>
        <v>2019</v>
      </c>
      <c r="K270" s="29">
        <f>'database including 834 studies'!A800</f>
        <v>799</v>
      </c>
      <c r="L270" s="2">
        <f>'database including 834 studies'!J800</f>
        <v>0</v>
      </c>
      <c r="M270" s="2">
        <f>'database including 834 studies'!K800</f>
        <v>2</v>
      </c>
      <c r="N270" s="2">
        <f>'database including 834 studies'!L800</f>
        <v>0</v>
      </c>
      <c r="O270" s="2">
        <f>'database including 834 studies'!M800</f>
        <v>1</v>
      </c>
      <c r="P270" s="2">
        <f>'database including 834 studies'!N800</f>
        <v>0</v>
      </c>
      <c r="Q270" s="2">
        <f>'database including 834 studies'!O800</f>
        <v>1</v>
      </c>
      <c r="R270" s="2">
        <f>'database including 834 studies'!P800</f>
        <v>0</v>
      </c>
      <c r="S270" s="2">
        <f>'database including 834 studies'!Q800</f>
        <v>0</v>
      </c>
      <c r="T270" s="2">
        <f>'database including 834 studies'!R800</f>
        <v>2015</v>
      </c>
      <c r="V270" s="13">
        <f t="shared" si="676"/>
        <v>0</v>
      </c>
      <c r="W270" s="13">
        <f t="shared" si="677"/>
        <v>0</v>
      </c>
      <c r="X270" s="13">
        <f t="shared" si="678"/>
        <v>0</v>
      </c>
      <c r="Y270" s="13">
        <f t="shared" si="679"/>
        <v>0</v>
      </c>
      <c r="Z270" s="13">
        <f t="shared" si="680"/>
        <v>0</v>
      </c>
      <c r="AA270" s="13">
        <f t="shared" si="681"/>
        <v>0</v>
      </c>
      <c r="AB270" s="13">
        <f t="shared" si="682"/>
        <v>0</v>
      </c>
      <c r="AC270" s="13">
        <f t="shared" si="683"/>
        <v>0</v>
      </c>
      <c r="AD270" s="13">
        <f t="shared" si="684"/>
        <v>0</v>
      </c>
      <c r="AE270" s="13">
        <f t="shared" si="685"/>
        <v>0</v>
      </c>
      <c r="AF270" s="13">
        <f t="shared" si="686"/>
        <v>0</v>
      </c>
      <c r="AG270" s="13">
        <f t="shared" si="687"/>
        <v>0</v>
      </c>
      <c r="AH270" s="13">
        <f t="shared" si="688"/>
        <v>0</v>
      </c>
      <c r="AI270" s="13">
        <f t="shared" si="689"/>
        <v>0</v>
      </c>
      <c r="AJ270" s="13">
        <f t="shared" si="690"/>
        <v>0</v>
      </c>
      <c r="AK270" s="13">
        <f t="shared" si="691"/>
        <v>0</v>
      </c>
      <c r="AL270" s="13">
        <f t="shared" si="692"/>
        <v>0</v>
      </c>
      <c r="AM270" s="13">
        <f t="shared" si="693"/>
        <v>0</v>
      </c>
      <c r="AN270" s="13">
        <f t="shared" si="694"/>
        <v>0</v>
      </c>
      <c r="AO270" s="13">
        <f t="shared" si="695"/>
        <v>0</v>
      </c>
      <c r="AP270" s="13">
        <f t="shared" si="696"/>
        <v>0</v>
      </c>
      <c r="AQ270" s="13">
        <f t="shared" si="697"/>
        <v>0</v>
      </c>
      <c r="AR270" s="13">
        <f t="shared" si="698"/>
        <v>0</v>
      </c>
      <c r="AS270" s="13">
        <f t="shared" si="699"/>
        <v>0</v>
      </c>
      <c r="AT270" s="13">
        <f t="shared" si="700"/>
        <v>0</v>
      </c>
      <c r="AU270" s="13">
        <f t="shared" si="701"/>
        <v>0</v>
      </c>
      <c r="AV270" s="13">
        <f t="shared" si="702"/>
        <v>0</v>
      </c>
      <c r="AW270" s="13">
        <f t="shared" si="703"/>
        <v>0</v>
      </c>
      <c r="AX270" s="13">
        <f t="shared" si="704"/>
        <v>0</v>
      </c>
      <c r="AY270" s="13">
        <f t="shared" si="705"/>
        <v>0</v>
      </c>
      <c r="AZ270" s="13">
        <f t="shared" si="706"/>
        <v>0</v>
      </c>
      <c r="BA270" s="13">
        <f t="shared" si="707"/>
        <v>0</v>
      </c>
      <c r="BB270" s="13">
        <f t="shared" si="708"/>
        <v>0</v>
      </c>
      <c r="BC270" s="13">
        <f t="shared" si="709"/>
        <v>0</v>
      </c>
      <c r="BD270" s="13">
        <f t="shared" si="710"/>
        <v>0</v>
      </c>
      <c r="BE270" s="13">
        <f t="shared" si="711"/>
        <v>0</v>
      </c>
      <c r="BF270" s="13">
        <f t="shared" si="712"/>
        <v>0</v>
      </c>
      <c r="BG270" s="13">
        <f t="shared" si="713"/>
        <v>0</v>
      </c>
      <c r="BH270" s="13">
        <f t="shared" si="714"/>
        <v>0</v>
      </c>
      <c r="BI270" s="13">
        <f t="shared" si="715"/>
        <v>0</v>
      </c>
      <c r="BJ270" s="13">
        <f t="shared" si="716"/>
        <v>0</v>
      </c>
      <c r="BK270" s="13">
        <f t="shared" si="717"/>
        <v>0</v>
      </c>
      <c r="BL270" s="13">
        <f t="shared" si="718"/>
        <v>0</v>
      </c>
      <c r="BM270" s="13">
        <f t="shared" si="719"/>
        <v>0</v>
      </c>
      <c r="BN270" s="13">
        <f t="shared" si="720"/>
        <v>1</v>
      </c>
      <c r="BO270" s="13">
        <f t="shared" si="721"/>
        <v>0</v>
      </c>
      <c r="BP270" s="13">
        <f t="shared" si="722"/>
        <v>0</v>
      </c>
      <c r="BQ270" s="13">
        <f t="shared" si="723"/>
        <v>0</v>
      </c>
      <c r="BR270" s="13">
        <f t="shared" si="724"/>
        <v>0</v>
      </c>
      <c r="BS270" s="13">
        <f t="shared" si="725"/>
        <v>0</v>
      </c>
      <c r="BT270" s="13">
        <f t="shared" si="726"/>
        <v>0</v>
      </c>
      <c r="BU270" s="13">
        <f t="shared" si="727"/>
        <v>0</v>
      </c>
      <c r="BV270" s="13">
        <f t="shared" si="728"/>
        <v>0</v>
      </c>
      <c r="BW270" s="13">
        <f t="shared" si="729"/>
        <v>0</v>
      </c>
      <c r="BX270" s="13">
        <f t="shared" si="730"/>
        <v>0</v>
      </c>
      <c r="BY270" s="13">
        <f t="shared" si="731"/>
        <v>0</v>
      </c>
      <c r="BZ270" s="13">
        <f t="shared" si="732"/>
        <v>0</v>
      </c>
      <c r="CA270" s="13">
        <f t="shared" si="733"/>
        <v>0</v>
      </c>
      <c r="CB270" s="13">
        <f t="shared" si="734"/>
        <v>0</v>
      </c>
      <c r="CC270" s="13">
        <f t="shared" si="735"/>
        <v>0</v>
      </c>
      <c r="CD270" s="13">
        <f t="shared" si="736"/>
        <v>0</v>
      </c>
      <c r="CE270" s="13">
        <f t="shared" si="737"/>
        <v>0</v>
      </c>
      <c r="CF270" s="13">
        <f t="shared" si="738"/>
        <v>0</v>
      </c>
      <c r="CG270" s="13">
        <f t="shared" si="739"/>
        <v>0</v>
      </c>
      <c r="CH270" s="13">
        <f t="shared" si="740"/>
        <v>0</v>
      </c>
      <c r="CI270" s="13">
        <f t="shared" si="741"/>
        <v>0</v>
      </c>
      <c r="CJ270" s="13">
        <f t="shared" si="742"/>
        <v>0</v>
      </c>
      <c r="CK270" s="13">
        <f t="shared" si="743"/>
        <v>0</v>
      </c>
      <c r="CL270" s="13">
        <f t="shared" si="744"/>
        <v>0</v>
      </c>
      <c r="CM270" s="13">
        <f t="shared" si="745"/>
        <v>0</v>
      </c>
      <c r="CN270" s="13">
        <f t="shared" si="746"/>
        <v>0</v>
      </c>
      <c r="CO270" s="13">
        <f t="shared" si="747"/>
        <v>0</v>
      </c>
      <c r="CP270" s="13">
        <f t="shared" si="748"/>
        <v>0</v>
      </c>
      <c r="CQ270" s="13">
        <f t="shared" si="749"/>
        <v>0</v>
      </c>
      <c r="CR270" s="13">
        <f t="shared" si="750"/>
        <v>0</v>
      </c>
      <c r="CS270" s="13">
        <f t="shared" si="751"/>
        <v>0</v>
      </c>
      <c r="CT270" s="13">
        <f t="shared" si="752"/>
        <v>0</v>
      </c>
      <c r="CU270" s="13">
        <f t="shared" si="753"/>
        <v>0</v>
      </c>
      <c r="CV270" s="13">
        <f t="shared" si="754"/>
        <v>0</v>
      </c>
      <c r="CW270" s="13">
        <f t="shared" si="755"/>
        <v>0</v>
      </c>
      <c r="CX270" s="13">
        <f t="shared" si="756"/>
        <v>0</v>
      </c>
      <c r="CY270" s="13">
        <f t="shared" si="757"/>
        <v>0</v>
      </c>
      <c r="CZ270" s="13">
        <f t="shared" si="758"/>
        <v>0</v>
      </c>
      <c r="DA270" s="13">
        <f t="shared" si="759"/>
        <v>0</v>
      </c>
      <c r="DB270" s="13">
        <f t="shared" si="760"/>
        <v>0</v>
      </c>
      <c r="DC270" s="13">
        <f t="shared" si="761"/>
        <v>0</v>
      </c>
      <c r="DD270" s="13">
        <f t="shared" si="762"/>
        <v>0</v>
      </c>
      <c r="DE270" s="13">
        <f t="shared" si="763"/>
        <v>0</v>
      </c>
      <c r="DF270" s="13">
        <f t="shared" si="764"/>
        <v>0</v>
      </c>
      <c r="DG270" s="13">
        <f t="shared" si="765"/>
        <v>0</v>
      </c>
      <c r="DH270" s="13">
        <f t="shared" si="766"/>
        <v>0</v>
      </c>
      <c r="DI270" s="13">
        <f t="shared" si="767"/>
        <v>0</v>
      </c>
      <c r="DJ270" s="13">
        <f t="shared" si="768"/>
        <v>0</v>
      </c>
      <c r="DK270" s="13">
        <f t="shared" si="769"/>
        <v>0</v>
      </c>
      <c r="DL270" s="13">
        <f t="shared" si="770"/>
        <v>0</v>
      </c>
      <c r="DM270" s="13">
        <f t="shared" si="771"/>
        <v>0</v>
      </c>
      <c r="DN270" s="13">
        <f t="shared" si="772"/>
        <v>0</v>
      </c>
      <c r="DO270" s="13">
        <f t="shared" si="773"/>
        <v>0</v>
      </c>
      <c r="DP270" s="13">
        <f t="shared" si="774"/>
        <v>0</v>
      </c>
      <c r="DQ270" s="13">
        <f t="shared" si="775"/>
        <v>0</v>
      </c>
      <c r="DR270" s="13">
        <f t="shared" si="776"/>
        <v>0</v>
      </c>
      <c r="DS270" s="13">
        <f t="shared" si="777"/>
        <v>0</v>
      </c>
      <c r="DT270" s="13">
        <f t="shared" si="778"/>
        <v>0</v>
      </c>
      <c r="DU270" s="13">
        <f t="shared" si="779"/>
        <v>0</v>
      </c>
      <c r="DV270" s="13">
        <f t="shared" si="780"/>
        <v>0</v>
      </c>
      <c r="DW270" s="13">
        <f t="shared" si="781"/>
        <v>0</v>
      </c>
      <c r="DX270" s="13">
        <f t="shared" si="782"/>
        <v>0</v>
      </c>
      <c r="DY270" s="13">
        <f t="shared" si="783"/>
        <v>0</v>
      </c>
      <c r="DZ270" s="13">
        <f t="shared" si="784"/>
        <v>0</v>
      </c>
      <c r="EA270" s="13">
        <f t="shared" si="785"/>
        <v>0</v>
      </c>
      <c r="EB270" s="13">
        <f t="shared" si="786"/>
        <v>0</v>
      </c>
      <c r="EC270" s="13">
        <f t="shared" si="787"/>
        <v>0</v>
      </c>
      <c r="ED270" s="13">
        <f t="shared" si="788"/>
        <v>1</v>
      </c>
      <c r="EE270" s="13">
        <f t="shared" si="789"/>
        <v>0</v>
      </c>
      <c r="EF270" s="13">
        <f t="shared" si="790"/>
        <v>0</v>
      </c>
      <c r="EG270" s="13">
        <f t="shared" si="791"/>
        <v>0</v>
      </c>
      <c r="EH270" s="13">
        <f t="shared" si="792"/>
        <v>0</v>
      </c>
      <c r="EI270" s="13">
        <f t="shared" si="793"/>
        <v>0</v>
      </c>
      <c r="EJ270" s="13">
        <f t="shared" si="794"/>
        <v>0</v>
      </c>
      <c r="EK270" s="13">
        <f t="shared" si="795"/>
        <v>0</v>
      </c>
      <c r="EL270" s="13">
        <f t="shared" si="796"/>
        <v>0</v>
      </c>
      <c r="EM270" s="13">
        <f t="shared" si="797"/>
        <v>0</v>
      </c>
      <c r="EN270" s="13">
        <f t="shared" si="798"/>
        <v>0</v>
      </c>
      <c r="EO270" s="13">
        <f t="shared" si="799"/>
        <v>0</v>
      </c>
      <c r="EP270" s="13">
        <f t="shared" si="800"/>
        <v>0</v>
      </c>
      <c r="EQ270" s="13">
        <f t="shared" si="801"/>
        <v>0</v>
      </c>
      <c r="ER270" s="13">
        <f t="shared" si="802"/>
        <v>0</v>
      </c>
      <c r="ES270" s="13">
        <f t="shared" si="803"/>
        <v>0</v>
      </c>
      <c r="ET270" s="13">
        <f t="shared" si="804"/>
        <v>0</v>
      </c>
      <c r="EU270" s="13">
        <f t="shared" si="805"/>
        <v>0</v>
      </c>
      <c r="EV270" s="13">
        <f t="shared" si="806"/>
        <v>0</v>
      </c>
      <c r="EW270" s="13">
        <f t="shared" si="807"/>
        <v>0</v>
      </c>
      <c r="EX270" s="13">
        <f t="shared" si="808"/>
        <v>0</v>
      </c>
      <c r="EY270" s="13">
        <f t="shared" si="809"/>
        <v>0</v>
      </c>
      <c r="EZ270" s="13">
        <f t="shared" si="810"/>
        <v>0</v>
      </c>
      <c r="FA270" s="13">
        <f t="shared" si="811"/>
        <v>0</v>
      </c>
      <c r="FB270" s="13">
        <f t="shared" si="812"/>
        <v>0</v>
      </c>
      <c r="FC270" s="13">
        <f t="shared" si="813"/>
        <v>0</v>
      </c>
      <c r="FD270" s="13">
        <f t="shared" si="814"/>
        <v>0</v>
      </c>
      <c r="FE270" s="13">
        <f t="shared" si="815"/>
        <v>0</v>
      </c>
      <c r="FF270" s="13">
        <f t="shared" si="816"/>
        <v>0</v>
      </c>
      <c r="FG270" s="13">
        <f t="shared" si="817"/>
        <v>0</v>
      </c>
      <c r="FH270" s="13">
        <f t="shared" si="818"/>
        <v>0</v>
      </c>
      <c r="FI270" s="13">
        <f t="shared" si="819"/>
        <v>0</v>
      </c>
      <c r="FJ270" s="13">
        <f t="shared" si="820"/>
        <v>0</v>
      </c>
      <c r="FK270" s="13">
        <f t="shared" si="821"/>
        <v>0</v>
      </c>
      <c r="FL270" s="13">
        <f t="shared" si="822"/>
        <v>0</v>
      </c>
      <c r="FM270" s="13">
        <f t="shared" si="823"/>
        <v>0</v>
      </c>
      <c r="FN270" s="13">
        <f t="shared" si="824"/>
        <v>0</v>
      </c>
      <c r="FO270" s="13">
        <f t="shared" si="825"/>
        <v>0</v>
      </c>
      <c r="FP270" s="13">
        <f t="shared" si="826"/>
        <v>0</v>
      </c>
      <c r="FQ270" s="13">
        <f t="shared" si="827"/>
        <v>0</v>
      </c>
      <c r="FR270" s="13">
        <f t="shared" si="828"/>
        <v>0</v>
      </c>
      <c r="FS270" s="13">
        <f t="shared" si="829"/>
        <v>0</v>
      </c>
      <c r="FT270" s="13">
        <f t="shared" si="830"/>
        <v>0</v>
      </c>
      <c r="FU270" s="13">
        <f t="shared" si="831"/>
        <v>0</v>
      </c>
      <c r="FV270" s="13">
        <f t="shared" si="832"/>
        <v>0</v>
      </c>
      <c r="FW270" s="13">
        <f t="shared" si="833"/>
        <v>0</v>
      </c>
      <c r="FX270" s="13">
        <f t="shared" si="834"/>
        <v>0</v>
      </c>
      <c r="FY270" s="13">
        <f t="shared" si="835"/>
        <v>0</v>
      </c>
      <c r="FZ270" s="13">
        <f t="shared" si="836"/>
        <v>0</v>
      </c>
      <c r="GA270" s="13">
        <f t="shared" si="837"/>
        <v>0</v>
      </c>
      <c r="GB270" s="13">
        <f t="shared" si="838"/>
        <v>0</v>
      </c>
      <c r="GC270" s="13">
        <f t="shared" si="839"/>
        <v>0</v>
      </c>
      <c r="GD270" s="13">
        <f t="shared" si="840"/>
        <v>0</v>
      </c>
      <c r="GE270" s="13">
        <f t="shared" si="841"/>
        <v>0</v>
      </c>
      <c r="GF270" s="13">
        <f t="shared" si="842"/>
        <v>0</v>
      </c>
      <c r="GG270" s="13">
        <f t="shared" si="843"/>
        <v>0</v>
      </c>
      <c r="GH270" s="30">
        <f t="shared" si="844"/>
        <v>2</v>
      </c>
    </row>
    <row r="271" spans="1:190">
      <c r="A271" s="2">
        <f>'database including 834 studies'!A271</f>
        <v>270</v>
      </c>
      <c r="B271" s="2">
        <f>'database including 834 studies'!J271</f>
        <v>1</v>
      </c>
      <c r="C271" s="2">
        <f>'database including 834 studies'!K271</f>
        <v>3</v>
      </c>
      <c r="D271" s="2">
        <f>'database including 834 studies'!L271</f>
        <v>1</v>
      </c>
      <c r="E271" s="2">
        <f>'database including 834 studies'!M271</f>
        <v>1</v>
      </c>
      <c r="F271" s="2">
        <f>'database including 834 studies'!N271</f>
        <v>0</v>
      </c>
      <c r="G271" s="2">
        <f>'database including 834 studies'!O271</f>
        <v>1</v>
      </c>
      <c r="H271" s="2">
        <f>'database including 834 studies'!P271</f>
        <v>0</v>
      </c>
      <c r="I271" s="2">
        <f>'database including 834 studies'!Q271</f>
        <v>0</v>
      </c>
      <c r="J271" s="2">
        <f>'database including 834 studies'!R271</f>
        <v>2020</v>
      </c>
      <c r="K271" s="29">
        <f>'database including 834 studies'!A801</f>
        <v>800</v>
      </c>
      <c r="L271" s="2">
        <f>'database including 834 studies'!J801</f>
        <v>0</v>
      </c>
      <c r="M271" s="2">
        <f>'database including 834 studies'!K801</f>
        <v>2</v>
      </c>
      <c r="N271" s="2">
        <f>'database including 834 studies'!L801</f>
        <v>0</v>
      </c>
      <c r="O271" s="2">
        <f>'database including 834 studies'!M801</f>
        <v>1</v>
      </c>
      <c r="P271" s="2">
        <f>'database including 834 studies'!N801</f>
        <v>0</v>
      </c>
      <c r="Q271" s="2">
        <f>'database including 834 studies'!O801</f>
        <v>1</v>
      </c>
      <c r="R271" s="2">
        <f>'database including 834 studies'!P801</f>
        <v>0</v>
      </c>
      <c r="S271" s="2">
        <f>'database including 834 studies'!Q801</f>
        <v>0</v>
      </c>
      <c r="T271" s="2">
        <f>'database including 834 studies'!R801</f>
        <v>2015</v>
      </c>
      <c r="V271" s="13">
        <f t="shared" si="676"/>
        <v>0</v>
      </c>
      <c r="W271" s="13">
        <f t="shared" si="677"/>
        <v>0</v>
      </c>
      <c r="X271" s="13">
        <f t="shared" si="678"/>
        <v>0</v>
      </c>
      <c r="Y271" s="13">
        <f t="shared" si="679"/>
        <v>0</v>
      </c>
      <c r="Z271" s="13">
        <f t="shared" si="680"/>
        <v>0</v>
      </c>
      <c r="AA271" s="13">
        <f t="shared" si="681"/>
        <v>0</v>
      </c>
      <c r="AB271" s="13">
        <f t="shared" si="682"/>
        <v>0</v>
      </c>
      <c r="AC271" s="13">
        <f t="shared" si="683"/>
        <v>0</v>
      </c>
      <c r="AD271" s="13">
        <f t="shared" si="684"/>
        <v>0</v>
      </c>
      <c r="AE271" s="13">
        <f t="shared" si="685"/>
        <v>0</v>
      </c>
      <c r="AF271" s="13">
        <f t="shared" si="686"/>
        <v>0</v>
      </c>
      <c r="AG271" s="13">
        <f t="shared" si="687"/>
        <v>0</v>
      </c>
      <c r="AH271" s="13">
        <f t="shared" si="688"/>
        <v>0</v>
      </c>
      <c r="AI271" s="13">
        <f t="shared" si="689"/>
        <v>0</v>
      </c>
      <c r="AJ271" s="13">
        <f t="shared" si="690"/>
        <v>0</v>
      </c>
      <c r="AK271" s="13">
        <f t="shared" si="691"/>
        <v>0</v>
      </c>
      <c r="AL271" s="13">
        <f t="shared" si="692"/>
        <v>0</v>
      </c>
      <c r="AM271" s="13">
        <f t="shared" si="693"/>
        <v>0</v>
      </c>
      <c r="AN271" s="13">
        <f t="shared" si="694"/>
        <v>0</v>
      </c>
      <c r="AO271" s="13">
        <f t="shared" si="695"/>
        <v>0</v>
      </c>
      <c r="AP271" s="13">
        <f t="shared" si="696"/>
        <v>0</v>
      </c>
      <c r="AQ271" s="13">
        <f t="shared" si="697"/>
        <v>0</v>
      </c>
      <c r="AR271" s="13">
        <f t="shared" si="698"/>
        <v>0</v>
      </c>
      <c r="AS271" s="13">
        <f t="shared" si="699"/>
        <v>0</v>
      </c>
      <c r="AT271" s="13">
        <f t="shared" si="700"/>
        <v>0</v>
      </c>
      <c r="AU271" s="13">
        <f t="shared" si="701"/>
        <v>0</v>
      </c>
      <c r="AV271" s="13">
        <f t="shared" si="702"/>
        <v>0</v>
      </c>
      <c r="AW271" s="13">
        <f t="shared" si="703"/>
        <v>0</v>
      </c>
      <c r="AX271" s="13">
        <f t="shared" si="704"/>
        <v>0</v>
      </c>
      <c r="AY271" s="13">
        <f t="shared" si="705"/>
        <v>0</v>
      </c>
      <c r="AZ271" s="13">
        <f t="shared" si="706"/>
        <v>0</v>
      </c>
      <c r="BA271" s="13">
        <f t="shared" si="707"/>
        <v>0</v>
      </c>
      <c r="BB271" s="13">
        <f t="shared" si="708"/>
        <v>0</v>
      </c>
      <c r="BC271" s="13">
        <f t="shared" si="709"/>
        <v>0</v>
      </c>
      <c r="BD271" s="13">
        <f t="shared" si="710"/>
        <v>0</v>
      </c>
      <c r="BE271" s="13">
        <f t="shared" si="711"/>
        <v>0</v>
      </c>
      <c r="BF271" s="13">
        <f t="shared" si="712"/>
        <v>0</v>
      </c>
      <c r="BG271" s="13">
        <f t="shared" si="713"/>
        <v>0</v>
      </c>
      <c r="BH271" s="13">
        <f t="shared" si="714"/>
        <v>0</v>
      </c>
      <c r="BI271" s="13">
        <f t="shared" si="715"/>
        <v>0</v>
      </c>
      <c r="BJ271" s="13">
        <f t="shared" si="716"/>
        <v>0</v>
      </c>
      <c r="BK271" s="13">
        <f t="shared" si="717"/>
        <v>0</v>
      </c>
      <c r="BL271" s="13">
        <f t="shared" si="718"/>
        <v>0</v>
      </c>
      <c r="BM271" s="13">
        <f t="shared" si="719"/>
        <v>0</v>
      </c>
      <c r="BN271" s="13">
        <f t="shared" si="720"/>
        <v>0</v>
      </c>
      <c r="BO271" s="13">
        <f t="shared" si="721"/>
        <v>1</v>
      </c>
      <c r="BP271" s="13">
        <f t="shared" si="722"/>
        <v>0</v>
      </c>
      <c r="BQ271" s="13">
        <f t="shared" si="723"/>
        <v>0</v>
      </c>
      <c r="BR271" s="13">
        <f t="shared" si="724"/>
        <v>0</v>
      </c>
      <c r="BS271" s="13">
        <f t="shared" si="725"/>
        <v>0</v>
      </c>
      <c r="BT271" s="13">
        <f t="shared" si="726"/>
        <v>0</v>
      </c>
      <c r="BU271" s="13">
        <f t="shared" si="727"/>
        <v>0</v>
      </c>
      <c r="BV271" s="13">
        <f t="shared" si="728"/>
        <v>0</v>
      </c>
      <c r="BW271" s="13">
        <f t="shared" si="729"/>
        <v>0</v>
      </c>
      <c r="BX271" s="13">
        <f t="shared" si="730"/>
        <v>0</v>
      </c>
      <c r="BY271" s="13">
        <f t="shared" si="731"/>
        <v>0</v>
      </c>
      <c r="BZ271" s="13">
        <f t="shared" si="732"/>
        <v>0</v>
      </c>
      <c r="CA271" s="13">
        <f t="shared" si="733"/>
        <v>0</v>
      </c>
      <c r="CB271" s="13">
        <f t="shared" si="734"/>
        <v>0</v>
      </c>
      <c r="CC271" s="13">
        <f t="shared" si="735"/>
        <v>0</v>
      </c>
      <c r="CD271" s="13">
        <f t="shared" si="736"/>
        <v>0</v>
      </c>
      <c r="CE271" s="13">
        <f t="shared" si="737"/>
        <v>0</v>
      </c>
      <c r="CF271" s="13">
        <f t="shared" si="738"/>
        <v>0</v>
      </c>
      <c r="CG271" s="13">
        <f t="shared" si="739"/>
        <v>0</v>
      </c>
      <c r="CH271" s="13">
        <f t="shared" si="740"/>
        <v>0</v>
      </c>
      <c r="CI271" s="13">
        <f t="shared" si="741"/>
        <v>0</v>
      </c>
      <c r="CJ271" s="13">
        <f t="shared" si="742"/>
        <v>0</v>
      </c>
      <c r="CK271" s="13">
        <f t="shared" si="743"/>
        <v>0</v>
      </c>
      <c r="CL271" s="13">
        <f t="shared" si="744"/>
        <v>0</v>
      </c>
      <c r="CM271" s="13">
        <f t="shared" si="745"/>
        <v>0</v>
      </c>
      <c r="CN271" s="13">
        <f t="shared" si="746"/>
        <v>0</v>
      </c>
      <c r="CO271" s="13">
        <f t="shared" si="747"/>
        <v>0</v>
      </c>
      <c r="CP271" s="13">
        <f t="shared" si="748"/>
        <v>0</v>
      </c>
      <c r="CQ271" s="13">
        <f t="shared" si="749"/>
        <v>0</v>
      </c>
      <c r="CR271" s="13">
        <f t="shared" si="750"/>
        <v>0</v>
      </c>
      <c r="CS271" s="13">
        <f t="shared" si="751"/>
        <v>0</v>
      </c>
      <c r="CT271" s="13">
        <f t="shared" si="752"/>
        <v>0</v>
      </c>
      <c r="CU271" s="13">
        <f t="shared" si="753"/>
        <v>0</v>
      </c>
      <c r="CV271" s="13">
        <f t="shared" si="754"/>
        <v>0</v>
      </c>
      <c r="CW271" s="13">
        <f t="shared" si="755"/>
        <v>0</v>
      </c>
      <c r="CX271" s="13">
        <f t="shared" si="756"/>
        <v>0</v>
      </c>
      <c r="CY271" s="13">
        <f t="shared" si="757"/>
        <v>0</v>
      </c>
      <c r="CZ271" s="13">
        <f t="shared" si="758"/>
        <v>0</v>
      </c>
      <c r="DA271" s="13">
        <f t="shared" si="759"/>
        <v>0</v>
      </c>
      <c r="DB271" s="13">
        <f t="shared" si="760"/>
        <v>0</v>
      </c>
      <c r="DC271" s="13">
        <f t="shared" si="761"/>
        <v>0</v>
      </c>
      <c r="DD271" s="13">
        <f t="shared" si="762"/>
        <v>0</v>
      </c>
      <c r="DE271" s="13">
        <f t="shared" si="763"/>
        <v>0</v>
      </c>
      <c r="DF271" s="13">
        <f t="shared" si="764"/>
        <v>0</v>
      </c>
      <c r="DG271" s="13">
        <f t="shared" si="765"/>
        <v>0</v>
      </c>
      <c r="DH271" s="13">
        <f t="shared" si="766"/>
        <v>0</v>
      </c>
      <c r="DI271" s="13">
        <f t="shared" si="767"/>
        <v>0</v>
      </c>
      <c r="DJ271" s="13">
        <f t="shared" si="768"/>
        <v>0</v>
      </c>
      <c r="DK271" s="13">
        <f t="shared" si="769"/>
        <v>0</v>
      </c>
      <c r="DL271" s="13">
        <f t="shared" si="770"/>
        <v>0</v>
      </c>
      <c r="DM271" s="13">
        <f t="shared" si="771"/>
        <v>0</v>
      </c>
      <c r="DN271" s="13">
        <f t="shared" si="772"/>
        <v>0</v>
      </c>
      <c r="DO271" s="13">
        <f t="shared" si="773"/>
        <v>0</v>
      </c>
      <c r="DP271" s="13">
        <f t="shared" si="774"/>
        <v>0</v>
      </c>
      <c r="DQ271" s="13">
        <f t="shared" si="775"/>
        <v>0</v>
      </c>
      <c r="DR271" s="13">
        <f t="shared" si="776"/>
        <v>0</v>
      </c>
      <c r="DS271" s="13">
        <f t="shared" si="777"/>
        <v>0</v>
      </c>
      <c r="DT271" s="13">
        <f t="shared" si="778"/>
        <v>0</v>
      </c>
      <c r="DU271" s="13">
        <f t="shared" si="779"/>
        <v>0</v>
      </c>
      <c r="DV271" s="13">
        <f t="shared" si="780"/>
        <v>0</v>
      </c>
      <c r="DW271" s="13">
        <f t="shared" si="781"/>
        <v>0</v>
      </c>
      <c r="DX271" s="13">
        <f t="shared" si="782"/>
        <v>0</v>
      </c>
      <c r="DY271" s="13">
        <f t="shared" si="783"/>
        <v>0</v>
      </c>
      <c r="DZ271" s="13">
        <f t="shared" si="784"/>
        <v>0</v>
      </c>
      <c r="EA271" s="13">
        <f t="shared" si="785"/>
        <v>0</v>
      </c>
      <c r="EB271" s="13">
        <f t="shared" si="786"/>
        <v>0</v>
      </c>
      <c r="EC271" s="13">
        <f t="shared" si="787"/>
        <v>0</v>
      </c>
      <c r="ED271" s="13">
        <f t="shared" si="788"/>
        <v>1</v>
      </c>
      <c r="EE271" s="13">
        <f t="shared" si="789"/>
        <v>0</v>
      </c>
      <c r="EF271" s="13">
        <f t="shared" si="790"/>
        <v>0</v>
      </c>
      <c r="EG271" s="13">
        <f t="shared" si="791"/>
        <v>0</v>
      </c>
      <c r="EH271" s="13">
        <f t="shared" si="792"/>
        <v>0</v>
      </c>
      <c r="EI271" s="13">
        <f t="shared" si="793"/>
        <v>0</v>
      </c>
      <c r="EJ271" s="13">
        <f t="shared" si="794"/>
        <v>0</v>
      </c>
      <c r="EK271" s="13">
        <f t="shared" si="795"/>
        <v>0</v>
      </c>
      <c r="EL271" s="13">
        <f t="shared" si="796"/>
        <v>0</v>
      </c>
      <c r="EM271" s="13">
        <f t="shared" si="797"/>
        <v>0</v>
      </c>
      <c r="EN271" s="13">
        <f t="shared" si="798"/>
        <v>0</v>
      </c>
      <c r="EO271" s="13">
        <f t="shared" si="799"/>
        <v>0</v>
      </c>
      <c r="EP271" s="13">
        <f t="shared" si="800"/>
        <v>0</v>
      </c>
      <c r="EQ271" s="13">
        <f t="shared" si="801"/>
        <v>0</v>
      </c>
      <c r="ER271" s="13">
        <f t="shared" si="802"/>
        <v>0</v>
      </c>
      <c r="ES271" s="13">
        <f t="shared" si="803"/>
        <v>0</v>
      </c>
      <c r="ET271" s="13">
        <f t="shared" si="804"/>
        <v>0</v>
      </c>
      <c r="EU271" s="13">
        <f t="shared" si="805"/>
        <v>0</v>
      </c>
      <c r="EV271" s="13">
        <f t="shared" si="806"/>
        <v>0</v>
      </c>
      <c r="EW271" s="13">
        <f t="shared" si="807"/>
        <v>0</v>
      </c>
      <c r="EX271" s="13">
        <f t="shared" si="808"/>
        <v>0</v>
      </c>
      <c r="EY271" s="13">
        <f t="shared" si="809"/>
        <v>0</v>
      </c>
      <c r="EZ271" s="13">
        <f t="shared" si="810"/>
        <v>0</v>
      </c>
      <c r="FA271" s="13">
        <f t="shared" si="811"/>
        <v>0</v>
      </c>
      <c r="FB271" s="13">
        <f t="shared" si="812"/>
        <v>0</v>
      </c>
      <c r="FC271" s="13">
        <f t="shared" si="813"/>
        <v>0</v>
      </c>
      <c r="FD271" s="13">
        <f t="shared" si="814"/>
        <v>0</v>
      </c>
      <c r="FE271" s="13">
        <f t="shared" si="815"/>
        <v>0</v>
      </c>
      <c r="FF271" s="13">
        <f t="shared" si="816"/>
        <v>0</v>
      </c>
      <c r="FG271" s="13">
        <f t="shared" si="817"/>
        <v>0</v>
      </c>
      <c r="FH271" s="13">
        <f t="shared" si="818"/>
        <v>0</v>
      </c>
      <c r="FI271" s="13">
        <f t="shared" si="819"/>
        <v>0</v>
      </c>
      <c r="FJ271" s="13">
        <f t="shared" si="820"/>
        <v>0</v>
      </c>
      <c r="FK271" s="13">
        <f t="shared" si="821"/>
        <v>0</v>
      </c>
      <c r="FL271" s="13">
        <f t="shared" si="822"/>
        <v>0</v>
      </c>
      <c r="FM271" s="13">
        <f t="shared" si="823"/>
        <v>0</v>
      </c>
      <c r="FN271" s="13">
        <f t="shared" si="824"/>
        <v>0</v>
      </c>
      <c r="FO271" s="13">
        <f t="shared" si="825"/>
        <v>0</v>
      </c>
      <c r="FP271" s="13">
        <f t="shared" si="826"/>
        <v>0</v>
      </c>
      <c r="FQ271" s="13">
        <f t="shared" si="827"/>
        <v>0</v>
      </c>
      <c r="FR271" s="13">
        <f t="shared" si="828"/>
        <v>0</v>
      </c>
      <c r="FS271" s="13">
        <f t="shared" si="829"/>
        <v>0</v>
      </c>
      <c r="FT271" s="13">
        <f t="shared" si="830"/>
        <v>0</v>
      </c>
      <c r="FU271" s="13">
        <f t="shared" si="831"/>
        <v>0</v>
      </c>
      <c r="FV271" s="13">
        <f t="shared" si="832"/>
        <v>0</v>
      </c>
      <c r="FW271" s="13">
        <f t="shared" si="833"/>
        <v>0</v>
      </c>
      <c r="FX271" s="13">
        <f t="shared" si="834"/>
        <v>0</v>
      </c>
      <c r="FY271" s="13">
        <f t="shared" si="835"/>
        <v>0</v>
      </c>
      <c r="FZ271" s="13">
        <f t="shared" si="836"/>
        <v>0</v>
      </c>
      <c r="GA271" s="13">
        <f t="shared" si="837"/>
        <v>0</v>
      </c>
      <c r="GB271" s="13">
        <f t="shared" si="838"/>
        <v>0</v>
      </c>
      <c r="GC271" s="13">
        <f t="shared" si="839"/>
        <v>0</v>
      </c>
      <c r="GD271" s="13">
        <f t="shared" si="840"/>
        <v>0</v>
      </c>
      <c r="GE271" s="13">
        <f t="shared" si="841"/>
        <v>0</v>
      </c>
      <c r="GF271" s="13">
        <f t="shared" si="842"/>
        <v>0</v>
      </c>
      <c r="GG271" s="13">
        <f t="shared" si="843"/>
        <v>0</v>
      </c>
      <c r="GH271" s="30">
        <f t="shared" si="844"/>
        <v>2</v>
      </c>
    </row>
    <row r="272" spans="1:190">
      <c r="A272" s="2">
        <f>'database including 834 studies'!A272</f>
        <v>271</v>
      </c>
      <c r="B272" s="2">
        <f>'database including 834 studies'!J272</f>
        <v>1</v>
      </c>
      <c r="C272" s="2">
        <f>'database including 834 studies'!K272</f>
        <v>3</v>
      </c>
      <c r="D272" s="2">
        <f>'database including 834 studies'!L272</f>
        <v>0</v>
      </c>
      <c r="E272" s="2">
        <f>'database including 834 studies'!M272</f>
        <v>1</v>
      </c>
      <c r="F272" s="2">
        <f>'database including 834 studies'!N272</f>
        <v>1</v>
      </c>
      <c r="G272" s="2">
        <f>'database including 834 studies'!O272</f>
        <v>1</v>
      </c>
      <c r="H272" s="2">
        <f>'database including 834 studies'!P272</f>
        <v>0</v>
      </c>
      <c r="I272" s="2">
        <f>'database including 834 studies'!Q272</f>
        <v>0</v>
      </c>
      <c r="J272" s="2">
        <f>'database including 834 studies'!R272</f>
        <v>2020</v>
      </c>
      <c r="K272" s="29">
        <f>'database including 834 studies'!A802</f>
        <v>801</v>
      </c>
      <c r="L272" s="2">
        <f>'database including 834 studies'!J802</f>
        <v>0</v>
      </c>
      <c r="M272" s="2">
        <f>'database including 834 studies'!K802</f>
        <v>2</v>
      </c>
      <c r="N272" s="2">
        <f>'database including 834 studies'!L802</f>
        <v>0</v>
      </c>
      <c r="O272" s="2">
        <f>'database including 834 studies'!M802</f>
        <v>1</v>
      </c>
      <c r="P272" s="2">
        <f>'database including 834 studies'!N802</f>
        <v>1</v>
      </c>
      <c r="Q272" s="2">
        <f>'database including 834 studies'!O802</f>
        <v>0</v>
      </c>
      <c r="R272" s="2">
        <f>'database including 834 studies'!P802</f>
        <v>0</v>
      </c>
      <c r="S272" s="2">
        <f>'database including 834 studies'!Q802</f>
        <v>0</v>
      </c>
      <c r="T272" s="2">
        <f>'database including 834 studies'!R802</f>
        <v>2020</v>
      </c>
      <c r="V272" s="13">
        <f t="shared" si="676"/>
        <v>0</v>
      </c>
      <c r="W272" s="13">
        <f t="shared" si="677"/>
        <v>0</v>
      </c>
      <c r="X272" s="13">
        <f t="shared" si="678"/>
        <v>0</v>
      </c>
      <c r="Y272" s="13">
        <f t="shared" si="679"/>
        <v>0</v>
      </c>
      <c r="Z272" s="13">
        <f t="shared" si="680"/>
        <v>0</v>
      </c>
      <c r="AA272" s="13">
        <f t="shared" si="681"/>
        <v>0</v>
      </c>
      <c r="AB272" s="13">
        <f t="shared" si="682"/>
        <v>0</v>
      </c>
      <c r="AC272" s="13">
        <f t="shared" si="683"/>
        <v>0</v>
      </c>
      <c r="AD272" s="13">
        <f t="shared" si="684"/>
        <v>0</v>
      </c>
      <c r="AE272" s="13">
        <f t="shared" si="685"/>
        <v>0</v>
      </c>
      <c r="AF272" s="13">
        <f t="shared" si="686"/>
        <v>0</v>
      </c>
      <c r="AG272" s="13">
        <f t="shared" si="687"/>
        <v>0</v>
      </c>
      <c r="AH272" s="13">
        <f t="shared" si="688"/>
        <v>0</v>
      </c>
      <c r="AI272" s="13">
        <f t="shared" si="689"/>
        <v>0</v>
      </c>
      <c r="AJ272" s="13">
        <f t="shared" si="690"/>
        <v>0</v>
      </c>
      <c r="AK272" s="13">
        <f t="shared" si="691"/>
        <v>0</v>
      </c>
      <c r="AL272" s="13">
        <f t="shared" si="692"/>
        <v>0</v>
      </c>
      <c r="AM272" s="13">
        <f t="shared" si="693"/>
        <v>0</v>
      </c>
      <c r="AN272" s="13">
        <f t="shared" si="694"/>
        <v>0</v>
      </c>
      <c r="AO272" s="13">
        <f t="shared" si="695"/>
        <v>0</v>
      </c>
      <c r="AP272" s="13">
        <f t="shared" si="696"/>
        <v>0</v>
      </c>
      <c r="AQ272" s="13">
        <f t="shared" si="697"/>
        <v>0</v>
      </c>
      <c r="AR272" s="13">
        <f t="shared" si="698"/>
        <v>0</v>
      </c>
      <c r="AS272" s="13">
        <f t="shared" si="699"/>
        <v>0</v>
      </c>
      <c r="AT272" s="13">
        <f t="shared" si="700"/>
        <v>0</v>
      </c>
      <c r="AU272" s="13">
        <f t="shared" si="701"/>
        <v>0</v>
      </c>
      <c r="AV272" s="13">
        <f t="shared" si="702"/>
        <v>0</v>
      </c>
      <c r="AW272" s="13">
        <f t="shared" si="703"/>
        <v>0</v>
      </c>
      <c r="AX272" s="13">
        <f t="shared" si="704"/>
        <v>0</v>
      </c>
      <c r="AY272" s="13">
        <f t="shared" si="705"/>
        <v>0</v>
      </c>
      <c r="AZ272" s="13">
        <f t="shared" si="706"/>
        <v>0</v>
      </c>
      <c r="BA272" s="13">
        <f t="shared" si="707"/>
        <v>0</v>
      </c>
      <c r="BB272" s="13">
        <f t="shared" si="708"/>
        <v>0</v>
      </c>
      <c r="BC272" s="13">
        <f t="shared" si="709"/>
        <v>0</v>
      </c>
      <c r="BD272" s="13">
        <f t="shared" si="710"/>
        <v>0</v>
      </c>
      <c r="BE272" s="13">
        <f t="shared" si="711"/>
        <v>0</v>
      </c>
      <c r="BF272" s="13">
        <f t="shared" si="712"/>
        <v>0</v>
      </c>
      <c r="BG272" s="13">
        <f t="shared" si="713"/>
        <v>0</v>
      </c>
      <c r="BH272" s="13">
        <f t="shared" si="714"/>
        <v>0</v>
      </c>
      <c r="BI272" s="13">
        <f t="shared" si="715"/>
        <v>0</v>
      </c>
      <c r="BJ272" s="13">
        <f t="shared" si="716"/>
        <v>0</v>
      </c>
      <c r="BK272" s="13">
        <f t="shared" si="717"/>
        <v>0</v>
      </c>
      <c r="BL272" s="13">
        <f t="shared" si="718"/>
        <v>0</v>
      </c>
      <c r="BM272" s="13">
        <f t="shared" si="719"/>
        <v>0</v>
      </c>
      <c r="BN272" s="13">
        <f t="shared" si="720"/>
        <v>0</v>
      </c>
      <c r="BO272" s="13">
        <f t="shared" si="721"/>
        <v>1</v>
      </c>
      <c r="BP272" s="13">
        <f t="shared" si="722"/>
        <v>0</v>
      </c>
      <c r="BQ272" s="13">
        <f t="shared" si="723"/>
        <v>0</v>
      </c>
      <c r="BR272" s="13">
        <f t="shared" si="724"/>
        <v>0</v>
      </c>
      <c r="BS272" s="13">
        <f t="shared" si="725"/>
        <v>0</v>
      </c>
      <c r="BT272" s="13">
        <f t="shared" si="726"/>
        <v>0</v>
      </c>
      <c r="BU272" s="13">
        <f t="shared" si="727"/>
        <v>0</v>
      </c>
      <c r="BV272" s="13">
        <f t="shared" si="728"/>
        <v>0</v>
      </c>
      <c r="BW272" s="13">
        <f t="shared" si="729"/>
        <v>0</v>
      </c>
      <c r="BX272" s="13">
        <f t="shared" si="730"/>
        <v>0</v>
      </c>
      <c r="BY272" s="13">
        <f t="shared" si="731"/>
        <v>0</v>
      </c>
      <c r="BZ272" s="13">
        <f t="shared" si="732"/>
        <v>0</v>
      </c>
      <c r="CA272" s="13">
        <f t="shared" si="733"/>
        <v>0</v>
      </c>
      <c r="CB272" s="13">
        <f t="shared" si="734"/>
        <v>0</v>
      </c>
      <c r="CC272" s="13">
        <f t="shared" si="735"/>
        <v>0</v>
      </c>
      <c r="CD272" s="13">
        <f t="shared" si="736"/>
        <v>0</v>
      </c>
      <c r="CE272" s="13">
        <f t="shared" si="737"/>
        <v>0</v>
      </c>
      <c r="CF272" s="13">
        <f t="shared" si="738"/>
        <v>0</v>
      </c>
      <c r="CG272" s="13">
        <f t="shared" si="739"/>
        <v>0</v>
      </c>
      <c r="CH272" s="13">
        <f t="shared" si="740"/>
        <v>0</v>
      </c>
      <c r="CI272" s="13">
        <f t="shared" si="741"/>
        <v>0</v>
      </c>
      <c r="CJ272" s="13">
        <f t="shared" si="742"/>
        <v>0</v>
      </c>
      <c r="CK272" s="13">
        <f t="shared" si="743"/>
        <v>0</v>
      </c>
      <c r="CL272" s="13">
        <f t="shared" si="744"/>
        <v>0</v>
      </c>
      <c r="CM272" s="13">
        <f t="shared" si="745"/>
        <v>0</v>
      </c>
      <c r="CN272" s="13">
        <f t="shared" si="746"/>
        <v>0</v>
      </c>
      <c r="CO272" s="13">
        <f t="shared" si="747"/>
        <v>0</v>
      </c>
      <c r="CP272" s="13">
        <f t="shared" si="748"/>
        <v>0</v>
      </c>
      <c r="CQ272" s="13">
        <f t="shared" si="749"/>
        <v>0</v>
      </c>
      <c r="CR272" s="13">
        <f t="shared" si="750"/>
        <v>0</v>
      </c>
      <c r="CS272" s="13">
        <f t="shared" si="751"/>
        <v>0</v>
      </c>
      <c r="CT272" s="13">
        <f t="shared" si="752"/>
        <v>0</v>
      </c>
      <c r="CU272" s="13">
        <f t="shared" si="753"/>
        <v>0</v>
      </c>
      <c r="CV272" s="13">
        <f t="shared" si="754"/>
        <v>0</v>
      </c>
      <c r="CW272" s="13">
        <f t="shared" si="755"/>
        <v>0</v>
      </c>
      <c r="CX272" s="13">
        <f t="shared" si="756"/>
        <v>0</v>
      </c>
      <c r="CY272" s="13">
        <f t="shared" si="757"/>
        <v>0</v>
      </c>
      <c r="CZ272" s="13">
        <f t="shared" si="758"/>
        <v>0</v>
      </c>
      <c r="DA272" s="13">
        <f t="shared" si="759"/>
        <v>0</v>
      </c>
      <c r="DB272" s="13">
        <f t="shared" si="760"/>
        <v>0</v>
      </c>
      <c r="DC272" s="13">
        <f t="shared" si="761"/>
        <v>0</v>
      </c>
      <c r="DD272" s="13">
        <f t="shared" si="762"/>
        <v>0</v>
      </c>
      <c r="DE272" s="13">
        <f t="shared" si="763"/>
        <v>0</v>
      </c>
      <c r="DF272" s="13">
        <f t="shared" si="764"/>
        <v>0</v>
      </c>
      <c r="DG272" s="13">
        <f t="shared" si="765"/>
        <v>0</v>
      </c>
      <c r="DH272" s="13">
        <f t="shared" si="766"/>
        <v>0</v>
      </c>
      <c r="DI272" s="13">
        <f t="shared" si="767"/>
        <v>0</v>
      </c>
      <c r="DJ272" s="13">
        <f t="shared" si="768"/>
        <v>0</v>
      </c>
      <c r="DK272" s="13">
        <f t="shared" si="769"/>
        <v>0</v>
      </c>
      <c r="DL272" s="13">
        <f t="shared" si="770"/>
        <v>0</v>
      </c>
      <c r="DM272" s="13">
        <f t="shared" si="771"/>
        <v>0</v>
      </c>
      <c r="DN272" s="13">
        <f t="shared" si="772"/>
        <v>0</v>
      </c>
      <c r="DO272" s="13">
        <f t="shared" si="773"/>
        <v>0</v>
      </c>
      <c r="DP272" s="13">
        <f t="shared" si="774"/>
        <v>0</v>
      </c>
      <c r="DQ272" s="13">
        <f t="shared" si="775"/>
        <v>0</v>
      </c>
      <c r="DR272" s="13">
        <f t="shared" si="776"/>
        <v>0</v>
      </c>
      <c r="DS272" s="13">
        <f t="shared" si="777"/>
        <v>0</v>
      </c>
      <c r="DT272" s="13">
        <f t="shared" si="778"/>
        <v>0</v>
      </c>
      <c r="DU272" s="13">
        <f t="shared" si="779"/>
        <v>0</v>
      </c>
      <c r="DV272" s="13">
        <f t="shared" si="780"/>
        <v>0</v>
      </c>
      <c r="DW272" s="13">
        <f t="shared" si="781"/>
        <v>0</v>
      </c>
      <c r="DX272" s="13">
        <f t="shared" si="782"/>
        <v>0</v>
      </c>
      <c r="DY272" s="13">
        <f t="shared" si="783"/>
        <v>0</v>
      </c>
      <c r="DZ272" s="13">
        <f t="shared" si="784"/>
        <v>0</v>
      </c>
      <c r="EA272" s="13">
        <f t="shared" si="785"/>
        <v>0</v>
      </c>
      <c r="EB272" s="13">
        <f t="shared" si="786"/>
        <v>0</v>
      </c>
      <c r="EC272" s="13">
        <f t="shared" si="787"/>
        <v>0</v>
      </c>
      <c r="ED272" s="13">
        <f t="shared" si="788"/>
        <v>0</v>
      </c>
      <c r="EE272" s="13">
        <f t="shared" si="789"/>
        <v>0</v>
      </c>
      <c r="EF272" s="13">
        <f t="shared" si="790"/>
        <v>0</v>
      </c>
      <c r="EG272" s="13">
        <f t="shared" si="791"/>
        <v>0</v>
      </c>
      <c r="EH272" s="13">
        <f t="shared" si="792"/>
        <v>0</v>
      </c>
      <c r="EI272" s="13">
        <f t="shared" si="793"/>
        <v>1</v>
      </c>
      <c r="EJ272" s="13">
        <f t="shared" si="794"/>
        <v>0</v>
      </c>
      <c r="EK272" s="13">
        <f t="shared" si="795"/>
        <v>0</v>
      </c>
      <c r="EL272" s="13">
        <f t="shared" si="796"/>
        <v>0</v>
      </c>
      <c r="EM272" s="13">
        <f t="shared" si="797"/>
        <v>0</v>
      </c>
      <c r="EN272" s="13">
        <f t="shared" si="798"/>
        <v>0</v>
      </c>
      <c r="EO272" s="13">
        <f t="shared" si="799"/>
        <v>0</v>
      </c>
      <c r="EP272" s="13">
        <f t="shared" si="800"/>
        <v>0</v>
      </c>
      <c r="EQ272" s="13">
        <f t="shared" si="801"/>
        <v>0</v>
      </c>
      <c r="ER272" s="13">
        <f t="shared" si="802"/>
        <v>0</v>
      </c>
      <c r="ES272" s="13">
        <f t="shared" si="803"/>
        <v>0</v>
      </c>
      <c r="ET272" s="13">
        <f t="shared" si="804"/>
        <v>0</v>
      </c>
      <c r="EU272" s="13">
        <f t="shared" si="805"/>
        <v>0</v>
      </c>
      <c r="EV272" s="13">
        <f t="shared" si="806"/>
        <v>0</v>
      </c>
      <c r="EW272" s="13">
        <f t="shared" si="807"/>
        <v>0</v>
      </c>
      <c r="EX272" s="13">
        <f t="shared" si="808"/>
        <v>0</v>
      </c>
      <c r="EY272" s="13">
        <f t="shared" si="809"/>
        <v>0</v>
      </c>
      <c r="EZ272" s="13">
        <f t="shared" si="810"/>
        <v>0</v>
      </c>
      <c r="FA272" s="13">
        <f t="shared" si="811"/>
        <v>0</v>
      </c>
      <c r="FB272" s="13">
        <f t="shared" si="812"/>
        <v>0</v>
      </c>
      <c r="FC272" s="13">
        <f t="shared" si="813"/>
        <v>0</v>
      </c>
      <c r="FD272" s="13">
        <f t="shared" si="814"/>
        <v>0</v>
      </c>
      <c r="FE272" s="13">
        <f t="shared" si="815"/>
        <v>0</v>
      </c>
      <c r="FF272" s="13">
        <f t="shared" si="816"/>
        <v>0</v>
      </c>
      <c r="FG272" s="13">
        <f t="shared" si="817"/>
        <v>0</v>
      </c>
      <c r="FH272" s="13">
        <f t="shared" si="818"/>
        <v>0</v>
      </c>
      <c r="FI272" s="13">
        <f t="shared" si="819"/>
        <v>0</v>
      </c>
      <c r="FJ272" s="13">
        <f t="shared" si="820"/>
        <v>0</v>
      </c>
      <c r="FK272" s="13">
        <f t="shared" si="821"/>
        <v>0</v>
      </c>
      <c r="FL272" s="13">
        <f t="shared" si="822"/>
        <v>0</v>
      </c>
      <c r="FM272" s="13">
        <f t="shared" si="823"/>
        <v>0</v>
      </c>
      <c r="FN272" s="13">
        <f t="shared" si="824"/>
        <v>0</v>
      </c>
      <c r="FO272" s="13">
        <f t="shared" si="825"/>
        <v>0</v>
      </c>
      <c r="FP272" s="13">
        <f t="shared" si="826"/>
        <v>0</v>
      </c>
      <c r="FQ272" s="13">
        <f t="shared" si="827"/>
        <v>0</v>
      </c>
      <c r="FR272" s="13">
        <f t="shared" si="828"/>
        <v>0</v>
      </c>
      <c r="FS272" s="13">
        <f t="shared" si="829"/>
        <v>0</v>
      </c>
      <c r="FT272" s="13">
        <f t="shared" si="830"/>
        <v>0</v>
      </c>
      <c r="FU272" s="13">
        <f t="shared" si="831"/>
        <v>0</v>
      </c>
      <c r="FV272" s="13">
        <f t="shared" si="832"/>
        <v>0</v>
      </c>
      <c r="FW272" s="13">
        <f t="shared" si="833"/>
        <v>0</v>
      </c>
      <c r="FX272" s="13">
        <f t="shared" si="834"/>
        <v>0</v>
      </c>
      <c r="FY272" s="13">
        <f t="shared" si="835"/>
        <v>0</v>
      </c>
      <c r="FZ272" s="13">
        <f t="shared" si="836"/>
        <v>0</v>
      </c>
      <c r="GA272" s="13">
        <f t="shared" si="837"/>
        <v>0</v>
      </c>
      <c r="GB272" s="13">
        <f t="shared" si="838"/>
        <v>0</v>
      </c>
      <c r="GC272" s="13">
        <f t="shared" si="839"/>
        <v>0</v>
      </c>
      <c r="GD272" s="13">
        <f t="shared" si="840"/>
        <v>0</v>
      </c>
      <c r="GE272" s="13">
        <f t="shared" si="841"/>
        <v>0</v>
      </c>
      <c r="GF272" s="13">
        <f t="shared" si="842"/>
        <v>0</v>
      </c>
      <c r="GG272" s="13">
        <f t="shared" si="843"/>
        <v>0</v>
      </c>
      <c r="GH272" s="30">
        <f t="shared" si="844"/>
        <v>2</v>
      </c>
    </row>
    <row r="273" spans="1:190">
      <c r="A273" s="2">
        <f>'database including 834 studies'!A273</f>
        <v>272</v>
      </c>
      <c r="B273" s="2">
        <f>'database including 834 studies'!J273</f>
        <v>1</v>
      </c>
      <c r="C273" s="2">
        <f>'database including 834 studies'!K273</f>
        <v>3</v>
      </c>
      <c r="D273" s="2">
        <f>'database including 834 studies'!L273</f>
        <v>0</v>
      </c>
      <c r="E273" s="2">
        <f>'database including 834 studies'!M273</f>
        <v>1</v>
      </c>
      <c r="F273" s="2">
        <f>'database including 834 studies'!N273</f>
        <v>1</v>
      </c>
      <c r="G273" s="2">
        <f>'database including 834 studies'!O273</f>
        <v>1</v>
      </c>
      <c r="H273" s="2">
        <f>'database including 834 studies'!P273</f>
        <v>0</v>
      </c>
      <c r="I273" s="2">
        <f>'database including 834 studies'!Q273</f>
        <v>0</v>
      </c>
      <c r="J273" s="2">
        <f>'database including 834 studies'!R273</f>
        <v>2021</v>
      </c>
      <c r="K273" s="29">
        <f>'database including 834 studies'!A803</f>
        <v>802</v>
      </c>
      <c r="L273" s="2">
        <f>'database including 834 studies'!J803</f>
        <v>0</v>
      </c>
      <c r="M273" s="2">
        <f>'database including 834 studies'!K803</f>
        <v>2</v>
      </c>
      <c r="N273" s="2">
        <f>'database including 834 studies'!L803</f>
        <v>0</v>
      </c>
      <c r="O273" s="2">
        <f>'database including 834 studies'!M803</f>
        <v>1</v>
      </c>
      <c r="P273" s="2">
        <f>'database including 834 studies'!N803</f>
        <v>0</v>
      </c>
      <c r="Q273" s="2">
        <f>'database including 834 studies'!O803</f>
        <v>0</v>
      </c>
      <c r="R273" s="2">
        <f>'database including 834 studies'!P803</f>
        <v>1</v>
      </c>
      <c r="S273" s="2">
        <f>'database including 834 studies'!Q803</f>
        <v>0</v>
      </c>
      <c r="T273" s="2">
        <f>'database including 834 studies'!R803</f>
        <v>2020</v>
      </c>
      <c r="V273" s="13">
        <f t="shared" si="676"/>
        <v>0</v>
      </c>
      <c r="W273" s="13">
        <f t="shared" si="677"/>
        <v>0</v>
      </c>
      <c r="X273" s="13">
        <f t="shared" si="678"/>
        <v>0</v>
      </c>
      <c r="Y273" s="13">
        <f t="shared" si="679"/>
        <v>0</v>
      </c>
      <c r="Z273" s="13">
        <f t="shared" si="680"/>
        <v>0</v>
      </c>
      <c r="AA273" s="13">
        <f t="shared" si="681"/>
        <v>0</v>
      </c>
      <c r="AB273" s="13">
        <f t="shared" si="682"/>
        <v>0</v>
      </c>
      <c r="AC273" s="13">
        <f t="shared" si="683"/>
        <v>0</v>
      </c>
      <c r="AD273" s="13">
        <f t="shared" si="684"/>
        <v>0</v>
      </c>
      <c r="AE273" s="13">
        <f t="shared" si="685"/>
        <v>0</v>
      </c>
      <c r="AF273" s="13">
        <f t="shared" si="686"/>
        <v>0</v>
      </c>
      <c r="AG273" s="13">
        <f t="shared" si="687"/>
        <v>0</v>
      </c>
      <c r="AH273" s="13">
        <f t="shared" si="688"/>
        <v>0</v>
      </c>
      <c r="AI273" s="13">
        <f t="shared" si="689"/>
        <v>0</v>
      </c>
      <c r="AJ273" s="13">
        <f t="shared" si="690"/>
        <v>0</v>
      </c>
      <c r="AK273" s="13">
        <f t="shared" si="691"/>
        <v>0</v>
      </c>
      <c r="AL273" s="13">
        <f t="shared" si="692"/>
        <v>0</v>
      </c>
      <c r="AM273" s="13">
        <f t="shared" si="693"/>
        <v>0</v>
      </c>
      <c r="AN273" s="13">
        <f t="shared" si="694"/>
        <v>0</v>
      </c>
      <c r="AO273" s="13">
        <f t="shared" si="695"/>
        <v>0</v>
      </c>
      <c r="AP273" s="13">
        <f t="shared" si="696"/>
        <v>0</v>
      </c>
      <c r="AQ273" s="13">
        <f t="shared" si="697"/>
        <v>0</v>
      </c>
      <c r="AR273" s="13">
        <f t="shared" si="698"/>
        <v>0</v>
      </c>
      <c r="AS273" s="13">
        <f t="shared" si="699"/>
        <v>0</v>
      </c>
      <c r="AT273" s="13">
        <f t="shared" si="700"/>
        <v>0</v>
      </c>
      <c r="AU273" s="13">
        <f t="shared" si="701"/>
        <v>0</v>
      </c>
      <c r="AV273" s="13">
        <f t="shared" si="702"/>
        <v>0</v>
      </c>
      <c r="AW273" s="13">
        <f t="shared" si="703"/>
        <v>0</v>
      </c>
      <c r="AX273" s="13">
        <f t="shared" si="704"/>
        <v>0</v>
      </c>
      <c r="AY273" s="13">
        <f t="shared" si="705"/>
        <v>0</v>
      </c>
      <c r="AZ273" s="13">
        <f t="shared" si="706"/>
        <v>0</v>
      </c>
      <c r="BA273" s="13">
        <f t="shared" si="707"/>
        <v>0</v>
      </c>
      <c r="BB273" s="13">
        <f t="shared" si="708"/>
        <v>0</v>
      </c>
      <c r="BC273" s="13">
        <f t="shared" si="709"/>
        <v>0</v>
      </c>
      <c r="BD273" s="13">
        <f t="shared" si="710"/>
        <v>0</v>
      </c>
      <c r="BE273" s="13">
        <f t="shared" si="711"/>
        <v>0</v>
      </c>
      <c r="BF273" s="13">
        <f t="shared" si="712"/>
        <v>0</v>
      </c>
      <c r="BG273" s="13">
        <f t="shared" si="713"/>
        <v>0</v>
      </c>
      <c r="BH273" s="13">
        <f t="shared" si="714"/>
        <v>0</v>
      </c>
      <c r="BI273" s="13">
        <f t="shared" si="715"/>
        <v>0</v>
      </c>
      <c r="BJ273" s="13">
        <f t="shared" si="716"/>
        <v>0</v>
      </c>
      <c r="BK273" s="13">
        <f t="shared" si="717"/>
        <v>0</v>
      </c>
      <c r="BL273" s="13">
        <f t="shared" si="718"/>
        <v>0</v>
      </c>
      <c r="BM273" s="13">
        <f t="shared" si="719"/>
        <v>0</v>
      </c>
      <c r="BN273" s="13">
        <f t="shared" si="720"/>
        <v>0</v>
      </c>
      <c r="BO273" s="13">
        <f t="shared" si="721"/>
        <v>0</v>
      </c>
      <c r="BP273" s="13">
        <f t="shared" si="722"/>
        <v>1</v>
      </c>
      <c r="BQ273" s="13">
        <f t="shared" si="723"/>
        <v>0</v>
      </c>
      <c r="BR273" s="13">
        <f t="shared" si="724"/>
        <v>0</v>
      </c>
      <c r="BS273" s="13">
        <f t="shared" si="725"/>
        <v>0</v>
      </c>
      <c r="BT273" s="13">
        <f t="shared" si="726"/>
        <v>0</v>
      </c>
      <c r="BU273" s="13">
        <f t="shared" si="727"/>
        <v>0</v>
      </c>
      <c r="BV273" s="13">
        <f t="shared" si="728"/>
        <v>0</v>
      </c>
      <c r="BW273" s="13">
        <f t="shared" si="729"/>
        <v>0</v>
      </c>
      <c r="BX273" s="13">
        <f t="shared" si="730"/>
        <v>0</v>
      </c>
      <c r="BY273" s="13">
        <f t="shared" si="731"/>
        <v>0</v>
      </c>
      <c r="BZ273" s="13">
        <f t="shared" si="732"/>
        <v>0</v>
      </c>
      <c r="CA273" s="13">
        <f t="shared" si="733"/>
        <v>0</v>
      </c>
      <c r="CB273" s="13">
        <f t="shared" si="734"/>
        <v>0</v>
      </c>
      <c r="CC273" s="13">
        <f t="shared" si="735"/>
        <v>0</v>
      </c>
      <c r="CD273" s="13">
        <f t="shared" si="736"/>
        <v>0</v>
      </c>
      <c r="CE273" s="13">
        <f t="shared" si="737"/>
        <v>0</v>
      </c>
      <c r="CF273" s="13">
        <f t="shared" si="738"/>
        <v>0</v>
      </c>
      <c r="CG273" s="13">
        <f t="shared" si="739"/>
        <v>0</v>
      </c>
      <c r="CH273" s="13">
        <f t="shared" si="740"/>
        <v>0</v>
      </c>
      <c r="CI273" s="13">
        <f t="shared" si="741"/>
        <v>0</v>
      </c>
      <c r="CJ273" s="13">
        <f t="shared" si="742"/>
        <v>0</v>
      </c>
      <c r="CK273" s="13">
        <f t="shared" si="743"/>
        <v>0</v>
      </c>
      <c r="CL273" s="13">
        <f t="shared" si="744"/>
        <v>0</v>
      </c>
      <c r="CM273" s="13">
        <f t="shared" si="745"/>
        <v>0</v>
      </c>
      <c r="CN273" s="13">
        <f t="shared" si="746"/>
        <v>0</v>
      </c>
      <c r="CO273" s="13">
        <f t="shared" si="747"/>
        <v>0</v>
      </c>
      <c r="CP273" s="13">
        <f t="shared" si="748"/>
        <v>0</v>
      </c>
      <c r="CQ273" s="13">
        <f t="shared" si="749"/>
        <v>0</v>
      </c>
      <c r="CR273" s="13">
        <f t="shared" si="750"/>
        <v>0</v>
      </c>
      <c r="CS273" s="13">
        <f t="shared" si="751"/>
        <v>0</v>
      </c>
      <c r="CT273" s="13">
        <f t="shared" si="752"/>
        <v>0</v>
      </c>
      <c r="CU273" s="13">
        <f t="shared" si="753"/>
        <v>0</v>
      </c>
      <c r="CV273" s="13">
        <f t="shared" si="754"/>
        <v>0</v>
      </c>
      <c r="CW273" s="13">
        <f t="shared" si="755"/>
        <v>0</v>
      </c>
      <c r="CX273" s="13">
        <f t="shared" si="756"/>
        <v>0</v>
      </c>
      <c r="CY273" s="13">
        <f t="shared" si="757"/>
        <v>0</v>
      </c>
      <c r="CZ273" s="13">
        <f t="shared" si="758"/>
        <v>0</v>
      </c>
      <c r="DA273" s="13">
        <f t="shared" si="759"/>
        <v>0</v>
      </c>
      <c r="DB273" s="13">
        <f t="shared" si="760"/>
        <v>0</v>
      </c>
      <c r="DC273" s="13">
        <f t="shared" si="761"/>
        <v>0</v>
      </c>
      <c r="DD273" s="13">
        <f t="shared" si="762"/>
        <v>0</v>
      </c>
      <c r="DE273" s="13">
        <f t="shared" si="763"/>
        <v>0</v>
      </c>
      <c r="DF273" s="13">
        <f t="shared" si="764"/>
        <v>0</v>
      </c>
      <c r="DG273" s="13">
        <f t="shared" si="765"/>
        <v>0</v>
      </c>
      <c r="DH273" s="13">
        <f t="shared" si="766"/>
        <v>0</v>
      </c>
      <c r="DI273" s="13">
        <f t="shared" si="767"/>
        <v>0</v>
      </c>
      <c r="DJ273" s="13">
        <f t="shared" si="768"/>
        <v>0</v>
      </c>
      <c r="DK273" s="13">
        <f t="shared" si="769"/>
        <v>0</v>
      </c>
      <c r="DL273" s="13">
        <f t="shared" si="770"/>
        <v>0</v>
      </c>
      <c r="DM273" s="13">
        <f t="shared" si="771"/>
        <v>0</v>
      </c>
      <c r="DN273" s="13">
        <f t="shared" si="772"/>
        <v>0</v>
      </c>
      <c r="DO273" s="13">
        <f t="shared" si="773"/>
        <v>0</v>
      </c>
      <c r="DP273" s="13">
        <f t="shared" si="774"/>
        <v>0</v>
      </c>
      <c r="DQ273" s="13">
        <f t="shared" si="775"/>
        <v>0</v>
      </c>
      <c r="DR273" s="13">
        <f t="shared" si="776"/>
        <v>0</v>
      </c>
      <c r="DS273" s="13">
        <f t="shared" si="777"/>
        <v>0</v>
      </c>
      <c r="DT273" s="13">
        <f t="shared" si="778"/>
        <v>0</v>
      </c>
      <c r="DU273" s="13">
        <f t="shared" si="779"/>
        <v>0</v>
      </c>
      <c r="DV273" s="13">
        <f t="shared" si="780"/>
        <v>0</v>
      </c>
      <c r="DW273" s="13">
        <f t="shared" si="781"/>
        <v>0</v>
      </c>
      <c r="DX273" s="13">
        <f t="shared" si="782"/>
        <v>0</v>
      </c>
      <c r="DY273" s="13">
        <f t="shared" si="783"/>
        <v>0</v>
      </c>
      <c r="DZ273" s="13">
        <f t="shared" si="784"/>
        <v>0</v>
      </c>
      <c r="EA273" s="13">
        <f t="shared" si="785"/>
        <v>0</v>
      </c>
      <c r="EB273" s="13">
        <f t="shared" si="786"/>
        <v>0</v>
      </c>
      <c r="EC273" s="13">
        <f t="shared" si="787"/>
        <v>0</v>
      </c>
      <c r="ED273" s="13">
        <f t="shared" si="788"/>
        <v>0</v>
      </c>
      <c r="EE273" s="13">
        <f t="shared" si="789"/>
        <v>0</v>
      </c>
      <c r="EF273" s="13">
        <f t="shared" si="790"/>
        <v>0</v>
      </c>
      <c r="EG273" s="13">
        <f t="shared" si="791"/>
        <v>0</v>
      </c>
      <c r="EH273" s="13">
        <f t="shared" si="792"/>
        <v>0</v>
      </c>
      <c r="EI273" s="13">
        <f t="shared" si="793"/>
        <v>1</v>
      </c>
      <c r="EJ273" s="13">
        <f t="shared" si="794"/>
        <v>0</v>
      </c>
      <c r="EK273" s="13">
        <f t="shared" si="795"/>
        <v>0</v>
      </c>
      <c r="EL273" s="13">
        <f t="shared" si="796"/>
        <v>0</v>
      </c>
      <c r="EM273" s="13">
        <f t="shared" si="797"/>
        <v>0</v>
      </c>
      <c r="EN273" s="13">
        <f t="shared" si="798"/>
        <v>0</v>
      </c>
      <c r="EO273" s="13">
        <f t="shared" si="799"/>
        <v>0</v>
      </c>
      <c r="EP273" s="13">
        <f t="shared" si="800"/>
        <v>0</v>
      </c>
      <c r="EQ273" s="13">
        <f t="shared" si="801"/>
        <v>0</v>
      </c>
      <c r="ER273" s="13">
        <f t="shared" si="802"/>
        <v>0</v>
      </c>
      <c r="ES273" s="13">
        <f t="shared" si="803"/>
        <v>0</v>
      </c>
      <c r="ET273" s="13">
        <f t="shared" si="804"/>
        <v>0</v>
      </c>
      <c r="EU273" s="13">
        <f t="shared" si="805"/>
        <v>0</v>
      </c>
      <c r="EV273" s="13">
        <f t="shared" si="806"/>
        <v>0</v>
      </c>
      <c r="EW273" s="13">
        <f t="shared" si="807"/>
        <v>0</v>
      </c>
      <c r="EX273" s="13">
        <f t="shared" si="808"/>
        <v>0</v>
      </c>
      <c r="EY273" s="13">
        <f t="shared" si="809"/>
        <v>0</v>
      </c>
      <c r="EZ273" s="13">
        <f t="shared" si="810"/>
        <v>0</v>
      </c>
      <c r="FA273" s="13">
        <f t="shared" si="811"/>
        <v>0</v>
      </c>
      <c r="FB273" s="13">
        <f t="shared" si="812"/>
        <v>0</v>
      </c>
      <c r="FC273" s="13">
        <f t="shared" si="813"/>
        <v>0</v>
      </c>
      <c r="FD273" s="13">
        <f t="shared" si="814"/>
        <v>0</v>
      </c>
      <c r="FE273" s="13">
        <f t="shared" si="815"/>
        <v>0</v>
      </c>
      <c r="FF273" s="13">
        <f t="shared" si="816"/>
        <v>0</v>
      </c>
      <c r="FG273" s="13">
        <f t="shared" si="817"/>
        <v>0</v>
      </c>
      <c r="FH273" s="13">
        <f t="shared" si="818"/>
        <v>0</v>
      </c>
      <c r="FI273" s="13">
        <f t="shared" si="819"/>
        <v>0</v>
      </c>
      <c r="FJ273" s="13">
        <f t="shared" si="820"/>
        <v>0</v>
      </c>
      <c r="FK273" s="13">
        <f t="shared" si="821"/>
        <v>0</v>
      </c>
      <c r="FL273" s="13">
        <f t="shared" si="822"/>
        <v>0</v>
      </c>
      <c r="FM273" s="13">
        <f t="shared" si="823"/>
        <v>0</v>
      </c>
      <c r="FN273" s="13">
        <f t="shared" si="824"/>
        <v>0</v>
      </c>
      <c r="FO273" s="13">
        <f t="shared" si="825"/>
        <v>0</v>
      </c>
      <c r="FP273" s="13">
        <f t="shared" si="826"/>
        <v>0</v>
      </c>
      <c r="FQ273" s="13">
        <f t="shared" si="827"/>
        <v>0</v>
      </c>
      <c r="FR273" s="13">
        <f t="shared" si="828"/>
        <v>0</v>
      </c>
      <c r="FS273" s="13">
        <f t="shared" si="829"/>
        <v>0</v>
      </c>
      <c r="FT273" s="13">
        <f t="shared" si="830"/>
        <v>0</v>
      </c>
      <c r="FU273" s="13">
        <f t="shared" si="831"/>
        <v>0</v>
      </c>
      <c r="FV273" s="13">
        <f t="shared" si="832"/>
        <v>0</v>
      </c>
      <c r="FW273" s="13">
        <f t="shared" si="833"/>
        <v>0</v>
      </c>
      <c r="FX273" s="13">
        <f t="shared" si="834"/>
        <v>0</v>
      </c>
      <c r="FY273" s="13">
        <f t="shared" si="835"/>
        <v>0</v>
      </c>
      <c r="FZ273" s="13">
        <f t="shared" si="836"/>
        <v>0</v>
      </c>
      <c r="GA273" s="13">
        <f t="shared" si="837"/>
        <v>0</v>
      </c>
      <c r="GB273" s="13">
        <f t="shared" si="838"/>
        <v>0</v>
      </c>
      <c r="GC273" s="13">
        <f t="shared" si="839"/>
        <v>0</v>
      </c>
      <c r="GD273" s="13">
        <f t="shared" si="840"/>
        <v>0</v>
      </c>
      <c r="GE273" s="13">
        <f t="shared" si="841"/>
        <v>0</v>
      </c>
      <c r="GF273" s="13">
        <f t="shared" si="842"/>
        <v>0</v>
      </c>
      <c r="GG273" s="13">
        <f t="shared" si="843"/>
        <v>0</v>
      </c>
      <c r="GH273" s="30">
        <f t="shared" si="844"/>
        <v>2</v>
      </c>
    </row>
    <row r="274" spans="1:190">
      <c r="A274" s="2">
        <f>'database including 834 studies'!A274</f>
        <v>273</v>
      </c>
      <c r="B274" s="2">
        <f>'database including 834 studies'!J274</f>
        <v>1</v>
      </c>
      <c r="C274" s="2">
        <f>'database including 834 studies'!K274</f>
        <v>3</v>
      </c>
      <c r="D274" s="2">
        <f>'database including 834 studies'!L274</f>
        <v>0</v>
      </c>
      <c r="E274" s="2">
        <f>'database including 834 studies'!M274</f>
        <v>1</v>
      </c>
      <c r="F274" s="2">
        <f>'database including 834 studies'!N274</f>
        <v>1</v>
      </c>
      <c r="G274" s="2">
        <f>'database including 834 studies'!O274</f>
        <v>1</v>
      </c>
      <c r="H274" s="2">
        <f>'database including 834 studies'!P274</f>
        <v>0</v>
      </c>
      <c r="I274" s="2">
        <f>'database including 834 studies'!Q274</f>
        <v>0</v>
      </c>
      <c r="J274" s="2">
        <f>'database including 834 studies'!R274</f>
        <v>2015</v>
      </c>
      <c r="K274" s="29">
        <f>'database including 834 studies'!A804</f>
        <v>803</v>
      </c>
      <c r="L274" s="2">
        <f>'database including 834 studies'!J804</f>
        <v>0</v>
      </c>
      <c r="M274" s="2">
        <f>'database including 834 studies'!K804</f>
        <v>2</v>
      </c>
      <c r="N274" s="2">
        <f>'database including 834 studies'!L804</f>
        <v>1</v>
      </c>
      <c r="O274" s="2">
        <f>'database including 834 studies'!M804</f>
        <v>1</v>
      </c>
      <c r="P274" s="2">
        <f>'database including 834 studies'!N804</f>
        <v>0</v>
      </c>
      <c r="Q274" s="2">
        <f>'database including 834 studies'!O804</f>
        <v>0</v>
      </c>
      <c r="R274" s="2">
        <f>'database including 834 studies'!P804</f>
        <v>0</v>
      </c>
      <c r="S274" s="2">
        <f>'database including 834 studies'!Q804</f>
        <v>0</v>
      </c>
      <c r="T274" s="2">
        <f>'database including 834 studies'!R804</f>
        <v>2014</v>
      </c>
      <c r="V274" s="13">
        <f t="shared" si="676"/>
        <v>0</v>
      </c>
      <c r="W274" s="13">
        <f t="shared" si="677"/>
        <v>0</v>
      </c>
      <c r="X274" s="13">
        <f t="shared" si="678"/>
        <v>0</v>
      </c>
      <c r="Y274" s="13">
        <f t="shared" si="679"/>
        <v>0</v>
      </c>
      <c r="Z274" s="13">
        <f t="shared" si="680"/>
        <v>0</v>
      </c>
      <c r="AA274" s="13">
        <f t="shared" si="681"/>
        <v>0</v>
      </c>
      <c r="AB274" s="13">
        <f t="shared" si="682"/>
        <v>0</v>
      </c>
      <c r="AC274" s="13">
        <f t="shared" si="683"/>
        <v>0</v>
      </c>
      <c r="AD274" s="13">
        <f t="shared" si="684"/>
        <v>0</v>
      </c>
      <c r="AE274" s="13">
        <f t="shared" si="685"/>
        <v>0</v>
      </c>
      <c r="AF274" s="13">
        <f t="shared" si="686"/>
        <v>0</v>
      </c>
      <c r="AG274" s="13">
        <f t="shared" si="687"/>
        <v>0</v>
      </c>
      <c r="AH274" s="13">
        <f t="shared" si="688"/>
        <v>0</v>
      </c>
      <c r="AI274" s="13">
        <f t="shared" si="689"/>
        <v>0</v>
      </c>
      <c r="AJ274" s="13">
        <f t="shared" si="690"/>
        <v>0</v>
      </c>
      <c r="AK274" s="13">
        <f t="shared" si="691"/>
        <v>0</v>
      </c>
      <c r="AL274" s="13">
        <f t="shared" si="692"/>
        <v>0</v>
      </c>
      <c r="AM274" s="13">
        <f t="shared" si="693"/>
        <v>0</v>
      </c>
      <c r="AN274" s="13">
        <f t="shared" si="694"/>
        <v>0</v>
      </c>
      <c r="AO274" s="13">
        <f t="shared" si="695"/>
        <v>0</v>
      </c>
      <c r="AP274" s="13">
        <f t="shared" si="696"/>
        <v>0</v>
      </c>
      <c r="AQ274" s="13">
        <f t="shared" si="697"/>
        <v>0</v>
      </c>
      <c r="AR274" s="13">
        <f t="shared" si="698"/>
        <v>0</v>
      </c>
      <c r="AS274" s="13">
        <f t="shared" si="699"/>
        <v>0</v>
      </c>
      <c r="AT274" s="13">
        <f t="shared" si="700"/>
        <v>0</v>
      </c>
      <c r="AU274" s="13">
        <f t="shared" si="701"/>
        <v>0</v>
      </c>
      <c r="AV274" s="13">
        <f t="shared" si="702"/>
        <v>0</v>
      </c>
      <c r="AW274" s="13">
        <f t="shared" si="703"/>
        <v>0</v>
      </c>
      <c r="AX274" s="13">
        <f t="shared" si="704"/>
        <v>0</v>
      </c>
      <c r="AY274" s="13">
        <f t="shared" si="705"/>
        <v>0</v>
      </c>
      <c r="AZ274" s="13">
        <f t="shared" si="706"/>
        <v>0</v>
      </c>
      <c r="BA274" s="13">
        <f t="shared" si="707"/>
        <v>0</v>
      </c>
      <c r="BB274" s="13">
        <f t="shared" si="708"/>
        <v>0</v>
      </c>
      <c r="BC274" s="13">
        <f t="shared" si="709"/>
        <v>0</v>
      </c>
      <c r="BD274" s="13">
        <f t="shared" si="710"/>
        <v>0</v>
      </c>
      <c r="BE274" s="13">
        <f t="shared" si="711"/>
        <v>0</v>
      </c>
      <c r="BF274" s="13">
        <f t="shared" si="712"/>
        <v>0</v>
      </c>
      <c r="BG274" s="13">
        <f t="shared" si="713"/>
        <v>0</v>
      </c>
      <c r="BH274" s="13">
        <f t="shared" si="714"/>
        <v>0</v>
      </c>
      <c r="BI274" s="13">
        <f t="shared" si="715"/>
        <v>0</v>
      </c>
      <c r="BJ274" s="13">
        <f t="shared" si="716"/>
        <v>1</v>
      </c>
      <c r="BK274" s="13">
        <f t="shared" si="717"/>
        <v>0</v>
      </c>
      <c r="BL274" s="13">
        <f t="shared" si="718"/>
        <v>0</v>
      </c>
      <c r="BM274" s="13">
        <f t="shared" si="719"/>
        <v>0</v>
      </c>
      <c r="BN274" s="13">
        <f t="shared" si="720"/>
        <v>0</v>
      </c>
      <c r="BO274" s="13">
        <f t="shared" si="721"/>
        <v>0</v>
      </c>
      <c r="BP274" s="13">
        <f t="shared" si="722"/>
        <v>0</v>
      </c>
      <c r="BQ274" s="13">
        <f t="shared" si="723"/>
        <v>0</v>
      </c>
      <c r="BR274" s="13">
        <f t="shared" si="724"/>
        <v>0</v>
      </c>
      <c r="BS274" s="13">
        <f t="shared" si="725"/>
        <v>0</v>
      </c>
      <c r="BT274" s="13">
        <f t="shared" si="726"/>
        <v>0</v>
      </c>
      <c r="BU274" s="13">
        <f t="shared" si="727"/>
        <v>0</v>
      </c>
      <c r="BV274" s="13">
        <f t="shared" si="728"/>
        <v>0</v>
      </c>
      <c r="BW274" s="13">
        <f t="shared" si="729"/>
        <v>0</v>
      </c>
      <c r="BX274" s="13">
        <f t="shared" si="730"/>
        <v>0</v>
      </c>
      <c r="BY274" s="13">
        <f t="shared" si="731"/>
        <v>0</v>
      </c>
      <c r="BZ274" s="13">
        <f t="shared" si="732"/>
        <v>0</v>
      </c>
      <c r="CA274" s="13">
        <f t="shared" si="733"/>
        <v>0</v>
      </c>
      <c r="CB274" s="13">
        <f t="shared" si="734"/>
        <v>0</v>
      </c>
      <c r="CC274" s="13">
        <f t="shared" si="735"/>
        <v>0</v>
      </c>
      <c r="CD274" s="13">
        <f t="shared" si="736"/>
        <v>0</v>
      </c>
      <c r="CE274" s="13">
        <f t="shared" si="737"/>
        <v>0</v>
      </c>
      <c r="CF274" s="13">
        <f t="shared" si="738"/>
        <v>0</v>
      </c>
      <c r="CG274" s="13">
        <f t="shared" si="739"/>
        <v>0</v>
      </c>
      <c r="CH274" s="13">
        <f t="shared" si="740"/>
        <v>0</v>
      </c>
      <c r="CI274" s="13">
        <f t="shared" si="741"/>
        <v>0</v>
      </c>
      <c r="CJ274" s="13">
        <f t="shared" si="742"/>
        <v>0</v>
      </c>
      <c r="CK274" s="13">
        <f t="shared" si="743"/>
        <v>0</v>
      </c>
      <c r="CL274" s="13">
        <f t="shared" si="744"/>
        <v>0</v>
      </c>
      <c r="CM274" s="13">
        <f t="shared" si="745"/>
        <v>0</v>
      </c>
      <c r="CN274" s="13">
        <f t="shared" si="746"/>
        <v>0</v>
      </c>
      <c r="CO274" s="13">
        <f t="shared" si="747"/>
        <v>0</v>
      </c>
      <c r="CP274" s="13">
        <f t="shared" si="748"/>
        <v>0</v>
      </c>
      <c r="CQ274" s="13">
        <f t="shared" si="749"/>
        <v>0</v>
      </c>
      <c r="CR274" s="13">
        <f t="shared" si="750"/>
        <v>0</v>
      </c>
      <c r="CS274" s="13">
        <f t="shared" si="751"/>
        <v>0</v>
      </c>
      <c r="CT274" s="13">
        <f t="shared" si="752"/>
        <v>0</v>
      </c>
      <c r="CU274" s="13">
        <f t="shared" si="753"/>
        <v>0</v>
      </c>
      <c r="CV274" s="13">
        <f t="shared" si="754"/>
        <v>0</v>
      </c>
      <c r="CW274" s="13">
        <f t="shared" si="755"/>
        <v>0</v>
      </c>
      <c r="CX274" s="13">
        <f t="shared" si="756"/>
        <v>0</v>
      </c>
      <c r="CY274" s="13">
        <f t="shared" si="757"/>
        <v>0</v>
      </c>
      <c r="CZ274" s="13">
        <f t="shared" si="758"/>
        <v>0</v>
      </c>
      <c r="DA274" s="13">
        <f t="shared" si="759"/>
        <v>0</v>
      </c>
      <c r="DB274" s="13">
        <f t="shared" si="760"/>
        <v>0</v>
      </c>
      <c r="DC274" s="13">
        <f t="shared" si="761"/>
        <v>0</v>
      </c>
      <c r="DD274" s="13">
        <f t="shared" si="762"/>
        <v>0</v>
      </c>
      <c r="DE274" s="13">
        <f t="shared" si="763"/>
        <v>0</v>
      </c>
      <c r="DF274" s="13">
        <f t="shared" si="764"/>
        <v>0</v>
      </c>
      <c r="DG274" s="13">
        <f t="shared" si="765"/>
        <v>0</v>
      </c>
      <c r="DH274" s="13">
        <f t="shared" si="766"/>
        <v>0</v>
      </c>
      <c r="DI274" s="13">
        <f t="shared" si="767"/>
        <v>0</v>
      </c>
      <c r="DJ274" s="13">
        <f t="shared" si="768"/>
        <v>0</v>
      </c>
      <c r="DK274" s="13">
        <f t="shared" si="769"/>
        <v>0</v>
      </c>
      <c r="DL274" s="13">
        <f t="shared" si="770"/>
        <v>0</v>
      </c>
      <c r="DM274" s="13">
        <f t="shared" si="771"/>
        <v>0</v>
      </c>
      <c r="DN274" s="13">
        <f t="shared" si="772"/>
        <v>0</v>
      </c>
      <c r="DO274" s="13">
        <f t="shared" si="773"/>
        <v>0</v>
      </c>
      <c r="DP274" s="13">
        <f t="shared" si="774"/>
        <v>0</v>
      </c>
      <c r="DQ274" s="13">
        <f t="shared" si="775"/>
        <v>0</v>
      </c>
      <c r="DR274" s="13">
        <f t="shared" si="776"/>
        <v>0</v>
      </c>
      <c r="DS274" s="13">
        <f t="shared" si="777"/>
        <v>0</v>
      </c>
      <c r="DT274" s="13">
        <f t="shared" si="778"/>
        <v>0</v>
      </c>
      <c r="DU274" s="13">
        <f t="shared" si="779"/>
        <v>0</v>
      </c>
      <c r="DV274" s="13">
        <f t="shared" si="780"/>
        <v>0</v>
      </c>
      <c r="DW274" s="13">
        <f t="shared" si="781"/>
        <v>0</v>
      </c>
      <c r="DX274" s="13">
        <f t="shared" si="782"/>
        <v>0</v>
      </c>
      <c r="DY274" s="13">
        <f t="shared" si="783"/>
        <v>0</v>
      </c>
      <c r="DZ274" s="13">
        <f t="shared" si="784"/>
        <v>0</v>
      </c>
      <c r="EA274" s="13">
        <f t="shared" si="785"/>
        <v>0</v>
      </c>
      <c r="EB274" s="13">
        <f t="shared" si="786"/>
        <v>0</v>
      </c>
      <c r="EC274" s="13">
        <f t="shared" si="787"/>
        <v>1</v>
      </c>
      <c r="ED274" s="13">
        <f t="shared" si="788"/>
        <v>0</v>
      </c>
      <c r="EE274" s="13">
        <f t="shared" si="789"/>
        <v>0</v>
      </c>
      <c r="EF274" s="13">
        <f t="shared" si="790"/>
        <v>0</v>
      </c>
      <c r="EG274" s="13">
        <f t="shared" si="791"/>
        <v>0</v>
      </c>
      <c r="EH274" s="13">
        <f t="shared" si="792"/>
        <v>0</v>
      </c>
      <c r="EI274" s="13">
        <f t="shared" si="793"/>
        <v>0</v>
      </c>
      <c r="EJ274" s="13">
        <f t="shared" si="794"/>
        <v>0</v>
      </c>
      <c r="EK274" s="13">
        <f t="shared" si="795"/>
        <v>0</v>
      </c>
      <c r="EL274" s="13">
        <f t="shared" si="796"/>
        <v>0</v>
      </c>
      <c r="EM274" s="13">
        <f t="shared" si="797"/>
        <v>0</v>
      </c>
      <c r="EN274" s="13">
        <f t="shared" si="798"/>
        <v>0</v>
      </c>
      <c r="EO274" s="13">
        <f t="shared" si="799"/>
        <v>0</v>
      </c>
      <c r="EP274" s="13">
        <f t="shared" si="800"/>
        <v>0</v>
      </c>
      <c r="EQ274" s="13">
        <f t="shared" si="801"/>
        <v>0</v>
      </c>
      <c r="ER274" s="13">
        <f t="shared" si="802"/>
        <v>0</v>
      </c>
      <c r="ES274" s="13">
        <f t="shared" si="803"/>
        <v>0</v>
      </c>
      <c r="ET274" s="13">
        <f t="shared" si="804"/>
        <v>0</v>
      </c>
      <c r="EU274" s="13">
        <f t="shared" si="805"/>
        <v>0</v>
      </c>
      <c r="EV274" s="13">
        <f t="shared" si="806"/>
        <v>0</v>
      </c>
      <c r="EW274" s="13">
        <f t="shared" si="807"/>
        <v>0</v>
      </c>
      <c r="EX274" s="13">
        <f t="shared" si="808"/>
        <v>0</v>
      </c>
      <c r="EY274" s="13">
        <f t="shared" si="809"/>
        <v>0</v>
      </c>
      <c r="EZ274" s="13">
        <f t="shared" si="810"/>
        <v>0</v>
      </c>
      <c r="FA274" s="13">
        <f t="shared" si="811"/>
        <v>0</v>
      </c>
      <c r="FB274" s="13">
        <f t="shared" si="812"/>
        <v>0</v>
      </c>
      <c r="FC274" s="13">
        <f t="shared" si="813"/>
        <v>0</v>
      </c>
      <c r="FD274" s="13">
        <f t="shared" si="814"/>
        <v>0</v>
      </c>
      <c r="FE274" s="13">
        <f t="shared" si="815"/>
        <v>0</v>
      </c>
      <c r="FF274" s="13">
        <f t="shared" si="816"/>
        <v>0</v>
      </c>
      <c r="FG274" s="13">
        <f t="shared" si="817"/>
        <v>0</v>
      </c>
      <c r="FH274" s="13">
        <f t="shared" si="818"/>
        <v>0</v>
      </c>
      <c r="FI274" s="13">
        <f t="shared" si="819"/>
        <v>0</v>
      </c>
      <c r="FJ274" s="13">
        <f t="shared" si="820"/>
        <v>0</v>
      </c>
      <c r="FK274" s="13">
        <f t="shared" si="821"/>
        <v>0</v>
      </c>
      <c r="FL274" s="13">
        <f t="shared" si="822"/>
        <v>0</v>
      </c>
      <c r="FM274" s="13">
        <f t="shared" si="823"/>
        <v>0</v>
      </c>
      <c r="FN274" s="13">
        <f t="shared" si="824"/>
        <v>0</v>
      </c>
      <c r="FO274" s="13">
        <f t="shared" si="825"/>
        <v>0</v>
      </c>
      <c r="FP274" s="13">
        <f t="shared" si="826"/>
        <v>0</v>
      </c>
      <c r="FQ274" s="13">
        <f t="shared" si="827"/>
        <v>0</v>
      </c>
      <c r="FR274" s="13">
        <f t="shared" si="828"/>
        <v>0</v>
      </c>
      <c r="FS274" s="13">
        <f t="shared" si="829"/>
        <v>0</v>
      </c>
      <c r="FT274" s="13">
        <f t="shared" si="830"/>
        <v>0</v>
      </c>
      <c r="FU274" s="13">
        <f t="shared" si="831"/>
        <v>0</v>
      </c>
      <c r="FV274" s="13">
        <f t="shared" si="832"/>
        <v>0</v>
      </c>
      <c r="FW274" s="13">
        <f t="shared" si="833"/>
        <v>0</v>
      </c>
      <c r="FX274" s="13">
        <f t="shared" si="834"/>
        <v>0</v>
      </c>
      <c r="FY274" s="13">
        <f t="shared" si="835"/>
        <v>0</v>
      </c>
      <c r="FZ274" s="13">
        <f t="shared" si="836"/>
        <v>0</v>
      </c>
      <c r="GA274" s="13">
        <f t="shared" si="837"/>
        <v>0</v>
      </c>
      <c r="GB274" s="13">
        <f t="shared" si="838"/>
        <v>0</v>
      </c>
      <c r="GC274" s="13">
        <f t="shared" si="839"/>
        <v>0</v>
      </c>
      <c r="GD274" s="13">
        <f t="shared" si="840"/>
        <v>0</v>
      </c>
      <c r="GE274" s="13">
        <f t="shared" si="841"/>
        <v>0</v>
      </c>
      <c r="GF274" s="13">
        <f t="shared" si="842"/>
        <v>0</v>
      </c>
      <c r="GG274" s="13">
        <f t="shared" si="843"/>
        <v>0</v>
      </c>
      <c r="GH274" s="30">
        <f t="shared" si="844"/>
        <v>2</v>
      </c>
    </row>
    <row r="275" spans="1:190">
      <c r="A275" s="2">
        <f>'database including 834 studies'!A275</f>
        <v>274</v>
      </c>
      <c r="B275" s="2">
        <f>'database including 834 studies'!J275</f>
        <v>1</v>
      </c>
      <c r="C275" s="2">
        <f>'database including 834 studies'!K275</f>
        <v>3</v>
      </c>
      <c r="D275" s="2">
        <f>'database including 834 studies'!L275</f>
        <v>1</v>
      </c>
      <c r="E275" s="2">
        <f>'database including 834 studies'!M275</f>
        <v>1</v>
      </c>
      <c r="F275" s="2">
        <f>'database including 834 studies'!N275</f>
        <v>1</v>
      </c>
      <c r="G275" s="2">
        <f>'database including 834 studies'!O275</f>
        <v>0</v>
      </c>
      <c r="H275" s="2">
        <f>'database including 834 studies'!P275</f>
        <v>0</v>
      </c>
      <c r="I275" s="2">
        <f>'database including 834 studies'!Q275</f>
        <v>0</v>
      </c>
      <c r="J275" s="2">
        <f>'database including 834 studies'!R275</f>
        <v>2015</v>
      </c>
      <c r="K275" s="29">
        <f>'database including 834 studies'!A805</f>
        <v>804</v>
      </c>
      <c r="L275" s="2">
        <f>'database including 834 studies'!J805</f>
        <v>0</v>
      </c>
      <c r="M275" s="2">
        <f>'database including 834 studies'!K805</f>
        <v>2</v>
      </c>
      <c r="N275" s="2">
        <f>'database including 834 studies'!L805</f>
        <v>1</v>
      </c>
      <c r="O275" s="2">
        <f>'database including 834 studies'!M805</f>
        <v>0</v>
      </c>
      <c r="P275" s="2">
        <f>'database including 834 studies'!N805</f>
        <v>0</v>
      </c>
      <c r="Q275" s="2">
        <f>'database including 834 studies'!O805</f>
        <v>0</v>
      </c>
      <c r="R275" s="2">
        <f>'database including 834 studies'!P805</f>
        <v>1</v>
      </c>
      <c r="S275" s="2">
        <f>'database including 834 studies'!Q805</f>
        <v>0</v>
      </c>
      <c r="T275" s="2">
        <f>'database including 834 studies'!R805</f>
        <v>2016</v>
      </c>
      <c r="V275" s="13">
        <f t="shared" si="676"/>
        <v>0</v>
      </c>
      <c r="W275" s="13">
        <f t="shared" si="677"/>
        <v>0</v>
      </c>
      <c r="X275" s="13">
        <f t="shared" si="678"/>
        <v>0</v>
      </c>
      <c r="Y275" s="13">
        <f t="shared" si="679"/>
        <v>0</v>
      </c>
      <c r="Z275" s="13">
        <f t="shared" si="680"/>
        <v>0</v>
      </c>
      <c r="AA275" s="13">
        <f t="shared" si="681"/>
        <v>0</v>
      </c>
      <c r="AB275" s="13">
        <f t="shared" si="682"/>
        <v>0</v>
      </c>
      <c r="AC275" s="13">
        <f t="shared" si="683"/>
        <v>0</v>
      </c>
      <c r="AD275" s="13">
        <f t="shared" si="684"/>
        <v>0</v>
      </c>
      <c r="AE275" s="13">
        <f t="shared" si="685"/>
        <v>0</v>
      </c>
      <c r="AF275" s="13">
        <f t="shared" si="686"/>
        <v>0</v>
      </c>
      <c r="AG275" s="13">
        <f t="shared" si="687"/>
        <v>0</v>
      </c>
      <c r="AH275" s="13">
        <f t="shared" si="688"/>
        <v>0</v>
      </c>
      <c r="AI275" s="13">
        <f t="shared" si="689"/>
        <v>0</v>
      </c>
      <c r="AJ275" s="13">
        <f t="shared" si="690"/>
        <v>0</v>
      </c>
      <c r="AK275" s="13">
        <f t="shared" si="691"/>
        <v>0</v>
      </c>
      <c r="AL275" s="13">
        <f t="shared" si="692"/>
        <v>0</v>
      </c>
      <c r="AM275" s="13">
        <f t="shared" si="693"/>
        <v>0</v>
      </c>
      <c r="AN275" s="13">
        <f t="shared" si="694"/>
        <v>0</v>
      </c>
      <c r="AO275" s="13">
        <f t="shared" si="695"/>
        <v>0</v>
      </c>
      <c r="AP275" s="13">
        <f t="shared" si="696"/>
        <v>0</v>
      </c>
      <c r="AQ275" s="13">
        <f t="shared" si="697"/>
        <v>0</v>
      </c>
      <c r="AR275" s="13">
        <f t="shared" si="698"/>
        <v>0</v>
      </c>
      <c r="AS275" s="13">
        <f t="shared" si="699"/>
        <v>0</v>
      </c>
      <c r="AT275" s="13">
        <f t="shared" si="700"/>
        <v>0</v>
      </c>
      <c r="AU275" s="13">
        <f t="shared" si="701"/>
        <v>0</v>
      </c>
      <c r="AV275" s="13">
        <f t="shared" si="702"/>
        <v>0</v>
      </c>
      <c r="AW275" s="13">
        <f t="shared" si="703"/>
        <v>0</v>
      </c>
      <c r="AX275" s="13">
        <f t="shared" si="704"/>
        <v>0</v>
      </c>
      <c r="AY275" s="13">
        <f t="shared" si="705"/>
        <v>0</v>
      </c>
      <c r="AZ275" s="13">
        <f t="shared" si="706"/>
        <v>0</v>
      </c>
      <c r="BA275" s="13">
        <f t="shared" si="707"/>
        <v>0</v>
      </c>
      <c r="BB275" s="13">
        <f t="shared" si="708"/>
        <v>0</v>
      </c>
      <c r="BC275" s="13">
        <f t="shared" si="709"/>
        <v>0</v>
      </c>
      <c r="BD275" s="13">
        <f t="shared" si="710"/>
        <v>0</v>
      </c>
      <c r="BE275" s="13">
        <f t="shared" si="711"/>
        <v>0</v>
      </c>
      <c r="BF275" s="13">
        <f t="shared" si="712"/>
        <v>0</v>
      </c>
      <c r="BG275" s="13">
        <f t="shared" si="713"/>
        <v>0</v>
      </c>
      <c r="BH275" s="13">
        <f t="shared" si="714"/>
        <v>0</v>
      </c>
      <c r="BI275" s="13">
        <f t="shared" si="715"/>
        <v>0</v>
      </c>
      <c r="BJ275" s="13">
        <f t="shared" si="716"/>
        <v>1</v>
      </c>
      <c r="BK275" s="13">
        <f t="shared" si="717"/>
        <v>0</v>
      </c>
      <c r="BL275" s="13">
        <f t="shared" si="718"/>
        <v>0</v>
      </c>
      <c r="BM275" s="13">
        <f t="shared" si="719"/>
        <v>0</v>
      </c>
      <c r="BN275" s="13">
        <f t="shared" si="720"/>
        <v>0</v>
      </c>
      <c r="BO275" s="13">
        <f t="shared" si="721"/>
        <v>0</v>
      </c>
      <c r="BP275" s="13">
        <f t="shared" si="722"/>
        <v>0</v>
      </c>
      <c r="BQ275" s="13">
        <f t="shared" si="723"/>
        <v>0</v>
      </c>
      <c r="BR275" s="13">
        <f t="shared" si="724"/>
        <v>0</v>
      </c>
      <c r="BS275" s="13">
        <f t="shared" si="725"/>
        <v>0</v>
      </c>
      <c r="BT275" s="13">
        <f t="shared" si="726"/>
        <v>0</v>
      </c>
      <c r="BU275" s="13">
        <f t="shared" si="727"/>
        <v>0</v>
      </c>
      <c r="BV275" s="13">
        <f t="shared" si="728"/>
        <v>0</v>
      </c>
      <c r="BW275" s="13">
        <f t="shared" si="729"/>
        <v>0</v>
      </c>
      <c r="BX275" s="13">
        <f t="shared" si="730"/>
        <v>0</v>
      </c>
      <c r="BY275" s="13">
        <f t="shared" si="731"/>
        <v>0</v>
      </c>
      <c r="BZ275" s="13">
        <f t="shared" si="732"/>
        <v>0</v>
      </c>
      <c r="CA275" s="13">
        <f t="shared" si="733"/>
        <v>0</v>
      </c>
      <c r="CB275" s="13">
        <f t="shared" si="734"/>
        <v>0</v>
      </c>
      <c r="CC275" s="13">
        <f t="shared" si="735"/>
        <v>0</v>
      </c>
      <c r="CD275" s="13">
        <f t="shared" si="736"/>
        <v>0</v>
      </c>
      <c r="CE275" s="13">
        <f t="shared" si="737"/>
        <v>0</v>
      </c>
      <c r="CF275" s="13">
        <f t="shared" si="738"/>
        <v>0</v>
      </c>
      <c r="CG275" s="13">
        <f t="shared" si="739"/>
        <v>0</v>
      </c>
      <c r="CH275" s="13">
        <f t="shared" si="740"/>
        <v>0</v>
      </c>
      <c r="CI275" s="13">
        <f t="shared" si="741"/>
        <v>0</v>
      </c>
      <c r="CJ275" s="13">
        <f t="shared" si="742"/>
        <v>0</v>
      </c>
      <c r="CK275" s="13">
        <f t="shared" si="743"/>
        <v>0</v>
      </c>
      <c r="CL275" s="13">
        <f t="shared" si="744"/>
        <v>0</v>
      </c>
      <c r="CM275" s="13">
        <f t="shared" si="745"/>
        <v>0</v>
      </c>
      <c r="CN275" s="13">
        <f t="shared" si="746"/>
        <v>0</v>
      </c>
      <c r="CO275" s="13">
        <f t="shared" si="747"/>
        <v>0</v>
      </c>
      <c r="CP275" s="13">
        <f t="shared" si="748"/>
        <v>0</v>
      </c>
      <c r="CQ275" s="13">
        <f t="shared" si="749"/>
        <v>0</v>
      </c>
      <c r="CR275" s="13">
        <f t="shared" si="750"/>
        <v>0</v>
      </c>
      <c r="CS275" s="13">
        <f t="shared" si="751"/>
        <v>0</v>
      </c>
      <c r="CT275" s="13">
        <f t="shared" si="752"/>
        <v>0</v>
      </c>
      <c r="CU275" s="13">
        <f t="shared" si="753"/>
        <v>0</v>
      </c>
      <c r="CV275" s="13">
        <f t="shared" si="754"/>
        <v>0</v>
      </c>
      <c r="CW275" s="13">
        <f t="shared" si="755"/>
        <v>0</v>
      </c>
      <c r="CX275" s="13">
        <f t="shared" si="756"/>
        <v>0</v>
      </c>
      <c r="CY275" s="13">
        <f t="shared" si="757"/>
        <v>0</v>
      </c>
      <c r="CZ275" s="13">
        <f t="shared" si="758"/>
        <v>0</v>
      </c>
      <c r="DA275" s="13">
        <f t="shared" si="759"/>
        <v>0</v>
      </c>
      <c r="DB275" s="13">
        <f t="shared" si="760"/>
        <v>0</v>
      </c>
      <c r="DC275" s="13">
        <f t="shared" si="761"/>
        <v>0</v>
      </c>
      <c r="DD275" s="13">
        <f t="shared" si="762"/>
        <v>0</v>
      </c>
      <c r="DE275" s="13">
        <f t="shared" si="763"/>
        <v>0</v>
      </c>
      <c r="DF275" s="13">
        <f t="shared" si="764"/>
        <v>0</v>
      </c>
      <c r="DG275" s="13">
        <f t="shared" si="765"/>
        <v>0</v>
      </c>
      <c r="DH275" s="13">
        <f t="shared" si="766"/>
        <v>0</v>
      </c>
      <c r="DI275" s="13">
        <f t="shared" si="767"/>
        <v>0</v>
      </c>
      <c r="DJ275" s="13">
        <f t="shared" si="768"/>
        <v>0</v>
      </c>
      <c r="DK275" s="13">
        <f t="shared" si="769"/>
        <v>0</v>
      </c>
      <c r="DL275" s="13">
        <f t="shared" si="770"/>
        <v>0</v>
      </c>
      <c r="DM275" s="13">
        <f t="shared" si="771"/>
        <v>0</v>
      </c>
      <c r="DN275" s="13">
        <f t="shared" si="772"/>
        <v>0</v>
      </c>
      <c r="DO275" s="13">
        <f t="shared" si="773"/>
        <v>0</v>
      </c>
      <c r="DP275" s="13">
        <f t="shared" si="774"/>
        <v>0</v>
      </c>
      <c r="DQ275" s="13">
        <f t="shared" si="775"/>
        <v>0</v>
      </c>
      <c r="DR275" s="13">
        <f t="shared" si="776"/>
        <v>0</v>
      </c>
      <c r="DS275" s="13">
        <f t="shared" si="777"/>
        <v>0</v>
      </c>
      <c r="DT275" s="13">
        <f t="shared" si="778"/>
        <v>0</v>
      </c>
      <c r="DU275" s="13">
        <f t="shared" si="779"/>
        <v>0</v>
      </c>
      <c r="DV275" s="13">
        <f t="shared" si="780"/>
        <v>0</v>
      </c>
      <c r="DW275" s="13">
        <f t="shared" si="781"/>
        <v>0</v>
      </c>
      <c r="DX275" s="13">
        <f t="shared" si="782"/>
        <v>0</v>
      </c>
      <c r="DY275" s="13">
        <f t="shared" si="783"/>
        <v>0</v>
      </c>
      <c r="DZ275" s="13">
        <f t="shared" si="784"/>
        <v>0</v>
      </c>
      <c r="EA275" s="13">
        <f t="shared" si="785"/>
        <v>0</v>
      </c>
      <c r="EB275" s="13">
        <f t="shared" si="786"/>
        <v>0</v>
      </c>
      <c r="EC275" s="13">
        <f t="shared" si="787"/>
        <v>0</v>
      </c>
      <c r="ED275" s="13">
        <f t="shared" si="788"/>
        <v>0</v>
      </c>
      <c r="EE275" s="13">
        <f t="shared" si="789"/>
        <v>1</v>
      </c>
      <c r="EF275" s="13">
        <f t="shared" si="790"/>
        <v>0</v>
      </c>
      <c r="EG275" s="13">
        <f t="shared" si="791"/>
        <v>0</v>
      </c>
      <c r="EH275" s="13">
        <f t="shared" si="792"/>
        <v>0</v>
      </c>
      <c r="EI275" s="13">
        <f t="shared" si="793"/>
        <v>0</v>
      </c>
      <c r="EJ275" s="13">
        <f t="shared" si="794"/>
        <v>0</v>
      </c>
      <c r="EK275" s="13">
        <f t="shared" si="795"/>
        <v>0</v>
      </c>
      <c r="EL275" s="13">
        <f t="shared" si="796"/>
        <v>0</v>
      </c>
      <c r="EM275" s="13">
        <f t="shared" si="797"/>
        <v>0</v>
      </c>
      <c r="EN275" s="13">
        <f t="shared" si="798"/>
        <v>0</v>
      </c>
      <c r="EO275" s="13">
        <f t="shared" si="799"/>
        <v>0</v>
      </c>
      <c r="EP275" s="13">
        <f t="shared" si="800"/>
        <v>0</v>
      </c>
      <c r="EQ275" s="13">
        <f t="shared" si="801"/>
        <v>0</v>
      </c>
      <c r="ER275" s="13">
        <f t="shared" si="802"/>
        <v>0</v>
      </c>
      <c r="ES275" s="13">
        <f t="shared" si="803"/>
        <v>0</v>
      </c>
      <c r="ET275" s="13">
        <f t="shared" si="804"/>
        <v>0</v>
      </c>
      <c r="EU275" s="13">
        <f t="shared" si="805"/>
        <v>0</v>
      </c>
      <c r="EV275" s="13">
        <f t="shared" si="806"/>
        <v>0</v>
      </c>
      <c r="EW275" s="13">
        <f t="shared" si="807"/>
        <v>0</v>
      </c>
      <c r="EX275" s="13">
        <f t="shared" si="808"/>
        <v>0</v>
      </c>
      <c r="EY275" s="13">
        <f t="shared" si="809"/>
        <v>0</v>
      </c>
      <c r="EZ275" s="13">
        <f t="shared" si="810"/>
        <v>0</v>
      </c>
      <c r="FA275" s="13">
        <f t="shared" si="811"/>
        <v>0</v>
      </c>
      <c r="FB275" s="13">
        <f t="shared" si="812"/>
        <v>0</v>
      </c>
      <c r="FC275" s="13">
        <f t="shared" si="813"/>
        <v>0</v>
      </c>
      <c r="FD275" s="13">
        <f t="shared" si="814"/>
        <v>0</v>
      </c>
      <c r="FE275" s="13">
        <f t="shared" si="815"/>
        <v>0</v>
      </c>
      <c r="FF275" s="13">
        <f t="shared" si="816"/>
        <v>0</v>
      </c>
      <c r="FG275" s="13">
        <f t="shared" si="817"/>
        <v>0</v>
      </c>
      <c r="FH275" s="13">
        <f t="shared" si="818"/>
        <v>0</v>
      </c>
      <c r="FI275" s="13">
        <f t="shared" si="819"/>
        <v>0</v>
      </c>
      <c r="FJ275" s="13">
        <f t="shared" si="820"/>
        <v>0</v>
      </c>
      <c r="FK275" s="13">
        <f t="shared" si="821"/>
        <v>0</v>
      </c>
      <c r="FL275" s="13">
        <f t="shared" si="822"/>
        <v>0</v>
      </c>
      <c r="FM275" s="13">
        <f t="shared" si="823"/>
        <v>0</v>
      </c>
      <c r="FN275" s="13">
        <f t="shared" si="824"/>
        <v>0</v>
      </c>
      <c r="FO275" s="13">
        <f t="shared" si="825"/>
        <v>0</v>
      </c>
      <c r="FP275" s="13">
        <f t="shared" si="826"/>
        <v>0</v>
      </c>
      <c r="FQ275" s="13">
        <f t="shared" si="827"/>
        <v>0</v>
      </c>
      <c r="FR275" s="13">
        <f t="shared" si="828"/>
        <v>0</v>
      </c>
      <c r="FS275" s="13">
        <f t="shared" si="829"/>
        <v>0</v>
      </c>
      <c r="FT275" s="13">
        <f t="shared" si="830"/>
        <v>0</v>
      </c>
      <c r="FU275" s="13">
        <f t="shared" si="831"/>
        <v>0</v>
      </c>
      <c r="FV275" s="13">
        <f t="shared" si="832"/>
        <v>0</v>
      </c>
      <c r="FW275" s="13">
        <f t="shared" si="833"/>
        <v>0</v>
      </c>
      <c r="FX275" s="13">
        <f t="shared" si="834"/>
        <v>0</v>
      </c>
      <c r="FY275" s="13">
        <f t="shared" si="835"/>
        <v>0</v>
      </c>
      <c r="FZ275" s="13">
        <f t="shared" si="836"/>
        <v>0</v>
      </c>
      <c r="GA275" s="13">
        <f t="shared" si="837"/>
        <v>0</v>
      </c>
      <c r="GB275" s="13">
        <f t="shared" si="838"/>
        <v>0</v>
      </c>
      <c r="GC275" s="13">
        <f t="shared" si="839"/>
        <v>0</v>
      </c>
      <c r="GD275" s="13">
        <f t="shared" si="840"/>
        <v>0</v>
      </c>
      <c r="GE275" s="13">
        <f t="shared" si="841"/>
        <v>0</v>
      </c>
      <c r="GF275" s="13">
        <f t="shared" si="842"/>
        <v>0</v>
      </c>
      <c r="GG275" s="13">
        <f t="shared" si="843"/>
        <v>0</v>
      </c>
      <c r="GH275" s="30">
        <f t="shared" si="844"/>
        <v>2</v>
      </c>
    </row>
    <row r="276" spans="1:190">
      <c r="A276" s="2">
        <f>'database including 834 studies'!A276</f>
        <v>275</v>
      </c>
      <c r="B276" s="2">
        <f>'database including 834 studies'!J276</f>
        <v>1</v>
      </c>
      <c r="C276" s="2">
        <f>'database including 834 studies'!K276</f>
        <v>3</v>
      </c>
      <c r="D276" s="2">
        <f>'database including 834 studies'!L276</f>
        <v>0</v>
      </c>
      <c r="E276" s="2">
        <f>'database including 834 studies'!M276</f>
        <v>1</v>
      </c>
      <c r="F276" s="2">
        <f>'database including 834 studies'!N276</f>
        <v>1</v>
      </c>
      <c r="G276" s="2">
        <f>'database including 834 studies'!O276</f>
        <v>1</v>
      </c>
      <c r="H276" s="2">
        <f>'database including 834 studies'!P276</f>
        <v>0</v>
      </c>
      <c r="I276" s="2">
        <f>'database including 834 studies'!Q276</f>
        <v>0</v>
      </c>
      <c r="J276" s="2">
        <f>'database including 834 studies'!R276</f>
        <v>2021</v>
      </c>
      <c r="K276" s="29">
        <f>'database including 834 studies'!A806</f>
        <v>805</v>
      </c>
      <c r="L276" s="2">
        <f>'database including 834 studies'!J806</f>
        <v>0</v>
      </c>
      <c r="M276" s="2">
        <f>'database including 834 studies'!K806</f>
        <v>2</v>
      </c>
      <c r="N276" s="2">
        <f>'database including 834 studies'!L806</f>
        <v>1</v>
      </c>
      <c r="O276" s="2">
        <f>'database including 834 studies'!M806</f>
        <v>0</v>
      </c>
      <c r="P276" s="2">
        <f>'database including 834 studies'!N806</f>
        <v>0</v>
      </c>
      <c r="Q276" s="2">
        <f>'database including 834 studies'!O806</f>
        <v>0</v>
      </c>
      <c r="R276" s="2">
        <f>'database including 834 studies'!P806</f>
        <v>1</v>
      </c>
      <c r="S276" s="2">
        <f>'database including 834 studies'!Q806</f>
        <v>0</v>
      </c>
      <c r="T276" s="2">
        <f>'database including 834 studies'!R806</f>
        <v>2021</v>
      </c>
      <c r="V276" s="13">
        <f t="shared" si="676"/>
        <v>0</v>
      </c>
      <c r="W276" s="13">
        <f t="shared" si="677"/>
        <v>0</v>
      </c>
      <c r="X276" s="13">
        <f t="shared" si="678"/>
        <v>0</v>
      </c>
      <c r="Y276" s="13">
        <f t="shared" si="679"/>
        <v>0</v>
      </c>
      <c r="Z276" s="13">
        <f t="shared" si="680"/>
        <v>0</v>
      </c>
      <c r="AA276" s="13">
        <f t="shared" si="681"/>
        <v>0</v>
      </c>
      <c r="AB276" s="13">
        <f t="shared" si="682"/>
        <v>0</v>
      </c>
      <c r="AC276" s="13">
        <f t="shared" si="683"/>
        <v>0</v>
      </c>
      <c r="AD276" s="13">
        <f t="shared" si="684"/>
        <v>0</v>
      </c>
      <c r="AE276" s="13">
        <f t="shared" si="685"/>
        <v>0</v>
      </c>
      <c r="AF276" s="13">
        <f t="shared" si="686"/>
        <v>0</v>
      </c>
      <c r="AG276" s="13">
        <f t="shared" si="687"/>
        <v>0</v>
      </c>
      <c r="AH276" s="13">
        <f t="shared" si="688"/>
        <v>0</v>
      </c>
      <c r="AI276" s="13">
        <f t="shared" si="689"/>
        <v>0</v>
      </c>
      <c r="AJ276" s="13">
        <f t="shared" si="690"/>
        <v>0</v>
      </c>
      <c r="AK276" s="13">
        <f t="shared" si="691"/>
        <v>0</v>
      </c>
      <c r="AL276" s="13">
        <f t="shared" si="692"/>
        <v>0</v>
      </c>
      <c r="AM276" s="13">
        <f t="shared" si="693"/>
        <v>0</v>
      </c>
      <c r="AN276" s="13">
        <f t="shared" si="694"/>
        <v>0</v>
      </c>
      <c r="AO276" s="13">
        <f t="shared" si="695"/>
        <v>0</v>
      </c>
      <c r="AP276" s="13">
        <f t="shared" si="696"/>
        <v>0</v>
      </c>
      <c r="AQ276" s="13">
        <f t="shared" si="697"/>
        <v>0</v>
      </c>
      <c r="AR276" s="13">
        <f t="shared" si="698"/>
        <v>0</v>
      </c>
      <c r="AS276" s="13">
        <f t="shared" si="699"/>
        <v>0</v>
      </c>
      <c r="AT276" s="13">
        <f t="shared" si="700"/>
        <v>0</v>
      </c>
      <c r="AU276" s="13">
        <f t="shared" si="701"/>
        <v>0</v>
      </c>
      <c r="AV276" s="13">
        <f t="shared" si="702"/>
        <v>0</v>
      </c>
      <c r="AW276" s="13">
        <f t="shared" si="703"/>
        <v>0</v>
      </c>
      <c r="AX276" s="13">
        <f t="shared" si="704"/>
        <v>0</v>
      </c>
      <c r="AY276" s="13">
        <f t="shared" si="705"/>
        <v>0</v>
      </c>
      <c r="AZ276" s="13">
        <f t="shared" si="706"/>
        <v>0</v>
      </c>
      <c r="BA276" s="13">
        <f t="shared" si="707"/>
        <v>0</v>
      </c>
      <c r="BB276" s="13">
        <f t="shared" si="708"/>
        <v>0</v>
      </c>
      <c r="BC276" s="13">
        <f t="shared" si="709"/>
        <v>0</v>
      </c>
      <c r="BD276" s="13">
        <f t="shared" si="710"/>
        <v>0</v>
      </c>
      <c r="BE276" s="13">
        <f t="shared" si="711"/>
        <v>0</v>
      </c>
      <c r="BF276" s="13">
        <f t="shared" si="712"/>
        <v>0</v>
      </c>
      <c r="BG276" s="13">
        <f t="shared" si="713"/>
        <v>0</v>
      </c>
      <c r="BH276" s="13">
        <f t="shared" si="714"/>
        <v>0</v>
      </c>
      <c r="BI276" s="13">
        <f t="shared" si="715"/>
        <v>0</v>
      </c>
      <c r="BJ276" s="13">
        <f t="shared" si="716"/>
        <v>0</v>
      </c>
      <c r="BK276" s="13">
        <f t="shared" si="717"/>
        <v>0</v>
      </c>
      <c r="BL276" s="13">
        <f t="shared" si="718"/>
        <v>0</v>
      </c>
      <c r="BM276" s="13">
        <f t="shared" si="719"/>
        <v>0</v>
      </c>
      <c r="BN276" s="13">
        <f t="shared" si="720"/>
        <v>0</v>
      </c>
      <c r="BO276" s="13">
        <f t="shared" si="721"/>
        <v>0</v>
      </c>
      <c r="BP276" s="13">
        <f t="shared" si="722"/>
        <v>1</v>
      </c>
      <c r="BQ276" s="13">
        <f t="shared" si="723"/>
        <v>0</v>
      </c>
      <c r="BR276" s="13">
        <f t="shared" si="724"/>
        <v>0</v>
      </c>
      <c r="BS276" s="13">
        <f t="shared" si="725"/>
        <v>0</v>
      </c>
      <c r="BT276" s="13">
        <f t="shared" si="726"/>
        <v>0</v>
      </c>
      <c r="BU276" s="13">
        <f t="shared" si="727"/>
        <v>0</v>
      </c>
      <c r="BV276" s="13">
        <f t="shared" si="728"/>
        <v>0</v>
      </c>
      <c r="BW276" s="13">
        <f t="shared" si="729"/>
        <v>0</v>
      </c>
      <c r="BX276" s="13">
        <f t="shared" si="730"/>
        <v>0</v>
      </c>
      <c r="BY276" s="13">
        <f t="shared" si="731"/>
        <v>0</v>
      </c>
      <c r="BZ276" s="13">
        <f t="shared" si="732"/>
        <v>0</v>
      </c>
      <c r="CA276" s="13">
        <f t="shared" si="733"/>
        <v>0</v>
      </c>
      <c r="CB276" s="13">
        <f t="shared" si="734"/>
        <v>0</v>
      </c>
      <c r="CC276" s="13">
        <f t="shared" si="735"/>
        <v>0</v>
      </c>
      <c r="CD276" s="13">
        <f t="shared" si="736"/>
        <v>0</v>
      </c>
      <c r="CE276" s="13">
        <f t="shared" si="737"/>
        <v>0</v>
      </c>
      <c r="CF276" s="13">
        <f t="shared" si="738"/>
        <v>0</v>
      </c>
      <c r="CG276" s="13">
        <f t="shared" si="739"/>
        <v>0</v>
      </c>
      <c r="CH276" s="13">
        <f t="shared" si="740"/>
        <v>0</v>
      </c>
      <c r="CI276" s="13">
        <f t="shared" si="741"/>
        <v>0</v>
      </c>
      <c r="CJ276" s="13">
        <f t="shared" si="742"/>
        <v>0</v>
      </c>
      <c r="CK276" s="13">
        <f t="shared" si="743"/>
        <v>0</v>
      </c>
      <c r="CL276" s="13">
        <f t="shared" si="744"/>
        <v>0</v>
      </c>
      <c r="CM276" s="13">
        <f t="shared" si="745"/>
        <v>0</v>
      </c>
      <c r="CN276" s="13">
        <f t="shared" si="746"/>
        <v>0</v>
      </c>
      <c r="CO276" s="13">
        <f t="shared" si="747"/>
        <v>0</v>
      </c>
      <c r="CP276" s="13">
        <f t="shared" si="748"/>
        <v>0</v>
      </c>
      <c r="CQ276" s="13">
        <f t="shared" si="749"/>
        <v>0</v>
      </c>
      <c r="CR276" s="13">
        <f t="shared" si="750"/>
        <v>0</v>
      </c>
      <c r="CS276" s="13">
        <f t="shared" si="751"/>
        <v>0</v>
      </c>
      <c r="CT276" s="13">
        <f t="shared" si="752"/>
        <v>0</v>
      </c>
      <c r="CU276" s="13">
        <f t="shared" si="753"/>
        <v>0</v>
      </c>
      <c r="CV276" s="13">
        <f t="shared" si="754"/>
        <v>0</v>
      </c>
      <c r="CW276" s="13">
        <f t="shared" si="755"/>
        <v>0</v>
      </c>
      <c r="CX276" s="13">
        <f t="shared" si="756"/>
        <v>0</v>
      </c>
      <c r="CY276" s="13">
        <f t="shared" si="757"/>
        <v>0</v>
      </c>
      <c r="CZ276" s="13">
        <f t="shared" si="758"/>
        <v>0</v>
      </c>
      <c r="DA276" s="13">
        <f t="shared" si="759"/>
        <v>0</v>
      </c>
      <c r="DB276" s="13">
        <f t="shared" si="760"/>
        <v>0</v>
      </c>
      <c r="DC276" s="13">
        <f t="shared" si="761"/>
        <v>0</v>
      </c>
      <c r="DD276" s="13">
        <f t="shared" si="762"/>
        <v>0</v>
      </c>
      <c r="DE276" s="13">
        <f t="shared" si="763"/>
        <v>0</v>
      </c>
      <c r="DF276" s="13">
        <f t="shared" si="764"/>
        <v>0</v>
      </c>
      <c r="DG276" s="13">
        <f t="shared" si="765"/>
        <v>0</v>
      </c>
      <c r="DH276" s="13">
        <f t="shared" si="766"/>
        <v>0</v>
      </c>
      <c r="DI276" s="13">
        <f t="shared" si="767"/>
        <v>0</v>
      </c>
      <c r="DJ276" s="13">
        <f t="shared" si="768"/>
        <v>0</v>
      </c>
      <c r="DK276" s="13">
        <f t="shared" si="769"/>
        <v>0</v>
      </c>
      <c r="DL276" s="13">
        <f t="shared" si="770"/>
        <v>0</v>
      </c>
      <c r="DM276" s="13">
        <f t="shared" si="771"/>
        <v>0</v>
      </c>
      <c r="DN276" s="13">
        <f t="shared" si="772"/>
        <v>0</v>
      </c>
      <c r="DO276" s="13">
        <f t="shared" si="773"/>
        <v>0</v>
      </c>
      <c r="DP276" s="13">
        <f t="shared" si="774"/>
        <v>0</v>
      </c>
      <c r="DQ276" s="13">
        <f t="shared" si="775"/>
        <v>0</v>
      </c>
      <c r="DR276" s="13">
        <f t="shared" si="776"/>
        <v>0</v>
      </c>
      <c r="DS276" s="13">
        <f t="shared" si="777"/>
        <v>0</v>
      </c>
      <c r="DT276" s="13">
        <f t="shared" si="778"/>
        <v>0</v>
      </c>
      <c r="DU276" s="13">
        <f t="shared" si="779"/>
        <v>0</v>
      </c>
      <c r="DV276" s="13">
        <f t="shared" si="780"/>
        <v>0</v>
      </c>
      <c r="DW276" s="13">
        <f t="shared" si="781"/>
        <v>0</v>
      </c>
      <c r="DX276" s="13">
        <f t="shared" si="782"/>
        <v>0</v>
      </c>
      <c r="DY276" s="13">
        <f t="shared" si="783"/>
        <v>0</v>
      </c>
      <c r="DZ276" s="13">
        <f t="shared" si="784"/>
        <v>0</v>
      </c>
      <c r="EA276" s="13">
        <f t="shared" si="785"/>
        <v>0</v>
      </c>
      <c r="EB276" s="13">
        <f t="shared" si="786"/>
        <v>0</v>
      </c>
      <c r="EC276" s="13">
        <f t="shared" si="787"/>
        <v>0</v>
      </c>
      <c r="ED276" s="13">
        <f t="shared" si="788"/>
        <v>0</v>
      </c>
      <c r="EE276" s="13">
        <f t="shared" si="789"/>
        <v>0</v>
      </c>
      <c r="EF276" s="13">
        <f t="shared" si="790"/>
        <v>0</v>
      </c>
      <c r="EG276" s="13">
        <f t="shared" si="791"/>
        <v>0</v>
      </c>
      <c r="EH276" s="13">
        <f t="shared" si="792"/>
        <v>0</v>
      </c>
      <c r="EI276" s="13">
        <f t="shared" si="793"/>
        <v>0</v>
      </c>
      <c r="EJ276" s="13">
        <f t="shared" si="794"/>
        <v>1</v>
      </c>
      <c r="EK276" s="13">
        <f t="shared" si="795"/>
        <v>0</v>
      </c>
      <c r="EL276" s="13">
        <f t="shared" si="796"/>
        <v>0</v>
      </c>
      <c r="EM276" s="13">
        <f t="shared" si="797"/>
        <v>0</v>
      </c>
      <c r="EN276" s="13">
        <f t="shared" si="798"/>
        <v>0</v>
      </c>
      <c r="EO276" s="13">
        <f t="shared" si="799"/>
        <v>0</v>
      </c>
      <c r="EP276" s="13">
        <f t="shared" si="800"/>
        <v>0</v>
      </c>
      <c r="EQ276" s="13">
        <f t="shared" si="801"/>
        <v>0</v>
      </c>
      <c r="ER276" s="13">
        <f t="shared" si="802"/>
        <v>0</v>
      </c>
      <c r="ES276" s="13">
        <f t="shared" si="803"/>
        <v>0</v>
      </c>
      <c r="ET276" s="13">
        <f t="shared" si="804"/>
        <v>0</v>
      </c>
      <c r="EU276" s="13">
        <f t="shared" si="805"/>
        <v>0</v>
      </c>
      <c r="EV276" s="13">
        <f t="shared" si="806"/>
        <v>0</v>
      </c>
      <c r="EW276" s="13">
        <f t="shared" si="807"/>
        <v>0</v>
      </c>
      <c r="EX276" s="13">
        <f t="shared" si="808"/>
        <v>0</v>
      </c>
      <c r="EY276" s="13">
        <f t="shared" si="809"/>
        <v>0</v>
      </c>
      <c r="EZ276" s="13">
        <f t="shared" si="810"/>
        <v>0</v>
      </c>
      <c r="FA276" s="13">
        <f t="shared" si="811"/>
        <v>0</v>
      </c>
      <c r="FB276" s="13">
        <f t="shared" si="812"/>
        <v>0</v>
      </c>
      <c r="FC276" s="13">
        <f t="shared" si="813"/>
        <v>0</v>
      </c>
      <c r="FD276" s="13">
        <f t="shared" si="814"/>
        <v>0</v>
      </c>
      <c r="FE276" s="13">
        <f t="shared" si="815"/>
        <v>0</v>
      </c>
      <c r="FF276" s="13">
        <f t="shared" si="816"/>
        <v>0</v>
      </c>
      <c r="FG276" s="13">
        <f t="shared" si="817"/>
        <v>0</v>
      </c>
      <c r="FH276" s="13">
        <f t="shared" si="818"/>
        <v>0</v>
      </c>
      <c r="FI276" s="13">
        <f t="shared" si="819"/>
        <v>0</v>
      </c>
      <c r="FJ276" s="13">
        <f t="shared" si="820"/>
        <v>0</v>
      </c>
      <c r="FK276" s="13">
        <f t="shared" si="821"/>
        <v>0</v>
      </c>
      <c r="FL276" s="13">
        <f t="shared" si="822"/>
        <v>0</v>
      </c>
      <c r="FM276" s="13">
        <f t="shared" si="823"/>
        <v>0</v>
      </c>
      <c r="FN276" s="13">
        <f t="shared" si="824"/>
        <v>0</v>
      </c>
      <c r="FO276" s="13">
        <f t="shared" si="825"/>
        <v>0</v>
      </c>
      <c r="FP276" s="13">
        <f t="shared" si="826"/>
        <v>0</v>
      </c>
      <c r="FQ276" s="13">
        <f t="shared" si="827"/>
        <v>0</v>
      </c>
      <c r="FR276" s="13">
        <f t="shared" si="828"/>
        <v>0</v>
      </c>
      <c r="FS276" s="13">
        <f t="shared" si="829"/>
        <v>0</v>
      </c>
      <c r="FT276" s="13">
        <f t="shared" si="830"/>
        <v>0</v>
      </c>
      <c r="FU276" s="13">
        <f t="shared" si="831"/>
        <v>0</v>
      </c>
      <c r="FV276" s="13">
        <f t="shared" si="832"/>
        <v>0</v>
      </c>
      <c r="FW276" s="13">
        <f t="shared" si="833"/>
        <v>0</v>
      </c>
      <c r="FX276" s="13">
        <f t="shared" si="834"/>
        <v>0</v>
      </c>
      <c r="FY276" s="13">
        <f t="shared" si="835"/>
        <v>0</v>
      </c>
      <c r="FZ276" s="13">
        <f t="shared" si="836"/>
        <v>0</v>
      </c>
      <c r="GA276" s="13">
        <f t="shared" si="837"/>
        <v>0</v>
      </c>
      <c r="GB276" s="13">
        <f t="shared" si="838"/>
        <v>0</v>
      </c>
      <c r="GC276" s="13">
        <f t="shared" si="839"/>
        <v>0</v>
      </c>
      <c r="GD276" s="13">
        <f t="shared" si="840"/>
        <v>0</v>
      </c>
      <c r="GE276" s="13">
        <f t="shared" si="841"/>
        <v>0</v>
      </c>
      <c r="GF276" s="13">
        <f t="shared" si="842"/>
        <v>0</v>
      </c>
      <c r="GG276" s="13">
        <f t="shared" si="843"/>
        <v>0</v>
      </c>
      <c r="GH276" s="30">
        <f t="shared" si="844"/>
        <v>2</v>
      </c>
    </row>
    <row r="277" spans="1:190">
      <c r="A277" s="2">
        <f>'database including 834 studies'!A277</f>
        <v>276</v>
      </c>
      <c r="B277" s="2">
        <f>'database including 834 studies'!J277</f>
        <v>1</v>
      </c>
      <c r="C277" s="2">
        <f>'database including 834 studies'!K277</f>
        <v>3</v>
      </c>
      <c r="D277" s="2">
        <f>'database including 834 studies'!L277</f>
        <v>0</v>
      </c>
      <c r="E277" s="2">
        <f>'database including 834 studies'!M277</f>
        <v>1</v>
      </c>
      <c r="F277" s="2">
        <f>'database including 834 studies'!N277</f>
        <v>1</v>
      </c>
      <c r="G277" s="2">
        <f>'database including 834 studies'!O277</f>
        <v>1</v>
      </c>
      <c r="H277" s="2">
        <f>'database including 834 studies'!P277</f>
        <v>0</v>
      </c>
      <c r="I277" s="2">
        <f>'database including 834 studies'!Q277</f>
        <v>0</v>
      </c>
      <c r="J277" s="2">
        <f>'database including 834 studies'!R277</f>
        <v>2021</v>
      </c>
      <c r="K277" s="29">
        <f>'database including 834 studies'!A807</f>
        <v>806</v>
      </c>
      <c r="L277" s="2">
        <f>'database including 834 studies'!J807</f>
        <v>0</v>
      </c>
      <c r="M277" s="2">
        <f>'database including 834 studies'!K807</f>
        <v>2</v>
      </c>
      <c r="N277" s="2">
        <f>'database including 834 studies'!L807</f>
        <v>1</v>
      </c>
      <c r="O277" s="2">
        <f>'database including 834 studies'!M807</f>
        <v>1</v>
      </c>
      <c r="P277" s="2">
        <f>'database including 834 studies'!N807</f>
        <v>0</v>
      </c>
      <c r="Q277" s="2">
        <f>'database including 834 studies'!O807</f>
        <v>0</v>
      </c>
      <c r="R277" s="2">
        <f>'database including 834 studies'!P807</f>
        <v>0</v>
      </c>
      <c r="S277" s="2">
        <f>'database including 834 studies'!Q807</f>
        <v>0</v>
      </c>
      <c r="T277" s="2">
        <f>'database including 834 studies'!R807</f>
        <v>2022</v>
      </c>
      <c r="V277" s="13">
        <f t="shared" si="676"/>
        <v>0</v>
      </c>
      <c r="W277" s="13">
        <f t="shared" si="677"/>
        <v>0</v>
      </c>
      <c r="X277" s="13">
        <f t="shared" si="678"/>
        <v>0</v>
      </c>
      <c r="Y277" s="13">
        <f t="shared" si="679"/>
        <v>0</v>
      </c>
      <c r="Z277" s="13">
        <f t="shared" si="680"/>
        <v>0</v>
      </c>
      <c r="AA277" s="13">
        <f t="shared" si="681"/>
        <v>0</v>
      </c>
      <c r="AB277" s="13">
        <f t="shared" si="682"/>
        <v>0</v>
      </c>
      <c r="AC277" s="13">
        <f t="shared" si="683"/>
        <v>0</v>
      </c>
      <c r="AD277" s="13">
        <f t="shared" si="684"/>
        <v>0</v>
      </c>
      <c r="AE277" s="13">
        <f t="shared" si="685"/>
        <v>0</v>
      </c>
      <c r="AF277" s="13">
        <f t="shared" si="686"/>
        <v>0</v>
      </c>
      <c r="AG277" s="13">
        <f t="shared" si="687"/>
        <v>0</v>
      </c>
      <c r="AH277" s="13">
        <f t="shared" si="688"/>
        <v>0</v>
      </c>
      <c r="AI277" s="13">
        <f t="shared" si="689"/>
        <v>0</v>
      </c>
      <c r="AJ277" s="13">
        <f t="shared" si="690"/>
        <v>0</v>
      </c>
      <c r="AK277" s="13">
        <f t="shared" si="691"/>
        <v>0</v>
      </c>
      <c r="AL277" s="13">
        <f t="shared" si="692"/>
        <v>0</v>
      </c>
      <c r="AM277" s="13">
        <f t="shared" si="693"/>
        <v>0</v>
      </c>
      <c r="AN277" s="13">
        <f t="shared" si="694"/>
        <v>0</v>
      </c>
      <c r="AO277" s="13">
        <f t="shared" si="695"/>
        <v>0</v>
      </c>
      <c r="AP277" s="13">
        <f t="shared" si="696"/>
        <v>0</v>
      </c>
      <c r="AQ277" s="13">
        <f t="shared" si="697"/>
        <v>0</v>
      </c>
      <c r="AR277" s="13">
        <f t="shared" si="698"/>
        <v>0</v>
      </c>
      <c r="AS277" s="13">
        <f t="shared" si="699"/>
        <v>0</v>
      </c>
      <c r="AT277" s="13">
        <f t="shared" si="700"/>
        <v>0</v>
      </c>
      <c r="AU277" s="13">
        <f t="shared" si="701"/>
        <v>0</v>
      </c>
      <c r="AV277" s="13">
        <f t="shared" si="702"/>
        <v>0</v>
      </c>
      <c r="AW277" s="13">
        <f t="shared" si="703"/>
        <v>0</v>
      </c>
      <c r="AX277" s="13">
        <f t="shared" si="704"/>
        <v>0</v>
      </c>
      <c r="AY277" s="13">
        <f t="shared" si="705"/>
        <v>0</v>
      </c>
      <c r="AZ277" s="13">
        <f t="shared" si="706"/>
        <v>0</v>
      </c>
      <c r="BA277" s="13">
        <f t="shared" si="707"/>
        <v>0</v>
      </c>
      <c r="BB277" s="13">
        <f t="shared" si="708"/>
        <v>0</v>
      </c>
      <c r="BC277" s="13">
        <f t="shared" si="709"/>
        <v>0</v>
      </c>
      <c r="BD277" s="13">
        <f t="shared" si="710"/>
        <v>0</v>
      </c>
      <c r="BE277" s="13">
        <f t="shared" si="711"/>
        <v>0</v>
      </c>
      <c r="BF277" s="13">
        <f t="shared" si="712"/>
        <v>0</v>
      </c>
      <c r="BG277" s="13">
        <f t="shared" si="713"/>
        <v>0</v>
      </c>
      <c r="BH277" s="13">
        <f t="shared" si="714"/>
        <v>0</v>
      </c>
      <c r="BI277" s="13">
        <f t="shared" si="715"/>
        <v>0</v>
      </c>
      <c r="BJ277" s="13">
        <f t="shared" si="716"/>
        <v>0</v>
      </c>
      <c r="BK277" s="13">
        <f t="shared" si="717"/>
        <v>0</v>
      </c>
      <c r="BL277" s="13">
        <f t="shared" si="718"/>
        <v>0</v>
      </c>
      <c r="BM277" s="13">
        <f t="shared" si="719"/>
        <v>0</v>
      </c>
      <c r="BN277" s="13">
        <f t="shared" si="720"/>
        <v>0</v>
      </c>
      <c r="BO277" s="13">
        <f t="shared" si="721"/>
        <v>0</v>
      </c>
      <c r="BP277" s="13">
        <f t="shared" si="722"/>
        <v>1</v>
      </c>
      <c r="BQ277" s="13">
        <f t="shared" si="723"/>
        <v>0</v>
      </c>
      <c r="BR277" s="13">
        <f t="shared" si="724"/>
        <v>0</v>
      </c>
      <c r="BS277" s="13">
        <f t="shared" si="725"/>
        <v>0</v>
      </c>
      <c r="BT277" s="13">
        <f t="shared" si="726"/>
        <v>0</v>
      </c>
      <c r="BU277" s="13">
        <f t="shared" si="727"/>
        <v>0</v>
      </c>
      <c r="BV277" s="13">
        <f t="shared" si="728"/>
        <v>0</v>
      </c>
      <c r="BW277" s="13">
        <f t="shared" si="729"/>
        <v>0</v>
      </c>
      <c r="BX277" s="13">
        <f t="shared" si="730"/>
        <v>0</v>
      </c>
      <c r="BY277" s="13">
        <f t="shared" si="731"/>
        <v>0</v>
      </c>
      <c r="BZ277" s="13">
        <f t="shared" si="732"/>
        <v>0</v>
      </c>
      <c r="CA277" s="13">
        <f t="shared" si="733"/>
        <v>0</v>
      </c>
      <c r="CB277" s="13">
        <f t="shared" si="734"/>
        <v>0</v>
      </c>
      <c r="CC277" s="13">
        <f t="shared" si="735"/>
        <v>0</v>
      </c>
      <c r="CD277" s="13">
        <f t="shared" si="736"/>
        <v>0</v>
      </c>
      <c r="CE277" s="13">
        <f t="shared" si="737"/>
        <v>0</v>
      </c>
      <c r="CF277" s="13">
        <f t="shared" si="738"/>
        <v>0</v>
      </c>
      <c r="CG277" s="13">
        <f t="shared" si="739"/>
        <v>0</v>
      </c>
      <c r="CH277" s="13">
        <f t="shared" si="740"/>
        <v>0</v>
      </c>
      <c r="CI277" s="13">
        <f t="shared" si="741"/>
        <v>0</v>
      </c>
      <c r="CJ277" s="13">
        <f t="shared" si="742"/>
        <v>0</v>
      </c>
      <c r="CK277" s="13">
        <f t="shared" si="743"/>
        <v>0</v>
      </c>
      <c r="CL277" s="13">
        <f t="shared" si="744"/>
        <v>0</v>
      </c>
      <c r="CM277" s="13">
        <f t="shared" si="745"/>
        <v>0</v>
      </c>
      <c r="CN277" s="13">
        <f t="shared" si="746"/>
        <v>0</v>
      </c>
      <c r="CO277" s="13">
        <f t="shared" si="747"/>
        <v>0</v>
      </c>
      <c r="CP277" s="13">
        <f t="shared" si="748"/>
        <v>0</v>
      </c>
      <c r="CQ277" s="13">
        <f t="shared" si="749"/>
        <v>0</v>
      </c>
      <c r="CR277" s="13">
        <f t="shared" si="750"/>
        <v>0</v>
      </c>
      <c r="CS277" s="13">
        <f t="shared" si="751"/>
        <v>0</v>
      </c>
      <c r="CT277" s="13">
        <f t="shared" si="752"/>
        <v>0</v>
      </c>
      <c r="CU277" s="13">
        <f t="shared" si="753"/>
        <v>0</v>
      </c>
      <c r="CV277" s="13">
        <f t="shared" si="754"/>
        <v>0</v>
      </c>
      <c r="CW277" s="13">
        <f t="shared" si="755"/>
        <v>0</v>
      </c>
      <c r="CX277" s="13">
        <f t="shared" si="756"/>
        <v>0</v>
      </c>
      <c r="CY277" s="13">
        <f t="shared" si="757"/>
        <v>0</v>
      </c>
      <c r="CZ277" s="13">
        <f t="shared" si="758"/>
        <v>0</v>
      </c>
      <c r="DA277" s="13">
        <f t="shared" si="759"/>
        <v>0</v>
      </c>
      <c r="DB277" s="13">
        <f t="shared" si="760"/>
        <v>0</v>
      </c>
      <c r="DC277" s="13">
        <f t="shared" si="761"/>
        <v>0</v>
      </c>
      <c r="DD277" s="13">
        <f t="shared" si="762"/>
        <v>0</v>
      </c>
      <c r="DE277" s="13">
        <f t="shared" si="763"/>
        <v>0</v>
      </c>
      <c r="DF277" s="13">
        <f t="shared" si="764"/>
        <v>0</v>
      </c>
      <c r="DG277" s="13">
        <f t="shared" si="765"/>
        <v>0</v>
      </c>
      <c r="DH277" s="13">
        <f t="shared" si="766"/>
        <v>0</v>
      </c>
      <c r="DI277" s="13">
        <f t="shared" si="767"/>
        <v>0</v>
      </c>
      <c r="DJ277" s="13">
        <f t="shared" si="768"/>
        <v>0</v>
      </c>
      <c r="DK277" s="13">
        <f t="shared" si="769"/>
        <v>0</v>
      </c>
      <c r="DL277" s="13">
        <f t="shared" si="770"/>
        <v>0</v>
      </c>
      <c r="DM277" s="13">
        <f t="shared" si="771"/>
        <v>0</v>
      </c>
      <c r="DN277" s="13">
        <f t="shared" si="772"/>
        <v>0</v>
      </c>
      <c r="DO277" s="13">
        <f t="shared" si="773"/>
        <v>0</v>
      </c>
      <c r="DP277" s="13">
        <f t="shared" si="774"/>
        <v>0</v>
      </c>
      <c r="DQ277" s="13">
        <f t="shared" si="775"/>
        <v>0</v>
      </c>
      <c r="DR277" s="13">
        <f t="shared" si="776"/>
        <v>0</v>
      </c>
      <c r="DS277" s="13">
        <f t="shared" si="777"/>
        <v>0</v>
      </c>
      <c r="DT277" s="13">
        <f t="shared" si="778"/>
        <v>0</v>
      </c>
      <c r="DU277" s="13">
        <f t="shared" si="779"/>
        <v>0</v>
      </c>
      <c r="DV277" s="13">
        <f t="shared" si="780"/>
        <v>0</v>
      </c>
      <c r="DW277" s="13">
        <f t="shared" si="781"/>
        <v>0</v>
      </c>
      <c r="DX277" s="13">
        <f t="shared" si="782"/>
        <v>0</v>
      </c>
      <c r="DY277" s="13">
        <f t="shared" si="783"/>
        <v>0</v>
      </c>
      <c r="DZ277" s="13">
        <f t="shared" si="784"/>
        <v>0</v>
      </c>
      <c r="EA277" s="13">
        <f t="shared" si="785"/>
        <v>0</v>
      </c>
      <c r="EB277" s="13">
        <f t="shared" si="786"/>
        <v>0</v>
      </c>
      <c r="EC277" s="13">
        <f t="shared" si="787"/>
        <v>0</v>
      </c>
      <c r="ED277" s="13">
        <f t="shared" si="788"/>
        <v>0</v>
      </c>
      <c r="EE277" s="13">
        <f t="shared" si="789"/>
        <v>0</v>
      </c>
      <c r="EF277" s="13">
        <f t="shared" si="790"/>
        <v>0</v>
      </c>
      <c r="EG277" s="13">
        <f t="shared" si="791"/>
        <v>0</v>
      </c>
      <c r="EH277" s="13">
        <f t="shared" si="792"/>
        <v>0</v>
      </c>
      <c r="EI277" s="13">
        <f t="shared" si="793"/>
        <v>0</v>
      </c>
      <c r="EJ277" s="13">
        <f t="shared" si="794"/>
        <v>0</v>
      </c>
      <c r="EK277" s="13">
        <f t="shared" si="795"/>
        <v>1</v>
      </c>
      <c r="EL277" s="13">
        <f t="shared" si="796"/>
        <v>0</v>
      </c>
      <c r="EM277" s="13">
        <f t="shared" si="797"/>
        <v>0</v>
      </c>
      <c r="EN277" s="13">
        <f t="shared" si="798"/>
        <v>0</v>
      </c>
      <c r="EO277" s="13">
        <f t="shared" si="799"/>
        <v>0</v>
      </c>
      <c r="EP277" s="13">
        <f t="shared" si="800"/>
        <v>0</v>
      </c>
      <c r="EQ277" s="13">
        <f t="shared" si="801"/>
        <v>0</v>
      </c>
      <c r="ER277" s="13">
        <f t="shared" si="802"/>
        <v>0</v>
      </c>
      <c r="ES277" s="13">
        <f t="shared" si="803"/>
        <v>0</v>
      </c>
      <c r="ET277" s="13">
        <f t="shared" si="804"/>
        <v>0</v>
      </c>
      <c r="EU277" s="13">
        <f t="shared" si="805"/>
        <v>0</v>
      </c>
      <c r="EV277" s="13">
        <f t="shared" si="806"/>
        <v>0</v>
      </c>
      <c r="EW277" s="13">
        <f t="shared" si="807"/>
        <v>0</v>
      </c>
      <c r="EX277" s="13">
        <f t="shared" si="808"/>
        <v>0</v>
      </c>
      <c r="EY277" s="13">
        <f t="shared" si="809"/>
        <v>0</v>
      </c>
      <c r="EZ277" s="13">
        <f t="shared" si="810"/>
        <v>0</v>
      </c>
      <c r="FA277" s="13">
        <f t="shared" si="811"/>
        <v>0</v>
      </c>
      <c r="FB277" s="13">
        <f t="shared" si="812"/>
        <v>0</v>
      </c>
      <c r="FC277" s="13">
        <f t="shared" si="813"/>
        <v>0</v>
      </c>
      <c r="FD277" s="13">
        <f t="shared" si="814"/>
        <v>0</v>
      </c>
      <c r="FE277" s="13">
        <f t="shared" si="815"/>
        <v>0</v>
      </c>
      <c r="FF277" s="13">
        <f t="shared" si="816"/>
        <v>0</v>
      </c>
      <c r="FG277" s="13">
        <f t="shared" si="817"/>
        <v>0</v>
      </c>
      <c r="FH277" s="13">
        <f t="shared" si="818"/>
        <v>0</v>
      </c>
      <c r="FI277" s="13">
        <f t="shared" si="819"/>
        <v>0</v>
      </c>
      <c r="FJ277" s="13">
        <f t="shared" si="820"/>
        <v>0</v>
      </c>
      <c r="FK277" s="13">
        <f t="shared" si="821"/>
        <v>0</v>
      </c>
      <c r="FL277" s="13">
        <f t="shared" si="822"/>
        <v>0</v>
      </c>
      <c r="FM277" s="13">
        <f t="shared" si="823"/>
        <v>0</v>
      </c>
      <c r="FN277" s="13">
        <f t="shared" si="824"/>
        <v>0</v>
      </c>
      <c r="FO277" s="13">
        <f t="shared" si="825"/>
        <v>0</v>
      </c>
      <c r="FP277" s="13">
        <f t="shared" si="826"/>
        <v>0</v>
      </c>
      <c r="FQ277" s="13">
        <f t="shared" si="827"/>
        <v>0</v>
      </c>
      <c r="FR277" s="13">
        <f t="shared" si="828"/>
        <v>0</v>
      </c>
      <c r="FS277" s="13">
        <f t="shared" si="829"/>
        <v>0</v>
      </c>
      <c r="FT277" s="13">
        <f t="shared" si="830"/>
        <v>0</v>
      </c>
      <c r="FU277" s="13">
        <f t="shared" si="831"/>
        <v>0</v>
      </c>
      <c r="FV277" s="13">
        <f t="shared" si="832"/>
        <v>0</v>
      </c>
      <c r="FW277" s="13">
        <f t="shared" si="833"/>
        <v>0</v>
      </c>
      <c r="FX277" s="13">
        <f t="shared" si="834"/>
        <v>0</v>
      </c>
      <c r="FY277" s="13">
        <f t="shared" si="835"/>
        <v>0</v>
      </c>
      <c r="FZ277" s="13">
        <f t="shared" si="836"/>
        <v>0</v>
      </c>
      <c r="GA277" s="13">
        <f t="shared" si="837"/>
        <v>0</v>
      </c>
      <c r="GB277" s="13">
        <f t="shared" si="838"/>
        <v>0</v>
      </c>
      <c r="GC277" s="13">
        <f t="shared" si="839"/>
        <v>0</v>
      </c>
      <c r="GD277" s="13">
        <f t="shared" si="840"/>
        <v>0</v>
      </c>
      <c r="GE277" s="13">
        <f t="shared" si="841"/>
        <v>0</v>
      </c>
      <c r="GF277" s="13">
        <f t="shared" si="842"/>
        <v>0</v>
      </c>
      <c r="GG277" s="13">
        <f t="shared" si="843"/>
        <v>0</v>
      </c>
      <c r="GH277" s="30">
        <f t="shared" si="844"/>
        <v>2</v>
      </c>
    </row>
    <row r="278" spans="1:190">
      <c r="A278" s="2">
        <f>'database including 834 studies'!A278</f>
        <v>277</v>
      </c>
      <c r="B278" s="2">
        <f>'database including 834 studies'!J278</f>
        <v>1</v>
      </c>
      <c r="C278" s="2">
        <f>'database including 834 studies'!K278</f>
        <v>3</v>
      </c>
      <c r="D278" s="2">
        <f>'database including 834 studies'!L278</f>
        <v>0</v>
      </c>
      <c r="E278" s="2">
        <f>'database including 834 studies'!M278</f>
        <v>1</v>
      </c>
      <c r="F278" s="2">
        <f>'database including 834 studies'!N278</f>
        <v>1</v>
      </c>
      <c r="G278" s="2">
        <f>'database including 834 studies'!O278</f>
        <v>0</v>
      </c>
      <c r="H278" s="2">
        <f>'database including 834 studies'!P278</f>
        <v>1</v>
      </c>
      <c r="I278" s="2">
        <f>'database including 834 studies'!Q278</f>
        <v>0</v>
      </c>
      <c r="J278" s="2">
        <f>'database including 834 studies'!R278</f>
        <v>2021</v>
      </c>
      <c r="K278" s="29">
        <f>'database including 834 studies'!A808</f>
        <v>807</v>
      </c>
      <c r="L278" s="2">
        <f>'database including 834 studies'!J808</f>
        <v>0</v>
      </c>
      <c r="M278" s="2">
        <f>'database including 834 studies'!K808</f>
        <v>2</v>
      </c>
      <c r="N278" s="2">
        <f>'database including 834 studies'!L808</f>
        <v>0</v>
      </c>
      <c r="O278" s="2">
        <f>'database including 834 studies'!M808</f>
        <v>1</v>
      </c>
      <c r="P278" s="2">
        <f>'database including 834 studies'!N808</f>
        <v>0</v>
      </c>
      <c r="Q278" s="2">
        <f>'database including 834 studies'!O808</f>
        <v>0</v>
      </c>
      <c r="R278" s="2">
        <f>'database including 834 studies'!P808</f>
        <v>1</v>
      </c>
      <c r="S278" s="2">
        <f>'database including 834 studies'!Q808</f>
        <v>0</v>
      </c>
      <c r="T278" s="2">
        <f>'database including 834 studies'!R808</f>
        <v>2020</v>
      </c>
      <c r="V278" s="13">
        <f t="shared" si="676"/>
        <v>0</v>
      </c>
      <c r="W278" s="13">
        <f t="shared" si="677"/>
        <v>0</v>
      </c>
      <c r="X278" s="13">
        <f t="shared" si="678"/>
        <v>0</v>
      </c>
      <c r="Y278" s="13">
        <f t="shared" si="679"/>
        <v>0</v>
      </c>
      <c r="Z278" s="13">
        <f t="shared" si="680"/>
        <v>0</v>
      </c>
      <c r="AA278" s="13">
        <f t="shared" si="681"/>
        <v>0</v>
      </c>
      <c r="AB278" s="13">
        <f t="shared" si="682"/>
        <v>0</v>
      </c>
      <c r="AC278" s="13">
        <f t="shared" si="683"/>
        <v>0</v>
      </c>
      <c r="AD278" s="13">
        <f t="shared" si="684"/>
        <v>0</v>
      </c>
      <c r="AE278" s="13">
        <f t="shared" si="685"/>
        <v>0</v>
      </c>
      <c r="AF278" s="13">
        <f t="shared" si="686"/>
        <v>0</v>
      </c>
      <c r="AG278" s="13">
        <f t="shared" si="687"/>
        <v>0</v>
      </c>
      <c r="AH278" s="13">
        <f t="shared" si="688"/>
        <v>0</v>
      </c>
      <c r="AI278" s="13">
        <f t="shared" si="689"/>
        <v>0</v>
      </c>
      <c r="AJ278" s="13">
        <f t="shared" si="690"/>
        <v>0</v>
      </c>
      <c r="AK278" s="13">
        <f t="shared" si="691"/>
        <v>0</v>
      </c>
      <c r="AL278" s="13">
        <f t="shared" si="692"/>
        <v>0</v>
      </c>
      <c r="AM278" s="13">
        <f t="shared" si="693"/>
        <v>0</v>
      </c>
      <c r="AN278" s="13">
        <f t="shared" si="694"/>
        <v>0</v>
      </c>
      <c r="AO278" s="13">
        <f t="shared" si="695"/>
        <v>0</v>
      </c>
      <c r="AP278" s="13">
        <f t="shared" si="696"/>
        <v>0</v>
      </c>
      <c r="AQ278" s="13">
        <f t="shared" si="697"/>
        <v>0</v>
      </c>
      <c r="AR278" s="13">
        <f t="shared" si="698"/>
        <v>0</v>
      </c>
      <c r="AS278" s="13">
        <f t="shared" si="699"/>
        <v>0</v>
      </c>
      <c r="AT278" s="13">
        <f t="shared" si="700"/>
        <v>0</v>
      </c>
      <c r="AU278" s="13">
        <f t="shared" si="701"/>
        <v>0</v>
      </c>
      <c r="AV278" s="13">
        <f t="shared" si="702"/>
        <v>0</v>
      </c>
      <c r="AW278" s="13">
        <f t="shared" si="703"/>
        <v>0</v>
      </c>
      <c r="AX278" s="13">
        <f t="shared" si="704"/>
        <v>0</v>
      </c>
      <c r="AY278" s="13">
        <f t="shared" si="705"/>
        <v>0</v>
      </c>
      <c r="AZ278" s="13">
        <f t="shared" si="706"/>
        <v>0</v>
      </c>
      <c r="BA278" s="13">
        <f t="shared" si="707"/>
        <v>0</v>
      </c>
      <c r="BB278" s="13">
        <f t="shared" si="708"/>
        <v>0</v>
      </c>
      <c r="BC278" s="13">
        <f t="shared" si="709"/>
        <v>0</v>
      </c>
      <c r="BD278" s="13">
        <f t="shared" si="710"/>
        <v>0</v>
      </c>
      <c r="BE278" s="13">
        <f t="shared" si="711"/>
        <v>0</v>
      </c>
      <c r="BF278" s="13">
        <f t="shared" si="712"/>
        <v>0</v>
      </c>
      <c r="BG278" s="13">
        <f t="shared" si="713"/>
        <v>0</v>
      </c>
      <c r="BH278" s="13">
        <f t="shared" si="714"/>
        <v>0</v>
      </c>
      <c r="BI278" s="13">
        <f t="shared" si="715"/>
        <v>0</v>
      </c>
      <c r="BJ278" s="13">
        <f t="shared" si="716"/>
        <v>0</v>
      </c>
      <c r="BK278" s="13">
        <f t="shared" si="717"/>
        <v>0</v>
      </c>
      <c r="BL278" s="13">
        <f t="shared" si="718"/>
        <v>0</v>
      </c>
      <c r="BM278" s="13">
        <f t="shared" si="719"/>
        <v>0</v>
      </c>
      <c r="BN278" s="13">
        <f t="shared" si="720"/>
        <v>0</v>
      </c>
      <c r="BO278" s="13">
        <f t="shared" si="721"/>
        <v>0</v>
      </c>
      <c r="BP278" s="13">
        <f t="shared" si="722"/>
        <v>1</v>
      </c>
      <c r="BQ278" s="13">
        <f t="shared" si="723"/>
        <v>0</v>
      </c>
      <c r="BR278" s="13">
        <f t="shared" si="724"/>
        <v>0</v>
      </c>
      <c r="BS278" s="13">
        <f t="shared" si="725"/>
        <v>0</v>
      </c>
      <c r="BT278" s="13">
        <f t="shared" si="726"/>
        <v>0</v>
      </c>
      <c r="BU278" s="13">
        <f t="shared" si="727"/>
        <v>0</v>
      </c>
      <c r="BV278" s="13">
        <f t="shared" si="728"/>
        <v>0</v>
      </c>
      <c r="BW278" s="13">
        <f t="shared" si="729"/>
        <v>0</v>
      </c>
      <c r="BX278" s="13">
        <f t="shared" si="730"/>
        <v>0</v>
      </c>
      <c r="BY278" s="13">
        <f t="shared" si="731"/>
        <v>0</v>
      </c>
      <c r="BZ278" s="13">
        <f t="shared" si="732"/>
        <v>0</v>
      </c>
      <c r="CA278" s="13">
        <f t="shared" si="733"/>
        <v>0</v>
      </c>
      <c r="CB278" s="13">
        <f t="shared" si="734"/>
        <v>0</v>
      </c>
      <c r="CC278" s="13">
        <f t="shared" si="735"/>
        <v>0</v>
      </c>
      <c r="CD278" s="13">
        <f t="shared" si="736"/>
        <v>0</v>
      </c>
      <c r="CE278" s="13">
        <f t="shared" si="737"/>
        <v>0</v>
      </c>
      <c r="CF278" s="13">
        <f t="shared" si="738"/>
        <v>0</v>
      </c>
      <c r="CG278" s="13">
        <f t="shared" si="739"/>
        <v>0</v>
      </c>
      <c r="CH278" s="13">
        <f t="shared" si="740"/>
        <v>0</v>
      </c>
      <c r="CI278" s="13">
        <f t="shared" si="741"/>
        <v>0</v>
      </c>
      <c r="CJ278" s="13">
        <f t="shared" si="742"/>
        <v>0</v>
      </c>
      <c r="CK278" s="13">
        <f t="shared" si="743"/>
        <v>0</v>
      </c>
      <c r="CL278" s="13">
        <f t="shared" si="744"/>
        <v>0</v>
      </c>
      <c r="CM278" s="13">
        <f t="shared" si="745"/>
        <v>0</v>
      </c>
      <c r="CN278" s="13">
        <f t="shared" si="746"/>
        <v>0</v>
      </c>
      <c r="CO278" s="13">
        <f t="shared" si="747"/>
        <v>0</v>
      </c>
      <c r="CP278" s="13">
        <f t="shared" si="748"/>
        <v>0</v>
      </c>
      <c r="CQ278" s="13">
        <f t="shared" si="749"/>
        <v>0</v>
      </c>
      <c r="CR278" s="13">
        <f t="shared" si="750"/>
        <v>0</v>
      </c>
      <c r="CS278" s="13">
        <f t="shared" si="751"/>
        <v>0</v>
      </c>
      <c r="CT278" s="13">
        <f t="shared" si="752"/>
        <v>0</v>
      </c>
      <c r="CU278" s="13">
        <f t="shared" si="753"/>
        <v>0</v>
      </c>
      <c r="CV278" s="13">
        <f t="shared" si="754"/>
        <v>0</v>
      </c>
      <c r="CW278" s="13">
        <f t="shared" si="755"/>
        <v>0</v>
      </c>
      <c r="CX278" s="13">
        <f t="shared" si="756"/>
        <v>0</v>
      </c>
      <c r="CY278" s="13">
        <f t="shared" si="757"/>
        <v>0</v>
      </c>
      <c r="CZ278" s="13">
        <f t="shared" si="758"/>
        <v>0</v>
      </c>
      <c r="DA278" s="13">
        <f t="shared" si="759"/>
        <v>0</v>
      </c>
      <c r="DB278" s="13">
        <f t="shared" si="760"/>
        <v>0</v>
      </c>
      <c r="DC278" s="13">
        <f t="shared" si="761"/>
        <v>0</v>
      </c>
      <c r="DD278" s="13">
        <f t="shared" si="762"/>
        <v>0</v>
      </c>
      <c r="DE278" s="13">
        <f t="shared" si="763"/>
        <v>0</v>
      </c>
      <c r="DF278" s="13">
        <f t="shared" si="764"/>
        <v>0</v>
      </c>
      <c r="DG278" s="13">
        <f t="shared" si="765"/>
        <v>0</v>
      </c>
      <c r="DH278" s="13">
        <f t="shared" si="766"/>
        <v>0</v>
      </c>
      <c r="DI278" s="13">
        <f t="shared" si="767"/>
        <v>0</v>
      </c>
      <c r="DJ278" s="13">
        <f t="shared" si="768"/>
        <v>0</v>
      </c>
      <c r="DK278" s="13">
        <f t="shared" si="769"/>
        <v>0</v>
      </c>
      <c r="DL278" s="13">
        <f t="shared" si="770"/>
        <v>0</v>
      </c>
      <c r="DM278" s="13">
        <f t="shared" si="771"/>
        <v>0</v>
      </c>
      <c r="DN278" s="13">
        <f t="shared" si="772"/>
        <v>0</v>
      </c>
      <c r="DO278" s="13">
        <f t="shared" si="773"/>
        <v>0</v>
      </c>
      <c r="DP278" s="13">
        <f t="shared" si="774"/>
        <v>0</v>
      </c>
      <c r="DQ278" s="13">
        <f t="shared" si="775"/>
        <v>0</v>
      </c>
      <c r="DR278" s="13">
        <f t="shared" si="776"/>
        <v>0</v>
      </c>
      <c r="DS278" s="13">
        <f t="shared" si="777"/>
        <v>0</v>
      </c>
      <c r="DT278" s="13">
        <f t="shared" si="778"/>
        <v>0</v>
      </c>
      <c r="DU278" s="13">
        <f t="shared" si="779"/>
        <v>0</v>
      </c>
      <c r="DV278" s="13">
        <f t="shared" si="780"/>
        <v>0</v>
      </c>
      <c r="DW278" s="13">
        <f t="shared" si="781"/>
        <v>0</v>
      </c>
      <c r="DX278" s="13">
        <f t="shared" si="782"/>
        <v>0</v>
      </c>
      <c r="DY278" s="13">
        <f t="shared" si="783"/>
        <v>0</v>
      </c>
      <c r="DZ278" s="13">
        <f t="shared" si="784"/>
        <v>0</v>
      </c>
      <c r="EA278" s="13">
        <f t="shared" si="785"/>
        <v>0</v>
      </c>
      <c r="EB278" s="13">
        <f t="shared" si="786"/>
        <v>0</v>
      </c>
      <c r="EC278" s="13">
        <f t="shared" si="787"/>
        <v>0</v>
      </c>
      <c r="ED278" s="13">
        <f t="shared" si="788"/>
        <v>0</v>
      </c>
      <c r="EE278" s="13">
        <f t="shared" si="789"/>
        <v>0</v>
      </c>
      <c r="EF278" s="13">
        <f t="shared" si="790"/>
        <v>0</v>
      </c>
      <c r="EG278" s="13">
        <f t="shared" si="791"/>
        <v>0</v>
      </c>
      <c r="EH278" s="13">
        <f t="shared" si="792"/>
        <v>0</v>
      </c>
      <c r="EI278" s="13">
        <f t="shared" si="793"/>
        <v>1</v>
      </c>
      <c r="EJ278" s="13">
        <f t="shared" si="794"/>
        <v>0</v>
      </c>
      <c r="EK278" s="13">
        <f t="shared" si="795"/>
        <v>0</v>
      </c>
      <c r="EL278" s="13">
        <f t="shared" si="796"/>
        <v>0</v>
      </c>
      <c r="EM278" s="13">
        <f t="shared" si="797"/>
        <v>0</v>
      </c>
      <c r="EN278" s="13">
        <f t="shared" si="798"/>
        <v>0</v>
      </c>
      <c r="EO278" s="13">
        <f t="shared" si="799"/>
        <v>0</v>
      </c>
      <c r="EP278" s="13">
        <f t="shared" si="800"/>
        <v>0</v>
      </c>
      <c r="EQ278" s="13">
        <f t="shared" si="801"/>
        <v>0</v>
      </c>
      <c r="ER278" s="13">
        <f t="shared" si="802"/>
        <v>0</v>
      </c>
      <c r="ES278" s="13">
        <f t="shared" si="803"/>
        <v>0</v>
      </c>
      <c r="ET278" s="13">
        <f t="shared" si="804"/>
        <v>0</v>
      </c>
      <c r="EU278" s="13">
        <f t="shared" si="805"/>
        <v>0</v>
      </c>
      <c r="EV278" s="13">
        <f t="shared" si="806"/>
        <v>0</v>
      </c>
      <c r="EW278" s="13">
        <f t="shared" si="807"/>
        <v>0</v>
      </c>
      <c r="EX278" s="13">
        <f t="shared" si="808"/>
        <v>0</v>
      </c>
      <c r="EY278" s="13">
        <f t="shared" si="809"/>
        <v>0</v>
      </c>
      <c r="EZ278" s="13">
        <f t="shared" si="810"/>
        <v>0</v>
      </c>
      <c r="FA278" s="13">
        <f t="shared" si="811"/>
        <v>0</v>
      </c>
      <c r="FB278" s="13">
        <f t="shared" si="812"/>
        <v>0</v>
      </c>
      <c r="FC278" s="13">
        <f t="shared" si="813"/>
        <v>0</v>
      </c>
      <c r="FD278" s="13">
        <f t="shared" si="814"/>
        <v>0</v>
      </c>
      <c r="FE278" s="13">
        <f t="shared" si="815"/>
        <v>0</v>
      </c>
      <c r="FF278" s="13">
        <f t="shared" si="816"/>
        <v>0</v>
      </c>
      <c r="FG278" s="13">
        <f t="shared" si="817"/>
        <v>0</v>
      </c>
      <c r="FH278" s="13">
        <f t="shared" si="818"/>
        <v>0</v>
      </c>
      <c r="FI278" s="13">
        <f t="shared" si="819"/>
        <v>0</v>
      </c>
      <c r="FJ278" s="13">
        <f t="shared" si="820"/>
        <v>0</v>
      </c>
      <c r="FK278" s="13">
        <f t="shared" si="821"/>
        <v>0</v>
      </c>
      <c r="FL278" s="13">
        <f t="shared" si="822"/>
        <v>0</v>
      </c>
      <c r="FM278" s="13">
        <f t="shared" si="823"/>
        <v>0</v>
      </c>
      <c r="FN278" s="13">
        <f t="shared" si="824"/>
        <v>0</v>
      </c>
      <c r="FO278" s="13">
        <f t="shared" si="825"/>
        <v>0</v>
      </c>
      <c r="FP278" s="13">
        <f t="shared" si="826"/>
        <v>0</v>
      </c>
      <c r="FQ278" s="13">
        <f t="shared" si="827"/>
        <v>0</v>
      </c>
      <c r="FR278" s="13">
        <f t="shared" si="828"/>
        <v>0</v>
      </c>
      <c r="FS278" s="13">
        <f t="shared" si="829"/>
        <v>0</v>
      </c>
      <c r="FT278" s="13">
        <f t="shared" si="830"/>
        <v>0</v>
      </c>
      <c r="FU278" s="13">
        <f t="shared" si="831"/>
        <v>0</v>
      </c>
      <c r="FV278" s="13">
        <f t="shared" si="832"/>
        <v>0</v>
      </c>
      <c r="FW278" s="13">
        <f t="shared" si="833"/>
        <v>0</v>
      </c>
      <c r="FX278" s="13">
        <f t="shared" si="834"/>
        <v>0</v>
      </c>
      <c r="FY278" s="13">
        <f t="shared" si="835"/>
        <v>0</v>
      </c>
      <c r="FZ278" s="13">
        <f t="shared" si="836"/>
        <v>0</v>
      </c>
      <c r="GA278" s="13">
        <f t="shared" si="837"/>
        <v>0</v>
      </c>
      <c r="GB278" s="13">
        <f t="shared" si="838"/>
        <v>0</v>
      </c>
      <c r="GC278" s="13">
        <f t="shared" si="839"/>
        <v>0</v>
      </c>
      <c r="GD278" s="13">
        <f t="shared" si="840"/>
        <v>0</v>
      </c>
      <c r="GE278" s="13">
        <f t="shared" si="841"/>
        <v>0</v>
      </c>
      <c r="GF278" s="13">
        <f t="shared" si="842"/>
        <v>0</v>
      </c>
      <c r="GG278" s="13">
        <f t="shared" si="843"/>
        <v>0</v>
      </c>
      <c r="GH278" s="30">
        <f t="shared" si="844"/>
        <v>2</v>
      </c>
    </row>
    <row r="279" spans="1:190">
      <c r="A279" s="2">
        <f>'database including 834 studies'!A279</f>
        <v>278</v>
      </c>
      <c r="B279" s="2">
        <f>'database including 834 studies'!J279</f>
        <v>1</v>
      </c>
      <c r="C279" s="2">
        <f>'database including 834 studies'!K279</f>
        <v>3</v>
      </c>
      <c r="D279" s="2">
        <f>'database including 834 studies'!L279</f>
        <v>0</v>
      </c>
      <c r="E279" s="2">
        <f>'database including 834 studies'!M279</f>
        <v>1</v>
      </c>
      <c r="F279" s="2">
        <f>'database including 834 studies'!N279</f>
        <v>1</v>
      </c>
      <c r="G279" s="2">
        <f>'database including 834 studies'!O279</f>
        <v>1</v>
      </c>
      <c r="H279" s="2">
        <f>'database including 834 studies'!P279</f>
        <v>0</v>
      </c>
      <c r="I279" s="2">
        <f>'database including 834 studies'!Q279</f>
        <v>0</v>
      </c>
      <c r="J279" s="2">
        <f>'database including 834 studies'!R279</f>
        <v>2021</v>
      </c>
      <c r="K279" s="29">
        <f>'database including 834 studies'!A809</f>
        <v>808</v>
      </c>
      <c r="L279" s="2">
        <f>'database including 834 studies'!J809</f>
        <v>0</v>
      </c>
      <c r="M279" s="2">
        <f>'database including 834 studies'!K809</f>
        <v>2</v>
      </c>
      <c r="N279" s="2">
        <f>'database including 834 studies'!L809</f>
        <v>1</v>
      </c>
      <c r="O279" s="2">
        <f>'database including 834 studies'!M809</f>
        <v>1</v>
      </c>
      <c r="P279" s="2">
        <f>'database including 834 studies'!N809</f>
        <v>0</v>
      </c>
      <c r="Q279" s="2">
        <f>'database including 834 studies'!O809</f>
        <v>0</v>
      </c>
      <c r="R279" s="2">
        <f>'database including 834 studies'!P809</f>
        <v>0</v>
      </c>
      <c r="S279" s="2">
        <f>'database including 834 studies'!Q809</f>
        <v>0</v>
      </c>
      <c r="T279" s="2">
        <f>'database including 834 studies'!R809</f>
        <v>2022</v>
      </c>
      <c r="V279" s="13">
        <f t="shared" si="676"/>
        <v>0</v>
      </c>
      <c r="W279" s="13">
        <f t="shared" si="677"/>
        <v>0</v>
      </c>
      <c r="X279" s="13">
        <f t="shared" si="678"/>
        <v>0</v>
      </c>
      <c r="Y279" s="13">
        <f t="shared" si="679"/>
        <v>0</v>
      </c>
      <c r="Z279" s="13">
        <f t="shared" si="680"/>
        <v>0</v>
      </c>
      <c r="AA279" s="13">
        <f t="shared" si="681"/>
        <v>0</v>
      </c>
      <c r="AB279" s="13">
        <f t="shared" si="682"/>
        <v>0</v>
      </c>
      <c r="AC279" s="13">
        <f t="shared" si="683"/>
        <v>0</v>
      </c>
      <c r="AD279" s="13">
        <f t="shared" si="684"/>
        <v>0</v>
      </c>
      <c r="AE279" s="13">
        <f t="shared" si="685"/>
        <v>0</v>
      </c>
      <c r="AF279" s="13">
        <f t="shared" si="686"/>
        <v>0</v>
      </c>
      <c r="AG279" s="13">
        <f t="shared" si="687"/>
        <v>0</v>
      </c>
      <c r="AH279" s="13">
        <f t="shared" si="688"/>
        <v>0</v>
      </c>
      <c r="AI279" s="13">
        <f t="shared" si="689"/>
        <v>0</v>
      </c>
      <c r="AJ279" s="13">
        <f t="shared" si="690"/>
        <v>0</v>
      </c>
      <c r="AK279" s="13">
        <f t="shared" si="691"/>
        <v>0</v>
      </c>
      <c r="AL279" s="13">
        <f t="shared" si="692"/>
        <v>0</v>
      </c>
      <c r="AM279" s="13">
        <f t="shared" si="693"/>
        <v>0</v>
      </c>
      <c r="AN279" s="13">
        <f t="shared" si="694"/>
        <v>0</v>
      </c>
      <c r="AO279" s="13">
        <f t="shared" si="695"/>
        <v>0</v>
      </c>
      <c r="AP279" s="13">
        <f t="shared" si="696"/>
        <v>0</v>
      </c>
      <c r="AQ279" s="13">
        <f t="shared" si="697"/>
        <v>0</v>
      </c>
      <c r="AR279" s="13">
        <f t="shared" si="698"/>
        <v>0</v>
      </c>
      <c r="AS279" s="13">
        <f t="shared" si="699"/>
        <v>0</v>
      </c>
      <c r="AT279" s="13">
        <f t="shared" si="700"/>
        <v>0</v>
      </c>
      <c r="AU279" s="13">
        <f t="shared" si="701"/>
        <v>0</v>
      </c>
      <c r="AV279" s="13">
        <f t="shared" si="702"/>
        <v>0</v>
      </c>
      <c r="AW279" s="13">
        <f t="shared" si="703"/>
        <v>0</v>
      </c>
      <c r="AX279" s="13">
        <f t="shared" si="704"/>
        <v>0</v>
      </c>
      <c r="AY279" s="13">
        <f t="shared" si="705"/>
        <v>0</v>
      </c>
      <c r="AZ279" s="13">
        <f t="shared" si="706"/>
        <v>0</v>
      </c>
      <c r="BA279" s="13">
        <f t="shared" si="707"/>
        <v>0</v>
      </c>
      <c r="BB279" s="13">
        <f t="shared" si="708"/>
        <v>0</v>
      </c>
      <c r="BC279" s="13">
        <f t="shared" si="709"/>
        <v>0</v>
      </c>
      <c r="BD279" s="13">
        <f t="shared" si="710"/>
        <v>0</v>
      </c>
      <c r="BE279" s="13">
        <f t="shared" si="711"/>
        <v>0</v>
      </c>
      <c r="BF279" s="13">
        <f t="shared" si="712"/>
        <v>0</v>
      </c>
      <c r="BG279" s="13">
        <f t="shared" si="713"/>
        <v>0</v>
      </c>
      <c r="BH279" s="13">
        <f t="shared" si="714"/>
        <v>0</v>
      </c>
      <c r="BI279" s="13">
        <f t="shared" si="715"/>
        <v>0</v>
      </c>
      <c r="BJ279" s="13">
        <f t="shared" si="716"/>
        <v>0</v>
      </c>
      <c r="BK279" s="13">
        <f t="shared" si="717"/>
        <v>0</v>
      </c>
      <c r="BL279" s="13">
        <f t="shared" si="718"/>
        <v>0</v>
      </c>
      <c r="BM279" s="13">
        <f t="shared" si="719"/>
        <v>0</v>
      </c>
      <c r="BN279" s="13">
        <f t="shared" si="720"/>
        <v>0</v>
      </c>
      <c r="BO279" s="13">
        <f t="shared" si="721"/>
        <v>0</v>
      </c>
      <c r="BP279" s="13">
        <f t="shared" si="722"/>
        <v>1</v>
      </c>
      <c r="BQ279" s="13">
        <f t="shared" si="723"/>
        <v>0</v>
      </c>
      <c r="BR279" s="13">
        <f t="shared" si="724"/>
        <v>0</v>
      </c>
      <c r="BS279" s="13">
        <f t="shared" si="725"/>
        <v>0</v>
      </c>
      <c r="BT279" s="13">
        <f t="shared" si="726"/>
        <v>0</v>
      </c>
      <c r="BU279" s="13">
        <f t="shared" si="727"/>
        <v>0</v>
      </c>
      <c r="BV279" s="13">
        <f t="shared" si="728"/>
        <v>0</v>
      </c>
      <c r="BW279" s="13">
        <f t="shared" si="729"/>
        <v>0</v>
      </c>
      <c r="BX279" s="13">
        <f t="shared" si="730"/>
        <v>0</v>
      </c>
      <c r="BY279" s="13">
        <f t="shared" si="731"/>
        <v>0</v>
      </c>
      <c r="BZ279" s="13">
        <f t="shared" si="732"/>
        <v>0</v>
      </c>
      <c r="CA279" s="13">
        <f t="shared" si="733"/>
        <v>0</v>
      </c>
      <c r="CB279" s="13">
        <f t="shared" si="734"/>
        <v>0</v>
      </c>
      <c r="CC279" s="13">
        <f t="shared" si="735"/>
        <v>0</v>
      </c>
      <c r="CD279" s="13">
        <f t="shared" si="736"/>
        <v>0</v>
      </c>
      <c r="CE279" s="13">
        <f t="shared" si="737"/>
        <v>0</v>
      </c>
      <c r="CF279" s="13">
        <f t="shared" si="738"/>
        <v>0</v>
      </c>
      <c r="CG279" s="13">
        <f t="shared" si="739"/>
        <v>0</v>
      </c>
      <c r="CH279" s="13">
        <f t="shared" si="740"/>
        <v>0</v>
      </c>
      <c r="CI279" s="13">
        <f t="shared" si="741"/>
        <v>0</v>
      </c>
      <c r="CJ279" s="13">
        <f t="shared" si="742"/>
        <v>0</v>
      </c>
      <c r="CK279" s="13">
        <f t="shared" si="743"/>
        <v>0</v>
      </c>
      <c r="CL279" s="13">
        <f t="shared" si="744"/>
        <v>0</v>
      </c>
      <c r="CM279" s="13">
        <f t="shared" si="745"/>
        <v>0</v>
      </c>
      <c r="CN279" s="13">
        <f t="shared" si="746"/>
        <v>0</v>
      </c>
      <c r="CO279" s="13">
        <f t="shared" si="747"/>
        <v>0</v>
      </c>
      <c r="CP279" s="13">
        <f t="shared" si="748"/>
        <v>0</v>
      </c>
      <c r="CQ279" s="13">
        <f t="shared" si="749"/>
        <v>0</v>
      </c>
      <c r="CR279" s="13">
        <f t="shared" si="750"/>
        <v>0</v>
      </c>
      <c r="CS279" s="13">
        <f t="shared" si="751"/>
        <v>0</v>
      </c>
      <c r="CT279" s="13">
        <f t="shared" si="752"/>
        <v>0</v>
      </c>
      <c r="CU279" s="13">
        <f t="shared" si="753"/>
        <v>0</v>
      </c>
      <c r="CV279" s="13">
        <f t="shared" si="754"/>
        <v>0</v>
      </c>
      <c r="CW279" s="13">
        <f t="shared" si="755"/>
        <v>0</v>
      </c>
      <c r="CX279" s="13">
        <f t="shared" si="756"/>
        <v>0</v>
      </c>
      <c r="CY279" s="13">
        <f t="shared" si="757"/>
        <v>0</v>
      </c>
      <c r="CZ279" s="13">
        <f t="shared" si="758"/>
        <v>0</v>
      </c>
      <c r="DA279" s="13">
        <f t="shared" si="759"/>
        <v>0</v>
      </c>
      <c r="DB279" s="13">
        <f t="shared" si="760"/>
        <v>0</v>
      </c>
      <c r="DC279" s="13">
        <f t="shared" si="761"/>
        <v>0</v>
      </c>
      <c r="DD279" s="13">
        <f t="shared" si="762"/>
        <v>0</v>
      </c>
      <c r="DE279" s="13">
        <f t="shared" si="763"/>
        <v>0</v>
      </c>
      <c r="DF279" s="13">
        <f t="shared" si="764"/>
        <v>0</v>
      </c>
      <c r="DG279" s="13">
        <f t="shared" si="765"/>
        <v>0</v>
      </c>
      <c r="DH279" s="13">
        <f t="shared" si="766"/>
        <v>0</v>
      </c>
      <c r="DI279" s="13">
        <f t="shared" si="767"/>
        <v>0</v>
      </c>
      <c r="DJ279" s="13">
        <f t="shared" si="768"/>
        <v>0</v>
      </c>
      <c r="DK279" s="13">
        <f t="shared" si="769"/>
        <v>0</v>
      </c>
      <c r="DL279" s="13">
        <f t="shared" si="770"/>
        <v>0</v>
      </c>
      <c r="DM279" s="13">
        <f t="shared" si="771"/>
        <v>0</v>
      </c>
      <c r="DN279" s="13">
        <f t="shared" si="772"/>
        <v>0</v>
      </c>
      <c r="DO279" s="13">
        <f t="shared" si="773"/>
        <v>0</v>
      </c>
      <c r="DP279" s="13">
        <f t="shared" si="774"/>
        <v>0</v>
      </c>
      <c r="DQ279" s="13">
        <f t="shared" si="775"/>
        <v>0</v>
      </c>
      <c r="DR279" s="13">
        <f t="shared" si="776"/>
        <v>0</v>
      </c>
      <c r="DS279" s="13">
        <f t="shared" si="777"/>
        <v>0</v>
      </c>
      <c r="DT279" s="13">
        <f t="shared" si="778"/>
        <v>0</v>
      </c>
      <c r="DU279" s="13">
        <f t="shared" si="779"/>
        <v>0</v>
      </c>
      <c r="DV279" s="13">
        <f t="shared" si="780"/>
        <v>0</v>
      </c>
      <c r="DW279" s="13">
        <f t="shared" si="781"/>
        <v>0</v>
      </c>
      <c r="DX279" s="13">
        <f t="shared" si="782"/>
        <v>0</v>
      </c>
      <c r="DY279" s="13">
        <f t="shared" si="783"/>
        <v>0</v>
      </c>
      <c r="DZ279" s="13">
        <f t="shared" si="784"/>
        <v>0</v>
      </c>
      <c r="EA279" s="13">
        <f t="shared" si="785"/>
        <v>0</v>
      </c>
      <c r="EB279" s="13">
        <f t="shared" si="786"/>
        <v>0</v>
      </c>
      <c r="EC279" s="13">
        <f t="shared" si="787"/>
        <v>0</v>
      </c>
      <c r="ED279" s="13">
        <f t="shared" si="788"/>
        <v>0</v>
      </c>
      <c r="EE279" s="13">
        <f t="shared" si="789"/>
        <v>0</v>
      </c>
      <c r="EF279" s="13">
        <f t="shared" si="790"/>
        <v>0</v>
      </c>
      <c r="EG279" s="13">
        <f t="shared" si="791"/>
        <v>0</v>
      </c>
      <c r="EH279" s="13">
        <f t="shared" si="792"/>
        <v>0</v>
      </c>
      <c r="EI279" s="13">
        <f t="shared" si="793"/>
        <v>0</v>
      </c>
      <c r="EJ279" s="13">
        <f t="shared" si="794"/>
        <v>0</v>
      </c>
      <c r="EK279" s="13">
        <f t="shared" si="795"/>
        <v>1</v>
      </c>
      <c r="EL279" s="13">
        <f t="shared" si="796"/>
        <v>0</v>
      </c>
      <c r="EM279" s="13">
        <f t="shared" si="797"/>
        <v>0</v>
      </c>
      <c r="EN279" s="13">
        <f t="shared" si="798"/>
        <v>0</v>
      </c>
      <c r="EO279" s="13">
        <f t="shared" si="799"/>
        <v>0</v>
      </c>
      <c r="EP279" s="13">
        <f t="shared" si="800"/>
        <v>0</v>
      </c>
      <c r="EQ279" s="13">
        <f t="shared" si="801"/>
        <v>0</v>
      </c>
      <c r="ER279" s="13">
        <f t="shared" si="802"/>
        <v>0</v>
      </c>
      <c r="ES279" s="13">
        <f t="shared" si="803"/>
        <v>0</v>
      </c>
      <c r="ET279" s="13">
        <f t="shared" si="804"/>
        <v>0</v>
      </c>
      <c r="EU279" s="13">
        <f t="shared" si="805"/>
        <v>0</v>
      </c>
      <c r="EV279" s="13">
        <f t="shared" si="806"/>
        <v>0</v>
      </c>
      <c r="EW279" s="13">
        <f t="shared" si="807"/>
        <v>0</v>
      </c>
      <c r="EX279" s="13">
        <f t="shared" si="808"/>
        <v>0</v>
      </c>
      <c r="EY279" s="13">
        <f t="shared" si="809"/>
        <v>0</v>
      </c>
      <c r="EZ279" s="13">
        <f t="shared" si="810"/>
        <v>0</v>
      </c>
      <c r="FA279" s="13">
        <f t="shared" si="811"/>
        <v>0</v>
      </c>
      <c r="FB279" s="13">
        <f t="shared" si="812"/>
        <v>0</v>
      </c>
      <c r="FC279" s="13">
        <f t="shared" si="813"/>
        <v>0</v>
      </c>
      <c r="FD279" s="13">
        <f t="shared" si="814"/>
        <v>0</v>
      </c>
      <c r="FE279" s="13">
        <f t="shared" si="815"/>
        <v>0</v>
      </c>
      <c r="FF279" s="13">
        <f t="shared" si="816"/>
        <v>0</v>
      </c>
      <c r="FG279" s="13">
        <f t="shared" si="817"/>
        <v>0</v>
      </c>
      <c r="FH279" s="13">
        <f t="shared" si="818"/>
        <v>0</v>
      </c>
      <c r="FI279" s="13">
        <f t="shared" si="819"/>
        <v>0</v>
      </c>
      <c r="FJ279" s="13">
        <f t="shared" si="820"/>
        <v>0</v>
      </c>
      <c r="FK279" s="13">
        <f t="shared" si="821"/>
        <v>0</v>
      </c>
      <c r="FL279" s="13">
        <f t="shared" si="822"/>
        <v>0</v>
      </c>
      <c r="FM279" s="13">
        <f t="shared" si="823"/>
        <v>0</v>
      </c>
      <c r="FN279" s="13">
        <f t="shared" si="824"/>
        <v>0</v>
      </c>
      <c r="FO279" s="13">
        <f t="shared" si="825"/>
        <v>0</v>
      </c>
      <c r="FP279" s="13">
        <f t="shared" si="826"/>
        <v>0</v>
      </c>
      <c r="FQ279" s="13">
        <f t="shared" si="827"/>
        <v>0</v>
      </c>
      <c r="FR279" s="13">
        <f t="shared" si="828"/>
        <v>0</v>
      </c>
      <c r="FS279" s="13">
        <f t="shared" si="829"/>
        <v>0</v>
      </c>
      <c r="FT279" s="13">
        <f t="shared" si="830"/>
        <v>0</v>
      </c>
      <c r="FU279" s="13">
        <f t="shared" si="831"/>
        <v>0</v>
      </c>
      <c r="FV279" s="13">
        <f t="shared" si="832"/>
        <v>0</v>
      </c>
      <c r="FW279" s="13">
        <f t="shared" si="833"/>
        <v>0</v>
      </c>
      <c r="FX279" s="13">
        <f t="shared" si="834"/>
        <v>0</v>
      </c>
      <c r="FY279" s="13">
        <f t="shared" si="835"/>
        <v>0</v>
      </c>
      <c r="FZ279" s="13">
        <f t="shared" si="836"/>
        <v>0</v>
      </c>
      <c r="GA279" s="13">
        <f t="shared" si="837"/>
        <v>0</v>
      </c>
      <c r="GB279" s="13">
        <f t="shared" si="838"/>
        <v>0</v>
      </c>
      <c r="GC279" s="13">
        <f t="shared" si="839"/>
        <v>0</v>
      </c>
      <c r="GD279" s="13">
        <f t="shared" si="840"/>
        <v>0</v>
      </c>
      <c r="GE279" s="13">
        <f t="shared" si="841"/>
        <v>0</v>
      </c>
      <c r="GF279" s="13">
        <f t="shared" si="842"/>
        <v>0</v>
      </c>
      <c r="GG279" s="13">
        <f t="shared" si="843"/>
        <v>0</v>
      </c>
      <c r="GH279" s="30">
        <f t="shared" si="844"/>
        <v>2</v>
      </c>
    </row>
    <row r="280" spans="1:190">
      <c r="A280" s="2">
        <f>'database including 834 studies'!A280</f>
        <v>279</v>
      </c>
      <c r="B280" s="2">
        <f>'database including 834 studies'!J280</f>
        <v>1</v>
      </c>
      <c r="C280" s="2">
        <f>'database including 834 studies'!K280</f>
        <v>3</v>
      </c>
      <c r="D280" s="2">
        <f>'database including 834 studies'!L280</f>
        <v>0</v>
      </c>
      <c r="E280" s="2">
        <f>'database including 834 studies'!M280</f>
        <v>1</v>
      </c>
      <c r="F280" s="2">
        <f>'database including 834 studies'!N280</f>
        <v>1</v>
      </c>
      <c r="G280" s="2">
        <f>'database including 834 studies'!O280</f>
        <v>0</v>
      </c>
      <c r="H280" s="2">
        <f>'database including 834 studies'!P280</f>
        <v>1</v>
      </c>
      <c r="I280" s="2">
        <f>'database including 834 studies'!Q280</f>
        <v>0</v>
      </c>
      <c r="J280" s="2">
        <f>'database including 834 studies'!R280</f>
        <v>2018</v>
      </c>
      <c r="K280" s="29">
        <f>'database including 834 studies'!A810</f>
        <v>809</v>
      </c>
      <c r="L280" s="2">
        <f>'database including 834 studies'!J810</f>
        <v>0</v>
      </c>
      <c r="M280" s="2">
        <f>'database including 834 studies'!K810</f>
        <v>2</v>
      </c>
      <c r="N280" s="2">
        <f>'database including 834 studies'!L810</f>
        <v>1</v>
      </c>
      <c r="O280" s="2">
        <f>'database including 834 studies'!M810</f>
        <v>0</v>
      </c>
      <c r="P280" s="2">
        <f>'database including 834 studies'!N810</f>
        <v>0</v>
      </c>
      <c r="Q280" s="2">
        <f>'database including 834 studies'!O810</f>
        <v>1</v>
      </c>
      <c r="R280" s="2">
        <f>'database including 834 studies'!P810</f>
        <v>0</v>
      </c>
      <c r="S280" s="2">
        <f>'database including 834 studies'!Q810</f>
        <v>0</v>
      </c>
      <c r="T280" s="2">
        <f>'database including 834 studies'!R810</f>
        <v>2019</v>
      </c>
      <c r="V280" s="13">
        <f t="shared" si="676"/>
        <v>0</v>
      </c>
      <c r="W280" s="13">
        <f t="shared" si="677"/>
        <v>0</v>
      </c>
      <c r="X280" s="13">
        <f t="shared" si="678"/>
        <v>0</v>
      </c>
      <c r="Y280" s="13">
        <f t="shared" si="679"/>
        <v>0</v>
      </c>
      <c r="Z280" s="13">
        <f t="shared" si="680"/>
        <v>0</v>
      </c>
      <c r="AA280" s="13">
        <f t="shared" si="681"/>
        <v>0</v>
      </c>
      <c r="AB280" s="13">
        <f t="shared" si="682"/>
        <v>0</v>
      </c>
      <c r="AC280" s="13">
        <f t="shared" si="683"/>
        <v>0</v>
      </c>
      <c r="AD280" s="13">
        <f t="shared" si="684"/>
        <v>0</v>
      </c>
      <c r="AE280" s="13">
        <f t="shared" si="685"/>
        <v>0</v>
      </c>
      <c r="AF280" s="13">
        <f t="shared" si="686"/>
        <v>0</v>
      </c>
      <c r="AG280" s="13">
        <f t="shared" si="687"/>
        <v>0</v>
      </c>
      <c r="AH280" s="13">
        <f t="shared" si="688"/>
        <v>0</v>
      </c>
      <c r="AI280" s="13">
        <f t="shared" si="689"/>
        <v>0</v>
      </c>
      <c r="AJ280" s="13">
        <f t="shared" si="690"/>
        <v>0</v>
      </c>
      <c r="AK280" s="13">
        <f t="shared" si="691"/>
        <v>0</v>
      </c>
      <c r="AL280" s="13">
        <f t="shared" si="692"/>
        <v>0</v>
      </c>
      <c r="AM280" s="13">
        <f t="shared" si="693"/>
        <v>0</v>
      </c>
      <c r="AN280" s="13">
        <f t="shared" si="694"/>
        <v>0</v>
      </c>
      <c r="AO280" s="13">
        <f t="shared" si="695"/>
        <v>0</v>
      </c>
      <c r="AP280" s="13">
        <f t="shared" si="696"/>
        <v>0</v>
      </c>
      <c r="AQ280" s="13">
        <f t="shared" si="697"/>
        <v>0</v>
      </c>
      <c r="AR280" s="13">
        <f t="shared" si="698"/>
        <v>0</v>
      </c>
      <c r="AS280" s="13">
        <f t="shared" si="699"/>
        <v>0</v>
      </c>
      <c r="AT280" s="13">
        <f t="shared" si="700"/>
        <v>0</v>
      </c>
      <c r="AU280" s="13">
        <f t="shared" si="701"/>
        <v>0</v>
      </c>
      <c r="AV280" s="13">
        <f t="shared" si="702"/>
        <v>0</v>
      </c>
      <c r="AW280" s="13">
        <f t="shared" si="703"/>
        <v>0</v>
      </c>
      <c r="AX280" s="13">
        <f t="shared" si="704"/>
        <v>0</v>
      </c>
      <c r="AY280" s="13">
        <f t="shared" si="705"/>
        <v>0</v>
      </c>
      <c r="AZ280" s="13">
        <f t="shared" si="706"/>
        <v>0</v>
      </c>
      <c r="BA280" s="13">
        <f t="shared" si="707"/>
        <v>0</v>
      </c>
      <c r="BB280" s="13">
        <f t="shared" si="708"/>
        <v>0</v>
      </c>
      <c r="BC280" s="13">
        <f t="shared" si="709"/>
        <v>0</v>
      </c>
      <c r="BD280" s="13">
        <f t="shared" si="710"/>
        <v>0</v>
      </c>
      <c r="BE280" s="13">
        <f t="shared" si="711"/>
        <v>0</v>
      </c>
      <c r="BF280" s="13">
        <f t="shared" si="712"/>
        <v>0</v>
      </c>
      <c r="BG280" s="13">
        <f t="shared" si="713"/>
        <v>0</v>
      </c>
      <c r="BH280" s="13">
        <f t="shared" si="714"/>
        <v>0</v>
      </c>
      <c r="BI280" s="13">
        <f t="shared" si="715"/>
        <v>0</v>
      </c>
      <c r="BJ280" s="13">
        <f t="shared" si="716"/>
        <v>0</v>
      </c>
      <c r="BK280" s="13">
        <f t="shared" si="717"/>
        <v>0</v>
      </c>
      <c r="BL280" s="13">
        <f t="shared" si="718"/>
        <v>0</v>
      </c>
      <c r="BM280" s="13">
        <f t="shared" si="719"/>
        <v>1</v>
      </c>
      <c r="BN280" s="13">
        <f t="shared" si="720"/>
        <v>0</v>
      </c>
      <c r="BO280" s="13">
        <f t="shared" si="721"/>
        <v>0</v>
      </c>
      <c r="BP280" s="13">
        <f t="shared" si="722"/>
        <v>0</v>
      </c>
      <c r="BQ280" s="13">
        <f t="shared" si="723"/>
        <v>0</v>
      </c>
      <c r="BR280" s="13">
        <f t="shared" si="724"/>
        <v>0</v>
      </c>
      <c r="BS280" s="13">
        <f t="shared" si="725"/>
        <v>0</v>
      </c>
      <c r="BT280" s="13">
        <f t="shared" si="726"/>
        <v>0</v>
      </c>
      <c r="BU280" s="13">
        <f t="shared" si="727"/>
        <v>0</v>
      </c>
      <c r="BV280" s="13">
        <f t="shared" si="728"/>
        <v>0</v>
      </c>
      <c r="BW280" s="13">
        <f t="shared" si="729"/>
        <v>0</v>
      </c>
      <c r="BX280" s="13">
        <f t="shared" si="730"/>
        <v>0</v>
      </c>
      <c r="BY280" s="13">
        <f t="shared" si="731"/>
        <v>0</v>
      </c>
      <c r="BZ280" s="13">
        <f t="shared" si="732"/>
        <v>0</v>
      </c>
      <c r="CA280" s="13">
        <f t="shared" si="733"/>
        <v>0</v>
      </c>
      <c r="CB280" s="13">
        <f t="shared" si="734"/>
        <v>0</v>
      </c>
      <c r="CC280" s="13">
        <f t="shared" si="735"/>
        <v>0</v>
      </c>
      <c r="CD280" s="13">
        <f t="shared" si="736"/>
        <v>0</v>
      </c>
      <c r="CE280" s="13">
        <f t="shared" si="737"/>
        <v>0</v>
      </c>
      <c r="CF280" s="13">
        <f t="shared" si="738"/>
        <v>0</v>
      </c>
      <c r="CG280" s="13">
        <f t="shared" si="739"/>
        <v>0</v>
      </c>
      <c r="CH280" s="13">
        <f t="shared" si="740"/>
        <v>0</v>
      </c>
      <c r="CI280" s="13">
        <f t="shared" si="741"/>
        <v>0</v>
      </c>
      <c r="CJ280" s="13">
        <f t="shared" si="742"/>
        <v>0</v>
      </c>
      <c r="CK280" s="13">
        <f t="shared" si="743"/>
        <v>0</v>
      </c>
      <c r="CL280" s="13">
        <f t="shared" si="744"/>
        <v>0</v>
      </c>
      <c r="CM280" s="13">
        <f t="shared" si="745"/>
        <v>0</v>
      </c>
      <c r="CN280" s="13">
        <f t="shared" si="746"/>
        <v>0</v>
      </c>
      <c r="CO280" s="13">
        <f t="shared" si="747"/>
        <v>0</v>
      </c>
      <c r="CP280" s="13">
        <f t="shared" si="748"/>
        <v>0</v>
      </c>
      <c r="CQ280" s="13">
        <f t="shared" si="749"/>
        <v>0</v>
      </c>
      <c r="CR280" s="13">
        <f t="shared" si="750"/>
        <v>0</v>
      </c>
      <c r="CS280" s="13">
        <f t="shared" si="751"/>
        <v>0</v>
      </c>
      <c r="CT280" s="13">
        <f t="shared" si="752"/>
        <v>0</v>
      </c>
      <c r="CU280" s="13">
        <f t="shared" si="753"/>
        <v>0</v>
      </c>
      <c r="CV280" s="13">
        <f t="shared" si="754"/>
        <v>0</v>
      </c>
      <c r="CW280" s="13">
        <f t="shared" si="755"/>
        <v>0</v>
      </c>
      <c r="CX280" s="13">
        <f t="shared" si="756"/>
        <v>0</v>
      </c>
      <c r="CY280" s="13">
        <f t="shared" si="757"/>
        <v>0</v>
      </c>
      <c r="CZ280" s="13">
        <f t="shared" si="758"/>
        <v>0</v>
      </c>
      <c r="DA280" s="13">
        <f t="shared" si="759"/>
        <v>0</v>
      </c>
      <c r="DB280" s="13">
        <f t="shared" si="760"/>
        <v>0</v>
      </c>
      <c r="DC280" s="13">
        <f t="shared" si="761"/>
        <v>0</v>
      </c>
      <c r="DD280" s="13">
        <f t="shared" si="762"/>
        <v>0</v>
      </c>
      <c r="DE280" s="13">
        <f t="shared" si="763"/>
        <v>0</v>
      </c>
      <c r="DF280" s="13">
        <f t="shared" si="764"/>
        <v>0</v>
      </c>
      <c r="DG280" s="13">
        <f t="shared" si="765"/>
        <v>0</v>
      </c>
      <c r="DH280" s="13">
        <f t="shared" si="766"/>
        <v>0</v>
      </c>
      <c r="DI280" s="13">
        <f t="shared" si="767"/>
        <v>0</v>
      </c>
      <c r="DJ280" s="13">
        <f t="shared" si="768"/>
        <v>0</v>
      </c>
      <c r="DK280" s="13">
        <f t="shared" si="769"/>
        <v>0</v>
      </c>
      <c r="DL280" s="13">
        <f t="shared" si="770"/>
        <v>0</v>
      </c>
      <c r="DM280" s="13">
        <f t="shared" si="771"/>
        <v>0</v>
      </c>
      <c r="DN280" s="13">
        <f t="shared" si="772"/>
        <v>0</v>
      </c>
      <c r="DO280" s="13">
        <f t="shared" si="773"/>
        <v>0</v>
      </c>
      <c r="DP280" s="13">
        <f t="shared" si="774"/>
        <v>0</v>
      </c>
      <c r="DQ280" s="13">
        <f t="shared" si="775"/>
        <v>0</v>
      </c>
      <c r="DR280" s="13">
        <f t="shared" si="776"/>
        <v>0</v>
      </c>
      <c r="DS280" s="13">
        <f t="shared" si="777"/>
        <v>0</v>
      </c>
      <c r="DT280" s="13">
        <f t="shared" si="778"/>
        <v>0</v>
      </c>
      <c r="DU280" s="13">
        <f t="shared" si="779"/>
        <v>0</v>
      </c>
      <c r="DV280" s="13">
        <f t="shared" si="780"/>
        <v>0</v>
      </c>
      <c r="DW280" s="13">
        <f t="shared" si="781"/>
        <v>0</v>
      </c>
      <c r="DX280" s="13">
        <f t="shared" si="782"/>
        <v>0</v>
      </c>
      <c r="DY280" s="13">
        <f t="shared" si="783"/>
        <v>0</v>
      </c>
      <c r="DZ280" s="13">
        <f t="shared" si="784"/>
        <v>0</v>
      </c>
      <c r="EA280" s="13">
        <f t="shared" si="785"/>
        <v>0</v>
      </c>
      <c r="EB280" s="13">
        <f t="shared" si="786"/>
        <v>0</v>
      </c>
      <c r="EC280" s="13">
        <f t="shared" si="787"/>
        <v>0</v>
      </c>
      <c r="ED280" s="13">
        <f t="shared" si="788"/>
        <v>0</v>
      </c>
      <c r="EE280" s="13">
        <f t="shared" si="789"/>
        <v>0</v>
      </c>
      <c r="EF280" s="13">
        <f t="shared" si="790"/>
        <v>0</v>
      </c>
      <c r="EG280" s="13">
        <f t="shared" si="791"/>
        <v>0</v>
      </c>
      <c r="EH280" s="13">
        <f t="shared" si="792"/>
        <v>1</v>
      </c>
      <c r="EI280" s="13">
        <f t="shared" si="793"/>
        <v>0</v>
      </c>
      <c r="EJ280" s="13">
        <f t="shared" si="794"/>
        <v>0</v>
      </c>
      <c r="EK280" s="13">
        <f t="shared" si="795"/>
        <v>0</v>
      </c>
      <c r="EL280" s="13">
        <f t="shared" si="796"/>
        <v>0</v>
      </c>
      <c r="EM280" s="13">
        <f t="shared" si="797"/>
        <v>0</v>
      </c>
      <c r="EN280" s="13">
        <f t="shared" si="798"/>
        <v>0</v>
      </c>
      <c r="EO280" s="13">
        <f t="shared" si="799"/>
        <v>0</v>
      </c>
      <c r="EP280" s="13">
        <f t="shared" si="800"/>
        <v>0</v>
      </c>
      <c r="EQ280" s="13">
        <f t="shared" si="801"/>
        <v>0</v>
      </c>
      <c r="ER280" s="13">
        <f t="shared" si="802"/>
        <v>0</v>
      </c>
      <c r="ES280" s="13">
        <f t="shared" si="803"/>
        <v>0</v>
      </c>
      <c r="ET280" s="13">
        <f t="shared" si="804"/>
        <v>0</v>
      </c>
      <c r="EU280" s="13">
        <f t="shared" si="805"/>
        <v>0</v>
      </c>
      <c r="EV280" s="13">
        <f t="shared" si="806"/>
        <v>0</v>
      </c>
      <c r="EW280" s="13">
        <f t="shared" si="807"/>
        <v>0</v>
      </c>
      <c r="EX280" s="13">
        <f t="shared" si="808"/>
        <v>0</v>
      </c>
      <c r="EY280" s="13">
        <f t="shared" si="809"/>
        <v>0</v>
      </c>
      <c r="EZ280" s="13">
        <f t="shared" si="810"/>
        <v>0</v>
      </c>
      <c r="FA280" s="13">
        <f t="shared" si="811"/>
        <v>0</v>
      </c>
      <c r="FB280" s="13">
        <f t="shared" si="812"/>
        <v>0</v>
      </c>
      <c r="FC280" s="13">
        <f t="shared" si="813"/>
        <v>0</v>
      </c>
      <c r="FD280" s="13">
        <f t="shared" si="814"/>
        <v>0</v>
      </c>
      <c r="FE280" s="13">
        <f t="shared" si="815"/>
        <v>0</v>
      </c>
      <c r="FF280" s="13">
        <f t="shared" si="816"/>
        <v>0</v>
      </c>
      <c r="FG280" s="13">
        <f t="shared" si="817"/>
        <v>0</v>
      </c>
      <c r="FH280" s="13">
        <f t="shared" si="818"/>
        <v>0</v>
      </c>
      <c r="FI280" s="13">
        <f t="shared" si="819"/>
        <v>0</v>
      </c>
      <c r="FJ280" s="13">
        <f t="shared" si="820"/>
        <v>0</v>
      </c>
      <c r="FK280" s="13">
        <f t="shared" si="821"/>
        <v>0</v>
      </c>
      <c r="FL280" s="13">
        <f t="shared" si="822"/>
        <v>0</v>
      </c>
      <c r="FM280" s="13">
        <f t="shared" si="823"/>
        <v>0</v>
      </c>
      <c r="FN280" s="13">
        <f t="shared" si="824"/>
        <v>0</v>
      </c>
      <c r="FO280" s="13">
        <f t="shared" si="825"/>
        <v>0</v>
      </c>
      <c r="FP280" s="13">
        <f t="shared" si="826"/>
        <v>0</v>
      </c>
      <c r="FQ280" s="13">
        <f t="shared" si="827"/>
        <v>0</v>
      </c>
      <c r="FR280" s="13">
        <f t="shared" si="828"/>
        <v>0</v>
      </c>
      <c r="FS280" s="13">
        <f t="shared" si="829"/>
        <v>0</v>
      </c>
      <c r="FT280" s="13">
        <f t="shared" si="830"/>
        <v>0</v>
      </c>
      <c r="FU280" s="13">
        <f t="shared" si="831"/>
        <v>0</v>
      </c>
      <c r="FV280" s="13">
        <f t="shared" si="832"/>
        <v>0</v>
      </c>
      <c r="FW280" s="13">
        <f t="shared" si="833"/>
        <v>0</v>
      </c>
      <c r="FX280" s="13">
        <f t="shared" si="834"/>
        <v>0</v>
      </c>
      <c r="FY280" s="13">
        <f t="shared" si="835"/>
        <v>0</v>
      </c>
      <c r="FZ280" s="13">
        <f t="shared" si="836"/>
        <v>0</v>
      </c>
      <c r="GA280" s="13">
        <f t="shared" si="837"/>
        <v>0</v>
      </c>
      <c r="GB280" s="13">
        <f t="shared" si="838"/>
        <v>0</v>
      </c>
      <c r="GC280" s="13">
        <f t="shared" si="839"/>
        <v>0</v>
      </c>
      <c r="GD280" s="13">
        <f t="shared" si="840"/>
        <v>0</v>
      </c>
      <c r="GE280" s="13">
        <f t="shared" si="841"/>
        <v>0</v>
      </c>
      <c r="GF280" s="13">
        <f t="shared" si="842"/>
        <v>0</v>
      </c>
      <c r="GG280" s="13">
        <f t="shared" si="843"/>
        <v>0</v>
      </c>
      <c r="GH280" s="30">
        <f t="shared" si="844"/>
        <v>2</v>
      </c>
    </row>
    <row r="281" spans="1:190">
      <c r="A281" s="2">
        <f>'database including 834 studies'!A281</f>
        <v>280</v>
      </c>
      <c r="B281" s="2">
        <f>'database including 834 studies'!J281</f>
        <v>1</v>
      </c>
      <c r="C281" s="2">
        <f>'database including 834 studies'!K281</f>
        <v>3</v>
      </c>
      <c r="D281" s="2">
        <f>'database including 834 studies'!L281</f>
        <v>1</v>
      </c>
      <c r="E281" s="2">
        <f>'database including 834 studies'!M281</f>
        <v>1</v>
      </c>
      <c r="F281" s="2">
        <f>'database including 834 studies'!N281</f>
        <v>0</v>
      </c>
      <c r="G281" s="2">
        <f>'database including 834 studies'!O281</f>
        <v>1</v>
      </c>
      <c r="H281" s="2">
        <f>'database including 834 studies'!P281</f>
        <v>0</v>
      </c>
      <c r="I281" s="2">
        <f>'database including 834 studies'!Q281</f>
        <v>0</v>
      </c>
      <c r="J281" s="2">
        <f>'database including 834 studies'!R281</f>
        <v>2022</v>
      </c>
      <c r="K281" s="29">
        <f>'database including 834 studies'!A811</f>
        <v>810</v>
      </c>
      <c r="L281" s="2">
        <f>'database including 834 studies'!J811</f>
        <v>0</v>
      </c>
      <c r="M281" s="2">
        <f>'database including 834 studies'!K811</f>
        <v>2</v>
      </c>
      <c r="N281" s="2">
        <f>'database including 834 studies'!L811</f>
        <v>0</v>
      </c>
      <c r="O281" s="2">
        <f>'database including 834 studies'!M811</f>
        <v>1</v>
      </c>
      <c r="P281" s="2">
        <f>'database including 834 studies'!N811</f>
        <v>0</v>
      </c>
      <c r="Q281" s="2">
        <f>'database including 834 studies'!O811</f>
        <v>1</v>
      </c>
      <c r="R281" s="2">
        <f>'database including 834 studies'!P811</f>
        <v>0</v>
      </c>
      <c r="S281" s="2">
        <f>'database including 834 studies'!Q811</f>
        <v>0</v>
      </c>
      <c r="T281" s="2">
        <f>'database including 834 studies'!R811</f>
        <v>2014</v>
      </c>
      <c r="V281" s="13">
        <f t="shared" si="676"/>
        <v>0</v>
      </c>
      <c r="W281" s="13">
        <f t="shared" si="677"/>
        <v>0</v>
      </c>
      <c r="X281" s="13">
        <f t="shared" si="678"/>
        <v>0</v>
      </c>
      <c r="Y281" s="13">
        <f t="shared" si="679"/>
        <v>0</v>
      </c>
      <c r="Z281" s="13">
        <f t="shared" si="680"/>
        <v>0</v>
      </c>
      <c r="AA281" s="13">
        <f t="shared" si="681"/>
        <v>0</v>
      </c>
      <c r="AB281" s="13">
        <f t="shared" si="682"/>
        <v>0</v>
      </c>
      <c r="AC281" s="13">
        <f t="shared" si="683"/>
        <v>0</v>
      </c>
      <c r="AD281" s="13">
        <f t="shared" si="684"/>
        <v>0</v>
      </c>
      <c r="AE281" s="13">
        <f t="shared" si="685"/>
        <v>0</v>
      </c>
      <c r="AF281" s="13">
        <f t="shared" si="686"/>
        <v>0</v>
      </c>
      <c r="AG281" s="13">
        <f t="shared" si="687"/>
        <v>0</v>
      </c>
      <c r="AH281" s="13">
        <f t="shared" si="688"/>
        <v>0</v>
      </c>
      <c r="AI281" s="13">
        <f t="shared" si="689"/>
        <v>0</v>
      </c>
      <c r="AJ281" s="13">
        <f t="shared" si="690"/>
        <v>0</v>
      </c>
      <c r="AK281" s="13">
        <f t="shared" si="691"/>
        <v>0</v>
      </c>
      <c r="AL281" s="13">
        <f t="shared" si="692"/>
        <v>0</v>
      </c>
      <c r="AM281" s="13">
        <f t="shared" si="693"/>
        <v>0</v>
      </c>
      <c r="AN281" s="13">
        <f t="shared" si="694"/>
        <v>0</v>
      </c>
      <c r="AO281" s="13">
        <f t="shared" si="695"/>
        <v>0</v>
      </c>
      <c r="AP281" s="13">
        <f t="shared" si="696"/>
        <v>0</v>
      </c>
      <c r="AQ281" s="13">
        <f t="shared" si="697"/>
        <v>0</v>
      </c>
      <c r="AR281" s="13">
        <f t="shared" si="698"/>
        <v>0</v>
      </c>
      <c r="AS281" s="13">
        <f t="shared" si="699"/>
        <v>0</v>
      </c>
      <c r="AT281" s="13">
        <f t="shared" si="700"/>
        <v>0</v>
      </c>
      <c r="AU281" s="13">
        <f t="shared" si="701"/>
        <v>0</v>
      </c>
      <c r="AV281" s="13">
        <f t="shared" si="702"/>
        <v>0</v>
      </c>
      <c r="AW281" s="13">
        <f t="shared" si="703"/>
        <v>0</v>
      </c>
      <c r="AX281" s="13">
        <f t="shared" si="704"/>
        <v>0</v>
      </c>
      <c r="AY281" s="13">
        <f t="shared" si="705"/>
        <v>0</v>
      </c>
      <c r="AZ281" s="13">
        <f t="shared" si="706"/>
        <v>0</v>
      </c>
      <c r="BA281" s="13">
        <f t="shared" si="707"/>
        <v>0</v>
      </c>
      <c r="BB281" s="13">
        <f t="shared" si="708"/>
        <v>0</v>
      </c>
      <c r="BC281" s="13">
        <f t="shared" si="709"/>
        <v>0</v>
      </c>
      <c r="BD281" s="13">
        <f t="shared" si="710"/>
        <v>0</v>
      </c>
      <c r="BE281" s="13">
        <f t="shared" si="711"/>
        <v>0</v>
      </c>
      <c r="BF281" s="13">
        <f t="shared" si="712"/>
        <v>0</v>
      </c>
      <c r="BG281" s="13">
        <f t="shared" si="713"/>
        <v>0</v>
      </c>
      <c r="BH281" s="13">
        <f t="shared" si="714"/>
        <v>0</v>
      </c>
      <c r="BI281" s="13">
        <f t="shared" si="715"/>
        <v>0</v>
      </c>
      <c r="BJ281" s="13">
        <f t="shared" si="716"/>
        <v>0</v>
      </c>
      <c r="BK281" s="13">
        <f t="shared" si="717"/>
        <v>0</v>
      </c>
      <c r="BL281" s="13">
        <f t="shared" si="718"/>
        <v>0</v>
      </c>
      <c r="BM281" s="13">
        <f t="shared" si="719"/>
        <v>0</v>
      </c>
      <c r="BN281" s="13">
        <f t="shared" si="720"/>
        <v>0</v>
      </c>
      <c r="BO281" s="13">
        <f t="shared" si="721"/>
        <v>0</v>
      </c>
      <c r="BP281" s="13">
        <f t="shared" si="722"/>
        <v>0</v>
      </c>
      <c r="BQ281" s="13">
        <f t="shared" si="723"/>
        <v>1</v>
      </c>
      <c r="BR281" s="13">
        <f t="shared" si="724"/>
        <v>0</v>
      </c>
      <c r="BS281" s="13">
        <f t="shared" si="725"/>
        <v>0</v>
      </c>
      <c r="BT281" s="13">
        <f t="shared" si="726"/>
        <v>0</v>
      </c>
      <c r="BU281" s="13">
        <f t="shared" si="727"/>
        <v>0</v>
      </c>
      <c r="BV281" s="13">
        <f t="shared" si="728"/>
        <v>0</v>
      </c>
      <c r="BW281" s="13">
        <f t="shared" si="729"/>
        <v>0</v>
      </c>
      <c r="BX281" s="13">
        <f t="shared" si="730"/>
        <v>0</v>
      </c>
      <c r="BY281" s="13">
        <f t="shared" si="731"/>
        <v>0</v>
      </c>
      <c r="BZ281" s="13">
        <f t="shared" si="732"/>
        <v>0</v>
      </c>
      <c r="CA281" s="13">
        <f t="shared" si="733"/>
        <v>0</v>
      </c>
      <c r="CB281" s="13">
        <f t="shared" si="734"/>
        <v>0</v>
      </c>
      <c r="CC281" s="13">
        <f t="shared" si="735"/>
        <v>0</v>
      </c>
      <c r="CD281" s="13">
        <f t="shared" si="736"/>
        <v>0</v>
      </c>
      <c r="CE281" s="13">
        <f t="shared" si="737"/>
        <v>0</v>
      </c>
      <c r="CF281" s="13">
        <f t="shared" si="738"/>
        <v>0</v>
      </c>
      <c r="CG281" s="13">
        <f t="shared" si="739"/>
        <v>0</v>
      </c>
      <c r="CH281" s="13">
        <f t="shared" si="740"/>
        <v>0</v>
      </c>
      <c r="CI281" s="13">
        <f t="shared" si="741"/>
        <v>0</v>
      </c>
      <c r="CJ281" s="13">
        <f t="shared" si="742"/>
        <v>0</v>
      </c>
      <c r="CK281" s="13">
        <f t="shared" si="743"/>
        <v>0</v>
      </c>
      <c r="CL281" s="13">
        <f t="shared" si="744"/>
        <v>0</v>
      </c>
      <c r="CM281" s="13">
        <f t="shared" si="745"/>
        <v>0</v>
      </c>
      <c r="CN281" s="13">
        <f t="shared" si="746"/>
        <v>0</v>
      </c>
      <c r="CO281" s="13">
        <f t="shared" si="747"/>
        <v>0</v>
      </c>
      <c r="CP281" s="13">
        <f t="shared" si="748"/>
        <v>0</v>
      </c>
      <c r="CQ281" s="13">
        <f t="shared" si="749"/>
        <v>0</v>
      </c>
      <c r="CR281" s="13">
        <f t="shared" si="750"/>
        <v>0</v>
      </c>
      <c r="CS281" s="13">
        <f t="shared" si="751"/>
        <v>0</v>
      </c>
      <c r="CT281" s="13">
        <f t="shared" si="752"/>
        <v>0</v>
      </c>
      <c r="CU281" s="13">
        <f t="shared" si="753"/>
        <v>0</v>
      </c>
      <c r="CV281" s="13">
        <f t="shared" si="754"/>
        <v>0</v>
      </c>
      <c r="CW281" s="13">
        <f t="shared" si="755"/>
        <v>0</v>
      </c>
      <c r="CX281" s="13">
        <f t="shared" si="756"/>
        <v>0</v>
      </c>
      <c r="CY281" s="13">
        <f t="shared" si="757"/>
        <v>0</v>
      </c>
      <c r="CZ281" s="13">
        <f t="shared" si="758"/>
        <v>0</v>
      </c>
      <c r="DA281" s="13">
        <f t="shared" si="759"/>
        <v>0</v>
      </c>
      <c r="DB281" s="13">
        <f t="shared" si="760"/>
        <v>0</v>
      </c>
      <c r="DC281" s="13">
        <f t="shared" si="761"/>
        <v>0</v>
      </c>
      <c r="DD281" s="13">
        <f t="shared" si="762"/>
        <v>0</v>
      </c>
      <c r="DE281" s="13">
        <f t="shared" si="763"/>
        <v>0</v>
      </c>
      <c r="DF281" s="13">
        <f t="shared" si="764"/>
        <v>0</v>
      </c>
      <c r="DG281" s="13">
        <f t="shared" si="765"/>
        <v>0</v>
      </c>
      <c r="DH281" s="13">
        <f t="shared" si="766"/>
        <v>0</v>
      </c>
      <c r="DI281" s="13">
        <f t="shared" si="767"/>
        <v>0</v>
      </c>
      <c r="DJ281" s="13">
        <f t="shared" si="768"/>
        <v>0</v>
      </c>
      <c r="DK281" s="13">
        <f t="shared" si="769"/>
        <v>0</v>
      </c>
      <c r="DL281" s="13">
        <f t="shared" si="770"/>
        <v>0</v>
      </c>
      <c r="DM281" s="13">
        <f t="shared" si="771"/>
        <v>0</v>
      </c>
      <c r="DN281" s="13">
        <f t="shared" si="772"/>
        <v>0</v>
      </c>
      <c r="DO281" s="13">
        <f t="shared" si="773"/>
        <v>0</v>
      </c>
      <c r="DP281" s="13">
        <f t="shared" si="774"/>
        <v>0</v>
      </c>
      <c r="DQ281" s="13">
        <f t="shared" si="775"/>
        <v>0</v>
      </c>
      <c r="DR281" s="13">
        <f t="shared" si="776"/>
        <v>0</v>
      </c>
      <c r="DS281" s="13">
        <f t="shared" si="777"/>
        <v>0</v>
      </c>
      <c r="DT281" s="13">
        <f t="shared" si="778"/>
        <v>0</v>
      </c>
      <c r="DU281" s="13">
        <f t="shared" si="779"/>
        <v>0</v>
      </c>
      <c r="DV281" s="13">
        <f t="shared" si="780"/>
        <v>0</v>
      </c>
      <c r="DW281" s="13">
        <f t="shared" si="781"/>
        <v>0</v>
      </c>
      <c r="DX281" s="13">
        <f t="shared" si="782"/>
        <v>0</v>
      </c>
      <c r="DY281" s="13">
        <f t="shared" si="783"/>
        <v>0</v>
      </c>
      <c r="DZ281" s="13">
        <f t="shared" si="784"/>
        <v>0</v>
      </c>
      <c r="EA281" s="13">
        <f t="shared" si="785"/>
        <v>0</v>
      </c>
      <c r="EB281" s="13">
        <f t="shared" si="786"/>
        <v>0</v>
      </c>
      <c r="EC281" s="13">
        <f t="shared" si="787"/>
        <v>1</v>
      </c>
      <c r="ED281" s="13">
        <f t="shared" si="788"/>
        <v>0</v>
      </c>
      <c r="EE281" s="13">
        <f t="shared" si="789"/>
        <v>0</v>
      </c>
      <c r="EF281" s="13">
        <f t="shared" si="790"/>
        <v>0</v>
      </c>
      <c r="EG281" s="13">
        <f t="shared" si="791"/>
        <v>0</v>
      </c>
      <c r="EH281" s="13">
        <f t="shared" si="792"/>
        <v>0</v>
      </c>
      <c r="EI281" s="13">
        <f t="shared" si="793"/>
        <v>0</v>
      </c>
      <c r="EJ281" s="13">
        <f t="shared" si="794"/>
        <v>0</v>
      </c>
      <c r="EK281" s="13">
        <f t="shared" si="795"/>
        <v>0</v>
      </c>
      <c r="EL281" s="13">
        <f t="shared" si="796"/>
        <v>0</v>
      </c>
      <c r="EM281" s="13">
        <f t="shared" si="797"/>
        <v>0</v>
      </c>
      <c r="EN281" s="13">
        <f t="shared" si="798"/>
        <v>0</v>
      </c>
      <c r="EO281" s="13">
        <f t="shared" si="799"/>
        <v>0</v>
      </c>
      <c r="EP281" s="13">
        <f t="shared" si="800"/>
        <v>0</v>
      </c>
      <c r="EQ281" s="13">
        <f t="shared" si="801"/>
        <v>0</v>
      </c>
      <c r="ER281" s="13">
        <f t="shared" si="802"/>
        <v>0</v>
      </c>
      <c r="ES281" s="13">
        <f t="shared" si="803"/>
        <v>0</v>
      </c>
      <c r="ET281" s="13">
        <f t="shared" si="804"/>
        <v>0</v>
      </c>
      <c r="EU281" s="13">
        <f t="shared" si="805"/>
        <v>0</v>
      </c>
      <c r="EV281" s="13">
        <f t="shared" si="806"/>
        <v>0</v>
      </c>
      <c r="EW281" s="13">
        <f t="shared" si="807"/>
        <v>0</v>
      </c>
      <c r="EX281" s="13">
        <f t="shared" si="808"/>
        <v>0</v>
      </c>
      <c r="EY281" s="13">
        <f t="shared" si="809"/>
        <v>0</v>
      </c>
      <c r="EZ281" s="13">
        <f t="shared" si="810"/>
        <v>0</v>
      </c>
      <c r="FA281" s="13">
        <f t="shared" si="811"/>
        <v>0</v>
      </c>
      <c r="FB281" s="13">
        <f t="shared" si="812"/>
        <v>0</v>
      </c>
      <c r="FC281" s="13">
        <f t="shared" si="813"/>
        <v>0</v>
      </c>
      <c r="FD281" s="13">
        <f t="shared" si="814"/>
        <v>0</v>
      </c>
      <c r="FE281" s="13">
        <f t="shared" si="815"/>
        <v>0</v>
      </c>
      <c r="FF281" s="13">
        <f t="shared" si="816"/>
        <v>0</v>
      </c>
      <c r="FG281" s="13">
        <f t="shared" si="817"/>
        <v>0</v>
      </c>
      <c r="FH281" s="13">
        <f t="shared" si="818"/>
        <v>0</v>
      </c>
      <c r="FI281" s="13">
        <f t="shared" si="819"/>
        <v>0</v>
      </c>
      <c r="FJ281" s="13">
        <f t="shared" si="820"/>
        <v>0</v>
      </c>
      <c r="FK281" s="13">
        <f t="shared" si="821"/>
        <v>0</v>
      </c>
      <c r="FL281" s="13">
        <f t="shared" si="822"/>
        <v>0</v>
      </c>
      <c r="FM281" s="13">
        <f t="shared" si="823"/>
        <v>0</v>
      </c>
      <c r="FN281" s="13">
        <f t="shared" si="824"/>
        <v>0</v>
      </c>
      <c r="FO281" s="13">
        <f t="shared" si="825"/>
        <v>0</v>
      </c>
      <c r="FP281" s="13">
        <f t="shared" si="826"/>
        <v>0</v>
      </c>
      <c r="FQ281" s="13">
        <f t="shared" si="827"/>
        <v>0</v>
      </c>
      <c r="FR281" s="13">
        <f t="shared" si="828"/>
        <v>0</v>
      </c>
      <c r="FS281" s="13">
        <f t="shared" si="829"/>
        <v>0</v>
      </c>
      <c r="FT281" s="13">
        <f t="shared" si="830"/>
        <v>0</v>
      </c>
      <c r="FU281" s="13">
        <f t="shared" si="831"/>
        <v>0</v>
      </c>
      <c r="FV281" s="13">
        <f t="shared" si="832"/>
        <v>0</v>
      </c>
      <c r="FW281" s="13">
        <f t="shared" si="833"/>
        <v>0</v>
      </c>
      <c r="FX281" s="13">
        <f t="shared" si="834"/>
        <v>0</v>
      </c>
      <c r="FY281" s="13">
        <f t="shared" si="835"/>
        <v>0</v>
      </c>
      <c r="FZ281" s="13">
        <f t="shared" si="836"/>
        <v>0</v>
      </c>
      <c r="GA281" s="13">
        <f t="shared" si="837"/>
        <v>0</v>
      </c>
      <c r="GB281" s="13">
        <f t="shared" si="838"/>
        <v>0</v>
      </c>
      <c r="GC281" s="13">
        <f t="shared" si="839"/>
        <v>0</v>
      </c>
      <c r="GD281" s="13">
        <f t="shared" si="840"/>
        <v>0</v>
      </c>
      <c r="GE281" s="13">
        <f t="shared" si="841"/>
        <v>0</v>
      </c>
      <c r="GF281" s="13">
        <f t="shared" si="842"/>
        <v>0</v>
      </c>
      <c r="GG281" s="13">
        <f t="shared" si="843"/>
        <v>0</v>
      </c>
      <c r="GH281" s="30">
        <f t="shared" si="844"/>
        <v>2</v>
      </c>
    </row>
    <row r="282" spans="1:190">
      <c r="A282" s="2">
        <f>'database including 834 studies'!A282</f>
        <v>281</v>
      </c>
      <c r="B282" s="2">
        <f>'database including 834 studies'!J282</f>
        <v>1</v>
      </c>
      <c r="C282" s="2">
        <f>'database including 834 studies'!K282</f>
        <v>3</v>
      </c>
      <c r="D282" s="2">
        <f>'database including 834 studies'!L282</f>
        <v>1</v>
      </c>
      <c r="E282" s="2">
        <f>'database including 834 studies'!M282</f>
        <v>1</v>
      </c>
      <c r="F282" s="2">
        <f>'database including 834 studies'!N282</f>
        <v>1</v>
      </c>
      <c r="G282" s="2">
        <f>'database including 834 studies'!O282</f>
        <v>0</v>
      </c>
      <c r="H282" s="2">
        <f>'database including 834 studies'!P282</f>
        <v>0</v>
      </c>
      <c r="I282" s="2">
        <f>'database including 834 studies'!Q282</f>
        <v>0</v>
      </c>
      <c r="J282" s="2">
        <f>'database including 834 studies'!R282</f>
        <v>2020</v>
      </c>
      <c r="K282" s="29">
        <f>'database including 834 studies'!A812</f>
        <v>811</v>
      </c>
      <c r="L282" s="2">
        <f>'database including 834 studies'!J812</f>
        <v>0</v>
      </c>
      <c r="M282" s="2">
        <f>'database including 834 studies'!K812</f>
        <v>2</v>
      </c>
      <c r="N282" s="2">
        <f>'database including 834 studies'!L812</f>
        <v>0</v>
      </c>
      <c r="O282" s="2">
        <f>'database including 834 studies'!M812</f>
        <v>1</v>
      </c>
      <c r="P282" s="2">
        <f>'database including 834 studies'!N812</f>
        <v>1</v>
      </c>
      <c r="Q282" s="2">
        <f>'database including 834 studies'!O812</f>
        <v>0</v>
      </c>
      <c r="R282" s="2">
        <f>'database including 834 studies'!P812</f>
        <v>0</v>
      </c>
      <c r="S282" s="2">
        <f>'database including 834 studies'!Q812</f>
        <v>0</v>
      </c>
      <c r="T282" s="2">
        <f>'database including 834 studies'!R812</f>
        <v>2018</v>
      </c>
      <c r="V282" s="13">
        <f t="shared" si="676"/>
        <v>0</v>
      </c>
      <c r="W282" s="13">
        <f t="shared" si="677"/>
        <v>0</v>
      </c>
      <c r="X282" s="13">
        <f t="shared" si="678"/>
        <v>0</v>
      </c>
      <c r="Y282" s="13">
        <f t="shared" si="679"/>
        <v>0</v>
      </c>
      <c r="Z282" s="13">
        <f t="shared" si="680"/>
        <v>0</v>
      </c>
      <c r="AA282" s="13">
        <f t="shared" si="681"/>
        <v>0</v>
      </c>
      <c r="AB282" s="13">
        <f t="shared" si="682"/>
        <v>0</v>
      </c>
      <c r="AC282" s="13">
        <f t="shared" si="683"/>
        <v>0</v>
      </c>
      <c r="AD282" s="13">
        <f t="shared" si="684"/>
        <v>0</v>
      </c>
      <c r="AE282" s="13">
        <f t="shared" si="685"/>
        <v>0</v>
      </c>
      <c r="AF282" s="13">
        <f t="shared" si="686"/>
        <v>0</v>
      </c>
      <c r="AG282" s="13">
        <f t="shared" si="687"/>
        <v>0</v>
      </c>
      <c r="AH282" s="13">
        <f t="shared" si="688"/>
        <v>0</v>
      </c>
      <c r="AI282" s="13">
        <f t="shared" si="689"/>
        <v>0</v>
      </c>
      <c r="AJ282" s="13">
        <f t="shared" si="690"/>
        <v>0</v>
      </c>
      <c r="AK282" s="13">
        <f t="shared" si="691"/>
        <v>0</v>
      </c>
      <c r="AL282" s="13">
        <f t="shared" si="692"/>
        <v>0</v>
      </c>
      <c r="AM282" s="13">
        <f t="shared" si="693"/>
        <v>0</v>
      </c>
      <c r="AN282" s="13">
        <f t="shared" si="694"/>
        <v>0</v>
      </c>
      <c r="AO282" s="13">
        <f t="shared" si="695"/>
        <v>0</v>
      </c>
      <c r="AP282" s="13">
        <f t="shared" si="696"/>
        <v>0</v>
      </c>
      <c r="AQ282" s="13">
        <f t="shared" si="697"/>
        <v>0</v>
      </c>
      <c r="AR282" s="13">
        <f t="shared" si="698"/>
        <v>0</v>
      </c>
      <c r="AS282" s="13">
        <f t="shared" si="699"/>
        <v>0</v>
      </c>
      <c r="AT282" s="13">
        <f t="shared" si="700"/>
        <v>0</v>
      </c>
      <c r="AU282" s="13">
        <f t="shared" si="701"/>
        <v>0</v>
      </c>
      <c r="AV282" s="13">
        <f t="shared" si="702"/>
        <v>0</v>
      </c>
      <c r="AW282" s="13">
        <f t="shared" si="703"/>
        <v>0</v>
      </c>
      <c r="AX282" s="13">
        <f t="shared" si="704"/>
        <v>0</v>
      </c>
      <c r="AY282" s="13">
        <f t="shared" si="705"/>
        <v>0</v>
      </c>
      <c r="AZ282" s="13">
        <f t="shared" si="706"/>
        <v>0</v>
      </c>
      <c r="BA282" s="13">
        <f t="shared" si="707"/>
        <v>0</v>
      </c>
      <c r="BB282" s="13">
        <f t="shared" si="708"/>
        <v>0</v>
      </c>
      <c r="BC282" s="13">
        <f t="shared" si="709"/>
        <v>0</v>
      </c>
      <c r="BD282" s="13">
        <f t="shared" si="710"/>
        <v>0</v>
      </c>
      <c r="BE282" s="13">
        <f t="shared" si="711"/>
        <v>0</v>
      </c>
      <c r="BF282" s="13">
        <f t="shared" si="712"/>
        <v>0</v>
      </c>
      <c r="BG282" s="13">
        <f t="shared" si="713"/>
        <v>0</v>
      </c>
      <c r="BH282" s="13">
        <f t="shared" si="714"/>
        <v>0</v>
      </c>
      <c r="BI282" s="13">
        <f t="shared" si="715"/>
        <v>0</v>
      </c>
      <c r="BJ282" s="13">
        <f t="shared" si="716"/>
        <v>0</v>
      </c>
      <c r="BK282" s="13">
        <f t="shared" si="717"/>
        <v>0</v>
      </c>
      <c r="BL282" s="13">
        <f t="shared" si="718"/>
        <v>0</v>
      </c>
      <c r="BM282" s="13">
        <f t="shared" si="719"/>
        <v>0</v>
      </c>
      <c r="BN282" s="13">
        <f t="shared" si="720"/>
        <v>0</v>
      </c>
      <c r="BO282" s="13">
        <f t="shared" si="721"/>
        <v>1</v>
      </c>
      <c r="BP282" s="13">
        <f t="shared" si="722"/>
        <v>0</v>
      </c>
      <c r="BQ282" s="13">
        <f t="shared" si="723"/>
        <v>0</v>
      </c>
      <c r="BR282" s="13">
        <f t="shared" si="724"/>
        <v>0</v>
      </c>
      <c r="BS282" s="13">
        <f t="shared" si="725"/>
        <v>0</v>
      </c>
      <c r="BT282" s="13">
        <f t="shared" si="726"/>
        <v>0</v>
      </c>
      <c r="BU282" s="13">
        <f t="shared" si="727"/>
        <v>0</v>
      </c>
      <c r="BV282" s="13">
        <f t="shared" si="728"/>
        <v>0</v>
      </c>
      <c r="BW282" s="13">
        <f t="shared" si="729"/>
        <v>0</v>
      </c>
      <c r="BX282" s="13">
        <f t="shared" si="730"/>
        <v>0</v>
      </c>
      <c r="BY282" s="13">
        <f t="shared" si="731"/>
        <v>0</v>
      </c>
      <c r="BZ282" s="13">
        <f t="shared" si="732"/>
        <v>0</v>
      </c>
      <c r="CA282" s="13">
        <f t="shared" si="733"/>
        <v>0</v>
      </c>
      <c r="CB282" s="13">
        <f t="shared" si="734"/>
        <v>0</v>
      </c>
      <c r="CC282" s="13">
        <f t="shared" si="735"/>
        <v>0</v>
      </c>
      <c r="CD282" s="13">
        <f t="shared" si="736"/>
        <v>0</v>
      </c>
      <c r="CE282" s="13">
        <f t="shared" si="737"/>
        <v>0</v>
      </c>
      <c r="CF282" s="13">
        <f t="shared" si="738"/>
        <v>0</v>
      </c>
      <c r="CG282" s="13">
        <f t="shared" si="739"/>
        <v>0</v>
      </c>
      <c r="CH282" s="13">
        <f t="shared" si="740"/>
        <v>0</v>
      </c>
      <c r="CI282" s="13">
        <f t="shared" si="741"/>
        <v>0</v>
      </c>
      <c r="CJ282" s="13">
        <f t="shared" si="742"/>
        <v>0</v>
      </c>
      <c r="CK282" s="13">
        <f t="shared" si="743"/>
        <v>0</v>
      </c>
      <c r="CL282" s="13">
        <f t="shared" si="744"/>
        <v>0</v>
      </c>
      <c r="CM282" s="13">
        <f t="shared" si="745"/>
        <v>0</v>
      </c>
      <c r="CN282" s="13">
        <f t="shared" si="746"/>
        <v>0</v>
      </c>
      <c r="CO282" s="13">
        <f t="shared" si="747"/>
        <v>0</v>
      </c>
      <c r="CP282" s="13">
        <f t="shared" si="748"/>
        <v>0</v>
      </c>
      <c r="CQ282" s="13">
        <f t="shared" si="749"/>
        <v>0</v>
      </c>
      <c r="CR282" s="13">
        <f t="shared" si="750"/>
        <v>0</v>
      </c>
      <c r="CS282" s="13">
        <f t="shared" si="751"/>
        <v>0</v>
      </c>
      <c r="CT282" s="13">
        <f t="shared" si="752"/>
        <v>0</v>
      </c>
      <c r="CU282" s="13">
        <f t="shared" si="753"/>
        <v>0</v>
      </c>
      <c r="CV282" s="13">
        <f t="shared" si="754"/>
        <v>0</v>
      </c>
      <c r="CW282" s="13">
        <f t="shared" si="755"/>
        <v>0</v>
      </c>
      <c r="CX282" s="13">
        <f t="shared" si="756"/>
        <v>0</v>
      </c>
      <c r="CY282" s="13">
        <f t="shared" si="757"/>
        <v>0</v>
      </c>
      <c r="CZ282" s="13">
        <f t="shared" si="758"/>
        <v>0</v>
      </c>
      <c r="DA282" s="13">
        <f t="shared" si="759"/>
        <v>0</v>
      </c>
      <c r="DB282" s="13">
        <f t="shared" si="760"/>
        <v>0</v>
      </c>
      <c r="DC282" s="13">
        <f t="shared" si="761"/>
        <v>0</v>
      </c>
      <c r="DD282" s="13">
        <f t="shared" si="762"/>
        <v>0</v>
      </c>
      <c r="DE282" s="13">
        <f t="shared" si="763"/>
        <v>0</v>
      </c>
      <c r="DF282" s="13">
        <f t="shared" si="764"/>
        <v>0</v>
      </c>
      <c r="DG282" s="13">
        <f t="shared" si="765"/>
        <v>0</v>
      </c>
      <c r="DH282" s="13">
        <f t="shared" si="766"/>
        <v>0</v>
      </c>
      <c r="DI282" s="13">
        <f t="shared" si="767"/>
        <v>0</v>
      </c>
      <c r="DJ282" s="13">
        <f t="shared" si="768"/>
        <v>0</v>
      </c>
      <c r="DK282" s="13">
        <f t="shared" si="769"/>
        <v>0</v>
      </c>
      <c r="DL282" s="13">
        <f t="shared" si="770"/>
        <v>0</v>
      </c>
      <c r="DM282" s="13">
        <f t="shared" si="771"/>
        <v>0</v>
      </c>
      <c r="DN282" s="13">
        <f t="shared" si="772"/>
        <v>0</v>
      </c>
      <c r="DO282" s="13">
        <f t="shared" si="773"/>
        <v>0</v>
      </c>
      <c r="DP282" s="13">
        <f t="shared" si="774"/>
        <v>0</v>
      </c>
      <c r="DQ282" s="13">
        <f t="shared" si="775"/>
        <v>0</v>
      </c>
      <c r="DR282" s="13">
        <f t="shared" si="776"/>
        <v>0</v>
      </c>
      <c r="DS282" s="13">
        <f t="shared" si="777"/>
        <v>0</v>
      </c>
      <c r="DT282" s="13">
        <f t="shared" si="778"/>
        <v>0</v>
      </c>
      <c r="DU282" s="13">
        <f t="shared" si="779"/>
        <v>0</v>
      </c>
      <c r="DV282" s="13">
        <f t="shared" si="780"/>
        <v>0</v>
      </c>
      <c r="DW282" s="13">
        <f t="shared" si="781"/>
        <v>0</v>
      </c>
      <c r="DX282" s="13">
        <f t="shared" si="782"/>
        <v>0</v>
      </c>
      <c r="DY282" s="13">
        <f t="shared" si="783"/>
        <v>0</v>
      </c>
      <c r="DZ282" s="13">
        <f t="shared" si="784"/>
        <v>0</v>
      </c>
      <c r="EA282" s="13">
        <f t="shared" si="785"/>
        <v>0</v>
      </c>
      <c r="EB282" s="13">
        <f t="shared" si="786"/>
        <v>0</v>
      </c>
      <c r="EC282" s="13">
        <f t="shared" si="787"/>
        <v>0</v>
      </c>
      <c r="ED282" s="13">
        <f t="shared" si="788"/>
        <v>0</v>
      </c>
      <c r="EE282" s="13">
        <f t="shared" si="789"/>
        <v>0</v>
      </c>
      <c r="EF282" s="13">
        <f t="shared" si="790"/>
        <v>0</v>
      </c>
      <c r="EG282" s="13">
        <f t="shared" si="791"/>
        <v>1</v>
      </c>
      <c r="EH282" s="13">
        <f t="shared" si="792"/>
        <v>0</v>
      </c>
      <c r="EI282" s="13">
        <f t="shared" si="793"/>
        <v>0</v>
      </c>
      <c r="EJ282" s="13">
        <f t="shared" si="794"/>
        <v>0</v>
      </c>
      <c r="EK282" s="13">
        <f t="shared" si="795"/>
        <v>0</v>
      </c>
      <c r="EL282" s="13">
        <f t="shared" si="796"/>
        <v>0</v>
      </c>
      <c r="EM282" s="13">
        <f t="shared" si="797"/>
        <v>0</v>
      </c>
      <c r="EN282" s="13">
        <f t="shared" si="798"/>
        <v>0</v>
      </c>
      <c r="EO282" s="13">
        <f t="shared" si="799"/>
        <v>0</v>
      </c>
      <c r="EP282" s="13">
        <f t="shared" si="800"/>
        <v>0</v>
      </c>
      <c r="EQ282" s="13">
        <f t="shared" si="801"/>
        <v>0</v>
      </c>
      <c r="ER282" s="13">
        <f t="shared" si="802"/>
        <v>0</v>
      </c>
      <c r="ES282" s="13">
        <f t="shared" si="803"/>
        <v>0</v>
      </c>
      <c r="ET282" s="13">
        <f t="shared" si="804"/>
        <v>0</v>
      </c>
      <c r="EU282" s="13">
        <f t="shared" si="805"/>
        <v>0</v>
      </c>
      <c r="EV282" s="13">
        <f t="shared" si="806"/>
        <v>0</v>
      </c>
      <c r="EW282" s="13">
        <f t="shared" si="807"/>
        <v>0</v>
      </c>
      <c r="EX282" s="13">
        <f t="shared" si="808"/>
        <v>0</v>
      </c>
      <c r="EY282" s="13">
        <f t="shared" si="809"/>
        <v>0</v>
      </c>
      <c r="EZ282" s="13">
        <f t="shared" si="810"/>
        <v>0</v>
      </c>
      <c r="FA282" s="13">
        <f t="shared" si="811"/>
        <v>0</v>
      </c>
      <c r="FB282" s="13">
        <f t="shared" si="812"/>
        <v>0</v>
      </c>
      <c r="FC282" s="13">
        <f t="shared" si="813"/>
        <v>0</v>
      </c>
      <c r="FD282" s="13">
        <f t="shared" si="814"/>
        <v>0</v>
      </c>
      <c r="FE282" s="13">
        <f t="shared" si="815"/>
        <v>0</v>
      </c>
      <c r="FF282" s="13">
        <f t="shared" si="816"/>
        <v>0</v>
      </c>
      <c r="FG282" s="13">
        <f t="shared" si="817"/>
        <v>0</v>
      </c>
      <c r="FH282" s="13">
        <f t="shared" si="818"/>
        <v>0</v>
      </c>
      <c r="FI282" s="13">
        <f t="shared" si="819"/>
        <v>0</v>
      </c>
      <c r="FJ282" s="13">
        <f t="shared" si="820"/>
        <v>0</v>
      </c>
      <c r="FK282" s="13">
        <f t="shared" si="821"/>
        <v>0</v>
      </c>
      <c r="FL282" s="13">
        <f t="shared" si="822"/>
        <v>0</v>
      </c>
      <c r="FM282" s="13">
        <f t="shared" si="823"/>
        <v>0</v>
      </c>
      <c r="FN282" s="13">
        <f t="shared" si="824"/>
        <v>0</v>
      </c>
      <c r="FO282" s="13">
        <f t="shared" si="825"/>
        <v>0</v>
      </c>
      <c r="FP282" s="13">
        <f t="shared" si="826"/>
        <v>0</v>
      </c>
      <c r="FQ282" s="13">
        <f t="shared" si="827"/>
        <v>0</v>
      </c>
      <c r="FR282" s="13">
        <f t="shared" si="828"/>
        <v>0</v>
      </c>
      <c r="FS282" s="13">
        <f t="shared" si="829"/>
        <v>0</v>
      </c>
      <c r="FT282" s="13">
        <f t="shared" si="830"/>
        <v>0</v>
      </c>
      <c r="FU282" s="13">
        <f t="shared" si="831"/>
        <v>0</v>
      </c>
      <c r="FV282" s="13">
        <f t="shared" si="832"/>
        <v>0</v>
      </c>
      <c r="FW282" s="13">
        <f t="shared" si="833"/>
        <v>0</v>
      </c>
      <c r="FX282" s="13">
        <f t="shared" si="834"/>
        <v>0</v>
      </c>
      <c r="FY282" s="13">
        <f t="shared" si="835"/>
        <v>0</v>
      </c>
      <c r="FZ282" s="13">
        <f t="shared" si="836"/>
        <v>0</v>
      </c>
      <c r="GA282" s="13">
        <f t="shared" si="837"/>
        <v>0</v>
      </c>
      <c r="GB282" s="13">
        <f t="shared" si="838"/>
        <v>0</v>
      </c>
      <c r="GC282" s="13">
        <f t="shared" si="839"/>
        <v>0</v>
      </c>
      <c r="GD282" s="13">
        <f t="shared" si="840"/>
        <v>0</v>
      </c>
      <c r="GE282" s="13">
        <f t="shared" si="841"/>
        <v>0</v>
      </c>
      <c r="GF282" s="13">
        <f t="shared" si="842"/>
        <v>0</v>
      </c>
      <c r="GG282" s="13">
        <f t="shared" si="843"/>
        <v>0</v>
      </c>
      <c r="GH282" s="30">
        <f t="shared" si="844"/>
        <v>2</v>
      </c>
    </row>
    <row r="283" spans="1:190">
      <c r="A283" s="2">
        <f>'database including 834 studies'!A283</f>
        <v>282</v>
      </c>
      <c r="B283" s="2">
        <f>'database including 834 studies'!J283</f>
        <v>1</v>
      </c>
      <c r="C283" s="2">
        <f>'database including 834 studies'!K283</f>
        <v>3</v>
      </c>
      <c r="D283" s="2">
        <f>'database including 834 studies'!L283</f>
        <v>0</v>
      </c>
      <c r="E283" s="2">
        <f>'database including 834 studies'!M283</f>
        <v>1</v>
      </c>
      <c r="F283" s="2">
        <f>'database including 834 studies'!N283</f>
        <v>0</v>
      </c>
      <c r="G283" s="2">
        <f>'database including 834 studies'!O283</f>
        <v>1</v>
      </c>
      <c r="H283" s="2">
        <f>'database including 834 studies'!P283</f>
        <v>1</v>
      </c>
      <c r="I283" s="2">
        <f>'database including 834 studies'!Q283</f>
        <v>0</v>
      </c>
      <c r="J283" s="2">
        <f>'database including 834 studies'!R283</f>
        <v>2019</v>
      </c>
      <c r="K283" s="29">
        <f>'database including 834 studies'!A813</f>
        <v>812</v>
      </c>
      <c r="L283" s="2">
        <f>'database including 834 studies'!J813</f>
        <v>0</v>
      </c>
      <c r="M283" s="2">
        <f>'database including 834 studies'!K813</f>
        <v>2</v>
      </c>
      <c r="N283" s="2">
        <f>'database including 834 studies'!L813</f>
        <v>0</v>
      </c>
      <c r="O283" s="2">
        <f>'database including 834 studies'!M813</f>
        <v>1</v>
      </c>
      <c r="P283" s="2">
        <f>'database including 834 studies'!N813</f>
        <v>1</v>
      </c>
      <c r="Q283" s="2">
        <f>'database including 834 studies'!O813</f>
        <v>0</v>
      </c>
      <c r="R283" s="2">
        <f>'database including 834 studies'!P813</f>
        <v>0</v>
      </c>
      <c r="S283" s="2">
        <f>'database including 834 studies'!Q813</f>
        <v>0</v>
      </c>
      <c r="T283" s="2">
        <f>'database including 834 studies'!R813</f>
        <v>2018</v>
      </c>
      <c r="V283" s="13">
        <f t="shared" si="676"/>
        <v>0</v>
      </c>
      <c r="W283" s="13">
        <f t="shared" si="677"/>
        <v>0</v>
      </c>
      <c r="X283" s="13">
        <f t="shared" si="678"/>
        <v>0</v>
      </c>
      <c r="Y283" s="13">
        <f t="shared" si="679"/>
        <v>0</v>
      </c>
      <c r="Z283" s="13">
        <f t="shared" si="680"/>
        <v>0</v>
      </c>
      <c r="AA283" s="13">
        <f t="shared" si="681"/>
        <v>0</v>
      </c>
      <c r="AB283" s="13">
        <f t="shared" si="682"/>
        <v>0</v>
      </c>
      <c r="AC283" s="13">
        <f t="shared" si="683"/>
        <v>0</v>
      </c>
      <c r="AD283" s="13">
        <f t="shared" si="684"/>
        <v>0</v>
      </c>
      <c r="AE283" s="13">
        <f t="shared" si="685"/>
        <v>0</v>
      </c>
      <c r="AF283" s="13">
        <f t="shared" si="686"/>
        <v>0</v>
      </c>
      <c r="AG283" s="13">
        <f t="shared" si="687"/>
        <v>0</v>
      </c>
      <c r="AH283" s="13">
        <f t="shared" si="688"/>
        <v>0</v>
      </c>
      <c r="AI283" s="13">
        <f t="shared" si="689"/>
        <v>0</v>
      </c>
      <c r="AJ283" s="13">
        <f t="shared" si="690"/>
        <v>0</v>
      </c>
      <c r="AK283" s="13">
        <f t="shared" si="691"/>
        <v>0</v>
      </c>
      <c r="AL283" s="13">
        <f t="shared" si="692"/>
        <v>0</v>
      </c>
      <c r="AM283" s="13">
        <f t="shared" si="693"/>
        <v>0</v>
      </c>
      <c r="AN283" s="13">
        <f t="shared" si="694"/>
        <v>0</v>
      </c>
      <c r="AO283" s="13">
        <f t="shared" si="695"/>
        <v>0</v>
      </c>
      <c r="AP283" s="13">
        <f t="shared" si="696"/>
        <v>0</v>
      </c>
      <c r="AQ283" s="13">
        <f t="shared" si="697"/>
        <v>0</v>
      </c>
      <c r="AR283" s="13">
        <f t="shared" si="698"/>
        <v>0</v>
      </c>
      <c r="AS283" s="13">
        <f t="shared" si="699"/>
        <v>0</v>
      </c>
      <c r="AT283" s="13">
        <f t="shared" si="700"/>
        <v>0</v>
      </c>
      <c r="AU283" s="13">
        <f t="shared" si="701"/>
        <v>0</v>
      </c>
      <c r="AV283" s="13">
        <f t="shared" si="702"/>
        <v>0</v>
      </c>
      <c r="AW283" s="13">
        <f t="shared" si="703"/>
        <v>0</v>
      </c>
      <c r="AX283" s="13">
        <f t="shared" si="704"/>
        <v>0</v>
      </c>
      <c r="AY283" s="13">
        <f t="shared" si="705"/>
        <v>0</v>
      </c>
      <c r="AZ283" s="13">
        <f t="shared" si="706"/>
        <v>0</v>
      </c>
      <c r="BA283" s="13">
        <f t="shared" si="707"/>
        <v>0</v>
      </c>
      <c r="BB283" s="13">
        <f t="shared" si="708"/>
        <v>0</v>
      </c>
      <c r="BC283" s="13">
        <f t="shared" si="709"/>
        <v>0</v>
      </c>
      <c r="BD283" s="13">
        <f t="shared" si="710"/>
        <v>0</v>
      </c>
      <c r="BE283" s="13">
        <f t="shared" si="711"/>
        <v>0</v>
      </c>
      <c r="BF283" s="13">
        <f t="shared" si="712"/>
        <v>0</v>
      </c>
      <c r="BG283" s="13">
        <f t="shared" si="713"/>
        <v>0</v>
      </c>
      <c r="BH283" s="13">
        <f t="shared" si="714"/>
        <v>0</v>
      </c>
      <c r="BI283" s="13">
        <f t="shared" si="715"/>
        <v>0</v>
      </c>
      <c r="BJ283" s="13">
        <f t="shared" si="716"/>
        <v>0</v>
      </c>
      <c r="BK283" s="13">
        <f t="shared" si="717"/>
        <v>0</v>
      </c>
      <c r="BL283" s="13">
        <f t="shared" si="718"/>
        <v>0</v>
      </c>
      <c r="BM283" s="13">
        <f t="shared" si="719"/>
        <v>0</v>
      </c>
      <c r="BN283" s="13">
        <f t="shared" si="720"/>
        <v>1</v>
      </c>
      <c r="BO283" s="13">
        <f t="shared" si="721"/>
        <v>0</v>
      </c>
      <c r="BP283" s="13">
        <f t="shared" si="722"/>
        <v>0</v>
      </c>
      <c r="BQ283" s="13">
        <f t="shared" si="723"/>
        <v>0</v>
      </c>
      <c r="BR283" s="13">
        <f t="shared" si="724"/>
        <v>0</v>
      </c>
      <c r="BS283" s="13">
        <f t="shared" si="725"/>
        <v>0</v>
      </c>
      <c r="BT283" s="13">
        <f t="shared" si="726"/>
        <v>0</v>
      </c>
      <c r="BU283" s="13">
        <f t="shared" si="727"/>
        <v>0</v>
      </c>
      <c r="BV283" s="13">
        <f t="shared" si="728"/>
        <v>0</v>
      </c>
      <c r="BW283" s="13">
        <f t="shared" si="729"/>
        <v>0</v>
      </c>
      <c r="BX283" s="13">
        <f t="shared" si="730"/>
        <v>0</v>
      </c>
      <c r="BY283" s="13">
        <f t="shared" si="731"/>
        <v>0</v>
      </c>
      <c r="BZ283" s="13">
        <f t="shared" si="732"/>
        <v>0</v>
      </c>
      <c r="CA283" s="13">
        <f t="shared" si="733"/>
        <v>0</v>
      </c>
      <c r="CB283" s="13">
        <f t="shared" si="734"/>
        <v>0</v>
      </c>
      <c r="CC283" s="13">
        <f t="shared" si="735"/>
        <v>0</v>
      </c>
      <c r="CD283" s="13">
        <f t="shared" si="736"/>
        <v>0</v>
      </c>
      <c r="CE283" s="13">
        <f t="shared" si="737"/>
        <v>0</v>
      </c>
      <c r="CF283" s="13">
        <f t="shared" si="738"/>
        <v>0</v>
      </c>
      <c r="CG283" s="13">
        <f t="shared" si="739"/>
        <v>0</v>
      </c>
      <c r="CH283" s="13">
        <f t="shared" si="740"/>
        <v>0</v>
      </c>
      <c r="CI283" s="13">
        <f t="shared" si="741"/>
        <v>0</v>
      </c>
      <c r="CJ283" s="13">
        <f t="shared" si="742"/>
        <v>0</v>
      </c>
      <c r="CK283" s="13">
        <f t="shared" si="743"/>
        <v>0</v>
      </c>
      <c r="CL283" s="13">
        <f t="shared" si="744"/>
        <v>0</v>
      </c>
      <c r="CM283" s="13">
        <f t="shared" si="745"/>
        <v>0</v>
      </c>
      <c r="CN283" s="13">
        <f t="shared" si="746"/>
        <v>0</v>
      </c>
      <c r="CO283" s="13">
        <f t="shared" si="747"/>
        <v>0</v>
      </c>
      <c r="CP283" s="13">
        <f t="shared" si="748"/>
        <v>0</v>
      </c>
      <c r="CQ283" s="13">
        <f t="shared" si="749"/>
        <v>0</v>
      </c>
      <c r="CR283" s="13">
        <f t="shared" si="750"/>
        <v>0</v>
      </c>
      <c r="CS283" s="13">
        <f t="shared" si="751"/>
        <v>0</v>
      </c>
      <c r="CT283" s="13">
        <f t="shared" si="752"/>
        <v>0</v>
      </c>
      <c r="CU283" s="13">
        <f t="shared" si="753"/>
        <v>0</v>
      </c>
      <c r="CV283" s="13">
        <f t="shared" si="754"/>
        <v>0</v>
      </c>
      <c r="CW283" s="13">
        <f t="shared" si="755"/>
        <v>0</v>
      </c>
      <c r="CX283" s="13">
        <f t="shared" si="756"/>
        <v>0</v>
      </c>
      <c r="CY283" s="13">
        <f t="shared" si="757"/>
        <v>0</v>
      </c>
      <c r="CZ283" s="13">
        <f t="shared" si="758"/>
        <v>0</v>
      </c>
      <c r="DA283" s="13">
        <f t="shared" si="759"/>
        <v>0</v>
      </c>
      <c r="DB283" s="13">
        <f t="shared" si="760"/>
        <v>0</v>
      </c>
      <c r="DC283" s="13">
        <f t="shared" si="761"/>
        <v>0</v>
      </c>
      <c r="DD283" s="13">
        <f t="shared" si="762"/>
        <v>0</v>
      </c>
      <c r="DE283" s="13">
        <f t="shared" si="763"/>
        <v>0</v>
      </c>
      <c r="DF283" s="13">
        <f t="shared" si="764"/>
        <v>0</v>
      </c>
      <c r="DG283" s="13">
        <f t="shared" si="765"/>
        <v>0</v>
      </c>
      <c r="DH283" s="13">
        <f t="shared" si="766"/>
        <v>0</v>
      </c>
      <c r="DI283" s="13">
        <f t="shared" si="767"/>
        <v>0</v>
      </c>
      <c r="DJ283" s="13">
        <f t="shared" si="768"/>
        <v>0</v>
      </c>
      <c r="DK283" s="13">
        <f t="shared" si="769"/>
        <v>0</v>
      </c>
      <c r="DL283" s="13">
        <f t="shared" si="770"/>
        <v>0</v>
      </c>
      <c r="DM283" s="13">
        <f t="shared" si="771"/>
        <v>0</v>
      </c>
      <c r="DN283" s="13">
        <f t="shared" si="772"/>
        <v>0</v>
      </c>
      <c r="DO283" s="13">
        <f t="shared" si="773"/>
        <v>0</v>
      </c>
      <c r="DP283" s="13">
        <f t="shared" si="774"/>
        <v>0</v>
      </c>
      <c r="DQ283" s="13">
        <f t="shared" si="775"/>
        <v>0</v>
      </c>
      <c r="DR283" s="13">
        <f t="shared" si="776"/>
        <v>0</v>
      </c>
      <c r="DS283" s="13">
        <f t="shared" si="777"/>
        <v>0</v>
      </c>
      <c r="DT283" s="13">
        <f t="shared" si="778"/>
        <v>0</v>
      </c>
      <c r="DU283" s="13">
        <f t="shared" si="779"/>
        <v>0</v>
      </c>
      <c r="DV283" s="13">
        <f t="shared" si="780"/>
        <v>0</v>
      </c>
      <c r="DW283" s="13">
        <f t="shared" si="781"/>
        <v>0</v>
      </c>
      <c r="DX283" s="13">
        <f t="shared" si="782"/>
        <v>0</v>
      </c>
      <c r="DY283" s="13">
        <f t="shared" si="783"/>
        <v>0</v>
      </c>
      <c r="DZ283" s="13">
        <f t="shared" si="784"/>
        <v>0</v>
      </c>
      <c r="EA283" s="13">
        <f t="shared" si="785"/>
        <v>0</v>
      </c>
      <c r="EB283" s="13">
        <f t="shared" si="786"/>
        <v>0</v>
      </c>
      <c r="EC283" s="13">
        <f t="shared" si="787"/>
        <v>0</v>
      </c>
      <c r="ED283" s="13">
        <f t="shared" si="788"/>
        <v>0</v>
      </c>
      <c r="EE283" s="13">
        <f t="shared" si="789"/>
        <v>0</v>
      </c>
      <c r="EF283" s="13">
        <f t="shared" si="790"/>
        <v>0</v>
      </c>
      <c r="EG283" s="13">
        <f t="shared" si="791"/>
        <v>1</v>
      </c>
      <c r="EH283" s="13">
        <f t="shared" si="792"/>
        <v>0</v>
      </c>
      <c r="EI283" s="13">
        <f t="shared" si="793"/>
        <v>0</v>
      </c>
      <c r="EJ283" s="13">
        <f t="shared" si="794"/>
        <v>0</v>
      </c>
      <c r="EK283" s="13">
        <f t="shared" si="795"/>
        <v>0</v>
      </c>
      <c r="EL283" s="13">
        <f t="shared" si="796"/>
        <v>0</v>
      </c>
      <c r="EM283" s="13">
        <f t="shared" si="797"/>
        <v>0</v>
      </c>
      <c r="EN283" s="13">
        <f t="shared" si="798"/>
        <v>0</v>
      </c>
      <c r="EO283" s="13">
        <f t="shared" si="799"/>
        <v>0</v>
      </c>
      <c r="EP283" s="13">
        <f t="shared" si="800"/>
        <v>0</v>
      </c>
      <c r="EQ283" s="13">
        <f t="shared" si="801"/>
        <v>0</v>
      </c>
      <c r="ER283" s="13">
        <f t="shared" si="802"/>
        <v>0</v>
      </c>
      <c r="ES283" s="13">
        <f t="shared" si="803"/>
        <v>0</v>
      </c>
      <c r="ET283" s="13">
        <f t="shared" si="804"/>
        <v>0</v>
      </c>
      <c r="EU283" s="13">
        <f t="shared" si="805"/>
        <v>0</v>
      </c>
      <c r="EV283" s="13">
        <f t="shared" si="806"/>
        <v>0</v>
      </c>
      <c r="EW283" s="13">
        <f t="shared" si="807"/>
        <v>0</v>
      </c>
      <c r="EX283" s="13">
        <f t="shared" si="808"/>
        <v>0</v>
      </c>
      <c r="EY283" s="13">
        <f t="shared" si="809"/>
        <v>0</v>
      </c>
      <c r="EZ283" s="13">
        <f t="shared" si="810"/>
        <v>0</v>
      </c>
      <c r="FA283" s="13">
        <f t="shared" si="811"/>
        <v>0</v>
      </c>
      <c r="FB283" s="13">
        <f t="shared" si="812"/>
        <v>0</v>
      </c>
      <c r="FC283" s="13">
        <f t="shared" si="813"/>
        <v>0</v>
      </c>
      <c r="FD283" s="13">
        <f t="shared" si="814"/>
        <v>0</v>
      </c>
      <c r="FE283" s="13">
        <f t="shared" si="815"/>
        <v>0</v>
      </c>
      <c r="FF283" s="13">
        <f t="shared" si="816"/>
        <v>0</v>
      </c>
      <c r="FG283" s="13">
        <f t="shared" si="817"/>
        <v>0</v>
      </c>
      <c r="FH283" s="13">
        <f t="shared" si="818"/>
        <v>0</v>
      </c>
      <c r="FI283" s="13">
        <f t="shared" si="819"/>
        <v>0</v>
      </c>
      <c r="FJ283" s="13">
        <f t="shared" si="820"/>
        <v>0</v>
      </c>
      <c r="FK283" s="13">
        <f t="shared" si="821"/>
        <v>0</v>
      </c>
      <c r="FL283" s="13">
        <f t="shared" si="822"/>
        <v>0</v>
      </c>
      <c r="FM283" s="13">
        <f t="shared" si="823"/>
        <v>0</v>
      </c>
      <c r="FN283" s="13">
        <f t="shared" si="824"/>
        <v>0</v>
      </c>
      <c r="FO283" s="13">
        <f t="shared" si="825"/>
        <v>0</v>
      </c>
      <c r="FP283" s="13">
        <f t="shared" si="826"/>
        <v>0</v>
      </c>
      <c r="FQ283" s="13">
        <f t="shared" si="827"/>
        <v>0</v>
      </c>
      <c r="FR283" s="13">
        <f t="shared" si="828"/>
        <v>0</v>
      </c>
      <c r="FS283" s="13">
        <f t="shared" si="829"/>
        <v>0</v>
      </c>
      <c r="FT283" s="13">
        <f t="shared" si="830"/>
        <v>0</v>
      </c>
      <c r="FU283" s="13">
        <f t="shared" si="831"/>
        <v>0</v>
      </c>
      <c r="FV283" s="13">
        <f t="shared" si="832"/>
        <v>0</v>
      </c>
      <c r="FW283" s="13">
        <f t="shared" si="833"/>
        <v>0</v>
      </c>
      <c r="FX283" s="13">
        <f t="shared" si="834"/>
        <v>0</v>
      </c>
      <c r="FY283" s="13">
        <f t="shared" si="835"/>
        <v>0</v>
      </c>
      <c r="FZ283" s="13">
        <f t="shared" si="836"/>
        <v>0</v>
      </c>
      <c r="GA283" s="13">
        <f t="shared" si="837"/>
        <v>0</v>
      </c>
      <c r="GB283" s="13">
        <f t="shared" si="838"/>
        <v>0</v>
      </c>
      <c r="GC283" s="13">
        <f t="shared" si="839"/>
        <v>0</v>
      </c>
      <c r="GD283" s="13">
        <f t="shared" si="840"/>
        <v>0</v>
      </c>
      <c r="GE283" s="13">
        <f t="shared" si="841"/>
        <v>0</v>
      </c>
      <c r="GF283" s="13">
        <f t="shared" si="842"/>
        <v>0</v>
      </c>
      <c r="GG283" s="13">
        <f t="shared" si="843"/>
        <v>0</v>
      </c>
      <c r="GH283" s="30">
        <f t="shared" si="844"/>
        <v>2</v>
      </c>
    </row>
    <row r="284" spans="1:190">
      <c r="A284" s="2">
        <f>'database including 834 studies'!A284</f>
        <v>283</v>
      </c>
      <c r="B284" s="2">
        <f>'database including 834 studies'!J284</f>
        <v>1</v>
      </c>
      <c r="C284" s="2">
        <f>'database including 834 studies'!K284</f>
        <v>3</v>
      </c>
      <c r="D284" s="2">
        <f>'database including 834 studies'!L284</f>
        <v>1</v>
      </c>
      <c r="E284" s="2">
        <f>'database including 834 studies'!M284</f>
        <v>1</v>
      </c>
      <c r="F284" s="2">
        <f>'database including 834 studies'!N284</f>
        <v>0</v>
      </c>
      <c r="G284" s="2">
        <f>'database including 834 studies'!O284</f>
        <v>1</v>
      </c>
      <c r="H284" s="2">
        <f>'database including 834 studies'!P284</f>
        <v>0</v>
      </c>
      <c r="I284" s="2">
        <f>'database including 834 studies'!Q284</f>
        <v>0</v>
      </c>
      <c r="J284" s="2">
        <f>'database including 834 studies'!R284</f>
        <v>2018</v>
      </c>
      <c r="K284" s="29">
        <f>'database including 834 studies'!A814</f>
        <v>813</v>
      </c>
      <c r="L284" s="2">
        <f>'database including 834 studies'!J814</f>
        <v>0</v>
      </c>
      <c r="M284" s="2">
        <f>'database including 834 studies'!K814</f>
        <v>2</v>
      </c>
      <c r="N284" s="2">
        <f>'database including 834 studies'!L814</f>
        <v>0</v>
      </c>
      <c r="O284" s="2">
        <f>'database including 834 studies'!M814</f>
        <v>1</v>
      </c>
      <c r="P284" s="2">
        <f>'database including 834 studies'!N814</f>
        <v>1</v>
      </c>
      <c r="Q284" s="2">
        <f>'database including 834 studies'!O814</f>
        <v>0</v>
      </c>
      <c r="R284" s="2">
        <f>'database including 834 studies'!P814</f>
        <v>0</v>
      </c>
      <c r="S284" s="2">
        <f>'database including 834 studies'!Q814</f>
        <v>0</v>
      </c>
      <c r="T284" s="2">
        <f>'database including 834 studies'!R814</f>
        <v>2019</v>
      </c>
      <c r="V284" s="13">
        <f t="shared" si="676"/>
        <v>0</v>
      </c>
      <c r="W284" s="13">
        <f t="shared" si="677"/>
        <v>0</v>
      </c>
      <c r="X284" s="13">
        <f t="shared" si="678"/>
        <v>0</v>
      </c>
      <c r="Y284" s="13">
        <f t="shared" si="679"/>
        <v>0</v>
      </c>
      <c r="Z284" s="13">
        <f t="shared" si="680"/>
        <v>0</v>
      </c>
      <c r="AA284" s="13">
        <f t="shared" si="681"/>
        <v>0</v>
      </c>
      <c r="AB284" s="13">
        <f t="shared" si="682"/>
        <v>0</v>
      </c>
      <c r="AC284" s="13">
        <f t="shared" si="683"/>
        <v>0</v>
      </c>
      <c r="AD284" s="13">
        <f t="shared" si="684"/>
        <v>0</v>
      </c>
      <c r="AE284" s="13">
        <f t="shared" si="685"/>
        <v>0</v>
      </c>
      <c r="AF284" s="13">
        <f t="shared" si="686"/>
        <v>0</v>
      </c>
      <c r="AG284" s="13">
        <f t="shared" si="687"/>
        <v>0</v>
      </c>
      <c r="AH284" s="13">
        <f t="shared" si="688"/>
        <v>0</v>
      </c>
      <c r="AI284" s="13">
        <f t="shared" si="689"/>
        <v>0</v>
      </c>
      <c r="AJ284" s="13">
        <f t="shared" si="690"/>
        <v>0</v>
      </c>
      <c r="AK284" s="13">
        <f t="shared" si="691"/>
        <v>0</v>
      </c>
      <c r="AL284" s="13">
        <f t="shared" si="692"/>
        <v>0</v>
      </c>
      <c r="AM284" s="13">
        <f t="shared" si="693"/>
        <v>0</v>
      </c>
      <c r="AN284" s="13">
        <f t="shared" si="694"/>
        <v>0</v>
      </c>
      <c r="AO284" s="13">
        <f t="shared" si="695"/>
        <v>0</v>
      </c>
      <c r="AP284" s="13">
        <f t="shared" si="696"/>
        <v>0</v>
      </c>
      <c r="AQ284" s="13">
        <f t="shared" si="697"/>
        <v>0</v>
      </c>
      <c r="AR284" s="13">
        <f t="shared" si="698"/>
        <v>0</v>
      </c>
      <c r="AS284" s="13">
        <f t="shared" si="699"/>
        <v>0</v>
      </c>
      <c r="AT284" s="13">
        <f t="shared" si="700"/>
        <v>0</v>
      </c>
      <c r="AU284" s="13">
        <f t="shared" si="701"/>
        <v>0</v>
      </c>
      <c r="AV284" s="13">
        <f t="shared" si="702"/>
        <v>0</v>
      </c>
      <c r="AW284" s="13">
        <f t="shared" si="703"/>
        <v>0</v>
      </c>
      <c r="AX284" s="13">
        <f t="shared" si="704"/>
        <v>0</v>
      </c>
      <c r="AY284" s="13">
        <f t="shared" si="705"/>
        <v>0</v>
      </c>
      <c r="AZ284" s="13">
        <f t="shared" si="706"/>
        <v>0</v>
      </c>
      <c r="BA284" s="13">
        <f t="shared" si="707"/>
        <v>0</v>
      </c>
      <c r="BB284" s="13">
        <f t="shared" si="708"/>
        <v>0</v>
      </c>
      <c r="BC284" s="13">
        <f t="shared" si="709"/>
        <v>0</v>
      </c>
      <c r="BD284" s="13">
        <f t="shared" si="710"/>
        <v>0</v>
      </c>
      <c r="BE284" s="13">
        <f t="shared" si="711"/>
        <v>0</v>
      </c>
      <c r="BF284" s="13">
        <f t="shared" si="712"/>
        <v>0</v>
      </c>
      <c r="BG284" s="13">
        <f t="shared" si="713"/>
        <v>0</v>
      </c>
      <c r="BH284" s="13">
        <f t="shared" si="714"/>
        <v>0</v>
      </c>
      <c r="BI284" s="13">
        <f t="shared" si="715"/>
        <v>0</v>
      </c>
      <c r="BJ284" s="13">
        <f t="shared" si="716"/>
        <v>0</v>
      </c>
      <c r="BK284" s="13">
        <f t="shared" si="717"/>
        <v>0</v>
      </c>
      <c r="BL284" s="13">
        <f t="shared" si="718"/>
        <v>0</v>
      </c>
      <c r="BM284" s="13">
        <f t="shared" si="719"/>
        <v>1</v>
      </c>
      <c r="BN284" s="13">
        <f t="shared" si="720"/>
        <v>0</v>
      </c>
      <c r="BO284" s="13">
        <f t="shared" si="721"/>
        <v>0</v>
      </c>
      <c r="BP284" s="13">
        <f t="shared" si="722"/>
        <v>0</v>
      </c>
      <c r="BQ284" s="13">
        <f t="shared" si="723"/>
        <v>0</v>
      </c>
      <c r="BR284" s="13">
        <f t="shared" si="724"/>
        <v>0</v>
      </c>
      <c r="BS284" s="13">
        <f t="shared" si="725"/>
        <v>0</v>
      </c>
      <c r="BT284" s="13">
        <f t="shared" si="726"/>
        <v>0</v>
      </c>
      <c r="BU284" s="13">
        <f t="shared" si="727"/>
        <v>0</v>
      </c>
      <c r="BV284" s="13">
        <f t="shared" si="728"/>
        <v>0</v>
      </c>
      <c r="BW284" s="13">
        <f t="shared" si="729"/>
        <v>0</v>
      </c>
      <c r="BX284" s="13">
        <f t="shared" si="730"/>
        <v>0</v>
      </c>
      <c r="BY284" s="13">
        <f t="shared" si="731"/>
        <v>0</v>
      </c>
      <c r="BZ284" s="13">
        <f t="shared" si="732"/>
        <v>0</v>
      </c>
      <c r="CA284" s="13">
        <f t="shared" si="733"/>
        <v>0</v>
      </c>
      <c r="CB284" s="13">
        <f t="shared" si="734"/>
        <v>0</v>
      </c>
      <c r="CC284" s="13">
        <f t="shared" si="735"/>
        <v>0</v>
      </c>
      <c r="CD284" s="13">
        <f t="shared" si="736"/>
        <v>0</v>
      </c>
      <c r="CE284" s="13">
        <f t="shared" si="737"/>
        <v>0</v>
      </c>
      <c r="CF284" s="13">
        <f t="shared" si="738"/>
        <v>0</v>
      </c>
      <c r="CG284" s="13">
        <f t="shared" si="739"/>
        <v>0</v>
      </c>
      <c r="CH284" s="13">
        <f t="shared" si="740"/>
        <v>0</v>
      </c>
      <c r="CI284" s="13">
        <f t="shared" si="741"/>
        <v>0</v>
      </c>
      <c r="CJ284" s="13">
        <f t="shared" si="742"/>
        <v>0</v>
      </c>
      <c r="CK284" s="13">
        <f t="shared" si="743"/>
        <v>0</v>
      </c>
      <c r="CL284" s="13">
        <f t="shared" si="744"/>
        <v>0</v>
      </c>
      <c r="CM284" s="13">
        <f t="shared" si="745"/>
        <v>0</v>
      </c>
      <c r="CN284" s="13">
        <f t="shared" si="746"/>
        <v>0</v>
      </c>
      <c r="CO284" s="13">
        <f t="shared" si="747"/>
        <v>0</v>
      </c>
      <c r="CP284" s="13">
        <f t="shared" si="748"/>
        <v>0</v>
      </c>
      <c r="CQ284" s="13">
        <f t="shared" si="749"/>
        <v>0</v>
      </c>
      <c r="CR284" s="13">
        <f t="shared" si="750"/>
        <v>0</v>
      </c>
      <c r="CS284" s="13">
        <f t="shared" si="751"/>
        <v>0</v>
      </c>
      <c r="CT284" s="13">
        <f t="shared" si="752"/>
        <v>0</v>
      </c>
      <c r="CU284" s="13">
        <f t="shared" si="753"/>
        <v>0</v>
      </c>
      <c r="CV284" s="13">
        <f t="shared" si="754"/>
        <v>0</v>
      </c>
      <c r="CW284" s="13">
        <f t="shared" si="755"/>
        <v>0</v>
      </c>
      <c r="CX284" s="13">
        <f t="shared" si="756"/>
        <v>0</v>
      </c>
      <c r="CY284" s="13">
        <f t="shared" si="757"/>
        <v>0</v>
      </c>
      <c r="CZ284" s="13">
        <f t="shared" si="758"/>
        <v>0</v>
      </c>
      <c r="DA284" s="13">
        <f t="shared" si="759"/>
        <v>0</v>
      </c>
      <c r="DB284" s="13">
        <f t="shared" si="760"/>
        <v>0</v>
      </c>
      <c r="DC284" s="13">
        <f t="shared" si="761"/>
        <v>0</v>
      </c>
      <c r="DD284" s="13">
        <f t="shared" si="762"/>
        <v>0</v>
      </c>
      <c r="DE284" s="13">
        <f t="shared" si="763"/>
        <v>0</v>
      </c>
      <c r="DF284" s="13">
        <f t="shared" si="764"/>
        <v>0</v>
      </c>
      <c r="DG284" s="13">
        <f t="shared" si="765"/>
        <v>0</v>
      </c>
      <c r="DH284" s="13">
        <f t="shared" si="766"/>
        <v>0</v>
      </c>
      <c r="DI284" s="13">
        <f t="shared" si="767"/>
        <v>0</v>
      </c>
      <c r="DJ284" s="13">
        <f t="shared" si="768"/>
        <v>0</v>
      </c>
      <c r="DK284" s="13">
        <f t="shared" si="769"/>
        <v>0</v>
      </c>
      <c r="DL284" s="13">
        <f t="shared" si="770"/>
        <v>0</v>
      </c>
      <c r="DM284" s="13">
        <f t="shared" si="771"/>
        <v>0</v>
      </c>
      <c r="DN284" s="13">
        <f t="shared" si="772"/>
        <v>0</v>
      </c>
      <c r="DO284" s="13">
        <f t="shared" si="773"/>
        <v>0</v>
      </c>
      <c r="DP284" s="13">
        <f t="shared" si="774"/>
        <v>0</v>
      </c>
      <c r="DQ284" s="13">
        <f t="shared" si="775"/>
        <v>0</v>
      </c>
      <c r="DR284" s="13">
        <f t="shared" si="776"/>
        <v>0</v>
      </c>
      <c r="DS284" s="13">
        <f t="shared" si="777"/>
        <v>0</v>
      </c>
      <c r="DT284" s="13">
        <f t="shared" si="778"/>
        <v>0</v>
      </c>
      <c r="DU284" s="13">
        <f t="shared" si="779"/>
        <v>0</v>
      </c>
      <c r="DV284" s="13">
        <f t="shared" si="780"/>
        <v>0</v>
      </c>
      <c r="DW284" s="13">
        <f t="shared" si="781"/>
        <v>0</v>
      </c>
      <c r="DX284" s="13">
        <f t="shared" si="782"/>
        <v>0</v>
      </c>
      <c r="DY284" s="13">
        <f t="shared" si="783"/>
        <v>0</v>
      </c>
      <c r="DZ284" s="13">
        <f t="shared" si="784"/>
        <v>0</v>
      </c>
      <c r="EA284" s="13">
        <f t="shared" si="785"/>
        <v>0</v>
      </c>
      <c r="EB284" s="13">
        <f t="shared" si="786"/>
        <v>0</v>
      </c>
      <c r="EC284" s="13">
        <f t="shared" si="787"/>
        <v>0</v>
      </c>
      <c r="ED284" s="13">
        <f t="shared" si="788"/>
        <v>0</v>
      </c>
      <c r="EE284" s="13">
        <f t="shared" si="789"/>
        <v>0</v>
      </c>
      <c r="EF284" s="13">
        <f t="shared" si="790"/>
        <v>0</v>
      </c>
      <c r="EG284" s="13">
        <f t="shared" si="791"/>
        <v>0</v>
      </c>
      <c r="EH284" s="13">
        <f t="shared" si="792"/>
        <v>1</v>
      </c>
      <c r="EI284" s="13">
        <f t="shared" si="793"/>
        <v>0</v>
      </c>
      <c r="EJ284" s="13">
        <f t="shared" si="794"/>
        <v>0</v>
      </c>
      <c r="EK284" s="13">
        <f t="shared" si="795"/>
        <v>0</v>
      </c>
      <c r="EL284" s="13">
        <f t="shared" si="796"/>
        <v>0</v>
      </c>
      <c r="EM284" s="13">
        <f t="shared" si="797"/>
        <v>0</v>
      </c>
      <c r="EN284" s="13">
        <f t="shared" si="798"/>
        <v>0</v>
      </c>
      <c r="EO284" s="13">
        <f t="shared" si="799"/>
        <v>0</v>
      </c>
      <c r="EP284" s="13">
        <f t="shared" si="800"/>
        <v>0</v>
      </c>
      <c r="EQ284" s="13">
        <f t="shared" si="801"/>
        <v>0</v>
      </c>
      <c r="ER284" s="13">
        <f t="shared" si="802"/>
        <v>0</v>
      </c>
      <c r="ES284" s="13">
        <f t="shared" si="803"/>
        <v>0</v>
      </c>
      <c r="ET284" s="13">
        <f t="shared" si="804"/>
        <v>0</v>
      </c>
      <c r="EU284" s="13">
        <f t="shared" si="805"/>
        <v>0</v>
      </c>
      <c r="EV284" s="13">
        <f t="shared" si="806"/>
        <v>0</v>
      </c>
      <c r="EW284" s="13">
        <f t="shared" si="807"/>
        <v>0</v>
      </c>
      <c r="EX284" s="13">
        <f t="shared" si="808"/>
        <v>0</v>
      </c>
      <c r="EY284" s="13">
        <f t="shared" si="809"/>
        <v>0</v>
      </c>
      <c r="EZ284" s="13">
        <f t="shared" si="810"/>
        <v>0</v>
      </c>
      <c r="FA284" s="13">
        <f t="shared" si="811"/>
        <v>0</v>
      </c>
      <c r="FB284" s="13">
        <f t="shared" si="812"/>
        <v>0</v>
      </c>
      <c r="FC284" s="13">
        <f t="shared" si="813"/>
        <v>0</v>
      </c>
      <c r="FD284" s="13">
        <f t="shared" si="814"/>
        <v>0</v>
      </c>
      <c r="FE284" s="13">
        <f t="shared" si="815"/>
        <v>0</v>
      </c>
      <c r="FF284" s="13">
        <f t="shared" si="816"/>
        <v>0</v>
      </c>
      <c r="FG284" s="13">
        <f t="shared" si="817"/>
        <v>0</v>
      </c>
      <c r="FH284" s="13">
        <f t="shared" si="818"/>
        <v>0</v>
      </c>
      <c r="FI284" s="13">
        <f t="shared" si="819"/>
        <v>0</v>
      </c>
      <c r="FJ284" s="13">
        <f t="shared" si="820"/>
        <v>0</v>
      </c>
      <c r="FK284" s="13">
        <f t="shared" si="821"/>
        <v>0</v>
      </c>
      <c r="FL284" s="13">
        <f t="shared" si="822"/>
        <v>0</v>
      </c>
      <c r="FM284" s="13">
        <f t="shared" si="823"/>
        <v>0</v>
      </c>
      <c r="FN284" s="13">
        <f t="shared" si="824"/>
        <v>0</v>
      </c>
      <c r="FO284" s="13">
        <f t="shared" si="825"/>
        <v>0</v>
      </c>
      <c r="FP284" s="13">
        <f t="shared" si="826"/>
        <v>0</v>
      </c>
      <c r="FQ284" s="13">
        <f t="shared" si="827"/>
        <v>0</v>
      </c>
      <c r="FR284" s="13">
        <f t="shared" si="828"/>
        <v>0</v>
      </c>
      <c r="FS284" s="13">
        <f t="shared" si="829"/>
        <v>0</v>
      </c>
      <c r="FT284" s="13">
        <f t="shared" si="830"/>
        <v>0</v>
      </c>
      <c r="FU284" s="13">
        <f t="shared" si="831"/>
        <v>0</v>
      </c>
      <c r="FV284" s="13">
        <f t="shared" si="832"/>
        <v>0</v>
      </c>
      <c r="FW284" s="13">
        <f t="shared" si="833"/>
        <v>0</v>
      </c>
      <c r="FX284" s="13">
        <f t="shared" si="834"/>
        <v>0</v>
      </c>
      <c r="FY284" s="13">
        <f t="shared" si="835"/>
        <v>0</v>
      </c>
      <c r="FZ284" s="13">
        <f t="shared" si="836"/>
        <v>0</v>
      </c>
      <c r="GA284" s="13">
        <f t="shared" si="837"/>
        <v>0</v>
      </c>
      <c r="GB284" s="13">
        <f t="shared" si="838"/>
        <v>0</v>
      </c>
      <c r="GC284" s="13">
        <f t="shared" si="839"/>
        <v>0</v>
      </c>
      <c r="GD284" s="13">
        <f t="shared" si="840"/>
        <v>0</v>
      </c>
      <c r="GE284" s="13">
        <f t="shared" si="841"/>
        <v>0</v>
      </c>
      <c r="GF284" s="13">
        <f t="shared" si="842"/>
        <v>0</v>
      </c>
      <c r="GG284" s="13">
        <f t="shared" si="843"/>
        <v>0</v>
      </c>
      <c r="GH284" s="30">
        <f t="shared" si="844"/>
        <v>2</v>
      </c>
    </row>
    <row r="285" spans="1:190">
      <c r="A285" s="2">
        <f>'database including 834 studies'!A285</f>
        <v>284</v>
      </c>
      <c r="B285" s="2">
        <f>'database including 834 studies'!J285</f>
        <v>1</v>
      </c>
      <c r="C285" s="2">
        <f>'database including 834 studies'!K285</f>
        <v>3</v>
      </c>
      <c r="D285" s="2">
        <f>'database including 834 studies'!L285</f>
        <v>1</v>
      </c>
      <c r="E285" s="2">
        <f>'database including 834 studies'!M285</f>
        <v>1</v>
      </c>
      <c r="F285" s="2">
        <f>'database including 834 studies'!N285</f>
        <v>0</v>
      </c>
      <c r="G285" s="2">
        <f>'database including 834 studies'!O285</f>
        <v>0</v>
      </c>
      <c r="H285" s="2">
        <f>'database including 834 studies'!P285</f>
        <v>1</v>
      </c>
      <c r="I285" s="2">
        <f>'database including 834 studies'!Q285</f>
        <v>0</v>
      </c>
      <c r="J285" s="2">
        <f>'database including 834 studies'!R285</f>
        <v>2021</v>
      </c>
      <c r="K285" s="29">
        <f>'database including 834 studies'!A815</f>
        <v>814</v>
      </c>
      <c r="L285" s="2">
        <f>'database including 834 studies'!J815</f>
        <v>0</v>
      </c>
      <c r="M285" s="2">
        <f>'database including 834 studies'!K815</f>
        <v>2</v>
      </c>
      <c r="N285" s="2">
        <f>'database including 834 studies'!L815</f>
        <v>1</v>
      </c>
      <c r="O285" s="2">
        <f>'database including 834 studies'!M815</f>
        <v>1</v>
      </c>
      <c r="P285" s="2">
        <f>'database including 834 studies'!N815</f>
        <v>0</v>
      </c>
      <c r="Q285" s="2">
        <f>'database including 834 studies'!O815</f>
        <v>0</v>
      </c>
      <c r="R285" s="2">
        <f>'database including 834 studies'!P815</f>
        <v>0</v>
      </c>
      <c r="S285" s="2">
        <f>'database including 834 studies'!Q815</f>
        <v>0</v>
      </c>
      <c r="T285" s="2">
        <f>'database including 834 studies'!R815</f>
        <v>2018</v>
      </c>
      <c r="V285" s="13">
        <f t="shared" si="676"/>
        <v>0</v>
      </c>
      <c r="W285" s="13">
        <f t="shared" si="677"/>
        <v>0</v>
      </c>
      <c r="X285" s="13">
        <f t="shared" si="678"/>
        <v>0</v>
      </c>
      <c r="Y285" s="13">
        <f t="shared" si="679"/>
        <v>0</v>
      </c>
      <c r="Z285" s="13">
        <f t="shared" si="680"/>
        <v>0</v>
      </c>
      <c r="AA285" s="13">
        <f t="shared" si="681"/>
        <v>0</v>
      </c>
      <c r="AB285" s="13">
        <f t="shared" si="682"/>
        <v>0</v>
      </c>
      <c r="AC285" s="13">
        <f t="shared" si="683"/>
        <v>0</v>
      </c>
      <c r="AD285" s="13">
        <f t="shared" si="684"/>
        <v>0</v>
      </c>
      <c r="AE285" s="13">
        <f t="shared" si="685"/>
        <v>0</v>
      </c>
      <c r="AF285" s="13">
        <f t="shared" si="686"/>
        <v>0</v>
      </c>
      <c r="AG285" s="13">
        <f t="shared" si="687"/>
        <v>0</v>
      </c>
      <c r="AH285" s="13">
        <f t="shared" si="688"/>
        <v>0</v>
      </c>
      <c r="AI285" s="13">
        <f t="shared" si="689"/>
        <v>0</v>
      </c>
      <c r="AJ285" s="13">
        <f t="shared" si="690"/>
        <v>0</v>
      </c>
      <c r="AK285" s="13">
        <f t="shared" si="691"/>
        <v>0</v>
      </c>
      <c r="AL285" s="13">
        <f t="shared" si="692"/>
        <v>0</v>
      </c>
      <c r="AM285" s="13">
        <f t="shared" si="693"/>
        <v>0</v>
      </c>
      <c r="AN285" s="13">
        <f t="shared" si="694"/>
        <v>0</v>
      </c>
      <c r="AO285" s="13">
        <f t="shared" si="695"/>
        <v>0</v>
      </c>
      <c r="AP285" s="13">
        <f t="shared" si="696"/>
        <v>0</v>
      </c>
      <c r="AQ285" s="13">
        <f t="shared" si="697"/>
        <v>0</v>
      </c>
      <c r="AR285" s="13">
        <f t="shared" si="698"/>
        <v>0</v>
      </c>
      <c r="AS285" s="13">
        <f t="shared" si="699"/>
        <v>0</v>
      </c>
      <c r="AT285" s="13">
        <f t="shared" si="700"/>
        <v>0</v>
      </c>
      <c r="AU285" s="13">
        <f t="shared" si="701"/>
        <v>0</v>
      </c>
      <c r="AV285" s="13">
        <f t="shared" si="702"/>
        <v>0</v>
      </c>
      <c r="AW285" s="13">
        <f t="shared" si="703"/>
        <v>0</v>
      </c>
      <c r="AX285" s="13">
        <f t="shared" si="704"/>
        <v>0</v>
      </c>
      <c r="AY285" s="13">
        <f t="shared" si="705"/>
        <v>0</v>
      </c>
      <c r="AZ285" s="13">
        <f t="shared" si="706"/>
        <v>0</v>
      </c>
      <c r="BA285" s="13">
        <f t="shared" si="707"/>
        <v>0</v>
      </c>
      <c r="BB285" s="13">
        <f t="shared" si="708"/>
        <v>0</v>
      </c>
      <c r="BC285" s="13">
        <f t="shared" si="709"/>
        <v>0</v>
      </c>
      <c r="BD285" s="13">
        <f t="shared" si="710"/>
        <v>0</v>
      </c>
      <c r="BE285" s="13">
        <f t="shared" si="711"/>
        <v>0</v>
      </c>
      <c r="BF285" s="13">
        <f t="shared" si="712"/>
        <v>0</v>
      </c>
      <c r="BG285" s="13">
        <f t="shared" si="713"/>
        <v>0</v>
      </c>
      <c r="BH285" s="13">
        <f t="shared" si="714"/>
        <v>0</v>
      </c>
      <c r="BI285" s="13">
        <f t="shared" si="715"/>
        <v>0</v>
      </c>
      <c r="BJ285" s="13">
        <f t="shared" si="716"/>
        <v>0</v>
      </c>
      <c r="BK285" s="13">
        <f t="shared" si="717"/>
        <v>0</v>
      </c>
      <c r="BL285" s="13">
        <f t="shared" si="718"/>
        <v>0</v>
      </c>
      <c r="BM285" s="13">
        <f t="shared" si="719"/>
        <v>0</v>
      </c>
      <c r="BN285" s="13">
        <f t="shared" si="720"/>
        <v>0</v>
      </c>
      <c r="BO285" s="13">
        <f t="shared" si="721"/>
        <v>0</v>
      </c>
      <c r="BP285" s="13">
        <f t="shared" si="722"/>
        <v>1</v>
      </c>
      <c r="BQ285" s="13">
        <f t="shared" si="723"/>
        <v>0</v>
      </c>
      <c r="BR285" s="13">
        <f t="shared" si="724"/>
        <v>0</v>
      </c>
      <c r="BS285" s="13">
        <f t="shared" si="725"/>
        <v>0</v>
      </c>
      <c r="BT285" s="13">
        <f t="shared" si="726"/>
        <v>0</v>
      </c>
      <c r="BU285" s="13">
        <f t="shared" si="727"/>
        <v>0</v>
      </c>
      <c r="BV285" s="13">
        <f t="shared" si="728"/>
        <v>0</v>
      </c>
      <c r="BW285" s="13">
        <f t="shared" si="729"/>
        <v>0</v>
      </c>
      <c r="BX285" s="13">
        <f t="shared" si="730"/>
        <v>0</v>
      </c>
      <c r="BY285" s="13">
        <f t="shared" si="731"/>
        <v>0</v>
      </c>
      <c r="BZ285" s="13">
        <f t="shared" si="732"/>
        <v>0</v>
      </c>
      <c r="CA285" s="13">
        <f t="shared" si="733"/>
        <v>0</v>
      </c>
      <c r="CB285" s="13">
        <f t="shared" si="734"/>
        <v>0</v>
      </c>
      <c r="CC285" s="13">
        <f t="shared" si="735"/>
        <v>0</v>
      </c>
      <c r="CD285" s="13">
        <f t="shared" si="736"/>
        <v>0</v>
      </c>
      <c r="CE285" s="13">
        <f t="shared" si="737"/>
        <v>0</v>
      </c>
      <c r="CF285" s="13">
        <f t="shared" si="738"/>
        <v>0</v>
      </c>
      <c r="CG285" s="13">
        <f t="shared" si="739"/>
        <v>0</v>
      </c>
      <c r="CH285" s="13">
        <f t="shared" si="740"/>
        <v>0</v>
      </c>
      <c r="CI285" s="13">
        <f t="shared" si="741"/>
        <v>0</v>
      </c>
      <c r="CJ285" s="13">
        <f t="shared" si="742"/>
        <v>0</v>
      </c>
      <c r="CK285" s="13">
        <f t="shared" si="743"/>
        <v>0</v>
      </c>
      <c r="CL285" s="13">
        <f t="shared" si="744"/>
        <v>0</v>
      </c>
      <c r="CM285" s="13">
        <f t="shared" si="745"/>
        <v>0</v>
      </c>
      <c r="CN285" s="13">
        <f t="shared" si="746"/>
        <v>0</v>
      </c>
      <c r="CO285" s="13">
        <f t="shared" si="747"/>
        <v>0</v>
      </c>
      <c r="CP285" s="13">
        <f t="shared" si="748"/>
        <v>0</v>
      </c>
      <c r="CQ285" s="13">
        <f t="shared" si="749"/>
        <v>0</v>
      </c>
      <c r="CR285" s="13">
        <f t="shared" si="750"/>
        <v>0</v>
      </c>
      <c r="CS285" s="13">
        <f t="shared" si="751"/>
        <v>0</v>
      </c>
      <c r="CT285" s="13">
        <f t="shared" si="752"/>
        <v>0</v>
      </c>
      <c r="CU285" s="13">
        <f t="shared" si="753"/>
        <v>0</v>
      </c>
      <c r="CV285" s="13">
        <f t="shared" si="754"/>
        <v>0</v>
      </c>
      <c r="CW285" s="13">
        <f t="shared" si="755"/>
        <v>0</v>
      </c>
      <c r="CX285" s="13">
        <f t="shared" si="756"/>
        <v>0</v>
      </c>
      <c r="CY285" s="13">
        <f t="shared" si="757"/>
        <v>0</v>
      </c>
      <c r="CZ285" s="13">
        <f t="shared" si="758"/>
        <v>0</v>
      </c>
      <c r="DA285" s="13">
        <f t="shared" si="759"/>
        <v>0</v>
      </c>
      <c r="DB285" s="13">
        <f t="shared" si="760"/>
        <v>0</v>
      </c>
      <c r="DC285" s="13">
        <f t="shared" si="761"/>
        <v>0</v>
      </c>
      <c r="DD285" s="13">
        <f t="shared" si="762"/>
        <v>0</v>
      </c>
      <c r="DE285" s="13">
        <f t="shared" si="763"/>
        <v>0</v>
      </c>
      <c r="DF285" s="13">
        <f t="shared" si="764"/>
        <v>0</v>
      </c>
      <c r="DG285" s="13">
        <f t="shared" si="765"/>
        <v>0</v>
      </c>
      <c r="DH285" s="13">
        <f t="shared" si="766"/>
        <v>0</v>
      </c>
      <c r="DI285" s="13">
        <f t="shared" si="767"/>
        <v>0</v>
      </c>
      <c r="DJ285" s="13">
        <f t="shared" si="768"/>
        <v>0</v>
      </c>
      <c r="DK285" s="13">
        <f t="shared" si="769"/>
        <v>0</v>
      </c>
      <c r="DL285" s="13">
        <f t="shared" si="770"/>
        <v>0</v>
      </c>
      <c r="DM285" s="13">
        <f t="shared" si="771"/>
        <v>0</v>
      </c>
      <c r="DN285" s="13">
        <f t="shared" si="772"/>
        <v>0</v>
      </c>
      <c r="DO285" s="13">
        <f t="shared" si="773"/>
        <v>0</v>
      </c>
      <c r="DP285" s="13">
        <f t="shared" si="774"/>
        <v>0</v>
      </c>
      <c r="DQ285" s="13">
        <f t="shared" si="775"/>
        <v>0</v>
      </c>
      <c r="DR285" s="13">
        <f t="shared" si="776"/>
        <v>0</v>
      </c>
      <c r="DS285" s="13">
        <f t="shared" si="777"/>
        <v>0</v>
      </c>
      <c r="DT285" s="13">
        <f t="shared" si="778"/>
        <v>0</v>
      </c>
      <c r="DU285" s="13">
        <f t="shared" si="779"/>
        <v>0</v>
      </c>
      <c r="DV285" s="13">
        <f t="shared" si="780"/>
        <v>0</v>
      </c>
      <c r="DW285" s="13">
        <f t="shared" si="781"/>
        <v>0</v>
      </c>
      <c r="DX285" s="13">
        <f t="shared" si="782"/>
        <v>0</v>
      </c>
      <c r="DY285" s="13">
        <f t="shared" si="783"/>
        <v>0</v>
      </c>
      <c r="DZ285" s="13">
        <f t="shared" si="784"/>
        <v>0</v>
      </c>
      <c r="EA285" s="13">
        <f t="shared" si="785"/>
        <v>0</v>
      </c>
      <c r="EB285" s="13">
        <f t="shared" si="786"/>
        <v>0</v>
      </c>
      <c r="EC285" s="13">
        <f t="shared" si="787"/>
        <v>0</v>
      </c>
      <c r="ED285" s="13">
        <f t="shared" si="788"/>
        <v>0</v>
      </c>
      <c r="EE285" s="13">
        <f t="shared" si="789"/>
        <v>0</v>
      </c>
      <c r="EF285" s="13">
        <f t="shared" si="790"/>
        <v>0</v>
      </c>
      <c r="EG285" s="13">
        <f t="shared" si="791"/>
        <v>1</v>
      </c>
      <c r="EH285" s="13">
        <f t="shared" si="792"/>
        <v>0</v>
      </c>
      <c r="EI285" s="13">
        <f t="shared" si="793"/>
        <v>0</v>
      </c>
      <c r="EJ285" s="13">
        <f t="shared" si="794"/>
        <v>0</v>
      </c>
      <c r="EK285" s="13">
        <f t="shared" si="795"/>
        <v>0</v>
      </c>
      <c r="EL285" s="13">
        <f t="shared" si="796"/>
        <v>0</v>
      </c>
      <c r="EM285" s="13">
        <f t="shared" si="797"/>
        <v>0</v>
      </c>
      <c r="EN285" s="13">
        <f t="shared" si="798"/>
        <v>0</v>
      </c>
      <c r="EO285" s="13">
        <f t="shared" si="799"/>
        <v>0</v>
      </c>
      <c r="EP285" s="13">
        <f t="shared" si="800"/>
        <v>0</v>
      </c>
      <c r="EQ285" s="13">
        <f t="shared" si="801"/>
        <v>0</v>
      </c>
      <c r="ER285" s="13">
        <f t="shared" si="802"/>
        <v>0</v>
      </c>
      <c r="ES285" s="13">
        <f t="shared" si="803"/>
        <v>0</v>
      </c>
      <c r="ET285" s="13">
        <f t="shared" si="804"/>
        <v>0</v>
      </c>
      <c r="EU285" s="13">
        <f t="shared" si="805"/>
        <v>0</v>
      </c>
      <c r="EV285" s="13">
        <f t="shared" si="806"/>
        <v>0</v>
      </c>
      <c r="EW285" s="13">
        <f t="shared" si="807"/>
        <v>0</v>
      </c>
      <c r="EX285" s="13">
        <f t="shared" si="808"/>
        <v>0</v>
      </c>
      <c r="EY285" s="13">
        <f t="shared" si="809"/>
        <v>0</v>
      </c>
      <c r="EZ285" s="13">
        <f t="shared" si="810"/>
        <v>0</v>
      </c>
      <c r="FA285" s="13">
        <f t="shared" si="811"/>
        <v>0</v>
      </c>
      <c r="FB285" s="13">
        <f t="shared" si="812"/>
        <v>0</v>
      </c>
      <c r="FC285" s="13">
        <f t="shared" si="813"/>
        <v>0</v>
      </c>
      <c r="FD285" s="13">
        <f t="shared" si="814"/>
        <v>0</v>
      </c>
      <c r="FE285" s="13">
        <f t="shared" si="815"/>
        <v>0</v>
      </c>
      <c r="FF285" s="13">
        <f t="shared" si="816"/>
        <v>0</v>
      </c>
      <c r="FG285" s="13">
        <f t="shared" si="817"/>
        <v>0</v>
      </c>
      <c r="FH285" s="13">
        <f t="shared" si="818"/>
        <v>0</v>
      </c>
      <c r="FI285" s="13">
        <f t="shared" si="819"/>
        <v>0</v>
      </c>
      <c r="FJ285" s="13">
        <f t="shared" si="820"/>
        <v>0</v>
      </c>
      <c r="FK285" s="13">
        <f t="shared" si="821"/>
        <v>0</v>
      </c>
      <c r="FL285" s="13">
        <f t="shared" si="822"/>
        <v>0</v>
      </c>
      <c r="FM285" s="13">
        <f t="shared" si="823"/>
        <v>0</v>
      </c>
      <c r="FN285" s="13">
        <f t="shared" si="824"/>
        <v>0</v>
      </c>
      <c r="FO285" s="13">
        <f t="shared" si="825"/>
        <v>0</v>
      </c>
      <c r="FP285" s="13">
        <f t="shared" si="826"/>
        <v>0</v>
      </c>
      <c r="FQ285" s="13">
        <f t="shared" si="827"/>
        <v>0</v>
      </c>
      <c r="FR285" s="13">
        <f t="shared" si="828"/>
        <v>0</v>
      </c>
      <c r="FS285" s="13">
        <f t="shared" si="829"/>
        <v>0</v>
      </c>
      <c r="FT285" s="13">
        <f t="shared" si="830"/>
        <v>0</v>
      </c>
      <c r="FU285" s="13">
        <f t="shared" si="831"/>
        <v>0</v>
      </c>
      <c r="FV285" s="13">
        <f t="shared" si="832"/>
        <v>0</v>
      </c>
      <c r="FW285" s="13">
        <f t="shared" si="833"/>
        <v>0</v>
      </c>
      <c r="FX285" s="13">
        <f t="shared" si="834"/>
        <v>0</v>
      </c>
      <c r="FY285" s="13">
        <f t="shared" si="835"/>
        <v>0</v>
      </c>
      <c r="FZ285" s="13">
        <f t="shared" si="836"/>
        <v>0</v>
      </c>
      <c r="GA285" s="13">
        <f t="shared" si="837"/>
        <v>0</v>
      </c>
      <c r="GB285" s="13">
        <f t="shared" si="838"/>
        <v>0</v>
      </c>
      <c r="GC285" s="13">
        <f t="shared" si="839"/>
        <v>0</v>
      </c>
      <c r="GD285" s="13">
        <f t="shared" si="840"/>
        <v>0</v>
      </c>
      <c r="GE285" s="13">
        <f t="shared" si="841"/>
        <v>0</v>
      </c>
      <c r="GF285" s="13">
        <f t="shared" si="842"/>
        <v>0</v>
      </c>
      <c r="GG285" s="13">
        <f t="shared" si="843"/>
        <v>0</v>
      </c>
      <c r="GH285" s="30">
        <f t="shared" si="844"/>
        <v>2</v>
      </c>
    </row>
    <row r="286" spans="1:190">
      <c r="A286" s="2">
        <f>'database including 834 studies'!A286</f>
        <v>285</v>
      </c>
      <c r="B286" s="2">
        <f>'database including 834 studies'!J286</f>
        <v>1</v>
      </c>
      <c r="C286" s="2">
        <f>'database including 834 studies'!K286</f>
        <v>3</v>
      </c>
      <c r="D286" s="2">
        <f>'database including 834 studies'!L286</f>
        <v>0</v>
      </c>
      <c r="E286" s="2">
        <f>'database including 834 studies'!M286</f>
        <v>1</v>
      </c>
      <c r="F286" s="2">
        <f>'database including 834 studies'!N286</f>
        <v>1</v>
      </c>
      <c r="G286" s="2">
        <f>'database including 834 studies'!O286</f>
        <v>1</v>
      </c>
      <c r="H286" s="2">
        <f>'database including 834 studies'!P286</f>
        <v>0</v>
      </c>
      <c r="I286" s="2">
        <f>'database including 834 studies'!Q286</f>
        <v>0</v>
      </c>
      <c r="J286" s="2">
        <f>'database including 834 studies'!R286</f>
        <v>2015</v>
      </c>
      <c r="K286" s="29">
        <f>'database including 834 studies'!A816</f>
        <v>815</v>
      </c>
      <c r="L286" s="2">
        <f>'database including 834 studies'!J816</f>
        <v>0</v>
      </c>
      <c r="M286" s="2">
        <f>'database including 834 studies'!K816</f>
        <v>1</v>
      </c>
      <c r="N286" s="2">
        <f>'database including 834 studies'!L816</f>
        <v>0</v>
      </c>
      <c r="O286" s="2">
        <f>'database including 834 studies'!M816</f>
        <v>1</v>
      </c>
      <c r="P286" s="2">
        <f>'database including 834 studies'!N816</f>
        <v>0</v>
      </c>
      <c r="Q286" s="2">
        <f>'database including 834 studies'!O816</f>
        <v>0</v>
      </c>
      <c r="R286" s="2">
        <f>'database including 834 studies'!P816</f>
        <v>0</v>
      </c>
      <c r="S286" s="2">
        <f>'database including 834 studies'!Q816</f>
        <v>0</v>
      </c>
      <c r="T286" s="2">
        <f>'database including 834 studies'!R816</f>
        <v>2022</v>
      </c>
      <c r="V286" s="13">
        <f t="shared" si="676"/>
        <v>0</v>
      </c>
      <c r="W286" s="13">
        <f t="shared" si="677"/>
        <v>0</v>
      </c>
      <c r="X286" s="13">
        <f t="shared" si="678"/>
        <v>0</v>
      </c>
      <c r="Y286" s="13">
        <f t="shared" si="679"/>
        <v>0</v>
      </c>
      <c r="Z286" s="13">
        <f t="shared" si="680"/>
        <v>0</v>
      </c>
      <c r="AA286" s="13">
        <f t="shared" si="681"/>
        <v>0</v>
      </c>
      <c r="AB286" s="13">
        <f t="shared" si="682"/>
        <v>0</v>
      </c>
      <c r="AC286" s="13">
        <f t="shared" si="683"/>
        <v>0</v>
      </c>
      <c r="AD286" s="13">
        <f t="shared" si="684"/>
        <v>0</v>
      </c>
      <c r="AE286" s="13">
        <f t="shared" si="685"/>
        <v>0</v>
      </c>
      <c r="AF286" s="13">
        <f t="shared" si="686"/>
        <v>0</v>
      </c>
      <c r="AG286" s="13">
        <f t="shared" si="687"/>
        <v>0</v>
      </c>
      <c r="AH286" s="13">
        <f t="shared" si="688"/>
        <v>0</v>
      </c>
      <c r="AI286" s="13">
        <f t="shared" si="689"/>
        <v>0</v>
      </c>
      <c r="AJ286" s="13">
        <f t="shared" si="690"/>
        <v>0</v>
      </c>
      <c r="AK286" s="13">
        <f t="shared" si="691"/>
        <v>0</v>
      </c>
      <c r="AL286" s="13">
        <f t="shared" si="692"/>
        <v>0</v>
      </c>
      <c r="AM286" s="13">
        <f t="shared" si="693"/>
        <v>0</v>
      </c>
      <c r="AN286" s="13">
        <f t="shared" si="694"/>
        <v>0</v>
      </c>
      <c r="AO286" s="13">
        <f t="shared" si="695"/>
        <v>0</v>
      </c>
      <c r="AP286" s="13">
        <f t="shared" si="696"/>
        <v>0</v>
      </c>
      <c r="AQ286" s="13">
        <f t="shared" si="697"/>
        <v>0</v>
      </c>
      <c r="AR286" s="13">
        <f t="shared" si="698"/>
        <v>0</v>
      </c>
      <c r="AS286" s="13">
        <f t="shared" si="699"/>
        <v>0</v>
      </c>
      <c r="AT286" s="13">
        <f t="shared" si="700"/>
        <v>0</v>
      </c>
      <c r="AU286" s="13">
        <f t="shared" si="701"/>
        <v>0</v>
      </c>
      <c r="AV286" s="13">
        <f t="shared" si="702"/>
        <v>0</v>
      </c>
      <c r="AW286" s="13">
        <f t="shared" si="703"/>
        <v>0</v>
      </c>
      <c r="AX286" s="13">
        <f t="shared" si="704"/>
        <v>0</v>
      </c>
      <c r="AY286" s="13">
        <f t="shared" si="705"/>
        <v>0</v>
      </c>
      <c r="AZ286" s="13">
        <f t="shared" si="706"/>
        <v>0</v>
      </c>
      <c r="BA286" s="13">
        <f t="shared" si="707"/>
        <v>0</v>
      </c>
      <c r="BB286" s="13">
        <f t="shared" si="708"/>
        <v>0</v>
      </c>
      <c r="BC286" s="13">
        <f t="shared" si="709"/>
        <v>0</v>
      </c>
      <c r="BD286" s="13">
        <f t="shared" si="710"/>
        <v>0</v>
      </c>
      <c r="BE286" s="13">
        <f t="shared" si="711"/>
        <v>0</v>
      </c>
      <c r="BF286" s="13">
        <f t="shared" si="712"/>
        <v>0</v>
      </c>
      <c r="BG286" s="13">
        <f t="shared" si="713"/>
        <v>0</v>
      </c>
      <c r="BH286" s="13">
        <f t="shared" si="714"/>
        <v>0</v>
      </c>
      <c r="BI286" s="13">
        <f t="shared" si="715"/>
        <v>0</v>
      </c>
      <c r="BJ286" s="13">
        <f t="shared" si="716"/>
        <v>1</v>
      </c>
      <c r="BK286" s="13">
        <f t="shared" si="717"/>
        <v>0</v>
      </c>
      <c r="BL286" s="13">
        <f t="shared" si="718"/>
        <v>0</v>
      </c>
      <c r="BM286" s="13">
        <f t="shared" si="719"/>
        <v>0</v>
      </c>
      <c r="BN286" s="13">
        <f t="shared" si="720"/>
        <v>0</v>
      </c>
      <c r="BO286" s="13">
        <f t="shared" si="721"/>
        <v>0</v>
      </c>
      <c r="BP286" s="13">
        <f t="shared" si="722"/>
        <v>0</v>
      </c>
      <c r="BQ286" s="13">
        <f t="shared" si="723"/>
        <v>0</v>
      </c>
      <c r="BR286" s="13">
        <f t="shared" si="724"/>
        <v>0</v>
      </c>
      <c r="BS286" s="13">
        <f t="shared" si="725"/>
        <v>0</v>
      </c>
      <c r="BT286" s="13">
        <f t="shared" si="726"/>
        <v>0</v>
      </c>
      <c r="BU286" s="13">
        <f t="shared" si="727"/>
        <v>0</v>
      </c>
      <c r="BV286" s="13">
        <f t="shared" si="728"/>
        <v>0</v>
      </c>
      <c r="BW286" s="13">
        <f t="shared" si="729"/>
        <v>0</v>
      </c>
      <c r="BX286" s="13">
        <f t="shared" si="730"/>
        <v>0</v>
      </c>
      <c r="BY286" s="13">
        <f t="shared" si="731"/>
        <v>0</v>
      </c>
      <c r="BZ286" s="13">
        <f t="shared" si="732"/>
        <v>0</v>
      </c>
      <c r="CA286" s="13">
        <f t="shared" si="733"/>
        <v>0</v>
      </c>
      <c r="CB286" s="13">
        <f t="shared" si="734"/>
        <v>0</v>
      </c>
      <c r="CC286" s="13">
        <f t="shared" si="735"/>
        <v>0</v>
      </c>
      <c r="CD286" s="13">
        <f t="shared" si="736"/>
        <v>0</v>
      </c>
      <c r="CE286" s="13">
        <f t="shared" si="737"/>
        <v>0</v>
      </c>
      <c r="CF286" s="13">
        <f t="shared" si="738"/>
        <v>0</v>
      </c>
      <c r="CG286" s="13">
        <f t="shared" si="739"/>
        <v>0</v>
      </c>
      <c r="CH286" s="13">
        <f t="shared" si="740"/>
        <v>0</v>
      </c>
      <c r="CI286" s="13">
        <f t="shared" si="741"/>
        <v>0</v>
      </c>
      <c r="CJ286" s="13">
        <f t="shared" si="742"/>
        <v>0</v>
      </c>
      <c r="CK286" s="13">
        <f t="shared" si="743"/>
        <v>0</v>
      </c>
      <c r="CL286" s="13">
        <f t="shared" si="744"/>
        <v>0</v>
      </c>
      <c r="CM286" s="13">
        <f t="shared" si="745"/>
        <v>0</v>
      </c>
      <c r="CN286" s="13">
        <f t="shared" si="746"/>
        <v>0</v>
      </c>
      <c r="CO286" s="13">
        <f t="shared" si="747"/>
        <v>0</v>
      </c>
      <c r="CP286" s="13">
        <f t="shared" si="748"/>
        <v>0</v>
      </c>
      <c r="CQ286" s="13">
        <f t="shared" si="749"/>
        <v>0</v>
      </c>
      <c r="CR286" s="13">
        <f t="shared" si="750"/>
        <v>0</v>
      </c>
      <c r="CS286" s="13">
        <f t="shared" si="751"/>
        <v>0</v>
      </c>
      <c r="CT286" s="13">
        <f t="shared" si="752"/>
        <v>0</v>
      </c>
      <c r="CU286" s="13">
        <f t="shared" si="753"/>
        <v>0</v>
      </c>
      <c r="CV286" s="13">
        <f t="shared" si="754"/>
        <v>0</v>
      </c>
      <c r="CW286" s="13">
        <f t="shared" si="755"/>
        <v>0</v>
      </c>
      <c r="CX286" s="13">
        <f t="shared" si="756"/>
        <v>0</v>
      </c>
      <c r="CY286" s="13">
        <f t="shared" si="757"/>
        <v>0</v>
      </c>
      <c r="CZ286" s="13">
        <f t="shared" si="758"/>
        <v>0</v>
      </c>
      <c r="DA286" s="13">
        <f t="shared" si="759"/>
        <v>0</v>
      </c>
      <c r="DB286" s="13">
        <f t="shared" si="760"/>
        <v>0</v>
      </c>
      <c r="DC286" s="13">
        <f t="shared" si="761"/>
        <v>0</v>
      </c>
      <c r="DD286" s="13">
        <f t="shared" si="762"/>
        <v>0</v>
      </c>
      <c r="DE286" s="13">
        <f t="shared" si="763"/>
        <v>0</v>
      </c>
      <c r="DF286" s="13">
        <f t="shared" si="764"/>
        <v>0</v>
      </c>
      <c r="DG286" s="13">
        <f t="shared" si="765"/>
        <v>0</v>
      </c>
      <c r="DH286" s="13">
        <f t="shared" si="766"/>
        <v>0</v>
      </c>
      <c r="DI286" s="13">
        <f t="shared" si="767"/>
        <v>0</v>
      </c>
      <c r="DJ286" s="13">
        <f t="shared" si="768"/>
        <v>0</v>
      </c>
      <c r="DK286" s="13">
        <f t="shared" si="769"/>
        <v>0</v>
      </c>
      <c r="DL286" s="13">
        <f t="shared" si="770"/>
        <v>0</v>
      </c>
      <c r="DM286" s="13">
        <f t="shared" si="771"/>
        <v>0</v>
      </c>
      <c r="DN286" s="13">
        <f t="shared" si="772"/>
        <v>0</v>
      </c>
      <c r="DO286" s="13">
        <f t="shared" si="773"/>
        <v>0</v>
      </c>
      <c r="DP286" s="13">
        <f t="shared" si="774"/>
        <v>0</v>
      </c>
      <c r="DQ286" s="13">
        <f t="shared" si="775"/>
        <v>0</v>
      </c>
      <c r="DR286" s="13">
        <f t="shared" si="776"/>
        <v>0</v>
      </c>
      <c r="DS286" s="13">
        <f t="shared" si="777"/>
        <v>0</v>
      </c>
      <c r="DT286" s="13">
        <f t="shared" si="778"/>
        <v>0</v>
      </c>
      <c r="DU286" s="13">
        <f t="shared" si="779"/>
        <v>0</v>
      </c>
      <c r="DV286" s="13">
        <f t="shared" si="780"/>
        <v>0</v>
      </c>
      <c r="DW286" s="13">
        <f t="shared" si="781"/>
        <v>0</v>
      </c>
      <c r="DX286" s="13">
        <f t="shared" si="782"/>
        <v>0</v>
      </c>
      <c r="DY286" s="13">
        <f t="shared" si="783"/>
        <v>1</v>
      </c>
      <c r="DZ286" s="13">
        <f t="shared" si="784"/>
        <v>0</v>
      </c>
      <c r="EA286" s="13">
        <f t="shared" si="785"/>
        <v>0</v>
      </c>
      <c r="EB286" s="13">
        <f t="shared" si="786"/>
        <v>0</v>
      </c>
      <c r="EC286" s="13">
        <f t="shared" si="787"/>
        <v>0</v>
      </c>
      <c r="ED286" s="13">
        <f t="shared" si="788"/>
        <v>0</v>
      </c>
      <c r="EE286" s="13">
        <f t="shared" si="789"/>
        <v>0</v>
      </c>
      <c r="EF286" s="13">
        <f t="shared" si="790"/>
        <v>0</v>
      </c>
      <c r="EG286" s="13">
        <f t="shared" si="791"/>
        <v>0</v>
      </c>
      <c r="EH286" s="13">
        <f t="shared" si="792"/>
        <v>0</v>
      </c>
      <c r="EI286" s="13">
        <f t="shared" si="793"/>
        <v>0</v>
      </c>
      <c r="EJ286" s="13">
        <f t="shared" si="794"/>
        <v>0</v>
      </c>
      <c r="EK286" s="13">
        <f t="shared" si="795"/>
        <v>0</v>
      </c>
      <c r="EL286" s="13">
        <f t="shared" si="796"/>
        <v>0</v>
      </c>
      <c r="EM286" s="13">
        <f t="shared" si="797"/>
        <v>0</v>
      </c>
      <c r="EN286" s="13">
        <f t="shared" si="798"/>
        <v>0</v>
      </c>
      <c r="EO286" s="13">
        <f t="shared" si="799"/>
        <v>0</v>
      </c>
      <c r="EP286" s="13">
        <f t="shared" si="800"/>
        <v>0</v>
      </c>
      <c r="EQ286" s="13">
        <f t="shared" si="801"/>
        <v>0</v>
      </c>
      <c r="ER286" s="13">
        <f t="shared" si="802"/>
        <v>0</v>
      </c>
      <c r="ES286" s="13">
        <f t="shared" si="803"/>
        <v>0</v>
      </c>
      <c r="ET286" s="13">
        <f t="shared" si="804"/>
        <v>0</v>
      </c>
      <c r="EU286" s="13">
        <f t="shared" si="805"/>
        <v>0</v>
      </c>
      <c r="EV286" s="13">
        <f t="shared" si="806"/>
        <v>0</v>
      </c>
      <c r="EW286" s="13">
        <f t="shared" si="807"/>
        <v>0</v>
      </c>
      <c r="EX286" s="13">
        <f t="shared" si="808"/>
        <v>0</v>
      </c>
      <c r="EY286" s="13">
        <f t="shared" si="809"/>
        <v>0</v>
      </c>
      <c r="EZ286" s="13">
        <f t="shared" si="810"/>
        <v>0</v>
      </c>
      <c r="FA286" s="13">
        <f t="shared" si="811"/>
        <v>0</v>
      </c>
      <c r="FB286" s="13">
        <f t="shared" si="812"/>
        <v>0</v>
      </c>
      <c r="FC286" s="13">
        <f t="shared" si="813"/>
        <v>0</v>
      </c>
      <c r="FD286" s="13">
        <f t="shared" si="814"/>
        <v>0</v>
      </c>
      <c r="FE286" s="13">
        <f t="shared" si="815"/>
        <v>0</v>
      </c>
      <c r="FF286" s="13">
        <f t="shared" si="816"/>
        <v>0</v>
      </c>
      <c r="FG286" s="13">
        <f t="shared" si="817"/>
        <v>0</v>
      </c>
      <c r="FH286" s="13">
        <f t="shared" si="818"/>
        <v>0</v>
      </c>
      <c r="FI286" s="13">
        <f t="shared" si="819"/>
        <v>0</v>
      </c>
      <c r="FJ286" s="13">
        <f t="shared" si="820"/>
        <v>0</v>
      </c>
      <c r="FK286" s="13">
        <f t="shared" si="821"/>
        <v>0</v>
      </c>
      <c r="FL286" s="13">
        <f t="shared" si="822"/>
        <v>0</v>
      </c>
      <c r="FM286" s="13">
        <f t="shared" si="823"/>
        <v>0</v>
      </c>
      <c r="FN286" s="13">
        <f t="shared" si="824"/>
        <v>0</v>
      </c>
      <c r="FO286" s="13">
        <f t="shared" si="825"/>
        <v>0</v>
      </c>
      <c r="FP286" s="13">
        <f t="shared" si="826"/>
        <v>0</v>
      </c>
      <c r="FQ286" s="13">
        <f t="shared" si="827"/>
        <v>0</v>
      </c>
      <c r="FR286" s="13">
        <f t="shared" si="828"/>
        <v>0</v>
      </c>
      <c r="FS286" s="13">
        <f t="shared" si="829"/>
        <v>0</v>
      </c>
      <c r="FT286" s="13">
        <f t="shared" si="830"/>
        <v>0</v>
      </c>
      <c r="FU286" s="13">
        <f t="shared" si="831"/>
        <v>0</v>
      </c>
      <c r="FV286" s="13">
        <f t="shared" si="832"/>
        <v>0</v>
      </c>
      <c r="FW286" s="13">
        <f t="shared" si="833"/>
        <v>0</v>
      </c>
      <c r="FX286" s="13">
        <f t="shared" si="834"/>
        <v>0</v>
      </c>
      <c r="FY286" s="13">
        <f t="shared" si="835"/>
        <v>0</v>
      </c>
      <c r="FZ286" s="13">
        <f t="shared" si="836"/>
        <v>0</v>
      </c>
      <c r="GA286" s="13">
        <f t="shared" si="837"/>
        <v>0</v>
      </c>
      <c r="GB286" s="13">
        <f t="shared" si="838"/>
        <v>0</v>
      </c>
      <c r="GC286" s="13">
        <f t="shared" si="839"/>
        <v>0</v>
      </c>
      <c r="GD286" s="13">
        <f t="shared" si="840"/>
        <v>0</v>
      </c>
      <c r="GE286" s="13">
        <f t="shared" si="841"/>
        <v>0</v>
      </c>
      <c r="GF286" s="13">
        <f t="shared" si="842"/>
        <v>0</v>
      </c>
      <c r="GG286" s="13">
        <f t="shared" si="843"/>
        <v>0</v>
      </c>
      <c r="GH286" s="30">
        <f t="shared" si="844"/>
        <v>2</v>
      </c>
    </row>
    <row r="287" spans="1:190">
      <c r="A287" s="2">
        <f>'database including 834 studies'!A287</f>
        <v>286</v>
      </c>
      <c r="B287" s="2">
        <f>'database including 834 studies'!J287</f>
        <v>1</v>
      </c>
      <c r="C287" s="2">
        <f>'database including 834 studies'!K287</f>
        <v>3</v>
      </c>
      <c r="D287" s="2">
        <f>'database including 834 studies'!L287</f>
        <v>0</v>
      </c>
      <c r="E287" s="2">
        <f>'database including 834 studies'!M287</f>
        <v>1</v>
      </c>
      <c r="F287" s="2">
        <f>'database including 834 studies'!N287</f>
        <v>1</v>
      </c>
      <c r="G287" s="2">
        <f>'database including 834 studies'!O287</f>
        <v>1</v>
      </c>
      <c r="H287" s="2">
        <f>'database including 834 studies'!P287</f>
        <v>0</v>
      </c>
      <c r="I287" s="2">
        <f>'database including 834 studies'!Q287</f>
        <v>0</v>
      </c>
      <c r="J287" s="2">
        <f>'database including 834 studies'!R287</f>
        <v>2020</v>
      </c>
      <c r="K287" s="29">
        <f>'database including 834 studies'!A817</f>
        <v>816</v>
      </c>
      <c r="L287" s="2">
        <f>'database including 834 studies'!J817</f>
        <v>0</v>
      </c>
      <c r="M287" s="2">
        <f>'database including 834 studies'!K817</f>
        <v>1</v>
      </c>
      <c r="N287" s="2">
        <f>'database including 834 studies'!L817</f>
        <v>0</v>
      </c>
      <c r="O287" s="2">
        <f>'database including 834 studies'!M817</f>
        <v>1</v>
      </c>
      <c r="P287" s="2">
        <f>'database including 834 studies'!N817</f>
        <v>0</v>
      </c>
      <c r="Q287" s="2">
        <f>'database including 834 studies'!O817</f>
        <v>0</v>
      </c>
      <c r="R287" s="2">
        <f>'database including 834 studies'!P817</f>
        <v>0</v>
      </c>
      <c r="S287" s="2">
        <f>'database including 834 studies'!Q817</f>
        <v>0</v>
      </c>
      <c r="T287" s="2">
        <f>'database including 834 studies'!R817</f>
        <v>2019</v>
      </c>
      <c r="V287" s="13">
        <f t="shared" si="676"/>
        <v>0</v>
      </c>
      <c r="W287" s="13">
        <f t="shared" si="677"/>
        <v>0</v>
      </c>
      <c r="X287" s="13">
        <f t="shared" si="678"/>
        <v>0</v>
      </c>
      <c r="Y287" s="13">
        <f t="shared" si="679"/>
        <v>0</v>
      </c>
      <c r="Z287" s="13">
        <f t="shared" si="680"/>
        <v>0</v>
      </c>
      <c r="AA287" s="13">
        <f t="shared" si="681"/>
        <v>0</v>
      </c>
      <c r="AB287" s="13">
        <f t="shared" si="682"/>
        <v>0</v>
      </c>
      <c r="AC287" s="13">
        <f t="shared" si="683"/>
        <v>0</v>
      </c>
      <c r="AD287" s="13">
        <f t="shared" si="684"/>
        <v>0</v>
      </c>
      <c r="AE287" s="13">
        <f t="shared" si="685"/>
        <v>0</v>
      </c>
      <c r="AF287" s="13">
        <f t="shared" si="686"/>
        <v>0</v>
      </c>
      <c r="AG287" s="13">
        <f t="shared" si="687"/>
        <v>0</v>
      </c>
      <c r="AH287" s="13">
        <f t="shared" si="688"/>
        <v>0</v>
      </c>
      <c r="AI287" s="13">
        <f t="shared" si="689"/>
        <v>0</v>
      </c>
      <c r="AJ287" s="13">
        <f t="shared" si="690"/>
        <v>0</v>
      </c>
      <c r="AK287" s="13">
        <f t="shared" si="691"/>
        <v>0</v>
      </c>
      <c r="AL287" s="13">
        <f t="shared" si="692"/>
        <v>0</v>
      </c>
      <c r="AM287" s="13">
        <f t="shared" si="693"/>
        <v>0</v>
      </c>
      <c r="AN287" s="13">
        <f t="shared" si="694"/>
        <v>0</v>
      </c>
      <c r="AO287" s="13">
        <f t="shared" si="695"/>
        <v>0</v>
      </c>
      <c r="AP287" s="13">
        <f t="shared" si="696"/>
        <v>0</v>
      </c>
      <c r="AQ287" s="13">
        <f t="shared" si="697"/>
        <v>0</v>
      </c>
      <c r="AR287" s="13">
        <f t="shared" si="698"/>
        <v>0</v>
      </c>
      <c r="AS287" s="13">
        <f t="shared" si="699"/>
        <v>0</v>
      </c>
      <c r="AT287" s="13">
        <f t="shared" si="700"/>
        <v>0</v>
      </c>
      <c r="AU287" s="13">
        <f t="shared" si="701"/>
        <v>0</v>
      </c>
      <c r="AV287" s="13">
        <f t="shared" si="702"/>
        <v>0</v>
      </c>
      <c r="AW287" s="13">
        <f t="shared" si="703"/>
        <v>0</v>
      </c>
      <c r="AX287" s="13">
        <f t="shared" si="704"/>
        <v>0</v>
      </c>
      <c r="AY287" s="13">
        <f t="shared" si="705"/>
        <v>0</v>
      </c>
      <c r="AZ287" s="13">
        <f t="shared" si="706"/>
        <v>0</v>
      </c>
      <c r="BA287" s="13">
        <f t="shared" si="707"/>
        <v>0</v>
      </c>
      <c r="BB287" s="13">
        <f t="shared" si="708"/>
        <v>0</v>
      </c>
      <c r="BC287" s="13">
        <f t="shared" si="709"/>
        <v>0</v>
      </c>
      <c r="BD287" s="13">
        <f t="shared" si="710"/>
        <v>0</v>
      </c>
      <c r="BE287" s="13">
        <f t="shared" si="711"/>
        <v>0</v>
      </c>
      <c r="BF287" s="13">
        <f t="shared" si="712"/>
        <v>0</v>
      </c>
      <c r="BG287" s="13">
        <f t="shared" si="713"/>
        <v>0</v>
      </c>
      <c r="BH287" s="13">
        <f t="shared" si="714"/>
        <v>0</v>
      </c>
      <c r="BI287" s="13">
        <f t="shared" si="715"/>
        <v>0</v>
      </c>
      <c r="BJ287" s="13">
        <f t="shared" si="716"/>
        <v>0</v>
      </c>
      <c r="BK287" s="13">
        <f t="shared" si="717"/>
        <v>0</v>
      </c>
      <c r="BL287" s="13">
        <f t="shared" si="718"/>
        <v>0</v>
      </c>
      <c r="BM287" s="13">
        <f t="shared" si="719"/>
        <v>0</v>
      </c>
      <c r="BN287" s="13">
        <f t="shared" si="720"/>
        <v>0</v>
      </c>
      <c r="BO287" s="13">
        <f t="shared" si="721"/>
        <v>1</v>
      </c>
      <c r="BP287" s="13">
        <f t="shared" si="722"/>
        <v>0</v>
      </c>
      <c r="BQ287" s="13">
        <f t="shared" si="723"/>
        <v>0</v>
      </c>
      <c r="BR287" s="13">
        <f t="shared" si="724"/>
        <v>0</v>
      </c>
      <c r="BS287" s="13">
        <f t="shared" si="725"/>
        <v>0</v>
      </c>
      <c r="BT287" s="13">
        <f t="shared" si="726"/>
        <v>0</v>
      </c>
      <c r="BU287" s="13">
        <f t="shared" si="727"/>
        <v>0</v>
      </c>
      <c r="BV287" s="13">
        <f t="shared" si="728"/>
        <v>0</v>
      </c>
      <c r="BW287" s="13">
        <f t="shared" si="729"/>
        <v>0</v>
      </c>
      <c r="BX287" s="13">
        <f t="shared" si="730"/>
        <v>0</v>
      </c>
      <c r="BY287" s="13">
        <f t="shared" si="731"/>
        <v>0</v>
      </c>
      <c r="BZ287" s="13">
        <f t="shared" si="732"/>
        <v>0</v>
      </c>
      <c r="CA287" s="13">
        <f t="shared" si="733"/>
        <v>0</v>
      </c>
      <c r="CB287" s="13">
        <f t="shared" si="734"/>
        <v>0</v>
      </c>
      <c r="CC287" s="13">
        <f t="shared" si="735"/>
        <v>0</v>
      </c>
      <c r="CD287" s="13">
        <f t="shared" si="736"/>
        <v>0</v>
      </c>
      <c r="CE287" s="13">
        <f t="shared" si="737"/>
        <v>0</v>
      </c>
      <c r="CF287" s="13">
        <f t="shared" si="738"/>
        <v>0</v>
      </c>
      <c r="CG287" s="13">
        <f t="shared" si="739"/>
        <v>0</v>
      </c>
      <c r="CH287" s="13">
        <f t="shared" si="740"/>
        <v>0</v>
      </c>
      <c r="CI287" s="13">
        <f t="shared" si="741"/>
        <v>0</v>
      </c>
      <c r="CJ287" s="13">
        <f t="shared" si="742"/>
        <v>0</v>
      </c>
      <c r="CK287" s="13">
        <f t="shared" si="743"/>
        <v>0</v>
      </c>
      <c r="CL287" s="13">
        <f t="shared" si="744"/>
        <v>0</v>
      </c>
      <c r="CM287" s="13">
        <f t="shared" si="745"/>
        <v>0</v>
      </c>
      <c r="CN287" s="13">
        <f t="shared" si="746"/>
        <v>0</v>
      </c>
      <c r="CO287" s="13">
        <f t="shared" si="747"/>
        <v>0</v>
      </c>
      <c r="CP287" s="13">
        <f t="shared" si="748"/>
        <v>0</v>
      </c>
      <c r="CQ287" s="13">
        <f t="shared" si="749"/>
        <v>0</v>
      </c>
      <c r="CR287" s="13">
        <f t="shared" si="750"/>
        <v>0</v>
      </c>
      <c r="CS287" s="13">
        <f t="shared" si="751"/>
        <v>0</v>
      </c>
      <c r="CT287" s="13">
        <f t="shared" si="752"/>
        <v>0</v>
      </c>
      <c r="CU287" s="13">
        <f t="shared" si="753"/>
        <v>0</v>
      </c>
      <c r="CV287" s="13">
        <f t="shared" si="754"/>
        <v>0</v>
      </c>
      <c r="CW287" s="13">
        <f t="shared" si="755"/>
        <v>0</v>
      </c>
      <c r="CX287" s="13">
        <f t="shared" si="756"/>
        <v>0</v>
      </c>
      <c r="CY287" s="13">
        <f t="shared" si="757"/>
        <v>0</v>
      </c>
      <c r="CZ287" s="13">
        <f t="shared" si="758"/>
        <v>0</v>
      </c>
      <c r="DA287" s="13">
        <f t="shared" si="759"/>
        <v>0</v>
      </c>
      <c r="DB287" s="13">
        <f t="shared" si="760"/>
        <v>0</v>
      </c>
      <c r="DC287" s="13">
        <f t="shared" si="761"/>
        <v>0</v>
      </c>
      <c r="DD287" s="13">
        <f t="shared" si="762"/>
        <v>0</v>
      </c>
      <c r="DE287" s="13">
        <f t="shared" si="763"/>
        <v>0</v>
      </c>
      <c r="DF287" s="13">
        <f t="shared" si="764"/>
        <v>0</v>
      </c>
      <c r="DG287" s="13">
        <f t="shared" si="765"/>
        <v>0</v>
      </c>
      <c r="DH287" s="13">
        <f t="shared" si="766"/>
        <v>0</v>
      </c>
      <c r="DI287" s="13">
        <f t="shared" si="767"/>
        <v>0</v>
      </c>
      <c r="DJ287" s="13">
        <f t="shared" si="768"/>
        <v>0</v>
      </c>
      <c r="DK287" s="13">
        <f t="shared" si="769"/>
        <v>0</v>
      </c>
      <c r="DL287" s="13">
        <f t="shared" si="770"/>
        <v>0</v>
      </c>
      <c r="DM287" s="13">
        <f t="shared" si="771"/>
        <v>0</v>
      </c>
      <c r="DN287" s="13">
        <f t="shared" si="772"/>
        <v>0</v>
      </c>
      <c r="DO287" s="13">
        <f t="shared" si="773"/>
        <v>0</v>
      </c>
      <c r="DP287" s="13">
        <f t="shared" si="774"/>
        <v>0</v>
      </c>
      <c r="DQ287" s="13">
        <f t="shared" si="775"/>
        <v>0</v>
      </c>
      <c r="DR287" s="13">
        <f t="shared" si="776"/>
        <v>0</v>
      </c>
      <c r="DS287" s="13">
        <f t="shared" si="777"/>
        <v>0</v>
      </c>
      <c r="DT287" s="13">
        <f t="shared" si="778"/>
        <v>0</v>
      </c>
      <c r="DU287" s="13">
        <f t="shared" si="779"/>
        <v>0</v>
      </c>
      <c r="DV287" s="13">
        <f t="shared" si="780"/>
        <v>1</v>
      </c>
      <c r="DW287" s="13">
        <f t="shared" si="781"/>
        <v>0</v>
      </c>
      <c r="DX287" s="13">
        <f t="shared" si="782"/>
        <v>0</v>
      </c>
      <c r="DY287" s="13">
        <f t="shared" si="783"/>
        <v>0</v>
      </c>
      <c r="DZ287" s="13">
        <f t="shared" si="784"/>
        <v>0</v>
      </c>
      <c r="EA287" s="13">
        <f t="shared" si="785"/>
        <v>0</v>
      </c>
      <c r="EB287" s="13">
        <f t="shared" si="786"/>
        <v>0</v>
      </c>
      <c r="EC287" s="13">
        <f t="shared" si="787"/>
        <v>0</v>
      </c>
      <c r="ED287" s="13">
        <f t="shared" si="788"/>
        <v>0</v>
      </c>
      <c r="EE287" s="13">
        <f t="shared" si="789"/>
        <v>0</v>
      </c>
      <c r="EF287" s="13">
        <f t="shared" si="790"/>
        <v>0</v>
      </c>
      <c r="EG287" s="13">
        <f t="shared" si="791"/>
        <v>0</v>
      </c>
      <c r="EH287" s="13">
        <f t="shared" si="792"/>
        <v>0</v>
      </c>
      <c r="EI287" s="13">
        <f t="shared" si="793"/>
        <v>0</v>
      </c>
      <c r="EJ287" s="13">
        <f t="shared" si="794"/>
        <v>0</v>
      </c>
      <c r="EK287" s="13">
        <f t="shared" si="795"/>
        <v>0</v>
      </c>
      <c r="EL287" s="13">
        <f t="shared" si="796"/>
        <v>0</v>
      </c>
      <c r="EM287" s="13">
        <f t="shared" si="797"/>
        <v>0</v>
      </c>
      <c r="EN287" s="13">
        <f t="shared" si="798"/>
        <v>0</v>
      </c>
      <c r="EO287" s="13">
        <f t="shared" si="799"/>
        <v>0</v>
      </c>
      <c r="EP287" s="13">
        <f t="shared" si="800"/>
        <v>0</v>
      </c>
      <c r="EQ287" s="13">
        <f t="shared" si="801"/>
        <v>0</v>
      </c>
      <c r="ER287" s="13">
        <f t="shared" si="802"/>
        <v>0</v>
      </c>
      <c r="ES287" s="13">
        <f t="shared" si="803"/>
        <v>0</v>
      </c>
      <c r="ET287" s="13">
        <f t="shared" si="804"/>
        <v>0</v>
      </c>
      <c r="EU287" s="13">
        <f t="shared" si="805"/>
        <v>0</v>
      </c>
      <c r="EV287" s="13">
        <f t="shared" si="806"/>
        <v>0</v>
      </c>
      <c r="EW287" s="13">
        <f t="shared" si="807"/>
        <v>0</v>
      </c>
      <c r="EX287" s="13">
        <f t="shared" si="808"/>
        <v>0</v>
      </c>
      <c r="EY287" s="13">
        <f t="shared" si="809"/>
        <v>0</v>
      </c>
      <c r="EZ287" s="13">
        <f t="shared" si="810"/>
        <v>0</v>
      </c>
      <c r="FA287" s="13">
        <f t="shared" si="811"/>
        <v>0</v>
      </c>
      <c r="FB287" s="13">
        <f t="shared" si="812"/>
        <v>0</v>
      </c>
      <c r="FC287" s="13">
        <f t="shared" si="813"/>
        <v>0</v>
      </c>
      <c r="FD287" s="13">
        <f t="shared" si="814"/>
        <v>0</v>
      </c>
      <c r="FE287" s="13">
        <f t="shared" si="815"/>
        <v>0</v>
      </c>
      <c r="FF287" s="13">
        <f t="shared" si="816"/>
        <v>0</v>
      </c>
      <c r="FG287" s="13">
        <f t="shared" si="817"/>
        <v>0</v>
      </c>
      <c r="FH287" s="13">
        <f t="shared" si="818"/>
        <v>0</v>
      </c>
      <c r="FI287" s="13">
        <f t="shared" si="819"/>
        <v>0</v>
      </c>
      <c r="FJ287" s="13">
        <f t="shared" si="820"/>
        <v>0</v>
      </c>
      <c r="FK287" s="13">
        <f t="shared" si="821"/>
        <v>0</v>
      </c>
      <c r="FL287" s="13">
        <f t="shared" si="822"/>
        <v>0</v>
      </c>
      <c r="FM287" s="13">
        <f t="shared" si="823"/>
        <v>0</v>
      </c>
      <c r="FN287" s="13">
        <f t="shared" si="824"/>
        <v>0</v>
      </c>
      <c r="FO287" s="13">
        <f t="shared" si="825"/>
        <v>0</v>
      </c>
      <c r="FP287" s="13">
        <f t="shared" si="826"/>
        <v>0</v>
      </c>
      <c r="FQ287" s="13">
        <f t="shared" si="827"/>
        <v>0</v>
      </c>
      <c r="FR287" s="13">
        <f t="shared" si="828"/>
        <v>0</v>
      </c>
      <c r="FS287" s="13">
        <f t="shared" si="829"/>
        <v>0</v>
      </c>
      <c r="FT287" s="13">
        <f t="shared" si="830"/>
        <v>0</v>
      </c>
      <c r="FU287" s="13">
        <f t="shared" si="831"/>
        <v>0</v>
      </c>
      <c r="FV287" s="13">
        <f t="shared" si="832"/>
        <v>0</v>
      </c>
      <c r="FW287" s="13">
        <f t="shared" si="833"/>
        <v>0</v>
      </c>
      <c r="FX287" s="13">
        <f t="shared" si="834"/>
        <v>0</v>
      </c>
      <c r="FY287" s="13">
        <f t="shared" si="835"/>
        <v>0</v>
      </c>
      <c r="FZ287" s="13">
        <f t="shared" si="836"/>
        <v>0</v>
      </c>
      <c r="GA287" s="13">
        <f t="shared" si="837"/>
        <v>0</v>
      </c>
      <c r="GB287" s="13">
        <f t="shared" si="838"/>
        <v>0</v>
      </c>
      <c r="GC287" s="13">
        <f t="shared" si="839"/>
        <v>0</v>
      </c>
      <c r="GD287" s="13">
        <f t="shared" si="840"/>
        <v>0</v>
      </c>
      <c r="GE287" s="13">
        <f t="shared" si="841"/>
        <v>0</v>
      </c>
      <c r="GF287" s="13">
        <f t="shared" si="842"/>
        <v>0</v>
      </c>
      <c r="GG287" s="13">
        <f t="shared" si="843"/>
        <v>0</v>
      </c>
      <c r="GH287" s="30">
        <f t="shared" si="844"/>
        <v>2</v>
      </c>
    </row>
    <row r="288" spans="1:190">
      <c r="A288" s="2">
        <f>'database including 834 studies'!A288</f>
        <v>287</v>
      </c>
      <c r="B288" s="2">
        <f>'database including 834 studies'!J288</f>
        <v>1</v>
      </c>
      <c r="C288" s="2">
        <f>'database including 834 studies'!K288</f>
        <v>3</v>
      </c>
      <c r="D288" s="2">
        <f>'database including 834 studies'!L288</f>
        <v>0</v>
      </c>
      <c r="E288" s="2">
        <f>'database including 834 studies'!M288</f>
        <v>1</v>
      </c>
      <c r="F288" s="2">
        <f>'database including 834 studies'!N288</f>
        <v>1</v>
      </c>
      <c r="G288" s="2">
        <f>'database including 834 studies'!O288</f>
        <v>1</v>
      </c>
      <c r="H288" s="2">
        <f>'database including 834 studies'!P288</f>
        <v>0</v>
      </c>
      <c r="I288" s="2">
        <f>'database including 834 studies'!Q288</f>
        <v>0</v>
      </c>
      <c r="J288" s="2">
        <f>'database including 834 studies'!R288</f>
        <v>2019</v>
      </c>
      <c r="K288" s="29">
        <f>'database including 834 studies'!A818</f>
        <v>817</v>
      </c>
      <c r="L288" s="2">
        <f>'database including 834 studies'!J818</f>
        <v>0</v>
      </c>
      <c r="M288" s="2">
        <f>'database including 834 studies'!K818</f>
        <v>1</v>
      </c>
      <c r="N288" s="2">
        <f>'database including 834 studies'!L818</f>
        <v>1</v>
      </c>
      <c r="O288" s="2">
        <f>'database including 834 studies'!M818</f>
        <v>0</v>
      </c>
      <c r="P288" s="2">
        <f>'database including 834 studies'!N818</f>
        <v>0</v>
      </c>
      <c r="Q288" s="2">
        <f>'database including 834 studies'!O818</f>
        <v>0</v>
      </c>
      <c r="R288" s="2">
        <f>'database including 834 studies'!P818</f>
        <v>0</v>
      </c>
      <c r="S288" s="2">
        <f>'database including 834 studies'!Q818</f>
        <v>0</v>
      </c>
      <c r="T288" s="2">
        <f>'database including 834 studies'!R818</f>
        <v>2022</v>
      </c>
      <c r="V288" s="13">
        <f t="shared" si="676"/>
        <v>0</v>
      </c>
      <c r="W288" s="13">
        <f t="shared" si="677"/>
        <v>0</v>
      </c>
      <c r="X288" s="13">
        <f t="shared" si="678"/>
        <v>0</v>
      </c>
      <c r="Y288" s="13">
        <f t="shared" si="679"/>
        <v>0</v>
      </c>
      <c r="Z288" s="13">
        <f t="shared" si="680"/>
        <v>0</v>
      </c>
      <c r="AA288" s="13">
        <f t="shared" si="681"/>
        <v>0</v>
      </c>
      <c r="AB288" s="13">
        <f t="shared" si="682"/>
        <v>0</v>
      </c>
      <c r="AC288" s="13">
        <f t="shared" si="683"/>
        <v>0</v>
      </c>
      <c r="AD288" s="13">
        <f t="shared" si="684"/>
        <v>0</v>
      </c>
      <c r="AE288" s="13">
        <f t="shared" si="685"/>
        <v>0</v>
      </c>
      <c r="AF288" s="13">
        <f t="shared" si="686"/>
        <v>0</v>
      </c>
      <c r="AG288" s="13">
        <f t="shared" si="687"/>
        <v>0</v>
      </c>
      <c r="AH288" s="13">
        <f t="shared" si="688"/>
        <v>0</v>
      </c>
      <c r="AI288" s="13">
        <f t="shared" si="689"/>
        <v>0</v>
      </c>
      <c r="AJ288" s="13">
        <f t="shared" si="690"/>
        <v>0</v>
      </c>
      <c r="AK288" s="13">
        <f t="shared" si="691"/>
        <v>0</v>
      </c>
      <c r="AL288" s="13">
        <f t="shared" si="692"/>
        <v>0</v>
      </c>
      <c r="AM288" s="13">
        <f t="shared" si="693"/>
        <v>0</v>
      </c>
      <c r="AN288" s="13">
        <f t="shared" si="694"/>
        <v>0</v>
      </c>
      <c r="AO288" s="13">
        <f t="shared" si="695"/>
        <v>0</v>
      </c>
      <c r="AP288" s="13">
        <f t="shared" si="696"/>
        <v>0</v>
      </c>
      <c r="AQ288" s="13">
        <f t="shared" si="697"/>
        <v>0</v>
      </c>
      <c r="AR288" s="13">
        <f t="shared" si="698"/>
        <v>0</v>
      </c>
      <c r="AS288" s="13">
        <f t="shared" si="699"/>
        <v>0</v>
      </c>
      <c r="AT288" s="13">
        <f t="shared" si="700"/>
        <v>0</v>
      </c>
      <c r="AU288" s="13">
        <f t="shared" si="701"/>
        <v>0</v>
      </c>
      <c r="AV288" s="13">
        <f t="shared" si="702"/>
        <v>0</v>
      </c>
      <c r="AW288" s="13">
        <f t="shared" si="703"/>
        <v>0</v>
      </c>
      <c r="AX288" s="13">
        <f t="shared" si="704"/>
        <v>0</v>
      </c>
      <c r="AY288" s="13">
        <f t="shared" si="705"/>
        <v>0</v>
      </c>
      <c r="AZ288" s="13">
        <f t="shared" si="706"/>
        <v>0</v>
      </c>
      <c r="BA288" s="13">
        <f t="shared" si="707"/>
        <v>0</v>
      </c>
      <c r="BB288" s="13">
        <f t="shared" si="708"/>
        <v>0</v>
      </c>
      <c r="BC288" s="13">
        <f t="shared" si="709"/>
        <v>0</v>
      </c>
      <c r="BD288" s="13">
        <f t="shared" si="710"/>
        <v>0</v>
      </c>
      <c r="BE288" s="13">
        <f t="shared" si="711"/>
        <v>0</v>
      </c>
      <c r="BF288" s="13">
        <f t="shared" si="712"/>
        <v>0</v>
      </c>
      <c r="BG288" s="13">
        <f t="shared" si="713"/>
        <v>0</v>
      </c>
      <c r="BH288" s="13">
        <f t="shared" si="714"/>
        <v>0</v>
      </c>
      <c r="BI288" s="13">
        <f t="shared" si="715"/>
        <v>0</v>
      </c>
      <c r="BJ288" s="13">
        <f t="shared" si="716"/>
        <v>0</v>
      </c>
      <c r="BK288" s="13">
        <f t="shared" si="717"/>
        <v>0</v>
      </c>
      <c r="BL288" s="13">
        <f t="shared" si="718"/>
        <v>0</v>
      </c>
      <c r="BM288" s="13">
        <f t="shared" si="719"/>
        <v>0</v>
      </c>
      <c r="BN288" s="13">
        <f t="shared" si="720"/>
        <v>1</v>
      </c>
      <c r="BO288" s="13">
        <f t="shared" si="721"/>
        <v>0</v>
      </c>
      <c r="BP288" s="13">
        <f t="shared" si="722"/>
        <v>0</v>
      </c>
      <c r="BQ288" s="13">
        <f t="shared" si="723"/>
        <v>0</v>
      </c>
      <c r="BR288" s="13">
        <f t="shared" si="724"/>
        <v>0</v>
      </c>
      <c r="BS288" s="13">
        <f t="shared" si="725"/>
        <v>0</v>
      </c>
      <c r="BT288" s="13">
        <f t="shared" si="726"/>
        <v>0</v>
      </c>
      <c r="BU288" s="13">
        <f t="shared" si="727"/>
        <v>0</v>
      </c>
      <c r="BV288" s="13">
        <f t="shared" si="728"/>
        <v>0</v>
      </c>
      <c r="BW288" s="13">
        <f t="shared" si="729"/>
        <v>0</v>
      </c>
      <c r="BX288" s="13">
        <f t="shared" si="730"/>
        <v>0</v>
      </c>
      <c r="BY288" s="13">
        <f t="shared" si="731"/>
        <v>0</v>
      </c>
      <c r="BZ288" s="13">
        <f t="shared" si="732"/>
        <v>0</v>
      </c>
      <c r="CA288" s="13">
        <f t="shared" si="733"/>
        <v>0</v>
      </c>
      <c r="CB288" s="13">
        <f t="shared" si="734"/>
        <v>0</v>
      </c>
      <c r="CC288" s="13">
        <f t="shared" si="735"/>
        <v>0</v>
      </c>
      <c r="CD288" s="13">
        <f t="shared" si="736"/>
        <v>0</v>
      </c>
      <c r="CE288" s="13">
        <f t="shared" si="737"/>
        <v>0</v>
      </c>
      <c r="CF288" s="13">
        <f t="shared" si="738"/>
        <v>0</v>
      </c>
      <c r="CG288" s="13">
        <f t="shared" si="739"/>
        <v>0</v>
      </c>
      <c r="CH288" s="13">
        <f t="shared" si="740"/>
        <v>0</v>
      </c>
      <c r="CI288" s="13">
        <f t="shared" si="741"/>
        <v>0</v>
      </c>
      <c r="CJ288" s="13">
        <f t="shared" si="742"/>
        <v>0</v>
      </c>
      <c r="CK288" s="13">
        <f t="shared" si="743"/>
        <v>0</v>
      </c>
      <c r="CL288" s="13">
        <f t="shared" si="744"/>
        <v>0</v>
      </c>
      <c r="CM288" s="13">
        <f t="shared" si="745"/>
        <v>0</v>
      </c>
      <c r="CN288" s="13">
        <f t="shared" si="746"/>
        <v>0</v>
      </c>
      <c r="CO288" s="13">
        <f t="shared" si="747"/>
        <v>0</v>
      </c>
      <c r="CP288" s="13">
        <f t="shared" si="748"/>
        <v>0</v>
      </c>
      <c r="CQ288" s="13">
        <f t="shared" si="749"/>
        <v>0</v>
      </c>
      <c r="CR288" s="13">
        <f t="shared" si="750"/>
        <v>0</v>
      </c>
      <c r="CS288" s="13">
        <f t="shared" si="751"/>
        <v>0</v>
      </c>
      <c r="CT288" s="13">
        <f t="shared" si="752"/>
        <v>0</v>
      </c>
      <c r="CU288" s="13">
        <f t="shared" si="753"/>
        <v>0</v>
      </c>
      <c r="CV288" s="13">
        <f t="shared" si="754"/>
        <v>0</v>
      </c>
      <c r="CW288" s="13">
        <f t="shared" si="755"/>
        <v>0</v>
      </c>
      <c r="CX288" s="13">
        <f t="shared" si="756"/>
        <v>0</v>
      </c>
      <c r="CY288" s="13">
        <f t="shared" si="757"/>
        <v>0</v>
      </c>
      <c r="CZ288" s="13">
        <f t="shared" si="758"/>
        <v>0</v>
      </c>
      <c r="DA288" s="13">
        <f t="shared" si="759"/>
        <v>0</v>
      </c>
      <c r="DB288" s="13">
        <f t="shared" si="760"/>
        <v>0</v>
      </c>
      <c r="DC288" s="13">
        <f t="shared" si="761"/>
        <v>0</v>
      </c>
      <c r="DD288" s="13">
        <f t="shared" si="762"/>
        <v>0</v>
      </c>
      <c r="DE288" s="13">
        <f t="shared" si="763"/>
        <v>0</v>
      </c>
      <c r="DF288" s="13">
        <f t="shared" si="764"/>
        <v>0</v>
      </c>
      <c r="DG288" s="13">
        <f t="shared" si="765"/>
        <v>0</v>
      </c>
      <c r="DH288" s="13">
        <f t="shared" si="766"/>
        <v>0</v>
      </c>
      <c r="DI288" s="13">
        <f t="shared" si="767"/>
        <v>0</v>
      </c>
      <c r="DJ288" s="13">
        <f t="shared" si="768"/>
        <v>0</v>
      </c>
      <c r="DK288" s="13">
        <f t="shared" si="769"/>
        <v>0</v>
      </c>
      <c r="DL288" s="13">
        <f t="shared" si="770"/>
        <v>0</v>
      </c>
      <c r="DM288" s="13">
        <f t="shared" si="771"/>
        <v>0</v>
      </c>
      <c r="DN288" s="13">
        <f t="shared" si="772"/>
        <v>0</v>
      </c>
      <c r="DO288" s="13">
        <f t="shared" si="773"/>
        <v>0</v>
      </c>
      <c r="DP288" s="13">
        <f t="shared" si="774"/>
        <v>0</v>
      </c>
      <c r="DQ288" s="13">
        <f t="shared" si="775"/>
        <v>0</v>
      </c>
      <c r="DR288" s="13">
        <f t="shared" si="776"/>
        <v>0</v>
      </c>
      <c r="DS288" s="13">
        <f t="shared" si="777"/>
        <v>0</v>
      </c>
      <c r="DT288" s="13">
        <f t="shared" si="778"/>
        <v>0</v>
      </c>
      <c r="DU288" s="13">
        <f t="shared" si="779"/>
        <v>0</v>
      </c>
      <c r="DV288" s="13">
        <f t="shared" si="780"/>
        <v>0</v>
      </c>
      <c r="DW288" s="13">
        <f t="shared" si="781"/>
        <v>0</v>
      </c>
      <c r="DX288" s="13">
        <f t="shared" si="782"/>
        <v>0</v>
      </c>
      <c r="DY288" s="13">
        <f t="shared" si="783"/>
        <v>1</v>
      </c>
      <c r="DZ288" s="13">
        <f t="shared" si="784"/>
        <v>0</v>
      </c>
      <c r="EA288" s="13">
        <f t="shared" si="785"/>
        <v>0</v>
      </c>
      <c r="EB288" s="13">
        <f t="shared" si="786"/>
        <v>0</v>
      </c>
      <c r="EC288" s="13">
        <f t="shared" si="787"/>
        <v>0</v>
      </c>
      <c r="ED288" s="13">
        <f t="shared" si="788"/>
        <v>0</v>
      </c>
      <c r="EE288" s="13">
        <f t="shared" si="789"/>
        <v>0</v>
      </c>
      <c r="EF288" s="13">
        <f t="shared" si="790"/>
        <v>0</v>
      </c>
      <c r="EG288" s="13">
        <f t="shared" si="791"/>
        <v>0</v>
      </c>
      <c r="EH288" s="13">
        <f t="shared" si="792"/>
        <v>0</v>
      </c>
      <c r="EI288" s="13">
        <f t="shared" si="793"/>
        <v>0</v>
      </c>
      <c r="EJ288" s="13">
        <f t="shared" si="794"/>
        <v>0</v>
      </c>
      <c r="EK288" s="13">
        <f t="shared" si="795"/>
        <v>0</v>
      </c>
      <c r="EL288" s="13">
        <f t="shared" si="796"/>
        <v>0</v>
      </c>
      <c r="EM288" s="13">
        <f t="shared" si="797"/>
        <v>0</v>
      </c>
      <c r="EN288" s="13">
        <f t="shared" si="798"/>
        <v>0</v>
      </c>
      <c r="EO288" s="13">
        <f t="shared" si="799"/>
        <v>0</v>
      </c>
      <c r="EP288" s="13">
        <f t="shared" si="800"/>
        <v>0</v>
      </c>
      <c r="EQ288" s="13">
        <f t="shared" si="801"/>
        <v>0</v>
      </c>
      <c r="ER288" s="13">
        <f t="shared" si="802"/>
        <v>0</v>
      </c>
      <c r="ES288" s="13">
        <f t="shared" si="803"/>
        <v>0</v>
      </c>
      <c r="ET288" s="13">
        <f t="shared" si="804"/>
        <v>0</v>
      </c>
      <c r="EU288" s="13">
        <f t="shared" si="805"/>
        <v>0</v>
      </c>
      <c r="EV288" s="13">
        <f t="shared" si="806"/>
        <v>0</v>
      </c>
      <c r="EW288" s="13">
        <f t="shared" si="807"/>
        <v>0</v>
      </c>
      <c r="EX288" s="13">
        <f t="shared" si="808"/>
        <v>0</v>
      </c>
      <c r="EY288" s="13">
        <f t="shared" si="809"/>
        <v>0</v>
      </c>
      <c r="EZ288" s="13">
        <f t="shared" si="810"/>
        <v>0</v>
      </c>
      <c r="FA288" s="13">
        <f t="shared" si="811"/>
        <v>0</v>
      </c>
      <c r="FB288" s="13">
        <f t="shared" si="812"/>
        <v>0</v>
      </c>
      <c r="FC288" s="13">
        <f t="shared" si="813"/>
        <v>0</v>
      </c>
      <c r="FD288" s="13">
        <f t="shared" si="814"/>
        <v>0</v>
      </c>
      <c r="FE288" s="13">
        <f t="shared" si="815"/>
        <v>0</v>
      </c>
      <c r="FF288" s="13">
        <f t="shared" si="816"/>
        <v>0</v>
      </c>
      <c r="FG288" s="13">
        <f t="shared" si="817"/>
        <v>0</v>
      </c>
      <c r="FH288" s="13">
        <f t="shared" si="818"/>
        <v>0</v>
      </c>
      <c r="FI288" s="13">
        <f t="shared" si="819"/>
        <v>0</v>
      </c>
      <c r="FJ288" s="13">
        <f t="shared" si="820"/>
        <v>0</v>
      </c>
      <c r="FK288" s="13">
        <f t="shared" si="821"/>
        <v>0</v>
      </c>
      <c r="FL288" s="13">
        <f t="shared" si="822"/>
        <v>0</v>
      </c>
      <c r="FM288" s="13">
        <f t="shared" si="823"/>
        <v>0</v>
      </c>
      <c r="FN288" s="13">
        <f t="shared" si="824"/>
        <v>0</v>
      </c>
      <c r="FO288" s="13">
        <f t="shared" si="825"/>
        <v>0</v>
      </c>
      <c r="FP288" s="13">
        <f t="shared" si="826"/>
        <v>0</v>
      </c>
      <c r="FQ288" s="13">
        <f t="shared" si="827"/>
        <v>0</v>
      </c>
      <c r="FR288" s="13">
        <f t="shared" si="828"/>
        <v>0</v>
      </c>
      <c r="FS288" s="13">
        <f t="shared" si="829"/>
        <v>0</v>
      </c>
      <c r="FT288" s="13">
        <f t="shared" si="830"/>
        <v>0</v>
      </c>
      <c r="FU288" s="13">
        <f t="shared" si="831"/>
        <v>0</v>
      </c>
      <c r="FV288" s="13">
        <f t="shared" si="832"/>
        <v>0</v>
      </c>
      <c r="FW288" s="13">
        <f t="shared" si="833"/>
        <v>0</v>
      </c>
      <c r="FX288" s="13">
        <f t="shared" si="834"/>
        <v>0</v>
      </c>
      <c r="FY288" s="13">
        <f t="shared" si="835"/>
        <v>0</v>
      </c>
      <c r="FZ288" s="13">
        <f t="shared" si="836"/>
        <v>0</v>
      </c>
      <c r="GA288" s="13">
        <f t="shared" si="837"/>
        <v>0</v>
      </c>
      <c r="GB288" s="13">
        <f t="shared" si="838"/>
        <v>0</v>
      </c>
      <c r="GC288" s="13">
        <f t="shared" si="839"/>
        <v>0</v>
      </c>
      <c r="GD288" s="13">
        <f t="shared" si="840"/>
        <v>0</v>
      </c>
      <c r="GE288" s="13">
        <f t="shared" si="841"/>
        <v>0</v>
      </c>
      <c r="GF288" s="13">
        <f t="shared" si="842"/>
        <v>0</v>
      </c>
      <c r="GG288" s="13">
        <f t="shared" si="843"/>
        <v>0</v>
      </c>
      <c r="GH288" s="30">
        <f t="shared" si="844"/>
        <v>2</v>
      </c>
    </row>
    <row r="289" spans="1:190">
      <c r="A289" s="2">
        <f>'database including 834 studies'!A289</f>
        <v>288</v>
      </c>
      <c r="B289" s="2">
        <f>'database including 834 studies'!J289</f>
        <v>1</v>
      </c>
      <c r="C289" s="2">
        <f>'database including 834 studies'!K289</f>
        <v>3</v>
      </c>
      <c r="D289" s="2">
        <f>'database including 834 studies'!L289</f>
        <v>0</v>
      </c>
      <c r="E289" s="2">
        <f>'database including 834 studies'!M289</f>
        <v>1</v>
      </c>
      <c r="F289" s="2">
        <f>'database including 834 studies'!N289</f>
        <v>0</v>
      </c>
      <c r="G289" s="2">
        <f>'database including 834 studies'!O289</f>
        <v>0</v>
      </c>
      <c r="H289" s="2">
        <f>'database including 834 studies'!P289</f>
        <v>1</v>
      </c>
      <c r="I289" s="2">
        <f>'database including 834 studies'!Q289</f>
        <v>1</v>
      </c>
      <c r="J289" s="2">
        <f>'database including 834 studies'!R289</f>
        <v>2016</v>
      </c>
      <c r="K289" s="29">
        <f>'database including 834 studies'!A819</f>
        <v>818</v>
      </c>
      <c r="L289" s="2">
        <f>'database including 834 studies'!J819</f>
        <v>0</v>
      </c>
      <c r="M289" s="2">
        <f>'database including 834 studies'!K819</f>
        <v>1</v>
      </c>
      <c r="N289" s="2">
        <f>'database including 834 studies'!L819</f>
        <v>1</v>
      </c>
      <c r="O289" s="2">
        <f>'database including 834 studies'!M819</f>
        <v>0</v>
      </c>
      <c r="P289" s="2">
        <f>'database including 834 studies'!N819</f>
        <v>0</v>
      </c>
      <c r="Q289" s="2">
        <f>'database including 834 studies'!O819</f>
        <v>0</v>
      </c>
      <c r="R289" s="2">
        <f>'database including 834 studies'!P819</f>
        <v>0</v>
      </c>
      <c r="S289" s="2">
        <f>'database including 834 studies'!Q819</f>
        <v>0</v>
      </c>
      <c r="T289" s="2">
        <f>'database including 834 studies'!R819</f>
        <v>2020</v>
      </c>
      <c r="V289" s="13">
        <f t="shared" si="676"/>
        <v>0</v>
      </c>
      <c r="W289" s="13">
        <f t="shared" si="677"/>
        <v>0</v>
      </c>
      <c r="X289" s="13">
        <f t="shared" si="678"/>
        <v>0</v>
      </c>
      <c r="Y289" s="13">
        <f t="shared" si="679"/>
        <v>0</v>
      </c>
      <c r="Z289" s="13">
        <f t="shared" si="680"/>
        <v>0</v>
      </c>
      <c r="AA289" s="13">
        <f t="shared" si="681"/>
        <v>0</v>
      </c>
      <c r="AB289" s="13">
        <f t="shared" si="682"/>
        <v>0</v>
      </c>
      <c r="AC289" s="13">
        <f t="shared" si="683"/>
        <v>0</v>
      </c>
      <c r="AD289" s="13">
        <f t="shared" si="684"/>
        <v>0</v>
      </c>
      <c r="AE289" s="13">
        <f t="shared" si="685"/>
        <v>0</v>
      </c>
      <c r="AF289" s="13">
        <f t="shared" si="686"/>
        <v>0</v>
      </c>
      <c r="AG289" s="13">
        <f t="shared" si="687"/>
        <v>0</v>
      </c>
      <c r="AH289" s="13">
        <f t="shared" si="688"/>
        <v>0</v>
      </c>
      <c r="AI289" s="13">
        <f t="shared" si="689"/>
        <v>0</v>
      </c>
      <c r="AJ289" s="13">
        <f t="shared" si="690"/>
        <v>0</v>
      </c>
      <c r="AK289" s="13">
        <f t="shared" si="691"/>
        <v>0</v>
      </c>
      <c r="AL289" s="13">
        <f t="shared" si="692"/>
        <v>0</v>
      </c>
      <c r="AM289" s="13">
        <f t="shared" si="693"/>
        <v>0</v>
      </c>
      <c r="AN289" s="13">
        <f t="shared" si="694"/>
        <v>0</v>
      </c>
      <c r="AO289" s="13">
        <f t="shared" si="695"/>
        <v>0</v>
      </c>
      <c r="AP289" s="13">
        <f t="shared" si="696"/>
        <v>0</v>
      </c>
      <c r="AQ289" s="13">
        <f t="shared" si="697"/>
        <v>0</v>
      </c>
      <c r="AR289" s="13">
        <f t="shared" si="698"/>
        <v>0</v>
      </c>
      <c r="AS289" s="13">
        <f t="shared" si="699"/>
        <v>0</v>
      </c>
      <c r="AT289" s="13">
        <f t="shared" si="700"/>
        <v>0</v>
      </c>
      <c r="AU289" s="13">
        <f t="shared" si="701"/>
        <v>0</v>
      </c>
      <c r="AV289" s="13">
        <f t="shared" si="702"/>
        <v>0</v>
      </c>
      <c r="AW289" s="13">
        <f t="shared" si="703"/>
        <v>0</v>
      </c>
      <c r="AX289" s="13">
        <f t="shared" si="704"/>
        <v>0</v>
      </c>
      <c r="AY289" s="13">
        <f t="shared" si="705"/>
        <v>0</v>
      </c>
      <c r="AZ289" s="13">
        <f t="shared" si="706"/>
        <v>0</v>
      </c>
      <c r="BA289" s="13">
        <f t="shared" si="707"/>
        <v>0</v>
      </c>
      <c r="BB289" s="13">
        <f t="shared" si="708"/>
        <v>0</v>
      </c>
      <c r="BC289" s="13">
        <f t="shared" si="709"/>
        <v>0</v>
      </c>
      <c r="BD289" s="13">
        <f t="shared" si="710"/>
        <v>0</v>
      </c>
      <c r="BE289" s="13">
        <f t="shared" si="711"/>
        <v>0</v>
      </c>
      <c r="BF289" s="13">
        <f t="shared" si="712"/>
        <v>0</v>
      </c>
      <c r="BG289" s="13">
        <f t="shared" si="713"/>
        <v>0</v>
      </c>
      <c r="BH289" s="13">
        <f t="shared" si="714"/>
        <v>0</v>
      </c>
      <c r="BI289" s="13">
        <f t="shared" si="715"/>
        <v>0</v>
      </c>
      <c r="BJ289" s="13">
        <f t="shared" si="716"/>
        <v>0</v>
      </c>
      <c r="BK289" s="13">
        <f t="shared" si="717"/>
        <v>1</v>
      </c>
      <c r="BL289" s="13">
        <f t="shared" si="718"/>
        <v>0</v>
      </c>
      <c r="BM289" s="13">
        <f t="shared" si="719"/>
        <v>0</v>
      </c>
      <c r="BN289" s="13">
        <f t="shared" si="720"/>
        <v>0</v>
      </c>
      <c r="BO289" s="13">
        <f t="shared" si="721"/>
        <v>0</v>
      </c>
      <c r="BP289" s="13">
        <f t="shared" si="722"/>
        <v>0</v>
      </c>
      <c r="BQ289" s="13">
        <f t="shared" si="723"/>
        <v>0</v>
      </c>
      <c r="BR289" s="13">
        <f t="shared" si="724"/>
        <v>0</v>
      </c>
      <c r="BS289" s="13">
        <f t="shared" si="725"/>
        <v>0</v>
      </c>
      <c r="BT289" s="13">
        <f t="shared" si="726"/>
        <v>0</v>
      </c>
      <c r="BU289" s="13">
        <f t="shared" si="727"/>
        <v>0</v>
      </c>
      <c r="BV289" s="13">
        <f t="shared" si="728"/>
        <v>0</v>
      </c>
      <c r="BW289" s="13">
        <f t="shared" si="729"/>
        <v>0</v>
      </c>
      <c r="BX289" s="13">
        <f t="shared" si="730"/>
        <v>0</v>
      </c>
      <c r="BY289" s="13">
        <f t="shared" si="731"/>
        <v>0</v>
      </c>
      <c r="BZ289" s="13">
        <f t="shared" si="732"/>
        <v>0</v>
      </c>
      <c r="CA289" s="13">
        <f t="shared" si="733"/>
        <v>0</v>
      </c>
      <c r="CB289" s="13">
        <f t="shared" si="734"/>
        <v>0</v>
      </c>
      <c r="CC289" s="13">
        <f t="shared" si="735"/>
        <v>0</v>
      </c>
      <c r="CD289" s="13">
        <f t="shared" si="736"/>
        <v>0</v>
      </c>
      <c r="CE289" s="13">
        <f t="shared" si="737"/>
        <v>0</v>
      </c>
      <c r="CF289" s="13">
        <f t="shared" si="738"/>
        <v>0</v>
      </c>
      <c r="CG289" s="13">
        <f t="shared" si="739"/>
        <v>0</v>
      </c>
      <c r="CH289" s="13">
        <f t="shared" si="740"/>
        <v>0</v>
      </c>
      <c r="CI289" s="13">
        <f t="shared" si="741"/>
        <v>0</v>
      </c>
      <c r="CJ289" s="13">
        <f t="shared" si="742"/>
        <v>0</v>
      </c>
      <c r="CK289" s="13">
        <f t="shared" si="743"/>
        <v>0</v>
      </c>
      <c r="CL289" s="13">
        <f t="shared" si="744"/>
        <v>0</v>
      </c>
      <c r="CM289" s="13">
        <f t="shared" si="745"/>
        <v>0</v>
      </c>
      <c r="CN289" s="13">
        <f t="shared" si="746"/>
        <v>0</v>
      </c>
      <c r="CO289" s="13">
        <f t="shared" si="747"/>
        <v>0</v>
      </c>
      <c r="CP289" s="13">
        <f t="shared" si="748"/>
        <v>0</v>
      </c>
      <c r="CQ289" s="13">
        <f t="shared" si="749"/>
        <v>0</v>
      </c>
      <c r="CR289" s="13">
        <f t="shared" si="750"/>
        <v>0</v>
      </c>
      <c r="CS289" s="13">
        <f t="shared" si="751"/>
        <v>0</v>
      </c>
      <c r="CT289" s="13">
        <f t="shared" si="752"/>
        <v>0</v>
      </c>
      <c r="CU289" s="13">
        <f t="shared" si="753"/>
        <v>0</v>
      </c>
      <c r="CV289" s="13">
        <f t="shared" si="754"/>
        <v>0</v>
      </c>
      <c r="CW289" s="13">
        <f t="shared" si="755"/>
        <v>0</v>
      </c>
      <c r="CX289" s="13">
        <f t="shared" si="756"/>
        <v>0</v>
      </c>
      <c r="CY289" s="13">
        <f t="shared" si="757"/>
        <v>0</v>
      </c>
      <c r="CZ289" s="13">
        <f t="shared" si="758"/>
        <v>0</v>
      </c>
      <c r="DA289" s="13">
        <f t="shared" si="759"/>
        <v>0</v>
      </c>
      <c r="DB289" s="13">
        <f t="shared" si="760"/>
        <v>0</v>
      </c>
      <c r="DC289" s="13">
        <f t="shared" si="761"/>
        <v>0</v>
      </c>
      <c r="DD289" s="13">
        <f t="shared" si="762"/>
        <v>0</v>
      </c>
      <c r="DE289" s="13">
        <f t="shared" si="763"/>
        <v>0</v>
      </c>
      <c r="DF289" s="13">
        <f t="shared" si="764"/>
        <v>0</v>
      </c>
      <c r="DG289" s="13">
        <f t="shared" si="765"/>
        <v>0</v>
      </c>
      <c r="DH289" s="13">
        <f t="shared" si="766"/>
        <v>0</v>
      </c>
      <c r="DI289" s="13">
        <f t="shared" si="767"/>
        <v>0</v>
      </c>
      <c r="DJ289" s="13">
        <f t="shared" si="768"/>
        <v>0</v>
      </c>
      <c r="DK289" s="13">
        <f t="shared" si="769"/>
        <v>0</v>
      </c>
      <c r="DL289" s="13">
        <f t="shared" si="770"/>
        <v>0</v>
      </c>
      <c r="DM289" s="13">
        <f t="shared" si="771"/>
        <v>0</v>
      </c>
      <c r="DN289" s="13">
        <f t="shared" si="772"/>
        <v>0</v>
      </c>
      <c r="DO289" s="13">
        <f t="shared" si="773"/>
        <v>0</v>
      </c>
      <c r="DP289" s="13">
        <f t="shared" si="774"/>
        <v>0</v>
      </c>
      <c r="DQ289" s="13">
        <f t="shared" si="775"/>
        <v>0</v>
      </c>
      <c r="DR289" s="13">
        <f t="shared" si="776"/>
        <v>0</v>
      </c>
      <c r="DS289" s="13">
        <f t="shared" si="777"/>
        <v>0</v>
      </c>
      <c r="DT289" s="13">
        <f t="shared" si="778"/>
        <v>0</v>
      </c>
      <c r="DU289" s="13">
        <f t="shared" si="779"/>
        <v>0</v>
      </c>
      <c r="DV289" s="13">
        <f t="shared" si="780"/>
        <v>0</v>
      </c>
      <c r="DW289" s="13">
        <f t="shared" si="781"/>
        <v>1</v>
      </c>
      <c r="DX289" s="13">
        <f t="shared" si="782"/>
        <v>0</v>
      </c>
      <c r="DY289" s="13">
        <f t="shared" si="783"/>
        <v>0</v>
      </c>
      <c r="DZ289" s="13">
        <f t="shared" si="784"/>
        <v>0</v>
      </c>
      <c r="EA289" s="13">
        <f t="shared" si="785"/>
        <v>0</v>
      </c>
      <c r="EB289" s="13">
        <f t="shared" si="786"/>
        <v>0</v>
      </c>
      <c r="EC289" s="13">
        <f t="shared" si="787"/>
        <v>0</v>
      </c>
      <c r="ED289" s="13">
        <f t="shared" si="788"/>
        <v>0</v>
      </c>
      <c r="EE289" s="13">
        <f t="shared" si="789"/>
        <v>0</v>
      </c>
      <c r="EF289" s="13">
        <f t="shared" si="790"/>
        <v>0</v>
      </c>
      <c r="EG289" s="13">
        <f t="shared" si="791"/>
        <v>0</v>
      </c>
      <c r="EH289" s="13">
        <f t="shared" si="792"/>
        <v>0</v>
      </c>
      <c r="EI289" s="13">
        <f t="shared" si="793"/>
        <v>0</v>
      </c>
      <c r="EJ289" s="13">
        <f t="shared" si="794"/>
        <v>0</v>
      </c>
      <c r="EK289" s="13">
        <f t="shared" si="795"/>
        <v>0</v>
      </c>
      <c r="EL289" s="13">
        <f t="shared" si="796"/>
        <v>0</v>
      </c>
      <c r="EM289" s="13">
        <f t="shared" si="797"/>
        <v>0</v>
      </c>
      <c r="EN289" s="13">
        <f t="shared" si="798"/>
        <v>0</v>
      </c>
      <c r="EO289" s="13">
        <f t="shared" si="799"/>
        <v>0</v>
      </c>
      <c r="EP289" s="13">
        <f t="shared" si="800"/>
        <v>0</v>
      </c>
      <c r="EQ289" s="13">
        <f t="shared" si="801"/>
        <v>0</v>
      </c>
      <c r="ER289" s="13">
        <f t="shared" si="802"/>
        <v>0</v>
      </c>
      <c r="ES289" s="13">
        <f t="shared" si="803"/>
        <v>0</v>
      </c>
      <c r="ET289" s="13">
        <f t="shared" si="804"/>
        <v>0</v>
      </c>
      <c r="EU289" s="13">
        <f t="shared" si="805"/>
        <v>0</v>
      </c>
      <c r="EV289" s="13">
        <f t="shared" si="806"/>
        <v>0</v>
      </c>
      <c r="EW289" s="13">
        <f t="shared" si="807"/>
        <v>0</v>
      </c>
      <c r="EX289" s="13">
        <f t="shared" si="808"/>
        <v>0</v>
      </c>
      <c r="EY289" s="13">
        <f t="shared" si="809"/>
        <v>0</v>
      </c>
      <c r="EZ289" s="13">
        <f t="shared" si="810"/>
        <v>0</v>
      </c>
      <c r="FA289" s="13">
        <f t="shared" si="811"/>
        <v>0</v>
      </c>
      <c r="FB289" s="13">
        <f t="shared" si="812"/>
        <v>0</v>
      </c>
      <c r="FC289" s="13">
        <f t="shared" si="813"/>
        <v>0</v>
      </c>
      <c r="FD289" s="13">
        <f t="shared" si="814"/>
        <v>0</v>
      </c>
      <c r="FE289" s="13">
        <f t="shared" si="815"/>
        <v>0</v>
      </c>
      <c r="FF289" s="13">
        <f t="shared" si="816"/>
        <v>0</v>
      </c>
      <c r="FG289" s="13">
        <f t="shared" si="817"/>
        <v>0</v>
      </c>
      <c r="FH289" s="13">
        <f t="shared" si="818"/>
        <v>0</v>
      </c>
      <c r="FI289" s="13">
        <f t="shared" si="819"/>
        <v>0</v>
      </c>
      <c r="FJ289" s="13">
        <f t="shared" si="820"/>
        <v>0</v>
      </c>
      <c r="FK289" s="13">
        <f t="shared" si="821"/>
        <v>0</v>
      </c>
      <c r="FL289" s="13">
        <f t="shared" si="822"/>
        <v>0</v>
      </c>
      <c r="FM289" s="13">
        <f t="shared" si="823"/>
        <v>0</v>
      </c>
      <c r="FN289" s="13">
        <f t="shared" si="824"/>
        <v>0</v>
      </c>
      <c r="FO289" s="13">
        <f t="shared" si="825"/>
        <v>0</v>
      </c>
      <c r="FP289" s="13">
        <f t="shared" si="826"/>
        <v>0</v>
      </c>
      <c r="FQ289" s="13">
        <f t="shared" si="827"/>
        <v>0</v>
      </c>
      <c r="FR289" s="13">
        <f t="shared" si="828"/>
        <v>0</v>
      </c>
      <c r="FS289" s="13">
        <f t="shared" si="829"/>
        <v>0</v>
      </c>
      <c r="FT289" s="13">
        <f t="shared" si="830"/>
        <v>0</v>
      </c>
      <c r="FU289" s="13">
        <f t="shared" si="831"/>
        <v>0</v>
      </c>
      <c r="FV289" s="13">
        <f t="shared" si="832"/>
        <v>0</v>
      </c>
      <c r="FW289" s="13">
        <f t="shared" si="833"/>
        <v>0</v>
      </c>
      <c r="FX289" s="13">
        <f t="shared" si="834"/>
        <v>0</v>
      </c>
      <c r="FY289" s="13">
        <f t="shared" si="835"/>
        <v>0</v>
      </c>
      <c r="FZ289" s="13">
        <f t="shared" si="836"/>
        <v>0</v>
      </c>
      <c r="GA289" s="13">
        <f t="shared" si="837"/>
        <v>0</v>
      </c>
      <c r="GB289" s="13">
        <f t="shared" si="838"/>
        <v>0</v>
      </c>
      <c r="GC289" s="13">
        <f t="shared" si="839"/>
        <v>0</v>
      </c>
      <c r="GD289" s="13">
        <f t="shared" si="840"/>
        <v>0</v>
      </c>
      <c r="GE289" s="13">
        <f t="shared" si="841"/>
        <v>0</v>
      </c>
      <c r="GF289" s="13">
        <f t="shared" si="842"/>
        <v>0</v>
      </c>
      <c r="GG289" s="13">
        <f t="shared" si="843"/>
        <v>0</v>
      </c>
      <c r="GH289" s="30">
        <f t="shared" si="844"/>
        <v>2</v>
      </c>
    </row>
    <row r="290" spans="1:190">
      <c r="A290" s="2">
        <f>'database including 834 studies'!A290</f>
        <v>289</v>
      </c>
      <c r="B290" s="2">
        <f>'database including 834 studies'!J290</f>
        <v>1</v>
      </c>
      <c r="C290" s="2">
        <f>'database including 834 studies'!K290</f>
        <v>3</v>
      </c>
      <c r="D290" s="2">
        <f>'database including 834 studies'!L290</f>
        <v>1</v>
      </c>
      <c r="E290" s="2">
        <f>'database including 834 studies'!M290</f>
        <v>1</v>
      </c>
      <c r="F290" s="2">
        <f>'database including 834 studies'!N290</f>
        <v>0</v>
      </c>
      <c r="G290" s="2">
        <f>'database including 834 studies'!O290</f>
        <v>0</v>
      </c>
      <c r="H290" s="2">
        <f>'database including 834 studies'!P290</f>
        <v>1</v>
      </c>
      <c r="I290" s="2">
        <f>'database including 834 studies'!Q290</f>
        <v>0</v>
      </c>
      <c r="J290" s="2">
        <f>'database including 834 studies'!R290</f>
        <v>2019</v>
      </c>
      <c r="K290" s="29">
        <f>'database including 834 studies'!A820</f>
        <v>819</v>
      </c>
      <c r="L290" s="2">
        <f>'database including 834 studies'!J820</f>
        <v>0</v>
      </c>
      <c r="M290" s="2">
        <f>'database including 834 studies'!K820</f>
        <v>1</v>
      </c>
      <c r="N290" s="2">
        <f>'database including 834 studies'!L820</f>
        <v>0</v>
      </c>
      <c r="O290" s="2">
        <f>'database including 834 studies'!M820</f>
        <v>1</v>
      </c>
      <c r="P290" s="2">
        <f>'database including 834 studies'!N820</f>
        <v>0</v>
      </c>
      <c r="Q290" s="2">
        <f>'database including 834 studies'!O820</f>
        <v>0</v>
      </c>
      <c r="R290" s="2">
        <f>'database including 834 studies'!P820</f>
        <v>0</v>
      </c>
      <c r="S290" s="2">
        <f>'database including 834 studies'!Q820</f>
        <v>0</v>
      </c>
      <c r="T290" s="2">
        <f>'database including 834 studies'!R820</f>
        <v>2018</v>
      </c>
      <c r="V290" s="13">
        <f t="shared" si="676"/>
        <v>0</v>
      </c>
      <c r="W290" s="13">
        <f t="shared" si="677"/>
        <v>0</v>
      </c>
      <c r="X290" s="13">
        <f t="shared" si="678"/>
        <v>0</v>
      </c>
      <c r="Y290" s="13">
        <f t="shared" si="679"/>
        <v>0</v>
      </c>
      <c r="Z290" s="13">
        <f t="shared" si="680"/>
        <v>0</v>
      </c>
      <c r="AA290" s="13">
        <f t="shared" si="681"/>
        <v>0</v>
      </c>
      <c r="AB290" s="13">
        <f t="shared" si="682"/>
        <v>0</v>
      </c>
      <c r="AC290" s="13">
        <f t="shared" si="683"/>
        <v>0</v>
      </c>
      <c r="AD290" s="13">
        <f t="shared" si="684"/>
        <v>0</v>
      </c>
      <c r="AE290" s="13">
        <f t="shared" si="685"/>
        <v>0</v>
      </c>
      <c r="AF290" s="13">
        <f t="shared" si="686"/>
        <v>0</v>
      </c>
      <c r="AG290" s="13">
        <f t="shared" si="687"/>
        <v>0</v>
      </c>
      <c r="AH290" s="13">
        <f t="shared" si="688"/>
        <v>0</v>
      </c>
      <c r="AI290" s="13">
        <f t="shared" si="689"/>
        <v>0</v>
      </c>
      <c r="AJ290" s="13">
        <f t="shared" si="690"/>
        <v>0</v>
      </c>
      <c r="AK290" s="13">
        <f t="shared" si="691"/>
        <v>0</v>
      </c>
      <c r="AL290" s="13">
        <f t="shared" si="692"/>
        <v>0</v>
      </c>
      <c r="AM290" s="13">
        <f t="shared" si="693"/>
        <v>0</v>
      </c>
      <c r="AN290" s="13">
        <f t="shared" si="694"/>
        <v>0</v>
      </c>
      <c r="AO290" s="13">
        <f t="shared" si="695"/>
        <v>0</v>
      </c>
      <c r="AP290" s="13">
        <f t="shared" si="696"/>
        <v>0</v>
      </c>
      <c r="AQ290" s="13">
        <f t="shared" si="697"/>
        <v>0</v>
      </c>
      <c r="AR290" s="13">
        <f t="shared" si="698"/>
        <v>0</v>
      </c>
      <c r="AS290" s="13">
        <f t="shared" si="699"/>
        <v>0</v>
      </c>
      <c r="AT290" s="13">
        <f t="shared" si="700"/>
        <v>0</v>
      </c>
      <c r="AU290" s="13">
        <f t="shared" si="701"/>
        <v>0</v>
      </c>
      <c r="AV290" s="13">
        <f t="shared" si="702"/>
        <v>0</v>
      </c>
      <c r="AW290" s="13">
        <f t="shared" si="703"/>
        <v>0</v>
      </c>
      <c r="AX290" s="13">
        <f t="shared" si="704"/>
        <v>0</v>
      </c>
      <c r="AY290" s="13">
        <f t="shared" si="705"/>
        <v>0</v>
      </c>
      <c r="AZ290" s="13">
        <f t="shared" si="706"/>
        <v>0</v>
      </c>
      <c r="BA290" s="13">
        <f t="shared" si="707"/>
        <v>0</v>
      </c>
      <c r="BB290" s="13">
        <f t="shared" si="708"/>
        <v>0</v>
      </c>
      <c r="BC290" s="13">
        <f t="shared" si="709"/>
        <v>0</v>
      </c>
      <c r="BD290" s="13">
        <f t="shared" si="710"/>
        <v>0</v>
      </c>
      <c r="BE290" s="13">
        <f t="shared" si="711"/>
        <v>0</v>
      </c>
      <c r="BF290" s="13">
        <f t="shared" si="712"/>
        <v>0</v>
      </c>
      <c r="BG290" s="13">
        <f t="shared" si="713"/>
        <v>0</v>
      </c>
      <c r="BH290" s="13">
        <f t="shared" si="714"/>
        <v>0</v>
      </c>
      <c r="BI290" s="13">
        <f t="shared" si="715"/>
        <v>0</v>
      </c>
      <c r="BJ290" s="13">
        <f t="shared" si="716"/>
        <v>0</v>
      </c>
      <c r="BK290" s="13">
        <f t="shared" si="717"/>
        <v>0</v>
      </c>
      <c r="BL290" s="13">
        <f t="shared" si="718"/>
        <v>0</v>
      </c>
      <c r="BM290" s="13">
        <f t="shared" si="719"/>
        <v>0</v>
      </c>
      <c r="BN290" s="13">
        <f t="shared" si="720"/>
        <v>1</v>
      </c>
      <c r="BO290" s="13">
        <f t="shared" si="721"/>
        <v>0</v>
      </c>
      <c r="BP290" s="13">
        <f t="shared" si="722"/>
        <v>0</v>
      </c>
      <c r="BQ290" s="13">
        <f t="shared" si="723"/>
        <v>0</v>
      </c>
      <c r="BR290" s="13">
        <f t="shared" si="724"/>
        <v>0</v>
      </c>
      <c r="BS290" s="13">
        <f t="shared" si="725"/>
        <v>0</v>
      </c>
      <c r="BT290" s="13">
        <f t="shared" si="726"/>
        <v>0</v>
      </c>
      <c r="BU290" s="13">
        <f t="shared" si="727"/>
        <v>0</v>
      </c>
      <c r="BV290" s="13">
        <f t="shared" si="728"/>
        <v>0</v>
      </c>
      <c r="BW290" s="13">
        <f t="shared" si="729"/>
        <v>0</v>
      </c>
      <c r="BX290" s="13">
        <f t="shared" si="730"/>
        <v>0</v>
      </c>
      <c r="BY290" s="13">
        <f t="shared" si="731"/>
        <v>0</v>
      </c>
      <c r="BZ290" s="13">
        <f t="shared" si="732"/>
        <v>0</v>
      </c>
      <c r="CA290" s="13">
        <f t="shared" si="733"/>
        <v>0</v>
      </c>
      <c r="CB290" s="13">
        <f t="shared" si="734"/>
        <v>0</v>
      </c>
      <c r="CC290" s="13">
        <f t="shared" si="735"/>
        <v>0</v>
      </c>
      <c r="CD290" s="13">
        <f t="shared" si="736"/>
        <v>0</v>
      </c>
      <c r="CE290" s="13">
        <f t="shared" si="737"/>
        <v>0</v>
      </c>
      <c r="CF290" s="13">
        <f t="shared" si="738"/>
        <v>0</v>
      </c>
      <c r="CG290" s="13">
        <f t="shared" si="739"/>
        <v>0</v>
      </c>
      <c r="CH290" s="13">
        <f t="shared" si="740"/>
        <v>0</v>
      </c>
      <c r="CI290" s="13">
        <f t="shared" si="741"/>
        <v>0</v>
      </c>
      <c r="CJ290" s="13">
        <f t="shared" si="742"/>
        <v>0</v>
      </c>
      <c r="CK290" s="13">
        <f t="shared" si="743"/>
        <v>0</v>
      </c>
      <c r="CL290" s="13">
        <f t="shared" si="744"/>
        <v>0</v>
      </c>
      <c r="CM290" s="13">
        <f t="shared" si="745"/>
        <v>0</v>
      </c>
      <c r="CN290" s="13">
        <f t="shared" si="746"/>
        <v>0</v>
      </c>
      <c r="CO290" s="13">
        <f t="shared" si="747"/>
        <v>0</v>
      </c>
      <c r="CP290" s="13">
        <f t="shared" si="748"/>
        <v>0</v>
      </c>
      <c r="CQ290" s="13">
        <f t="shared" si="749"/>
        <v>0</v>
      </c>
      <c r="CR290" s="13">
        <f t="shared" si="750"/>
        <v>0</v>
      </c>
      <c r="CS290" s="13">
        <f t="shared" si="751"/>
        <v>0</v>
      </c>
      <c r="CT290" s="13">
        <f t="shared" si="752"/>
        <v>0</v>
      </c>
      <c r="CU290" s="13">
        <f t="shared" si="753"/>
        <v>0</v>
      </c>
      <c r="CV290" s="13">
        <f t="shared" si="754"/>
        <v>0</v>
      </c>
      <c r="CW290" s="13">
        <f t="shared" si="755"/>
        <v>0</v>
      </c>
      <c r="CX290" s="13">
        <f t="shared" si="756"/>
        <v>0</v>
      </c>
      <c r="CY290" s="13">
        <f t="shared" si="757"/>
        <v>0</v>
      </c>
      <c r="CZ290" s="13">
        <f t="shared" si="758"/>
        <v>0</v>
      </c>
      <c r="DA290" s="13">
        <f t="shared" si="759"/>
        <v>0</v>
      </c>
      <c r="DB290" s="13">
        <f t="shared" si="760"/>
        <v>0</v>
      </c>
      <c r="DC290" s="13">
        <f t="shared" si="761"/>
        <v>0</v>
      </c>
      <c r="DD290" s="13">
        <f t="shared" si="762"/>
        <v>0</v>
      </c>
      <c r="DE290" s="13">
        <f t="shared" si="763"/>
        <v>0</v>
      </c>
      <c r="DF290" s="13">
        <f t="shared" si="764"/>
        <v>0</v>
      </c>
      <c r="DG290" s="13">
        <f t="shared" si="765"/>
        <v>0</v>
      </c>
      <c r="DH290" s="13">
        <f t="shared" si="766"/>
        <v>0</v>
      </c>
      <c r="DI290" s="13">
        <f t="shared" si="767"/>
        <v>0</v>
      </c>
      <c r="DJ290" s="13">
        <f t="shared" si="768"/>
        <v>0</v>
      </c>
      <c r="DK290" s="13">
        <f t="shared" si="769"/>
        <v>0</v>
      </c>
      <c r="DL290" s="13">
        <f t="shared" si="770"/>
        <v>0</v>
      </c>
      <c r="DM290" s="13">
        <f t="shared" si="771"/>
        <v>0</v>
      </c>
      <c r="DN290" s="13">
        <f t="shared" si="772"/>
        <v>0</v>
      </c>
      <c r="DO290" s="13">
        <f t="shared" si="773"/>
        <v>0</v>
      </c>
      <c r="DP290" s="13">
        <f t="shared" si="774"/>
        <v>0</v>
      </c>
      <c r="DQ290" s="13">
        <f t="shared" si="775"/>
        <v>0</v>
      </c>
      <c r="DR290" s="13">
        <f t="shared" si="776"/>
        <v>0</v>
      </c>
      <c r="DS290" s="13">
        <f t="shared" si="777"/>
        <v>0</v>
      </c>
      <c r="DT290" s="13">
        <f t="shared" si="778"/>
        <v>0</v>
      </c>
      <c r="DU290" s="13">
        <f t="shared" si="779"/>
        <v>1</v>
      </c>
      <c r="DV290" s="13">
        <f t="shared" si="780"/>
        <v>0</v>
      </c>
      <c r="DW290" s="13">
        <f t="shared" si="781"/>
        <v>0</v>
      </c>
      <c r="DX290" s="13">
        <f t="shared" si="782"/>
        <v>0</v>
      </c>
      <c r="DY290" s="13">
        <f t="shared" si="783"/>
        <v>0</v>
      </c>
      <c r="DZ290" s="13">
        <f t="shared" si="784"/>
        <v>0</v>
      </c>
      <c r="EA290" s="13">
        <f t="shared" si="785"/>
        <v>0</v>
      </c>
      <c r="EB290" s="13">
        <f t="shared" si="786"/>
        <v>0</v>
      </c>
      <c r="EC290" s="13">
        <f t="shared" si="787"/>
        <v>0</v>
      </c>
      <c r="ED290" s="13">
        <f t="shared" si="788"/>
        <v>0</v>
      </c>
      <c r="EE290" s="13">
        <f t="shared" si="789"/>
        <v>0</v>
      </c>
      <c r="EF290" s="13">
        <f t="shared" si="790"/>
        <v>0</v>
      </c>
      <c r="EG290" s="13">
        <f t="shared" si="791"/>
        <v>0</v>
      </c>
      <c r="EH290" s="13">
        <f t="shared" si="792"/>
        <v>0</v>
      </c>
      <c r="EI290" s="13">
        <f t="shared" si="793"/>
        <v>0</v>
      </c>
      <c r="EJ290" s="13">
        <f t="shared" si="794"/>
        <v>0</v>
      </c>
      <c r="EK290" s="13">
        <f t="shared" si="795"/>
        <v>0</v>
      </c>
      <c r="EL290" s="13">
        <f t="shared" si="796"/>
        <v>0</v>
      </c>
      <c r="EM290" s="13">
        <f t="shared" si="797"/>
        <v>0</v>
      </c>
      <c r="EN290" s="13">
        <f t="shared" si="798"/>
        <v>0</v>
      </c>
      <c r="EO290" s="13">
        <f t="shared" si="799"/>
        <v>0</v>
      </c>
      <c r="EP290" s="13">
        <f t="shared" si="800"/>
        <v>0</v>
      </c>
      <c r="EQ290" s="13">
        <f t="shared" si="801"/>
        <v>0</v>
      </c>
      <c r="ER290" s="13">
        <f t="shared" si="802"/>
        <v>0</v>
      </c>
      <c r="ES290" s="13">
        <f t="shared" si="803"/>
        <v>0</v>
      </c>
      <c r="ET290" s="13">
        <f t="shared" si="804"/>
        <v>0</v>
      </c>
      <c r="EU290" s="13">
        <f t="shared" si="805"/>
        <v>0</v>
      </c>
      <c r="EV290" s="13">
        <f t="shared" si="806"/>
        <v>0</v>
      </c>
      <c r="EW290" s="13">
        <f t="shared" si="807"/>
        <v>0</v>
      </c>
      <c r="EX290" s="13">
        <f t="shared" si="808"/>
        <v>0</v>
      </c>
      <c r="EY290" s="13">
        <f t="shared" si="809"/>
        <v>0</v>
      </c>
      <c r="EZ290" s="13">
        <f t="shared" si="810"/>
        <v>0</v>
      </c>
      <c r="FA290" s="13">
        <f t="shared" si="811"/>
        <v>0</v>
      </c>
      <c r="FB290" s="13">
        <f t="shared" si="812"/>
        <v>0</v>
      </c>
      <c r="FC290" s="13">
        <f t="shared" si="813"/>
        <v>0</v>
      </c>
      <c r="FD290" s="13">
        <f t="shared" si="814"/>
        <v>0</v>
      </c>
      <c r="FE290" s="13">
        <f t="shared" si="815"/>
        <v>0</v>
      </c>
      <c r="FF290" s="13">
        <f t="shared" si="816"/>
        <v>0</v>
      </c>
      <c r="FG290" s="13">
        <f t="shared" si="817"/>
        <v>0</v>
      </c>
      <c r="FH290" s="13">
        <f t="shared" si="818"/>
        <v>0</v>
      </c>
      <c r="FI290" s="13">
        <f t="shared" si="819"/>
        <v>0</v>
      </c>
      <c r="FJ290" s="13">
        <f t="shared" si="820"/>
        <v>0</v>
      </c>
      <c r="FK290" s="13">
        <f t="shared" si="821"/>
        <v>0</v>
      </c>
      <c r="FL290" s="13">
        <f t="shared" si="822"/>
        <v>0</v>
      </c>
      <c r="FM290" s="13">
        <f t="shared" si="823"/>
        <v>0</v>
      </c>
      <c r="FN290" s="13">
        <f t="shared" si="824"/>
        <v>0</v>
      </c>
      <c r="FO290" s="13">
        <f t="shared" si="825"/>
        <v>0</v>
      </c>
      <c r="FP290" s="13">
        <f t="shared" si="826"/>
        <v>0</v>
      </c>
      <c r="FQ290" s="13">
        <f t="shared" si="827"/>
        <v>0</v>
      </c>
      <c r="FR290" s="13">
        <f t="shared" si="828"/>
        <v>0</v>
      </c>
      <c r="FS290" s="13">
        <f t="shared" si="829"/>
        <v>0</v>
      </c>
      <c r="FT290" s="13">
        <f t="shared" si="830"/>
        <v>0</v>
      </c>
      <c r="FU290" s="13">
        <f t="shared" si="831"/>
        <v>0</v>
      </c>
      <c r="FV290" s="13">
        <f t="shared" si="832"/>
        <v>0</v>
      </c>
      <c r="FW290" s="13">
        <f t="shared" si="833"/>
        <v>0</v>
      </c>
      <c r="FX290" s="13">
        <f t="shared" si="834"/>
        <v>0</v>
      </c>
      <c r="FY290" s="13">
        <f t="shared" si="835"/>
        <v>0</v>
      </c>
      <c r="FZ290" s="13">
        <f t="shared" si="836"/>
        <v>0</v>
      </c>
      <c r="GA290" s="13">
        <f t="shared" si="837"/>
        <v>0</v>
      </c>
      <c r="GB290" s="13">
        <f t="shared" si="838"/>
        <v>0</v>
      </c>
      <c r="GC290" s="13">
        <f t="shared" si="839"/>
        <v>0</v>
      </c>
      <c r="GD290" s="13">
        <f t="shared" si="840"/>
        <v>0</v>
      </c>
      <c r="GE290" s="13">
        <f t="shared" si="841"/>
        <v>0</v>
      </c>
      <c r="GF290" s="13">
        <f t="shared" si="842"/>
        <v>0</v>
      </c>
      <c r="GG290" s="13">
        <f t="shared" si="843"/>
        <v>0</v>
      </c>
      <c r="GH290" s="30">
        <f t="shared" si="844"/>
        <v>2</v>
      </c>
    </row>
    <row r="291" spans="1:190">
      <c r="A291" s="2">
        <f>'database including 834 studies'!A291</f>
        <v>290</v>
      </c>
      <c r="B291" s="2">
        <f>'database including 834 studies'!J291</f>
        <v>1</v>
      </c>
      <c r="C291" s="2">
        <f>'database including 834 studies'!K291</f>
        <v>3</v>
      </c>
      <c r="D291" s="2">
        <f>'database including 834 studies'!L291</f>
        <v>0</v>
      </c>
      <c r="E291" s="2">
        <f>'database including 834 studies'!M291</f>
        <v>1</v>
      </c>
      <c r="F291" s="2">
        <f>'database including 834 studies'!N291</f>
        <v>1</v>
      </c>
      <c r="G291" s="2">
        <f>'database including 834 studies'!O291</f>
        <v>0</v>
      </c>
      <c r="H291" s="2">
        <f>'database including 834 studies'!P291</f>
        <v>0</v>
      </c>
      <c r="I291" s="2">
        <f>'database including 834 studies'!Q291</f>
        <v>1</v>
      </c>
      <c r="J291" s="2">
        <f>'database including 834 studies'!R291</f>
        <v>2019</v>
      </c>
      <c r="K291" s="29">
        <f>'database including 834 studies'!A821</f>
        <v>820</v>
      </c>
      <c r="L291" s="2">
        <f>'database including 834 studies'!J821</f>
        <v>0</v>
      </c>
      <c r="M291" s="2">
        <f>'database including 834 studies'!K821</f>
        <v>1</v>
      </c>
      <c r="N291" s="2">
        <f>'database including 834 studies'!L821</f>
        <v>0</v>
      </c>
      <c r="O291" s="2">
        <f>'database including 834 studies'!M821</f>
        <v>1</v>
      </c>
      <c r="P291" s="2">
        <f>'database including 834 studies'!N821</f>
        <v>0</v>
      </c>
      <c r="Q291" s="2">
        <f>'database including 834 studies'!O821</f>
        <v>0</v>
      </c>
      <c r="R291" s="2">
        <f>'database including 834 studies'!P821</f>
        <v>0</v>
      </c>
      <c r="S291" s="2">
        <f>'database including 834 studies'!Q821</f>
        <v>0</v>
      </c>
      <c r="T291" s="2">
        <f>'database including 834 studies'!R821</f>
        <v>2021</v>
      </c>
      <c r="V291" s="13">
        <f t="shared" si="676"/>
        <v>0</v>
      </c>
      <c r="W291" s="13">
        <f t="shared" si="677"/>
        <v>0</v>
      </c>
      <c r="X291" s="13">
        <f t="shared" si="678"/>
        <v>0</v>
      </c>
      <c r="Y291" s="13">
        <f t="shared" si="679"/>
        <v>0</v>
      </c>
      <c r="Z291" s="13">
        <f t="shared" si="680"/>
        <v>0</v>
      </c>
      <c r="AA291" s="13">
        <f t="shared" si="681"/>
        <v>0</v>
      </c>
      <c r="AB291" s="13">
        <f t="shared" si="682"/>
        <v>0</v>
      </c>
      <c r="AC291" s="13">
        <f t="shared" si="683"/>
        <v>0</v>
      </c>
      <c r="AD291" s="13">
        <f t="shared" si="684"/>
        <v>0</v>
      </c>
      <c r="AE291" s="13">
        <f t="shared" si="685"/>
        <v>0</v>
      </c>
      <c r="AF291" s="13">
        <f t="shared" si="686"/>
        <v>0</v>
      </c>
      <c r="AG291" s="13">
        <f t="shared" si="687"/>
        <v>0</v>
      </c>
      <c r="AH291" s="13">
        <f t="shared" si="688"/>
        <v>0</v>
      </c>
      <c r="AI291" s="13">
        <f t="shared" si="689"/>
        <v>0</v>
      </c>
      <c r="AJ291" s="13">
        <f t="shared" si="690"/>
        <v>0</v>
      </c>
      <c r="AK291" s="13">
        <f t="shared" si="691"/>
        <v>0</v>
      </c>
      <c r="AL291" s="13">
        <f t="shared" si="692"/>
        <v>0</v>
      </c>
      <c r="AM291" s="13">
        <f t="shared" si="693"/>
        <v>0</v>
      </c>
      <c r="AN291" s="13">
        <f t="shared" si="694"/>
        <v>0</v>
      </c>
      <c r="AO291" s="13">
        <f t="shared" si="695"/>
        <v>0</v>
      </c>
      <c r="AP291" s="13">
        <f t="shared" si="696"/>
        <v>0</v>
      </c>
      <c r="AQ291" s="13">
        <f t="shared" si="697"/>
        <v>0</v>
      </c>
      <c r="AR291" s="13">
        <f t="shared" si="698"/>
        <v>0</v>
      </c>
      <c r="AS291" s="13">
        <f t="shared" si="699"/>
        <v>0</v>
      </c>
      <c r="AT291" s="13">
        <f t="shared" si="700"/>
        <v>0</v>
      </c>
      <c r="AU291" s="13">
        <f t="shared" si="701"/>
        <v>0</v>
      </c>
      <c r="AV291" s="13">
        <f t="shared" si="702"/>
        <v>0</v>
      </c>
      <c r="AW291" s="13">
        <f t="shared" si="703"/>
        <v>0</v>
      </c>
      <c r="AX291" s="13">
        <f t="shared" si="704"/>
        <v>0</v>
      </c>
      <c r="AY291" s="13">
        <f t="shared" si="705"/>
        <v>0</v>
      </c>
      <c r="AZ291" s="13">
        <f t="shared" si="706"/>
        <v>0</v>
      </c>
      <c r="BA291" s="13">
        <f t="shared" si="707"/>
        <v>0</v>
      </c>
      <c r="BB291" s="13">
        <f t="shared" si="708"/>
        <v>0</v>
      </c>
      <c r="BC291" s="13">
        <f t="shared" si="709"/>
        <v>0</v>
      </c>
      <c r="BD291" s="13">
        <f t="shared" si="710"/>
        <v>0</v>
      </c>
      <c r="BE291" s="13">
        <f t="shared" si="711"/>
        <v>0</v>
      </c>
      <c r="BF291" s="13">
        <f t="shared" si="712"/>
        <v>0</v>
      </c>
      <c r="BG291" s="13">
        <f t="shared" si="713"/>
        <v>0</v>
      </c>
      <c r="BH291" s="13">
        <f t="shared" si="714"/>
        <v>0</v>
      </c>
      <c r="BI291" s="13">
        <f t="shared" si="715"/>
        <v>0</v>
      </c>
      <c r="BJ291" s="13">
        <f t="shared" si="716"/>
        <v>0</v>
      </c>
      <c r="BK291" s="13">
        <f t="shared" si="717"/>
        <v>0</v>
      </c>
      <c r="BL291" s="13">
        <f t="shared" si="718"/>
        <v>0</v>
      </c>
      <c r="BM291" s="13">
        <f t="shared" si="719"/>
        <v>0</v>
      </c>
      <c r="BN291" s="13">
        <f t="shared" si="720"/>
        <v>1</v>
      </c>
      <c r="BO291" s="13">
        <f t="shared" si="721"/>
        <v>0</v>
      </c>
      <c r="BP291" s="13">
        <f t="shared" si="722"/>
        <v>0</v>
      </c>
      <c r="BQ291" s="13">
        <f t="shared" si="723"/>
        <v>0</v>
      </c>
      <c r="BR291" s="13">
        <f t="shared" si="724"/>
        <v>0</v>
      </c>
      <c r="BS291" s="13">
        <f t="shared" si="725"/>
        <v>0</v>
      </c>
      <c r="BT291" s="13">
        <f t="shared" si="726"/>
        <v>0</v>
      </c>
      <c r="BU291" s="13">
        <f t="shared" si="727"/>
        <v>0</v>
      </c>
      <c r="BV291" s="13">
        <f t="shared" si="728"/>
        <v>0</v>
      </c>
      <c r="BW291" s="13">
        <f t="shared" si="729"/>
        <v>0</v>
      </c>
      <c r="BX291" s="13">
        <f t="shared" si="730"/>
        <v>0</v>
      </c>
      <c r="BY291" s="13">
        <f t="shared" si="731"/>
        <v>0</v>
      </c>
      <c r="BZ291" s="13">
        <f t="shared" si="732"/>
        <v>0</v>
      </c>
      <c r="CA291" s="13">
        <f t="shared" si="733"/>
        <v>0</v>
      </c>
      <c r="CB291" s="13">
        <f t="shared" si="734"/>
        <v>0</v>
      </c>
      <c r="CC291" s="13">
        <f t="shared" si="735"/>
        <v>0</v>
      </c>
      <c r="CD291" s="13">
        <f t="shared" si="736"/>
        <v>0</v>
      </c>
      <c r="CE291" s="13">
        <f t="shared" si="737"/>
        <v>0</v>
      </c>
      <c r="CF291" s="13">
        <f t="shared" si="738"/>
        <v>0</v>
      </c>
      <c r="CG291" s="13">
        <f t="shared" si="739"/>
        <v>0</v>
      </c>
      <c r="CH291" s="13">
        <f t="shared" si="740"/>
        <v>0</v>
      </c>
      <c r="CI291" s="13">
        <f t="shared" si="741"/>
        <v>0</v>
      </c>
      <c r="CJ291" s="13">
        <f t="shared" si="742"/>
        <v>0</v>
      </c>
      <c r="CK291" s="13">
        <f t="shared" si="743"/>
        <v>0</v>
      </c>
      <c r="CL291" s="13">
        <f t="shared" si="744"/>
        <v>0</v>
      </c>
      <c r="CM291" s="13">
        <f t="shared" si="745"/>
        <v>0</v>
      </c>
      <c r="CN291" s="13">
        <f t="shared" si="746"/>
        <v>0</v>
      </c>
      <c r="CO291" s="13">
        <f t="shared" si="747"/>
        <v>0</v>
      </c>
      <c r="CP291" s="13">
        <f t="shared" si="748"/>
        <v>0</v>
      </c>
      <c r="CQ291" s="13">
        <f t="shared" si="749"/>
        <v>0</v>
      </c>
      <c r="CR291" s="13">
        <f t="shared" si="750"/>
        <v>0</v>
      </c>
      <c r="CS291" s="13">
        <f t="shared" si="751"/>
        <v>0</v>
      </c>
      <c r="CT291" s="13">
        <f t="shared" si="752"/>
        <v>0</v>
      </c>
      <c r="CU291" s="13">
        <f t="shared" si="753"/>
        <v>0</v>
      </c>
      <c r="CV291" s="13">
        <f t="shared" si="754"/>
        <v>0</v>
      </c>
      <c r="CW291" s="13">
        <f t="shared" si="755"/>
        <v>0</v>
      </c>
      <c r="CX291" s="13">
        <f t="shared" si="756"/>
        <v>0</v>
      </c>
      <c r="CY291" s="13">
        <f t="shared" si="757"/>
        <v>0</v>
      </c>
      <c r="CZ291" s="13">
        <f t="shared" si="758"/>
        <v>0</v>
      </c>
      <c r="DA291" s="13">
        <f t="shared" si="759"/>
        <v>0</v>
      </c>
      <c r="DB291" s="13">
        <f t="shared" si="760"/>
        <v>0</v>
      </c>
      <c r="DC291" s="13">
        <f t="shared" si="761"/>
        <v>0</v>
      </c>
      <c r="DD291" s="13">
        <f t="shared" si="762"/>
        <v>0</v>
      </c>
      <c r="DE291" s="13">
        <f t="shared" si="763"/>
        <v>0</v>
      </c>
      <c r="DF291" s="13">
        <f t="shared" si="764"/>
        <v>0</v>
      </c>
      <c r="DG291" s="13">
        <f t="shared" si="765"/>
        <v>0</v>
      </c>
      <c r="DH291" s="13">
        <f t="shared" si="766"/>
        <v>0</v>
      </c>
      <c r="DI291" s="13">
        <f t="shared" si="767"/>
        <v>0</v>
      </c>
      <c r="DJ291" s="13">
        <f t="shared" si="768"/>
        <v>0</v>
      </c>
      <c r="DK291" s="13">
        <f t="shared" si="769"/>
        <v>0</v>
      </c>
      <c r="DL291" s="13">
        <f t="shared" si="770"/>
        <v>0</v>
      </c>
      <c r="DM291" s="13">
        <f t="shared" si="771"/>
        <v>0</v>
      </c>
      <c r="DN291" s="13">
        <f t="shared" si="772"/>
        <v>0</v>
      </c>
      <c r="DO291" s="13">
        <f t="shared" si="773"/>
        <v>0</v>
      </c>
      <c r="DP291" s="13">
        <f t="shared" si="774"/>
        <v>0</v>
      </c>
      <c r="DQ291" s="13">
        <f t="shared" si="775"/>
        <v>0</v>
      </c>
      <c r="DR291" s="13">
        <f t="shared" si="776"/>
        <v>0</v>
      </c>
      <c r="DS291" s="13">
        <f t="shared" si="777"/>
        <v>0</v>
      </c>
      <c r="DT291" s="13">
        <f t="shared" si="778"/>
        <v>0</v>
      </c>
      <c r="DU291" s="13">
        <f t="shared" si="779"/>
        <v>0</v>
      </c>
      <c r="DV291" s="13">
        <f t="shared" si="780"/>
        <v>0</v>
      </c>
      <c r="DW291" s="13">
        <f t="shared" si="781"/>
        <v>0</v>
      </c>
      <c r="DX291" s="13">
        <f t="shared" si="782"/>
        <v>1</v>
      </c>
      <c r="DY291" s="13">
        <f t="shared" si="783"/>
        <v>0</v>
      </c>
      <c r="DZ291" s="13">
        <f t="shared" si="784"/>
        <v>0</v>
      </c>
      <c r="EA291" s="13">
        <f t="shared" si="785"/>
        <v>0</v>
      </c>
      <c r="EB291" s="13">
        <f t="shared" si="786"/>
        <v>0</v>
      </c>
      <c r="EC291" s="13">
        <f t="shared" si="787"/>
        <v>0</v>
      </c>
      <c r="ED291" s="13">
        <f t="shared" si="788"/>
        <v>0</v>
      </c>
      <c r="EE291" s="13">
        <f t="shared" si="789"/>
        <v>0</v>
      </c>
      <c r="EF291" s="13">
        <f t="shared" si="790"/>
        <v>0</v>
      </c>
      <c r="EG291" s="13">
        <f t="shared" si="791"/>
        <v>0</v>
      </c>
      <c r="EH291" s="13">
        <f t="shared" si="792"/>
        <v>0</v>
      </c>
      <c r="EI291" s="13">
        <f t="shared" si="793"/>
        <v>0</v>
      </c>
      <c r="EJ291" s="13">
        <f t="shared" si="794"/>
        <v>0</v>
      </c>
      <c r="EK291" s="13">
        <f t="shared" si="795"/>
        <v>0</v>
      </c>
      <c r="EL291" s="13">
        <f t="shared" si="796"/>
        <v>0</v>
      </c>
      <c r="EM291" s="13">
        <f t="shared" si="797"/>
        <v>0</v>
      </c>
      <c r="EN291" s="13">
        <f t="shared" si="798"/>
        <v>0</v>
      </c>
      <c r="EO291" s="13">
        <f t="shared" si="799"/>
        <v>0</v>
      </c>
      <c r="EP291" s="13">
        <f t="shared" si="800"/>
        <v>0</v>
      </c>
      <c r="EQ291" s="13">
        <f t="shared" si="801"/>
        <v>0</v>
      </c>
      <c r="ER291" s="13">
        <f t="shared" si="802"/>
        <v>0</v>
      </c>
      <c r="ES291" s="13">
        <f t="shared" si="803"/>
        <v>0</v>
      </c>
      <c r="ET291" s="13">
        <f t="shared" si="804"/>
        <v>0</v>
      </c>
      <c r="EU291" s="13">
        <f t="shared" si="805"/>
        <v>0</v>
      </c>
      <c r="EV291" s="13">
        <f t="shared" si="806"/>
        <v>0</v>
      </c>
      <c r="EW291" s="13">
        <f t="shared" si="807"/>
        <v>0</v>
      </c>
      <c r="EX291" s="13">
        <f t="shared" si="808"/>
        <v>0</v>
      </c>
      <c r="EY291" s="13">
        <f t="shared" si="809"/>
        <v>0</v>
      </c>
      <c r="EZ291" s="13">
        <f t="shared" si="810"/>
        <v>0</v>
      </c>
      <c r="FA291" s="13">
        <f t="shared" si="811"/>
        <v>0</v>
      </c>
      <c r="FB291" s="13">
        <f t="shared" si="812"/>
        <v>0</v>
      </c>
      <c r="FC291" s="13">
        <f t="shared" si="813"/>
        <v>0</v>
      </c>
      <c r="FD291" s="13">
        <f t="shared" si="814"/>
        <v>0</v>
      </c>
      <c r="FE291" s="13">
        <f t="shared" si="815"/>
        <v>0</v>
      </c>
      <c r="FF291" s="13">
        <f t="shared" si="816"/>
        <v>0</v>
      </c>
      <c r="FG291" s="13">
        <f t="shared" si="817"/>
        <v>0</v>
      </c>
      <c r="FH291" s="13">
        <f t="shared" si="818"/>
        <v>0</v>
      </c>
      <c r="FI291" s="13">
        <f t="shared" si="819"/>
        <v>0</v>
      </c>
      <c r="FJ291" s="13">
        <f t="shared" si="820"/>
        <v>0</v>
      </c>
      <c r="FK291" s="13">
        <f t="shared" si="821"/>
        <v>0</v>
      </c>
      <c r="FL291" s="13">
        <f t="shared" si="822"/>
        <v>0</v>
      </c>
      <c r="FM291" s="13">
        <f t="shared" si="823"/>
        <v>0</v>
      </c>
      <c r="FN291" s="13">
        <f t="shared" si="824"/>
        <v>0</v>
      </c>
      <c r="FO291" s="13">
        <f t="shared" si="825"/>
        <v>0</v>
      </c>
      <c r="FP291" s="13">
        <f t="shared" si="826"/>
        <v>0</v>
      </c>
      <c r="FQ291" s="13">
        <f t="shared" si="827"/>
        <v>0</v>
      </c>
      <c r="FR291" s="13">
        <f t="shared" si="828"/>
        <v>0</v>
      </c>
      <c r="FS291" s="13">
        <f t="shared" si="829"/>
        <v>0</v>
      </c>
      <c r="FT291" s="13">
        <f t="shared" si="830"/>
        <v>0</v>
      </c>
      <c r="FU291" s="13">
        <f t="shared" si="831"/>
        <v>0</v>
      </c>
      <c r="FV291" s="13">
        <f t="shared" si="832"/>
        <v>0</v>
      </c>
      <c r="FW291" s="13">
        <f t="shared" si="833"/>
        <v>0</v>
      </c>
      <c r="FX291" s="13">
        <f t="shared" si="834"/>
        <v>0</v>
      </c>
      <c r="FY291" s="13">
        <f t="shared" si="835"/>
        <v>0</v>
      </c>
      <c r="FZ291" s="13">
        <f t="shared" si="836"/>
        <v>0</v>
      </c>
      <c r="GA291" s="13">
        <f t="shared" si="837"/>
        <v>0</v>
      </c>
      <c r="GB291" s="13">
        <f t="shared" si="838"/>
        <v>0</v>
      </c>
      <c r="GC291" s="13">
        <f t="shared" si="839"/>
        <v>0</v>
      </c>
      <c r="GD291" s="13">
        <f t="shared" si="840"/>
        <v>0</v>
      </c>
      <c r="GE291" s="13">
        <f t="shared" si="841"/>
        <v>0</v>
      </c>
      <c r="GF291" s="13">
        <f t="shared" si="842"/>
        <v>0</v>
      </c>
      <c r="GG291" s="13">
        <f t="shared" si="843"/>
        <v>0</v>
      </c>
      <c r="GH291" s="30">
        <f t="shared" si="844"/>
        <v>2</v>
      </c>
    </row>
    <row r="292" spans="1:190">
      <c r="A292" s="2">
        <f>'database including 834 studies'!A292</f>
        <v>291</v>
      </c>
      <c r="B292" s="2">
        <f>'database including 834 studies'!J292</f>
        <v>1</v>
      </c>
      <c r="C292" s="2">
        <f>'database including 834 studies'!K292</f>
        <v>3</v>
      </c>
      <c r="D292" s="2">
        <f>'database including 834 studies'!L292</f>
        <v>1</v>
      </c>
      <c r="E292" s="2">
        <f>'database including 834 studies'!M292</f>
        <v>1</v>
      </c>
      <c r="F292" s="2">
        <f>'database including 834 studies'!N292</f>
        <v>0</v>
      </c>
      <c r="G292" s="2">
        <f>'database including 834 studies'!O292</f>
        <v>0</v>
      </c>
      <c r="H292" s="2">
        <f>'database including 834 studies'!P292</f>
        <v>1</v>
      </c>
      <c r="I292" s="2">
        <f>'database including 834 studies'!Q292</f>
        <v>0</v>
      </c>
      <c r="J292" s="2">
        <f>'database including 834 studies'!R292</f>
        <v>2019</v>
      </c>
      <c r="K292" s="29">
        <f>'database including 834 studies'!A822</f>
        <v>821</v>
      </c>
      <c r="L292" s="2">
        <f>'database including 834 studies'!J822</f>
        <v>0</v>
      </c>
      <c r="M292" s="2">
        <f>'database including 834 studies'!K822</f>
        <v>0</v>
      </c>
      <c r="N292" s="2">
        <f>'database including 834 studies'!L822</f>
        <v>0</v>
      </c>
      <c r="O292" s="2">
        <f>'database including 834 studies'!M822</f>
        <v>0</v>
      </c>
      <c r="P292" s="2">
        <f>'database including 834 studies'!N822</f>
        <v>0</v>
      </c>
      <c r="Q292" s="2">
        <f>'database including 834 studies'!O822</f>
        <v>0</v>
      </c>
      <c r="R292" s="2">
        <f>'database including 834 studies'!P822</f>
        <v>0</v>
      </c>
      <c r="S292" s="2">
        <f>'database including 834 studies'!Q822</f>
        <v>0</v>
      </c>
      <c r="T292" s="2">
        <f>'database including 834 studies'!R822</f>
        <v>2017</v>
      </c>
      <c r="V292" s="13">
        <f t="shared" si="676"/>
        <v>0</v>
      </c>
      <c r="W292" s="13">
        <f t="shared" si="677"/>
        <v>0</v>
      </c>
      <c r="X292" s="13">
        <f t="shared" si="678"/>
        <v>0</v>
      </c>
      <c r="Y292" s="13">
        <f t="shared" si="679"/>
        <v>0</v>
      </c>
      <c r="Z292" s="13">
        <f t="shared" si="680"/>
        <v>0</v>
      </c>
      <c r="AA292" s="13">
        <f t="shared" si="681"/>
        <v>0</v>
      </c>
      <c r="AB292" s="13">
        <f t="shared" si="682"/>
        <v>0</v>
      </c>
      <c r="AC292" s="13">
        <f t="shared" si="683"/>
        <v>0</v>
      </c>
      <c r="AD292" s="13">
        <f t="shared" si="684"/>
        <v>0</v>
      </c>
      <c r="AE292" s="13">
        <f t="shared" si="685"/>
        <v>0</v>
      </c>
      <c r="AF292" s="13">
        <f t="shared" si="686"/>
        <v>0</v>
      </c>
      <c r="AG292" s="13">
        <f t="shared" si="687"/>
        <v>0</v>
      </c>
      <c r="AH292" s="13">
        <f t="shared" si="688"/>
        <v>0</v>
      </c>
      <c r="AI292" s="13">
        <f t="shared" si="689"/>
        <v>0</v>
      </c>
      <c r="AJ292" s="13">
        <f t="shared" si="690"/>
        <v>0</v>
      </c>
      <c r="AK292" s="13">
        <f t="shared" si="691"/>
        <v>0</v>
      </c>
      <c r="AL292" s="13">
        <f t="shared" si="692"/>
        <v>0</v>
      </c>
      <c r="AM292" s="13">
        <f t="shared" si="693"/>
        <v>0</v>
      </c>
      <c r="AN292" s="13">
        <f t="shared" si="694"/>
        <v>0</v>
      </c>
      <c r="AO292" s="13">
        <f t="shared" si="695"/>
        <v>0</v>
      </c>
      <c r="AP292" s="13">
        <f t="shared" si="696"/>
        <v>0</v>
      </c>
      <c r="AQ292" s="13">
        <f t="shared" si="697"/>
        <v>0</v>
      </c>
      <c r="AR292" s="13">
        <f t="shared" si="698"/>
        <v>0</v>
      </c>
      <c r="AS292" s="13">
        <f t="shared" si="699"/>
        <v>0</v>
      </c>
      <c r="AT292" s="13">
        <f t="shared" si="700"/>
        <v>0</v>
      </c>
      <c r="AU292" s="13">
        <f t="shared" si="701"/>
        <v>0</v>
      </c>
      <c r="AV292" s="13">
        <f t="shared" si="702"/>
        <v>0</v>
      </c>
      <c r="AW292" s="13">
        <f t="shared" si="703"/>
        <v>0</v>
      </c>
      <c r="AX292" s="13">
        <f t="shared" si="704"/>
        <v>0</v>
      </c>
      <c r="AY292" s="13">
        <f t="shared" si="705"/>
        <v>0</v>
      </c>
      <c r="AZ292" s="13">
        <f t="shared" si="706"/>
        <v>0</v>
      </c>
      <c r="BA292" s="13">
        <f t="shared" si="707"/>
        <v>0</v>
      </c>
      <c r="BB292" s="13">
        <f t="shared" si="708"/>
        <v>0</v>
      </c>
      <c r="BC292" s="13">
        <f t="shared" si="709"/>
        <v>0</v>
      </c>
      <c r="BD292" s="13">
        <f t="shared" si="710"/>
        <v>0</v>
      </c>
      <c r="BE292" s="13">
        <f t="shared" si="711"/>
        <v>0</v>
      </c>
      <c r="BF292" s="13">
        <f t="shared" si="712"/>
        <v>0</v>
      </c>
      <c r="BG292" s="13">
        <f t="shared" si="713"/>
        <v>0</v>
      </c>
      <c r="BH292" s="13">
        <f t="shared" si="714"/>
        <v>0</v>
      </c>
      <c r="BI292" s="13">
        <f t="shared" si="715"/>
        <v>0</v>
      </c>
      <c r="BJ292" s="13">
        <f t="shared" si="716"/>
        <v>0</v>
      </c>
      <c r="BK292" s="13">
        <f t="shared" si="717"/>
        <v>0</v>
      </c>
      <c r="BL292" s="13">
        <f t="shared" si="718"/>
        <v>0</v>
      </c>
      <c r="BM292" s="13">
        <f t="shared" si="719"/>
        <v>0</v>
      </c>
      <c r="BN292" s="13">
        <f t="shared" si="720"/>
        <v>1</v>
      </c>
      <c r="BO292" s="13">
        <f t="shared" si="721"/>
        <v>0</v>
      </c>
      <c r="BP292" s="13">
        <f t="shared" si="722"/>
        <v>0</v>
      </c>
      <c r="BQ292" s="13">
        <f t="shared" si="723"/>
        <v>0</v>
      </c>
      <c r="BR292" s="13">
        <f t="shared" si="724"/>
        <v>0</v>
      </c>
      <c r="BS292" s="13">
        <f t="shared" si="725"/>
        <v>0</v>
      </c>
      <c r="BT292" s="13">
        <f t="shared" si="726"/>
        <v>0</v>
      </c>
      <c r="BU292" s="13">
        <f t="shared" si="727"/>
        <v>0</v>
      </c>
      <c r="BV292" s="13">
        <f t="shared" si="728"/>
        <v>0</v>
      </c>
      <c r="BW292" s="13">
        <f t="shared" si="729"/>
        <v>0</v>
      </c>
      <c r="BX292" s="13">
        <f t="shared" si="730"/>
        <v>0</v>
      </c>
      <c r="BY292" s="13">
        <f t="shared" si="731"/>
        <v>0</v>
      </c>
      <c r="BZ292" s="13">
        <f t="shared" si="732"/>
        <v>0</v>
      </c>
      <c r="CA292" s="13">
        <f t="shared" si="733"/>
        <v>0</v>
      </c>
      <c r="CB292" s="13">
        <f t="shared" si="734"/>
        <v>0</v>
      </c>
      <c r="CC292" s="13">
        <f t="shared" si="735"/>
        <v>0</v>
      </c>
      <c r="CD292" s="13">
        <f t="shared" si="736"/>
        <v>0</v>
      </c>
      <c r="CE292" s="13">
        <f t="shared" si="737"/>
        <v>0</v>
      </c>
      <c r="CF292" s="13">
        <f t="shared" si="738"/>
        <v>0</v>
      </c>
      <c r="CG292" s="13">
        <f t="shared" si="739"/>
        <v>0</v>
      </c>
      <c r="CH292" s="13">
        <f t="shared" si="740"/>
        <v>0</v>
      </c>
      <c r="CI292" s="13">
        <f t="shared" si="741"/>
        <v>0</v>
      </c>
      <c r="CJ292" s="13">
        <f t="shared" si="742"/>
        <v>0</v>
      </c>
      <c r="CK292" s="13">
        <f t="shared" si="743"/>
        <v>0</v>
      </c>
      <c r="CL292" s="13">
        <f t="shared" si="744"/>
        <v>0</v>
      </c>
      <c r="CM292" s="13">
        <f t="shared" si="745"/>
        <v>0</v>
      </c>
      <c r="CN292" s="13">
        <f t="shared" si="746"/>
        <v>0</v>
      </c>
      <c r="CO292" s="13">
        <f t="shared" si="747"/>
        <v>0</v>
      </c>
      <c r="CP292" s="13">
        <f t="shared" si="748"/>
        <v>0</v>
      </c>
      <c r="CQ292" s="13">
        <f t="shared" si="749"/>
        <v>0</v>
      </c>
      <c r="CR292" s="13">
        <f t="shared" si="750"/>
        <v>0</v>
      </c>
      <c r="CS292" s="13">
        <f t="shared" si="751"/>
        <v>0</v>
      </c>
      <c r="CT292" s="13">
        <f t="shared" si="752"/>
        <v>0</v>
      </c>
      <c r="CU292" s="13">
        <f t="shared" si="753"/>
        <v>0</v>
      </c>
      <c r="CV292" s="13">
        <f t="shared" si="754"/>
        <v>0</v>
      </c>
      <c r="CW292" s="13">
        <f t="shared" si="755"/>
        <v>0</v>
      </c>
      <c r="CX292" s="13">
        <f t="shared" si="756"/>
        <v>0</v>
      </c>
      <c r="CY292" s="13">
        <f t="shared" si="757"/>
        <v>0</v>
      </c>
      <c r="CZ292" s="13">
        <f t="shared" si="758"/>
        <v>0</v>
      </c>
      <c r="DA292" s="13">
        <f t="shared" si="759"/>
        <v>0</v>
      </c>
      <c r="DB292" s="13">
        <f t="shared" si="760"/>
        <v>0</v>
      </c>
      <c r="DC292" s="13">
        <f t="shared" si="761"/>
        <v>0</v>
      </c>
      <c r="DD292" s="13">
        <f t="shared" si="762"/>
        <v>0</v>
      </c>
      <c r="DE292" s="13">
        <f t="shared" si="763"/>
        <v>0</v>
      </c>
      <c r="DF292" s="13">
        <f t="shared" si="764"/>
        <v>0</v>
      </c>
      <c r="DG292" s="13">
        <f t="shared" si="765"/>
        <v>0</v>
      </c>
      <c r="DH292" s="13">
        <f t="shared" si="766"/>
        <v>1</v>
      </c>
      <c r="DI292" s="13">
        <f t="shared" si="767"/>
        <v>0</v>
      </c>
      <c r="DJ292" s="13">
        <f t="shared" si="768"/>
        <v>0</v>
      </c>
      <c r="DK292" s="13">
        <f t="shared" si="769"/>
        <v>0</v>
      </c>
      <c r="DL292" s="13">
        <f t="shared" si="770"/>
        <v>0</v>
      </c>
      <c r="DM292" s="13">
        <f t="shared" si="771"/>
        <v>0</v>
      </c>
      <c r="DN292" s="13">
        <f t="shared" si="772"/>
        <v>0</v>
      </c>
      <c r="DO292" s="13">
        <f t="shared" si="773"/>
        <v>0</v>
      </c>
      <c r="DP292" s="13">
        <f t="shared" si="774"/>
        <v>0</v>
      </c>
      <c r="DQ292" s="13">
        <f t="shared" si="775"/>
        <v>0</v>
      </c>
      <c r="DR292" s="13">
        <f t="shared" si="776"/>
        <v>0</v>
      </c>
      <c r="DS292" s="13">
        <f t="shared" si="777"/>
        <v>0</v>
      </c>
      <c r="DT292" s="13">
        <f t="shared" si="778"/>
        <v>0</v>
      </c>
      <c r="DU292" s="13">
        <f t="shared" si="779"/>
        <v>0</v>
      </c>
      <c r="DV292" s="13">
        <f t="shared" si="780"/>
        <v>0</v>
      </c>
      <c r="DW292" s="13">
        <f t="shared" si="781"/>
        <v>0</v>
      </c>
      <c r="DX292" s="13">
        <f t="shared" si="782"/>
        <v>0</v>
      </c>
      <c r="DY292" s="13">
        <f t="shared" si="783"/>
        <v>0</v>
      </c>
      <c r="DZ292" s="13">
        <f t="shared" si="784"/>
        <v>0</v>
      </c>
      <c r="EA292" s="13">
        <f t="shared" si="785"/>
        <v>0</v>
      </c>
      <c r="EB292" s="13">
        <f t="shared" si="786"/>
        <v>0</v>
      </c>
      <c r="EC292" s="13">
        <f t="shared" si="787"/>
        <v>0</v>
      </c>
      <c r="ED292" s="13">
        <f t="shared" si="788"/>
        <v>0</v>
      </c>
      <c r="EE292" s="13">
        <f t="shared" si="789"/>
        <v>0</v>
      </c>
      <c r="EF292" s="13">
        <f t="shared" si="790"/>
        <v>0</v>
      </c>
      <c r="EG292" s="13">
        <f t="shared" si="791"/>
        <v>0</v>
      </c>
      <c r="EH292" s="13">
        <f t="shared" si="792"/>
        <v>0</v>
      </c>
      <c r="EI292" s="13">
        <f t="shared" si="793"/>
        <v>0</v>
      </c>
      <c r="EJ292" s="13">
        <f t="shared" si="794"/>
        <v>0</v>
      </c>
      <c r="EK292" s="13">
        <f t="shared" si="795"/>
        <v>0</v>
      </c>
      <c r="EL292" s="13">
        <f t="shared" si="796"/>
        <v>0</v>
      </c>
      <c r="EM292" s="13">
        <f t="shared" si="797"/>
        <v>0</v>
      </c>
      <c r="EN292" s="13">
        <f t="shared" si="798"/>
        <v>0</v>
      </c>
      <c r="EO292" s="13">
        <f t="shared" si="799"/>
        <v>0</v>
      </c>
      <c r="EP292" s="13">
        <f t="shared" si="800"/>
        <v>0</v>
      </c>
      <c r="EQ292" s="13">
        <f t="shared" si="801"/>
        <v>0</v>
      </c>
      <c r="ER292" s="13">
        <f t="shared" si="802"/>
        <v>0</v>
      </c>
      <c r="ES292" s="13">
        <f t="shared" si="803"/>
        <v>0</v>
      </c>
      <c r="ET292" s="13">
        <f t="shared" si="804"/>
        <v>0</v>
      </c>
      <c r="EU292" s="13">
        <f t="shared" si="805"/>
        <v>0</v>
      </c>
      <c r="EV292" s="13">
        <f t="shared" si="806"/>
        <v>0</v>
      </c>
      <c r="EW292" s="13">
        <f t="shared" si="807"/>
        <v>0</v>
      </c>
      <c r="EX292" s="13">
        <f t="shared" si="808"/>
        <v>0</v>
      </c>
      <c r="EY292" s="13">
        <f t="shared" si="809"/>
        <v>0</v>
      </c>
      <c r="EZ292" s="13">
        <f t="shared" si="810"/>
        <v>0</v>
      </c>
      <c r="FA292" s="13">
        <f t="shared" si="811"/>
        <v>0</v>
      </c>
      <c r="FB292" s="13">
        <f t="shared" si="812"/>
        <v>0</v>
      </c>
      <c r="FC292" s="13">
        <f t="shared" si="813"/>
        <v>0</v>
      </c>
      <c r="FD292" s="13">
        <f t="shared" si="814"/>
        <v>0</v>
      </c>
      <c r="FE292" s="13">
        <f t="shared" si="815"/>
        <v>0</v>
      </c>
      <c r="FF292" s="13">
        <f t="shared" si="816"/>
        <v>0</v>
      </c>
      <c r="FG292" s="13">
        <f t="shared" si="817"/>
        <v>0</v>
      </c>
      <c r="FH292" s="13">
        <f t="shared" si="818"/>
        <v>0</v>
      </c>
      <c r="FI292" s="13">
        <f t="shared" si="819"/>
        <v>0</v>
      </c>
      <c r="FJ292" s="13">
        <f t="shared" si="820"/>
        <v>0</v>
      </c>
      <c r="FK292" s="13">
        <f t="shared" si="821"/>
        <v>0</v>
      </c>
      <c r="FL292" s="13">
        <f t="shared" si="822"/>
        <v>0</v>
      </c>
      <c r="FM292" s="13">
        <f t="shared" si="823"/>
        <v>0</v>
      </c>
      <c r="FN292" s="13">
        <f t="shared" si="824"/>
        <v>0</v>
      </c>
      <c r="FO292" s="13">
        <f t="shared" si="825"/>
        <v>0</v>
      </c>
      <c r="FP292" s="13">
        <f t="shared" si="826"/>
        <v>0</v>
      </c>
      <c r="FQ292" s="13">
        <f t="shared" si="827"/>
        <v>0</v>
      </c>
      <c r="FR292" s="13">
        <f t="shared" si="828"/>
        <v>0</v>
      </c>
      <c r="FS292" s="13">
        <f t="shared" si="829"/>
        <v>0</v>
      </c>
      <c r="FT292" s="13">
        <f t="shared" si="830"/>
        <v>0</v>
      </c>
      <c r="FU292" s="13">
        <f t="shared" si="831"/>
        <v>0</v>
      </c>
      <c r="FV292" s="13">
        <f t="shared" si="832"/>
        <v>0</v>
      </c>
      <c r="FW292" s="13">
        <f t="shared" si="833"/>
        <v>0</v>
      </c>
      <c r="FX292" s="13">
        <f t="shared" si="834"/>
        <v>0</v>
      </c>
      <c r="FY292" s="13">
        <f t="shared" si="835"/>
        <v>0</v>
      </c>
      <c r="FZ292" s="13">
        <f t="shared" si="836"/>
        <v>0</v>
      </c>
      <c r="GA292" s="13">
        <f t="shared" si="837"/>
        <v>0</v>
      </c>
      <c r="GB292" s="13">
        <f t="shared" si="838"/>
        <v>0</v>
      </c>
      <c r="GC292" s="13">
        <f t="shared" si="839"/>
        <v>0</v>
      </c>
      <c r="GD292" s="13">
        <f t="shared" si="840"/>
        <v>0</v>
      </c>
      <c r="GE292" s="13">
        <f t="shared" si="841"/>
        <v>0</v>
      </c>
      <c r="GF292" s="13">
        <f t="shared" si="842"/>
        <v>0</v>
      </c>
      <c r="GG292" s="13">
        <f t="shared" si="843"/>
        <v>0</v>
      </c>
      <c r="GH292" s="30">
        <f t="shared" si="844"/>
        <v>2</v>
      </c>
    </row>
    <row r="293" spans="1:190">
      <c r="A293" s="2">
        <f>'database including 834 studies'!A293</f>
        <v>292</v>
      </c>
      <c r="B293" s="2">
        <f>'database including 834 studies'!J293</f>
        <v>1</v>
      </c>
      <c r="C293" s="2">
        <f>'database including 834 studies'!K293</f>
        <v>3</v>
      </c>
      <c r="D293" s="2">
        <f>'database including 834 studies'!L293</f>
        <v>1</v>
      </c>
      <c r="E293" s="2">
        <f>'database including 834 studies'!M293</f>
        <v>1</v>
      </c>
      <c r="F293" s="2">
        <f>'database including 834 studies'!N293</f>
        <v>0</v>
      </c>
      <c r="G293" s="2">
        <f>'database including 834 studies'!O293</f>
        <v>0</v>
      </c>
      <c r="H293" s="2">
        <f>'database including 834 studies'!P293</f>
        <v>0</v>
      </c>
      <c r="I293" s="2">
        <f>'database including 834 studies'!Q293</f>
        <v>1</v>
      </c>
      <c r="J293" s="2">
        <f>'database including 834 studies'!R293</f>
        <v>2019</v>
      </c>
      <c r="K293" s="29">
        <f>'database including 834 studies'!A823</f>
        <v>822</v>
      </c>
      <c r="L293" s="2">
        <f>'database including 834 studies'!J823</f>
        <v>0</v>
      </c>
      <c r="M293" s="2">
        <f>'database including 834 studies'!K823</f>
        <v>0</v>
      </c>
      <c r="N293" s="2">
        <f>'database including 834 studies'!L823</f>
        <v>0</v>
      </c>
      <c r="O293" s="2">
        <f>'database including 834 studies'!M823</f>
        <v>0</v>
      </c>
      <c r="P293" s="2">
        <f>'database including 834 studies'!N823</f>
        <v>0</v>
      </c>
      <c r="Q293" s="2">
        <f>'database including 834 studies'!O823</f>
        <v>0</v>
      </c>
      <c r="R293" s="2">
        <f>'database including 834 studies'!P823</f>
        <v>0</v>
      </c>
      <c r="S293" s="2">
        <f>'database including 834 studies'!Q823</f>
        <v>0</v>
      </c>
      <c r="T293" s="2">
        <f>'database including 834 studies'!R823</f>
        <v>2017</v>
      </c>
      <c r="V293" s="13">
        <f t="shared" si="676"/>
        <v>0</v>
      </c>
      <c r="W293" s="13">
        <f t="shared" si="677"/>
        <v>0</v>
      </c>
      <c r="X293" s="13">
        <f t="shared" si="678"/>
        <v>0</v>
      </c>
      <c r="Y293" s="13">
        <f t="shared" si="679"/>
        <v>0</v>
      </c>
      <c r="Z293" s="13">
        <f t="shared" si="680"/>
        <v>0</v>
      </c>
      <c r="AA293" s="13">
        <f t="shared" si="681"/>
        <v>0</v>
      </c>
      <c r="AB293" s="13">
        <f t="shared" si="682"/>
        <v>0</v>
      </c>
      <c r="AC293" s="13">
        <f t="shared" si="683"/>
        <v>0</v>
      </c>
      <c r="AD293" s="13">
        <f t="shared" si="684"/>
        <v>0</v>
      </c>
      <c r="AE293" s="13">
        <f t="shared" si="685"/>
        <v>0</v>
      </c>
      <c r="AF293" s="13">
        <f t="shared" si="686"/>
        <v>0</v>
      </c>
      <c r="AG293" s="13">
        <f t="shared" si="687"/>
        <v>0</v>
      </c>
      <c r="AH293" s="13">
        <f t="shared" si="688"/>
        <v>0</v>
      </c>
      <c r="AI293" s="13">
        <f t="shared" si="689"/>
        <v>0</v>
      </c>
      <c r="AJ293" s="13">
        <f t="shared" si="690"/>
        <v>0</v>
      </c>
      <c r="AK293" s="13">
        <f t="shared" si="691"/>
        <v>0</v>
      </c>
      <c r="AL293" s="13">
        <f t="shared" si="692"/>
        <v>0</v>
      </c>
      <c r="AM293" s="13">
        <f t="shared" si="693"/>
        <v>0</v>
      </c>
      <c r="AN293" s="13">
        <f t="shared" si="694"/>
        <v>0</v>
      </c>
      <c r="AO293" s="13">
        <f t="shared" si="695"/>
        <v>0</v>
      </c>
      <c r="AP293" s="13">
        <f t="shared" si="696"/>
        <v>0</v>
      </c>
      <c r="AQ293" s="13">
        <f t="shared" si="697"/>
        <v>0</v>
      </c>
      <c r="AR293" s="13">
        <f t="shared" si="698"/>
        <v>0</v>
      </c>
      <c r="AS293" s="13">
        <f t="shared" si="699"/>
        <v>0</v>
      </c>
      <c r="AT293" s="13">
        <f t="shared" si="700"/>
        <v>0</v>
      </c>
      <c r="AU293" s="13">
        <f t="shared" si="701"/>
        <v>0</v>
      </c>
      <c r="AV293" s="13">
        <f t="shared" si="702"/>
        <v>0</v>
      </c>
      <c r="AW293" s="13">
        <f t="shared" si="703"/>
        <v>0</v>
      </c>
      <c r="AX293" s="13">
        <f t="shared" si="704"/>
        <v>0</v>
      </c>
      <c r="AY293" s="13">
        <f t="shared" si="705"/>
        <v>0</v>
      </c>
      <c r="AZ293" s="13">
        <f t="shared" si="706"/>
        <v>0</v>
      </c>
      <c r="BA293" s="13">
        <f t="shared" si="707"/>
        <v>0</v>
      </c>
      <c r="BB293" s="13">
        <f t="shared" si="708"/>
        <v>0</v>
      </c>
      <c r="BC293" s="13">
        <f t="shared" si="709"/>
        <v>0</v>
      </c>
      <c r="BD293" s="13">
        <f t="shared" si="710"/>
        <v>0</v>
      </c>
      <c r="BE293" s="13">
        <f t="shared" si="711"/>
        <v>0</v>
      </c>
      <c r="BF293" s="13">
        <f t="shared" si="712"/>
        <v>0</v>
      </c>
      <c r="BG293" s="13">
        <f t="shared" si="713"/>
        <v>0</v>
      </c>
      <c r="BH293" s="13">
        <f t="shared" si="714"/>
        <v>0</v>
      </c>
      <c r="BI293" s="13">
        <f t="shared" si="715"/>
        <v>0</v>
      </c>
      <c r="BJ293" s="13">
        <f t="shared" si="716"/>
        <v>0</v>
      </c>
      <c r="BK293" s="13">
        <f t="shared" si="717"/>
        <v>0</v>
      </c>
      <c r="BL293" s="13">
        <f t="shared" si="718"/>
        <v>0</v>
      </c>
      <c r="BM293" s="13">
        <f t="shared" si="719"/>
        <v>0</v>
      </c>
      <c r="BN293" s="13">
        <f t="shared" si="720"/>
        <v>1</v>
      </c>
      <c r="BO293" s="13">
        <f t="shared" si="721"/>
        <v>0</v>
      </c>
      <c r="BP293" s="13">
        <f t="shared" si="722"/>
        <v>0</v>
      </c>
      <c r="BQ293" s="13">
        <f t="shared" si="723"/>
        <v>0</v>
      </c>
      <c r="BR293" s="13">
        <f t="shared" si="724"/>
        <v>0</v>
      </c>
      <c r="BS293" s="13">
        <f t="shared" si="725"/>
        <v>0</v>
      </c>
      <c r="BT293" s="13">
        <f t="shared" si="726"/>
        <v>0</v>
      </c>
      <c r="BU293" s="13">
        <f t="shared" si="727"/>
        <v>0</v>
      </c>
      <c r="BV293" s="13">
        <f t="shared" si="728"/>
        <v>0</v>
      </c>
      <c r="BW293" s="13">
        <f t="shared" si="729"/>
        <v>0</v>
      </c>
      <c r="BX293" s="13">
        <f t="shared" si="730"/>
        <v>0</v>
      </c>
      <c r="BY293" s="13">
        <f t="shared" si="731"/>
        <v>0</v>
      </c>
      <c r="BZ293" s="13">
        <f t="shared" si="732"/>
        <v>0</v>
      </c>
      <c r="CA293" s="13">
        <f t="shared" si="733"/>
        <v>0</v>
      </c>
      <c r="CB293" s="13">
        <f t="shared" si="734"/>
        <v>0</v>
      </c>
      <c r="CC293" s="13">
        <f t="shared" si="735"/>
        <v>0</v>
      </c>
      <c r="CD293" s="13">
        <f t="shared" si="736"/>
        <v>0</v>
      </c>
      <c r="CE293" s="13">
        <f t="shared" si="737"/>
        <v>0</v>
      </c>
      <c r="CF293" s="13">
        <f t="shared" si="738"/>
        <v>0</v>
      </c>
      <c r="CG293" s="13">
        <f t="shared" si="739"/>
        <v>0</v>
      </c>
      <c r="CH293" s="13">
        <f t="shared" si="740"/>
        <v>0</v>
      </c>
      <c r="CI293" s="13">
        <f t="shared" si="741"/>
        <v>0</v>
      </c>
      <c r="CJ293" s="13">
        <f t="shared" si="742"/>
        <v>0</v>
      </c>
      <c r="CK293" s="13">
        <f t="shared" si="743"/>
        <v>0</v>
      </c>
      <c r="CL293" s="13">
        <f t="shared" si="744"/>
        <v>0</v>
      </c>
      <c r="CM293" s="13">
        <f t="shared" si="745"/>
        <v>0</v>
      </c>
      <c r="CN293" s="13">
        <f t="shared" si="746"/>
        <v>0</v>
      </c>
      <c r="CO293" s="13">
        <f t="shared" si="747"/>
        <v>0</v>
      </c>
      <c r="CP293" s="13">
        <f t="shared" si="748"/>
        <v>0</v>
      </c>
      <c r="CQ293" s="13">
        <f t="shared" si="749"/>
        <v>0</v>
      </c>
      <c r="CR293" s="13">
        <f t="shared" si="750"/>
        <v>0</v>
      </c>
      <c r="CS293" s="13">
        <f t="shared" si="751"/>
        <v>0</v>
      </c>
      <c r="CT293" s="13">
        <f t="shared" si="752"/>
        <v>0</v>
      </c>
      <c r="CU293" s="13">
        <f t="shared" si="753"/>
        <v>0</v>
      </c>
      <c r="CV293" s="13">
        <f t="shared" si="754"/>
        <v>0</v>
      </c>
      <c r="CW293" s="13">
        <f t="shared" si="755"/>
        <v>0</v>
      </c>
      <c r="CX293" s="13">
        <f t="shared" si="756"/>
        <v>0</v>
      </c>
      <c r="CY293" s="13">
        <f t="shared" si="757"/>
        <v>0</v>
      </c>
      <c r="CZ293" s="13">
        <f t="shared" si="758"/>
        <v>0</v>
      </c>
      <c r="DA293" s="13">
        <f t="shared" si="759"/>
        <v>0</v>
      </c>
      <c r="DB293" s="13">
        <f t="shared" si="760"/>
        <v>0</v>
      </c>
      <c r="DC293" s="13">
        <f t="shared" si="761"/>
        <v>0</v>
      </c>
      <c r="DD293" s="13">
        <f t="shared" si="762"/>
        <v>0</v>
      </c>
      <c r="DE293" s="13">
        <f t="shared" si="763"/>
        <v>0</v>
      </c>
      <c r="DF293" s="13">
        <f t="shared" si="764"/>
        <v>0</v>
      </c>
      <c r="DG293" s="13">
        <f t="shared" si="765"/>
        <v>0</v>
      </c>
      <c r="DH293" s="13">
        <f t="shared" si="766"/>
        <v>1</v>
      </c>
      <c r="DI293" s="13">
        <f t="shared" si="767"/>
        <v>0</v>
      </c>
      <c r="DJ293" s="13">
        <f t="shared" si="768"/>
        <v>0</v>
      </c>
      <c r="DK293" s="13">
        <f t="shared" si="769"/>
        <v>0</v>
      </c>
      <c r="DL293" s="13">
        <f t="shared" si="770"/>
        <v>0</v>
      </c>
      <c r="DM293" s="13">
        <f t="shared" si="771"/>
        <v>0</v>
      </c>
      <c r="DN293" s="13">
        <f t="shared" si="772"/>
        <v>0</v>
      </c>
      <c r="DO293" s="13">
        <f t="shared" si="773"/>
        <v>0</v>
      </c>
      <c r="DP293" s="13">
        <f t="shared" si="774"/>
        <v>0</v>
      </c>
      <c r="DQ293" s="13">
        <f t="shared" si="775"/>
        <v>0</v>
      </c>
      <c r="DR293" s="13">
        <f t="shared" si="776"/>
        <v>0</v>
      </c>
      <c r="DS293" s="13">
        <f t="shared" si="777"/>
        <v>0</v>
      </c>
      <c r="DT293" s="13">
        <f t="shared" si="778"/>
        <v>0</v>
      </c>
      <c r="DU293" s="13">
        <f t="shared" si="779"/>
        <v>0</v>
      </c>
      <c r="DV293" s="13">
        <f t="shared" si="780"/>
        <v>0</v>
      </c>
      <c r="DW293" s="13">
        <f t="shared" si="781"/>
        <v>0</v>
      </c>
      <c r="DX293" s="13">
        <f t="shared" si="782"/>
        <v>0</v>
      </c>
      <c r="DY293" s="13">
        <f t="shared" si="783"/>
        <v>0</v>
      </c>
      <c r="DZ293" s="13">
        <f t="shared" si="784"/>
        <v>0</v>
      </c>
      <c r="EA293" s="13">
        <f t="shared" si="785"/>
        <v>0</v>
      </c>
      <c r="EB293" s="13">
        <f t="shared" si="786"/>
        <v>0</v>
      </c>
      <c r="EC293" s="13">
        <f t="shared" si="787"/>
        <v>0</v>
      </c>
      <c r="ED293" s="13">
        <f t="shared" si="788"/>
        <v>0</v>
      </c>
      <c r="EE293" s="13">
        <f t="shared" si="789"/>
        <v>0</v>
      </c>
      <c r="EF293" s="13">
        <f t="shared" si="790"/>
        <v>0</v>
      </c>
      <c r="EG293" s="13">
        <f t="shared" si="791"/>
        <v>0</v>
      </c>
      <c r="EH293" s="13">
        <f t="shared" si="792"/>
        <v>0</v>
      </c>
      <c r="EI293" s="13">
        <f t="shared" si="793"/>
        <v>0</v>
      </c>
      <c r="EJ293" s="13">
        <f t="shared" si="794"/>
        <v>0</v>
      </c>
      <c r="EK293" s="13">
        <f t="shared" si="795"/>
        <v>0</v>
      </c>
      <c r="EL293" s="13">
        <f t="shared" si="796"/>
        <v>0</v>
      </c>
      <c r="EM293" s="13">
        <f t="shared" si="797"/>
        <v>0</v>
      </c>
      <c r="EN293" s="13">
        <f t="shared" si="798"/>
        <v>0</v>
      </c>
      <c r="EO293" s="13">
        <f t="shared" si="799"/>
        <v>0</v>
      </c>
      <c r="EP293" s="13">
        <f t="shared" si="800"/>
        <v>0</v>
      </c>
      <c r="EQ293" s="13">
        <f t="shared" si="801"/>
        <v>0</v>
      </c>
      <c r="ER293" s="13">
        <f t="shared" si="802"/>
        <v>0</v>
      </c>
      <c r="ES293" s="13">
        <f t="shared" si="803"/>
        <v>0</v>
      </c>
      <c r="ET293" s="13">
        <f t="shared" si="804"/>
        <v>0</v>
      </c>
      <c r="EU293" s="13">
        <f t="shared" si="805"/>
        <v>0</v>
      </c>
      <c r="EV293" s="13">
        <f t="shared" si="806"/>
        <v>0</v>
      </c>
      <c r="EW293" s="13">
        <f t="shared" si="807"/>
        <v>0</v>
      </c>
      <c r="EX293" s="13">
        <f t="shared" si="808"/>
        <v>0</v>
      </c>
      <c r="EY293" s="13">
        <f t="shared" si="809"/>
        <v>0</v>
      </c>
      <c r="EZ293" s="13">
        <f t="shared" si="810"/>
        <v>0</v>
      </c>
      <c r="FA293" s="13">
        <f t="shared" si="811"/>
        <v>0</v>
      </c>
      <c r="FB293" s="13">
        <f t="shared" si="812"/>
        <v>0</v>
      </c>
      <c r="FC293" s="13">
        <f t="shared" si="813"/>
        <v>0</v>
      </c>
      <c r="FD293" s="13">
        <f t="shared" si="814"/>
        <v>0</v>
      </c>
      <c r="FE293" s="13">
        <f t="shared" si="815"/>
        <v>0</v>
      </c>
      <c r="FF293" s="13">
        <f t="shared" si="816"/>
        <v>0</v>
      </c>
      <c r="FG293" s="13">
        <f t="shared" si="817"/>
        <v>0</v>
      </c>
      <c r="FH293" s="13">
        <f t="shared" si="818"/>
        <v>0</v>
      </c>
      <c r="FI293" s="13">
        <f t="shared" si="819"/>
        <v>0</v>
      </c>
      <c r="FJ293" s="13">
        <f t="shared" si="820"/>
        <v>0</v>
      </c>
      <c r="FK293" s="13">
        <f t="shared" si="821"/>
        <v>0</v>
      </c>
      <c r="FL293" s="13">
        <f t="shared" si="822"/>
        <v>0</v>
      </c>
      <c r="FM293" s="13">
        <f t="shared" si="823"/>
        <v>0</v>
      </c>
      <c r="FN293" s="13">
        <f t="shared" si="824"/>
        <v>0</v>
      </c>
      <c r="FO293" s="13">
        <f t="shared" si="825"/>
        <v>0</v>
      </c>
      <c r="FP293" s="13">
        <f t="shared" si="826"/>
        <v>0</v>
      </c>
      <c r="FQ293" s="13">
        <f t="shared" si="827"/>
        <v>0</v>
      </c>
      <c r="FR293" s="13">
        <f t="shared" si="828"/>
        <v>0</v>
      </c>
      <c r="FS293" s="13">
        <f t="shared" si="829"/>
        <v>0</v>
      </c>
      <c r="FT293" s="13">
        <f t="shared" si="830"/>
        <v>0</v>
      </c>
      <c r="FU293" s="13">
        <f t="shared" si="831"/>
        <v>0</v>
      </c>
      <c r="FV293" s="13">
        <f t="shared" si="832"/>
        <v>0</v>
      </c>
      <c r="FW293" s="13">
        <f t="shared" si="833"/>
        <v>0</v>
      </c>
      <c r="FX293" s="13">
        <f t="shared" si="834"/>
        <v>0</v>
      </c>
      <c r="FY293" s="13">
        <f t="shared" si="835"/>
        <v>0</v>
      </c>
      <c r="FZ293" s="13">
        <f t="shared" si="836"/>
        <v>0</v>
      </c>
      <c r="GA293" s="13">
        <f t="shared" si="837"/>
        <v>0</v>
      </c>
      <c r="GB293" s="13">
        <f t="shared" si="838"/>
        <v>0</v>
      </c>
      <c r="GC293" s="13">
        <f t="shared" si="839"/>
        <v>0</v>
      </c>
      <c r="GD293" s="13">
        <f t="shared" si="840"/>
        <v>0</v>
      </c>
      <c r="GE293" s="13">
        <f t="shared" si="841"/>
        <v>0</v>
      </c>
      <c r="GF293" s="13">
        <f t="shared" si="842"/>
        <v>0</v>
      </c>
      <c r="GG293" s="13">
        <f t="shared" si="843"/>
        <v>0</v>
      </c>
      <c r="GH293" s="30">
        <f t="shared" si="844"/>
        <v>2</v>
      </c>
    </row>
    <row r="294" spans="1:190">
      <c r="A294" s="2">
        <f>'database including 834 studies'!A294</f>
        <v>293</v>
      </c>
      <c r="B294" s="2">
        <f>'database including 834 studies'!J294</f>
        <v>1</v>
      </c>
      <c r="C294" s="2">
        <f>'database including 834 studies'!K294</f>
        <v>3</v>
      </c>
      <c r="D294" s="2">
        <f>'database including 834 studies'!L294</f>
        <v>1</v>
      </c>
      <c r="E294" s="2">
        <f>'database including 834 studies'!M294</f>
        <v>1</v>
      </c>
      <c r="F294" s="2">
        <f>'database including 834 studies'!N294</f>
        <v>1</v>
      </c>
      <c r="G294" s="2">
        <f>'database including 834 studies'!O294</f>
        <v>0</v>
      </c>
      <c r="H294" s="2">
        <f>'database including 834 studies'!P294</f>
        <v>0</v>
      </c>
      <c r="I294" s="2">
        <f>'database including 834 studies'!Q294</f>
        <v>0</v>
      </c>
      <c r="J294" s="2">
        <f>'database including 834 studies'!R294</f>
        <v>2022</v>
      </c>
      <c r="K294" s="29">
        <f>'database including 834 studies'!A824</f>
        <v>823</v>
      </c>
      <c r="L294" s="2">
        <f>'database including 834 studies'!J824</f>
        <v>0</v>
      </c>
      <c r="M294" s="2">
        <f>'database including 834 studies'!K824</f>
        <v>0</v>
      </c>
      <c r="N294" s="2">
        <f>'database including 834 studies'!L824</f>
        <v>0</v>
      </c>
      <c r="O294" s="2">
        <f>'database including 834 studies'!M824</f>
        <v>0</v>
      </c>
      <c r="P294" s="2">
        <f>'database including 834 studies'!N824</f>
        <v>0</v>
      </c>
      <c r="Q294" s="2">
        <f>'database including 834 studies'!O824</f>
        <v>0</v>
      </c>
      <c r="R294" s="2">
        <f>'database including 834 studies'!P824</f>
        <v>0</v>
      </c>
      <c r="S294" s="2">
        <f>'database including 834 studies'!Q824</f>
        <v>0</v>
      </c>
      <c r="T294" s="2">
        <f>'database including 834 studies'!R824</f>
        <v>2017</v>
      </c>
      <c r="V294" s="13">
        <f t="shared" si="676"/>
        <v>0</v>
      </c>
      <c r="W294" s="13">
        <f t="shared" si="677"/>
        <v>0</v>
      </c>
      <c r="X294" s="13">
        <f t="shared" si="678"/>
        <v>0</v>
      </c>
      <c r="Y294" s="13">
        <f t="shared" si="679"/>
        <v>0</v>
      </c>
      <c r="Z294" s="13">
        <f t="shared" si="680"/>
        <v>0</v>
      </c>
      <c r="AA294" s="13">
        <f t="shared" si="681"/>
        <v>0</v>
      </c>
      <c r="AB294" s="13">
        <f t="shared" si="682"/>
        <v>0</v>
      </c>
      <c r="AC294" s="13">
        <f t="shared" si="683"/>
        <v>0</v>
      </c>
      <c r="AD294" s="13">
        <f t="shared" si="684"/>
        <v>0</v>
      </c>
      <c r="AE294" s="13">
        <f t="shared" si="685"/>
        <v>0</v>
      </c>
      <c r="AF294" s="13">
        <f t="shared" si="686"/>
        <v>0</v>
      </c>
      <c r="AG294" s="13">
        <f t="shared" si="687"/>
        <v>0</v>
      </c>
      <c r="AH294" s="13">
        <f t="shared" si="688"/>
        <v>0</v>
      </c>
      <c r="AI294" s="13">
        <f t="shared" si="689"/>
        <v>0</v>
      </c>
      <c r="AJ294" s="13">
        <f t="shared" si="690"/>
        <v>0</v>
      </c>
      <c r="AK294" s="13">
        <f t="shared" si="691"/>
        <v>0</v>
      </c>
      <c r="AL294" s="13">
        <f t="shared" si="692"/>
        <v>0</v>
      </c>
      <c r="AM294" s="13">
        <f t="shared" si="693"/>
        <v>0</v>
      </c>
      <c r="AN294" s="13">
        <f t="shared" si="694"/>
        <v>0</v>
      </c>
      <c r="AO294" s="13">
        <f t="shared" si="695"/>
        <v>0</v>
      </c>
      <c r="AP294" s="13">
        <f t="shared" si="696"/>
        <v>0</v>
      </c>
      <c r="AQ294" s="13">
        <f t="shared" si="697"/>
        <v>0</v>
      </c>
      <c r="AR294" s="13">
        <f t="shared" si="698"/>
        <v>0</v>
      </c>
      <c r="AS294" s="13">
        <f t="shared" si="699"/>
        <v>0</v>
      </c>
      <c r="AT294" s="13">
        <f t="shared" si="700"/>
        <v>0</v>
      </c>
      <c r="AU294" s="13">
        <f t="shared" si="701"/>
        <v>0</v>
      </c>
      <c r="AV294" s="13">
        <f t="shared" si="702"/>
        <v>0</v>
      </c>
      <c r="AW294" s="13">
        <f t="shared" si="703"/>
        <v>0</v>
      </c>
      <c r="AX294" s="13">
        <f t="shared" si="704"/>
        <v>0</v>
      </c>
      <c r="AY294" s="13">
        <f t="shared" si="705"/>
        <v>0</v>
      </c>
      <c r="AZ294" s="13">
        <f t="shared" si="706"/>
        <v>0</v>
      </c>
      <c r="BA294" s="13">
        <f t="shared" si="707"/>
        <v>0</v>
      </c>
      <c r="BB294" s="13">
        <f t="shared" si="708"/>
        <v>0</v>
      </c>
      <c r="BC294" s="13">
        <f t="shared" si="709"/>
        <v>0</v>
      </c>
      <c r="BD294" s="13">
        <f t="shared" si="710"/>
        <v>0</v>
      </c>
      <c r="BE294" s="13">
        <f t="shared" si="711"/>
        <v>0</v>
      </c>
      <c r="BF294" s="13">
        <f t="shared" si="712"/>
        <v>0</v>
      </c>
      <c r="BG294" s="13">
        <f t="shared" si="713"/>
        <v>0</v>
      </c>
      <c r="BH294" s="13">
        <f t="shared" si="714"/>
        <v>0</v>
      </c>
      <c r="BI294" s="13">
        <f t="shared" si="715"/>
        <v>0</v>
      </c>
      <c r="BJ294" s="13">
        <f t="shared" si="716"/>
        <v>0</v>
      </c>
      <c r="BK294" s="13">
        <f t="shared" si="717"/>
        <v>0</v>
      </c>
      <c r="BL294" s="13">
        <f t="shared" si="718"/>
        <v>0</v>
      </c>
      <c r="BM294" s="13">
        <f t="shared" si="719"/>
        <v>0</v>
      </c>
      <c r="BN294" s="13">
        <f t="shared" si="720"/>
        <v>0</v>
      </c>
      <c r="BO294" s="13">
        <f t="shared" si="721"/>
        <v>0</v>
      </c>
      <c r="BP294" s="13">
        <f t="shared" si="722"/>
        <v>0</v>
      </c>
      <c r="BQ294" s="13">
        <f t="shared" si="723"/>
        <v>1</v>
      </c>
      <c r="BR294" s="13">
        <f t="shared" si="724"/>
        <v>0</v>
      </c>
      <c r="BS294" s="13">
        <f t="shared" si="725"/>
        <v>0</v>
      </c>
      <c r="BT294" s="13">
        <f t="shared" si="726"/>
        <v>0</v>
      </c>
      <c r="BU294" s="13">
        <f t="shared" si="727"/>
        <v>0</v>
      </c>
      <c r="BV294" s="13">
        <f t="shared" si="728"/>
        <v>0</v>
      </c>
      <c r="BW294" s="13">
        <f t="shared" si="729"/>
        <v>0</v>
      </c>
      <c r="BX294" s="13">
        <f t="shared" si="730"/>
        <v>0</v>
      </c>
      <c r="BY294" s="13">
        <f t="shared" si="731"/>
        <v>0</v>
      </c>
      <c r="BZ294" s="13">
        <f t="shared" si="732"/>
        <v>0</v>
      </c>
      <c r="CA294" s="13">
        <f t="shared" si="733"/>
        <v>0</v>
      </c>
      <c r="CB294" s="13">
        <f t="shared" si="734"/>
        <v>0</v>
      </c>
      <c r="CC294" s="13">
        <f t="shared" si="735"/>
        <v>0</v>
      </c>
      <c r="CD294" s="13">
        <f t="shared" si="736"/>
        <v>0</v>
      </c>
      <c r="CE294" s="13">
        <f t="shared" si="737"/>
        <v>0</v>
      </c>
      <c r="CF294" s="13">
        <f t="shared" si="738"/>
        <v>0</v>
      </c>
      <c r="CG294" s="13">
        <f t="shared" si="739"/>
        <v>0</v>
      </c>
      <c r="CH294" s="13">
        <f t="shared" si="740"/>
        <v>0</v>
      </c>
      <c r="CI294" s="13">
        <f t="shared" si="741"/>
        <v>0</v>
      </c>
      <c r="CJ294" s="13">
        <f t="shared" si="742"/>
        <v>0</v>
      </c>
      <c r="CK294" s="13">
        <f t="shared" si="743"/>
        <v>0</v>
      </c>
      <c r="CL294" s="13">
        <f t="shared" si="744"/>
        <v>0</v>
      </c>
      <c r="CM294" s="13">
        <f t="shared" si="745"/>
        <v>0</v>
      </c>
      <c r="CN294" s="13">
        <f t="shared" si="746"/>
        <v>0</v>
      </c>
      <c r="CO294" s="13">
        <f t="shared" si="747"/>
        <v>0</v>
      </c>
      <c r="CP294" s="13">
        <f t="shared" si="748"/>
        <v>0</v>
      </c>
      <c r="CQ294" s="13">
        <f t="shared" si="749"/>
        <v>0</v>
      </c>
      <c r="CR294" s="13">
        <f t="shared" si="750"/>
        <v>0</v>
      </c>
      <c r="CS294" s="13">
        <f t="shared" si="751"/>
        <v>0</v>
      </c>
      <c r="CT294" s="13">
        <f t="shared" si="752"/>
        <v>0</v>
      </c>
      <c r="CU294" s="13">
        <f t="shared" si="753"/>
        <v>0</v>
      </c>
      <c r="CV294" s="13">
        <f t="shared" si="754"/>
        <v>0</v>
      </c>
      <c r="CW294" s="13">
        <f t="shared" si="755"/>
        <v>0</v>
      </c>
      <c r="CX294" s="13">
        <f t="shared" si="756"/>
        <v>0</v>
      </c>
      <c r="CY294" s="13">
        <f t="shared" si="757"/>
        <v>0</v>
      </c>
      <c r="CZ294" s="13">
        <f t="shared" si="758"/>
        <v>0</v>
      </c>
      <c r="DA294" s="13">
        <f t="shared" si="759"/>
        <v>0</v>
      </c>
      <c r="DB294" s="13">
        <f t="shared" si="760"/>
        <v>0</v>
      </c>
      <c r="DC294" s="13">
        <f t="shared" si="761"/>
        <v>0</v>
      </c>
      <c r="DD294" s="13">
        <f t="shared" si="762"/>
        <v>0</v>
      </c>
      <c r="DE294" s="13">
        <f t="shared" si="763"/>
        <v>0</v>
      </c>
      <c r="DF294" s="13">
        <f t="shared" si="764"/>
        <v>0</v>
      </c>
      <c r="DG294" s="13">
        <f t="shared" si="765"/>
        <v>0</v>
      </c>
      <c r="DH294" s="13">
        <f t="shared" si="766"/>
        <v>1</v>
      </c>
      <c r="DI294" s="13">
        <f t="shared" si="767"/>
        <v>0</v>
      </c>
      <c r="DJ294" s="13">
        <f t="shared" si="768"/>
        <v>0</v>
      </c>
      <c r="DK294" s="13">
        <f t="shared" si="769"/>
        <v>0</v>
      </c>
      <c r="DL294" s="13">
        <f t="shared" si="770"/>
        <v>0</v>
      </c>
      <c r="DM294" s="13">
        <f t="shared" si="771"/>
        <v>0</v>
      </c>
      <c r="DN294" s="13">
        <f t="shared" si="772"/>
        <v>0</v>
      </c>
      <c r="DO294" s="13">
        <f t="shared" si="773"/>
        <v>0</v>
      </c>
      <c r="DP294" s="13">
        <f t="shared" si="774"/>
        <v>0</v>
      </c>
      <c r="DQ294" s="13">
        <f t="shared" si="775"/>
        <v>0</v>
      </c>
      <c r="DR294" s="13">
        <f t="shared" si="776"/>
        <v>0</v>
      </c>
      <c r="DS294" s="13">
        <f t="shared" si="777"/>
        <v>0</v>
      </c>
      <c r="DT294" s="13">
        <f t="shared" si="778"/>
        <v>0</v>
      </c>
      <c r="DU294" s="13">
        <f t="shared" si="779"/>
        <v>0</v>
      </c>
      <c r="DV294" s="13">
        <f t="shared" si="780"/>
        <v>0</v>
      </c>
      <c r="DW294" s="13">
        <f t="shared" si="781"/>
        <v>0</v>
      </c>
      <c r="DX294" s="13">
        <f t="shared" si="782"/>
        <v>0</v>
      </c>
      <c r="DY294" s="13">
        <f t="shared" si="783"/>
        <v>0</v>
      </c>
      <c r="DZ294" s="13">
        <f t="shared" si="784"/>
        <v>0</v>
      </c>
      <c r="EA294" s="13">
        <f t="shared" si="785"/>
        <v>0</v>
      </c>
      <c r="EB294" s="13">
        <f t="shared" si="786"/>
        <v>0</v>
      </c>
      <c r="EC294" s="13">
        <f t="shared" si="787"/>
        <v>0</v>
      </c>
      <c r="ED294" s="13">
        <f t="shared" si="788"/>
        <v>0</v>
      </c>
      <c r="EE294" s="13">
        <f t="shared" si="789"/>
        <v>0</v>
      </c>
      <c r="EF294" s="13">
        <f t="shared" si="790"/>
        <v>0</v>
      </c>
      <c r="EG294" s="13">
        <f t="shared" si="791"/>
        <v>0</v>
      </c>
      <c r="EH294" s="13">
        <f t="shared" si="792"/>
        <v>0</v>
      </c>
      <c r="EI294" s="13">
        <f t="shared" si="793"/>
        <v>0</v>
      </c>
      <c r="EJ294" s="13">
        <f t="shared" si="794"/>
        <v>0</v>
      </c>
      <c r="EK294" s="13">
        <f t="shared" si="795"/>
        <v>0</v>
      </c>
      <c r="EL294" s="13">
        <f t="shared" si="796"/>
        <v>0</v>
      </c>
      <c r="EM294" s="13">
        <f t="shared" si="797"/>
        <v>0</v>
      </c>
      <c r="EN294" s="13">
        <f t="shared" si="798"/>
        <v>0</v>
      </c>
      <c r="EO294" s="13">
        <f t="shared" si="799"/>
        <v>0</v>
      </c>
      <c r="EP294" s="13">
        <f t="shared" si="800"/>
        <v>0</v>
      </c>
      <c r="EQ294" s="13">
        <f t="shared" si="801"/>
        <v>0</v>
      </c>
      <c r="ER294" s="13">
        <f t="shared" si="802"/>
        <v>0</v>
      </c>
      <c r="ES294" s="13">
        <f t="shared" si="803"/>
        <v>0</v>
      </c>
      <c r="ET294" s="13">
        <f t="shared" si="804"/>
        <v>0</v>
      </c>
      <c r="EU294" s="13">
        <f t="shared" si="805"/>
        <v>0</v>
      </c>
      <c r="EV294" s="13">
        <f t="shared" si="806"/>
        <v>0</v>
      </c>
      <c r="EW294" s="13">
        <f t="shared" si="807"/>
        <v>0</v>
      </c>
      <c r="EX294" s="13">
        <f t="shared" si="808"/>
        <v>0</v>
      </c>
      <c r="EY294" s="13">
        <f t="shared" si="809"/>
        <v>0</v>
      </c>
      <c r="EZ294" s="13">
        <f t="shared" si="810"/>
        <v>0</v>
      </c>
      <c r="FA294" s="13">
        <f t="shared" si="811"/>
        <v>0</v>
      </c>
      <c r="FB294" s="13">
        <f t="shared" si="812"/>
        <v>0</v>
      </c>
      <c r="FC294" s="13">
        <f t="shared" si="813"/>
        <v>0</v>
      </c>
      <c r="FD294" s="13">
        <f t="shared" si="814"/>
        <v>0</v>
      </c>
      <c r="FE294" s="13">
        <f t="shared" si="815"/>
        <v>0</v>
      </c>
      <c r="FF294" s="13">
        <f t="shared" si="816"/>
        <v>0</v>
      </c>
      <c r="FG294" s="13">
        <f t="shared" si="817"/>
        <v>0</v>
      </c>
      <c r="FH294" s="13">
        <f t="shared" si="818"/>
        <v>0</v>
      </c>
      <c r="FI294" s="13">
        <f t="shared" si="819"/>
        <v>0</v>
      </c>
      <c r="FJ294" s="13">
        <f t="shared" si="820"/>
        <v>0</v>
      </c>
      <c r="FK294" s="13">
        <f t="shared" si="821"/>
        <v>0</v>
      </c>
      <c r="FL294" s="13">
        <f t="shared" si="822"/>
        <v>0</v>
      </c>
      <c r="FM294" s="13">
        <f t="shared" si="823"/>
        <v>0</v>
      </c>
      <c r="FN294" s="13">
        <f t="shared" si="824"/>
        <v>0</v>
      </c>
      <c r="FO294" s="13">
        <f t="shared" si="825"/>
        <v>0</v>
      </c>
      <c r="FP294" s="13">
        <f t="shared" si="826"/>
        <v>0</v>
      </c>
      <c r="FQ294" s="13">
        <f t="shared" si="827"/>
        <v>0</v>
      </c>
      <c r="FR294" s="13">
        <f t="shared" si="828"/>
        <v>0</v>
      </c>
      <c r="FS294" s="13">
        <f t="shared" si="829"/>
        <v>0</v>
      </c>
      <c r="FT294" s="13">
        <f t="shared" si="830"/>
        <v>0</v>
      </c>
      <c r="FU294" s="13">
        <f t="shared" si="831"/>
        <v>0</v>
      </c>
      <c r="FV294" s="13">
        <f t="shared" si="832"/>
        <v>0</v>
      </c>
      <c r="FW294" s="13">
        <f t="shared" si="833"/>
        <v>0</v>
      </c>
      <c r="FX294" s="13">
        <f t="shared" si="834"/>
        <v>0</v>
      </c>
      <c r="FY294" s="13">
        <f t="shared" si="835"/>
        <v>0</v>
      </c>
      <c r="FZ294" s="13">
        <f t="shared" si="836"/>
        <v>0</v>
      </c>
      <c r="GA294" s="13">
        <f t="shared" si="837"/>
        <v>0</v>
      </c>
      <c r="GB294" s="13">
        <f t="shared" si="838"/>
        <v>0</v>
      </c>
      <c r="GC294" s="13">
        <f t="shared" si="839"/>
        <v>0</v>
      </c>
      <c r="GD294" s="13">
        <f t="shared" si="840"/>
        <v>0</v>
      </c>
      <c r="GE294" s="13">
        <f t="shared" si="841"/>
        <v>0</v>
      </c>
      <c r="GF294" s="13">
        <f t="shared" si="842"/>
        <v>0</v>
      </c>
      <c r="GG294" s="13">
        <f t="shared" si="843"/>
        <v>0</v>
      </c>
      <c r="GH294" s="30">
        <f t="shared" si="844"/>
        <v>2</v>
      </c>
    </row>
    <row r="295" spans="1:190">
      <c r="A295" s="2">
        <f>'database including 834 studies'!A295</f>
        <v>294</v>
      </c>
      <c r="B295" s="2">
        <f>'database including 834 studies'!J295</f>
        <v>1</v>
      </c>
      <c r="C295" s="2">
        <f>'database including 834 studies'!K295</f>
        <v>3</v>
      </c>
      <c r="D295" s="2">
        <f>'database including 834 studies'!L295</f>
        <v>1</v>
      </c>
      <c r="E295" s="2">
        <f>'database including 834 studies'!M295</f>
        <v>0</v>
      </c>
      <c r="F295" s="2">
        <f>'database including 834 studies'!N295</f>
        <v>0</v>
      </c>
      <c r="G295" s="2">
        <f>'database including 834 studies'!O295</f>
        <v>1</v>
      </c>
      <c r="H295" s="2">
        <f>'database including 834 studies'!P295</f>
        <v>0</v>
      </c>
      <c r="I295" s="2">
        <f>'database including 834 studies'!Q295</f>
        <v>1</v>
      </c>
      <c r="J295" s="2">
        <f>'database including 834 studies'!R295</f>
        <v>2021</v>
      </c>
      <c r="K295" s="29">
        <f>'database including 834 studies'!A825</f>
        <v>824</v>
      </c>
      <c r="L295" s="2">
        <f>'database including 834 studies'!J825</f>
        <v>0</v>
      </c>
      <c r="M295" s="2">
        <f>'database including 834 studies'!K825</f>
        <v>0</v>
      </c>
      <c r="N295" s="2">
        <f>'database including 834 studies'!L825</f>
        <v>0</v>
      </c>
      <c r="O295" s="2">
        <f>'database including 834 studies'!M825</f>
        <v>0</v>
      </c>
      <c r="P295" s="2">
        <f>'database including 834 studies'!N825</f>
        <v>0</v>
      </c>
      <c r="Q295" s="2">
        <f>'database including 834 studies'!O825</f>
        <v>0</v>
      </c>
      <c r="R295" s="2">
        <f>'database including 834 studies'!P825</f>
        <v>0</v>
      </c>
      <c r="S295" s="2">
        <f>'database including 834 studies'!Q825</f>
        <v>0</v>
      </c>
      <c r="T295" s="2">
        <f>'database including 834 studies'!R825</f>
        <v>2018</v>
      </c>
      <c r="V295" s="13">
        <f t="shared" si="676"/>
        <v>0</v>
      </c>
      <c r="W295" s="13">
        <f t="shared" si="677"/>
        <v>0</v>
      </c>
      <c r="X295" s="13">
        <f t="shared" si="678"/>
        <v>0</v>
      </c>
      <c r="Y295" s="13">
        <f t="shared" si="679"/>
        <v>0</v>
      </c>
      <c r="Z295" s="13">
        <f t="shared" si="680"/>
        <v>0</v>
      </c>
      <c r="AA295" s="13">
        <f t="shared" si="681"/>
        <v>0</v>
      </c>
      <c r="AB295" s="13">
        <f t="shared" si="682"/>
        <v>0</v>
      </c>
      <c r="AC295" s="13">
        <f t="shared" si="683"/>
        <v>0</v>
      </c>
      <c r="AD295" s="13">
        <f t="shared" si="684"/>
        <v>0</v>
      </c>
      <c r="AE295" s="13">
        <f t="shared" si="685"/>
        <v>0</v>
      </c>
      <c r="AF295" s="13">
        <f t="shared" si="686"/>
        <v>0</v>
      </c>
      <c r="AG295" s="13">
        <f t="shared" si="687"/>
        <v>0</v>
      </c>
      <c r="AH295" s="13">
        <f t="shared" si="688"/>
        <v>0</v>
      </c>
      <c r="AI295" s="13">
        <f t="shared" si="689"/>
        <v>0</v>
      </c>
      <c r="AJ295" s="13">
        <f t="shared" si="690"/>
        <v>0</v>
      </c>
      <c r="AK295" s="13">
        <f t="shared" si="691"/>
        <v>0</v>
      </c>
      <c r="AL295" s="13">
        <f t="shared" si="692"/>
        <v>0</v>
      </c>
      <c r="AM295" s="13">
        <f t="shared" si="693"/>
        <v>0</v>
      </c>
      <c r="AN295" s="13">
        <f t="shared" si="694"/>
        <v>0</v>
      </c>
      <c r="AO295" s="13">
        <f t="shared" si="695"/>
        <v>0</v>
      </c>
      <c r="AP295" s="13">
        <f t="shared" si="696"/>
        <v>0</v>
      </c>
      <c r="AQ295" s="13">
        <f t="shared" si="697"/>
        <v>0</v>
      </c>
      <c r="AR295" s="13">
        <f t="shared" si="698"/>
        <v>0</v>
      </c>
      <c r="AS295" s="13">
        <f t="shared" si="699"/>
        <v>0</v>
      </c>
      <c r="AT295" s="13">
        <f t="shared" si="700"/>
        <v>0</v>
      </c>
      <c r="AU295" s="13">
        <f t="shared" si="701"/>
        <v>0</v>
      </c>
      <c r="AV295" s="13">
        <f t="shared" si="702"/>
        <v>0</v>
      </c>
      <c r="AW295" s="13">
        <f t="shared" si="703"/>
        <v>0</v>
      </c>
      <c r="AX295" s="13">
        <f t="shared" si="704"/>
        <v>0</v>
      </c>
      <c r="AY295" s="13">
        <f t="shared" si="705"/>
        <v>0</v>
      </c>
      <c r="AZ295" s="13">
        <f t="shared" si="706"/>
        <v>0</v>
      </c>
      <c r="BA295" s="13">
        <f t="shared" si="707"/>
        <v>0</v>
      </c>
      <c r="BB295" s="13">
        <f t="shared" si="708"/>
        <v>0</v>
      </c>
      <c r="BC295" s="13">
        <f t="shared" si="709"/>
        <v>0</v>
      </c>
      <c r="BD295" s="13">
        <f t="shared" si="710"/>
        <v>0</v>
      </c>
      <c r="BE295" s="13">
        <f t="shared" si="711"/>
        <v>0</v>
      </c>
      <c r="BF295" s="13">
        <f t="shared" si="712"/>
        <v>0</v>
      </c>
      <c r="BG295" s="13">
        <f t="shared" si="713"/>
        <v>0</v>
      </c>
      <c r="BH295" s="13">
        <f t="shared" si="714"/>
        <v>0</v>
      </c>
      <c r="BI295" s="13">
        <f t="shared" si="715"/>
        <v>0</v>
      </c>
      <c r="BJ295" s="13">
        <f t="shared" si="716"/>
        <v>0</v>
      </c>
      <c r="BK295" s="13">
        <f t="shared" si="717"/>
        <v>0</v>
      </c>
      <c r="BL295" s="13">
        <f t="shared" si="718"/>
        <v>0</v>
      </c>
      <c r="BM295" s="13">
        <f t="shared" si="719"/>
        <v>0</v>
      </c>
      <c r="BN295" s="13">
        <f t="shared" si="720"/>
        <v>0</v>
      </c>
      <c r="BO295" s="13">
        <f t="shared" si="721"/>
        <v>0</v>
      </c>
      <c r="BP295" s="13">
        <f t="shared" si="722"/>
        <v>1</v>
      </c>
      <c r="BQ295" s="13">
        <f t="shared" si="723"/>
        <v>0</v>
      </c>
      <c r="BR295" s="13">
        <f t="shared" si="724"/>
        <v>0</v>
      </c>
      <c r="BS295" s="13">
        <f t="shared" si="725"/>
        <v>0</v>
      </c>
      <c r="BT295" s="13">
        <f t="shared" si="726"/>
        <v>0</v>
      </c>
      <c r="BU295" s="13">
        <f t="shared" si="727"/>
        <v>0</v>
      </c>
      <c r="BV295" s="13">
        <f t="shared" si="728"/>
        <v>0</v>
      </c>
      <c r="BW295" s="13">
        <f t="shared" si="729"/>
        <v>0</v>
      </c>
      <c r="BX295" s="13">
        <f t="shared" si="730"/>
        <v>0</v>
      </c>
      <c r="BY295" s="13">
        <f t="shared" si="731"/>
        <v>0</v>
      </c>
      <c r="BZ295" s="13">
        <f t="shared" si="732"/>
        <v>0</v>
      </c>
      <c r="CA295" s="13">
        <f t="shared" si="733"/>
        <v>0</v>
      </c>
      <c r="CB295" s="13">
        <f t="shared" si="734"/>
        <v>0</v>
      </c>
      <c r="CC295" s="13">
        <f t="shared" si="735"/>
        <v>0</v>
      </c>
      <c r="CD295" s="13">
        <f t="shared" si="736"/>
        <v>0</v>
      </c>
      <c r="CE295" s="13">
        <f t="shared" si="737"/>
        <v>0</v>
      </c>
      <c r="CF295" s="13">
        <f t="shared" si="738"/>
        <v>0</v>
      </c>
      <c r="CG295" s="13">
        <f t="shared" si="739"/>
        <v>0</v>
      </c>
      <c r="CH295" s="13">
        <f t="shared" si="740"/>
        <v>0</v>
      </c>
      <c r="CI295" s="13">
        <f t="shared" si="741"/>
        <v>0</v>
      </c>
      <c r="CJ295" s="13">
        <f t="shared" si="742"/>
        <v>0</v>
      </c>
      <c r="CK295" s="13">
        <f t="shared" si="743"/>
        <v>0</v>
      </c>
      <c r="CL295" s="13">
        <f t="shared" si="744"/>
        <v>0</v>
      </c>
      <c r="CM295" s="13">
        <f t="shared" si="745"/>
        <v>0</v>
      </c>
      <c r="CN295" s="13">
        <f t="shared" si="746"/>
        <v>0</v>
      </c>
      <c r="CO295" s="13">
        <f t="shared" si="747"/>
        <v>0</v>
      </c>
      <c r="CP295" s="13">
        <f t="shared" si="748"/>
        <v>0</v>
      </c>
      <c r="CQ295" s="13">
        <f t="shared" si="749"/>
        <v>0</v>
      </c>
      <c r="CR295" s="13">
        <f t="shared" si="750"/>
        <v>0</v>
      </c>
      <c r="CS295" s="13">
        <f t="shared" si="751"/>
        <v>0</v>
      </c>
      <c r="CT295" s="13">
        <f t="shared" si="752"/>
        <v>0</v>
      </c>
      <c r="CU295" s="13">
        <f t="shared" si="753"/>
        <v>0</v>
      </c>
      <c r="CV295" s="13">
        <f t="shared" si="754"/>
        <v>0</v>
      </c>
      <c r="CW295" s="13">
        <f t="shared" si="755"/>
        <v>0</v>
      </c>
      <c r="CX295" s="13">
        <f t="shared" si="756"/>
        <v>0</v>
      </c>
      <c r="CY295" s="13">
        <f t="shared" si="757"/>
        <v>0</v>
      </c>
      <c r="CZ295" s="13">
        <f t="shared" si="758"/>
        <v>0</v>
      </c>
      <c r="DA295" s="13">
        <f t="shared" si="759"/>
        <v>0</v>
      </c>
      <c r="DB295" s="13">
        <f t="shared" si="760"/>
        <v>0</v>
      </c>
      <c r="DC295" s="13">
        <f t="shared" si="761"/>
        <v>0</v>
      </c>
      <c r="DD295" s="13">
        <f t="shared" si="762"/>
        <v>0</v>
      </c>
      <c r="DE295" s="13">
        <f t="shared" si="763"/>
        <v>0</v>
      </c>
      <c r="DF295" s="13">
        <f t="shared" si="764"/>
        <v>0</v>
      </c>
      <c r="DG295" s="13">
        <f t="shared" si="765"/>
        <v>0</v>
      </c>
      <c r="DH295" s="13">
        <f t="shared" si="766"/>
        <v>0</v>
      </c>
      <c r="DI295" s="13">
        <f t="shared" si="767"/>
        <v>1</v>
      </c>
      <c r="DJ295" s="13">
        <f t="shared" si="768"/>
        <v>0</v>
      </c>
      <c r="DK295" s="13">
        <f t="shared" si="769"/>
        <v>0</v>
      </c>
      <c r="DL295" s="13">
        <f t="shared" si="770"/>
        <v>0</v>
      </c>
      <c r="DM295" s="13">
        <f t="shared" si="771"/>
        <v>0</v>
      </c>
      <c r="DN295" s="13">
        <f t="shared" si="772"/>
        <v>0</v>
      </c>
      <c r="DO295" s="13">
        <f t="shared" si="773"/>
        <v>0</v>
      </c>
      <c r="DP295" s="13">
        <f t="shared" si="774"/>
        <v>0</v>
      </c>
      <c r="DQ295" s="13">
        <f t="shared" si="775"/>
        <v>0</v>
      </c>
      <c r="DR295" s="13">
        <f t="shared" si="776"/>
        <v>0</v>
      </c>
      <c r="DS295" s="13">
        <f t="shared" si="777"/>
        <v>0</v>
      </c>
      <c r="DT295" s="13">
        <f t="shared" si="778"/>
        <v>0</v>
      </c>
      <c r="DU295" s="13">
        <f t="shared" si="779"/>
        <v>0</v>
      </c>
      <c r="DV295" s="13">
        <f t="shared" si="780"/>
        <v>0</v>
      </c>
      <c r="DW295" s="13">
        <f t="shared" si="781"/>
        <v>0</v>
      </c>
      <c r="DX295" s="13">
        <f t="shared" si="782"/>
        <v>0</v>
      </c>
      <c r="DY295" s="13">
        <f t="shared" si="783"/>
        <v>0</v>
      </c>
      <c r="DZ295" s="13">
        <f t="shared" si="784"/>
        <v>0</v>
      </c>
      <c r="EA295" s="13">
        <f t="shared" si="785"/>
        <v>0</v>
      </c>
      <c r="EB295" s="13">
        <f t="shared" si="786"/>
        <v>0</v>
      </c>
      <c r="EC295" s="13">
        <f t="shared" si="787"/>
        <v>0</v>
      </c>
      <c r="ED295" s="13">
        <f t="shared" si="788"/>
        <v>0</v>
      </c>
      <c r="EE295" s="13">
        <f t="shared" si="789"/>
        <v>0</v>
      </c>
      <c r="EF295" s="13">
        <f t="shared" si="790"/>
        <v>0</v>
      </c>
      <c r="EG295" s="13">
        <f t="shared" si="791"/>
        <v>0</v>
      </c>
      <c r="EH295" s="13">
        <f t="shared" si="792"/>
        <v>0</v>
      </c>
      <c r="EI295" s="13">
        <f t="shared" si="793"/>
        <v>0</v>
      </c>
      <c r="EJ295" s="13">
        <f t="shared" si="794"/>
        <v>0</v>
      </c>
      <c r="EK295" s="13">
        <f t="shared" si="795"/>
        <v>0</v>
      </c>
      <c r="EL295" s="13">
        <f t="shared" si="796"/>
        <v>0</v>
      </c>
      <c r="EM295" s="13">
        <f t="shared" si="797"/>
        <v>0</v>
      </c>
      <c r="EN295" s="13">
        <f t="shared" si="798"/>
        <v>0</v>
      </c>
      <c r="EO295" s="13">
        <f t="shared" si="799"/>
        <v>0</v>
      </c>
      <c r="EP295" s="13">
        <f t="shared" si="800"/>
        <v>0</v>
      </c>
      <c r="EQ295" s="13">
        <f t="shared" si="801"/>
        <v>0</v>
      </c>
      <c r="ER295" s="13">
        <f t="shared" si="802"/>
        <v>0</v>
      </c>
      <c r="ES295" s="13">
        <f t="shared" si="803"/>
        <v>0</v>
      </c>
      <c r="ET295" s="13">
        <f t="shared" si="804"/>
        <v>0</v>
      </c>
      <c r="EU295" s="13">
        <f t="shared" si="805"/>
        <v>0</v>
      </c>
      <c r="EV295" s="13">
        <f t="shared" si="806"/>
        <v>0</v>
      </c>
      <c r="EW295" s="13">
        <f t="shared" si="807"/>
        <v>0</v>
      </c>
      <c r="EX295" s="13">
        <f t="shared" si="808"/>
        <v>0</v>
      </c>
      <c r="EY295" s="13">
        <f t="shared" si="809"/>
        <v>0</v>
      </c>
      <c r="EZ295" s="13">
        <f t="shared" si="810"/>
        <v>0</v>
      </c>
      <c r="FA295" s="13">
        <f t="shared" si="811"/>
        <v>0</v>
      </c>
      <c r="FB295" s="13">
        <f t="shared" si="812"/>
        <v>0</v>
      </c>
      <c r="FC295" s="13">
        <f t="shared" si="813"/>
        <v>0</v>
      </c>
      <c r="FD295" s="13">
        <f t="shared" si="814"/>
        <v>0</v>
      </c>
      <c r="FE295" s="13">
        <f t="shared" si="815"/>
        <v>0</v>
      </c>
      <c r="FF295" s="13">
        <f t="shared" si="816"/>
        <v>0</v>
      </c>
      <c r="FG295" s="13">
        <f t="shared" si="817"/>
        <v>0</v>
      </c>
      <c r="FH295" s="13">
        <f t="shared" si="818"/>
        <v>0</v>
      </c>
      <c r="FI295" s="13">
        <f t="shared" si="819"/>
        <v>0</v>
      </c>
      <c r="FJ295" s="13">
        <f t="shared" si="820"/>
        <v>0</v>
      </c>
      <c r="FK295" s="13">
        <f t="shared" si="821"/>
        <v>0</v>
      </c>
      <c r="FL295" s="13">
        <f t="shared" si="822"/>
        <v>0</v>
      </c>
      <c r="FM295" s="13">
        <f t="shared" si="823"/>
        <v>0</v>
      </c>
      <c r="FN295" s="13">
        <f t="shared" si="824"/>
        <v>0</v>
      </c>
      <c r="FO295" s="13">
        <f t="shared" si="825"/>
        <v>0</v>
      </c>
      <c r="FP295" s="13">
        <f t="shared" si="826"/>
        <v>0</v>
      </c>
      <c r="FQ295" s="13">
        <f t="shared" si="827"/>
        <v>0</v>
      </c>
      <c r="FR295" s="13">
        <f t="shared" si="828"/>
        <v>0</v>
      </c>
      <c r="FS295" s="13">
        <f t="shared" si="829"/>
        <v>0</v>
      </c>
      <c r="FT295" s="13">
        <f t="shared" si="830"/>
        <v>0</v>
      </c>
      <c r="FU295" s="13">
        <f t="shared" si="831"/>
        <v>0</v>
      </c>
      <c r="FV295" s="13">
        <f t="shared" si="832"/>
        <v>0</v>
      </c>
      <c r="FW295" s="13">
        <f t="shared" si="833"/>
        <v>0</v>
      </c>
      <c r="FX295" s="13">
        <f t="shared" si="834"/>
        <v>0</v>
      </c>
      <c r="FY295" s="13">
        <f t="shared" si="835"/>
        <v>0</v>
      </c>
      <c r="FZ295" s="13">
        <f t="shared" si="836"/>
        <v>0</v>
      </c>
      <c r="GA295" s="13">
        <f t="shared" si="837"/>
        <v>0</v>
      </c>
      <c r="GB295" s="13">
        <f t="shared" si="838"/>
        <v>0</v>
      </c>
      <c r="GC295" s="13">
        <f t="shared" si="839"/>
        <v>0</v>
      </c>
      <c r="GD295" s="13">
        <f t="shared" si="840"/>
        <v>0</v>
      </c>
      <c r="GE295" s="13">
        <f t="shared" si="841"/>
        <v>0</v>
      </c>
      <c r="GF295" s="13">
        <f t="shared" si="842"/>
        <v>0</v>
      </c>
      <c r="GG295" s="13">
        <f t="shared" si="843"/>
        <v>0</v>
      </c>
      <c r="GH295" s="30">
        <f t="shared" si="844"/>
        <v>2</v>
      </c>
    </row>
    <row r="296" spans="1:190">
      <c r="A296" s="2">
        <f>'database including 834 studies'!A296</f>
        <v>295</v>
      </c>
      <c r="B296" s="2">
        <f>'database including 834 studies'!J296</f>
        <v>1</v>
      </c>
      <c r="C296" s="2">
        <f>'database including 834 studies'!K296</f>
        <v>3</v>
      </c>
      <c r="D296" s="2">
        <f>'database including 834 studies'!L296</f>
        <v>0</v>
      </c>
      <c r="E296" s="2">
        <f>'database including 834 studies'!M296</f>
        <v>1</v>
      </c>
      <c r="F296" s="2">
        <f>'database including 834 studies'!N296</f>
        <v>1</v>
      </c>
      <c r="G296" s="2">
        <f>'database including 834 studies'!O296</f>
        <v>0</v>
      </c>
      <c r="H296" s="2">
        <f>'database including 834 studies'!P296</f>
        <v>1</v>
      </c>
      <c r="I296" s="2">
        <f>'database including 834 studies'!Q296</f>
        <v>0</v>
      </c>
      <c r="J296" s="2">
        <f>'database including 834 studies'!R296</f>
        <v>2020</v>
      </c>
      <c r="K296" s="29">
        <f>'database including 834 studies'!A826</f>
        <v>825</v>
      </c>
      <c r="L296" s="2">
        <f>'database including 834 studies'!J826</f>
        <v>0</v>
      </c>
      <c r="M296" s="2">
        <f>'database including 834 studies'!K826</f>
        <v>0</v>
      </c>
      <c r="N296" s="2">
        <f>'database including 834 studies'!L826</f>
        <v>0</v>
      </c>
      <c r="O296" s="2">
        <f>'database including 834 studies'!M826</f>
        <v>0</v>
      </c>
      <c r="P296" s="2">
        <f>'database including 834 studies'!N826</f>
        <v>0</v>
      </c>
      <c r="Q296" s="2">
        <f>'database including 834 studies'!O826</f>
        <v>0</v>
      </c>
      <c r="R296" s="2">
        <f>'database including 834 studies'!P826</f>
        <v>0</v>
      </c>
      <c r="S296" s="2">
        <f>'database including 834 studies'!Q826</f>
        <v>0</v>
      </c>
      <c r="T296" s="2">
        <f>'database including 834 studies'!R826</f>
        <v>2022</v>
      </c>
      <c r="V296" s="13">
        <f t="shared" si="676"/>
        <v>0</v>
      </c>
      <c r="W296" s="13">
        <f t="shared" si="677"/>
        <v>0</v>
      </c>
      <c r="X296" s="13">
        <f t="shared" si="678"/>
        <v>0</v>
      </c>
      <c r="Y296" s="13">
        <f t="shared" si="679"/>
        <v>0</v>
      </c>
      <c r="Z296" s="13">
        <f t="shared" si="680"/>
        <v>0</v>
      </c>
      <c r="AA296" s="13">
        <f t="shared" si="681"/>
        <v>0</v>
      </c>
      <c r="AB296" s="13">
        <f t="shared" si="682"/>
        <v>0</v>
      </c>
      <c r="AC296" s="13">
        <f t="shared" si="683"/>
        <v>0</v>
      </c>
      <c r="AD296" s="13">
        <f t="shared" si="684"/>
        <v>0</v>
      </c>
      <c r="AE296" s="13">
        <f t="shared" si="685"/>
        <v>0</v>
      </c>
      <c r="AF296" s="13">
        <f t="shared" si="686"/>
        <v>0</v>
      </c>
      <c r="AG296" s="13">
        <f t="shared" si="687"/>
        <v>0</v>
      </c>
      <c r="AH296" s="13">
        <f t="shared" si="688"/>
        <v>0</v>
      </c>
      <c r="AI296" s="13">
        <f t="shared" si="689"/>
        <v>0</v>
      </c>
      <c r="AJ296" s="13">
        <f t="shared" si="690"/>
        <v>0</v>
      </c>
      <c r="AK296" s="13">
        <f t="shared" si="691"/>
        <v>0</v>
      </c>
      <c r="AL296" s="13">
        <f t="shared" si="692"/>
        <v>0</v>
      </c>
      <c r="AM296" s="13">
        <f t="shared" si="693"/>
        <v>0</v>
      </c>
      <c r="AN296" s="13">
        <f t="shared" si="694"/>
        <v>0</v>
      </c>
      <c r="AO296" s="13">
        <f t="shared" si="695"/>
        <v>0</v>
      </c>
      <c r="AP296" s="13">
        <f t="shared" si="696"/>
        <v>0</v>
      </c>
      <c r="AQ296" s="13">
        <f t="shared" si="697"/>
        <v>0</v>
      </c>
      <c r="AR296" s="13">
        <f t="shared" si="698"/>
        <v>0</v>
      </c>
      <c r="AS296" s="13">
        <f t="shared" si="699"/>
        <v>0</v>
      </c>
      <c r="AT296" s="13">
        <f t="shared" si="700"/>
        <v>0</v>
      </c>
      <c r="AU296" s="13">
        <f t="shared" si="701"/>
        <v>0</v>
      </c>
      <c r="AV296" s="13">
        <f t="shared" si="702"/>
        <v>0</v>
      </c>
      <c r="AW296" s="13">
        <f t="shared" si="703"/>
        <v>0</v>
      </c>
      <c r="AX296" s="13">
        <f t="shared" si="704"/>
        <v>0</v>
      </c>
      <c r="AY296" s="13">
        <f t="shared" si="705"/>
        <v>0</v>
      </c>
      <c r="AZ296" s="13">
        <f t="shared" si="706"/>
        <v>0</v>
      </c>
      <c r="BA296" s="13">
        <f t="shared" si="707"/>
        <v>0</v>
      </c>
      <c r="BB296" s="13">
        <f t="shared" si="708"/>
        <v>0</v>
      </c>
      <c r="BC296" s="13">
        <f t="shared" si="709"/>
        <v>0</v>
      </c>
      <c r="BD296" s="13">
        <f t="shared" si="710"/>
        <v>0</v>
      </c>
      <c r="BE296" s="13">
        <f t="shared" si="711"/>
        <v>0</v>
      </c>
      <c r="BF296" s="13">
        <f t="shared" si="712"/>
        <v>0</v>
      </c>
      <c r="BG296" s="13">
        <f t="shared" si="713"/>
        <v>0</v>
      </c>
      <c r="BH296" s="13">
        <f t="shared" si="714"/>
        <v>0</v>
      </c>
      <c r="BI296" s="13">
        <f t="shared" si="715"/>
        <v>0</v>
      </c>
      <c r="BJ296" s="13">
        <f t="shared" si="716"/>
        <v>0</v>
      </c>
      <c r="BK296" s="13">
        <f t="shared" si="717"/>
        <v>0</v>
      </c>
      <c r="BL296" s="13">
        <f t="shared" si="718"/>
        <v>0</v>
      </c>
      <c r="BM296" s="13">
        <f t="shared" si="719"/>
        <v>0</v>
      </c>
      <c r="BN296" s="13">
        <f t="shared" si="720"/>
        <v>0</v>
      </c>
      <c r="BO296" s="13">
        <f t="shared" si="721"/>
        <v>1</v>
      </c>
      <c r="BP296" s="13">
        <f t="shared" si="722"/>
        <v>0</v>
      </c>
      <c r="BQ296" s="13">
        <f t="shared" si="723"/>
        <v>0</v>
      </c>
      <c r="BR296" s="13">
        <f t="shared" si="724"/>
        <v>0</v>
      </c>
      <c r="BS296" s="13">
        <f t="shared" si="725"/>
        <v>0</v>
      </c>
      <c r="BT296" s="13">
        <f t="shared" si="726"/>
        <v>0</v>
      </c>
      <c r="BU296" s="13">
        <f t="shared" si="727"/>
        <v>0</v>
      </c>
      <c r="BV296" s="13">
        <f t="shared" si="728"/>
        <v>0</v>
      </c>
      <c r="BW296" s="13">
        <f t="shared" si="729"/>
        <v>0</v>
      </c>
      <c r="BX296" s="13">
        <f t="shared" si="730"/>
        <v>0</v>
      </c>
      <c r="BY296" s="13">
        <f t="shared" si="731"/>
        <v>0</v>
      </c>
      <c r="BZ296" s="13">
        <f t="shared" si="732"/>
        <v>0</v>
      </c>
      <c r="CA296" s="13">
        <f t="shared" si="733"/>
        <v>0</v>
      </c>
      <c r="CB296" s="13">
        <f t="shared" si="734"/>
        <v>0</v>
      </c>
      <c r="CC296" s="13">
        <f t="shared" si="735"/>
        <v>0</v>
      </c>
      <c r="CD296" s="13">
        <f t="shared" si="736"/>
        <v>0</v>
      </c>
      <c r="CE296" s="13">
        <f t="shared" si="737"/>
        <v>0</v>
      </c>
      <c r="CF296" s="13">
        <f t="shared" si="738"/>
        <v>0</v>
      </c>
      <c r="CG296" s="13">
        <f t="shared" si="739"/>
        <v>0</v>
      </c>
      <c r="CH296" s="13">
        <f t="shared" si="740"/>
        <v>0</v>
      </c>
      <c r="CI296" s="13">
        <f t="shared" si="741"/>
        <v>0</v>
      </c>
      <c r="CJ296" s="13">
        <f t="shared" si="742"/>
        <v>0</v>
      </c>
      <c r="CK296" s="13">
        <f t="shared" si="743"/>
        <v>0</v>
      </c>
      <c r="CL296" s="13">
        <f t="shared" si="744"/>
        <v>0</v>
      </c>
      <c r="CM296" s="13">
        <f t="shared" si="745"/>
        <v>0</v>
      </c>
      <c r="CN296" s="13">
        <f t="shared" si="746"/>
        <v>0</v>
      </c>
      <c r="CO296" s="13">
        <f t="shared" si="747"/>
        <v>0</v>
      </c>
      <c r="CP296" s="13">
        <f t="shared" si="748"/>
        <v>0</v>
      </c>
      <c r="CQ296" s="13">
        <f t="shared" si="749"/>
        <v>0</v>
      </c>
      <c r="CR296" s="13">
        <f t="shared" si="750"/>
        <v>0</v>
      </c>
      <c r="CS296" s="13">
        <f t="shared" si="751"/>
        <v>0</v>
      </c>
      <c r="CT296" s="13">
        <f t="shared" si="752"/>
        <v>0</v>
      </c>
      <c r="CU296" s="13">
        <f t="shared" si="753"/>
        <v>0</v>
      </c>
      <c r="CV296" s="13">
        <f t="shared" si="754"/>
        <v>0</v>
      </c>
      <c r="CW296" s="13">
        <f t="shared" si="755"/>
        <v>0</v>
      </c>
      <c r="CX296" s="13">
        <f t="shared" si="756"/>
        <v>0</v>
      </c>
      <c r="CY296" s="13">
        <f t="shared" si="757"/>
        <v>0</v>
      </c>
      <c r="CZ296" s="13">
        <f t="shared" si="758"/>
        <v>0</v>
      </c>
      <c r="DA296" s="13">
        <f t="shared" si="759"/>
        <v>0</v>
      </c>
      <c r="DB296" s="13">
        <f t="shared" si="760"/>
        <v>0</v>
      </c>
      <c r="DC296" s="13">
        <f t="shared" si="761"/>
        <v>0</v>
      </c>
      <c r="DD296" s="13">
        <f t="shared" si="762"/>
        <v>0</v>
      </c>
      <c r="DE296" s="13">
        <f t="shared" si="763"/>
        <v>0</v>
      </c>
      <c r="DF296" s="13">
        <f t="shared" si="764"/>
        <v>0</v>
      </c>
      <c r="DG296" s="13">
        <f t="shared" si="765"/>
        <v>0</v>
      </c>
      <c r="DH296" s="13">
        <f t="shared" si="766"/>
        <v>0</v>
      </c>
      <c r="DI296" s="13">
        <f t="shared" si="767"/>
        <v>0</v>
      </c>
      <c r="DJ296" s="13">
        <f t="shared" si="768"/>
        <v>0</v>
      </c>
      <c r="DK296" s="13">
        <f t="shared" si="769"/>
        <v>0</v>
      </c>
      <c r="DL296" s="13">
        <f t="shared" si="770"/>
        <v>0</v>
      </c>
      <c r="DM296" s="13">
        <f t="shared" si="771"/>
        <v>1</v>
      </c>
      <c r="DN296" s="13">
        <f t="shared" si="772"/>
        <v>0</v>
      </c>
      <c r="DO296" s="13">
        <f t="shared" si="773"/>
        <v>0</v>
      </c>
      <c r="DP296" s="13">
        <f t="shared" si="774"/>
        <v>0</v>
      </c>
      <c r="DQ296" s="13">
        <f t="shared" si="775"/>
        <v>0</v>
      </c>
      <c r="DR296" s="13">
        <f t="shared" si="776"/>
        <v>0</v>
      </c>
      <c r="DS296" s="13">
        <f t="shared" si="777"/>
        <v>0</v>
      </c>
      <c r="DT296" s="13">
        <f t="shared" si="778"/>
        <v>0</v>
      </c>
      <c r="DU296" s="13">
        <f t="shared" si="779"/>
        <v>0</v>
      </c>
      <c r="DV296" s="13">
        <f t="shared" si="780"/>
        <v>0</v>
      </c>
      <c r="DW296" s="13">
        <f t="shared" si="781"/>
        <v>0</v>
      </c>
      <c r="DX296" s="13">
        <f t="shared" si="782"/>
        <v>0</v>
      </c>
      <c r="DY296" s="13">
        <f t="shared" si="783"/>
        <v>0</v>
      </c>
      <c r="DZ296" s="13">
        <f t="shared" si="784"/>
        <v>0</v>
      </c>
      <c r="EA296" s="13">
        <f t="shared" si="785"/>
        <v>0</v>
      </c>
      <c r="EB296" s="13">
        <f t="shared" si="786"/>
        <v>0</v>
      </c>
      <c r="EC296" s="13">
        <f t="shared" si="787"/>
        <v>0</v>
      </c>
      <c r="ED296" s="13">
        <f t="shared" si="788"/>
        <v>0</v>
      </c>
      <c r="EE296" s="13">
        <f t="shared" si="789"/>
        <v>0</v>
      </c>
      <c r="EF296" s="13">
        <f t="shared" si="790"/>
        <v>0</v>
      </c>
      <c r="EG296" s="13">
        <f t="shared" si="791"/>
        <v>0</v>
      </c>
      <c r="EH296" s="13">
        <f t="shared" si="792"/>
        <v>0</v>
      </c>
      <c r="EI296" s="13">
        <f t="shared" si="793"/>
        <v>0</v>
      </c>
      <c r="EJ296" s="13">
        <f t="shared" si="794"/>
        <v>0</v>
      </c>
      <c r="EK296" s="13">
        <f t="shared" si="795"/>
        <v>0</v>
      </c>
      <c r="EL296" s="13">
        <f t="shared" si="796"/>
        <v>0</v>
      </c>
      <c r="EM296" s="13">
        <f t="shared" si="797"/>
        <v>0</v>
      </c>
      <c r="EN296" s="13">
        <f t="shared" si="798"/>
        <v>0</v>
      </c>
      <c r="EO296" s="13">
        <f t="shared" si="799"/>
        <v>0</v>
      </c>
      <c r="EP296" s="13">
        <f t="shared" si="800"/>
        <v>0</v>
      </c>
      <c r="EQ296" s="13">
        <f t="shared" si="801"/>
        <v>0</v>
      </c>
      <c r="ER296" s="13">
        <f t="shared" si="802"/>
        <v>0</v>
      </c>
      <c r="ES296" s="13">
        <f t="shared" si="803"/>
        <v>0</v>
      </c>
      <c r="ET296" s="13">
        <f t="shared" si="804"/>
        <v>0</v>
      </c>
      <c r="EU296" s="13">
        <f t="shared" si="805"/>
        <v>0</v>
      </c>
      <c r="EV296" s="13">
        <f t="shared" si="806"/>
        <v>0</v>
      </c>
      <c r="EW296" s="13">
        <f t="shared" si="807"/>
        <v>0</v>
      </c>
      <c r="EX296" s="13">
        <f t="shared" si="808"/>
        <v>0</v>
      </c>
      <c r="EY296" s="13">
        <f t="shared" si="809"/>
        <v>0</v>
      </c>
      <c r="EZ296" s="13">
        <f t="shared" si="810"/>
        <v>0</v>
      </c>
      <c r="FA296" s="13">
        <f t="shared" si="811"/>
        <v>0</v>
      </c>
      <c r="FB296" s="13">
        <f t="shared" si="812"/>
        <v>0</v>
      </c>
      <c r="FC296" s="13">
        <f t="shared" si="813"/>
        <v>0</v>
      </c>
      <c r="FD296" s="13">
        <f t="shared" si="814"/>
        <v>0</v>
      </c>
      <c r="FE296" s="13">
        <f t="shared" si="815"/>
        <v>0</v>
      </c>
      <c r="FF296" s="13">
        <f t="shared" si="816"/>
        <v>0</v>
      </c>
      <c r="FG296" s="13">
        <f t="shared" si="817"/>
        <v>0</v>
      </c>
      <c r="FH296" s="13">
        <f t="shared" si="818"/>
        <v>0</v>
      </c>
      <c r="FI296" s="13">
        <f t="shared" si="819"/>
        <v>0</v>
      </c>
      <c r="FJ296" s="13">
        <f t="shared" si="820"/>
        <v>0</v>
      </c>
      <c r="FK296" s="13">
        <f t="shared" si="821"/>
        <v>0</v>
      </c>
      <c r="FL296" s="13">
        <f t="shared" si="822"/>
        <v>0</v>
      </c>
      <c r="FM296" s="13">
        <f t="shared" si="823"/>
        <v>0</v>
      </c>
      <c r="FN296" s="13">
        <f t="shared" si="824"/>
        <v>0</v>
      </c>
      <c r="FO296" s="13">
        <f t="shared" si="825"/>
        <v>0</v>
      </c>
      <c r="FP296" s="13">
        <f t="shared" si="826"/>
        <v>0</v>
      </c>
      <c r="FQ296" s="13">
        <f t="shared" si="827"/>
        <v>0</v>
      </c>
      <c r="FR296" s="13">
        <f t="shared" si="828"/>
        <v>0</v>
      </c>
      <c r="FS296" s="13">
        <f t="shared" si="829"/>
        <v>0</v>
      </c>
      <c r="FT296" s="13">
        <f t="shared" si="830"/>
        <v>0</v>
      </c>
      <c r="FU296" s="13">
        <f t="shared" si="831"/>
        <v>0</v>
      </c>
      <c r="FV296" s="13">
        <f t="shared" si="832"/>
        <v>0</v>
      </c>
      <c r="FW296" s="13">
        <f t="shared" si="833"/>
        <v>0</v>
      </c>
      <c r="FX296" s="13">
        <f t="shared" si="834"/>
        <v>0</v>
      </c>
      <c r="FY296" s="13">
        <f t="shared" si="835"/>
        <v>0</v>
      </c>
      <c r="FZ296" s="13">
        <f t="shared" si="836"/>
        <v>0</v>
      </c>
      <c r="GA296" s="13">
        <f t="shared" si="837"/>
        <v>0</v>
      </c>
      <c r="GB296" s="13">
        <f t="shared" si="838"/>
        <v>0</v>
      </c>
      <c r="GC296" s="13">
        <f t="shared" si="839"/>
        <v>0</v>
      </c>
      <c r="GD296" s="13">
        <f t="shared" si="840"/>
        <v>0</v>
      </c>
      <c r="GE296" s="13">
        <f t="shared" si="841"/>
        <v>0</v>
      </c>
      <c r="GF296" s="13">
        <f t="shared" si="842"/>
        <v>0</v>
      </c>
      <c r="GG296" s="13">
        <f t="shared" si="843"/>
        <v>0</v>
      </c>
      <c r="GH296" s="30">
        <f t="shared" si="844"/>
        <v>2</v>
      </c>
    </row>
    <row r="297" spans="1:190">
      <c r="A297" s="2">
        <f>'database including 834 studies'!A297</f>
        <v>296</v>
      </c>
      <c r="B297" s="2">
        <f>'database including 834 studies'!J297</f>
        <v>1</v>
      </c>
      <c r="C297" s="2">
        <f>'database including 834 studies'!K297</f>
        <v>3</v>
      </c>
      <c r="D297" s="2">
        <f>'database including 834 studies'!L297</f>
        <v>0</v>
      </c>
      <c r="E297" s="2">
        <f>'database including 834 studies'!M297</f>
        <v>1</v>
      </c>
      <c r="F297" s="2">
        <f>'database including 834 studies'!N297</f>
        <v>1</v>
      </c>
      <c r="G297" s="2">
        <f>'database including 834 studies'!O297</f>
        <v>0</v>
      </c>
      <c r="H297" s="2">
        <f>'database including 834 studies'!P297</f>
        <v>1</v>
      </c>
      <c r="I297" s="2">
        <f>'database including 834 studies'!Q297</f>
        <v>0</v>
      </c>
      <c r="J297" s="2">
        <f>'database including 834 studies'!R297</f>
        <v>2022</v>
      </c>
      <c r="K297" s="29">
        <f>'database including 834 studies'!A827</f>
        <v>826</v>
      </c>
      <c r="L297" s="2">
        <f>'database including 834 studies'!J827</f>
        <v>0</v>
      </c>
      <c r="M297" s="2">
        <f>'database including 834 studies'!K827</f>
        <v>0</v>
      </c>
      <c r="N297" s="2">
        <f>'database including 834 studies'!L827</f>
        <v>0</v>
      </c>
      <c r="O297" s="2">
        <f>'database including 834 studies'!M827</f>
        <v>0</v>
      </c>
      <c r="P297" s="2">
        <f>'database including 834 studies'!N827</f>
        <v>0</v>
      </c>
      <c r="Q297" s="2">
        <f>'database including 834 studies'!O827</f>
        <v>0</v>
      </c>
      <c r="R297" s="2">
        <f>'database including 834 studies'!P827</f>
        <v>0</v>
      </c>
      <c r="S297" s="2">
        <f>'database including 834 studies'!Q827</f>
        <v>0</v>
      </c>
      <c r="T297" s="2">
        <f>'database including 834 studies'!R827</f>
        <v>2017</v>
      </c>
      <c r="V297" s="13">
        <f t="shared" si="676"/>
        <v>0</v>
      </c>
      <c r="W297" s="13">
        <f t="shared" si="677"/>
        <v>0</v>
      </c>
      <c r="X297" s="13">
        <f t="shared" si="678"/>
        <v>0</v>
      </c>
      <c r="Y297" s="13">
        <f t="shared" si="679"/>
        <v>0</v>
      </c>
      <c r="Z297" s="13">
        <f t="shared" si="680"/>
        <v>0</v>
      </c>
      <c r="AA297" s="13">
        <f t="shared" si="681"/>
        <v>0</v>
      </c>
      <c r="AB297" s="13">
        <f t="shared" si="682"/>
        <v>0</v>
      </c>
      <c r="AC297" s="13">
        <f t="shared" si="683"/>
        <v>0</v>
      </c>
      <c r="AD297" s="13">
        <f t="shared" si="684"/>
        <v>0</v>
      </c>
      <c r="AE297" s="13">
        <f t="shared" si="685"/>
        <v>0</v>
      </c>
      <c r="AF297" s="13">
        <f t="shared" si="686"/>
        <v>0</v>
      </c>
      <c r="AG297" s="13">
        <f t="shared" si="687"/>
        <v>0</v>
      </c>
      <c r="AH297" s="13">
        <f t="shared" si="688"/>
        <v>0</v>
      </c>
      <c r="AI297" s="13">
        <f t="shared" si="689"/>
        <v>0</v>
      </c>
      <c r="AJ297" s="13">
        <f t="shared" si="690"/>
        <v>0</v>
      </c>
      <c r="AK297" s="13">
        <f t="shared" si="691"/>
        <v>0</v>
      </c>
      <c r="AL297" s="13">
        <f t="shared" si="692"/>
        <v>0</v>
      </c>
      <c r="AM297" s="13">
        <f t="shared" si="693"/>
        <v>0</v>
      </c>
      <c r="AN297" s="13">
        <f t="shared" si="694"/>
        <v>0</v>
      </c>
      <c r="AO297" s="13">
        <f t="shared" si="695"/>
        <v>0</v>
      </c>
      <c r="AP297" s="13">
        <f t="shared" si="696"/>
        <v>0</v>
      </c>
      <c r="AQ297" s="13">
        <f t="shared" si="697"/>
        <v>0</v>
      </c>
      <c r="AR297" s="13">
        <f t="shared" si="698"/>
        <v>0</v>
      </c>
      <c r="AS297" s="13">
        <f t="shared" si="699"/>
        <v>0</v>
      </c>
      <c r="AT297" s="13">
        <f t="shared" si="700"/>
        <v>0</v>
      </c>
      <c r="AU297" s="13">
        <f t="shared" si="701"/>
        <v>0</v>
      </c>
      <c r="AV297" s="13">
        <f t="shared" si="702"/>
        <v>0</v>
      </c>
      <c r="AW297" s="13">
        <f t="shared" si="703"/>
        <v>0</v>
      </c>
      <c r="AX297" s="13">
        <f t="shared" si="704"/>
        <v>0</v>
      </c>
      <c r="AY297" s="13">
        <f t="shared" si="705"/>
        <v>0</v>
      </c>
      <c r="AZ297" s="13">
        <f t="shared" si="706"/>
        <v>0</v>
      </c>
      <c r="BA297" s="13">
        <f t="shared" si="707"/>
        <v>0</v>
      </c>
      <c r="BB297" s="13">
        <f t="shared" si="708"/>
        <v>0</v>
      </c>
      <c r="BC297" s="13">
        <f t="shared" si="709"/>
        <v>0</v>
      </c>
      <c r="BD297" s="13">
        <f t="shared" si="710"/>
        <v>0</v>
      </c>
      <c r="BE297" s="13">
        <f t="shared" si="711"/>
        <v>0</v>
      </c>
      <c r="BF297" s="13">
        <f t="shared" si="712"/>
        <v>0</v>
      </c>
      <c r="BG297" s="13">
        <f t="shared" si="713"/>
        <v>0</v>
      </c>
      <c r="BH297" s="13">
        <f t="shared" si="714"/>
        <v>0</v>
      </c>
      <c r="BI297" s="13">
        <f t="shared" si="715"/>
        <v>0</v>
      </c>
      <c r="BJ297" s="13">
        <f t="shared" si="716"/>
        <v>0</v>
      </c>
      <c r="BK297" s="13">
        <f t="shared" si="717"/>
        <v>0</v>
      </c>
      <c r="BL297" s="13">
        <f t="shared" si="718"/>
        <v>0</v>
      </c>
      <c r="BM297" s="13">
        <f t="shared" si="719"/>
        <v>0</v>
      </c>
      <c r="BN297" s="13">
        <f t="shared" si="720"/>
        <v>0</v>
      </c>
      <c r="BO297" s="13">
        <f t="shared" si="721"/>
        <v>0</v>
      </c>
      <c r="BP297" s="13">
        <f t="shared" si="722"/>
        <v>0</v>
      </c>
      <c r="BQ297" s="13">
        <f t="shared" si="723"/>
        <v>1</v>
      </c>
      <c r="BR297" s="13">
        <f t="shared" si="724"/>
        <v>0</v>
      </c>
      <c r="BS297" s="13">
        <f t="shared" si="725"/>
        <v>0</v>
      </c>
      <c r="BT297" s="13">
        <f t="shared" si="726"/>
        <v>0</v>
      </c>
      <c r="BU297" s="13">
        <f t="shared" si="727"/>
        <v>0</v>
      </c>
      <c r="BV297" s="13">
        <f t="shared" si="728"/>
        <v>0</v>
      </c>
      <c r="BW297" s="13">
        <f t="shared" si="729"/>
        <v>0</v>
      </c>
      <c r="BX297" s="13">
        <f t="shared" si="730"/>
        <v>0</v>
      </c>
      <c r="BY297" s="13">
        <f t="shared" si="731"/>
        <v>0</v>
      </c>
      <c r="BZ297" s="13">
        <f t="shared" si="732"/>
        <v>0</v>
      </c>
      <c r="CA297" s="13">
        <f t="shared" si="733"/>
        <v>0</v>
      </c>
      <c r="CB297" s="13">
        <f t="shared" si="734"/>
        <v>0</v>
      </c>
      <c r="CC297" s="13">
        <f t="shared" si="735"/>
        <v>0</v>
      </c>
      <c r="CD297" s="13">
        <f t="shared" si="736"/>
        <v>0</v>
      </c>
      <c r="CE297" s="13">
        <f t="shared" si="737"/>
        <v>0</v>
      </c>
      <c r="CF297" s="13">
        <f t="shared" si="738"/>
        <v>0</v>
      </c>
      <c r="CG297" s="13">
        <f t="shared" si="739"/>
        <v>0</v>
      </c>
      <c r="CH297" s="13">
        <f t="shared" si="740"/>
        <v>0</v>
      </c>
      <c r="CI297" s="13">
        <f t="shared" si="741"/>
        <v>0</v>
      </c>
      <c r="CJ297" s="13">
        <f t="shared" si="742"/>
        <v>0</v>
      </c>
      <c r="CK297" s="13">
        <f t="shared" si="743"/>
        <v>0</v>
      </c>
      <c r="CL297" s="13">
        <f t="shared" si="744"/>
        <v>0</v>
      </c>
      <c r="CM297" s="13">
        <f t="shared" si="745"/>
        <v>0</v>
      </c>
      <c r="CN297" s="13">
        <f t="shared" si="746"/>
        <v>0</v>
      </c>
      <c r="CO297" s="13">
        <f t="shared" si="747"/>
        <v>0</v>
      </c>
      <c r="CP297" s="13">
        <f t="shared" si="748"/>
        <v>0</v>
      </c>
      <c r="CQ297" s="13">
        <f t="shared" si="749"/>
        <v>0</v>
      </c>
      <c r="CR297" s="13">
        <f t="shared" si="750"/>
        <v>0</v>
      </c>
      <c r="CS297" s="13">
        <f t="shared" si="751"/>
        <v>0</v>
      </c>
      <c r="CT297" s="13">
        <f t="shared" si="752"/>
        <v>0</v>
      </c>
      <c r="CU297" s="13">
        <f t="shared" si="753"/>
        <v>0</v>
      </c>
      <c r="CV297" s="13">
        <f t="shared" si="754"/>
        <v>0</v>
      </c>
      <c r="CW297" s="13">
        <f t="shared" si="755"/>
        <v>0</v>
      </c>
      <c r="CX297" s="13">
        <f t="shared" si="756"/>
        <v>0</v>
      </c>
      <c r="CY297" s="13">
        <f t="shared" si="757"/>
        <v>0</v>
      </c>
      <c r="CZ297" s="13">
        <f t="shared" si="758"/>
        <v>0</v>
      </c>
      <c r="DA297" s="13">
        <f t="shared" si="759"/>
        <v>0</v>
      </c>
      <c r="DB297" s="13">
        <f t="shared" si="760"/>
        <v>0</v>
      </c>
      <c r="DC297" s="13">
        <f t="shared" si="761"/>
        <v>0</v>
      </c>
      <c r="DD297" s="13">
        <f t="shared" si="762"/>
        <v>0</v>
      </c>
      <c r="DE297" s="13">
        <f t="shared" si="763"/>
        <v>0</v>
      </c>
      <c r="DF297" s="13">
        <f t="shared" si="764"/>
        <v>0</v>
      </c>
      <c r="DG297" s="13">
        <f t="shared" si="765"/>
        <v>0</v>
      </c>
      <c r="DH297" s="13">
        <f t="shared" si="766"/>
        <v>1</v>
      </c>
      <c r="DI297" s="13">
        <f t="shared" si="767"/>
        <v>0</v>
      </c>
      <c r="DJ297" s="13">
        <f t="shared" si="768"/>
        <v>0</v>
      </c>
      <c r="DK297" s="13">
        <f t="shared" si="769"/>
        <v>0</v>
      </c>
      <c r="DL297" s="13">
        <f t="shared" si="770"/>
        <v>0</v>
      </c>
      <c r="DM297" s="13">
        <f t="shared" si="771"/>
        <v>0</v>
      </c>
      <c r="DN297" s="13">
        <f t="shared" si="772"/>
        <v>0</v>
      </c>
      <c r="DO297" s="13">
        <f t="shared" si="773"/>
        <v>0</v>
      </c>
      <c r="DP297" s="13">
        <f t="shared" si="774"/>
        <v>0</v>
      </c>
      <c r="DQ297" s="13">
        <f t="shared" si="775"/>
        <v>0</v>
      </c>
      <c r="DR297" s="13">
        <f t="shared" si="776"/>
        <v>0</v>
      </c>
      <c r="DS297" s="13">
        <f t="shared" si="777"/>
        <v>0</v>
      </c>
      <c r="DT297" s="13">
        <f t="shared" si="778"/>
        <v>0</v>
      </c>
      <c r="DU297" s="13">
        <f t="shared" si="779"/>
        <v>0</v>
      </c>
      <c r="DV297" s="13">
        <f t="shared" si="780"/>
        <v>0</v>
      </c>
      <c r="DW297" s="13">
        <f t="shared" si="781"/>
        <v>0</v>
      </c>
      <c r="DX297" s="13">
        <f t="shared" si="782"/>
        <v>0</v>
      </c>
      <c r="DY297" s="13">
        <f t="shared" si="783"/>
        <v>0</v>
      </c>
      <c r="DZ297" s="13">
        <f t="shared" si="784"/>
        <v>0</v>
      </c>
      <c r="EA297" s="13">
        <f t="shared" si="785"/>
        <v>0</v>
      </c>
      <c r="EB297" s="13">
        <f t="shared" si="786"/>
        <v>0</v>
      </c>
      <c r="EC297" s="13">
        <f t="shared" si="787"/>
        <v>0</v>
      </c>
      <c r="ED297" s="13">
        <f t="shared" si="788"/>
        <v>0</v>
      </c>
      <c r="EE297" s="13">
        <f t="shared" si="789"/>
        <v>0</v>
      </c>
      <c r="EF297" s="13">
        <f t="shared" si="790"/>
        <v>0</v>
      </c>
      <c r="EG297" s="13">
        <f t="shared" si="791"/>
        <v>0</v>
      </c>
      <c r="EH297" s="13">
        <f t="shared" si="792"/>
        <v>0</v>
      </c>
      <c r="EI297" s="13">
        <f t="shared" si="793"/>
        <v>0</v>
      </c>
      <c r="EJ297" s="13">
        <f t="shared" si="794"/>
        <v>0</v>
      </c>
      <c r="EK297" s="13">
        <f t="shared" si="795"/>
        <v>0</v>
      </c>
      <c r="EL297" s="13">
        <f t="shared" si="796"/>
        <v>0</v>
      </c>
      <c r="EM297" s="13">
        <f t="shared" si="797"/>
        <v>0</v>
      </c>
      <c r="EN297" s="13">
        <f t="shared" si="798"/>
        <v>0</v>
      </c>
      <c r="EO297" s="13">
        <f t="shared" si="799"/>
        <v>0</v>
      </c>
      <c r="EP297" s="13">
        <f t="shared" si="800"/>
        <v>0</v>
      </c>
      <c r="EQ297" s="13">
        <f t="shared" si="801"/>
        <v>0</v>
      </c>
      <c r="ER297" s="13">
        <f t="shared" si="802"/>
        <v>0</v>
      </c>
      <c r="ES297" s="13">
        <f t="shared" si="803"/>
        <v>0</v>
      </c>
      <c r="ET297" s="13">
        <f t="shared" si="804"/>
        <v>0</v>
      </c>
      <c r="EU297" s="13">
        <f t="shared" si="805"/>
        <v>0</v>
      </c>
      <c r="EV297" s="13">
        <f t="shared" si="806"/>
        <v>0</v>
      </c>
      <c r="EW297" s="13">
        <f t="shared" si="807"/>
        <v>0</v>
      </c>
      <c r="EX297" s="13">
        <f t="shared" si="808"/>
        <v>0</v>
      </c>
      <c r="EY297" s="13">
        <f t="shared" si="809"/>
        <v>0</v>
      </c>
      <c r="EZ297" s="13">
        <f t="shared" si="810"/>
        <v>0</v>
      </c>
      <c r="FA297" s="13">
        <f t="shared" si="811"/>
        <v>0</v>
      </c>
      <c r="FB297" s="13">
        <f t="shared" si="812"/>
        <v>0</v>
      </c>
      <c r="FC297" s="13">
        <f t="shared" si="813"/>
        <v>0</v>
      </c>
      <c r="FD297" s="13">
        <f t="shared" si="814"/>
        <v>0</v>
      </c>
      <c r="FE297" s="13">
        <f t="shared" si="815"/>
        <v>0</v>
      </c>
      <c r="FF297" s="13">
        <f t="shared" si="816"/>
        <v>0</v>
      </c>
      <c r="FG297" s="13">
        <f t="shared" si="817"/>
        <v>0</v>
      </c>
      <c r="FH297" s="13">
        <f t="shared" si="818"/>
        <v>0</v>
      </c>
      <c r="FI297" s="13">
        <f t="shared" si="819"/>
        <v>0</v>
      </c>
      <c r="FJ297" s="13">
        <f t="shared" si="820"/>
        <v>0</v>
      </c>
      <c r="FK297" s="13">
        <f t="shared" si="821"/>
        <v>0</v>
      </c>
      <c r="FL297" s="13">
        <f t="shared" si="822"/>
        <v>0</v>
      </c>
      <c r="FM297" s="13">
        <f t="shared" si="823"/>
        <v>0</v>
      </c>
      <c r="FN297" s="13">
        <f t="shared" si="824"/>
        <v>0</v>
      </c>
      <c r="FO297" s="13">
        <f t="shared" si="825"/>
        <v>0</v>
      </c>
      <c r="FP297" s="13">
        <f t="shared" si="826"/>
        <v>0</v>
      </c>
      <c r="FQ297" s="13">
        <f t="shared" si="827"/>
        <v>0</v>
      </c>
      <c r="FR297" s="13">
        <f t="shared" si="828"/>
        <v>0</v>
      </c>
      <c r="FS297" s="13">
        <f t="shared" si="829"/>
        <v>0</v>
      </c>
      <c r="FT297" s="13">
        <f t="shared" si="830"/>
        <v>0</v>
      </c>
      <c r="FU297" s="13">
        <f t="shared" si="831"/>
        <v>0</v>
      </c>
      <c r="FV297" s="13">
        <f t="shared" si="832"/>
        <v>0</v>
      </c>
      <c r="FW297" s="13">
        <f t="shared" si="833"/>
        <v>0</v>
      </c>
      <c r="FX297" s="13">
        <f t="shared" si="834"/>
        <v>0</v>
      </c>
      <c r="FY297" s="13">
        <f t="shared" si="835"/>
        <v>0</v>
      </c>
      <c r="FZ297" s="13">
        <f t="shared" si="836"/>
        <v>0</v>
      </c>
      <c r="GA297" s="13">
        <f t="shared" si="837"/>
        <v>0</v>
      </c>
      <c r="GB297" s="13">
        <f t="shared" si="838"/>
        <v>0</v>
      </c>
      <c r="GC297" s="13">
        <f t="shared" si="839"/>
        <v>0</v>
      </c>
      <c r="GD297" s="13">
        <f t="shared" si="840"/>
        <v>0</v>
      </c>
      <c r="GE297" s="13">
        <f t="shared" si="841"/>
        <v>0</v>
      </c>
      <c r="GF297" s="13">
        <f t="shared" si="842"/>
        <v>0</v>
      </c>
      <c r="GG297" s="13">
        <f t="shared" si="843"/>
        <v>0</v>
      </c>
      <c r="GH297" s="30">
        <f t="shared" si="844"/>
        <v>2</v>
      </c>
    </row>
    <row r="298" spans="1:190">
      <c r="A298" s="2">
        <f>'database including 834 studies'!A298</f>
        <v>297</v>
      </c>
      <c r="B298" s="2">
        <f>'database including 834 studies'!J298</f>
        <v>1</v>
      </c>
      <c r="C298" s="2">
        <f>'database including 834 studies'!K298</f>
        <v>3</v>
      </c>
      <c r="D298" s="2">
        <f>'database including 834 studies'!L298</f>
        <v>1</v>
      </c>
      <c r="E298" s="2">
        <f>'database including 834 studies'!M298</f>
        <v>0</v>
      </c>
      <c r="F298" s="2">
        <f>'database including 834 studies'!N298</f>
        <v>0</v>
      </c>
      <c r="G298" s="2">
        <f>'database including 834 studies'!O298</f>
        <v>1</v>
      </c>
      <c r="H298" s="2">
        <f>'database including 834 studies'!P298</f>
        <v>1</v>
      </c>
      <c r="I298" s="2">
        <f>'database including 834 studies'!Q298</f>
        <v>0</v>
      </c>
      <c r="J298" s="2">
        <f>'database including 834 studies'!R298</f>
        <v>2019</v>
      </c>
      <c r="K298" s="29">
        <f>'database including 834 studies'!A828</f>
        <v>827</v>
      </c>
      <c r="L298" s="2">
        <f>'database including 834 studies'!J828</f>
        <v>0</v>
      </c>
      <c r="M298" s="2">
        <f>'database including 834 studies'!K828</f>
        <v>0</v>
      </c>
      <c r="N298" s="2">
        <f>'database including 834 studies'!L828</f>
        <v>0</v>
      </c>
      <c r="O298" s="2">
        <f>'database including 834 studies'!M828</f>
        <v>0</v>
      </c>
      <c r="P298" s="2">
        <f>'database including 834 studies'!N828</f>
        <v>0</v>
      </c>
      <c r="Q298" s="2">
        <f>'database including 834 studies'!O828</f>
        <v>0</v>
      </c>
      <c r="R298" s="2">
        <f>'database including 834 studies'!P828</f>
        <v>0</v>
      </c>
      <c r="S298" s="2">
        <f>'database including 834 studies'!Q828</f>
        <v>0</v>
      </c>
      <c r="T298" s="2">
        <f>'database including 834 studies'!R828</f>
        <v>2018</v>
      </c>
      <c r="V298" s="13">
        <f t="shared" si="676"/>
        <v>0</v>
      </c>
      <c r="W298" s="13">
        <f t="shared" si="677"/>
        <v>0</v>
      </c>
      <c r="X298" s="13">
        <f t="shared" si="678"/>
        <v>0</v>
      </c>
      <c r="Y298" s="13">
        <f t="shared" si="679"/>
        <v>0</v>
      </c>
      <c r="Z298" s="13">
        <f t="shared" si="680"/>
        <v>0</v>
      </c>
      <c r="AA298" s="13">
        <f t="shared" si="681"/>
        <v>0</v>
      </c>
      <c r="AB298" s="13">
        <f t="shared" si="682"/>
        <v>0</v>
      </c>
      <c r="AC298" s="13">
        <f t="shared" si="683"/>
        <v>0</v>
      </c>
      <c r="AD298" s="13">
        <f t="shared" si="684"/>
        <v>0</v>
      </c>
      <c r="AE298" s="13">
        <f t="shared" si="685"/>
        <v>0</v>
      </c>
      <c r="AF298" s="13">
        <f t="shared" si="686"/>
        <v>0</v>
      </c>
      <c r="AG298" s="13">
        <f t="shared" si="687"/>
        <v>0</v>
      </c>
      <c r="AH298" s="13">
        <f t="shared" si="688"/>
        <v>0</v>
      </c>
      <c r="AI298" s="13">
        <f t="shared" si="689"/>
        <v>0</v>
      </c>
      <c r="AJ298" s="13">
        <f t="shared" si="690"/>
        <v>0</v>
      </c>
      <c r="AK298" s="13">
        <f t="shared" si="691"/>
        <v>0</v>
      </c>
      <c r="AL298" s="13">
        <f t="shared" si="692"/>
        <v>0</v>
      </c>
      <c r="AM298" s="13">
        <f t="shared" si="693"/>
        <v>0</v>
      </c>
      <c r="AN298" s="13">
        <f t="shared" si="694"/>
        <v>0</v>
      </c>
      <c r="AO298" s="13">
        <f t="shared" si="695"/>
        <v>0</v>
      </c>
      <c r="AP298" s="13">
        <f t="shared" si="696"/>
        <v>0</v>
      </c>
      <c r="AQ298" s="13">
        <f t="shared" si="697"/>
        <v>0</v>
      </c>
      <c r="AR298" s="13">
        <f t="shared" si="698"/>
        <v>0</v>
      </c>
      <c r="AS298" s="13">
        <f t="shared" si="699"/>
        <v>0</v>
      </c>
      <c r="AT298" s="13">
        <f t="shared" si="700"/>
        <v>0</v>
      </c>
      <c r="AU298" s="13">
        <f t="shared" si="701"/>
        <v>0</v>
      </c>
      <c r="AV298" s="13">
        <f t="shared" si="702"/>
        <v>0</v>
      </c>
      <c r="AW298" s="13">
        <f t="shared" si="703"/>
        <v>0</v>
      </c>
      <c r="AX298" s="13">
        <f t="shared" si="704"/>
        <v>0</v>
      </c>
      <c r="AY298" s="13">
        <f t="shared" si="705"/>
        <v>0</v>
      </c>
      <c r="AZ298" s="13">
        <f t="shared" si="706"/>
        <v>0</v>
      </c>
      <c r="BA298" s="13">
        <f t="shared" si="707"/>
        <v>0</v>
      </c>
      <c r="BB298" s="13">
        <f t="shared" si="708"/>
        <v>0</v>
      </c>
      <c r="BC298" s="13">
        <f t="shared" si="709"/>
        <v>0</v>
      </c>
      <c r="BD298" s="13">
        <f t="shared" si="710"/>
        <v>0</v>
      </c>
      <c r="BE298" s="13">
        <f t="shared" si="711"/>
        <v>0</v>
      </c>
      <c r="BF298" s="13">
        <f t="shared" si="712"/>
        <v>0</v>
      </c>
      <c r="BG298" s="13">
        <f t="shared" si="713"/>
        <v>0</v>
      </c>
      <c r="BH298" s="13">
        <f t="shared" si="714"/>
        <v>0</v>
      </c>
      <c r="BI298" s="13">
        <f t="shared" si="715"/>
        <v>0</v>
      </c>
      <c r="BJ298" s="13">
        <f t="shared" si="716"/>
        <v>0</v>
      </c>
      <c r="BK298" s="13">
        <f t="shared" si="717"/>
        <v>0</v>
      </c>
      <c r="BL298" s="13">
        <f t="shared" si="718"/>
        <v>0</v>
      </c>
      <c r="BM298" s="13">
        <f t="shared" si="719"/>
        <v>0</v>
      </c>
      <c r="BN298" s="13">
        <f t="shared" si="720"/>
        <v>1</v>
      </c>
      <c r="BO298" s="13">
        <f t="shared" si="721"/>
        <v>0</v>
      </c>
      <c r="BP298" s="13">
        <f t="shared" si="722"/>
        <v>0</v>
      </c>
      <c r="BQ298" s="13">
        <f t="shared" si="723"/>
        <v>0</v>
      </c>
      <c r="BR298" s="13">
        <f t="shared" si="724"/>
        <v>0</v>
      </c>
      <c r="BS298" s="13">
        <f t="shared" si="725"/>
        <v>0</v>
      </c>
      <c r="BT298" s="13">
        <f t="shared" si="726"/>
        <v>0</v>
      </c>
      <c r="BU298" s="13">
        <f t="shared" si="727"/>
        <v>0</v>
      </c>
      <c r="BV298" s="13">
        <f t="shared" si="728"/>
        <v>0</v>
      </c>
      <c r="BW298" s="13">
        <f t="shared" si="729"/>
        <v>0</v>
      </c>
      <c r="BX298" s="13">
        <f t="shared" si="730"/>
        <v>0</v>
      </c>
      <c r="BY298" s="13">
        <f t="shared" si="731"/>
        <v>0</v>
      </c>
      <c r="BZ298" s="13">
        <f t="shared" si="732"/>
        <v>0</v>
      </c>
      <c r="CA298" s="13">
        <f t="shared" si="733"/>
        <v>0</v>
      </c>
      <c r="CB298" s="13">
        <f t="shared" si="734"/>
        <v>0</v>
      </c>
      <c r="CC298" s="13">
        <f t="shared" si="735"/>
        <v>0</v>
      </c>
      <c r="CD298" s="13">
        <f t="shared" si="736"/>
        <v>0</v>
      </c>
      <c r="CE298" s="13">
        <f t="shared" si="737"/>
        <v>0</v>
      </c>
      <c r="CF298" s="13">
        <f t="shared" si="738"/>
        <v>0</v>
      </c>
      <c r="CG298" s="13">
        <f t="shared" si="739"/>
        <v>0</v>
      </c>
      <c r="CH298" s="13">
        <f t="shared" si="740"/>
        <v>0</v>
      </c>
      <c r="CI298" s="13">
        <f t="shared" si="741"/>
        <v>0</v>
      </c>
      <c r="CJ298" s="13">
        <f t="shared" si="742"/>
        <v>0</v>
      </c>
      <c r="CK298" s="13">
        <f t="shared" si="743"/>
        <v>0</v>
      </c>
      <c r="CL298" s="13">
        <f t="shared" si="744"/>
        <v>0</v>
      </c>
      <c r="CM298" s="13">
        <f t="shared" si="745"/>
        <v>0</v>
      </c>
      <c r="CN298" s="13">
        <f t="shared" si="746"/>
        <v>0</v>
      </c>
      <c r="CO298" s="13">
        <f t="shared" si="747"/>
        <v>0</v>
      </c>
      <c r="CP298" s="13">
        <f t="shared" si="748"/>
        <v>0</v>
      </c>
      <c r="CQ298" s="13">
        <f t="shared" si="749"/>
        <v>0</v>
      </c>
      <c r="CR298" s="13">
        <f t="shared" si="750"/>
        <v>0</v>
      </c>
      <c r="CS298" s="13">
        <f t="shared" si="751"/>
        <v>0</v>
      </c>
      <c r="CT298" s="13">
        <f t="shared" si="752"/>
        <v>0</v>
      </c>
      <c r="CU298" s="13">
        <f t="shared" si="753"/>
        <v>0</v>
      </c>
      <c r="CV298" s="13">
        <f t="shared" si="754"/>
        <v>0</v>
      </c>
      <c r="CW298" s="13">
        <f t="shared" si="755"/>
        <v>0</v>
      </c>
      <c r="CX298" s="13">
        <f t="shared" si="756"/>
        <v>0</v>
      </c>
      <c r="CY298" s="13">
        <f t="shared" si="757"/>
        <v>0</v>
      </c>
      <c r="CZ298" s="13">
        <f t="shared" si="758"/>
        <v>0</v>
      </c>
      <c r="DA298" s="13">
        <f t="shared" si="759"/>
        <v>0</v>
      </c>
      <c r="DB298" s="13">
        <f t="shared" si="760"/>
        <v>0</v>
      </c>
      <c r="DC298" s="13">
        <f t="shared" si="761"/>
        <v>0</v>
      </c>
      <c r="DD298" s="13">
        <f t="shared" si="762"/>
        <v>0</v>
      </c>
      <c r="DE298" s="13">
        <f t="shared" si="763"/>
        <v>0</v>
      </c>
      <c r="DF298" s="13">
        <f t="shared" si="764"/>
        <v>0</v>
      </c>
      <c r="DG298" s="13">
        <f t="shared" si="765"/>
        <v>0</v>
      </c>
      <c r="DH298" s="13">
        <f t="shared" si="766"/>
        <v>0</v>
      </c>
      <c r="DI298" s="13">
        <f t="shared" si="767"/>
        <v>1</v>
      </c>
      <c r="DJ298" s="13">
        <f t="shared" si="768"/>
        <v>0</v>
      </c>
      <c r="DK298" s="13">
        <f t="shared" si="769"/>
        <v>0</v>
      </c>
      <c r="DL298" s="13">
        <f t="shared" si="770"/>
        <v>0</v>
      </c>
      <c r="DM298" s="13">
        <f t="shared" si="771"/>
        <v>0</v>
      </c>
      <c r="DN298" s="13">
        <f t="shared" si="772"/>
        <v>0</v>
      </c>
      <c r="DO298" s="13">
        <f t="shared" si="773"/>
        <v>0</v>
      </c>
      <c r="DP298" s="13">
        <f t="shared" si="774"/>
        <v>0</v>
      </c>
      <c r="DQ298" s="13">
        <f t="shared" si="775"/>
        <v>0</v>
      </c>
      <c r="DR298" s="13">
        <f t="shared" si="776"/>
        <v>0</v>
      </c>
      <c r="DS298" s="13">
        <f t="shared" si="777"/>
        <v>0</v>
      </c>
      <c r="DT298" s="13">
        <f t="shared" si="778"/>
        <v>0</v>
      </c>
      <c r="DU298" s="13">
        <f t="shared" si="779"/>
        <v>0</v>
      </c>
      <c r="DV298" s="13">
        <f t="shared" si="780"/>
        <v>0</v>
      </c>
      <c r="DW298" s="13">
        <f t="shared" si="781"/>
        <v>0</v>
      </c>
      <c r="DX298" s="13">
        <f t="shared" si="782"/>
        <v>0</v>
      </c>
      <c r="DY298" s="13">
        <f t="shared" si="783"/>
        <v>0</v>
      </c>
      <c r="DZ298" s="13">
        <f t="shared" si="784"/>
        <v>0</v>
      </c>
      <c r="EA298" s="13">
        <f t="shared" si="785"/>
        <v>0</v>
      </c>
      <c r="EB298" s="13">
        <f t="shared" si="786"/>
        <v>0</v>
      </c>
      <c r="EC298" s="13">
        <f t="shared" si="787"/>
        <v>0</v>
      </c>
      <c r="ED298" s="13">
        <f t="shared" si="788"/>
        <v>0</v>
      </c>
      <c r="EE298" s="13">
        <f t="shared" si="789"/>
        <v>0</v>
      </c>
      <c r="EF298" s="13">
        <f t="shared" si="790"/>
        <v>0</v>
      </c>
      <c r="EG298" s="13">
        <f t="shared" si="791"/>
        <v>0</v>
      </c>
      <c r="EH298" s="13">
        <f t="shared" si="792"/>
        <v>0</v>
      </c>
      <c r="EI298" s="13">
        <f t="shared" si="793"/>
        <v>0</v>
      </c>
      <c r="EJ298" s="13">
        <f t="shared" si="794"/>
        <v>0</v>
      </c>
      <c r="EK298" s="13">
        <f t="shared" si="795"/>
        <v>0</v>
      </c>
      <c r="EL298" s="13">
        <f t="shared" si="796"/>
        <v>0</v>
      </c>
      <c r="EM298" s="13">
        <f t="shared" si="797"/>
        <v>0</v>
      </c>
      <c r="EN298" s="13">
        <f t="shared" si="798"/>
        <v>0</v>
      </c>
      <c r="EO298" s="13">
        <f t="shared" si="799"/>
        <v>0</v>
      </c>
      <c r="EP298" s="13">
        <f t="shared" si="800"/>
        <v>0</v>
      </c>
      <c r="EQ298" s="13">
        <f t="shared" si="801"/>
        <v>0</v>
      </c>
      <c r="ER298" s="13">
        <f t="shared" si="802"/>
        <v>0</v>
      </c>
      <c r="ES298" s="13">
        <f t="shared" si="803"/>
        <v>0</v>
      </c>
      <c r="ET298" s="13">
        <f t="shared" si="804"/>
        <v>0</v>
      </c>
      <c r="EU298" s="13">
        <f t="shared" si="805"/>
        <v>0</v>
      </c>
      <c r="EV298" s="13">
        <f t="shared" si="806"/>
        <v>0</v>
      </c>
      <c r="EW298" s="13">
        <f t="shared" si="807"/>
        <v>0</v>
      </c>
      <c r="EX298" s="13">
        <f t="shared" si="808"/>
        <v>0</v>
      </c>
      <c r="EY298" s="13">
        <f t="shared" si="809"/>
        <v>0</v>
      </c>
      <c r="EZ298" s="13">
        <f t="shared" si="810"/>
        <v>0</v>
      </c>
      <c r="FA298" s="13">
        <f t="shared" si="811"/>
        <v>0</v>
      </c>
      <c r="FB298" s="13">
        <f t="shared" si="812"/>
        <v>0</v>
      </c>
      <c r="FC298" s="13">
        <f t="shared" si="813"/>
        <v>0</v>
      </c>
      <c r="FD298" s="13">
        <f t="shared" si="814"/>
        <v>0</v>
      </c>
      <c r="FE298" s="13">
        <f t="shared" si="815"/>
        <v>0</v>
      </c>
      <c r="FF298" s="13">
        <f t="shared" si="816"/>
        <v>0</v>
      </c>
      <c r="FG298" s="13">
        <f t="shared" si="817"/>
        <v>0</v>
      </c>
      <c r="FH298" s="13">
        <f t="shared" si="818"/>
        <v>0</v>
      </c>
      <c r="FI298" s="13">
        <f t="shared" si="819"/>
        <v>0</v>
      </c>
      <c r="FJ298" s="13">
        <f t="shared" si="820"/>
        <v>0</v>
      </c>
      <c r="FK298" s="13">
        <f t="shared" si="821"/>
        <v>0</v>
      </c>
      <c r="FL298" s="13">
        <f t="shared" si="822"/>
        <v>0</v>
      </c>
      <c r="FM298" s="13">
        <f t="shared" si="823"/>
        <v>0</v>
      </c>
      <c r="FN298" s="13">
        <f t="shared" si="824"/>
        <v>0</v>
      </c>
      <c r="FO298" s="13">
        <f t="shared" si="825"/>
        <v>0</v>
      </c>
      <c r="FP298" s="13">
        <f t="shared" si="826"/>
        <v>0</v>
      </c>
      <c r="FQ298" s="13">
        <f t="shared" si="827"/>
        <v>0</v>
      </c>
      <c r="FR298" s="13">
        <f t="shared" si="828"/>
        <v>0</v>
      </c>
      <c r="FS298" s="13">
        <f t="shared" si="829"/>
        <v>0</v>
      </c>
      <c r="FT298" s="13">
        <f t="shared" si="830"/>
        <v>0</v>
      </c>
      <c r="FU298" s="13">
        <f t="shared" si="831"/>
        <v>0</v>
      </c>
      <c r="FV298" s="13">
        <f t="shared" si="832"/>
        <v>0</v>
      </c>
      <c r="FW298" s="13">
        <f t="shared" si="833"/>
        <v>0</v>
      </c>
      <c r="FX298" s="13">
        <f t="shared" si="834"/>
        <v>0</v>
      </c>
      <c r="FY298" s="13">
        <f t="shared" si="835"/>
        <v>0</v>
      </c>
      <c r="FZ298" s="13">
        <f t="shared" si="836"/>
        <v>0</v>
      </c>
      <c r="GA298" s="13">
        <f t="shared" si="837"/>
        <v>0</v>
      </c>
      <c r="GB298" s="13">
        <f t="shared" si="838"/>
        <v>0</v>
      </c>
      <c r="GC298" s="13">
        <f t="shared" si="839"/>
        <v>0</v>
      </c>
      <c r="GD298" s="13">
        <f t="shared" si="840"/>
        <v>0</v>
      </c>
      <c r="GE298" s="13">
        <f t="shared" si="841"/>
        <v>0</v>
      </c>
      <c r="GF298" s="13">
        <f t="shared" si="842"/>
        <v>0</v>
      </c>
      <c r="GG298" s="13">
        <f t="shared" si="843"/>
        <v>0</v>
      </c>
      <c r="GH298" s="30">
        <f t="shared" si="844"/>
        <v>2</v>
      </c>
    </row>
    <row r="299" spans="1:190">
      <c r="A299" s="2">
        <f>'database including 834 studies'!A299</f>
        <v>298</v>
      </c>
      <c r="B299" s="2">
        <f>'database including 834 studies'!J299</f>
        <v>1</v>
      </c>
      <c r="C299" s="2">
        <f>'database including 834 studies'!K299</f>
        <v>3</v>
      </c>
      <c r="D299" s="2">
        <f>'database including 834 studies'!L299</f>
        <v>0</v>
      </c>
      <c r="E299" s="2">
        <f>'database including 834 studies'!M299</f>
        <v>1</v>
      </c>
      <c r="F299" s="2">
        <f>'database including 834 studies'!N299</f>
        <v>1</v>
      </c>
      <c r="G299" s="2">
        <f>'database including 834 studies'!O299</f>
        <v>0</v>
      </c>
      <c r="H299" s="2">
        <f>'database including 834 studies'!P299</f>
        <v>0</v>
      </c>
      <c r="I299" s="2">
        <f>'database including 834 studies'!Q299</f>
        <v>1</v>
      </c>
      <c r="J299" s="2">
        <f>'database including 834 studies'!R299</f>
        <v>2022</v>
      </c>
      <c r="K299" s="29">
        <f>'database including 834 studies'!A829</f>
        <v>828</v>
      </c>
      <c r="L299" s="2">
        <f>'database including 834 studies'!J829</f>
        <v>0</v>
      </c>
      <c r="M299" s="2">
        <f>'database including 834 studies'!K829</f>
        <v>0</v>
      </c>
      <c r="N299" s="2">
        <f>'database including 834 studies'!L829</f>
        <v>0</v>
      </c>
      <c r="O299" s="2">
        <f>'database including 834 studies'!M829</f>
        <v>0</v>
      </c>
      <c r="P299" s="2">
        <f>'database including 834 studies'!N829</f>
        <v>0</v>
      </c>
      <c r="Q299" s="2">
        <f>'database including 834 studies'!O829</f>
        <v>0</v>
      </c>
      <c r="R299" s="2">
        <f>'database including 834 studies'!P829</f>
        <v>0</v>
      </c>
      <c r="S299" s="2">
        <f>'database including 834 studies'!Q829</f>
        <v>0</v>
      </c>
      <c r="T299" s="2">
        <f>'database including 834 studies'!R829</f>
        <v>2019</v>
      </c>
      <c r="V299" s="13">
        <f t="shared" si="676"/>
        <v>0</v>
      </c>
      <c r="W299" s="13">
        <f t="shared" si="677"/>
        <v>0</v>
      </c>
      <c r="X299" s="13">
        <f t="shared" si="678"/>
        <v>0</v>
      </c>
      <c r="Y299" s="13">
        <f t="shared" si="679"/>
        <v>0</v>
      </c>
      <c r="Z299" s="13">
        <f t="shared" si="680"/>
        <v>0</v>
      </c>
      <c r="AA299" s="13">
        <f t="shared" si="681"/>
        <v>0</v>
      </c>
      <c r="AB299" s="13">
        <f t="shared" si="682"/>
        <v>0</v>
      </c>
      <c r="AC299" s="13">
        <f t="shared" si="683"/>
        <v>0</v>
      </c>
      <c r="AD299" s="13">
        <f t="shared" si="684"/>
        <v>0</v>
      </c>
      <c r="AE299" s="13">
        <f t="shared" si="685"/>
        <v>0</v>
      </c>
      <c r="AF299" s="13">
        <f t="shared" si="686"/>
        <v>0</v>
      </c>
      <c r="AG299" s="13">
        <f t="shared" si="687"/>
        <v>0</v>
      </c>
      <c r="AH299" s="13">
        <f t="shared" si="688"/>
        <v>0</v>
      </c>
      <c r="AI299" s="13">
        <f t="shared" si="689"/>
        <v>0</v>
      </c>
      <c r="AJ299" s="13">
        <f t="shared" si="690"/>
        <v>0</v>
      </c>
      <c r="AK299" s="13">
        <f t="shared" si="691"/>
        <v>0</v>
      </c>
      <c r="AL299" s="13">
        <f t="shared" si="692"/>
        <v>0</v>
      </c>
      <c r="AM299" s="13">
        <f t="shared" si="693"/>
        <v>0</v>
      </c>
      <c r="AN299" s="13">
        <f t="shared" si="694"/>
        <v>0</v>
      </c>
      <c r="AO299" s="13">
        <f t="shared" si="695"/>
        <v>0</v>
      </c>
      <c r="AP299" s="13">
        <f t="shared" si="696"/>
        <v>0</v>
      </c>
      <c r="AQ299" s="13">
        <f t="shared" si="697"/>
        <v>0</v>
      </c>
      <c r="AR299" s="13">
        <f t="shared" si="698"/>
        <v>0</v>
      </c>
      <c r="AS299" s="13">
        <f t="shared" si="699"/>
        <v>0</v>
      </c>
      <c r="AT299" s="13">
        <f t="shared" si="700"/>
        <v>0</v>
      </c>
      <c r="AU299" s="13">
        <f t="shared" si="701"/>
        <v>0</v>
      </c>
      <c r="AV299" s="13">
        <f t="shared" si="702"/>
        <v>0</v>
      </c>
      <c r="AW299" s="13">
        <f t="shared" si="703"/>
        <v>0</v>
      </c>
      <c r="AX299" s="13">
        <f t="shared" si="704"/>
        <v>0</v>
      </c>
      <c r="AY299" s="13">
        <f t="shared" si="705"/>
        <v>0</v>
      </c>
      <c r="AZ299" s="13">
        <f t="shared" si="706"/>
        <v>0</v>
      </c>
      <c r="BA299" s="13">
        <f t="shared" si="707"/>
        <v>0</v>
      </c>
      <c r="BB299" s="13">
        <f t="shared" si="708"/>
        <v>0</v>
      </c>
      <c r="BC299" s="13">
        <f t="shared" si="709"/>
        <v>0</v>
      </c>
      <c r="BD299" s="13">
        <f t="shared" si="710"/>
        <v>0</v>
      </c>
      <c r="BE299" s="13">
        <f t="shared" si="711"/>
        <v>0</v>
      </c>
      <c r="BF299" s="13">
        <f t="shared" si="712"/>
        <v>0</v>
      </c>
      <c r="BG299" s="13">
        <f t="shared" si="713"/>
        <v>0</v>
      </c>
      <c r="BH299" s="13">
        <f t="shared" si="714"/>
        <v>0</v>
      </c>
      <c r="BI299" s="13">
        <f t="shared" si="715"/>
        <v>0</v>
      </c>
      <c r="BJ299" s="13">
        <f t="shared" si="716"/>
        <v>0</v>
      </c>
      <c r="BK299" s="13">
        <f t="shared" si="717"/>
        <v>0</v>
      </c>
      <c r="BL299" s="13">
        <f t="shared" si="718"/>
        <v>0</v>
      </c>
      <c r="BM299" s="13">
        <f t="shared" si="719"/>
        <v>0</v>
      </c>
      <c r="BN299" s="13">
        <f t="shared" si="720"/>
        <v>0</v>
      </c>
      <c r="BO299" s="13">
        <f t="shared" si="721"/>
        <v>0</v>
      </c>
      <c r="BP299" s="13">
        <f t="shared" si="722"/>
        <v>0</v>
      </c>
      <c r="BQ299" s="13">
        <f t="shared" si="723"/>
        <v>1</v>
      </c>
      <c r="BR299" s="13">
        <f t="shared" si="724"/>
        <v>0</v>
      </c>
      <c r="BS299" s="13">
        <f t="shared" si="725"/>
        <v>0</v>
      </c>
      <c r="BT299" s="13">
        <f t="shared" si="726"/>
        <v>0</v>
      </c>
      <c r="BU299" s="13">
        <f t="shared" si="727"/>
        <v>0</v>
      </c>
      <c r="BV299" s="13">
        <f t="shared" si="728"/>
        <v>0</v>
      </c>
      <c r="BW299" s="13">
        <f t="shared" si="729"/>
        <v>0</v>
      </c>
      <c r="BX299" s="13">
        <f t="shared" si="730"/>
        <v>0</v>
      </c>
      <c r="BY299" s="13">
        <f t="shared" si="731"/>
        <v>0</v>
      </c>
      <c r="BZ299" s="13">
        <f t="shared" si="732"/>
        <v>0</v>
      </c>
      <c r="CA299" s="13">
        <f t="shared" si="733"/>
        <v>0</v>
      </c>
      <c r="CB299" s="13">
        <f t="shared" si="734"/>
        <v>0</v>
      </c>
      <c r="CC299" s="13">
        <f t="shared" si="735"/>
        <v>0</v>
      </c>
      <c r="CD299" s="13">
        <f t="shared" si="736"/>
        <v>0</v>
      </c>
      <c r="CE299" s="13">
        <f t="shared" si="737"/>
        <v>0</v>
      </c>
      <c r="CF299" s="13">
        <f t="shared" si="738"/>
        <v>0</v>
      </c>
      <c r="CG299" s="13">
        <f t="shared" si="739"/>
        <v>0</v>
      </c>
      <c r="CH299" s="13">
        <f t="shared" si="740"/>
        <v>0</v>
      </c>
      <c r="CI299" s="13">
        <f t="shared" si="741"/>
        <v>0</v>
      </c>
      <c r="CJ299" s="13">
        <f t="shared" si="742"/>
        <v>0</v>
      </c>
      <c r="CK299" s="13">
        <f t="shared" si="743"/>
        <v>0</v>
      </c>
      <c r="CL299" s="13">
        <f t="shared" si="744"/>
        <v>0</v>
      </c>
      <c r="CM299" s="13">
        <f t="shared" si="745"/>
        <v>0</v>
      </c>
      <c r="CN299" s="13">
        <f t="shared" si="746"/>
        <v>0</v>
      </c>
      <c r="CO299" s="13">
        <f t="shared" si="747"/>
        <v>0</v>
      </c>
      <c r="CP299" s="13">
        <f t="shared" si="748"/>
        <v>0</v>
      </c>
      <c r="CQ299" s="13">
        <f t="shared" si="749"/>
        <v>0</v>
      </c>
      <c r="CR299" s="13">
        <f t="shared" si="750"/>
        <v>0</v>
      </c>
      <c r="CS299" s="13">
        <f t="shared" si="751"/>
        <v>0</v>
      </c>
      <c r="CT299" s="13">
        <f t="shared" si="752"/>
        <v>0</v>
      </c>
      <c r="CU299" s="13">
        <f t="shared" si="753"/>
        <v>0</v>
      </c>
      <c r="CV299" s="13">
        <f t="shared" si="754"/>
        <v>0</v>
      </c>
      <c r="CW299" s="13">
        <f t="shared" si="755"/>
        <v>0</v>
      </c>
      <c r="CX299" s="13">
        <f t="shared" si="756"/>
        <v>0</v>
      </c>
      <c r="CY299" s="13">
        <f t="shared" si="757"/>
        <v>0</v>
      </c>
      <c r="CZ299" s="13">
        <f t="shared" si="758"/>
        <v>0</v>
      </c>
      <c r="DA299" s="13">
        <f t="shared" si="759"/>
        <v>0</v>
      </c>
      <c r="DB299" s="13">
        <f t="shared" si="760"/>
        <v>0</v>
      </c>
      <c r="DC299" s="13">
        <f t="shared" si="761"/>
        <v>0</v>
      </c>
      <c r="DD299" s="13">
        <f t="shared" si="762"/>
        <v>0</v>
      </c>
      <c r="DE299" s="13">
        <f t="shared" si="763"/>
        <v>0</v>
      </c>
      <c r="DF299" s="13">
        <f t="shared" si="764"/>
        <v>0</v>
      </c>
      <c r="DG299" s="13">
        <f t="shared" si="765"/>
        <v>0</v>
      </c>
      <c r="DH299" s="13">
        <f t="shared" si="766"/>
        <v>0</v>
      </c>
      <c r="DI299" s="13">
        <f t="shared" si="767"/>
        <v>0</v>
      </c>
      <c r="DJ299" s="13">
        <f t="shared" si="768"/>
        <v>1</v>
      </c>
      <c r="DK299" s="13">
        <f t="shared" si="769"/>
        <v>0</v>
      </c>
      <c r="DL299" s="13">
        <f t="shared" si="770"/>
        <v>0</v>
      </c>
      <c r="DM299" s="13">
        <f t="shared" si="771"/>
        <v>0</v>
      </c>
      <c r="DN299" s="13">
        <f t="shared" si="772"/>
        <v>0</v>
      </c>
      <c r="DO299" s="13">
        <f t="shared" si="773"/>
        <v>0</v>
      </c>
      <c r="DP299" s="13">
        <f t="shared" si="774"/>
        <v>0</v>
      </c>
      <c r="DQ299" s="13">
        <f t="shared" si="775"/>
        <v>0</v>
      </c>
      <c r="DR299" s="13">
        <f t="shared" si="776"/>
        <v>0</v>
      </c>
      <c r="DS299" s="13">
        <f t="shared" si="777"/>
        <v>0</v>
      </c>
      <c r="DT299" s="13">
        <f t="shared" si="778"/>
        <v>0</v>
      </c>
      <c r="DU299" s="13">
        <f t="shared" si="779"/>
        <v>0</v>
      </c>
      <c r="DV299" s="13">
        <f t="shared" si="780"/>
        <v>0</v>
      </c>
      <c r="DW299" s="13">
        <f t="shared" si="781"/>
        <v>0</v>
      </c>
      <c r="DX299" s="13">
        <f t="shared" si="782"/>
        <v>0</v>
      </c>
      <c r="DY299" s="13">
        <f t="shared" si="783"/>
        <v>0</v>
      </c>
      <c r="DZ299" s="13">
        <f t="shared" si="784"/>
        <v>0</v>
      </c>
      <c r="EA299" s="13">
        <f t="shared" si="785"/>
        <v>0</v>
      </c>
      <c r="EB299" s="13">
        <f t="shared" si="786"/>
        <v>0</v>
      </c>
      <c r="EC299" s="13">
        <f t="shared" si="787"/>
        <v>0</v>
      </c>
      <c r="ED299" s="13">
        <f t="shared" si="788"/>
        <v>0</v>
      </c>
      <c r="EE299" s="13">
        <f t="shared" si="789"/>
        <v>0</v>
      </c>
      <c r="EF299" s="13">
        <f t="shared" si="790"/>
        <v>0</v>
      </c>
      <c r="EG299" s="13">
        <f t="shared" si="791"/>
        <v>0</v>
      </c>
      <c r="EH299" s="13">
        <f t="shared" si="792"/>
        <v>0</v>
      </c>
      <c r="EI299" s="13">
        <f t="shared" si="793"/>
        <v>0</v>
      </c>
      <c r="EJ299" s="13">
        <f t="shared" si="794"/>
        <v>0</v>
      </c>
      <c r="EK299" s="13">
        <f t="shared" si="795"/>
        <v>0</v>
      </c>
      <c r="EL299" s="13">
        <f t="shared" si="796"/>
        <v>0</v>
      </c>
      <c r="EM299" s="13">
        <f t="shared" si="797"/>
        <v>0</v>
      </c>
      <c r="EN299" s="13">
        <f t="shared" si="798"/>
        <v>0</v>
      </c>
      <c r="EO299" s="13">
        <f t="shared" si="799"/>
        <v>0</v>
      </c>
      <c r="EP299" s="13">
        <f t="shared" si="800"/>
        <v>0</v>
      </c>
      <c r="EQ299" s="13">
        <f t="shared" si="801"/>
        <v>0</v>
      </c>
      <c r="ER299" s="13">
        <f t="shared" si="802"/>
        <v>0</v>
      </c>
      <c r="ES299" s="13">
        <f t="shared" si="803"/>
        <v>0</v>
      </c>
      <c r="ET299" s="13">
        <f t="shared" si="804"/>
        <v>0</v>
      </c>
      <c r="EU299" s="13">
        <f t="shared" si="805"/>
        <v>0</v>
      </c>
      <c r="EV299" s="13">
        <f t="shared" si="806"/>
        <v>0</v>
      </c>
      <c r="EW299" s="13">
        <f t="shared" si="807"/>
        <v>0</v>
      </c>
      <c r="EX299" s="13">
        <f t="shared" si="808"/>
        <v>0</v>
      </c>
      <c r="EY299" s="13">
        <f t="shared" si="809"/>
        <v>0</v>
      </c>
      <c r="EZ299" s="13">
        <f t="shared" si="810"/>
        <v>0</v>
      </c>
      <c r="FA299" s="13">
        <f t="shared" si="811"/>
        <v>0</v>
      </c>
      <c r="FB299" s="13">
        <f t="shared" si="812"/>
        <v>0</v>
      </c>
      <c r="FC299" s="13">
        <f t="shared" si="813"/>
        <v>0</v>
      </c>
      <c r="FD299" s="13">
        <f t="shared" si="814"/>
        <v>0</v>
      </c>
      <c r="FE299" s="13">
        <f t="shared" si="815"/>
        <v>0</v>
      </c>
      <c r="FF299" s="13">
        <f t="shared" si="816"/>
        <v>0</v>
      </c>
      <c r="FG299" s="13">
        <f t="shared" si="817"/>
        <v>0</v>
      </c>
      <c r="FH299" s="13">
        <f t="shared" si="818"/>
        <v>0</v>
      </c>
      <c r="FI299" s="13">
        <f t="shared" si="819"/>
        <v>0</v>
      </c>
      <c r="FJ299" s="13">
        <f t="shared" si="820"/>
        <v>0</v>
      </c>
      <c r="FK299" s="13">
        <f t="shared" si="821"/>
        <v>0</v>
      </c>
      <c r="FL299" s="13">
        <f t="shared" si="822"/>
        <v>0</v>
      </c>
      <c r="FM299" s="13">
        <f t="shared" si="823"/>
        <v>0</v>
      </c>
      <c r="FN299" s="13">
        <f t="shared" si="824"/>
        <v>0</v>
      </c>
      <c r="FO299" s="13">
        <f t="shared" si="825"/>
        <v>0</v>
      </c>
      <c r="FP299" s="13">
        <f t="shared" si="826"/>
        <v>0</v>
      </c>
      <c r="FQ299" s="13">
        <f t="shared" si="827"/>
        <v>0</v>
      </c>
      <c r="FR299" s="13">
        <f t="shared" si="828"/>
        <v>0</v>
      </c>
      <c r="FS299" s="13">
        <f t="shared" si="829"/>
        <v>0</v>
      </c>
      <c r="FT299" s="13">
        <f t="shared" si="830"/>
        <v>0</v>
      </c>
      <c r="FU299" s="13">
        <f t="shared" si="831"/>
        <v>0</v>
      </c>
      <c r="FV299" s="13">
        <f t="shared" si="832"/>
        <v>0</v>
      </c>
      <c r="FW299" s="13">
        <f t="shared" si="833"/>
        <v>0</v>
      </c>
      <c r="FX299" s="13">
        <f t="shared" si="834"/>
        <v>0</v>
      </c>
      <c r="FY299" s="13">
        <f t="shared" si="835"/>
        <v>0</v>
      </c>
      <c r="FZ299" s="13">
        <f t="shared" si="836"/>
        <v>0</v>
      </c>
      <c r="GA299" s="13">
        <f t="shared" si="837"/>
        <v>0</v>
      </c>
      <c r="GB299" s="13">
        <f t="shared" si="838"/>
        <v>0</v>
      </c>
      <c r="GC299" s="13">
        <f t="shared" si="839"/>
        <v>0</v>
      </c>
      <c r="GD299" s="13">
        <f t="shared" si="840"/>
        <v>0</v>
      </c>
      <c r="GE299" s="13">
        <f t="shared" si="841"/>
        <v>0</v>
      </c>
      <c r="GF299" s="13">
        <f t="shared" si="842"/>
        <v>0</v>
      </c>
      <c r="GG299" s="13">
        <f t="shared" si="843"/>
        <v>0</v>
      </c>
      <c r="GH299" s="30">
        <f t="shared" si="844"/>
        <v>2</v>
      </c>
    </row>
    <row r="300" spans="1:190">
      <c r="A300" s="2">
        <f>'database including 834 studies'!A300</f>
        <v>299</v>
      </c>
      <c r="B300" s="2">
        <f>'database including 834 studies'!J300</f>
        <v>1</v>
      </c>
      <c r="C300" s="2">
        <f>'database including 834 studies'!K300</f>
        <v>3</v>
      </c>
      <c r="D300" s="2">
        <f>'database including 834 studies'!L300</f>
        <v>1</v>
      </c>
      <c r="E300" s="2">
        <f>'database including 834 studies'!M300</f>
        <v>1</v>
      </c>
      <c r="F300" s="2">
        <f>'database including 834 studies'!N300</f>
        <v>0</v>
      </c>
      <c r="G300" s="2">
        <f>'database including 834 studies'!O300</f>
        <v>0</v>
      </c>
      <c r="H300" s="2">
        <f>'database including 834 studies'!P300</f>
        <v>1</v>
      </c>
      <c r="I300" s="2">
        <f>'database including 834 studies'!Q300</f>
        <v>0</v>
      </c>
      <c r="J300" s="2">
        <f>'database including 834 studies'!R300</f>
        <v>2019</v>
      </c>
      <c r="K300" s="29">
        <f>'database including 834 studies'!A830</f>
        <v>829</v>
      </c>
      <c r="L300" s="2">
        <f>'database including 834 studies'!J830</f>
        <v>0</v>
      </c>
      <c r="M300" s="2">
        <f>'database including 834 studies'!K830</f>
        <v>0</v>
      </c>
      <c r="N300" s="2">
        <f>'database including 834 studies'!L830</f>
        <v>0</v>
      </c>
      <c r="O300" s="2">
        <f>'database including 834 studies'!M830</f>
        <v>0</v>
      </c>
      <c r="P300" s="2">
        <f>'database including 834 studies'!N830</f>
        <v>0</v>
      </c>
      <c r="Q300" s="2">
        <f>'database including 834 studies'!O830</f>
        <v>0</v>
      </c>
      <c r="R300" s="2">
        <f>'database including 834 studies'!P830</f>
        <v>0</v>
      </c>
      <c r="S300" s="2">
        <f>'database including 834 studies'!Q830</f>
        <v>0</v>
      </c>
      <c r="T300" s="2">
        <f>'database including 834 studies'!R830</f>
        <v>2020</v>
      </c>
      <c r="V300" s="13">
        <f t="shared" si="676"/>
        <v>0</v>
      </c>
      <c r="W300" s="13">
        <f t="shared" si="677"/>
        <v>0</v>
      </c>
      <c r="X300" s="13">
        <f t="shared" si="678"/>
        <v>0</v>
      </c>
      <c r="Y300" s="13">
        <f t="shared" si="679"/>
        <v>0</v>
      </c>
      <c r="Z300" s="13">
        <f t="shared" si="680"/>
        <v>0</v>
      </c>
      <c r="AA300" s="13">
        <f t="shared" si="681"/>
        <v>0</v>
      </c>
      <c r="AB300" s="13">
        <f t="shared" si="682"/>
        <v>0</v>
      </c>
      <c r="AC300" s="13">
        <f t="shared" si="683"/>
        <v>0</v>
      </c>
      <c r="AD300" s="13">
        <f t="shared" si="684"/>
        <v>0</v>
      </c>
      <c r="AE300" s="13">
        <f t="shared" si="685"/>
        <v>0</v>
      </c>
      <c r="AF300" s="13">
        <f t="shared" si="686"/>
        <v>0</v>
      </c>
      <c r="AG300" s="13">
        <f t="shared" si="687"/>
        <v>0</v>
      </c>
      <c r="AH300" s="13">
        <f t="shared" si="688"/>
        <v>0</v>
      </c>
      <c r="AI300" s="13">
        <f t="shared" si="689"/>
        <v>0</v>
      </c>
      <c r="AJ300" s="13">
        <f t="shared" si="690"/>
        <v>0</v>
      </c>
      <c r="AK300" s="13">
        <f t="shared" si="691"/>
        <v>0</v>
      </c>
      <c r="AL300" s="13">
        <f t="shared" si="692"/>
        <v>0</v>
      </c>
      <c r="AM300" s="13">
        <f t="shared" si="693"/>
        <v>0</v>
      </c>
      <c r="AN300" s="13">
        <f t="shared" si="694"/>
        <v>0</v>
      </c>
      <c r="AO300" s="13">
        <f t="shared" si="695"/>
        <v>0</v>
      </c>
      <c r="AP300" s="13">
        <f t="shared" si="696"/>
        <v>0</v>
      </c>
      <c r="AQ300" s="13">
        <f t="shared" si="697"/>
        <v>0</v>
      </c>
      <c r="AR300" s="13">
        <f t="shared" si="698"/>
        <v>0</v>
      </c>
      <c r="AS300" s="13">
        <f t="shared" si="699"/>
        <v>0</v>
      </c>
      <c r="AT300" s="13">
        <f t="shared" si="700"/>
        <v>0</v>
      </c>
      <c r="AU300" s="13">
        <f t="shared" si="701"/>
        <v>0</v>
      </c>
      <c r="AV300" s="13">
        <f t="shared" si="702"/>
        <v>0</v>
      </c>
      <c r="AW300" s="13">
        <f t="shared" si="703"/>
        <v>0</v>
      </c>
      <c r="AX300" s="13">
        <f t="shared" si="704"/>
        <v>0</v>
      </c>
      <c r="AY300" s="13">
        <f t="shared" si="705"/>
        <v>0</v>
      </c>
      <c r="AZ300" s="13">
        <f t="shared" si="706"/>
        <v>0</v>
      </c>
      <c r="BA300" s="13">
        <f t="shared" si="707"/>
        <v>0</v>
      </c>
      <c r="BB300" s="13">
        <f t="shared" si="708"/>
        <v>0</v>
      </c>
      <c r="BC300" s="13">
        <f t="shared" si="709"/>
        <v>0</v>
      </c>
      <c r="BD300" s="13">
        <f t="shared" si="710"/>
        <v>0</v>
      </c>
      <c r="BE300" s="13">
        <f t="shared" si="711"/>
        <v>0</v>
      </c>
      <c r="BF300" s="13">
        <f t="shared" si="712"/>
        <v>0</v>
      </c>
      <c r="BG300" s="13">
        <f t="shared" si="713"/>
        <v>0</v>
      </c>
      <c r="BH300" s="13">
        <f t="shared" si="714"/>
        <v>0</v>
      </c>
      <c r="BI300" s="13">
        <f t="shared" si="715"/>
        <v>0</v>
      </c>
      <c r="BJ300" s="13">
        <f t="shared" si="716"/>
        <v>0</v>
      </c>
      <c r="BK300" s="13">
        <f t="shared" si="717"/>
        <v>0</v>
      </c>
      <c r="BL300" s="13">
        <f t="shared" si="718"/>
        <v>0</v>
      </c>
      <c r="BM300" s="13">
        <f t="shared" si="719"/>
        <v>0</v>
      </c>
      <c r="BN300" s="13">
        <f t="shared" si="720"/>
        <v>1</v>
      </c>
      <c r="BO300" s="13">
        <f t="shared" si="721"/>
        <v>0</v>
      </c>
      <c r="BP300" s="13">
        <f t="shared" si="722"/>
        <v>0</v>
      </c>
      <c r="BQ300" s="13">
        <f t="shared" si="723"/>
        <v>0</v>
      </c>
      <c r="BR300" s="13">
        <f t="shared" si="724"/>
        <v>0</v>
      </c>
      <c r="BS300" s="13">
        <f t="shared" si="725"/>
        <v>0</v>
      </c>
      <c r="BT300" s="13">
        <f t="shared" si="726"/>
        <v>0</v>
      </c>
      <c r="BU300" s="13">
        <f t="shared" si="727"/>
        <v>0</v>
      </c>
      <c r="BV300" s="13">
        <f t="shared" si="728"/>
        <v>0</v>
      </c>
      <c r="BW300" s="13">
        <f t="shared" si="729"/>
        <v>0</v>
      </c>
      <c r="BX300" s="13">
        <f t="shared" si="730"/>
        <v>0</v>
      </c>
      <c r="BY300" s="13">
        <f t="shared" si="731"/>
        <v>0</v>
      </c>
      <c r="BZ300" s="13">
        <f t="shared" si="732"/>
        <v>0</v>
      </c>
      <c r="CA300" s="13">
        <f t="shared" si="733"/>
        <v>0</v>
      </c>
      <c r="CB300" s="13">
        <f t="shared" si="734"/>
        <v>0</v>
      </c>
      <c r="CC300" s="13">
        <f t="shared" si="735"/>
        <v>0</v>
      </c>
      <c r="CD300" s="13">
        <f t="shared" si="736"/>
        <v>0</v>
      </c>
      <c r="CE300" s="13">
        <f t="shared" si="737"/>
        <v>0</v>
      </c>
      <c r="CF300" s="13">
        <f t="shared" si="738"/>
        <v>0</v>
      </c>
      <c r="CG300" s="13">
        <f t="shared" si="739"/>
        <v>0</v>
      </c>
      <c r="CH300" s="13">
        <f t="shared" si="740"/>
        <v>0</v>
      </c>
      <c r="CI300" s="13">
        <f t="shared" si="741"/>
        <v>0</v>
      </c>
      <c r="CJ300" s="13">
        <f t="shared" si="742"/>
        <v>0</v>
      </c>
      <c r="CK300" s="13">
        <f t="shared" si="743"/>
        <v>0</v>
      </c>
      <c r="CL300" s="13">
        <f t="shared" si="744"/>
        <v>0</v>
      </c>
      <c r="CM300" s="13">
        <f t="shared" si="745"/>
        <v>0</v>
      </c>
      <c r="CN300" s="13">
        <f t="shared" si="746"/>
        <v>0</v>
      </c>
      <c r="CO300" s="13">
        <f t="shared" si="747"/>
        <v>0</v>
      </c>
      <c r="CP300" s="13">
        <f t="shared" si="748"/>
        <v>0</v>
      </c>
      <c r="CQ300" s="13">
        <f t="shared" si="749"/>
        <v>0</v>
      </c>
      <c r="CR300" s="13">
        <f t="shared" si="750"/>
        <v>0</v>
      </c>
      <c r="CS300" s="13">
        <f t="shared" si="751"/>
        <v>0</v>
      </c>
      <c r="CT300" s="13">
        <f t="shared" si="752"/>
        <v>0</v>
      </c>
      <c r="CU300" s="13">
        <f t="shared" si="753"/>
        <v>0</v>
      </c>
      <c r="CV300" s="13">
        <f t="shared" si="754"/>
        <v>0</v>
      </c>
      <c r="CW300" s="13">
        <f t="shared" si="755"/>
        <v>0</v>
      </c>
      <c r="CX300" s="13">
        <f t="shared" si="756"/>
        <v>0</v>
      </c>
      <c r="CY300" s="13">
        <f t="shared" si="757"/>
        <v>0</v>
      </c>
      <c r="CZ300" s="13">
        <f t="shared" si="758"/>
        <v>0</v>
      </c>
      <c r="DA300" s="13">
        <f t="shared" si="759"/>
        <v>0</v>
      </c>
      <c r="DB300" s="13">
        <f t="shared" si="760"/>
        <v>0</v>
      </c>
      <c r="DC300" s="13">
        <f t="shared" si="761"/>
        <v>0</v>
      </c>
      <c r="DD300" s="13">
        <f t="shared" si="762"/>
        <v>0</v>
      </c>
      <c r="DE300" s="13">
        <f t="shared" si="763"/>
        <v>0</v>
      </c>
      <c r="DF300" s="13">
        <f t="shared" si="764"/>
        <v>0</v>
      </c>
      <c r="DG300" s="13">
        <f t="shared" si="765"/>
        <v>0</v>
      </c>
      <c r="DH300" s="13">
        <f t="shared" si="766"/>
        <v>0</v>
      </c>
      <c r="DI300" s="13">
        <f t="shared" si="767"/>
        <v>0</v>
      </c>
      <c r="DJ300" s="13">
        <f t="shared" si="768"/>
        <v>0</v>
      </c>
      <c r="DK300" s="13">
        <f t="shared" si="769"/>
        <v>1</v>
      </c>
      <c r="DL300" s="13">
        <f t="shared" si="770"/>
        <v>0</v>
      </c>
      <c r="DM300" s="13">
        <f t="shared" si="771"/>
        <v>0</v>
      </c>
      <c r="DN300" s="13">
        <f t="shared" si="772"/>
        <v>0</v>
      </c>
      <c r="DO300" s="13">
        <f t="shared" si="773"/>
        <v>0</v>
      </c>
      <c r="DP300" s="13">
        <f t="shared" si="774"/>
        <v>0</v>
      </c>
      <c r="DQ300" s="13">
        <f t="shared" si="775"/>
        <v>0</v>
      </c>
      <c r="DR300" s="13">
        <f t="shared" si="776"/>
        <v>0</v>
      </c>
      <c r="DS300" s="13">
        <f t="shared" si="777"/>
        <v>0</v>
      </c>
      <c r="DT300" s="13">
        <f t="shared" si="778"/>
        <v>0</v>
      </c>
      <c r="DU300" s="13">
        <f t="shared" si="779"/>
        <v>0</v>
      </c>
      <c r="DV300" s="13">
        <f t="shared" si="780"/>
        <v>0</v>
      </c>
      <c r="DW300" s="13">
        <f t="shared" si="781"/>
        <v>0</v>
      </c>
      <c r="DX300" s="13">
        <f t="shared" si="782"/>
        <v>0</v>
      </c>
      <c r="DY300" s="13">
        <f t="shared" si="783"/>
        <v>0</v>
      </c>
      <c r="DZ300" s="13">
        <f t="shared" si="784"/>
        <v>0</v>
      </c>
      <c r="EA300" s="13">
        <f t="shared" si="785"/>
        <v>0</v>
      </c>
      <c r="EB300" s="13">
        <f t="shared" si="786"/>
        <v>0</v>
      </c>
      <c r="EC300" s="13">
        <f t="shared" si="787"/>
        <v>0</v>
      </c>
      <c r="ED300" s="13">
        <f t="shared" si="788"/>
        <v>0</v>
      </c>
      <c r="EE300" s="13">
        <f t="shared" si="789"/>
        <v>0</v>
      </c>
      <c r="EF300" s="13">
        <f t="shared" si="790"/>
        <v>0</v>
      </c>
      <c r="EG300" s="13">
        <f t="shared" si="791"/>
        <v>0</v>
      </c>
      <c r="EH300" s="13">
        <f t="shared" si="792"/>
        <v>0</v>
      </c>
      <c r="EI300" s="13">
        <f t="shared" si="793"/>
        <v>0</v>
      </c>
      <c r="EJ300" s="13">
        <f t="shared" si="794"/>
        <v>0</v>
      </c>
      <c r="EK300" s="13">
        <f t="shared" si="795"/>
        <v>0</v>
      </c>
      <c r="EL300" s="13">
        <f t="shared" si="796"/>
        <v>0</v>
      </c>
      <c r="EM300" s="13">
        <f t="shared" si="797"/>
        <v>0</v>
      </c>
      <c r="EN300" s="13">
        <f t="shared" si="798"/>
        <v>0</v>
      </c>
      <c r="EO300" s="13">
        <f t="shared" si="799"/>
        <v>0</v>
      </c>
      <c r="EP300" s="13">
        <f t="shared" si="800"/>
        <v>0</v>
      </c>
      <c r="EQ300" s="13">
        <f t="shared" si="801"/>
        <v>0</v>
      </c>
      <c r="ER300" s="13">
        <f t="shared" si="802"/>
        <v>0</v>
      </c>
      <c r="ES300" s="13">
        <f t="shared" si="803"/>
        <v>0</v>
      </c>
      <c r="ET300" s="13">
        <f t="shared" si="804"/>
        <v>0</v>
      </c>
      <c r="EU300" s="13">
        <f t="shared" si="805"/>
        <v>0</v>
      </c>
      <c r="EV300" s="13">
        <f t="shared" si="806"/>
        <v>0</v>
      </c>
      <c r="EW300" s="13">
        <f t="shared" si="807"/>
        <v>0</v>
      </c>
      <c r="EX300" s="13">
        <f t="shared" si="808"/>
        <v>0</v>
      </c>
      <c r="EY300" s="13">
        <f t="shared" si="809"/>
        <v>0</v>
      </c>
      <c r="EZ300" s="13">
        <f t="shared" si="810"/>
        <v>0</v>
      </c>
      <c r="FA300" s="13">
        <f t="shared" si="811"/>
        <v>0</v>
      </c>
      <c r="FB300" s="13">
        <f t="shared" si="812"/>
        <v>0</v>
      </c>
      <c r="FC300" s="13">
        <f t="shared" si="813"/>
        <v>0</v>
      </c>
      <c r="FD300" s="13">
        <f t="shared" si="814"/>
        <v>0</v>
      </c>
      <c r="FE300" s="13">
        <f t="shared" si="815"/>
        <v>0</v>
      </c>
      <c r="FF300" s="13">
        <f t="shared" si="816"/>
        <v>0</v>
      </c>
      <c r="FG300" s="13">
        <f t="shared" si="817"/>
        <v>0</v>
      </c>
      <c r="FH300" s="13">
        <f t="shared" si="818"/>
        <v>0</v>
      </c>
      <c r="FI300" s="13">
        <f t="shared" si="819"/>
        <v>0</v>
      </c>
      <c r="FJ300" s="13">
        <f t="shared" si="820"/>
        <v>0</v>
      </c>
      <c r="FK300" s="13">
        <f t="shared" si="821"/>
        <v>0</v>
      </c>
      <c r="FL300" s="13">
        <f t="shared" si="822"/>
        <v>0</v>
      </c>
      <c r="FM300" s="13">
        <f t="shared" si="823"/>
        <v>0</v>
      </c>
      <c r="FN300" s="13">
        <f t="shared" si="824"/>
        <v>0</v>
      </c>
      <c r="FO300" s="13">
        <f t="shared" si="825"/>
        <v>0</v>
      </c>
      <c r="FP300" s="13">
        <f t="shared" si="826"/>
        <v>0</v>
      </c>
      <c r="FQ300" s="13">
        <f t="shared" si="827"/>
        <v>0</v>
      </c>
      <c r="FR300" s="13">
        <f t="shared" si="828"/>
        <v>0</v>
      </c>
      <c r="FS300" s="13">
        <f t="shared" si="829"/>
        <v>0</v>
      </c>
      <c r="FT300" s="13">
        <f t="shared" si="830"/>
        <v>0</v>
      </c>
      <c r="FU300" s="13">
        <f t="shared" si="831"/>
        <v>0</v>
      </c>
      <c r="FV300" s="13">
        <f t="shared" si="832"/>
        <v>0</v>
      </c>
      <c r="FW300" s="13">
        <f t="shared" si="833"/>
        <v>0</v>
      </c>
      <c r="FX300" s="13">
        <f t="shared" si="834"/>
        <v>0</v>
      </c>
      <c r="FY300" s="13">
        <f t="shared" si="835"/>
        <v>0</v>
      </c>
      <c r="FZ300" s="13">
        <f t="shared" si="836"/>
        <v>0</v>
      </c>
      <c r="GA300" s="13">
        <f t="shared" si="837"/>
        <v>0</v>
      </c>
      <c r="GB300" s="13">
        <f t="shared" si="838"/>
        <v>0</v>
      </c>
      <c r="GC300" s="13">
        <f t="shared" si="839"/>
        <v>0</v>
      </c>
      <c r="GD300" s="13">
        <f t="shared" si="840"/>
        <v>0</v>
      </c>
      <c r="GE300" s="13">
        <f t="shared" si="841"/>
        <v>0</v>
      </c>
      <c r="GF300" s="13">
        <f t="shared" si="842"/>
        <v>0</v>
      </c>
      <c r="GG300" s="13">
        <f t="shared" si="843"/>
        <v>0</v>
      </c>
      <c r="GH300" s="30">
        <f t="shared" si="844"/>
        <v>2</v>
      </c>
    </row>
    <row r="301" spans="1:190">
      <c r="A301" s="2">
        <f>'database including 834 studies'!A301</f>
        <v>300</v>
      </c>
      <c r="B301" s="2">
        <f>'database including 834 studies'!J301</f>
        <v>1</v>
      </c>
      <c r="C301" s="2">
        <f>'database including 834 studies'!K301</f>
        <v>3</v>
      </c>
      <c r="D301" s="2">
        <f>'database including 834 studies'!L301</f>
        <v>0</v>
      </c>
      <c r="E301" s="2">
        <f>'database including 834 studies'!M301</f>
        <v>1</v>
      </c>
      <c r="F301" s="2">
        <f>'database including 834 studies'!N301</f>
        <v>1</v>
      </c>
      <c r="G301" s="2">
        <f>'database including 834 studies'!O301</f>
        <v>1</v>
      </c>
      <c r="H301" s="2">
        <f>'database including 834 studies'!P301</f>
        <v>0</v>
      </c>
      <c r="I301" s="2">
        <f>'database including 834 studies'!Q301</f>
        <v>0</v>
      </c>
      <c r="J301" s="2">
        <f>'database including 834 studies'!R301</f>
        <v>2019</v>
      </c>
      <c r="K301" s="29">
        <f>'database including 834 studies'!A831</f>
        <v>830</v>
      </c>
      <c r="L301" s="2">
        <f>'database including 834 studies'!J831</f>
        <v>0</v>
      </c>
      <c r="M301" s="2">
        <f>'database including 834 studies'!K831</f>
        <v>0</v>
      </c>
      <c r="N301" s="2">
        <f>'database including 834 studies'!L831</f>
        <v>0</v>
      </c>
      <c r="O301" s="2">
        <f>'database including 834 studies'!M831</f>
        <v>0</v>
      </c>
      <c r="P301" s="2">
        <f>'database including 834 studies'!N831</f>
        <v>0</v>
      </c>
      <c r="Q301" s="2">
        <f>'database including 834 studies'!O831</f>
        <v>0</v>
      </c>
      <c r="R301" s="2">
        <f>'database including 834 studies'!P831</f>
        <v>0</v>
      </c>
      <c r="S301" s="2">
        <f>'database including 834 studies'!Q831</f>
        <v>0</v>
      </c>
      <c r="T301" s="2">
        <f>'database including 834 studies'!R831</f>
        <v>2020</v>
      </c>
      <c r="V301" s="13">
        <f t="shared" si="676"/>
        <v>0</v>
      </c>
      <c r="W301" s="13">
        <f t="shared" si="677"/>
        <v>0</v>
      </c>
      <c r="X301" s="13">
        <f t="shared" si="678"/>
        <v>0</v>
      </c>
      <c r="Y301" s="13">
        <f t="shared" si="679"/>
        <v>0</v>
      </c>
      <c r="Z301" s="13">
        <f t="shared" si="680"/>
        <v>0</v>
      </c>
      <c r="AA301" s="13">
        <f t="shared" si="681"/>
        <v>0</v>
      </c>
      <c r="AB301" s="13">
        <f t="shared" si="682"/>
        <v>0</v>
      </c>
      <c r="AC301" s="13">
        <f t="shared" si="683"/>
        <v>0</v>
      </c>
      <c r="AD301" s="13">
        <f t="shared" si="684"/>
        <v>0</v>
      </c>
      <c r="AE301" s="13">
        <f t="shared" si="685"/>
        <v>0</v>
      </c>
      <c r="AF301" s="13">
        <f t="shared" si="686"/>
        <v>0</v>
      </c>
      <c r="AG301" s="13">
        <f t="shared" si="687"/>
        <v>0</v>
      </c>
      <c r="AH301" s="13">
        <f t="shared" si="688"/>
        <v>0</v>
      </c>
      <c r="AI301" s="13">
        <f t="shared" si="689"/>
        <v>0</v>
      </c>
      <c r="AJ301" s="13">
        <f t="shared" si="690"/>
        <v>0</v>
      </c>
      <c r="AK301" s="13">
        <f t="shared" si="691"/>
        <v>0</v>
      </c>
      <c r="AL301" s="13">
        <f t="shared" si="692"/>
        <v>0</v>
      </c>
      <c r="AM301" s="13">
        <f t="shared" si="693"/>
        <v>0</v>
      </c>
      <c r="AN301" s="13">
        <f t="shared" si="694"/>
        <v>0</v>
      </c>
      <c r="AO301" s="13">
        <f t="shared" si="695"/>
        <v>0</v>
      </c>
      <c r="AP301" s="13">
        <f t="shared" si="696"/>
        <v>0</v>
      </c>
      <c r="AQ301" s="13">
        <f t="shared" si="697"/>
        <v>0</v>
      </c>
      <c r="AR301" s="13">
        <f t="shared" si="698"/>
        <v>0</v>
      </c>
      <c r="AS301" s="13">
        <f t="shared" si="699"/>
        <v>0</v>
      </c>
      <c r="AT301" s="13">
        <f t="shared" si="700"/>
        <v>0</v>
      </c>
      <c r="AU301" s="13">
        <f t="shared" si="701"/>
        <v>0</v>
      </c>
      <c r="AV301" s="13">
        <f t="shared" si="702"/>
        <v>0</v>
      </c>
      <c r="AW301" s="13">
        <f t="shared" si="703"/>
        <v>0</v>
      </c>
      <c r="AX301" s="13">
        <f t="shared" si="704"/>
        <v>0</v>
      </c>
      <c r="AY301" s="13">
        <f t="shared" si="705"/>
        <v>0</v>
      </c>
      <c r="AZ301" s="13">
        <f t="shared" si="706"/>
        <v>0</v>
      </c>
      <c r="BA301" s="13">
        <f t="shared" si="707"/>
        <v>0</v>
      </c>
      <c r="BB301" s="13">
        <f t="shared" si="708"/>
        <v>0</v>
      </c>
      <c r="BC301" s="13">
        <f t="shared" si="709"/>
        <v>0</v>
      </c>
      <c r="BD301" s="13">
        <f t="shared" si="710"/>
        <v>0</v>
      </c>
      <c r="BE301" s="13">
        <f t="shared" si="711"/>
        <v>0</v>
      </c>
      <c r="BF301" s="13">
        <f t="shared" si="712"/>
        <v>0</v>
      </c>
      <c r="BG301" s="13">
        <f t="shared" si="713"/>
        <v>0</v>
      </c>
      <c r="BH301" s="13">
        <f t="shared" si="714"/>
        <v>0</v>
      </c>
      <c r="BI301" s="13">
        <f t="shared" si="715"/>
        <v>0</v>
      </c>
      <c r="BJ301" s="13">
        <f t="shared" si="716"/>
        <v>0</v>
      </c>
      <c r="BK301" s="13">
        <f t="shared" si="717"/>
        <v>0</v>
      </c>
      <c r="BL301" s="13">
        <f t="shared" si="718"/>
        <v>0</v>
      </c>
      <c r="BM301" s="13">
        <f t="shared" si="719"/>
        <v>0</v>
      </c>
      <c r="BN301" s="13">
        <f t="shared" si="720"/>
        <v>1</v>
      </c>
      <c r="BO301" s="13">
        <f t="shared" si="721"/>
        <v>0</v>
      </c>
      <c r="BP301" s="13">
        <f t="shared" si="722"/>
        <v>0</v>
      </c>
      <c r="BQ301" s="13">
        <f t="shared" si="723"/>
        <v>0</v>
      </c>
      <c r="BR301" s="13">
        <f t="shared" si="724"/>
        <v>0</v>
      </c>
      <c r="BS301" s="13">
        <f t="shared" si="725"/>
        <v>0</v>
      </c>
      <c r="BT301" s="13">
        <f t="shared" si="726"/>
        <v>0</v>
      </c>
      <c r="BU301" s="13">
        <f t="shared" si="727"/>
        <v>0</v>
      </c>
      <c r="BV301" s="13">
        <f t="shared" si="728"/>
        <v>0</v>
      </c>
      <c r="BW301" s="13">
        <f t="shared" si="729"/>
        <v>0</v>
      </c>
      <c r="BX301" s="13">
        <f t="shared" si="730"/>
        <v>0</v>
      </c>
      <c r="BY301" s="13">
        <f t="shared" si="731"/>
        <v>0</v>
      </c>
      <c r="BZ301" s="13">
        <f t="shared" si="732"/>
        <v>0</v>
      </c>
      <c r="CA301" s="13">
        <f t="shared" si="733"/>
        <v>0</v>
      </c>
      <c r="CB301" s="13">
        <f t="shared" si="734"/>
        <v>0</v>
      </c>
      <c r="CC301" s="13">
        <f t="shared" si="735"/>
        <v>0</v>
      </c>
      <c r="CD301" s="13">
        <f t="shared" si="736"/>
        <v>0</v>
      </c>
      <c r="CE301" s="13">
        <f t="shared" si="737"/>
        <v>0</v>
      </c>
      <c r="CF301" s="13">
        <f t="shared" si="738"/>
        <v>0</v>
      </c>
      <c r="CG301" s="13">
        <f t="shared" si="739"/>
        <v>0</v>
      </c>
      <c r="CH301" s="13">
        <f t="shared" si="740"/>
        <v>0</v>
      </c>
      <c r="CI301" s="13">
        <f t="shared" si="741"/>
        <v>0</v>
      </c>
      <c r="CJ301" s="13">
        <f t="shared" si="742"/>
        <v>0</v>
      </c>
      <c r="CK301" s="13">
        <f t="shared" si="743"/>
        <v>0</v>
      </c>
      <c r="CL301" s="13">
        <f t="shared" si="744"/>
        <v>0</v>
      </c>
      <c r="CM301" s="13">
        <f t="shared" si="745"/>
        <v>0</v>
      </c>
      <c r="CN301" s="13">
        <f t="shared" si="746"/>
        <v>0</v>
      </c>
      <c r="CO301" s="13">
        <f t="shared" si="747"/>
        <v>0</v>
      </c>
      <c r="CP301" s="13">
        <f t="shared" si="748"/>
        <v>0</v>
      </c>
      <c r="CQ301" s="13">
        <f t="shared" si="749"/>
        <v>0</v>
      </c>
      <c r="CR301" s="13">
        <f t="shared" si="750"/>
        <v>0</v>
      </c>
      <c r="CS301" s="13">
        <f t="shared" si="751"/>
        <v>0</v>
      </c>
      <c r="CT301" s="13">
        <f t="shared" si="752"/>
        <v>0</v>
      </c>
      <c r="CU301" s="13">
        <f t="shared" si="753"/>
        <v>0</v>
      </c>
      <c r="CV301" s="13">
        <f t="shared" si="754"/>
        <v>0</v>
      </c>
      <c r="CW301" s="13">
        <f t="shared" si="755"/>
        <v>0</v>
      </c>
      <c r="CX301" s="13">
        <f t="shared" si="756"/>
        <v>0</v>
      </c>
      <c r="CY301" s="13">
        <f t="shared" si="757"/>
        <v>0</v>
      </c>
      <c r="CZ301" s="13">
        <f t="shared" si="758"/>
        <v>0</v>
      </c>
      <c r="DA301" s="13">
        <f t="shared" si="759"/>
        <v>0</v>
      </c>
      <c r="DB301" s="13">
        <f t="shared" si="760"/>
        <v>0</v>
      </c>
      <c r="DC301" s="13">
        <f t="shared" si="761"/>
        <v>0</v>
      </c>
      <c r="DD301" s="13">
        <f t="shared" si="762"/>
        <v>0</v>
      </c>
      <c r="DE301" s="13">
        <f t="shared" si="763"/>
        <v>0</v>
      </c>
      <c r="DF301" s="13">
        <f t="shared" si="764"/>
        <v>0</v>
      </c>
      <c r="DG301" s="13">
        <f t="shared" si="765"/>
        <v>0</v>
      </c>
      <c r="DH301" s="13">
        <f t="shared" si="766"/>
        <v>0</v>
      </c>
      <c r="DI301" s="13">
        <f t="shared" si="767"/>
        <v>0</v>
      </c>
      <c r="DJ301" s="13">
        <f t="shared" si="768"/>
        <v>0</v>
      </c>
      <c r="DK301" s="13">
        <f t="shared" si="769"/>
        <v>1</v>
      </c>
      <c r="DL301" s="13">
        <f t="shared" si="770"/>
        <v>0</v>
      </c>
      <c r="DM301" s="13">
        <f t="shared" si="771"/>
        <v>0</v>
      </c>
      <c r="DN301" s="13">
        <f t="shared" si="772"/>
        <v>0</v>
      </c>
      <c r="DO301" s="13">
        <f t="shared" si="773"/>
        <v>0</v>
      </c>
      <c r="DP301" s="13">
        <f t="shared" si="774"/>
        <v>0</v>
      </c>
      <c r="DQ301" s="13">
        <f t="shared" si="775"/>
        <v>0</v>
      </c>
      <c r="DR301" s="13">
        <f t="shared" si="776"/>
        <v>0</v>
      </c>
      <c r="DS301" s="13">
        <f t="shared" si="777"/>
        <v>0</v>
      </c>
      <c r="DT301" s="13">
        <f t="shared" si="778"/>
        <v>0</v>
      </c>
      <c r="DU301" s="13">
        <f t="shared" si="779"/>
        <v>0</v>
      </c>
      <c r="DV301" s="13">
        <f t="shared" si="780"/>
        <v>0</v>
      </c>
      <c r="DW301" s="13">
        <f t="shared" si="781"/>
        <v>0</v>
      </c>
      <c r="DX301" s="13">
        <f t="shared" si="782"/>
        <v>0</v>
      </c>
      <c r="DY301" s="13">
        <f t="shared" si="783"/>
        <v>0</v>
      </c>
      <c r="DZ301" s="13">
        <f t="shared" si="784"/>
        <v>0</v>
      </c>
      <c r="EA301" s="13">
        <f t="shared" si="785"/>
        <v>0</v>
      </c>
      <c r="EB301" s="13">
        <f t="shared" si="786"/>
        <v>0</v>
      </c>
      <c r="EC301" s="13">
        <f t="shared" si="787"/>
        <v>0</v>
      </c>
      <c r="ED301" s="13">
        <f t="shared" si="788"/>
        <v>0</v>
      </c>
      <c r="EE301" s="13">
        <f t="shared" si="789"/>
        <v>0</v>
      </c>
      <c r="EF301" s="13">
        <f t="shared" si="790"/>
        <v>0</v>
      </c>
      <c r="EG301" s="13">
        <f t="shared" si="791"/>
        <v>0</v>
      </c>
      <c r="EH301" s="13">
        <f t="shared" si="792"/>
        <v>0</v>
      </c>
      <c r="EI301" s="13">
        <f t="shared" si="793"/>
        <v>0</v>
      </c>
      <c r="EJ301" s="13">
        <f t="shared" si="794"/>
        <v>0</v>
      </c>
      <c r="EK301" s="13">
        <f t="shared" si="795"/>
        <v>0</v>
      </c>
      <c r="EL301" s="13">
        <f t="shared" si="796"/>
        <v>0</v>
      </c>
      <c r="EM301" s="13">
        <f t="shared" si="797"/>
        <v>0</v>
      </c>
      <c r="EN301" s="13">
        <f t="shared" si="798"/>
        <v>0</v>
      </c>
      <c r="EO301" s="13">
        <f t="shared" si="799"/>
        <v>0</v>
      </c>
      <c r="EP301" s="13">
        <f t="shared" si="800"/>
        <v>0</v>
      </c>
      <c r="EQ301" s="13">
        <f t="shared" si="801"/>
        <v>0</v>
      </c>
      <c r="ER301" s="13">
        <f t="shared" si="802"/>
        <v>0</v>
      </c>
      <c r="ES301" s="13">
        <f t="shared" si="803"/>
        <v>0</v>
      </c>
      <c r="ET301" s="13">
        <f t="shared" si="804"/>
        <v>0</v>
      </c>
      <c r="EU301" s="13">
        <f t="shared" si="805"/>
        <v>0</v>
      </c>
      <c r="EV301" s="13">
        <f t="shared" si="806"/>
        <v>0</v>
      </c>
      <c r="EW301" s="13">
        <f t="shared" si="807"/>
        <v>0</v>
      </c>
      <c r="EX301" s="13">
        <f t="shared" si="808"/>
        <v>0</v>
      </c>
      <c r="EY301" s="13">
        <f t="shared" si="809"/>
        <v>0</v>
      </c>
      <c r="EZ301" s="13">
        <f t="shared" si="810"/>
        <v>0</v>
      </c>
      <c r="FA301" s="13">
        <f t="shared" si="811"/>
        <v>0</v>
      </c>
      <c r="FB301" s="13">
        <f t="shared" si="812"/>
        <v>0</v>
      </c>
      <c r="FC301" s="13">
        <f t="shared" si="813"/>
        <v>0</v>
      </c>
      <c r="FD301" s="13">
        <f t="shared" si="814"/>
        <v>0</v>
      </c>
      <c r="FE301" s="13">
        <f t="shared" si="815"/>
        <v>0</v>
      </c>
      <c r="FF301" s="13">
        <f t="shared" si="816"/>
        <v>0</v>
      </c>
      <c r="FG301" s="13">
        <f t="shared" si="817"/>
        <v>0</v>
      </c>
      <c r="FH301" s="13">
        <f t="shared" si="818"/>
        <v>0</v>
      </c>
      <c r="FI301" s="13">
        <f t="shared" si="819"/>
        <v>0</v>
      </c>
      <c r="FJ301" s="13">
        <f t="shared" si="820"/>
        <v>0</v>
      </c>
      <c r="FK301" s="13">
        <f t="shared" si="821"/>
        <v>0</v>
      </c>
      <c r="FL301" s="13">
        <f t="shared" si="822"/>
        <v>0</v>
      </c>
      <c r="FM301" s="13">
        <f t="shared" si="823"/>
        <v>0</v>
      </c>
      <c r="FN301" s="13">
        <f t="shared" si="824"/>
        <v>0</v>
      </c>
      <c r="FO301" s="13">
        <f t="shared" si="825"/>
        <v>0</v>
      </c>
      <c r="FP301" s="13">
        <f t="shared" si="826"/>
        <v>0</v>
      </c>
      <c r="FQ301" s="13">
        <f t="shared" si="827"/>
        <v>0</v>
      </c>
      <c r="FR301" s="13">
        <f t="shared" si="828"/>
        <v>0</v>
      </c>
      <c r="FS301" s="13">
        <f t="shared" si="829"/>
        <v>0</v>
      </c>
      <c r="FT301" s="13">
        <f t="shared" si="830"/>
        <v>0</v>
      </c>
      <c r="FU301" s="13">
        <f t="shared" si="831"/>
        <v>0</v>
      </c>
      <c r="FV301" s="13">
        <f t="shared" si="832"/>
        <v>0</v>
      </c>
      <c r="FW301" s="13">
        <f t="shared" si="833"/>
        <v>0</v>
      </c>
      <c r="FX301" s="13">
        <f t="shared" si="834"/>
        <v>0</v>
      </c>
      <c r="FY301" s="13">
        <f t="shared" si="835"/>
        <v>0</v>
      </c>
      <c r="FZ301" s="13">
        <f t="shared" si="836"/>
        <v>0</v>
      </c>
      <c r="GA301" s="13">
        <f t="shared" si="837"/>
        <v>0</v>
      </c>
      <c r="GB301" s="13">
        <f t="shared" si="838"/>
        <v>0</v>
      </c>
      <c r="GC301" s="13">
        <f t="shared" si="839"/>
        <v>0</v>
      </c>
      <c r="GD301" s="13">
        <f t="shared" si="840"/>
        <v>0</v>
      </c>
      <c r="GE301" s="13">
        <f t="shared" si="841"/>
        <v>0</v>
      </c>
      <c r="GF301" s="13">
        <f t="shared" si="842"/>
        <v>0</v>
      </c>
      <c r="GG301" s="13">
        <f t="shared" si="843"/>
        <v>0</v>
      </c>
      <c r="GH301" s="30">
        <f t="shared" si="844"/>
        <v>2</v>
      </c>
    </row>
    <row r="302" spans="1:190">
      <c r="A302" s="2">
        <f>'database including 834 studies'!A302</f>
        <v>301</v>
      </c>
      <c r="B302" s="2">
        <f>'database including 834 studies'!J302</f>
        <v>1</v>
      </c>
      <c r="C302" s="2">
        <f>'database including 834 studies'!K302</f>
        <v>3</v>
      </c>
      <c r="D302" s="2">
        <f>'database including 834 studies'!L302</f>
        <v>1</v>
      </c>
      <c r="E302" s="2">
        <f>'database including 834 studies'!M302</f>
        <v>1</v>
      </c>
      <c r="F302" s="2">
        <f>'database including 834 studies'!N302</f>
        <v>0</v>
      </c>
      <c r="G302" s="2">
        <f>'database including 834 studies'!O302</f>
        <v>0</v>
      </c>
      <c r="H302" s="2">
        <f>'database including 834 studies'!P302</f>
        <v>1</v>
      </c>
      <c r="I302" s="2">
        <f>'database including 834 studies'!Q302</f>
        <v>0</v>
      </c>
      <c r="J302" s="2">
        <f>'database including 834 studies'!R302</f>
        <v>2022</v>
      </c>
      <c r="K302" s="29">
        <f>'database including 834 studies'!A832</f>
        <v>831</v>
      </c>
      <c r="L302" s="2">
        <f>'database including 834 studies'!J832</f>
        <v>0</v>
      </c>
      <c r="M302" s="2">
        <f>'database including 834 studies'!K832</f>
        <v>0</v>
      </c>
      <c r="N302" s="2">
        <f>'database including 834 studies'!L832</f>
        <v>0</v>
      </c>
      <c r="O302" s="2">
        <f>'database including 834 studies'!M832</f>
        <v>0</v>
      </c>
      <c r="P302" s="2">
        <f>'database including 834 studies'!N832</f>
        <v>0</v>
      </c>
      <c r="Q302" s="2">
        <f>'database including 834 studies'!O832</f>
        <v>0</v>
      </c>
      <c r="R302" s="2">
        <f>'database including 834 studies'!P832</f>
        <v>0</v>
      </c>
      <c r="S302" s="2">
        <f>'database including 834 studies'!Q832</f>
        <v>0</v>
      </c>
      <c r="T302" s="2">
        <f>'database including 834 studies'!R832</f>
        <v>2020</v>
      </c>
      <c r="V302" s="13">
        <f t="shared" si="676"/>
        <v>0</v>
      </c>
      <c r="W302" s="13">
        <f t="shared" si="677"/>
        <v>0</v>
      </c>
      <c r="X302" s="13">
        <f t="shared" si="678"/>
        <v>0</v>
      </c>
      <c r="Y302" s="13">
        <f t="shared" si="679"/>
        <v>0</v>
      </c>
      <c r="Z302" s="13">
        <f t="shared" si="680"/>
        <v>0</v>
      </c>
      <c r="AA302" s="13">
        <f t="shared" si="681"/>
        <v>0</v>
      </c>
      <c r="AB302" s="13">
        <f t="shared" si="682"/>
        <v>0</v>
      </c>
      <c r="AC302" s="13">
        <f t="shared" si="683"/>
        <v>0</v>
      </c>
      <c r="AD302" s="13">
        <f t="shared" si="684"/>
        <v>0</v>
      </c>
      <c r="AE302" s="13">
        <f t="shared" si="685"/>
        <v>0</v>
      </c>
      <c r="AF302" s="13">
        <f t="shared" si="686"/>
        <v>0</v>
      </c>
      <c r="AG302" s="13">
        <f t="shared" si="687"/>
        <v>0</v>
      </c>
      <c r="AH302" s="13">
        <f t="shared" si="688"/>
        <v>0</v>
      </c>
      <c r="AI302" s="13">
        <f t="shared" si="689"/>
        <v>0</v>
      </c>
      <c r="AJ302" s="13">
        <f t="shared" si="690"/>
        <v>0</v>
      </c>
      <c r="AK302" s="13">
        <f t="shared" si="691"/>
        <v>0</v>
      </c>
      <c r="AL302" s="13">
        <f t="shared" si="692"/>
        <v>0</v>
      </c>
      <c r="AM302" s="13">
        <f t="shared" si="693"/>
        <v>0</v>
      </c>
      <c r="AN302" s="13">
        <f t="shared" si="694"/>
        <v>0</v>
      </c>
      <c r="AO302" s="13">
        <f t="shared" si="695"/>
        <v>0</v>
      </c>
      <c r="AP302" s="13">
        <f t="shared" si="696"/>
        <v>0</v>
      </c>
      <c r="AQ302" s="13">
        <f t="shared" si="697"/>
        <v>0</v>
      </c>
      <c r="AR302" s="13">
        <f t="shared" si="698"/>
        <v>0</v>
      </c>
      <c r="AS302" s="13">
        <f t="shared" si="699"/>
        <v>0</v>
      </c>
      <c r="AT302" s="13">
        <f t="shared" si="700"/>
        <v>0</v>
      </c>
      <c r="AU302" s="13">
        <f t="shared" si="701"/>
        <v>0</v>
      </c>
      <c r="AV302" s="13">
        <f t="shared" si="702"/>
        <v>0</v>
      </c>
      <c r="AW302" s="13">
        <f t="shared" si="703"/>
        <v>0</v>
      </c>
      <c r="AX302" s="13">
        <f t="shared" si="704"/>
        <v>0</v>
      </c>
      <c r="AY302" s="13">
        <f t="shared" si="705"/>
        <v>0</v>
      </c>
      <c r="AZ302" s="13">
        <f t="shared" si="706"/>
        <v>0</v>
      </c>
      <c r="BA302" s="13">
        <f t="shared" si="707"/>
        <v>0</v>
      </c>
      <c r="BB302" s="13">
        <f t="shared" si="708"/>
        <v>0</v>
      </c>
      <c r="BC302" s="13">
        <f t="shared" si="709"/>
        <v>0</v>
      </c>
      <c r="BD302" s="13">
        <f t="shared" si="710"/>
        <v>0</v>
      </c>
      <c r="BE302" s="13">
        <f t="shared" si="711"/>
        <v>0</v>
      </c>
      <c r="BF302" s="13">
        <f t="shared" si="712"/>
        <v>0</v>
      </c>
      <c r="BG302" s="13">
        <f t="shared" si="713"/>
        <v>0</v>
      </c>
      <c r="BH302" s="13">
        <f t="shared" si="714"/>
        <v>0</v>
      </c>
      <c r="BI302" s="13">
        <f t="shared" si="715"/>
        <v>0</v>
      </c>
      <c r="BJ302" s="13">
        <f t="shared" si="716"/>
        <v>0</v>
      </c>
      <c r="BK302" s="13">
        <f t="shared" si="717"/>
        <v>0</v>
      </c>
      <c r="BL302" s="13">
        <f t="shared" si="718"/>
        <v>0</v>
      </c>
      <c r="BM302" s="13">
        <f t="shared" si="719"/>
        <v>0</v>
      </c>
      <c r="BN302" s="13">
        <f t="shared" si="720"/>
        <v>0</v>
      </c>
      <c r="BO302" s="13">
        <f t="shared" si="721"/>
        <v>0</v>
      </c>
      <c r="BP302" s="13">
        <f t="shared" si="722"/>
        <v>0</v>
      </c>
      <c r="BQ302" s="13">
        <f t="shared" si="723"/>
        <v>1</v>
      </c>
      <c r="BR302" s="13">
        <f t="shared" si="724"/>
        <v>0</v>
      </c>
      <c r="BS302" s="13">
        <f t="shared" si="725"/>
        <v>0</v>
      </c>
      <c r="BT302" s="13">
        <f t="shared" si="726"/>
        <v>0</v>
      </c>
      <c r="BU302" s="13">
        <f t="shared" si="727"/>
        <v>0</v>
      </c>
      <c r="BV302" s="13">
        <f t="shared" si="728"/>
        <v>0</v>
      </c>
      <c r="BW302" s="13">
        <f t="shared" si="729"/>
        <v>0</v>
      </c>
      <c r="BX302" s="13">
        <f t="shared" si="730"/>
        <v>0</v>
      </c>
      <c r="BY302" s="13">
        <f t="shared" si="731"/>
        <v>0</v>
      </c>
      <c r="BZ302" s="13">
        <f t="shared" si="732"/>
        <v>0</v>
      </c>
      <c r="CA302" s="13">
        <f t="shared" si="733"/>
        <v>0</v>
      </c>
      <c r="CB302" s="13">
        <f t="shared" si="734"/>
        <v>0</v>
      </c>
      <c r="CC302" s="13">
        <f t="shared" si="735"/>
        <v>0</v>
      </c>
      <c r="CD302" s="13">
        <f t="shared" si="736"/>
        <v>0</v>
      </c>
      <c r="CE302" s="13">
        <f t="shared" si="737"/>
        <v>0</v>
      </c>
      <c r="CF302" s="13">
        <f t="shared" si="738"/>
        <v>0</v>
      </c>
      <c r="CG302" s="13">
        <f t="shared" si="739"/>
        <v>0</v>
      </c>
      <c r="CH302" s="13">
        <f t="shared" si="740"/>
        <v>0</v>
      </c>
      <c r="CI302" s="13">
        <f t="shared" si="741"/>
        <v>0</v>
      </c>
      <c r="CJ302" s="13">
        <f t="shared" si="742"/>
        <v>0</v>
      </c>
      <c r="CK302" s="13">
        <f t="shared" si="743"/>
        <v>0</v>
      </c>
      <c r="CL302" s="13">
        <f t="shared" si="744"/>
        <v>0</v>
      </c>
      <c r="CM302" s="13">
        <f t="shared" si="745"/>
        <v>0</v>
      </c>
      <c r="CN302" s="13">
        <f t="shared" si="746"/>
        <v>0</v>
      </c>
      <c r="CO302" s="13">
        <f t="shared" si="747"/>
        <v>0</v>
      </c>
      <c r="CP302" s="13">
        <f t="shared" si="748"/>
        <v>0</v>
      </c>
      <c r="CQ302" s="13">
        <f t="shared" si="749"/>
        <v>0</v>
      </c>
      <c r="CR302" s="13">
        <f t="shared" si="750"/>
        <v>0</v>
      </c>
      <c r="CS302" s="13">
        <f t="shared" si="751"/>
        <v>0</v>
      </c>
      <c r="CT302" s="13">
        <f t="shared" si="752"/>
        <v>0</v>
      </c>
      <c r="CU302" s="13">
        <f t="shared" si="753"/>
        <v>0</v>
      </c>
      <c r="CV302" s="13">
        <f t="shared" si="754"/>
        <v>0</v>
      </c>
      <c r="CW302" s="13">
        <f t="shared" si="755"/>
        <v>0</v>
      </c>
      <c r="CX302" s="13">
        <f t="shared" si="756"/>
        <v>0</v>
      </c>
      <c r="CY302" s="13">
        <f t="shared" si="757"/>
        <v>0</v>
      </c>
      <c r="CZ302" s="13">
        <f t="shared" si="758"/>
        <v>0</v>
      </c>
      <c r="DA302" s="13">
        <f t="shared" si="759"/>
        <v>0</v>
      </c>
      <c r="DB302" s="13">
        <f t="shared" si="760"/>
        <v>0</v>
      </c>
      <c r="DC302" s="13">
        <f t="shared" si="761"/>
        <v>0</v>
      </c>
      <c r="DD302" s="13">
        <f t="shared" si="762"/>
        <v>0</v>
      </c>
      <c r="DE302" s="13">
        <f t="shared" si="763"/>
        <v>0</v>
      </c>
      <c r="DF302" s="13">
        <f t="shared" si="764"/>
        <v>0</v>
      </c>
      <c r="DG302" s="13">
        <f t="shared" si="765"/>
        <v>0</v>
      </c>
      <c r="DH302" s="13">
        <f t="shared" si="766"/>
        <v>0</v>
      </c>
      <c r="DI302" s="13">
        <f t="shared" si="767"/>
        <v>0</v>
      </c>
      <c r="DJ302" s="13">
        <f t="shared" si="768"/>
        <v>0</v>
      </c>
      <c r="DK302" s="13">
        <f t="shared" si="769"/>
        <v>1</v>
      </c>
      <c r="DL302" s="13">
        <f t="shared" si="770"/>
        <v>0</v>
      </c>
      <c r="DM302" s="13">
        <f t="shared" si="771"/>
        <v>0</v>
      </c>
      <c r="DN302" s="13">
        <f t="shared" si="772"/>
        <v>0</v>
      </c>
      <c r="DO302" s="13">
        <f t="shared" si="773"/>
        <v>0</v>
      </c>
      <c r="DP302" s="13">
        <f t="shared" si="774"/>
        <v>0</v>
      </c>
      <c r="DQ302" s="13">
        <f t="shared" si="775"/>
        <v>0</v>
      </c>
      <c r="DR302" s="13">
        <f t="shared" si="776"/>
        <v>0</v>
      </c>
      <c r="DS302" s="13">
        <f t="shared" si="777"/>
        <v>0</v>
      </c>
      <c r="DT302" s="13">
        <f t="shared" si="778"/>
        <v>0</v>
      </c>
      <c r="DU302" s="13">
        <f t="shared" si="779"/>
        <v>0</v>
      </c>
      <c r="DV302" s="13">
        <f t="shared" si="780"/>
        <v>0</v>
      </c>
      <c r="DW302" s="13">
        <f t="shared" si="781"/>
        <v>0</v>
      </c>
      <c r="DX302" s="13">
        <f t="shared" si="782"/>
        <v>0</v>
      </c>
      <c r="DY302" s="13">
        <f t="shared" si="783"/>
        <v>0</v>
      </c>
      <c r="DZ302" s="13">
        <f t="shared" si="784"/>
        <v>0</v>
      </c>
      <c r="EA302" s="13">
        <f t="shared" si="785"/>
        <v>0</v>
      </c>
      <c r="EB302" s="13">
        <f t="shared" si="786"/>
        <v>0</v>
      </c>
      <c r="EC302" s="13">
        <f t="shared" si="787"/>
        <v>0</v>
      </c>
      <c r="ED302" s="13">
        <f t="shared" si="788"/>
        <v>0</v>
      </c>
      <c r="EE302" s="13">
        <f t="shared" si="789"/>
        <v>0</v>
      </c>
      <c r="EF302" s="13">
        <f t="shared" si="790"/>
        <v>0</v>
      </c>
      <c r="EG302" s="13">
        <f t="shared" si="791"/>
        <v>0</v>
      </c>
      <c r="EH302" s="13">
        <f t="shared" si="792"/>
        <v>0</v>
      </c>
      <c r="EI302" s="13">
        <f t="shared" si="793"/>
        <v>0</v>
      </c>
      <c r="EJ302" s="13">
        <f t="shared" si="794"/>
        <v>0</v>
      </c>
      <c r="EK302" s="13">
        <f t="shared" si="795"/>
        <v>0</v>
      </c>
      <c r="EL302" s="13">
        <f t="shared" si="796"/>
        <v>0</v>
      </c>
      <c r="EM302" s="13">
        <f t="shared" si="797"/>
        <v>0</v>
      </c>
      <c r="EN302" s="13">
        <f t="shared" si="798"/>
        <v>0</v>
      </c>
      <c r="EO302" s="13">
        <f t="shared" si="799"/>
        <v>0</v>
      </c>
      <c r="EP302" s="13">
        <f t="shared" si="800"/>
        <v>0</v>
      </c>
      <c r="EQ302" s="13">
        <f t="shared" si="801"/>
        <v>0</v>
      </c>
      <c r="ER302" s="13">
        <f t="shared" si="802"/>
        <v>0</v>
      </c>
      <c r="ES302" s="13">
        <f t="shared" si="803"/>
        <v>0</v>
      </c>
      <c r="ET302" s="13">
        <f t="shared" si="804"/>
        <v>0</v>
      </c>
      <c r="EU302" s="13">
        <f t="shared" si="805"/>
        <v>0</v>
      </c>
      <c r="EV302" s="13">
        <f t="shared" si="806"/>
        <v>0</v>
      </c>
      <c r="EW302" s="13">
        <f t="shared" si="807"/>
        <v>0</v>
      </c>
      <c r="EX302" s="13">
        <f t="shared" si="808"/>
        <v>0</v>
      </c>
      <c r="EY302" s="13">
        <f t="shared" si="809"/>
        <v>0</v>
      </c>
      <c r="EZ302" s="13">
        <f t="shared" si="810"/>
        <v>0</v>
      </c>
      <c r="FA302" s="13">
        <f t="shared" si="811"/>
        <v>0</v>
      </c>
      <c r="FB302" s="13">
        <f t="shared" si="812"/>
        <v>0</v>
      </c>
      <c r="FC302" s="13">
        <f t="shared" si="813"/>
        <v>0</v>
      </c>
      <c r="FD302" s="13">
        <f t="shared" si="814"/>
        <v>0</v>
      </c>
      <c r="FE302" s="13">
        <f t="shared" si="815"/>
        <v>0</v>
      </c>
      <c r="FF302" s="13">
        <f t="shared" si="816"/>
        <v>0</v>
      </c>
      <c r="FG302" s="13">
        <f t="shared" si="817"/>
        <v>0</v>
      </c>
      <c r="FH302" s="13">
        <f t="shared" si="818"/>
        <v>0</v>
      </c>
      <c r="FI302" s="13">
        <f t="shared" si="819"/>
        <v>0</v>
      </c>
      <c r="FJ302" s="13">
        <f t="shared" si="820"/>
        <v>0</v>
      </c>
      <c r="FK302" s="13">
        <f t="shared" si="821"/>
        <v>0</v>
      </c>
      <c r="FL302" s="13">
        <f t="shared" si="822"/>
        <v>0</v>
      </c>
      <c r="FM302" s="13">
        <f t="shared" si="823"/>
        <v>0</v>
      </c>
      <c r="FN302" s="13">
        <f t="shared" si="824"/>
        <v>0</v>
      </c>
      <c r="FO302" s="13">
        <f t="shared" si="825"/>
        <v>0</v>
      </c>
      <c r="FP302" s="13">
        <f t="shared" si="826"/>
        <v>0</v>
      </c>
      <c r="FQ302" s="13">
        <f t="shared" si="827"/>
        <v>0</v>
      </c>
      <c r="FR302" s="13">
        <f t="shared" si="828"/>
        <v>0</v>
      </c>
      <c r="FS302" s="13">
        <f t="shared" si="829"/>
        <v>0</v>
      </c>
      <c r="FT302" s="13">
        <f t="shared" si="830"/>
        <v>0</v>
      </c>
      <c r="FU302" s="13">
        <f t="shared" si="831"/>
        <v>0</v>
      </c>
      <c r="FV302" s="13">
        <f t="shared" si="832"/>
        <v>0</v>
      </c>
      <c r="FW302" s="13">
        <f t="shared" si="833"/>
        <v>0</v>
      </c>
      <c r="FX302" s="13">
        <f t="shared" si="834"/>
        <v>0</v>
      </c>
      <c r="FY302" s="13">
        <f t="shared" si="835"/>
        <v>0</v>
      </c>
      <c r="FZ302" s="13">
        <f t="shared" si="836"/>
        <v>0</v>
      </c>
      <c r="GA302" s="13">
        <f t="shared" si="837"/>
        <v>0</v>
      </c>
      <c r="GB302" s="13">
        <f t="shared" si="838"/>
        <v>0</v>
      </c>
      <c r="GC302" s="13">
        <f t="shared" si="839"/>
        <v>0</v>
      </c>
      <c r="GD302" s="13">
        <f t="shared" si="840"/>
        <v>0</v>
      </c>
      <c r="GE302" s="13">
        <f t="shared" si="841"/>
        <v>0</v>
      </c>
      <c r="GF302" s="13">
        <f t="shared" si="842"/>
        <v>0</v>
      </c>
      <c r="GG302" s="13">
        <f t="shared" si="843"/>
        <v>0</v>
      </c>
      <c r="GH302" s="30">
        <f t="shared" si="844"/>
        <v>2</v>
      </c>
    </row>
    <row r="303" spans="1:190">
      <c r="A303" s="2">
        <f>'database including 834 studies'!A303</f>
        <v>302</v>
      </c>
      <c r="B303" s="2">
        <f>'database including 834 studies'!J303</f>
        <v>1</v>
      </c>
      <c r="C303" s="2">
        <f>'database including 834 studies'!K303</f>
        <v>3</v>
      </c>
      <c r="D303" s="2">
        <f>'database including 834 studies'!L303</f>
        <v>1</v>
      </c>
      <c r="E303" s="2">
        <f>'database including 834 studies'!M303</f>
        <v>1</v>
      </c>
      <c r="F303" s="2">
        <f>'database including 834 studies'!N303</f>
        <v>1</v>
      </c>
      <c r="G303" s="2">
        <f>'database including 834 studies'!O303</f>
        <v>0</v>
      </c>
      <c r="H303" s="2">
        <f>'database including 834 studies'!P303</f>
        <v>0</v>
      </c>
      <c r="I303" s="2">
        <f>'database including 834 studies'!Q303</f>
        <v>0</v>
      </c>
      <c r="J303" s="2">
        <f>'database including 834 studies'!R303</f>
        <v>2019</v>
      </c>
      <c r="K303" s="29">
        <f>'database including 834 studies'!A833</f>
        <v>832</v>
      </c>
      <c r="L303" s="2">
        <f>'database including 834 studies'!J833</f>
        <v>0</v>
      </c>
      <c r="M303" s="2">
        <f>'database including 834 studies'!K833</f>
        <v>0</v>
      </c>
      <c r="N303" s="2">
        <f>'database including 834 studies'!L833</f>
        <v>0</v>
      </c>
      <c r="O303" s="2">
        <f>'database including 834 studies'!M833</f>
        <v>0</v>
      </c>
      <c r="P303" s="2">
        <f>'database including 834 studies'!N833</f>
        <v>0</v>
      </c>
      <c r="Q303" s="2">
        <f>'database including 834 studies'!O833</f>
        <v>0</v>
      </c>
      <c r="R303" s="2">
        <f>'database including 834 studies'!P833</f>
        <v>0</v>
      </c>
      <c r="S303" s="2">
        <f>'database including 834 studies'!Q833</f>
        <v>0</v>
      </c>
      <c r="T303" s="2">
        <f>'database including 834 studies'!R833</f>
        <v>2021</v>
      </c>
      <c r="V303" s="13">
        <f t="shared" si="676"/>
        <v>0</v>
      </c>
      <c r="W303" s="13">
        <f t="shared" si="677"/>
        <v>0</v>
      </c>
      <c r="X303" s="13">
        <f t="shared" si="678"/>
        <v>0</v>
      </c>
      <c r="Y303" s="13">
        <f t="shared" si="679"/>
        <v>0</v>
      </c>
      <c r="Z303" s="13">
        <f t="shared" si="680"/>
        <v>0</v>
      </c>
      <c r="AA303" s="13">
        <f t="shared" si="681"/>
        <v>0</v>
      </c>
      <c r="AB303" s="13">
        <f t="shared" si="682"/>
        <v>0</v>
      </c>
      <c r="AC303" s="13">
        <f t="shared" si="683"/>
        <v>0</v>
      </c>
      <c r="AD303" s="13">
        <f t="shared" si="684"/>
        <v>0</v>
      </c>
      <c r="AE303" s="13">
        <f t="shared" si="685"/>
        <v>0</v>
      </c>
      <c r="AF303" s="13">
        <f t="shared" si="686"/>
        <v>0</v>
      </c>
      <c r="AG303" s="13">
        <f t="shared" si="687"/>
        <v>0</v>
      </c>
      <c r="AH303" s="13">
        <f t="shared" si="688"/>
        <v>0</v>
      </c>
      <c r="AI303" s="13">
        <f t="shared" si="689"/>
        <v>0</v>
      </c>
      <c r="AJ303" s="13">
        <f t="shared" si="690"/>
        <v>0</v>
      </c>
      <c r="AK303" s="13">
        <f t="shared" si="691"/>
        <v>0</v>
      </c>
      <c r="AL303" s="13">
        <f t="shared" si="692"/>
        <v>0</v>
      </c>
      <c r="AM303" s="13">
        <f t="shared" si="693"/>
        <v>0</v>
      </c>
      <c r="AN303" s="13">
        <f t="shared" si="694"/>
        <v>0</v>
      </c>
      <c r="AO303" s="13">
        <f t="shared" si="695"/>
        <v>0</v>
      </c>
      <c r="AP303" s="13">
        <f t="shared" si="696"/>
        <v>0</v>
      </c>
      <c r="AQ303" s="13">
        <f t="shared" si="697"/>
        <v>0</v>
      </c>
      <c r="AR303" s="13">
        <f t="shared" si="698"/>
        <v>0</v>
      </c>
      <c r="AS303" s="13">
        <f t="shared" si="699"/>
        <v>0</v>
      </c>
      <c r="AT303" s="13">
        <f t="shared" si="700"/>
        <v>0</v>
      </c>
      <c r="AU303" s="13">
        <f t="shared" si="701"/>
        <v>0</v>
      </c>
      <c r="AV303" s="13">
        <f t="shared" si="702"/>
        <v>0</v>
      </c>
      <c r="AW303" s="13">
        <f t="shared" si="703"/>
        <v>0</v>
      </c>
      <c r="AX303" s="13">
        <f t="shared" si="704"/>
        <v>0</v>
      </c>
      <c r="AY303" s="13">
        <f t="shared" si="705"/>
        <v>0</v>
      </c>
      <c r="AZ303" s="13">
        <f t="shared" si="706"/>
        <v>0</v>
      </c>
      <c r="BA303" s="13">
        <f t="shared" si="707"/>
        <v>0</v>
      </c>
      <c r="BB303" s="13">
        <f t="shared" si="708"/>
        <v>0</v>
      </c>
      <c r="BC303" s="13">
        <f t="shared" si="709"/>
        <v>0</v>
      </c>
      <c r="BD303" s="13">
        <f t="shared" si="710"/>
        <v>0</v>
      </c>
      <c r="BE303" s="13">
        <f t="shared" si="711"/>
        <v>0</v>
      </c>
      <c r="BF303" s="13">
        <f t="shared" si="712"/>
        <v>0</v>
      </c>
      <c r="BG303" s="13">
        <f t="shared" si="713"/>
        <v>0</v>
      </c>
      <c r="BH303" s="13">
        <f t="shared" si="714"/>
        <v>0</v>
      </c>
      <c r="BI303" s="13">
        <f t="shared" si="715"/>
        <v>0</v>
      </c>
      <c r="BJ303" s="13">
        <f t="shared" si="716"/>
        <v>0</v>
      </c>
      <c r="BK303" s="13">
        <f t="shared" si="717"/>
        <v>0</v>
      </c>
      <c r="BL303" s="13">
        <f t="shared" si="718"/>
        <v>0</v>
      </c>
      <c r="BM303" s="13">
        <f t="shared" si="719"/>
        <v>0</v>
      </c>
      <c r="BN303" s="13">
        <f t="shared" si="720"/>
        <v>1</v>
      </c>
      <c r="BO303" s="13">
        <f t="shared" si="721"/>
        <v>0</v>
      </c>
      <c r="BP303" s="13">
        <f t="shared" si="722"/>
        <v>0</v>
      </c>
      <c r="BQ303" s="13">
        <f t="shared" si="723"/>
        <v>0</v>
      </c>
      <c r="BR303" s="13">
        <f t="shared" si="724"/>
        <v>0</v>
      </c>
      <c r="BS303" s="13">
        <f t="shared" si="725"/>
        <v>0</v>
      </c>
      <c r="BT303" s="13">
        <f t="shared" si="726"/>
        <v>0</v>
      </c>
      <c r="BU303" s="13">
        <f t="shared" si="727"/>
        <v>0</v>
      </c>
      <c r="BV303" s="13">
        <f t="shared" si="728"/>
        <v>0</v>
      </c>
      <c r="BW303" s="13">
        <f t="shared" si="729"/>
        <v>0</v>
      </c>
      <c r="BX303" s="13">
        <f t="shared" si="730"/>
        <v>0</v>
      </c>
      <c r="BY303" s="13">
        <f t="shared" si="731"/>
        <v>0</v>
      </c>
      <c r="BZ303" s="13">
        <f t="shared" si="732"/>
        <v>0</v>
      </c>
      <c r="CA303" s="13">
        <f t="shared" si="733"/>
        <v>0</v>
      </c>
      <c r="CB303" s="13">
        <f t="shared" si="734"/>
        <v>0</v>
      </c>
      <c r="CC303" s="13">
        <f t="shared" si="735"/>
        <v>0</v>
      </c>
      <c r="CD303" s="13">
        <f t="shared" si="736"/>
        <v>0</v>
      </c>
      <c r="CE303" s="13">
        <f t="shared" si="737"/>
        <v>0</v>
      </c>
      <c r="CF303" s="13">
        <f t="shared" si="738"/>
        <v>0</v>
      </c>
      <c r="CG303" s="13">
        <f t="shared" si="739"/>
        <v>0</v>
      </c>
      <c r="CH303" s="13">
        <f t="shared" si="740"/>
        <v>0</v>
      </c>
      <c r="CI303" s="13">
        <f t="shared" si="741"/>
        <v>0</v>
      </c>
      <c r="CJ303" s="13">
        <f t="shared" si="742"/>
        <v>0</v>
      </c>
      <c r="CK303" s="13">
        <f t="shared" si="743"/>
        <v>0</v>
      </c>
      <c r="CL303" s="13">
        <f t="shared" si="744"/>
        <v>0</v>
      </c>
      <c r="CM303" s="13">
        <f t="shared" si="745"/>
        <v>0</v>
      </c>
      <c r="CN303" s="13">
        <f t="shared" si="746"/>
        <v>0</v>
      </c>
      <c r="CO303" s="13">
        <f t="shared" si="747"/>
        <v>0</v>
      </c>
      <c r="CP303" s="13">
        <f t="shared" si="748"/>
        <v>0</v>
      </c>
      <c r="CQ303" s="13">
        <f t="shared" si="749"/>
        <v>0</v>
      </c>
      <c r="CR303" s="13">
        <f t="shared" si="750"/>
        <v>0</v>
      </c>
      <c r="CS303" s="13">
        <f t="shared" si="751"/>
        <v>0</v>
      </c>
      <c r="CT303" s="13">
        <f t="shared" si="752"/>
        <v>0</v>
      </c>
      <c r="CU303" s="13">
        <f t="shared" si="753"/>
        <v>0</v>
      </c>
      <c r="CV303" s="13">
        <f t="shared" si="754"/>
        <v>0</v>
      </c>
      <c r="CW303" s="13">
        <f t="shared" si="755"/>
        <v>0</v>
      </c>
      <c r="CX303" s="13">
        <f t="shared" si="756"/>
        <v>0</v>
      </c>
      <c r="CY303" s="13">
        <f t="shared" si="757"/>
        <v>0</v>
      </c>
      <c r="CZ303" s="13">
        <f t="shared" si="758"/>
        <v>0</v>
      </c>
      <c r="DA303" s="13">
        <f t="shared" si="759"/>
        <v>0</v>
      </c>
      <c r="DB303" s="13">
        <f t="shared" si="760"/>
        <v>0</v>
      </c>
      <c r="DC303" s="13">
        <f t="shared" si="761"/>
        <v>0</v>
      </c>
      <c r="DD303" s="13">
        <f t="shared" si="762"/>
        <v>0</v>
      </c>
      <c r="DE303" s="13">
        <f t="shared" si="763"/>
        <v>0</v>
      </c>
      <c r="DF303" s="13">
        <f t="shared" si="764"/>
        <v>0</v>
      </c>
      <c r="DG303" s="13">
        <f t="shared" si="765"/>
        <v>0</v>
      </c>
      <c r="DH303" s="13">
        <f t="shared" si="766"/>
        <v>0</v>
      </c>
      <c r="DI303" s="13">
        <f t="shared" si="767"/>
        <v>0</v>
      </c>
      <c r="DJ303" s="13">
        <f t="shared" si="768"/>
        <v>0</v>
      </c>
      <c r="DK303" s="13">
        <f t="shared" si="769"/>
        <v>0</v>
      </c>
      <c r="DL303" s="13">
        <f t="shared" si="770"/>
        <v>1</v>
      </c>
      <c r="DM303" s="13">
        <f t="shared" si="771"/>
        <v>0</v>
      </c>
      <c r="DN303" s="13">
        <f t="shared" si="772"/>
        <v>0</v>
      </c>
      <c r="DO303" s="13">
        <f t="shared" si="773"/>
        <v>0</v>
      </c>
      <c r="DP303" s="13">
        <f t="shared" si="774"/>
        <v>0</v>
      </c>
      <c r="DQ303" s="13">
        <f t="shared" si="775"/>
        <v>0</v>
      </c>
      <c r="DR303" s="13">
        <f t="shared" si="776"/>
        <v>0</v>
      </c>
      <c r="DS303" s="13">
        <f t="shared" si="777"/>
        <v>0</v>
      </c>
      <c r="DT303" s="13">
        <f t="shared" si="778"/>
        <v>0</v>
      </c>
      <c r="DU303" s="13">
        <f t="shared" si="779"/>
        <v>0</v>
      </c>
      <c r="DV303" s="13">
        <f t="shared" si="780"/>
        <v>0</v>
      </c>
      <c r="DW303" s="13">
        <f t="shared" si="781"/>
        <v>0</v>
      </c>
      <c r="DX303" s="13">
        <f t="shared" si="782"/>
        <v>0</v>
      </c>
      <c r="DY303" s="13">
        <f t="shared" si="783"/>
        <v>0</v>
      </c>
      <c r="DZ303" s="13">
        <f t="shared" si="784"/>
        <v>0</v>
      </c>
      <c r="EA303" s="13">
        <f t="shared" si="785"/>
        <v>0</v>
      </c>
      <c r="EB303" s="13">
        <f t="shared" si="786"/>
        <v>0</v>
      </c>
      <c r="EC303" s="13">
        <f t="shared" si="787"/>
        <v>0</v>
      </c>
      <c r="ED303" s="13">
        <f t="shared" si="788"/>
        <v>0</v>
      </c>
      <c r="EE303" s="13">
        <f t="shared" si="789"/>
        <v>0</v>
      </c>
      <c r="EF303" s="13">
        <f t="shared" si="790"/>
        <v>0</v>
      </c>
      <c r="EG303" s="13">
        <f t="shared" si="791"/>
        <v>0</v>
      </c>
      <c r="EH303" s="13">
        <f t="shared" si="792"/>
        <v>0</v>
      </c>
      <c r="EI303" s="13">
        <f t="shared" si="793"/>
        <v>0</v>
      </c>
      <c r="EJ303" s="13">
        <f t="shared" si="794"/>
        <v>0</v>
      </c>
      <c r="EK303" s="13">
        <f t="shared" si="795"/>
        <v>0</v>
      </c>
      <c r="EL303" s="13">
        <f t="shared" si="796"/>
        <v>0</v>
      </c>
      <c r="EM303" s="13">
        <f t="shared" si="797"/>
        <v>0</v>
      </c>
      <c r="EN303" s="13">
        <f t="shared" si="798"/>
        <v>0</v>
      </c>
      <c r="EO303" s="13">
        <f t="shared" si="799"/>
        <v>0</v>
      </c>
      <c r="EP303" s="13">
        <f t="shared" si="800"/>
        <v>0</v>
      </c>
      <c r="EQ303" s="13">
        <f t="shared" si="801"/>
        <v>0</v>
      </c>
      <c r="ER303" s="13">
        <f t="shared" si="802"/>
        <v>0</v>
      </c>
      <c r="ES303" s="13">
        <f t="shared" si="803"/>
        <v>0</v>
      </c>
      <c r="ET303" s="13">
        <f t="shared" si="804"/>
        <v>0</v>
      </c>
      <c r="EU303" s="13">
        <f t="shared" si="805"/>
        <v>0</v>
      </c>
      <c r="EV303" s="13">
        <f t="shared" si="806"/>
        <v>0</v>
      </c>
      <c r="EW303" s="13">
        <f t="shared" si="807"/>
        <v>0</v>
      </c>
      <c r="EX303" s="13">
        <f t="shared" si="808"/>
        <v>0</v>
      </c>
      <c r="EY303" s="13">
        <f t="shared" si="809"/>
        <v>0</v>
      </c>
      <c r="EZ303" s="13">
        <f t="shared" si="810"/>
        <v>0</v>
      </c>
      <c r="FA303" s="13">
        <f t="shared" si="811"/>
        <v>0</v>
      </c>
      <c r="FB303" s="13">
        <f t="shared" si="812"/>
        <v>0</v>
      </c>
      <c r="FC303" s="13">
        <f t="shared" si="813"/>
        <v>0</v>
      </c>
      <c r="FD303" s="13">
        <f t="shared" si="814"/>
        <v>0</v>
      </c>
      <c r="FE303" s="13">
        <f t="shared" si="815"/>
        <v>0</v>
      </c>
      <c r="FF303" s="13">
        <f t="shared" si="816"/>
        <v>0</v>
      </c>
      <c r="FG303" s="13">
        <f t="shared" si="817"/>
        <v>0</v>
      </c>
      <c r="FH303" s="13">
        <f t="shared" si="818"/>
        <v>0</v>
      </c>
      <c r="FI303" s="13">
        <f t="shared" si="819"/>
        <v>0</v>
      </c>
      <c r="FJ303" s="13">
        <f t="shared" si="820"/>
        <v>0</v>
      </c>
      <c r="FK303" s="13">
        <f t="shared" si="821"/>
        <v>0</v>
      </c>
      <c r="FL303" s="13">
        <f t="shared" si="822"/>
        <v>0</v>
      </c>
      <c r="FM303" s="13">
        <f t="shared" si="823"/>
        <v>0</v>
      </c>
      <c r="FN303" s="13">
        <f t="shared" si="824"/>
        <v>0</v>
      </c>
      <c r="FO303" s="13">
        <f t="shared" si="825"/>
        <v>0</v>
      </c>
      <c r="FP303" s="13">
        <f t="shared" si="826"/>
        <v>0</v>
      </c>
      <c r="FQ303" s="13">
        <f t="shared" si="827"/>
        <v>0</v>
      </c>
      <c r="FR303" s="13">
        <f t="shared" si="828"/>
        <v>0</v>
      </c>
      <c r="FS303" s="13">
        <f t="shared" si="829"/>
        <v>0</v>
      </c>
      <c r="FT303" s="13">
        <f t="shared" si="830"/>
        <v>0</v>
      </c>
      <c r="FU303" s="13">
        <f t="shared" si="831"/>
        <v>0</v>
      </c>
      <c r="FV303" s="13">
        <f t="shared" si="832"/>
        <v>0</v>
      </c>
      <c r="FW303" s="13">
        <f t="shared" si="833"/>
        <v>0</v>
      </c>
      <c r="FX303" s="13">
        <f t="shared" si="834"/>
        <v>0</v>
      </c>
      <c r="FY303" s="13">
        <f t="shared" si="835"/>
        <v>0</v>
      </c>
      <c r="FZ303" s="13">
        <f t="shared" si="836"/>
        <v>0</v>
      </c>
      <c r="GA303" s="13">
        <f t="shared" si="837"/>
        <v>0</v>
      </c>
      <c r="GB303" s="13">
        <f t="shared" si="838"/>
        <v>0</v>
      </c>
      <c r="GC303" s="13">
        <f t="shared" si="839"/>
        <v>0</v>
      </c>
      <c r="GD303" s="13">
        <f t="shared" si="840"/>
        <v>0</v>
      </c>
      <c r="GE303" s="13">
        <f t="shared" si="841"/>
        <v>0</v>
      </c>
      <c r="GF303" s="13">
        <f t="shared" si="842"/>
        <v>0</v>
      </c>
      <c r="GG303" s="13">
        <f t="shared" si="843"/>
        <v>0</v>
      </c>
      <c r="GH303" s="30">
        <f t="shared" si="844"/>
        <v>2</v>
      </c>
    </row>
    <row r="304" spans="1:190">
      <c r="A304" s="2">
        <f>'database including 834 studies'!A304</f>
        <v>303</v>
      </c>
      <c r="B304" s="2">
        <f>'database including 834 studies'!J304</f>
        <v>1</v>
      </c>
      <c r="C304" s="2">
        <f>'database including 834 studies'!K304</f>
        <v>3</v>
      </c>
      <c r="D304" s="2">
        <f>'database including 834 studies'!L304</f>
        <v>0</v>
      </c>
      <c r="E304" s="2">
        <f>'database including 834 studies'!M304</f>
        <v>1</v>
      </c>
      <c r="F304" s="2">
        <f>'database including 834 studies'!N304</f>
        <v>1</v>
      </c>
      <c r="G304" s="2">
        <f>'database including 834 studies'!O304</f>
        <v>1</v>
      </c>
      <c r="H304" s="2">
        <f>'database including 834 studies'!P304</f>
        <v>0</v>
      </c>
      <c r="I304" s="2">
        <f>'database including 834 studies'!Q304</f>
        <v>0</v>
      </c>
      <c r="J304" s="2">
        <f>'database including 834 studies'!R304</f>
        <v>2019</v>
      </c>
      <c r="K304" s="29">
        <f>'database including 834 studies'!A834</f>
        <v>833</v>
      </c>
      <c r="L304" s="2">
        <f>'database including 834 studies'!J834</f>
        <v>0</v>
      </c>
      <c r="M304" s="2">
        <f>'database including 834 studies'!K834</f>
        <v>0</v>
      </c>
      <c r="N304" s="2">
        <f>'database including 834 studies'!L834</f>
        <v>0</v>
      </c>
      <c r="O304" s="2">
        <f>'database including 834 studies'!M834</f>
        <v>0</v>
      </c>
      <c r="P304" s="2">
        <f>'database including 834 studies'!N834</f>
        <v>0</v>
      </c>
      <c r="Q304" s="2">
        <f>'database including 834 studies'!O834</f>
        <v>0</v>
      </c>
      <c r="R304" s="2">
        <f>'database including 834 studies'!P834</f>
        <v>0</v>
      </c>
      <c r="S304" s="2">
        <f>'database including 834 studies'!Q834</f>
        <v>0</v>
      </c>
      <c r="T304" s="2">
        <f>'database including 834 studies'!R834</f>
        <v>2021</v>
      </c>
      <c r="V304" s="13">
        <f t="shared" si="676"/>
        <v>0</v>
      </c>
      <c r="W304" s="13">
        <f t="shared" si="677"/>
        <v>0</v>
      </c>
      <c r="X304" s="13">
        <f t="shared" si="678"/>
        <v>0</v>
      </c>
      <c r="Y304" s="13">
        <f t="shared" si="679"/>
        <v>0</v>
      </c>
      <c r="Z304" s="13">
        <f t="shared" si="680"/>
        <v>0</v>
      </c>
      <c r="AA304" s="13">
        <f t="shared" si="681"/>
        <v>0</v>
      </c>
      <c r="AB304" s="13">
        <f t="shared" si="682"/>
        <v>0</v>
      </c>
      <c r="AC304" s="13">
        <f t="shared" si="683"/>
        <v>0</v>
      </c>
      <c r="AD304" s="13">
        <f t="shared" si="684"/>
        <v>0</v>
      </c>
      <c r="AE304" s="13">
        <f t="shared" si="685"/>
        <v>0</v>
      </c>
      <c r="AF304" s="13">
        <f t="shared" si="686"/>
        <v>0</v>
      </c>
      <c r="AG304" s="13">
        <f t="shared" si="687"/>
        <v>0</v>
      </c>
      <c r="AH304" s="13">
        <f t="shared" si="688"/>
        <v>0</v>
      </c>
      <c r="AI304" s="13">
        <f t="shared" si="689"/>
        <v>0</v>
      </c>
      <c r="AJ304" s="13">
        <f t="shared" si="690"/>
        <v>0</v>
      </c>
      <c r="AK304" s="13">
        <f t="shared" si="691"/>
        <v>0</v>
      </c>
      <c r="AL304" s="13">
        <f t="shared" si="692"/>
        <v>0</v>
      </c>
      <c r="AM304" s="13">
        <f t="shared" si="693"/>
        <v>0</v>
      </c>
      <c r="AN304" s="13">
        <f t="shared" si="694"/>
        <v>0</v>
      </c>
      <c r="AO304" s="13">
        <f t="shared" si="695"/>
        <v>0</v>
      </c>
      <c r="AP304" s="13">
        <f t="shared" si="696"/>
        <v>0</v>
      </c>
      <c r="AQ304" s="13">
        <f t="shared" si="697"/>
        <v>0</v>
      </c>
      <c r="AR304" s="13">
        <f t="shared" si="698"/>
        <v>0</v>
      </c>
      <c r="AS304" s="13">
        <f t="shared" si="699"/>
        <v>0</v>
      </c>
      <c r="AT304" s="13">
        <f t="shared" si="700"/>
        <v>0</v>
      </c>
      <c r="AU304" s="13">
        <f t="shared" si="701"/>
        <v>0</v>
      </c>
      <c r="AV304" s="13">
        <f t="shared" si="702"/>
        <v>0</v>
      </c>
      <c r="AW304" s="13">
        <f t="shared" si="703"/>
        <v>0</v>
      </c>
      <c r="AX304" s="13">
        <f t="shared" si="704"/>
        <v>0</v>
      </c>
      <c r="AY304" s="13">
        <f t="shared" si="705"/>
        <v>0</v>
      </c>
      <c r="AZ304" s="13">
        <f t="shared" si="706"/>
        <v>0</v>
      </c>
      <c r="BA304" s="13">
        <f t="shared" si="707"/>
        <v>0</v>
      </c>
      <c r="BB304" s="13">
        <f t="shared" si="708"/>
        <v>0</v>
      </c>
      <c r="BC304" s="13">
        <f t="shared" si="709"/>
        <v>0</v>
      </c>
      <c r="BD304" s="13">
        <f t="shared" si="710"/>
        <v>0</v>
      </c>
      <c r="BE304" s="13">
        <f t="shared" si="711"/>
        <v>0</v>
      </c>
      <c r="BF304" s="13">
        <f t="shared" si="712"/>
        <v>0</v>
      </c>
      <c r="BG304" s="13">
        <f t="shared" si="713"/>
        <v>0</v>
      </c>
      <c r="BH304" s="13">
        <f t="shared" si="714"/>
        <v>0</v>
      </c>
      <c r="BI304" s="13">
        <f t="shared" si="715"/>
        <v>0</v>
      </c>
      <c r="BJ304" s="13">
        <f t="shared" si="716"/>
        <v>0</v>
      </c>
      <c r="BK304" s="13">
        <f t="shared" si="717"/>
        <v>0</v>
      </c>
      <c r="BL304" s="13">
        <f t="shared" si="718"/>
        <v>0</v>
      </c>
      <c r="BM304" s="13">
        <f t="shared" si="719"/>
        <v>0</v>
      </c>
      <c r="BN304" s="13">
        <f t="shared" si="720"/>
        <v>1</v>
      </c>
      <c r="BO304" s="13">
        <f t="shared" si="721"/>
        <v>0</v>
      </c>
      <c r="BP304" s="13">
        <f t="shared" si="722"/>
        <v>0</v>
      </c>
      <c r="BQ304" s="13">
        <f t="shared" si="723"/>
        <v>0</v>
      </c>
      <c r="BR304" s="13">
        <f t="shared" si="724"/>
        <v>0</v>
      </c>
      <c r="BS304" s="13">
        <f t="shared" si="725"/>
        <v>0</v>
      </c>
      <c r="BT304" s="13">
        <f t="shared" si="726"/>
        <v>0</v>
      </c>
      <c r="BU304" s="13">
        <f t="shared" si="727"/>
        <v>0</v>
      </c>
      <c r="BV304" s="13">
        <f t="shared" si="728"/>
        <v>0</v>
      </c>
      <c r="BW304" s="13">
        <f t="shared" si="729"/>
        <v>0</v>
      </c>
      <c r="BX304" s="13">
        <f t="shared" si="730"/>
        <v>0</v>
      </c>
      <c r="BY304" s="13">
        <f t="shared" si="731"/>
        <v>0</v>
      </c>
      <c r="BZ304" s="13">
        <f t="shared" si="732"/>
        <v>0</v>
      </c>
      <c r="CA304" s="13">
        <f t="shared" si="733"/>
        <v>0</v>
      </c>
      <c r="CB304" s="13">
        <f t="shared" si="734"/>
        <v>0</v>
      </c>
      <c r="CC304" s="13">
        <f t="shared" si="735"/>
        <v>0</v>
      </c>
      <c r="CD304" s="13">
        <f t="shared" si="736"/>
        <v>0</v>
      </c>
      <c r="CE304" s="13">
        <f t="shared" si="737"/>
        <v>0</v>
      </c>
      <c r="CF304" s="13">
        <f t="shared" si="738"/>
        <v>0</v>
      </c>
      <c r="CG304" s="13">
        <f t="shared" si="739"/>
        <v>0</v>
      </c>
      <c r="CH304" s="13">
        <f t="shared" si="740"/>
        <v>0</v>
      </c>
      <c r="CI304" s="13">
        <f t="shared" si="741"/>
        <v>0</v>
      </c>
      <c r="CJ304" s="13">
        <f t="shared" si="742"/>
        <v>0</v>
      </c>
      <c r="CK304" s="13">
        <f t="shared" si="743"/>
        <v>0</v>
      </c>
      <c r="CL304" s="13">
        <f t="shared" si="744"/>
        <v>0</v>
      </c>
      <c r="CM304" s="13">
        <f t="shared" si="745"/>
        <v>0</v>
      </c>
      <c r="CN304" s="13">
        <f t="shared" si="746"/>
        <v>0</v>
      </c>
      <c r="CO304" s="13">
        <f t="shared" si="747"/>
        <v>0</v>
      </c>
      <c r="CP304" s="13">
        <f t="shared" si="748"/>
        <v>0</v>
      </c>
      <c r="CQ304" s="13">
        <f t="shared" si="749"/>
        <v>0</v>
      </c>
      <c r="CR304" s="13">
        <f t="shared" si="750"/>
        <v>0</v>
      </c>
      <c r="CS304" s="13">
        <f t="shared" si="751"/>
        <v>0</v>
      </c>
      <c r="CT304" s="13">
        <f t="shared" si="752"/>
        <v>0</v>
      </c>
      <c r="CU304" s="13">
        <f t="shared" si="753"/>
        <v>0</v>
      </c>
      <c r="CV304" s="13">
        <f t="shared" si="754"/>
        <v>0</v>
      </c>
      <c r="CW304" s="13">
        <f t="shared" si="755"/>
        <v>0</v>
      </c>
      <c r="CX304" s="13">
        <f t="shared" si="756"/>
        <v>0</v>
      </c>
      <c r="CY304" s="13">
        <f t="shared" si="757"/>
        <v>0</v>
      </c>
      <c r="CZ304" s="13">
        <f t="shared" si="758"/>
        <v>0</v>
      </c>
      <c r="DA304" s="13">
        <f t="shared" si="759"/>
        <v>0</v>
      </c>
      <c r="DB304" s="13">
        <f t="shared" si="760"/>
        <v>0</v>
      </c>
      <c r="DC304" s="13">
        <f t="shared" si="761"/>
        <v>0</v>
      </c>
      <c r="DD304" s="13">
        <f t="shared" si="762"/>
        <v>0</v>
      </c>
      <c r="DE304" s="13">
        <f t="shared" si="763"/>
        <v>0</v>
      </c>
      <c r="DF304" s="13">
        <f t="shared" si="764"/>
        <v>0</v>
      </c>
      <c r="DG304" s="13">
        <f t="shared" si="765"/>
        <v>0</v>
      </c>
      <c r="DH304" s="13">
        <f t="shared" si="766"/>
        <v>0</v>
      </c>
      <c r="DI304" s="13">
        <f t="shared" si="767"/>
        <v>0</v>
      </c>
      <c r="DJ304" s="13">
        <f t="shared" si="768"/>
        <v>0</v>
      </c>
      <c r="DK304" s="13">
        <f t="shared" si="769"/>
        <v>0</v>
      </c>
      <c r="DL304" s="13">
        <f t="shared" si="770"/>
        <v>1</v>
      </c>
      <c r="DM304" s="13">
        <f t="shared" si="771"/>
        <v>0</v>
      </c>
      <c r="DN304" s="13">
        <f t="shared" si="772"/>
        <v>0</v>
      </c>
      <c r="DO304" s="13">
        <f t="shared" si="773"/>
        <v>0</v>
      </c>
      <c r="DP304" s="13">
        <f t="shared" si="774"/>
        <v>0</v>
      </c>
      <c r="DQ304" s="13">
        <f t="shared" si="775"/>
        <v>0</v>
      </c>
      <c r="DR304" s="13">
        <f t="shared" si="776"/>
        <v>0</v>
      </c>
      <c r="DS304" s="13">
        <f t="shared" si="777"/>
        <v>0</v>
      </c>
      <c r="DT304" s="13">
        <f t="shared" si="778"/>
        <v>0</v>
      </c>
      <c r="DU304" s="13">
        <f t="shared" si="779"/>
        <v>0</v>
      </c>
      <c r="DV304" s="13">
        <f t="shared" si="780"/>
        <v>0</v>
      </c>
      <c r="DW304" s="13">
        <f t="shared" si="781"/>
        <v>0</v>
      </c>
      <c r="DX304" s="13">
        <f t="shared" si="782"/>
        <v>0</v>
      </c>
      <c r="DY304" s="13">
        <f t="shared" si="783"/>
        <v>0</v>
      </c>
      <c r="DZ304" s="13">
        <f t="shared" si="784"/>
        <v>0</v>
      </c>
      <c r="EA304" s="13">
        <f t="shared" si="785"/>
        <v>0</v>
      </c>
      <c r="EB304" s="13">
        <f t="shared" si="786"/>
        <v>0</v>
      </c>
      <c r="EC304" s="13">
        <f t="shared" si="787"/>
        <v>0</v>
      </c>
      <c r="ED304" s="13">
        <f t="shared" si="788"/>
        <v>0</v>
      </c>
      <c r="EE304" s="13">
        <f t="shared" si="789"/>
        <v>0</v>
      </c>
      <c r="EF304" s="13">
        <f t="shared" si="790"/>
        <v>0</v>
      </c>
      <c r="EG304" s="13">
        <f t="shared" si="791"/>
        <v>0</v>
      </c>
      <c r="EH304" s="13">
        <f t="shared" si="792"/>
        <v>0</v>
      </c>
      <c r="EI304" s="13">
        <f t="shared" si="793"/>
        <v>0</v>
      </c>
      <c r="EJ304" s="13">
        <f t="shared" si="794"/>
        <v>0</v>
      </c>
      <c r="EK304" s="13">
        <f t="shared" si="795"/>
        <v>0</v>
      </c>
      <c r="EL304" s="13">
        <f t="shared" si="796"/>
        <v>0</v>
      </c>
      <c r="EM304" s="13">
        <f t="shared" si="797"/>
        <v>0</v>
      </c>
      <c r="EN304" s="13">
        <f t="shared" si="798"/>
        <v>0</v>
      </c>
      <c r="EO304" s="13">
        <f t="shared" si="799"/>
        <v>0</v>
      </c>
      <c r="EP304" s="13">
        <f t="shared" si="800"/>
        <v>0</v>
      </c>
      <c r="EQ304" s="13">
        <f t="shared" si="801"/>
        <v>0</v>
      </c>
      <c r="ER304" s="13">
        <f t="shared" si="802"/>
        <v>0</v>
      </c>
      <c r="ES304" s="13">
        <f t="shared" si="803"/>
        <v>0</v>
      </c>
      <c r="ET304" s="13">
        <f t="shared" si="804"/>
        <v>0</v>
      </c>
      <c r="EU304" s="13">
        <f t="shared" si="805"/>
        <v>0</v>
      </c>
      <c r="EV304" s="13">
        <f t="shared" si="806"/>
        <v>0</v>
      </c>
      <c r="EW304" s="13">
        <f t="shared" si="807"/>
        <v>0</v>
      </c>
      <c r="EX304" s="13">
        <f t="shared" si="808"/>
        <v>0</v>
      </c>
      <c r="EY304" s="13">
        <f t="shared" si="809"/>
        <v>0</v>
      </c>
      <c r="EZ304" s="13">
        <f t="shared" si="810"/>
        <v>0</v>
      </c>
      <c r="FA304" s="13">
        <f t="shared" si="811"/>
        <v>0</v>
      </c>
      <c r="FB304" s="13">
        <f t="shared" si="812"/>
        <v>0</v>
      </c>
      <c r="FC304" s="13">
        <f t="shared" si="813"/>
        <v>0</v>
      </c>
      <c r="FD304" s="13">
        <f t="shared" si="814"/>
        <v>0</v>
      </c>
      <c r="FE304" s="13">
        <f t="shared" si="815"/>
        <v>0</v>
      </c>
      <c r="FF304" s="13">
        <f t="shared" si="816"/>
        <v>0</v>
      </c>
      <c r="FG304" s="13">
        <f t="shared" si="817"/>
        <v>0</v>
      </c>
      <c r="FH304" s="13">
        <f t="shared" si="818"/>
        <v>0</v>
      </c>
      <c r="FI304" s="13">
        <f t="shared" si="819"/>
        <v>0</v>
      </c>
      <c r="FJ304" s="13">
        <f t="shared" si="820"/>
        <v>0</v>
      </c>
      <c r="FK304" s="13">
        <f t="shared" si="821"/>
        <v>0</v>
      </c>
      <c r="FL304" s="13">
        <f t="shared" si="822"/>
        <v>0</v>
      </c>
      <c r="FM304" s="13">
        <f t="shared" si="823"/>
        <v>0</v>
      </c>
      <c r="FN304" s="13">
        <f t="shared" si="824"/>
        <v>0</v>
      </c>
      <c r="FO304" s="13">
        <f t="shared" si="825"/>
        <v>0</v>
      </c>
      <c r="FP304" s="13">
        <f t="shared" si="826"/>
        <v>0</v>
      </c>
      <c r="FQ304" s="13">
        <f t="shared" si="827"/>
        <v>0</v>
      </c>
      <c r="FR304" s="13">
        <f t="shared" si="828"/>
        <v>0</v>
      </c>
      <c r="FS304" s="13">
        <f t="shared" si="829"/>
        <v>0</v>
      </c>
      <c r="FT304" s="13">
        <f t="shared" si="830"/>
        <v>0</v>
      </c>
      <c r="FU304" s="13">
        <f t="shared" si="831"/>
        <v>0</v>
      </c>
      <c r="FV304" s="13">
        <f t="shared" si="832"/>
        <v>0</v>
      </c>
      <c r="FW304" s="13">
        <f t="shared" si="833"/>
        <v>0</v>
      </c>
      <c r="FX304" s="13">
        <f t="shared" si="834"/>
        <v>0</v>
      </c>
      <c r="FY304" s="13">
        <f t="shared" si="835"/>
        <v>0</v>
      </c>
      <c r="FZ304" s="13">
        <f t="shared" si="836"/>
        <v>0</v>
      </c>
      <c r="GA304" s="13">
        <f t="shared" si="837"/>
        <v>0</v>
      </c>
      <c r="GB304" s="13">
        <f t="shared" si="838"/>
        <v>0</v>
      </c>
      <c r="GC304" s="13">
        <f t="shared" si="839"/>
        <v>0</v>
      </c>
      <c r="GD304" s="13">
        <f t="shared" si="840"/>
        <v>0</v>
      </c>
      <c r="GE304" s="13">
        <f t="shared" si="841"/>
        <v>0</v>
      </c>
      <c r="GF304" s="13">
        <f t="shared" si="842"/>
        <v>0</v>
      </c>
      <c r="GG304" s="13">
        <f t="shared" si="843"/>
        <v>0</v>
      </c>
      <c r="GH304" s="30">
        <f t="shared" si="844"/>
        <v>2</v>
      </c>
    </row>
    <row r="305" spans="1:190">
      <c r="A305" s="2">
        <f>'database including 834 studies'!A305</f>
        <v>304</v>
      </c>
      <c r="B305" s="2">
        <f>'database including 834 studies'!J305</f>
        <v>1</v>
      </c>
      <c r="C305" s="2">
        <f>'database including 834 studies'!K305</f>
        <v>3</v>
      </c>
      <c r="D305" s="2">
        <f>'database including 834 studies'!L305</f>
        <v>0</v>
      </c>
      <c r="E305" s="2">
        <f>'database including 834 studies'!M305</f>
        <v>1</v>
      </c>
      <c r="F305" s="2">
        <f>'database including 834 studies'!N305</f>
        <v>1</v>
      </c>
      <c r="G305" s="2">
        <f>'database including 834 studies'!O305</f>
        <v>1</v>
      </c>
      <c r="H305" s="2">
        <f>'database including 834 studies'!P305</f>
        <v>0</v>
      </c>
      <c r="I305" s="2">
        <f>'database including 834 studies'!Q305</f>
        <v>0</v>
      </c>
      <c r="J305" s="2">
        <f>'database including 834 studies'!R305</f>
        <v>2021</v>
      </c>
      <c r="K305" s="29">
        <f>'database including 834 studies'!A835</f>
        <v>834</v>
      </c>
      <c r="L305" s="2">
        <f>'database including 834 studies'!J835</f>
        <v>0</v>
      </c>
      <c r="M305" s="2">
        <f>'database including 834 studies'!K835</f>
        <v>0</v>
      </c>
      <c r="N305" s="2">
        <f>'database including 834 studies'!L835</f>
        <v>0</v>
      </c>
      <c r="O305" s="2">
        <f>'database including 834 studies'!M835</f>
        <v>0</v>
      </c>
      <c r="P305" s="2">
        <f>'database including 834 studies'!N835</f>
        <v>0</v>
      </c>
      <c r="Q305" s="2">
        <f>'database including 834 studies'!O835</f>
        <v>0</v>
      </c>
      <c r="R305" s="2">
        <f>'database including 834 studies'!P835</f>
        <v>0</v>
      </c>
      <c r="S305" s="2">
        <f>'database including 834 studies'!Q835</f>
        <v>0</v>
      </c>
      <c r="T305" s="2">
        <f>'database including 834 studies'!R835</f>
        <v>2019</v>
      </c>
      <c r="V305" s="13">
        <f t="shared" si="676"/>
        <v>0</v>
      </c>
      <c r="W305" s="13">
        <f t="shared" si="677"/>
        <v>0</v>
      </c>
      <c r="X305" s="13">
        <f t="shared" si="678"/>
        <v>0</v>
      </c>
      <c r="Y305" s="13">
        <f t="shared" si="679"/>
        <v>0</v>
      </c>
      <c r="Z305" s="13">
        <f t="shared" si="680"/>
        <v>0</v>
      </c>
      <c r="AA305" s="13">
        <f t="shared" si="681"/>
        <v>0</v>
      </c>
      <c r="AB305" s="13">
        <f t="shared" si="682"/>
        <v>0</v>
      </c>
      <c r="AC305" s="13">
        <f t="shared" si="683"/>
        <v>0</v>
      </c>
      <c r="AD305" s="13">
        <f t="shared" si="684"/>
        <v>0</v>
      </c>
      <c r="AE305" s="13">
        <f t="shared" si="685"/>
        <v>0</v>
      </c>
      <c r="AF305" s="13">
        <f t="shared" si="686"/>
        <v>0</v>
      </c>
      <c r="AG305" s="13">
        <f t="shared" si="687"/>
        <v>0</v>
      </c>
      <c r="AH305" s="13">
        <f t="shared" si="688"/>
        <v>0</v>
      </c>
      <c r="AI305" s="13">
        <f t="shared" si="689"/>
        <v>0</v>
      </c>
      <c r="AJ305" s="13">
        <f t="shared" si="690"/>
        <v>0</v>
      </c>
      <c r="AK305" s="13">
        <f t="shared" si="691"/>
        <v>0</v>
      </c>
      <c r="AL305" s="13">
        <f t="shared" si="692"/>
        <v>0</v>
      </c>
      <c r="AM305" s="13">
        <f t="shared" si="693"/>
        <v>0</v>
      </c>
      <c r="AN305" s="13">
        <f t="shared" si="694"/>
        <v>0</v>
      </c>
      <c r="AO305" s="13">
        <f t="shared" si="695"/>
        <v>0</v>
      </c>
      <c r="AP305" s="13">
        <f t="shared" si="696"/>
        <v>0</v>
      </c>
      <c r="AQ305" s="13">
        <f t="shared" si="697"/>
        <v>0</v>
      </c>
      <c r="AR305" s="13">
        <f t="shared" si="698"/>
        <v>0</v>
      </c>
      <c r="AS305" s="13">
        <f t="shared" si="699"/>
        <v>0</v>
      </c>
      <c r="AT305" s="13">
        <f t="shared" si="700"/>
        <v>0</v>
      </c>
      <c r="AU305" s="13">
        <f t="shared" si="701"/>
        <v>0</v>
      </c>
      <c r="AV305" s="13">
        <f t="shared" si="702"/>
        <v>0</v>
      </c>
      <c r="AW305" s="13">
        <f t="shared" si="703"/>
        <v>0</v>
      </c>
      <c r="AX305" s="13">
        <f t="shared" si="704"/>
        <v>0</v>
      </c>
      <c r="AY305" s="13">
        <f t="shared" si="705"/>
        <v>0</v>
      </c>
      <c r="AZ305" s="13">
        <f t="shared" si="706"/>
        <v>0</v>
      </c>
      <c r="BA305" s="13">
        <f t="shared" si="707"/>
        <v>0</v>
      </c>
      <c r="BB305" s="13">
        <f t="shared" si="708"/>
        <v>0</v>
      </c>
      <c r="BC305" s="13">
        <f t="shared" si="709"/>
        <v>0</v>
      </c>
      <c r="BD305" s="13">
        <f t="shared" si="710"/>
        <v>0</v>
      </c>
      <c r="BE305" s="13">
        <f t="shared" si="711"/>
        <v>0</v>
      </c>
      <c r="BF305" s="13">
        <f t="shared" si="712"/>
        <v>0</v>
      </c>
      <c r="BG305" s="13">
        <f t="shared" si="713"/>
        <v>0</v>
      </c>
      <c r="BH305" s="13">
        <f t="shared" si="714"/>
        <v>0</v>
      </c>
      <c r="BI305" s="13">
        <f t="shared" si="715"/>
        <v>0</v>
      </c>
      <c r="BJ305" s="13">
        <f t="shared" si="716"/>
        <v>0</v>
      </c>
      <c r="BK305" s="13">
        <f t="shared" si="717"/>
        <v>0</v>
      </c>
      <c r="BL305" s="13">
        <f t="shared" si="718"/>
        <v>0</v>
      </c>
      <c r="BM305" s="13">
        <f t="shared" si="719"/>
        <v>0</v>
      </c>
      <c r="BN305" s="13">
        <f t="shared" si="720"/>
        <v>0</v>
      </c>
      <c r="BO305" s="13">
        <f t="shared" si="721"/>
        <v>0</v>
      </c>
      <c r="BP305" s="13">
        <f t="shared" si="722"/>
        <v>1</v>
      </c>
      <c r="BQ305" s="13">
        <f t="shared" si="723"/>
        <v>0</v>
      </c>
      <c r="BR305" s="13">
        <f t="shared" si="724"/>
        <v>0</v>
      </c>
      <c r="BS305" s="13">
        <f t="shared" si="725"/>
        <v>0</v>
      </c>
      <c r="BT305" s="13">
        <f t="shared" si="726"/>
        <v>0</v>
      </c>
      <c r="BU305" s="13">
        <f t="shared" si="727"/>
        <v>0</v>
      </c>
      <c r="BV305" s="13">
        <f t="shared" si="728"/>
        <v>0</v>
      </c>
      <c r="BW305" s="13">
        <f t="shared" si="729"/>
        <v>0</v>
      </c>
      <c r="BX305" s="13">
        <f t="shared" si="730"/>
        <v>0</v>
      </c>
      <c r="BY305" s="13">
        <f t="shared" si="731"/>
        <v>0</v>
      </c>
      <c r="BZ305" s="13">
        <f t="shared" si="732"/>
        <v>0</v>
      </c>
      <c r="CA305" s="13">
        <f t="shared" si="733"/>
        <v>0</v>
      </c>
      <c r="CB305" s="13">
        <f t="shared" si="734"/>
        <v>0</v>
      </c>
      <c r="CC305" s="13">
        <f t="shared" si="735"/>
        <v>0</v>
      </c>
      <c r="CD305" s="13">
        <f t="shared" si="736"/>
        <v>0</v>
      </c>
      <c r="CE305" s="13">
        <f t="shared" si="737"/>
        <v>0</v>
      </c>
      <c r="CF305" s="13">
        <f t="shared" si="738"/>
        <v>0</v>
      </c>
      <c r="CG305" s="13">
        <f t="shared" si="739"/>
        <v>0</v>
      </c>
      <c r="CH305" s="13">
        <f t="shared" si="740"/>
        <v>0</v>
      </c>
      <c r="CI305" s="13">
        <f t="shared" si="741"/>
        <v>0</v>
      </c>
      <c r="CJ305" s="13">
        <f t="shared" si="742"/>
        <v>0</v>
      </c>
      <c r="CK305" s="13">
        <f t="shared" si="743"/>
        <v>0</v>
      </c>
      <c r="CL305" s="13">
        <f t="shared" si="744"/>
        <v>0</v>
      </c>
      <c r="CM305" s="13">
        <f t="shared" si="745"/>
        <v>0</v>
      </c>
      <c r="CN305" s="13">
        <f t="shared" si="746"/>
        <v>0</v>
      </c>
      <c r="CO305" s="13">
        <f t="shared" si="747"/>
        <v>0</v>
      </c>
      <c r="CP305" s="13">
        <f t="shared" si="748"/>
        <v>0</v>
      </c>
      <c r="CQ305" s="13">
        <f t="shared" si="749"/>
        <v>0</v>
      </c>
      <c r="CR305" s="13">
        <f t="shared" si="750"/>
        <v>0</v>
      </c>
      <c r="CS305" s="13">
        <f t="shared" si="751"/>
        <v>0</v>
      </c>
      <c r="CT305" s="13">
        <f t="shared" si="752"/>
        <v>0</v>
      </c>
      <c r="CU305" s="13">
        <f t="shared" si="753"/>
        <v>0</v>
      </c>
      <c r="CV305" s="13">
        <f t="shared" si="754"/>
        <v>0</v>
      </c>
      <c r="CW305" s="13">
        <f t="shared" si="755"/>
        <v>0</v>
      </c>
      <c r="CX305" s="13">
        <f t="shared" si="756"/>
        <v>0</v>
      </c>
      <c r="CY305" s="13">
        <f t="shared" si="757"/>
        <v>0</v>
      </c>
      <c r="CZ305" s="13">
        <f t="shared" si="758"/>
        <v>0</v>
      </c>
      <c r="DA305" s="13">
        <f t="shared" si="759"/>
        <v>0</v>
      </c>
      <c r="DB305" s="13">
        <f t="shared" si="760"/>
        <v>0</v>
      </c>
      <c r="DC305" s="13">
        <f t="shared" si="761"/>
        <v>0</v>
      </c>
      <c r="DD305" s="13">
        <f t="shared" si="762"/>
        <v>0</v>
      </c>
      <c r="DE305" s="13">
        <f t="shared" si="763"/>
        <v>0</v>
      </c>
      <c r="DF305" s="13">
        <f t="shared" si="764"/>
        <v>0</v>
      </c>
      <c r="DG305" s="13">
        <f t="shared" si="765"/>
        <v>0</v>
      </c>
      <c r="DH305" s="13">
        <f t="shared" si="766"/>
        <v>0</v>
      </c>
      <c r="DI305" s="13">
        <f t="shared" si="767"/>
        <v>0</v>
      </c>
      <c r="DJ305" s="13">
        <f t="shared" si="768"/>
        <v>1</v>
      </c>
      <c r="DK305" s="13">
        <f t="shared" si="769"/>
        <v>0</v>
      </c>
      <c r="DL305" s="13">
        <f t="shared" si="770"/>
        <v>0</v>
      </c>
      <c r="DM305" s="13">
        <f t="shared" si="771"/>
        <v>0</v>
      </c>
      <c r="DN305" s="13">
        <f t="shared" si="772"/>
        <v>0</v>
      </c>
      <c r="DO305" s="13">
        <f t="shared" si="773"/>
        <v>0</v>
      </c>
      <c r="DP305" s="13">
        <f t="shared" si="774"/>
        <v>0</v>
      </c>
      <c r="DQ305" s="13">
        <f t="shared" si="775"/>
        <v>0</v>
      </c>
      <c r="DR305" s="13">
        <f t="shared" si="776"/>
        <v>0</v>
      </c>
      <c r="DS305" s="13">
        <f t="shared" si="777"/>
        <v>0</v>
      </c>
      <c r="DT305" s="13">
        <f t="shared" si="778"/>
        <v>0</v>
      </c>
      <c r="DU305" s="13">
        <f t="shared" si="779"/>
        <v>0</v>
      </c>
      <c r="DV305" s="13">
        <f t="shared" si="780"/>
        <v>0</v>
      </c>
      <c r="DW305" s="13">
        <f t="shared" si="781"/>
        <v>0</v>
      </c>
      <c r="DX305" s="13">
        <f t="shared" si="782"/>
        <v>0</v>
      </c>
      <c r="DY305" s="13">
        <f t="shared" si="783"/>
        <v>0</v>
      </c>
      <c r="DZ305" s="13">
        <f t="shared" si="784"/>
        <v>0</v>
      </c>
      <c r="EA305" s="13">
        <f t="shared" si="785"/>
        <v>0</v>
      </c>
      <c r="EB305" s="13">
        <f t="shared" si="786"/>
        <v>0</v>
      </c>
      <c r="EC305" s="13">
        <f t="shared" si="787"/>
        <v>0</v>
      </c>
      <c r="ED305" s="13">
        <f t="shared" si="788"/>
        <v>0</v>
      </c>
      <c r="EE305" s="13">
        <f t="shared" si="789"/>
        <v>0</v>
      </c>
      <c r="EF305" s="13">
        <f t="shared" si="790"/>
        <v>0</v>
      </c>
      <c r="EG305" s="13">
        <f t="shared" si="791"/>
        <v>0</v>
      </c>
      <c r="EH305" s="13">
        <f t="shared" si="792"/>
        <v>0</v>
      </c>
      <c r="EI305" s="13">
        <f t="shared" si="793"/>
        <v>0</v>
      </c>
      <c r="EJ305" s="13">
        <f t="shared" si="794"/>
        <v>0</v>
      </c>
      <c r="EK305" s="13">
        <f t="shared" si="795"/>
        <v>0</v>
      </c>
      <c r="EL305" s="13">
        <f t="shared" si="796"/>
        <v>0</v>
      </c>
      <c r="EM305" s="13">
        <f t="shared" si="797"/>
        <v>0</v>
      </c>
      <c r="EN305" s="13">
        <f t="shared" si="798"/>
        <v>0</v>
      </c>
      <c r="EO305" s="13">
        <f t="shared" si="799"/>
        <v>0</v>
      </c>
      <c r="EP305" s="13">
        <f t="shared" si="800"/>
        <v>0</v>
      </c>
      <c r="EQ305" s="13">
        <f t="shared" si="801"/>
        <v>0</v>
      </c>
      <c r="ER305" s="13">
        <f t="shared" si="802"/>
        <v>0</v>
      </c>
      <c r="ES305" s="13">
        <f t="shared" si="803"/>
        <v>0</v>
      </c>
      <c r="ET305" s="13">
        <f t="shared" si="804"/>
        <v>0</v>
      </c>
      <c r="EU305" s="13">
        <f t="shared" si="805"/>
        <v>0</v>
      </c>
      <c r="EV305" s="13">
        <f t="shared" si="806"/>
        <v>0</v>
      </c>
      <c r="EW305" s="13">
        <f t="shared" si="807"/>
        <v>0</v>
      </c>
      <c r="EX305" s="13">
        <f t="shared" si="808"/>
        <v>0</v>
      </c>
      <c r="EY305" s="13">
        <f t="shared" si="809"/>
        <v>0</v>
      </c>
      <c r="EZ305" s="13">
        <f t="shared" si="810"/>
        <v>0</v>
      </c>
      <c r="FA305" s="13">
        <f t="shared" si="811"/>
        <v>0</v>
      </c>
      <c r="FB305" s="13">
        <f t="shared" si="812"/>
        <v>0</v>
      </c>
      <c r="FC305" s="13">
        <f t="shared" si="813"/>
        <v>0</v>
      </c>
      <c r="FD305" s="13">
        <f t="shared" si="814"/>
        <v>0</v>
      </c>
      <c r="FE305" s="13">
        <f t="shared" si="815"/>
        <v>0</v>
      </c>
      <c r="FF305" s="13">
        <f t="shared" si="816"/>
        <v>0</v>
      </c>
      <c r="FG305" s="13">
        <f t="shared" si="817"/>
        <v>0</v>
      </c>
      <c r="FH305" s="13">
        <f t="shared" si="818"/>
        <v>0</v>
      </c>
      <c r="FI305" s="13">
        <f t="shared" si="819"/>
        <v>0</v>
      </c>
      <c r="FJ305" s="13">
        <f t="shared" si="820"/>
        <v>0</v>
      </c>
      <c r="FK305" s="13">
        <f t="shared" si="821"/>
        <v>0</v>
      </c>
      <c r="FL305" s="13">
        <f t="shared" si="822"/>
        <v>0</v>
      </c>
      <c r="FM305" s="13">
        <f t="shared" si="823"/>
        <v>0</v>
      </c>
      <c r="FN305" s="13">
        <f t="shared" si="824"/>
        <v>0</v>
      </c>
      <c r="FO305" s="13">
        <f t="shared" si="825"/>
        <v>0</v>
      </c>
      <c r="FP305" s="13">
        <f t="shared" si="826"/>
        <v>0</v>
      </c>
      <c r="FQ305" s="13">
        <f t="shared" si="827"/>
        <v>0</v>
      </c>
      <c r="FR305" s="13">
        <f t="shared" si="828"/>
        <v>0</v>
      </c>
      <c r="FS305" s="13">
        <f t="shared" si="829"/>
        <v>0</v>
      </c>
      <c r="FT305" s="13">
        <f t="shared" si="830"/>
        <v>0</v>
      </c>
      <c r="FU305" s="13">
        <f t="shared" si="831"/>
        <v>0</v>
      </c>
      <c r="FV305" s="13">
        <f t="shared" si="832"/>
        <v>0</v>
      </c>
      <c r="FW305" s="13">
        <f t="shared" si="833"/>
        <v>0</v>
      </c>
      <c r="FX305" s="13">
        <f t="shared" si="834"/>
        <v>0</v>
      </c>
      <c r="FY305" s="13">
        <f t="shared" si="835"/>
        <v>0</v>
      </c>
      <c r="FZ305" s="13">
        <f t="shared" si="836"/>
        <v>0</v>
      </c>
      <c r="GA305" s="13">
        <f t="shared" si="837"/>
        <v>0</v>
      </c>
      <c r="GB305" s="13">
        <f t="shared" si="838"/>
        <v>0</v>
      </c>
      <c r="GC305" s="13">
        <f t="shared" si="839"/>
        <v>0</v>
      </c>
      <c r="GD305" s="13">
        <f t="shared" si="840"/>
        <v>0</v>
      </c>
      <c r="GE305" s="13">
        <f t="shared" si="841"/>
        <v>0</v>
      </c>
      <c r="GF305" s="13">
        <f t="shared" si="842"/>
        <v>0</v>
      </c>
      <c r="GG305" s="13">
        <f t="shared" si="843"/>
        <v>0</v>
      </c>
      <c r="GH305" s="30">
        <f t="shared" si="844"/>
        <v>2</v>
      </c>
    </row>
    <row r="306" spans="1:190">
      <c r="A306" s="2">
        <f>'database including 834 studies'!A306</f>
        <v>305</v>
      </c>
      <c r="B306" s="2">
        <f>'database including 834 studies'!J306</f>
        <v>1</v>
      </c>
      <c r="C306" s="2">
        <f>'database including 834 studies'!K306</f>
        <v>3</v>
      </c>
      <c r="D306" s="2">
        <f>'database including 834 studies'!L306</f>
        <v>1</v>
      </c>
      <c r="E306" s="2">
        <f>'database including 834 studies'!M306</f>
        <v>0</v>
      </c>
      <c r="F306" s="2">
        <f>'database including 834 studies'!N306</f>
        <v>1</v>
      </c>
      <c r="G306" s="2">
        <f>'database including 834 studies'!O306</f>
        <v>1</v>
      </c>
      <c r="H306" s="2">
        <f>'database including 834 studies'!P306</f>
        <v>0</v>
      </c>
      <c r="I306" s="2">
        <f>'database including 834 studies'!Q306</f>
        <v>0</v>
      </c>
      <c r="J306" s="2">
        <f>'database including 834 studies'!R306</f>
        <v>2021</v>
      </c>
      <c r="V306" s="13">
        <f t="shared" si="676"/>
        <v>0</v>
      </c>
      <c r="W306" s="13">
        <f t="shared" si="677"/>
        <v>0</v>
      </c>
      <c r="X306" s="13">
        <f t="shared" si="678"/>
        <v>0</v>
      </c>
      <c r="Y306" s="13">
        <f t="shared" si="679"/>
        <v>0</v>
      </c>
      <c r="Z306" s="13">
        <f t="shared" si="680"/>
        <v>0</v>
      </c>
      <c r="AA306" s="13">
        <f t="shared" si="681"/>
        <v>0</v>
      </c>
      <c r="AB306" s="13">
        <f t="shared" si="682"/>
        <v>0</v>
      </c>
      <c r="AC306" s="13">
        <f t="shared" si="683"/>
        <v>0</v>
      </c>
      <c r="AD306" s="13">
        <f t="shared" si="684"/>
        <v>0</v>
      </c>
      <c r="AE306" s="13">
        <f t="shared" si="685"/>
        <v>0</v>
      </c>
      <c r="AF306" s="13">
        <f t="shared" si="686"/>
        <v>0</v>
      </c>
      <c r="AG306" s="13">
        <f t="shared" si="687"/>
        <v>0</v>
      </c>
      <c r="AH306" s="13">
        <f t="shared" si="688"/>
        <v>0</v>
      </c>
      <c r="AI306" s="13">
        <f t="shared" si="689"/>
        <v>0</v>
      </c>
      <c r="AJ306" s="13">
        <f t="shared" si="690"/>
        <v>0</v>
      </c>
      <c r="AK306" s="13">
        <f t="shared" si="691"/>
        <v>0</v>
      </c>
      <c r="AL306" s="13">
        <f t="shared" si="692"/>
        <v>0</v>
      </c>
      <c r="AM306" s="13">
        <f t="shared" si="693"/>
        <v>0</v>
      </c>
      <c r="AN306" s="13">
        <f t="shared" si="694"/>
        <v>0</v>
      </c>
      <c r="AO306" s="13">
        <f t="shared" si="695"/>
        <v>0</v>
      </c>
      <c r="AP306" s="13">
        <f t="shared" si="696"/>
        <v>0</v>
      </c>
      <c r="AQ306" s="13">
        <f t="shared" si="697"/>
        <v>0</v>
      </c>
      <c r="AR306" s="13">
        <f t="shared" si="698"/>
        <v>0</v>
      </c>
      <c r="AS306" s="13">
        <f t="shared" si="699"/>
        <v>0</v>
      </c>
      <c r="AT306" s="13">
        <f t="shared" si="700"/>
        <v>0</v>
      </c>
      <c r="AU306" s="13">
        <f t="shared" si="701"/>
        <v>0</v>
      </c>
      <c r="AV306" s="13">
        <f t="shared" si="702"/>
        <v>0</v>
      </c>
      <c r="AW306" s="13">
        <f t="shared" si="703"/>
        <v>0</v>
      </c>
      <c r="AX306" s="13">
        <f t="shared" si="704"/>
        <v>0</v>
      </c>
      <c r="AY306" s="13">
        <f t="shared" si="705"/>
        <v>0</v>
      </c>
      <c r="AZ306" s="13">
        <f t="shared" si="706"/>
        <v>0</v>
      </c>
      <c r="BA306" s="13">
        <f t="shared" si="707"/>
        <v>0</v>
      </c>
      <c r="BB306" s="13">
        <f t="shared" si="708"/>
        <v>0</v>
      </c>
      <c r="BC306" s="13">
        <f t="shared" si="709"/>
        <v>0</v>
      </c>
      <c r="BD306" s="13">
        <f t="shared" si="710"/>
        <v>0</v>
      </c>
      <c r="BE306" s="13">
        <f t="shared" si="711"/>
        <v>0</v>
      </c>
      <c r="BF306" s="13">
        <f t="shared" si="712"/>
        <v>0</v>
      </c>
      <c r="BG306" s="13">
        <f t="shared" si="713"/>
        <v>0</v>
      </c>
      <c r="BH306" s="13">
        <f t="shared" si="714"/>
        <v>0</v>
      </c>
      <c r="BI306" s="13">
        <f t="shared" si="715"/>
        <v>0</v>
      </c>
      <c r="BJ306" s="13">
        <f t="shared" si="716"/>
        <v>0</v>
      </c>
      <c r="BK306" s="13">
        <f t="shared" si="717"/>
        <v>0</v>
      </c>
      <c r="BL306" s="13">
        <f t="shared" si="718"/>
        <v>0</v>
      </c>
      <c r="BM306" s="13">
        <f t="shared" si="719"/>
        <v>0</v>
      </c>
      <c r="BN306" s="13">
        <f t="shared" si="720"/>
        <v>0</v>
      </c>
      <c r="BO306" s="13">
        <f t="shared" si="721"/>
        <v>0</v>
      </c>
      <c r="BP306" s="13">
        <f t="shared" si="722"/>
        <v>1</v>
      </c>
      <c r="BQ306" s="13">
        <f t="shared" si="723"/>
        <v>0</v>
      </c>
      <c r="BR306" s="13">
        <f t="shared" si="724"/>
        <v>0</v>
      </c>
      <c r="BS306" s="13">
        <f t="shared" si="725"/>
        <v>0</v>
      </c>
      <c r="BT306" s="13">
        <f t="shared" si="726"/>
        <v>0</v>
      </c>
      <c r="BU306" s="13">
        <f t="shared" si="727"/>
        <v>0</v>
      </c>
      <c r="BV306" s="13">
        <f t="shared" si="728"/>
        <v>0</v>
      </c>
      <c r="BW306" s="13">
        <f t="shared" si="729"/>
        <v>0</v>
      </c>
      <c r="BX306" s="13">
        <f t="shared" si="730"/>
        <v>0</v>
      </c>
      <c r="BY306" s="13">
        <f t="shared" si="731"/>
        <v>0</v>
      </c>
      <c r="BZ306" s="13">
        <f t="shared" si="732"/>
        <v>0</v>
      </c>
      <c r="CA306" s="13">
        <f t="shared" si="733"/>
        <v>0</v>
      </c>
      <c r="CB306" s="13">
        <f t="shared" si="734"/>
        <v>0</v>
      </c>
      <c r="CC306" s="13">
        <f t="shared" si="735"/>
        <v>0</v>
      </c>
      <c r="CD306" s="13">
        <f t="shared" si="736"/>
        <v>0</v>
      </c>
      <c r="CE306" s="13">
        <f t="shared" si="737"/>
        <v>0</v>
      </c>
      <c r="CF306" s="13">
        <f t="shared" si="738"/>
        <v>0</v>
      </c>
      <c r="CG306" s="13">
        <f t="shared" si="739"/>
        <v>0</v>
      </c>
      <c r="CH306" s="13">
        <f t="shared" si="740"/>
        <v>0</v>
      </c>
      <c r="CI306" s="13">
        <f t="shared" si="741"/>
        <v>0</v>
      </c>
      <c r="CJ306" s="13">
        <f t="shared" si="742"/>
        <v>0</v>
      </c>
      <c r="CK306" s="13">
        <f t="shared" si="743"/>
        <v>0</v>
      </c>
      <c r="CL306" s="13">
        <f t="shared" si="744"/>
        <v>0</v>
      </c>
      <c r="CM306" s="13">
        <f t="shared" si="745"/>
        <v>0</v>
      </c>
      <c r="CN306" s="13">
        <f t="shared" si="746"/>
        <v>0</v>
      </c>
      <c r="CO306" s="13">
        <f t="shared" si="747"/>
        <v>0</v>
      </c>
      <c r="CP306" s="13">
        <f t="shared" si="748"/>
        <v>0</v>
      </c>
      <c r="CQ306" s="13">
        <f t="shared" si="749"/>
        <v>0</v>
      </c>
      <c r="CR306" s="13">
        <f t="shared" si="750"/>
        <v>0</v>
      </c>
      <c r="CS306" s="13">
        <f t="shared" si="751"/>
        <v>0</v>
      </c>
      <c r="CT306" s="13">
        <f t="shared" si="752"/>
        <v>0</v>
      </c>
      <c r="CU306" s="13">
        <f t="shared" si="753"/>
        <v>0</v>
      </c>
      <c r="CV306" s="13">
        <f t="shared" si="754"/>
        <v>0</v>
      </c>
      <c r="CW306" s="13">
        <f t="shared" si="755"/>
        <v>0</v>
      </c>
      <c r="CX306" s="13">
        <f t="shared" si="756"/>
        <v>0</v>
      </c>
      <c r="CY306" s="13">
        <f t="shared" si="757"/>
        <v>0</v>
      </c>
      <c r="CZ306" s="13">
        <f t="shared" si="758"/>
        <v>0</v>
      </c>
      <c r="DA306" s="13">
        <f t="shared" si="759"/>
        <v>0</v>
      </c>
      <c r="DB306" s="13"/>
      <c r="DC306" s="13"/>
      <c r="DD306" s="13"/>
      <c r="DE306" s="13"/>
      <c r="DF306" s="13"/>
      <c r="DG306" s="13"/>
      <c r="DH306" s="13"/>
      <c r="DI306" s="13"/>
      <c r="DJ306" s="13"/>
      <c r="DK306" s="13"/>
      <c r="DL306" s="13"/>
      <c r="DM306" s="13"/>
      <c r="DN306" s="13"/>
      <c r="DO306" s="13"/>
      <c r="DP306" s="13"/>
      <c r="DQ306" s="13"/>
      <c r="DR306" s="13"/>
      <c r="DS306" s="13"/>
      <c r="DT306" s="13"/>
      <c r="DU306" s="13"/>
      <c r="DV306" s="13"/>
      <c r="DW306" s="13"/>
      <c r="DX306" s="13"/>
      <c r="DY306" s="13"/>
      <c r="DZ306" s="13"/>
      <c r="EA306" s="13"/>
      <c r="EB306" s="13"/>
      <c r="EC306" s="13"/>
      <c r="ED306" s="13"/>
      <c r="EE306" s="13"/>
      <c r="EF306" s="13"/>
      <c r="EG306" s="13"/>
      <c r="EH306" s="13"/>
      <c r="EI306" s="13"/>
      <c r="EJ306" s="13"/>
      <c r="EK306" s="13"/>
      <c r="EL306" s="13"/>
      <c r="EM306" s="13"/>
      <c r="EN306" s="13"/>
      <c r="EO306" s="13"/>
      <c r="EP306" s="13"/>
      <c r="EQ306" s="13"/>
      <c r="ER306" s="13"/>
      <c r="ES306" s="13"/>
      <c r="ET306" s="13"/>
      <c r="EU306" s="13"/>
      <c r="EV306" s="13"/>
      <c r="EW306" s="13"/>
      <c r="EX306" s="13"/>
      <c r="EY306" s="13"/>
      <c r="EZ306" s="13"/>
      <c r="FA306" s="13"/>
      <c r="FB306" s="13"/>
      <c r="FC306" s="13"/>
      <c r="FD306" s="13"/>
      <c r="FE306" s="13"/>
      <c r="FF306" s="13"/>
      <c r="FG306" s="13"/>
      <c r="FH306" s="13"/>
      <c r="FI306" s="13"/>
      <c r="FJ306" s="13"/>
      <c r="FK306" s="13"/>
      <c r="FL306" s="13"/>
      <c r="FM306" s="13"/>
      <c r="FN306" s="13"/>
      <c r="FO306" s="13"/>
      <c r="FP306" s="13"/>
      <c r="FQ306" s="13"/>
      <c r="FR306" s="13"/>
      <c r="FS306" s="13"/>
      <c r="FT306" s="13"/>
      <c r="FU306" s="13"/>
      <c r="FV306" s="13"/>
      <c r="FW306" s="13"/>
      <c r="FX306" s="13"/>
      <c r="FY306" s="13"/>
      <c r="FZ306" s="13"/>
      <c r="GA306" s="13"/>
      <c r="GB306" s="13"/>
      <c r="GC306" s="13"/>
      <c r="GD306" s="13"/>
      <c r="GE306" s="13"/>
      <c r="GF306" s="13"/>
      <c r="GG306" s="13"/>
      <c r="GH306" s="30">
        <f t="shared" si="844"/>
        <v>1</v>
      </c>
    </row>
    <row r="307" spans="1:190">
      <c r="A307" s="2">
        <f>'database including 834 studies'!A307</f>
        <v>306</v>
      </c>
      <c r="B307" s="2">
        <f>'database including 834 studies'!J307</f>
        <v>1</v>
      </c>
      <c r="C307" s="2">
        <f>'database including 834 studies'!K307</f>
        <v>3</v>
      </c>
      <c r="D307" s="2">
        <f>'database including 834 studies'!L307</f>
        <v>0</v>
      </c>
      <c r="E307" s="2">
        <f>'database including 834 studies'!M307</f>
        <v>1</v>
      </c>
      <c r="F307" s="2">
        <f>'database including 834 studies'!N307</f>
        <v>0</v>
      </c>
      <c r="G307" s="2">
        <f>'database including 834 studies'!O307</f>
        <v>1</v>
      </c>
      <c r="H307" s="2">
        <f>'database including 834 studies'!P307</f>
        <v>1</v>
      </c>
      <c r="I307" s="2">
        <f>'database including 834 studies'!Q307</f>
        <v>0</v>
      </c>
      <c r="J307" s="2">
        <f>'database including 834 studies'!R307</f>
        <v>2021</v>
      </c>
      <c r="V307" s="13">
        <f t="shared" si="676"/>
        <v>0</v>
      </c>
      <c r="W307" s="13">
        <f t="shared" si="677"/>
        <v>0</v>
      </c>
      <c r="X307" s="13">
        <f t="shared" si="678"/>
        <v>0</v>
      </c>
      <c r="Y307" s="13">
        <f t="shared" si="679"/>
        <v>0</v>
      </c>
      <c r="Z307" s="13">
        <f t="shared" si="680"/>
        <v>0</v>
      </c>
      <c r="AA307" s="13">
        <f t="shared" si="681"/>
        <v>0</v>
      </c>
      <c r="AB307" s="13">
        <f t="shared" si="682"/>
        <v>0</v>
      </c>
      <c r="AC307" s="13">
        <f t="shared" si="683"/>
        <v>0</v>
      </c>
      <c r="AD307" s="13">
        <f t="shared" si="684"/>
        <v>0</v>
      </c>
      <c r="AE307" s="13">
        <f t="shared" si="685"/>
        <v>0</v>
      </c>
      <c r="AF307" s="13">
        <f t="shared" si="686"/>
        <v>0</v>
      </c>
      <c r="AG307" s="13">
        <f t="shared" si="687"/>
        <v>0</v>
      </c>
      <c r="AH307" s="13">
        <f t="shared" si="688"/>
        <v>0</v>
      </c>
      <c r="AI307" s="13">
        <f t="shared" si="689"/>
        <v>0</v>
      </c>
      <c r="AJ307" s="13">
        <f t="shared" si="690"/>
        <v>0</v>
      </c>
      <c r="AK307" s="13">
        <f t="shared" si="691"/>
        <v>0</v>
      </c>
      <c r="AL307" s="13">
        <f t="shared" si="692"/>
        <v>0</v>
      </c>
      <c r="AM307" s="13">
        <f t="shared" si="693"/>
        <v>0</v>
      </c>
      <c r="AN307" s="13">
        <f t="shared" si="694"/>
        <v>0</v>
      </c>
      <c r="AO307" s="13">
        <f t="shared" si="695"/>
        <v>0</v>
      </c>
      <c r="AP307" s="13">
        <f t="shared" si="696"/>
        <v>0</v>
      </c>
      <c r="AQ307" s="13">
        <f t="shared" si="697"/>
        <v>0</v>
      </c>
      <c r="AR307" s="13">
        <f t="shared" si="698"/>
        <v>0</v>
      </c>
      <c r="AS307" s="13">
        <f t="shared" si="699"/>
        <v>0</v>
      </c>
      <c r="AT307" s="13">
        <f t="shared" si="700"/>
        <v>0</v>
      </c>
      <c r="AU307" s="13">
        <f t="shared" si="701"/>
        <v>0</v>
      </c>
      <c r="AV307" s="13">
        <f t="shared" si="702"/>
        <v>0</v>
      </c>
      <c r="AW307" s="13">
        <f t="shared" si="703"/>
        <v>0</v>
      </c>
      <c r="AX307" s="13">
        <f t="shared" si="704"/>
        <v>0</v>
      </c>
      <c r="AY307" s="13">
        <f t="shared" si="705"/>
        <v>0</v>
      </c>
      <c r="AZ307" s="13">
        <f t="shared" si="706"/>
        <v>0</v>
      </c>
      <c r="BA307" s="13">
        <f t="shared" si="707"/>
        <v>0</v>
      </c>
      <c r="BB307" s="13">
        <f t="shared" si="708"/>
        <v>0</v>
      </c>
      <c r="BC307" s="13">
        <f t="shared" si="709"/>
        <v>0</v>
      </c>
      <c r="BD307" s="13">
        <f t="shared" si="710"/>
        <v>0</v>
      </c>
      <c r="BE307" s="13">
        <f t="shared" si="711"/>
        <v>0</v>
      </c>
      <c r="BF307" s="13">
        <f t="shared" si="712"/>
        <v>0</v>
      </c>
      <c r="BG307" s="13">
        <f t="shared" si="713"/>
        <v>0</v>
      </c>
      <c r="BH307" s="13">
        <f t="shared" si="714"/>
        <v>0</v>
      </c>
      <c r="BI307" s="13">
        <f t="shared" si="715"/>
        <v>0</v>
      </c>
      <c r="BJ307" s="13">
        <f t="shared" si="716"/>
        <v>0</v>
      </c>
      <c r="BK307" s="13">
        <f t="shared" si="717"/>
        <v>0</v>
      </c>
      <c r="BL307" s="13">
        <f t="shared" si="718"/>
        <v>0</v>
      </c>
      <c r="BM307" s="13">
        <f t="shared" si="719"/>
        <v>0</v>
      </c>
      <c r="BN307" s="13">
        <f t="shared" si="720"/>
        <v>0</v>
      </c>
      <c r="BO307" s="13">
        <f t="shared" si="721"/>
        <v>0</v>
      </c>
      <c r="BP307" s="13">
        <f t="shared" si="722"/>
        <v>1</v>
      </c>
      <c r="BQ307" s="13">
        <f t="shared" si="723"/>
        <v>0</v>
      </c>
      <c r="BR307" s="13">
        <f t="shared" si="724"/>
        <v>0</v>
      </c>
      <c r="BS307" s="13">
        <f t="shared" si="725"/>
        <v>0</v>
      </c>
      <c r="BT307" s="13">
        <f t="shared" si="726"/>
        <v>0</v>
      </c>
      <c r="BU307" s="13">
        <f t="shared" si="727"/>
        <v>0</v>
      </c>
      <c r="BV307" s="13">
        <f t="shared" si="728"/>
        <v>0</v>
      </c>
      <c r="BW307" s="13">
        <f t="shared" si="729"/>
        <v>0</v>
      </c>
      <c r="BX307" s="13">
        <f t="shared" si="730"/>
        <v>0</v>
      </c>
      <c r="BY307" s="13">
        <f t="shared" si="731"/>
        <v>0</v>
      </c>
      <c r="BZ307" s="13">
        <f t="shared" si="732"/>
        <v>0</v>
      </c>
      <c r="CA307" s="13">
        <f t="shared" si="733"/>
        <v>0</v>
      </c>
      <c r="CB307" s="13">
        <f t="shared" si="734"/>
        <v>0</v>
      </c>
      <c r="CC307" s="13">
        <f t="shared" si="735"/>
        <v>0</v>
      </c>
      <c r="CD307" s="13">
        <f t="shared" si="736"/>
        <v>0</v>
      </c>
      <c r="CE307" s="13">
        <f t="shared" si="737"/>
        <v>0</v>
      </c>
      <c r="CF307" s="13">
        <f t="shared" si="738"/>
        <v>0</v>
      </c>
      <c r="CG307" s="13">
        <f t="shared" si="739"/>
        <v>0</v>
      </c>
      <c r="CH307" s="13">
        <f t="shared" si="740"/>
        <v>0</v>
      </c>
      <c r="CI307" s="13">
        <f t="shared" si="741"/>
        <v>0</v>
      </c>
      <c r="CJ307" s="13">
        <f t="shared" si="742"/>
        <v>0</v>
      </c>
      <c r="CK307" s="13">
        <f t="shared" si="743"/>
        <v>0</v>
      </c>
      <c r="CL307" s="13">
        <f t="shared" si="744"/>
        <v>0</v>
      </c>
      <c r="CM307" s="13">
        <f t="shared" si="745"/>
        <v>0</v>
      </c>
      <c r="CN307" s="13">
        <f t="shared" si="746"/>
        <v>0</v>
      </c>
      <c r="CO307" s="13">
        <f t="shared" si="747"/>
        <v>0</v>
      </c>
      <c r="CP307" s="13">
        <f t="shared" si="748"/>
        <v>0</v>
      </c>
      <c r="CQ307" s="13">
        <f t="shared" si="749"/>
        <v>0</v>
      </c>
      <c r="CR307" s="13">
        <f t="shared" si="750"/>
        <v>0</v>
      </c>
      <c r="CS307" s="13">
        <f t="shared" si="751"/>
        <v>0</v>
      </c>
      <c r="CT307" s="13">
        <f t="shared" si="752"/>
        <v>0</v>
      </c>
      <c r="CU307" s="13">
        <f t="shared" si="753"/>
        <v>0</v>
      </c>
      <c r="CV307" s="13">
        <f t="shared" si="754"/>
        <v>0</v>
      </c>
      <c r="CW307" s="13">
        <f t="shared" si="755"/>
        <v>0</v>
      </c>
      <c r="CX307" s="13">
        <f t="shared" si="756"/>
        <v>0</v>
      </c>
      <c r="CY307" s="13">
        <f t="shared" si="757"/>
        <v>0</v>
      </c>
      <c r="CZ307" s="13">
        <f t="shared" si="758"/>
        <v>0</v>
      </c>
      <c r="DA307" s="13">
        <f t="shared" si="759"/>
        <v>0</v>
      </c>
      <c r="DB307" s="13"/>
      <c r="DC307" s="13"/>
      <c r="DD307" s="13"/>
      <c r="DE307" s="13"/>
      <c r="DF307" s="13"/>
      <c r="DG307" s="13"/>
      <c r="DH307" s="13"/>
      <c r="DI307" s="13"/>
      <c r="DJ307" s="13"/>
      <c r="DK307" s="13"/>
      <c r="DL307" s="13"/>
      <c r="DM307" s="13"/>
      <c r="DN307" s="13"/>
      <c r="DO307" s="13"/>
      <c r="DP307" s="13"/>
      <c r="DQ307" s="13"/>
      <c r="DR307" s="13"/>
      <c r="DS307" s="13"/>
      <c r="DT307" s="13"/>
      <c r="DU307" s="13"/>
      <c r="DV307" s="13"/>
      <c r="DW307" s="13"/>
      <c r="DX307" s="13"/>
      <c r="DY307" s="13"/>
      <c r="DZ307" s="13"/>
      <c r="EA307" s="13"/>
      <c r="EB307" s="13"/>
      <c r="EC307" s="13"/>
      <c r="ED307" s="13"/>
      <c r="EE307" s="13"/>
      <c r="EF307" s="13"/>
      <c r="EG307" s="13"/>
      <c r="EH307" s="13"/>
      <c r="EI307" s="13"/>
      <c r="EJ307" s="13"/>
      <c r="EK307" s="13"/>
      <c r="EL307" s="13"/>
      <c r="EM307" s="13"/>
      <c r="EN307" s="13"/>
      <c r="EO307" s="13"/>
      <c r="EP307" s="13"/>
      <c r="EQ307" s="13"/>
      <c r="ER307" s="13"/>
      <c r="ES307" s="13"/>
      <c r="ET307" s="13"/>
      <c r="EU307" s="13"/>
      <c r="EV307" s="13"/>
      <c r="EW307" s="13"/>
      <c r="EX307" s="13"/>
      <c r="EY307" s="13"/>
      <c r="EZ307" s="13"/>
      <c r="FA307" s="13"/>
      <c r="FB307" s="13"/>
      <c r="FC307" s="13"/>
      <c r="FD307" s="13"/>
      <c r="FE307" s="13"/>
      <c r="FF307" s="13"/>
      <c r="FG307" s="13"/>
      <c r="FH307" s="13"/>
      <c r="FI307" s="13"/>
      <c r="FJ307" s="13"/>
      <c r="FK307" s="13"/>
      <c r="FL307" s="13"/>
      <c r="FM307" s="13"/>
      <c r="FN307" s="13"/>
      <c r="FO307" s="13"/>
      <c r="FP307" s="13"/>
      <c r="FQ307" s="13"/>
      <c r="FR307" s="13"/>
      <c r="FS307" s="13"/>
      <c r="FT307" s="13"/>
      <c r="FU307" s="13"/>
      <c r="FV307" s="13"/>
      <c r="FW307" s="13"/>
      <c r="FX307" s="13"/>
      <c r="FY307" s="13"/>
      <c r="FZ307" s="13"/>
      <c r="GA307" s="13"/>
      <c r="GB307" s="13"/>
      <c r="GC307" s="13"/>
      <c r="GD307" s="13"/>
      <c r="GE307" s="13"/>
      <c r="GF307" s="13"/>
      <c r="GG307" s="13"/>
      <c r="GH307" s="30">
        <f t="shared" si="844"/>
        <v>1</v>
      </c>
    </row>
    <row r="308" spans="1:190">
      <c r="A308" s="2">
        <f>'database including 834 studies'!A308</f>
        <v>307</v>
      </c>
      <c r="B308" s="2">
        <f>'database including 834 studies'!J308</f>
        <v>1</v>
      </c>
      <c r="C308" s="2">
        <f>'database including 834 studies'!K308</f>
        <v>3</v>
      </c>
      <c r="D308" s="2">
        <f>'database including 834 studies'!L308</f>
        <v>0</v>
      </c>
      <c r="E308" s="2">
        <f>'database including 834 studies'!M308</f>
        <v>1</v>
      </c>
      <c r="F308" s="2">
        <f>'database including 834 studies'!N308</f>
        <v>1</v>
      </c>
      <c r="G308" s="2">
        <f>'database including 834 studies'!O308</f>
        <v>0</v>
      </c>
      <c r="H308" s="2">
        <f>'database including 834 studies'!P308</f>
        <v>1</v>
      </c>
      <c r="I308" s="2">
        <f>'database including 834 studies'!Q308</f>
        <v>0</v>
      </c>
      <c r="J308" s="2">
        <f>'database including 834 studies'!R308</f>
        <v>2022</v>
      </c>
      <c r="V308" s="13">
        <f t="shared" si="676"/>
        <v>0</v>
      </c>
      <c r="W308" s="13">
        <f t="shared" si="677"/>
        <v>0</v>
      </c>
      <c r="X308" s="13">
        <f t="shared" si="678"/>
        <v>0</v>
      </c>
      <c r="Y308" s="13">
        <f t="shared" si="679"/>
        <v>0</v>
      </c>
      <c r="Z308" s="13">
        <f t="shared" si="680"/>
        <v>0</v>
      </c>
      <c r="AA308" s="13">
        <f t="shared" si="681"/>
        <v>0</v>
      </c>
      <c r="AB308" s="13">
        <f t="shared" si="682"/>
        <v>0</v>
      </c>
      <c r="AC308" s="13">
        <f t="shared" si="683"/>
        <v>0</v>
      </c>
      <c r="AD308" s="13">
        <f t="shared" si="684"/>
        <v>0</v>
      </c>
      <c r="AE308" s="13">
        <f t="shared" si="685"/>
        <v>0</v>
      </c>
      <c r="AF308" s="13">
        <f t="shared" si="686"/>
        <v>0</v>
      </c>
      <c r="AG308" s="13">
        <f t="shared" si="687"/>
        <v>0</v>
      </c>
      <c r="AH308" s="13">
        <f t="shared" si="688"/>
        <v>0</v>
      </c>
      <c r="AI308" s="13">
        <f t="shared" si="689"/>
        <v>0</v>
      </c>
      <c r="AJ308" s="13">
        <f t="shared" si="690"/>
        <v>0</v>
      </c>
      <c r="AK308" s="13">
        <f t="shared" si="691"/>
        <v>0</v>
      </c>
      <c r="AL308" s="13">
        <f t="shared" si="692"/>
        <v>0</v>
      </c>
      <c r="AM308" s="13">
        <f t="shared" si="693"/>
        <v>0</v>
      </c>
      <c r="AN308" s="13">
        <f t="shared" si="694"/>
        <v>0</v>
      </c>
      <c r="AO308" s="13">
        <f t="shared" si="695"/>
        <v>0</v>
      </c>
      <c r="AP308" s="13">
        <f t="shared" si="696"/>
        <v>0</v>
      </c>
      <c r="AQ308" s="13">
        <f t="shared" si="697"/>
        <v>0</v>
      </c>
      <c r="AR308" s="13">
        <f t="shared" si="698"/>
        <v>0</v>
      </c>
      <c r="AS308" s="13">
        <f t="shared" si="699"/>
        <v>0</v>
      </c>
      <c r="AT308" s="13">
        <f t="shared" si="700"/>
        <v>0</v>
      </c>
      <c r="AU308" s="13">
        <f t="shared" si="701"/>
        <v>0</v>
      </c>
      <c r="AV308" s="13">
        <f t="shared" si="702"/>
        <v>0</v>
      </c>
      <c r="AW308" s="13">
        <f t="shared" si="703"/>
        <v>0</v>
      </c>
      <c r="AX308" s="13">
        <f t="shared" si="704"/>
        <v>0</v>
      </c>
      <c r="AY308" s="13">
        <f t="shared" si="705"/>
        <v>0</v>
      </c>
      <c r="AZ308" s="13">
        <f t="shared" si="706"/>
        <v>0</v>
      </c>
      <c r="BA308" s="13">
        <f t="shared" si="707"/>
        <v>0</v>
      </c>
      <c r="BB308" s="13">
        <f t="shared" si="708"/>
        <v>0</v>
      </c>
      <c r="BC308" s="13">
        <f t="shared" si="709"/>
        <v>0</v>
      </c>
      <c r="BD308" s="13">
        <f t="shared" si="710"/>
        <v>0</v>
      </c>
      <c r="BE308" s="13">
        <f t="shared" si="711"/>
        <v>0</v>
      </c>
      <c r="BF308" s="13">
        <f t="shared" si="712"/>
        <v>0</v>
      </c>
      <c r="BG308" s="13">
        <f t="shared" si="713"/>
        <v>0</v>
      </c>
      <c r="BH308" s="13">
        <f t="shared" si="714"/>
        <v>0</v>
      </c>
      <c r="BI308" s="13">
        <f t="shared" si="715"/>
        <v>0</v>
      </c>
      <c r="BJ308" s="13">
        <f t="shared" si="716"/>
        <v>0</v>
      </c>
      <c r="BK308" s="13">
        <f t="shared" si="717"/>
        <v>0</v>
      </c>
      <c r="BL308" s="13">
        <f t="shared" si="718"/>
        <v>0</v>
      </c>
      <c r="BM308" s="13">
        <f t="shared" si="719"/>
        <v>0</v>
      </c>
      <c r="BN308" s="13">
        <f t="shared" si="720"/>
        <v>0</v>
      </c>
      <c r="BO308" s="13">
        <f t="shared" si="721"/>
        <v>0</v>
      </c>
      <c r="BP308" s="13">
        <f t="shared" si="722"/>
        <v>0</v>
      </c>
      <c r="BQ308" s="13">
        <f t="shared" si="723"/>
        <v>1</v>
      </c>
      <c r="BR308" s="13">
        <f t="shared" si="724"/>
        <v>0</v>
      </c>
      <c r="BS308" s="13">
        <f t="shared" si="725"/>
        <v>0</v>
      </c>
      <c r="BT308" s="13">
        <f t="shared" si="726"/>
        <v>0</v>
      </c>
      <c r="BU308" s="13">
        <f t="shared" si="727"/>
        <v>0</v>
      </c>
      <c r="BV308" s="13">
        <f t="shared" si="728"/>
        <v>0</v>
      </c>
      <c r="BW308" s="13">
        <f t="shared" si="729"/>
        <v>0</v>
      </c>
      <c r="BX308" s="13">
        <f t="shared" si="730"/>
        <v>0</v>
      </c>
      <c r="BY308" s="13">
        <f t="shared" si="731"/>
        <v>0</v>
      </c>
      <c r="BZ308" s="13">
        <f t="shared" si="732"/>
        <v>0</v>
      </c>
      <c r="CA308" s="13">
        <f t="shared" si="733"/>
        <v>0</v>
      </c>
      <c r="CB308" s="13">
        <f t="shared" si="734"/>
        <v>0</v>
      </c>
      <c r="CC308" s="13">
        <f t="shared" si="735"/>
        <v>0</v>
      </c>
      <c r="CD308" s="13">
        <f t="shared" si="736"/>
        <v>0</v>
      </c>
      <c r="CE308" s="13">
        <f t="shared" si="737"/>
        <v>0</v>
      </c>
      <c r="CF308" s="13">
        <f t="shared" si="738"/>
        <v>0</v>
      </c>
      <c r="CG308" s="13">
        <f t="shared" si="739"/>
        <v>0</v>
      </c>
      <c r="CH308" s="13">
        <f t="shared" si="740"/>
        <v>0</v>
      </c>
      <c r="CI308" s="13">
        <f t="shared" si="741"/>
        <v>0</v>
      </c>
      <c r="CJ308" s="13">
        <f t="shared" si="742"/>
        <v>0</v>
      </c>
      <c r="CK308" s="13">
        <f t="shared" si="743"/>
        <v>0</v>
      </c>
      <c r="CL308" s="13">
        <f t="shared" si="744"/>
        <v>0</v>
      </c>
      <c r="CM308" s="13">
        <f t="shared" si="745"/>
        <v>0</v>
      </c>
      <c r="CN308" s="13">
        <f t="shared" si="746"/>
        <v>0</v>
      </c>
      <c r="CO308" s="13">
        <f t="shared" si="747"/>
        <v>0</v>
      </c>
      <c r="CP308" s="13">
        <f t="shared" si="748"/>
        <v>0</v>
      </c>
      <c r="CQ308" s="13">
        <f t="shared" si="749"/>
        <v>0</v>
      </c>
      <c r="CR308" s="13">
        <f t="shared" si="750"/>
        <v>0</v>
      </c>
      <c r="CS308" s="13">
        <f t="shared" si="751"/>
        <v>0</v>
      </c>
      <c r="CT308" s="13">
        <f t="shared" si="752"/>
        <v>0</v>
      </c>
      <c r="CU308" s="13">
        <f t="shared" si="753"/>
        <v>0</v>
      </c>
      <c r="CV308" s="13">
        <f t="shared" si="754"/>
        <v>0</v>
      </c>
      <c r="CW308" s="13">
        <f t="shared" si="755"/>
        <v>0</v>
      </c>
      <c r="CX308" s="13">
        <f t="shared" si="756"/>
        <v>0</v>
      </c>
      <c r="CY308" s="13">
        <f t="shared" si="757"/>
        <v>0</v>
      </c>
      <c r="CZ308" s="13">
        <f t="shared" si="758"/>
        <v>0</v>
      </c>
      <c r="DA308" s="13">
        <f t="shared" si="759"/>
        <v>0</v>
      </c>
      <c r="DB308" s="13"/>
      <c r="DC308" s="13"/>
      <c r="DD308" s="13"/>
      <c r="DE308" s="13"/>
      <c r="DF308" s="13"/>
      <c r="DG308" s="13"/>
      <c r="DH308" s="13"/>
      <c r="DI308" s="13"/>
      <c r="DJ308" s="13"/>
      <c r="DK308" s="13"/>
      <c r="DL308" s="13"/>
      <c r="DM308" s="13"/>
      <c r="DN308" s="13"/>
      <c r="DO308" s="13"/>
      <c r="DP308" s="13"/>
      <c r="DQ308" s="13"/>
      <c r="DR308" s="13"/>
      <c r="DS308" s="13"/>
      <c r="DT308" s="13"/>
      <c r="DU308" s="13"/>
      <c r="DV308" s="13"/>
      <c r="DW308" s="13"/>
      <c r="DX308" s="13"/>
      <c r="DY308" s="13"/>
      <c r="DZ308" s="13"/>
      <c r="EA308" s="13"/>
      <c r="EB308" s="13"/>
      <c r="EC308" s="13"/>
      <c r="ED308" s="13"/>
      <c r="EE308" s="13"/>
      <c r="EF308" s="13"/>
      <c r="EG308" s="13"/>
      <c r="EH308" s="13"/>
      <c r="EI308" s="13"/>
      <c r="EJ308" s="13"/>
      <c r="EK308" s="13"/>
      <c r="EL308" s="13"/>
      <c r="EM308" s="13"/>
      <c r="EN308" s="13"/>
      <c r="EO308" s="13"/>
      <c r="EP308" s="13"/>
      <c r="EQ308" s="13"/>
      <c r="ER308" s="13"/>
      <c r="ES308" s="13"/>
      <c r="ET308" s="13"/>
      <c r="EU308" s="13"/>
      <c r="EV308" s="13"/>
      <c r="EW308" s="13"/>
      <c r="EX308" s="13"/>
      <c r="EY308" s="13"/>
      <c r="EZ308" s="13"/>
      <c r="FA308" s="13"/>
      <c r="FB308" s="13"/>
      <c r="FC308" s="13"/>
      <c r="FD308" s="13"/>
      <c r="FE308" s="13"/>
      <c r="FF308" s="13"/>
      <c r="FG308" s="13"/>
      <c r="FH308" s="13"/>
      <c r="FI308" s="13"/>
      <c r="FJ308" s="13"/>
      <c r="FK308" s="13"/>
      <c r="FL308" s="13"/>
      <c r="FM308" s="13"/>
      <c r="FN308" s="13"/>
      <c r="FO308" s="13"/>
      <c r="FP308" s="13"/>
      <c r="FQ308" s="13"/>
      <c r="FR308" s="13"/>
      <c r="FS308" s="13"/>
      <c r="FT308" s="13"/>
      <c r="FU308" s="13"/>
      <c r="FV308" s="13"/>
      <c r="FW308" s="13"/>
      <c r="FX308" s="13"/>
      <c r="FY308" s="13"/>
      <c r="FZ308" s="13"/>
      <c r="GA308" s="13"/>
      <c r="GB308" s="13"/>
      <c r="GC308" s="13"/>
      <c r="GD308" s="13"/>
      <c r="GE308" s="13"/>
      <c r="GF308" s="13"/>
      <c r="GG308" s="13"/>
      <c r="GH308" s="30">
        <f t="shared" si="844"/>
        <v>1</v>
      </c>
    </row>
    <row r="309" spans="1:190">
      <c r="A309" s="2">
        <f>'database including 834 studies'!A309</f>
        <v>308</v>
      </c>
      <c r="B309" s="2">
        <f>'database including 834 studies'!J309</f>
        <v>1</v>
      </c>
      <c r="C309" s="2">
        <f>'database including 834 studies'!K309</f>
        <v>3</v>
      </c>
      <c r="D309" s="2">
        <f>'database including 834 studies'!L309</f>
        <v>1</v>
      </c>
      <c r="E309" s="2">
        <f>'database including 834 studies'!M309</f>
        <v>1</v>
      </c>
      <c r="F309" s="2">
        <f>'database including 834 studies'!N309</f>
        <v>1</v>
      </c>
      <c r="G309" s="2">
        <f>'database including 834 studies'!O309</f>
        <v>0</v>
      </c>
      <c r="H309" s="2">
        <f>'database including 834 studies'!P309</f>
        <v>0</v>
      </c>
      <c r="I309" s="2">
        <f>'database including 834 studies'!Q309</f>
        <v>0</v>
      </c>
      <c r="J309" s="2">
        <f>'database including 834 studies'!R309</f>
        <v>2022</v>
      </c>
      <c r="V309" s="13">
        <f t="shared" si="676"/>
        <v>0</v>
      </c>
      <c r="W309" s="13">
        <f t="shared" si="677"/>
        <v>0</v>
      </c>
      <c r="X309" s="13">
        <f t="shared" si="678"/>
        <v>0</v>
      </c>
      <c r="Y309" s="13">
        <f t="shared" si="679"/>
        <v>0</v>
      </c>
      <c r="Z309" s="13">
        <f t="shared" si="680"/>
        <v>0</v>
      </c>
      <c r="AA309" s="13">
        <f t="shared" si="681"/>
        <v>0</v>
      </c>
      <c r="AB309" s="13">
        <f t="shared" si="682"/>
        <v>0</v>
      </c>
      <c r="AC309" s="13">
        <f t="shared" si="683"/>
        <v>0</v>
      </c>
      <c r="AD309" s="13">
        <f t="shared" si="684"/>
        <v>0</v>
      </c>
      <c r="AE309" s="13">
        <f t="shared" si="685"/>
        <v>0</v>
      </c>
      <c r="AF309" s="13">
        <f t="shared" si="686"/>
        <v>0</v>
      </c>
      <c r="AG309" s="13">
        <f t="shared" si="687"/>
        <v>0</v>
      </c>
      <c r="AH309" s="13">
        <f t="shared" si="688"/>
        <v>0</v>
      </c>
      <c r="AI309" s="13">
        <f t="shared" si="689"/>
        <v>0</v>
      </c>
      <c r="AJ309" s="13">
        <f t="shared" si="690"/>
        <v>0</v>
      </c>
      <c r="AK309" s="13">
        <f t="shared" si="691"/>
        <v>0</v>
      </c>
      <c r="AL309" s="13">
        <f t="shared" si="692"/>
        <v>0</v>
      </c>
      <c r="AM309" s="13">
        <f t="shared" si="693"/>
        <v>0</v>
      </c>
      <c r="AN309" s="13">
        <f t="shared" si="694"/>
        <v>0</v>
      </c>
      <c r="AO309" s="13">
        <f t="shared" si="695"/>
        <v>0</v>
      </c>
      <c r="AP309" s="13">
        <f t="shared" si="696"/>
        <v>0</v>
      </c>
      <c r="AQ309" s="13">
        <f t="shared" si="697"/>
        <v>0</v>
      </c>
      <c r="AR309" s="13">
        <f t="shared" si="698"/>
        <v>0</v>
      </c>
      <c r="AS309" s="13">
        <f t="shared" si="699"/>
        <v>0</v>
      </c>
      <c r="AT309" s="13">
        <f t="shared" si="700"/>
        <v>0</v>
      </c>
      <c r="AU309" s="13">
        <f t="shared" si="701"/>
        <v>0</v>
      </c>
      <c r="AV309" s="13">
        <f t="shared" si="702"/>
        <v>0</v>
      </c>
      <c r="AW309" s="13">
        <f t="shared" si="703"/>
        <v>0</v>
      </c>
      <c r="AX309" s="13">
        <f t="shared" si="704"/>
        <v>0</v>
      </c>
      <c r="AY309" s="13">
        <f t="shared" si="705"/>
        <v>0</v>
      </c>
      <c r="AZ309" s="13">
        <f t="shared" si="706"/>
        <v>0</v>
      </c>
      <c r="BA309" s="13">
        <f t="shared" si="707"/>
        <v>0</v>
      </c>
      <c r="BB309" s="13">
        <f t="shared" si="708"/>
        <v>0</v>
      </c>
      <c r="BC309" s="13">
        <f t="shared" si="709"/>
        <v>0</v>
      </c>
      <c r="BD309" s="13">
        <f t="shared" si="710"/>
        <v>0</v>
      </c>
      <c r="BE309" s="13">
        <f t="shared" si="711"/>
        <v>0</v>
      </c>
      <c r="BF309" s="13">
        <f t="shared" si="712"/>
        <v>0</v>
      </c>
      <c r="BG309" s="13">
        <f t="shared" si="713"/>
        <v>0</v>
      </c>
      <c r="BH309" s="13">
        <f t="shared" si="714"/>
        <v>0</v>
      </c>
      <c r="BI309" s="13">
        <f t="shared" si="715"/>
        <v>0</v>
      </c>
      <c r="BJ309" s="13">
        <f t="shared" si="716"/>
        <v>0</v>
      </c>
      <c r="BK309" s="13">
        <f t="shared" si="717"/>
        <v>0</v>
      </c>
      <c r="BL309" s="13">
        <f t="shared" si="718"/>
        <v>0</v>
      </c>
      <c r="BM309" s="13">
        <f t="shared" si="719"/>
        <v>0</v>
      </c>
      <c r="BN309" s="13">
        <f t="shared" si="720"/>
        <v>0</v>
      </c>
      <c r="BO309" s="13">
        <f t="shared" si="721"/>
        <v>0</v>
      </c>
      <c r="BP309" s="13">
        <f t="shared" si="722"/>
        <v>0</v>
      </c>
      <c r="BQ309" s="13">
        <f t="shared" si="723"/>
        <v>1</v>
      </c>
      <c r="BR309" s="13">
        <f t="shared" si="724"/>
        <v>0</v>
      </c>
      <c r="BS309" s="13">
        <f t="shared" si="725"/>
        <v>0</v>
      </c>
      <c r="BT309" s="13">
        <f t="shared" si="726"/>
        <v>0</v>
      </c>
      <c r="BU309" s="13">
        <f t="shared" si="727"/>
        <v>0</v>
      </c>
      <c r="BV309" s="13">
        <f t="shared" si="728"/>
        <v>0</v>
      </c>
      <c r="BW309" s="13">
        <f t="shared" si="729"/>
        <v>0</v>
      </c>
      <c r="BX309" s="13">
        <f t="shared" si="730"/>
        <v>0</v>
      </c>
      <c r="BY309" s="13">
        <f t="shared" si="731"/>
        <v>0</v>
      </c>
      <c r="BZ309" s="13">
        <f t="shared" si="732"/>
        <v>0</v>
      </c>
      <c r="CA309" s="13">
        <f t="shared" si="733"/>
        <v>0</v>
      </c>
      <c r="CB309" s="13">
        <f t="shared" si="734"/>
        <v>0</v>
      </c>
      <c r="CC309" s="13">
        <f t="shared" si="735"/>
        <v>0</v>
      </c>
      <c r="CD309" s="13">
        <f t="shared" si="736"/>
        <v>0</v>
      </c>
      <c r="CE309" s="13">
        <f t="shared" si="737"/>
        <v>0</v>
      </c>
      <c r="CF309" s="13">
        <f t="shared" si="738"/>
        <v>0</v>
      </c>
      <c r="CG309" s="13">
        <f t="shared" si="739"/>
        <v>0</v>
      </c>
      <c r="CH309" s="13">
        <f t="shared" si="740"/>
        <v>0</v>
      </c>
      <c r="CI309" s="13">
        <f t="shared" si="741"/>
        <v>0</v>
      </c>
      <c r="CJ309" s="13">
        <f t="shared" si="742"/>
        <v>0</v>
      </c>
      <c r="CK309" s="13">
        <f t="shared" si="743"/>
        <v>0</v>
      </c>
      <c r="CL309" s="13">
        <f t="shared" si="744"/>
        <v>0</v>
      </c>
      <c r="CM309" s="13">
        <f t="shared" si="745"/>
        <v>0</v>
      </c>
      <c r="CN309" s="13">
        <f t="shared" si="746"/>
        <v>0</v>
      </c>
      <c r="CO309" s="13">
        <f t="shared" si="747"/>
        <v>0</v>
      </c>
      <c r="CP309" s="13">
        <f t="shared" si="748"/>
        <v>0</v>
      </c>
      <c r="CQ309" s="13">
        <f t="shared" si="749"/>
        <v>0</v>
      </c>
      <c r="CR309" s="13">
        <f t="shared" si="750"/>
        <v>0</v>
      </c>
      <c r="CS309" s="13">
        <f t="shared" si="751"/>
        <v>0</v>
      </c>
      <c r="CT309" s="13">
        <f t="shared" si="752"/>
        <v>0</v>
      </c>
      <c r="CU309" s="13">
        <f t="shared" si="753"/>
        <v>0</v>
      </c>
      <c r="CV309" s="13">
        <f t="shared" si="754"/>
        <v>0</v>
      </c>
      <c r="CW309" s="13">
        <f t="shared" si="755"/>
        <v>0</v>
      </c>
      <c r="CX309" s="13">
        <f t="shared" si="756"/>
        <v>0</v>
      </c>
      <c r="CY309" s="13">
        <f t="shared" si="757"/>
        <v>0</v>
      </c>
      <c r="CZ309" s="13">
        <f t="shared" si="758"/>
        <v>0</v>
      </c>
      <c r="DA309" s="13">
        <f t="shared" si="759"/>
        <v>0</v>
      </c>
      <c r="DB309" s="13"/>
      <c r="DC309" s="13"/>
      <c r="DD309" s="13"/>
      <c r="DE309" s="13"/>
      <c r="DF309" s="13"/>
      <c r="DG309" s="13"/>
      <c r="DH309" s="13"/>
      <c r="DI309" s="13"/>
      <c r="DJ309" s="13"/>
      <c r="DK309" s="13"/>
      <c r="DL309" s="13"/>
      <c r="DM309" s="13"/>
      <c r="DN309" s="13"/>
      <c r="DO309" s="13"/>
      <c r="DP309" s="13"/>
      <c r="DQ309" s="13"/>
      <c r="DR309" s="13"/>
      <c r="DS309" s="13"/>
      <c r="DT309" s="13"/>
      <c r="DU309" s="13"/>
      <c r="DV309" s="13"/>
      <c r="DW309" s="13"/>
      <c r="DX309" s="13"/>
      <c r="DY309" s="13"/>
      <c r="DZ309" s="13"/>
      <c r="EA309" s="13"/>
      <c r="EB309" s="13"/>
      <c r="EC309" s="13"/>
      <c r="ED309" s="13"/>
      <c r="EE309" s="13"/>
      <c r="EF309" s="13"/>
      <c r="EG309" s="13"/>
      <c r="EH309" s="13"/>
      <c r="EI309" s="13"/>
      <c r="EJ309" s="13"/>
      <c r="EK309" s="13"/>
      <c r="EL309" s="13"/>
      <c r="EM309" s="13"/>
      <c r="EN309" s="13"/>
      <c r="EO309" s="13"/>
      <c r="EP309" s="13"/>
      <c r="EQ309" s="13"/>
      <c r="ER309" s="13"/>
      <c r="ES309" s="13"/>
      <c r="ET309" s="13"/>
      <c r="EU309" s="13"/>
      <c r="EV309" s="13"/>
      <c r="EW309" s="13"/>
      <c r="EX309" s="13"/>
      <c r="EY309" s="13"/>
      <c r="EZ309" s="13"/>
      <c r="FA309" s="13"/>
      <c r="FB309" s="13"/>
      <c r="FC309" s="13"/>
      <c r="FD309" s="13"/>
      <c r="FE309" s="13"/>
      <c r="FF309" s="13"/>
      <c r="FG309" s="13"/>
      <c r="FH309" s="13"/>
      <c r="FI309" s="13"/>
      <c r="FJ309" s="13"/>
      <c r="FK309" s="13"/>
      <c r="FL309" s="13"/>
      <c r="FM309" s="13"/>
      <c r="FN309" s="13"/>
      <c r="FO309" s="13"/>
      <c r="FP309" s="13"/>
      <c r="FQ309" s="13"/>
      <c r="FR309" s="13"/>
      <c r="FS309" s="13"/>
      <c r="FT309" s="13"/>
      <c r="FU309" s="13"/>
      <c r="FV309" s="13"/>
      <c r="FW309" s="13"/>
      <c r="FX309" s="13"/>
      <c r="FY309" s="13"/>
      <c r="FZ309" s="13"/>
      <c r="GA309" s="13"/>
      <c r="GB309" s="13"/>
      <c r="GC309" s="13"/>
      <c r="GD309" s="13"/>
      <c r="GE309" s="13"/>
      <c r="GF309" s="13"/>
      <c r="GG309" s="13"/>
      <c r="GH309" s="30">
        <f t="shared" si="844"/>
        <v>1</v>
      </c>
    </row>
    <row r="310" spans="1:190">
      <c r="A310" s="2">
        <f>'database including 834 studies'!A310</f>
        <v>309</v>
      </c>
      <c r="B310" s="2">
        <f>'database including 834 studies'!J310</f>
        <v>1</v>
      </c>
      <c r="C310" s="2">
        <f>'database including 834 studies'!K310</f>
        <v>3</v>
      </c>
      <c r="D310" s="2">
        <f>'database including 834 studies'!L310</f>
        <v>1</v>
      </c>
      <c r="E310" s="2">
        <f>'database including 834 studies'!M310</f>
        <v>1</v>
      </c>
      <c r="F310" s="2">
        <f>'database including 834 studies'!N310</f>
        <v>1</v>
      </c>
      <c r="G310" s="2">
        <f>'database including 834 studies'!O310</f>
        <v>0</v>
      </c>
      <c r="H310" s="2">
        <f>'database including 834 studies'!P310</f>
        <v>0</v>
      </c>
      <c r="I310" s="2">
        <f>'database including 834 studies'!Q310</f>
        <v>0</v>
      </c>
      <c r="J310" s="2">
        <f>'database including 834 studies'!R310</f>
        <v>2022</v>
      </c>
      <c r="V310" s="13">
        <f t="shared" si="676"/>
        <v>0</v>
      </c>
      <c r="W310" s="13">
        <f t="shared" si="677"/>
        <v>0</v>
      </c>
      <c r="X310" s="13">
        <f t="shared" si="678"/>
        <v>0</v>
      </c>
      <c r="Y310" s="13">
        <f t="shared" si="679"/>
        <v>0</v>
      </c>
      <c r="Z310" s="13">
        <f t="shared" si="680"/>
        <v>0</v>
      </c>
      <c r="AA310" s="13">
        <f t="shared" si="681"/>
        <v>0</v>
      </c>
      <c r="AB310" s="13">
        <f t="shared" si="682"/>
        <v>0</v>
      </c>
      <c r="AC310" s="13">
        <f t="shared" si="683"/>
        <v>0</v>
      </c>
      <c r="AD310" s="13">
        <f t="shared" si="684"/>
        <v>0</v>
      </c>
      <c r="AE310" s="13">
        <f t="shared" si="685"/>
        <v>0</v>
      </c>
      <c r="AF310" s="13">
        <f t="shared" si="686"/>
        <v>0</v>
      </c>
      <c r="AG310" s="13">
        <f t="shared" si="687"/>
        <v>0</v>
      </c>
      <c r="AH310" s="13">
        <f t="shared" si="688"/>
        <v>0</v>
      </c>
      <c r="AI310" s="13">
        <f t="shared" si="689"/>
        <v>0</v>
      </c>
      <c r="AJ310" s="13">
        <f t="shared" si="690"/>
        <v>0</v>
      </c>
      <c r="AK310" s="13">
        <f t="shared" si="691"/>
        <v>0</v>
      </c>
      <c r="AL310" s="13">
        <f t="shared" si="692"/>
        <v>0</v>
      </c>
      <c r="AM310" s="13">
        <f t="shared" si="693"/>
        <v>0</v>
      </c>
      <c r="AN310" s="13">
        <f t="shared" si="694"/>
        <v>0</v>
      </c>
      <c r="AO310" s="13">
        <f t="shared" si="695"/>
        <v>0</v>
      </c>
      <c r="AP310" s="13">
        <f t="shared" si="696"/>
        <v>0</v>
      </c>
      <c r="AQ310" s="13">
        <f t="shared" si="697"/>
        <v>0</v>
      </c>
      <c r="AR310" s="13">
        <f t="shared" si="698"/>
        <v>0</v>
      </c>
      <c r="AS310" s="13">
        <f t="shared" si="699"/>
        <v>0</v>
      </c>
      <c r="AT310" s="13">
        <f t="shared" si="700"/>
        <v>0</v>
      </c>
      <c r="AU310" s="13">
        <f t="shared" si="701"/>
        <v>0</v>
      </c>
      <c r="AV310" s="13">
        <f t="shared" si="702"/>
        <v>0</v>
      </c>
      <c r="AW310" s="13">
        <f t="shared" si="703"/>
        <v>0</v>
      </c>
      <c r="AX310" s="13">
        <f t="shared" si="704"/>
        <v>0</v>
      </c>
      <c r="AY310" s="13">
        <f t="shared" si="705"/>
        <v>0</v>
      </c>
      <c r="AZ310" s="13">
        <f t="shared" si="706"/>
        <v>0</v>
      </c>
      <c r="BA310" s="13">
        <f t="shared" si="707"/>
        <v>0</v>
      </c>
      <c r="BB310" s="13">
        <f t="shared" si="708"/>
        <v>0</v>
      </c>
      <c r="BC310" s="13">
        <f t="shared" si="709"/>
        <v>0</v>
      </c>
      <c r="BD310" s="13">
        <f t="shared" si="710"/>
        <v>0</v>
      </c>
      <c r="BE310" s="13">
        <f t="shared" si="711"/>
        <v>0</v>
      </c>
      <c r="BF310" s="13">
        <f t="shared" si="712"/>
        <v>0</v>
      </c>
      <c r="BG310" s="13">
        <f t="shared" si="713"/>
        <v>0</v>
      </c>
      <c r="BH310" s="13">
        <f t="shared" si="714"/>
        <v>0</v>
      </c>
      <c r="BI310" s="13">
        <f t="shared" si="715"/>
        <v>0</v>
      </c>
      <c r="BJ310" s="13">
        <f t="shared" si="716"/>
        <v>0</v>
      </c>
      <c r="BK310" s="13">
        <f t="shared" si="717"/>
        <v>0</v>
      </c>
      <c r="BL310" s="13">
        <f t="shared" si="718"/>
        <v>0</v>
      </c>
      <c r="BM310" s="13">
        <f t="shared" si="719"/>
        <v>0</v>
      </c>
      <c r="BN310" s="13">
        <f t="shared" si="720"/>
        <v>0</v>
      </c>
      <c r="BO310" s="13">
        <f t="shared" si="721"/>
        <v>0</v>
      </c>
      <c r="BP310" s="13">
        <f t="shared" si="722"/>
        <v>0</v>
      </c>
      <c r="BQ310" s="13">
        <f t="shared" si="723"/>
        <v>1</v>
      </c>
      <c r="BR310" s="13">
        <f t="shared" si="724"/>
        <v>0</v>
      </c>
      <c r="BS310" s="13">
        <f t="shared" si="725"/>
        <v>0</v>
      </c>
      <c r="BT310" s="13">
        <f t="shared" si="726"/>
        <v>0</v>
      </c>
      <c r="BU310" s="13">
        <f t="shared" si="727"/>
        <v>0</v>
      </c>
      <c r="BV310" s="13">
        <f t="shared" si="728"/>
        <v>0</v>
      </c>
      <c r="BW310" s="13">
        <f t="shared" si="729"/>
        <v>0</v>
      </c>
      <c r="BX310" s="13">
        <f t="shared" si="730"/>
        <v>0</v>
      </c>
      <c r="BY310" s="13">
        <f t="shared" si="731"/>
        <v>0</v>
      </c>
      <c r="BZ310" s="13">
        <f t="shared" si="732"/>
        <v>0</v>
      </c>
      <c r="CA310" s="13">
        <f t="shared" si="733"/>
        <v>0</v>
      </c>
      <c r="CB310" s="13">
        <f t="shared" si="734"/>
        <v>0</v>
      </c>
      <c r="CC310" s="13">
        <f t="shared" si="735"/>
        <v>0</v>
      </c>
      <c r="CD310" s="13">
        <f t="shared" si="736"/>
        <v>0</v>
      </c>
      <c r="CE310" s="13">
        <f t="shared" si="737"/>
        <v>0</v>
      </c>
      <c r="CF310" s="13">
        <f t="shared" si="738"/>
        <v>0</v>
      </c>
      <c r="CG310" s="13">
        <f t="shared" si="739"/>
        <v>0</v>
      </c>
      <c r="CH310" s="13">
        <f t="shared" si="740"/>
        <v>0</v>
      </c>
      <c r="CI310" s="13">
        <f t="shared" si="741"/>
        <v>0</v>
      </c>
      <c r="CJ310" s="13">
        <f t="shared" si="742"/>
        <v>0</v>
      </c>
      <c r="CK310" s="13">
        <f t="shared" si="743"/>
        <v>0</v>
      </c>
      <c r="CL310" s="13">
        <f t="shared" si="744"/>
        <v>0</v>
      </c>
      <c r="CM310" s="13">
        <f t="shared" si="745"/>
        <v>0</v>
      </c>
      <c r="CN310" s="13">
        <f t="shared" si="746"/>
        <v>0</v>
      </c>
      <c r="CO310" s="13">
        <f t="shared" si="747"/>
        <v>0</v>
      </c>
      <c r="CP310" s="13">
        <f t="shared" si="748"/>
        <v>0</v>
      </c>
      <c r="CQ310" s="13">
        <f t="shared" si="749"/>
        <v>0</v>
      </c>
      <c r="CR310" s="13">
        <f t="shared" si="750"/>
        <v>0</v>
      </c>
      <c r="CS310" s="13">
        <f t="shared" si="751"/>
        <v>0</v>
      </c>
      <c r="CT310" s="13">
        <f t="shared" si="752"/>
        <v>0</v>
      </c>
      <c r="CU310" s="13">
        <f t="shared" si="753"/>
        <v>0</v>
      </c>
      <c r="CV310" s="13">
        <f t="shared" si="754"/>
        <v>0</v>
      </c>
      <c r="CW310" s="13">
        <f t="shared" si="755"/>
        <v>0</v>
      </c>
      <c r="CX310" s="13">
        <f t="shared" si="756"/>
        <v>0</v>
      </c>
      <c r="CY310" s="13">
        <f t="shared" si="757"/>
        <v>0</v>
      </c>
      <c r="CZ310" s="13">
        <f t="shared" si="758"/>
        <v>0</v>
      </c>
      <c r="DA310" s="13">
        <f t="shared" si="759"/>
        <v>0</v>
      </c>
      <c r="DB310" s="13"/>
      <c r="DC310" s="13"/>
      <c r="DD310" s="13"/>
      <c r="DE310" s="13"/>
      <c r="DF310" s="13"/>
      <c r="DG310" s="13"/>
      <c r="DH310" s="13"/>
      <c r="DI310" s="13"/>
      <c r="DJ310" s="13"/>
      <c r="DK310" s="13"/>
      <c r="DL310" s="13"/>
      <c r="DM310" s="13"/>
      <c r="DN310" s="13"/>
      <c r="DO310" s="13"/>
      <c r="DP310" s="13"/>
      <c r="DQ310" s="13"/>
      <c r="DR310" s="13"/>
      <c r="DS310" s="13"/>
      <c r="DT310" s="13"/>
      <c r="DU310" s="13"/>
      <c r="DV310" s="13"/>
      <c r="DW310" s="13"/>
      <c r="DX310" s="13"/>
      <c r="DY310" s="13"/>
      <c r="DZ310" s="13"/>
      <c r="EA310" s="13"/>
      <c r="EB310" s="13"/>
      <c r="EC310" s="13"/>
      <c r="ED310" s="13"/>
      <c r="EE310" s="13"/>
      <c r="EF310" s="13"/>
      <c r="EG310" s="13"/>
      <c r="EH310" s="13"/>
      <c r="EI310" s="13"/>
      <c r="EJ310" s="13"/>
      <c r="EK310" s="13"/>
      <c r="EL310" s="13"/>
      <c r="EM310" s="13"/>
      <c r="EN310" s="13"/>
      <c r="EO310" s="13"/>
      <c r="EP310" s="13"/>
      <c r="EQ310" s="13"/>
      <c r="ER310" s="13"/>
      <c r="ES310" s="13"/>
      <c r="ET310" s="13"/>
      <c r="EU310" s="13"/>
      <c r="EV310" s="13"/>
      <c r="EW310" s="13"/>
      <c r="EX310" s="13"/>
      <c r="EY310" s="13"/>
      <c r="EZ310" s="13"/>
      <c r="FA310" s="13"/>
      <c r="FB310" s="13"/>
      <c r="FC310" s="13"/>
      <c r="FD310" s="13"/>
      <c r="FE310" s="13"/>
      <c r="FF310" s="13"/>
      <c r="FG310" s="13"/>
      <c r="FH310" s="13"/>
      <c r="FI310" s="13"/>
      <c r="FJ310" s="13"/>
      <c r="FK310" s="13"/>
      <c r="FL310" s="13"/>
      <c r="FM310" s="13"/>
      <c r="FN310" s="13"/>
      <c r="FO310" s="13"/>
      <c r="FP310" s="13"/>
      <c r="FQ310" s="13"/>
      <c r="FR310" s="13"/>
      <c r="FS310" s="13"/>
      <c r="FT310" s="13"/>
      <c r="FU310" s="13"/>
      <c r="FV310" s="13"/>
      <c r="FW310" s="13"/>
      <c r="FX310" s="13"/>
      <c r="FY310" s="13"/>
      <c r="FZ310" s="13"/>
      <c r="GA310" s="13"/>
      <c r="GB310" s="13"/>
      <c r="GC310" s="13"/>
      <c r="GD310" s="13"/>
      <c r="GE310" s="13"/>
      <c r="GF310" s="13"/>
      <c r="GG310" s="13"/>
      <c r="GH310" s="30">
        <f t="shared" si="844"/>
        <v>1</v>
      </c>
    </row>
    <row r="311" spans="1:190">
      <c r="A311" s="2">
        <f>'database including 834 studies'!A311</f>
        <v>310</v>
      </c>
      <c r="B311" s="2">
        <f>'database including 834 studies'!J311</f>
        <v>1</v>
      </c>
      <c r="C311" s="2">
        <f>'database including 834 studies'!K311</f>
        <v>3</v>
      </c>
      <c r="D311" s="2">
        <f>'database including 834 studies'!L311</f>
        <v>1</v>
      </c>
      <c r="E311" s="2">
        <f>'database including 834 studies'!M311</f>
        <v>1</v>
      </c>
      <c r="F311" s="2">
        <f>'database including 834 studies'!N311</f>
        <v>1</v>
      </c>
      <c r="G311" s="2">
        <f>'database including 834 studies'!O311</f>
        <v>0</v>
      </c>
      <c r="H311" s="2">
        <f>'database including 834 studies'!P311</f>
        <v>0</v>
      </c>
      <c r="I311" s="2">
        <f>'database including 834 studies'!Q311</f>
        <v>0</v>
      </c>
      <c r="J311" s="2">
        <f>'database including 834 studies'!R311</f>
        <v>2022</v>
      </c>
      <c r="V311" s="13">
        <f t="shared" si="676"/>
        <v>0</v>
      </c>
      <c r="W311" s="13">
        <f t="shared" si="677"/>
        <v>0</v>
      </c>
      <c r="X311" s="13">
        <f t="shared" si="678"/>
        <v>0</v>
      </c>
      <c r="Y311" s="13">
        <f t="shared" si="679"/>
        <v>0</v>
      </c>
      <c r="Z311" s="13">
        <f t="shared" si="680"/>
        <v>0</v>
      </c>
      <c r="AA311" s="13">
        <f t="shared" si="681"/>
        <v>0</v>
      </c>
      <c r="AB311" s="13">
        <f t="shared" si="682"/>
        <v>0</v>
      </c>
      <c r="AC311" s="13">
        <f t="shared" si="683"/>
        <v>0</v>
      </c>
      <c r="AD311" s="13">
        <f t="shared" si="684"/>
        <v>0</v>
      </c>
      <c r="AE311" s="13">
        <f t="shared" si="685"/>
        <v>0</v>
      </c>
      <c r="AF311" s="13">
        <f t="shared" si="686"/>
        <v>0</v>
      </c>
      <c r="AG311" s="13">
        <f t="shared" si="687"/>
        <v>0</v>
      </c>
      <c r="AH311" s="13">
        <f t="shared" si="688"/>
        <v>0</v>
      </c>
      <c r="AI311" s="13">
        <f t="shared" si="689"/>
        <v>0</v>
      </c>
      <c r="AJ311" s="13">
        <f t="shared" si="690"/>
        <v>0</v>
      </c>
      <c r="AK311" s="13">
        <f t="shared" si="691"/>
        <v>0</v>
      </c>
      <c r="AL311" s="13">
        <f t="shared" si="692"/>
        <v>0</v>
      </c>
      <c r="AM311" s="13">
        <f t="shared" si="693"/>
        <v>0</v>
      </c>
      <c r="AN311" s="13">
        <f t="shared" si="694"/>
        <v>0</v>
      </c>
      <c r="AO311" s="13">
        <f t="shared" si="695"/>
        <v>0</v>
      </c>
      <c r="AP311" s="13">
        <f t="shared" si="696"/>
        <v>0</v>
      </c>
      <c r="AQ311" s="13">
        <f t="shared" si="697"/>
        <v>0</v>
      </c>
      <c r="AR311" s="13">
        <f t="shared" si="698"/>
        <v>0</v>
      </c>
      <c r="AS311" s="13">
        <f t="shared" si="699"/>
        <v>0</v>
      </c>
      <c r="AT311" s="13">
        <f t="shared" si="700"/>
        <v>0</v>
      </c>
      <c r="AU311" s="13">
        <f t="shared" si="701"/>
        <v>0</v>
      </c>
      <c r="AV311" s="13">
        <f t="shared" si="702"/>
        <v>0</v>
      </c>
      <c r="AW311" s="13">
        <f t="shared" si="703"/>
        <v>0</v>
      </c>
      <c r="AX311" s="13">
        <f t="shared" si="704"/>
        <v>0</v>
      </c>
      <c r="AY311" s="13">
        <f t="shared" si="705"/>
        <v>0</v>
      </c>
      <c r="AZ311" s="13">
        <f t="shared" si="706"/>
        <v>0</v>
      </c>
      <c r="BA311" s="13">
        <f t="shared" si="707"/>
        <v>0</v>
      </c>
      <c r="BB311" s="13">
        <f t="shared" si="708"/>
        <v>0</v>
      </c>
      <c r="BC311" s="13">
        <f t="shared" si="709"/>
        <v>0</v>
      </c>
      <c r="BD311" s="13">
        <f t="shared" si="710"/>
        <v>0</v>
      </c>
      <c r="BE311" s="13">
        <f t="shared" si="711"/>
        <v>0</v>
      </c>
      <c r="BF311" s="13">
        <f t="shared" si="712"/>
        <v>0</v>
      </c>
      <c r="BG311" s="13">
        <f t="shared" si="713"/>
        <v>0</v>
      </c>
      <c r="BH311" s="13">
        <f t="shared" si="714"/>
        <v>0</v>
      </c>
      <c r="BI311" s="13">
        <f t="shared" si="715"/>
        <v>0</v>
      </c>
      <c r="BJ311" s="13">
        <f t="shared" si="716"/>
        <v>0</v>
      </c>
      <c r="BK311" s="13">
        <f t="shared" si="717"/>
        <v>0</v>
      </c>
      <c r="BL311" s="13">
        <f t="shared" si="718"/>
        <v>0</v>
      </c>
      <c r="BM311" s="13">
        <f t="shared" si="719"/>
        <v>0</v>
      </c>
      <c r="BN311" s="13">
        <f t="shared" si="720"/>
        <v>0</v>
      </c>
      <c r="BO311" s="13">
        <f t="shared" si="721"/>
        <v>0</v>
      </c>
      <c r="BP311" s="13">
        <f t="shared" si="722"/>
        <v>0</v>
      </c>
      <c r="BQ311" s="13">
        <f t="shared" si="723"/>
        <v>1</v>
      </c>
      <c r="BR311" s="13">
        <f t="shared" si="724"/>
        <v>0</v>
      </c>
      <c r="BS311" s="13">
        <f t="shared" si="725"/>
        <v>0</v>
      </c>
      <c r="BT311" s="13">
        <f t="shared" si="726"/>
        <v>0</v>
      </c>
      <c r="BU311" s="13">
        <f t="shared" si="727"/>
        <v>0</v>
      </c>
      <c r="BV311" s="13">
        <f t="shared" si="728"/>
        <v>0</v>
      </c>
      <c r="BW311" s="13">
        <f t="shared" si="729"/>
        <v>0</v>
      </c>
      <c r="BX311" s="13">
        <f t="shared" si="730"/>
        <v>0</v>
      </c>
      <c r="BY311" s="13">
        <f t="shared" si="731"/>
        <v>0</v>
      </c>
      <c r="BZ311" s="13">
        <f t="shared" si="732"/>
        <v>0</v>
      </c>
      <c r="CA311" s="13">
        <f t="shared" si="733"/>
        <v>0</v>
      </c>
      <c r="CB311" s="13">
        <f t="shared" si="734"/>
        <v>0</v>
      </c>
      <c r="CC311" s="13">
        <f t="shared" si="735"/>
        <v>0</v>
      </c>
      <c r="CD311" s="13">
        <f t="shared" si="736"/>
        <v>0</v>
      </c>
      <c r="CE311" s="13">
        <f t="shared" si="737"/>
        <v>0</v>
      </c>
      <c r="CF311" s="13">
        <f t="shared" si="738"/>
        <v>0</v>
      </c>
      <c r="CG311" s="13">
        <f t="shared" si="739"/>
        <v>0</v>
      </c>
      <c r="CH311" s="13">
        <f t="shared" si="740"/>
        <v>0</v>
      </c>
      <c r="CI311" s="13">
        <f t="shared" si="741"/>
        <v>0</v>
      </c>
      <c r="CJ311" s="13">
        <f t="shared" si="742"/>
        <v>0</v>
      </c>
      <c r="CK311" s="13">
        <f t="shared" si="743"/>
        <v>0</v>
      </c>
      <c r="CL311" s="13">
        <f t="shared" si="744"/>
        <v>0</v>
      </c>
      <c r="CM311" s="13">
        <f t="shared" si="745"/>
        <v>0</v>
      </c>
      <c r="CN311" s="13">
        <f t="shared" si="746"/>
        <v>0</v>
      </c>
      <c r="CO311" s="13">
        <f t="shared" si="747"/>
        <v>0</v>
      </c>
      <c r="CP311" s="13">
        <f t="shared" si="748"/>
        <v>0</v>
      </c>
      <c r="CQ311" s="13">
        <f t="shared" si="749"/>
        <v>0</v>
      </c>
      <c r="CR311" s="13">
        <f t="shared" si="750"/>
        <v>0</v>
      </c>
      <c r="CS311" s="13">
        <f t="shared" si="751"/>
        <v>0</v>
      </c>
      <c r="CT311" s="13">
        <f t="shared" si="752"/>
        <v>0</v>
      </c>
      <c r="CU311" s="13">
        <f t="shared" si="753"/>
        <v>0</v>
      </c>
      <c r="CV311" s="13">
        <f t="shared" si="754"/>
        <v>0</v>
      </c>
      <c r="CW311" s="13">
        <f t="shared" si="755"/>
        <v>0</v>
      </c>
      <c r="CX311" s="13">
        <f t="shared" si="756"/>
        <v>0</v>
      </c>
      <c r="CY311" s="13">
        <f t="shared" si="757"/>
        <v>0</v>
      </c>
      <c r="CZ311" s="13">
        <f t="shared" si="758"/>
        <v>0</v>
      </c>
      <c r="DA311" s="13">
        <f t="shared" si="759"/>
        <v>0</v>
      </c>
      <c r="DB311" s="13"/>
      <c r="DC311" s="13"/>
      <c r="DD311" s="13"/>
      <c r="DE311" s="13"/>
      <c r="DF311" s="13"/>
      <c r="DG311" s="13"/>
      <c r="DH311" s="13"/>
      <c r="DI311" s="13"/>
      <c r="DJ311" s="13"/>
      <c r="DK311" s="13"/>
      <c r="DL311" s="13"/>
      <c r="DM311" s="13"/>
      <c r="DN311" s="13"/>
      <c r="DO311" s="13"/>
      <c r="DP311" s="13"/>
      <c r="DQ311" s="13"/>
      <c r="DR311" s="13"/>
      <c r="DS311" s="13"/>
      <c r="DT311" s="13"/>
      <c r="DU311" s="13"/>
      <c r="DV311" s="13"/>
      <c r="DW311" s="13"/>
      <c r="DX311" s="13"/>
      <c r="DY311" s="13"/>
      <c r="DZ311" s="13"/>
      <c r="EA311" s="13"/>
      <c r="EB311" s="13"/>
      <c r="EC311" s="13"/>
      <c r="ED311" s="13"/>
      <c r="EE311" s="13"/>
      <c r="EF311" s="13"/>
      <c r="EG311" s="13"/>
      <c r="EH311" s="13"/>
      <c r="EI311" s="13"/>
      <c r="EJ311" s="13"/>
      <c r="EK311" s="13"/>
      <c r="EL311" s="13"/>
      <c r="EM311" s="13"/>
      <c r="EN311" s="13"/>
      <c r="EO311" s="13"/>
      <c r="EP311" s="13"/>
      <c r="EQ311" s="13"/>
      <c r="ER311" s="13"/>
      <c r="ES311" s="13"/>
      <c r="ET311" s="13"/>
      <c r="EU311" s="13"/>
      <c r="EV311" s="13"/>
      <c r="EW311" s="13"/>
      <c r="EX311" s="13"/>
      <c r="EY311" s="13"/>
      <c r="EZ311" s="13"/>
      <c r="FA311" s="13"/>
      <c r="FB311" s="13"/>
      <c r="FC311" s="13"/>
      <c r="FD311" s="13"/>
      <c r="FE311" s="13"/>
      <c r="FF311" s="13"/>
      <c r="FG311" s="13"/>
      <c r="FH311" s="13"/>
      <c r="FI311" s="13"/>
      <c r="FJ311" s="13"/>
      <c r="FK311" s="13"/>
      <c r="FL311" s="13"/>
      <c r="FM311" s="13"/>
      <c r="FN311" s="13"/>
      <c r="FO311" s="13"/>
      <c r="FP311" s="13"/>
      <c r="FQ311" s="13"/>
      <c r="FR311" s="13"/>
      <c r="FS311" s="13"/>
      <c r="FT311" s="13"/>
      <c r="FU311" s="13"/>
      <c r="FV311" s="13"/>
      <c r="FW311" s="13"/>
      <c r="FX311" s="13"/>
      <c r="FY311" s="13"/>
      <c r="FZ311" s="13"/>
      <c r="GA311" s="13"/>
      <c r="GB311" s="13"/>
      <c r="GC311" s="13"/>
      <c r="GD311" s="13"/>
      <c r="GE311" s="13"/>
      <c r="GF311" s="13"/>
      <c r="GG311" s="13"/>
      <c r="GH311" s="30">
        <f t="shared" si="844"/>
        <v>1</v>
      </c>
    </row>
    <row r="312" spans="1:190">
      <c r="A312" s="2">
        <f>'database including 834 studies'!A312</f>
        <v>311</v>
      </c>
      <c r="B312" s="2">
        <f>'database including 834 studies'!J312</f>
        <v>1</v>
      </c>
      <c r="C312" s="2">
        <f>'database including 834 studies'!K312</f>
        <v>3</v>
      </c>
      <c r="D312" s="2">
        <f>'database including 834 studies'!L312</f>
        <v>0</v>
      </c>
      <c r="E312" s="2">
        <f>'database including 834 studies'!M312</f>
        <v>1</v>
      </c>
      <c r="F312" s="2">
        <f>'database including 834 studies'!N312</f>
        <v>1</v>
      </c>
      <c r="G312" s="2">
        <f>'database including 834 studies'!O312</f>
        <v>1</v>
      </c>
      <c r="H312" s="2">
        <f>'database including 834 studies'!P312</f>
        <v>0</v>
      </c>
      <c r="I312" s="2">
        <f>'database including 834 studies'!Q312</f>
        <v>0</v>
      </c>
      <c r="J312" s="2">
        <f>'database including 834 studies'!R312</f>
        <v>2022</v>
      </c>
      <c r="V312" s="13">
        <f t="shared" si="676"/>
        <v>0</v>
      </c>
      <c r="W312" s="13">
        <f t="shared" si="677"/>
        <v>0</v>
      </c>
      <c r="X312" s="13">
        <f t="shared" si="678"/>
        <v>0</v>
      </c>
      <c r="Y312" s="13">
        <f t="shared" si="679"/>
        <v>0</v>
      </c>
      <c r="Z312" s="13">
        <f t="shared" si="680"/>
        <v>0</v>
      </c>
      <c r="AA312" s="13">
        <f t="shared" si="681"/>
        <v>0</v>
      </c>
      <c r="AB312" s="13">
        <f t="shared" si="682"/>
        <v>0</v>
      </c>
      <c r="AC312" s="13">
        <f t="shared" si="683"/>
        <v>0</v>
      </c>
      <c r="AD312" s="13">
        <f t="shared" si="684"/>
        <v>0</v>
      </c>
      <c r="AE312" s="13">
        <f t="shared" si="685"/>
        <v>0</v>
      </c>
      <c r="AF312" s="13">
        <f t="shared" si="686"/>
        <v>0</v>
      </c>
      <c r="AG312" s="13">
        <f t="shared" si="687"/>
        <v>0</v>
      </c>
      <c r="AH312" s="13">
        <f t="shared" si="688"/>
        <v>0</v>
      </c>
      <c r="AI312" s="13">
        <f t="shared" si="689"/>
        <v>0</v>
      </c>
      <c r="AJ312" s="13">
        <f t="shared" si="690"/>
        <v>0</v>
      </c>
      <c r="AK312" s="13">
        <f t="shared" si="691"/>
        <v>0</v>
      </c>
      <c r="AL312" s="13">
        <f t="shared" si="692"/>
        <v>0</v>
      </c>
      <c r="AM312" s="13">
        <f t="shared" si="693"/>
        <v>0</v>
      </c>
      <c r="AN312" s="13">
        <f t="shared" si="694"/>
        <v>0</v>
      </c>
      <c r="AO312" s="13">
        <f t="shared" si="695"/>
        <v>0</v>
      </c>
      <c r="AP312" s="13">
        <f t="shared" si="696"/>
        <v>0</v>
      </c>
      <c r="AQ312" s="13">
        <f t="shared" si="697"/>
        <v>0</v>
      </c>
      <c r="AR312" s="13">
        <f t="shared" si="698"/>
        <v>0</v>
      </c>
      <c r="AS312" s="13">
        <f t="shared" si="699"/>
        <v>0</v>
      </c>
      <c r="AT312" s="13">
        <f t="shared" si="700"/>
        <v>0</v>
      </c>
      <c r="AU312" s="13">
        <f t="shared" si="701"/>
        <v>0</v>
      </c>
      <c r="AV312" s="13">
        <f t="shared" si="702"/>
        <v>0</v>
      </c>
      <c r="AW312" s="13">
        <f t="shared" si="703"/>
        <v>0</v>
      </c>
      <c r="AX312" s="13">
        <f t="shared" si="704"/>
        <v>0</v>
      </c>
      <c r="AY312" s="13">
        <f t="shared" si="705"/>
        <v>0</v>
      </c>
      <c r="AZ312" s="13">
        <f t="shared" si="706"/>
        <v>0</v>
      </c>
      <c r="BA312" s="13">
        <f t="shared" si="707"/>
        <v>0</v>
      </c>
      <c r="BB312" s="13">
        <f t="shared" si="708"/>
        <v>0</v>
      </c>
      <c r="BC312" s="13">
        <f t="shared" si="709"/>
        <v>0</v>
      </c>
      <c r="BD312" s="13">
        <f t="shared" si="710"/>
        <v>0</v>
      </c>
      <c r="BE312" s="13">
        <f t="shared" si="711"/>
        <v>0</v>
      </c>
      <c r="BF312" s="13">
        <f t="shared" si="712"/>
        <v>0</v>
      </c>
      <c r="BG312" s="13">
        <f t="shared" si="713"/>
        <v>0</v>
      </c>
      <c r="BH312" s="13">
        <f t="shared" si="714"/>
        <v>0</v>
      </c>
      <c r="BI312" s="13">
        <f t="shared" si="715"/>
        <v>0</v>
      </c>
      <c r="BJ312" s="13">
        <f t="shared" si="716"/>
        <v>0</v>
      </c>
      <c r="BK312" s="13">
        <f t="shared" si="717"/>
        <v>0</v>
      </c>
      <c r="BL312" s="13">
        <f t="shared" si="718"/>
        <v>0</v>
      </c>
      <c r="BM312" s="13">
        <f t="shared" si="719"/>
        <v>0</v>
      </c>
      <c r="BN312" s="13">
        <f t="shared" si="720"/>
        <v>0</v>
      </c>
      <c r="BO312" s="13">
        <f t="shared" si="721"/>
        <v>0</v>
      </c>
      <c r="BP312" s="13">
        <f t="shared" si="722"/>
        <v>0</v>
      </c>
      <c r="BQ312" s="13">
        <f t="shared" si="723"/>
        <v>1</v>
      </c>
      <c r="BR312" s="13">
        <f t="shared" si="724"/>
        <v>0</v>
      </c>
      <c r="BS312" s="13">
        <f t="shared" si="725"/>
        <v>0</v>
      </c>
      <c r="BT312" s="13">
        <f t="shared" si="726"/>
        <v>0</v>
      </c>
      <c r="BU312" s="13">
        <f t="shared" si="727"/>
        <v>0</v>
      </c>
      <c r="BV312" s="13">
        <f t="shared" si="728"/>
        <v>0</v>
      </c>
      <c r="BW312" s="13">
        <f t="shared" si="729"/>
        <v>0</v>
      </c>
      <c r="BX312" s="13">
        <f t="shared" si="730"/>
        <v>0</v>
      </c>
      <c r="BY312" s="13">
        <f t="shared" si="731"/>
        <v>0</v>
      </c>
      <c r="BZ312" s="13">
        <f t="shared" si="732"/>
        <v>0</v>
      </c>
      <c r="CA312" s="13">
        <f t="shared" si="733"/>
        <v>0</v>
      </c>
      <c r="CB312" s="13">
        <f t="shared" si="734"/>
        <v>0</v>
      </c>
      <c r="CC312" s="13">
        <f t="shared" si="735"/>
        <v>0</v>
      </c>
      <c r="CD312" s="13">
        <f t="shared" si="736"/>
        <v>0</v>
      </c>
      <c r="CE312" s="13">
        <f t="shared" si="737"/>
        <v>0</v>
      </c>
      <c r="CF312" s="13">
        <f t="shared" si="738"/>
        <v>0</v>
      </c>
      <c r="CG312" s="13">
        <f t="shared" si="739"/>
        <v>0</v>
      </c>
      <c r="CH312" s="13">
        <f t="shared" si="740"/>
        <v>0</v>
      </c>
      <c r="CI312" s="13">
        <f t="shared" si="741"/>
        <v>0</v>
      </c>
      <c r="CJ312" s="13">
        <f t="shared" si="742"/>
        <v>0</v>
      </c>
      <c r="CK312" s="13">
        <f t="shared" si="743"/>
        <v>0</v>
      </c>
      <c r="CL312" s="13">
        <f t="shared" si="744"/>
        <v>0</v>
      </c>
      <c r="CM312" s="13">
        <f t="shared" si="745"/>
        <v>0</v>
      </c>
      <c r="CN312" s="13">
        <f t="shared" si="746"/>
        <v>0</v>
      </c>
      <c r="CO312" s="13">
        <f t="shared" si="747"/>
        <v>0</v>
      </c>
      <c r="CP312" s="13">
        <f t="shared" si="748"/>
        <v>0</v>
      </c>
      <c r="CQ312" s="13">
        <f t="shared" si="749"/>
        <v>0</v>
      </c>
      <c r="CR312" s="13">
        <f t="shared" si="750"/>
        <v>0</v>
      </c>
      <c r="CS312" s="13">
        <f t="shared" si="751"/>
        <v>0</v>
      </c>
      <c r="CT312" s="13">
        <f t="shared" si="752"/>
        <v>0</v>
      </c>
      <c r="CU312" s="13">
        <f t="shared" si="753"/>
        <v>0</v>
      </c>
      <c r="CV312" s="13">
        <f t="shared" si="754"/>
        <v>0</v>
      </c>
      <c r="CW312" s="13">
        <f t="shared" si="755"/>
        <v>0</v>
      </c>
      <c r="CX312" s="13">
        <f t="shared" si="756"/>
        <v>0</v>
      </c>
      <c r="CY312" s="13">
        <f t="shared" si="757"/>
        <v>0</v>
      </c>
      <c r="CZ312" s="13">
        <f t="shared" si="758"/>
        <v>0</v>
      </c>
      <c r="DA312" s="13">
        <f t="shared" si="759"/>
        <v>0</v>
      </c>
      <c r="DB312" s="13"/>
      <c r="DC312" s="13"/>
      <c r="DD312" s="13"/>
      <c r="DE312" s="13"/>
      <c r="DF312" s="13"/>
      <c r="DG312" s="13"/>
      <c r="DH312" s="13"/>
      <c r="DI312" s="13"/>
      <c r="DJ312" s="13"/>
      <c r="DK312" s="13"/>
      <c r="DL312" s="13"/>
      <c r="DM312" s="13"/>
      <c r="DN312" s="13"/>
      <c r="DO312" s="13"/>
      <c r="DP312" s="13"/>
      <c r="DQ312" s="13"/>
      <c r="DR312" s="13"/>
      <c r="DS312" s="13"/>
      <c r="DT312" s="13"/>
      <c r="DU312" s="13"/>
      <c r="DV312" s="13"/>
      <c r="DW312" s="13"/>
      <c r="DX312" s="13"/>
      <c r="DY312" s="13"/>
      <c r="DZ312" s="13"/>
      <c r="EA312" s="13"/>
      <c r="EB312" s="13"/>
      <c r="EC312" s="13"/>
      <c r="ED312" s="13"/>
      <c r="EE312" s="13"/>
      <c r="EF312" s="13"/>
      <c r="EG312" s="13"/>
      <c r="EH312" s="13"/>
      <c r="EI312" s="13"/>
      <c r="EJ312" s="13"/>
      <c r="EK312" s="13"/>
      <c r="EL312" s="13"/>
      <c r="EM312" s="13"/>
      <c r="EN312" s="13"/>
      <c r="EO312" s="13"/>
      <c r="EP312" s="13"/>
      <c r="EQ312" s="13"/>
      <c r="ER312" s="13"/>
      <c r="ES312" s="13"/>
      <c r="ET312" s="13"/>
      <c r="EU312" s="13"/>
      <c r="EV312" s="13"/>
      <c r="EW312" s="13"/>
      <c r="EX312" s="13"/>
      <c r="EY312" s="13"/>
      <c r="EZ312" s="13"/>
      <c r="FA312" s="13"/>
      <c r="FB312" s="13"/>
      <c r="FC312" s="13"/>
      <c r="FD312" s="13"/>
      <c r="FE312" s="13"/>
      <c r="FF312" s="13"/>
      <c r="FG312" s="13"/>
      <c r="FH312" s="13"/>
      <c r="FI312" s="13"/>
      <c r="FJ312" s="13"/>
      <c r="FK312" s="13"/>
      <c r="FL312" s="13"/>
      <c r="FM312" s="13"/>
      <c r="FN312" s="13"/>
      <c r="FO312" s="13"/>
      <c r="FP312" s="13"/>
      <c r="FQ312" s="13"/>
      <c r="FR312" s="13"/>
      <c r="FS312" s="13"/>
      <c r="FT312" s="13"/>
      <c r="FU312" s="13"/>
      <c r="FV312" s="13"/>
      <c r="FW312" s="13"/>
      <c r="FX312" s="13"/>
      <c r="FY312" s="13"/>
      <c r="FZ312" s="13"/>
      <c r="GA312" s="13"/>
      <c r="GB312" s="13"/>
      <c r="GC312" s="13"/>
      <c r="GD312" s="13"/>
      <c r="GE312" s="13"/>
      <c r="GF312" s="13"/>
      <c r="GG312" s="13"/>
      <c r="GH312" s="30">
        <f t="shared" si="844"/>
        <v>1</v>
      </c>
    </row>
    <row r="313" spans="1:190">
      <c r="A313" s="2">
        <f>'database including 834 studies'!A313</f>
        <v>312</v>
      </c>
      <c r="B313" s="2">
        <f>'database including 834 studies'!J313</f>
        <v>1</v>
      </c>
      <c r="C313" s="2">
        <f>'database including 834 studies'!K313</f>
        <v>3</v>
      </c>
      <c r="D313" s="2">
        <f>'database including 834 studies'!L313</f>
        <v>1</v>
      </c>
      <c r="E313" s="2">
        <f>'database including 834 studies'!M313</f>
        <v>1</v>
      </c>
      <c r="F313" s="2">
        <f>'database including 834 studies'!N313</f>
        <v>1</v>
      </c>
      <c r="G313" s="2">
        <f>'database including 834 studies'!O313</f>
        <v>0</v>
      </c>
      <c r="H313" s="2">
        <f>'database including 834 studies'!P313</f>
        <v>0</v>
      </c>
      <c r="I313" s="2">
        <f>'database including 834 studies'!Q313</f>
        <v>0</v>
      </c>
      <c r="J313" s="2">
        <f>'database including 834 studies'!R313</f>
        <v>2021</v>
      </c>
      <c r="V313" s="13">
        <f t="shared" si="676"/>
        <v>0</v>
      </c>
      <c r="W313" s="13">
        <f t="shared" si="677"/>
        <v>0</v>
      </c>
      <c r="X313" s="13">
        <f t="shared" si="678"/>
        <v>0</v>
      </c>
      <c r="Y313" s="13">
        <f t="shared" si="679"/>
        <v>0</v>
      </c>
      <c r="Z313" s="13">
        <f t="shared" si="680"/>
        <v>0</v>
      </c>
      <c r="AA313" s="13">
        <f t="shared" si="681"/>
        <v>0</v>
      </c>
      <c r="AB313" s="13">
        <f t="shared" si="682"/>
        <v>0</v>
      </c>
      <c r="AC313" s="13">
        <f t="shared" si="683"/>
        <v>0</v>
      </c>
      <c r="AD313" s="13">
        <f t="shared" si="684"/>
        <v>0</v>
      </c>
      <c r="AE313" s="13">
        <f t="shared" si="685"/>
        <v>0</v>
      </c>
      <c r="AF313" s="13">
        <f t="shared" si="686"/>
        <v>0</v>
      </c>
      <c r="AG313" s="13">
        <f t="shared" si="687"/>
        <v>0</v>
      </c>
      <c r="AH313" s="13">
        <f t="shared" si="688"/>
        <v>0</v>
      </c>
      <c r="AI313" s="13">
        <f t="shared" si="689"/>
        <v>0</v>
      </c>
      <c r="AJ313" s="13">
        <f t="shared" si="690"/>
        <v>0</v>
      </c>
      <c r="AK313" s="13">
        <f t="shared" si="691"/>
        <v>0</v>
      </c>
      <c r="AL313" s="13">
        <f t="shared" si="692"/>
        <v>0</v>
      </c>
      <c r="AM313" s="13">
        <f t="shared" si="693"/>
        <v>0</v>
      </c>
      <c r="AN313" s="13">
        <f t="shared" si="694"/>
        <v>0</v>
      </c>
      <c r="AO313" s="13">
        <f t="shared" si="695"/>
        <v>0</v>
      </c>
      <c r="AP313" s="13">
        <f t="shared" si="696"/>
        <v>0</v>
      </c>
      <c r="AQ313" s="13">
        <f t="shared" si="697"/>
        <v>0</v>
      </c>
      <c r="AR313" s="13">
        <f t="shared" si="698"/>
        <v>0</v>
      </c>
      <c r="AS313" s="13">
        <f t="shared" si="699"/>
        <v>0</v>
      </c>
      <c r="AT313" s="13">
        <f t="shared" si="700"/>
        <v>0</v>
      </c>
      <c r="AU313" s="13">
        <f t="shared" si="701"/>
        <v>0</v>
      </c>
      <c r="AV313" s="13">
        <f t="shared" si="702"/>
        <v>0</v>
      </c>
      <c r="AW313" s="13">
        <f t="shared" si="703"/>
        <v>0</v>
      </c>
      <c r="AX313" s="13">
        <f t="shared" si="704"/>
        <v>0</v>
      </c>
      <c r="AY313" s="13">
        <f t="shared" si="705"/>
        <v>0</v>
      </c>
      <c r="AZ313" s="13">
        <f t="shared" si="706"/>
        <v>0</v>
      </c>
      <c r="BA313" s="13">
        <f t="shared" si="707"/>
        <v>0</v>
      </c>
      <c r="BB313" s="13">
        <f t="shared" si="708"/>
        <v>0</v>
      </c>
      <c r="BC313" s="13">
        <f t="shared" si="709"/>
        <v>0</v>
      </c>
      <c r="BD313" s="13">
        <f t="shared" si="710"/>
        <v>0</v>
      </c>
      <c r="BE313" s="13">
        <f t="shared" si="711"/>
        <v>0</v>
      </c>
      <c r="BF313" s="13">
        <f t="shared" si="712"/>
        <v>0</v>
      </c>
      <c r="BG313" s="13">
        <f t="shared" si="713"/>
        <v>0</v>
      </c>
      <c r="BH313" s="13">
        <f t="shared" si="714"/>
        <v>0</v>
      </c>
      <c r="BI313" s="13">
        <f t="shared" si="715"/>
        <v>0</v>
      </c>
      <c r="BJ313" s="13">
        <f t="shared" si="716"/>
        <v>0</v>
      </c>
      <c r="BK313" s="13">
        <f t="shared" si="717"/>
        <v>0</v>
      </c>
      <c r="BL313" s="13">
        <f t="shared" si="718"/>
        <v>0</v>
      </c>
      <c r="BM313" s="13">
        <f t="shared" si="719"/>
        <v>0</v>
      </c>
      <c r="BN313" s="13">
        <f t="shared" si="720"/>
        <v>0</v>
      </c>
      <c r="BO313" s="13">
        <f t="shared" si="721"/>
        <v>0</v>
      </c>
      <c r="BP313" s="13">
        <f t="shared" si="722"/>
        <v>1</v>
      </c>
      <c r="BQ313" s="13">
        <f t="shared" si="723"/>
        <v>0</v>
      </c>
      <c r="BR313" s="13">
        <f t="shared" si="724"/>
        <v>0</v>
      </c>
      <c r="BS313" s="13">
        <f t="shared" si="725"/>
        <v>0</v>
      </c>
      <c r="BT313" s="13">
        <f t="shared" si="726"/>
        <v>0</v>
      </c>
      <c r="BU313" s="13">
        <f t="shared" si="727"/>
        <v>0</v>
      </c>
      <c r="BV313" s="13">
        <f t="shared" si="728"/>
        <v>0</v>
      </c>
      <c r="BW313" s="13">
        <f t="shared" si="729"/>
        <v>0</v>
      </c>
      <c r="BX313" s="13">
        <f t="shared" si="730"/>
        <v>0</v>
      </c>
      <c r="BY313" s="13">
        <f t="shared" si="731"/>
        <v>0</v>
      </c>
      <c r="BZ313" s="13">
        <f t="shared" si="732"/>
        <v>0</v>
      </c>
      <c r="CA313" s="13">
        <f t="shared" si="733"/>
        <v>0</v>
      </c>
      <c r="CB313" s="13">
        <f t="shared" si="734"/>
        <v>0</v>
      </c>
      <c r="CC313" s="13">
        <f t="shared" si="735"/>
        <v>0</v>
      </c>
      <c r="CD313" s="13">
        <f t="shared" si="736"/>
        <v>0</v>
      </c>
      <c r="CE313" s="13">
        <f t="shared" si="737"/>
        <v>0</v>
      </c>
      <c r="CF313" s="13">
        <f t="shared" si="738"/>
        <v>0</v>
      </c>
      <c r="CG313" s="13">
        <f t="shared" si="739"/>
        <v>0</v>
      </c>
      <c r="CH313" s="13">
        <f t="shared" si="740"/>
        <v>0</v>
      </c>
      <c r="CI313" s="13">
        <f t="shared" si="741"/>
        <v>0</v>
      </c>
      <c r="CJ313" s="13">
        <f t="shared" si="742"/>
        <v>0</v>
      </c>
      <c r="CK313" s="13">
        <f t="shared" si="743"/>
        <v>0</v>
      </c>
      <c r="CL313" s="13">
        <f t="shared" si="744"/>
        <v>0</v>
      </c>
      <c r="CM313" s="13">
        <f t="shared" si="745"/>
        <v>0</v>
      </c>
      <c r="CN313" s="13">
        <f t="shared" si="746"/>
        <v>0</v>
      </c>
      <c r="CO313" s="13">
        <f t="shared" si="747"/>
        <v>0</v>
      </c>
      <c r="CP313" s="13">
        <f t="shared" si="748"/>
        <v>0</v>
      </c>
      <c r="CQ313" s="13">
        <f t="shared" si="749"/>
        <v>0</v>
      </c>
      <c r="CR313" s="13">
        <f t="shared" si="750"/>
        <v>0</v>
      </c>
      <c r="CS313" s="13">
        <f t="shared" si="751"/>
        <v>0</v>
      </c>
      <c r="CT313" s="13">
        <f t="shared" si="752"/>
        <v>0</v>
      </c>
      <c r="CU313" s="13">
        <f t="shared" si="753"/>
        <v>0</v>
      </c>
      <c r="CV313" s="13">
        <f t="shared" si="754"/>
        <v>0</v>
      </c>
      <c r="CW313" s="13">
        <f t="shared" si="755"/>
        <v>0</v>
      </c>
      <c r="CX313" s="13">
        <f t="shared" si="756"/>
        <v>0</v>
      </c>
      <c r="CY313" s="13">
        <f t="shared" si="757"/>
        <v>0</v>
      </c>
      <c r="CZ313" s="13">
        <f t="shared" si="758"/>
        <v>0</v>
      </c>
      <c r="DA313" s="13">
        <f t="shared" si="759"/>
        <v>0</v>
      </c>
      <c r="DB313" s="13"/>
      <c r="DC313" s="13"/>
      <c r="DD313" s="13"/>
      <c r="DE313" s="13"/>
      <c r="DF313" s="13"/>
      <c r="DG313" s="13"/>
      <c r="DH313" s="13"/>
      <c r="DI313" s="13"/>
      <c r="DJ313" s="13"/>
      <c r="DK313" s="13"/>
      <c r="DL313" s="13"/>
      <c r="DM313" s="13"/>
      <c r="DN313" s="13"/>
      <c r="DO313" s="13"/>
      <c r="DP313" s="13"/>
      <c r="DQ313" s="13"/>
      <c r="DR313" s="13"/>
      <c r="DS313" s="13"/>
      <c r="DT313" s="13"/>
      <c r="DU313" s="13"/>
      <c r="DV313" s="13"/>
      <c r="DW313" s="13"/>
      <c r="DX313" s="13"/>
      <c r="DY313" s="13"/>
      <c r="DZ313" s="13"/>
      <c r="EA313" s="13"/>
      <c r="EB313" s="13"/>
      <c r="EC313" s="13"/>
      <c r="ED313" s="13"/>
      <c r="EE313" s="13"/>
      <c r="EF313" s="13"/>
      <c r="EG313" s="13"/>
      <c r="EH313" s="13"/>
      <c r="EI313" s="13"/>
      <c r="EJ313" s="13"/>
      <c r="EK313" s="13"/>
      <c r="EL313" s="13"/>
      <c r="EM313" s="13"/>
      <c r="EN313" s="13"/>
      <c r="EO313" s="13"/>
      <c r="EP313" s="13"/>
      <c r="EQ313" s="13"/>
      <c r="ER313" s="13"/>
      <c r="ES313" s="13"/>
      <c r="ET313" s="13"/>
      <c r="EU313" s="13"/>
      <c r="EV313" s="13"/>
      <c r="EW313" s="13"/>
      <c r="EX313" s="13"/>
      <c r="EY313" s="13"/>
      <c r="EZ313" s="13"/>
      <c r="FA313" s="13"/>
      <c r="FB313" s="13"/>
      <c r="FC313" s="13"/>
      <c r="FD313" s="13"/>
      <c r="FE313" s="13"/>
      <c r="FF313" s="13"/>
      <c r="FG313" s="13"/>
      <c r="FH313" s="13"/>
      <c r="FI313" s="13"/>
      <c r="FJ313" s="13"/>
      <c r="FK313" s="13"/>
      <c r="FL313" s="13"/>
      <c r="FM313" s="13"/>
      <c r="FN313" s="13"/>
      <c r="FO313" s="13"/>
      <c r="FP313" s="13"/>
      <c r="FQ313" s="13"/>
      <c r="FR313" s="13"/>
      <c r="FS313" s="13"/>
      <c r="FT313" s="13"/>
      <c r="FU313" s="13"/>
      <c r="FV313" s="13"/>
      <c r="FW313" s="13"/>
      <c r="FX313" s="13"/>
      <c r="FY313" s="13"/>
      <c r="FZ313" s="13"/>
      <c r="GA313" s="13"/>
      <c r="GB313" s="13"/>
      <c r="GC313" s="13"/>
      <c r="GD313" s="13"/>
      <c r="GE313" s="13"/>
      <c r="GF313" s="13"/>
      <c r="GG313" s="13"/>
      <c r="GH313" s="30">
        <f t="shared" si="844"/>
        <v>1</v>
      </c>
    </row>
    <row r="314" spans="1:190">
      <c r="A314" s="2">
        <f>'database including 834 studies'!A314</f>
        <v>313</v>
      </c>
      <c r="B314" s="2">
        <f>'database including 834 studies'!J314</f>
        <v>1</v>
      </c>
      <c r="C314" s="2">
        <f>'database including 834 studies'!K314</f>
        <v>3</v>
      </c>
      <c r="D314" s="2">
        <f>'database including 834 studies'!L314</f>
        <v>1</v>
      </c>
      <c r="E314" s="2">
        <f>'database including 834 studies'!M314</f>
        <v>1</v>
      </c>
      <c r="F314" s="2">
        <f>'database including 834 studies'!N314</f>
        <v>0</v>
      </c>
      <c r="G314" s="2">
        <f>'database including 834 studies'!O314</f>
        <v>0</v>
      </c>
      <c r="H314" s="2">
        <f>'database including 834 studies'!P314</f>
        <v>1</v>
      </c>
      <c r="I314" s="2">
        <f>'database including 834 studies'!Q314</f>
        <v>0</v>
      </c>
      <c r="J314" s="2">
        <f>'database including 834 studies'!R314</f>
        <v>2019</v>
      </c>
      <c r="V314" s="13">
        <f t="shared" si="676"/>
        <v>0</v>
      </c>
      <c r="W314" s="13">
        <f t="shared" si="677"/>
        <v>0</v>
      </c>
      <c r="X314" s="13">
        <f t="shared" si="678"/>
        <v>0</v>
      </c>
      <c r="Y314" s="13">
        <f t="shared" si="679"/>
        <v>0</v>
      </c>
      <c r="Z314" s="13">
        <f t="shared" si="680"/>
        <v>0</v>
      </c>
      <c r="AA314" s="13">
        <f t="shared" si="681"/>
        <v>0</v>
      </c>
      <c r="AB314" s="13">
        <f t="shared" si="682"/>
        <v>0</v>
      </c>
      <c r="AC314" s="13">
        <f t="shared" si="683"/>
        <v>0</v>
      </c>
      <c r="AD314" s="13">
        <f t="shared" si="684"/>
        <v>0</v>
      </c>
      <c r="AE314" s="13">
        <f t="shared" si="685"/>
        <v>0</v>
      </c>
      <c r="AF314" s="13">
        <f t="shared" si="686"/>
        <v>0</v>
      </c>
      <c r="AG314" s="13">
        <f t="shared" si="687"/>
        <v>0</v>
      </c>
      <c r="AH314" s="13">
        <f t="shared" si="688"/>
        <v>0</v>
      </c>
      <c r="AI314" s="13">
        <f t="shared" si="689"/>
        <v>0</v>
      </c>
      <c r="AJ314" s="13">
        <f t="shared" si="690"/>
        <v>0</v>
      </c>
      <c r="AK314" s="13">
        <f t="shared" si="691"/>
        <v>0</v>
      </c>
      <c r="AL314" s="13">
        <f t="shared" si="692"/>
        <v>0</v>
      </c>
      <c r="AM314" s="13">
        <f t="shared" si="693"/>
        <v>0</v>
      </c>
      <c r="AN314" s="13">
        <f t="shared" si="694"/>
        <v>0</v>
      </c>
      <c r="AO314" s="13">
        <f t="shared" si="695"/>
        <v>0</v>
      </c>
      <c r="AP314" s="13">
        <f t="shared" si="696"/>
        <v>0</v>
      </c>
      <c r="AQ314" s="13">
        <f t="shared" si="697"/>
        <v>0</v>
      </c>
      <c r="AR314" s="13">
        <f t="shared" si="698"/>
        <v>0</v>
      </c>
      <c r="AS314" s="13">
        <f t="shared" si="699"/>
        <v>0</v>
      </c>
      <c r="AT314" s="13">
        <f t="shared" si="700"/>
        <v>0</v>
      </c>
      <c r="AU314" s="13">
        <f t="shared" si="701"/>
        <v>0</v>
      </c>
      <c r="AV314" s="13">
        <f t="shared" si="702"/>
        <v>0</v>
      </c>
      <c r="AW314" s="13">
        <f t="shared" si="703"/>
        <v>0</v>
      </c>
      <c r="AX314" s="13">
        <f t="shared" si="704"/>
        <v>0</v>
      </c>
      <c r="AY314" s="13">
        <f t="shared" si="705"/>
        <v>0</v>
      </c>
      <c r="AZ314" s="13">
        <f t="shared" si="706"/>
        <v>0</v>
      </c>
      <c r="BA314" s="13">
        <f t="shared" si="707"/>
        <v>0</v>
      </c>
      <c r="BB314" s="13">
        <f t="shared" si="708"/>
        <v>0</v>
      </c>
      <c r="BC314" s="13">
        <f t="shared" si="709"/>
        <v>0</v>
      </c>
      <c r="BD314" s="13">
        <f t="shared" si="710"/>
        <v>0</v>
      </c>
      <c r="BE314" s="13">
        <f t="shared" si="711"/>
        <v>0</v>
      </c>
      <c r="BF314" s="13">
        <f t="shared" si="712"/>
        <v>0</v>
      </c>
      <c r="BG314" s="13">
        <f t="shared" si="713"/>
        <v>0</v>
      </c>
      <c r="BH314" s="13">
        <f t="shared" si="714"/>
        <v>0</v>
      </c>
      <c r="BI314" s="13">
        <f t="shared" si="715"/>
        <v>0</v>
      </c>
      <c r="BJ314" s="13">
        <f t="shared" si="716"/>
        <v>0</v>
      </c>
      <c r="BK314" s="13">
        <f t="shared" si="717"/>
        <v>0</v>
      </c>
      <c r="BL314" s="13">
        <f t="shared" si="718"/>
        <v>0</v>
      </c>
      <c r="BM314" s="13">
        <f t="shared" si="719"/>
        <v>0</v>
      </c>
      <c r="BN314" s="13">
        <f t="shared" si="720"/>
        <v>1</v>
      </c>
      <c r="BO314" s="13">
        <f t="shared" si="721"/>
        <v>0</v>
      </c>
      <c r="BP314" s="13">
        <f t="shared" si="722"/>
        <v>0</v>
      </c>
      <c r="BQ314" s="13">
        <f t="shared" si="723"/>
        <v>0</v>
      </c>
      <c r="BR314" s="13">
        <f t="shared" si="724"/>
        <v>0</v>
      </c>
      <c r="BS314" s="13">
        <f t="shared" si="725"/>
        <v>0</v>
      </c>
      <c r="BT314" s="13">
        <f t="shared" si="726"/>
        <v>0</v>
      </c>
      <c r="BU314" s="13">
        <f t="shared" si="727"/>
        <v>0</v>
      </c>
      <c r="BV314" s="13">
        <f t="shared" si="728"/>
        <v>0</v>
      </c>
      <c r="BW314" s="13">
        <f t="shared" si="729"/>
        <v>0</v>
      </c>
      <c r="BX314" s="13">
        <f t="shared" si="730"/>
        <v>0</v>
      </c>
      <c r="BY314" s="13">
        <f t="shared" si="731"/>
        <v>0</v>
      </c>
      <c r="BZ314" s="13">
        <f t="shared" si="732"/>
        <v>0</v>
      </c>
      <c r="CA314" s="13">
        <f t="shared" si="733"/>
        <v>0</v>
      </c>
      <c r="CB314" s="13">
        <f t="shared" si="734"/>
        <v>0</v>
      </c>
      <c r="CC314" s="13">
        <f t="shared" si="735"/>
        <v>0</v>
      </c>
      <c r="CD314" s="13">
        <f t="shared" si="736"/>
        <v>0</v>
      </c>
      <c r="CE314" s="13">
        <f t="shared" si="737"/>
        <v>0</v>
      </c>
      <c r="CF314" s="13">
        <f t="shared" si="738"/>
        <v>0</v>
      </c>
      <c r="CG314" s="13">
        <f t="shared" si="739"/>
        <v>0</v>
      </c>
      <c r="CH314" s="13">
        <f t="shared" si="740"/>
        <v>0</v>
      </c>
      <c r="CI314" s="13">
        <f t="shared" si="741"/>
        <v>0</v>
      </c>
      <c r="CJ314" s="13">
        <f t="shared" si="742"/>
        <v>0</v>
      </c>
      <c r="CK314" s="13">
        <f t="shared" si="743"/>
        <v>0</v>
      </c>
      <c r="CL314" s="13">
        <f t="shared" si="744"/>
        <v>0</v>
      </c>
      <c r="CM314" s="13">
        <f t="shared" si="745"/>
        <v>0</v>
      </c>
      <c r="CN314" s="13">
        <f t="shared" si="746"/>
        <v>0</v>
      </c>
      <c r="CO314" s="13">
        <f t="shared" si="747"/>
        <v>0</v>
      </c>
      <c r="CP314" s="13">
        <f t="shared" si="748"/>
        <v>0</v>
      </c>
      <c r="CQ314" s="13">
        <f t="shared" si="749"/>
        <v>0</v>
      </c>
      <c r="CR314" s="13">
        <f t="shared" si="750"/>
        <v>0</v>
      </c>
      <c r="CS314" s="13">
        <f t="shared" si="751"/>
        <v>0</v>
      </c>
      <c r="CT314" s="13">
        <f t="shared" si="752"/>
        <v>0</v>
      </c>
      <c r="CU314" s="13">
        <f t="shared" si="753"/>
        <v>0</v>
      </c>
      <c r="CV314" s="13">
        <f t="shared" si="754"/>
        <v>0</v>
      </c>
      <c r="CW314" s="13">
        <f t="shared" si="755"/>
        <v>0</v>
      </c>
      <c r="CX314" s="13">
        <f t="shared" si="756"/>
        <v>0</v>
      </c>
      <c r="CY314" s="13">
        <f t="shared" si="757"/>
        <v>0</v>
      </c>
      <c r="CZ314" s="13">
        <f t="shared" si="758"/>
        <v>0</v>
      </c>
      <c r="DA314" s="13">
        <f t="shared" si="759"/>
        <v>0</v>
      </c>
      <c r="DB314" s="13"/>
      <c r="DC314" s="13"/>
      <c r="DD314" s="13"/>
      <c r="DE314" s="13"/>
      <c r="DF314" s="13"/>
      <c r="DG314" s="13"/>
      <c r="DH314" s="13"/>
      <c r="DI314" s="13"/>
      <c r="DJ314" s="13"/>
      <c r="DK314" s="13"/>
      <c r="DL314" s="13"/>
      <c r="DM314" s="13"/>
      <c r="DN314" s="13"/>
      <c r="DO314" s="13"/>
      <c r="DP314" s="13"/>
      <c r="DQ314" s="13"/>
      <c r="DR314" s="13"/>
      <c r="DS314" s="13"/>
      <c r="DT314" s="13"/>
      <c r="DU314" s="13"/>
      <c r="DV314" s="13"/>
      <c r="DW314" s="13"/>
      <c r="DX314" s="13"/>
      <c r="DY314" s="13"/>
      <c r="DZ314" s="13"/>
      <c r="EA314" s="13"/>
      <c r="EB314" s="13"/>
      <c r="EC314" s="13"/>
      <c r="ED314" s="13"/>
      <c r="EE314" s="13"/>
      <c r="EF314" s="13"/>
      <c r="EG314" s="13"/>
      <c r="EH314" s="13"/>
      <c r="EI314" s="13"/>
      <c r="EJ314" s="13"/>
      <c r="EK314" s="13"/>
      <c r="EL314" s="13"/>
      <c r="EM314" s="13"/>
      <c r="EN314" s="13"/>
      <c r="EO314" s="13"/>
      <c r="EP314" s="13"/>
      <c r="EQ314" s="13"/>
      <c r="ER314" s="13"/>
      <c r="ES314" s="13"/>
      <c r="ET314" s="13"/>
      <c r="EU314" s="13"/>
      <c r="EV314" s="13"/>
      <c r="EW314" s="13"/>
      <c r="EX314" s="13"/>
      <c r="EY314" s="13"/>
      <c r="EZ314" s="13"/>
      <c r="FA314" s="13"/>
      <c r="FB314" s="13"/>
      <c r="FC314" s="13"/>
      <c r="FD314" s="13"/>
      <c r="FE314" s="13"/>
      <c r="FF314" s="13"/>
      <c r="FG314" s="13"/>
      <c r="FH314" s="13"/>
      <c r="FI314" s="13"/>
      <c r="FJ314" s="13"/>
      <c r="FK314" s="13"/>
      <c r="FL314" s="13"/>
      <c r="FM314" s="13"/>
      <c r="FN314" s="13"/>
      <c r="FO314" s="13"/>
      <c r="FP314" s="13"/>
      <c r="FQ314" s="13"/>
      <c r="FR314" s="13"/>
      <c r="FS314" s="13"/>
      <c r="FT314" s="13"/>
      <c r="FU314" s="13"/>
      <c r="FV314" s="13"/>
      <c r="FW314" s="13"/>
      <c r="FX314" s="13"/>
      <c r="FY314" s="13"/>
      <c r="FZ314" s="13"/>
      <c r="GA314" s="13"/>
      <c r="GB314" s="13"/>
      <c r="GC314" s="13"/>
      <c r="GD314" s="13"/>
      <c r="GE314" s="13"/>
      <c r="GF314" s="13"/>
      <c r="GG314" s="13"/>
      <c r="GH314" s="30">
        <f t="shared" si="844"/>
        <v>1</v>
      </c>
    </row>
    <row r="315" spans="1:190">
      <c r="A315" s="2">
        <f>'database including 834 studies'!A315</f>
        <v>314</v>
      </c>
      <c r="B315" s="2">
        <f>'database including 834 studies'!J315</f>
        <v>1</v>
      </c>
      <c r="C315" s="2">
        <f>'database including 834 studies'!K315</f>
        <v>3</v>
      </c>
      <c r="D315" s="2">
        <f>'database including 834 studies'!L315</f>
        <v>1</v>
      </c>
      <c r="E315" s="2">
        <f>'database including 834 studies'!M315</f>
        <v>1</v>
      </c>
      <c r="F315" s="2">
        <f>'database including 834 studies'!N315</f>
        <v>0</v>
      </c>
      <c r="G315" s="2">
        <f>'database including 834 studies'!O315</f>
        <v>0</v>
      </c>
      <c r="H315" s="2">
        <f>'database including 834 studies'!P315</f>
        <v>1</v>
      </c>
      <c r="I315" s="2">
        <f>'database including 834 studies'!Q315</f>
        <v>0</v>
      </c>
      <c r="J315" s="2">
        <f>'database including 834 studies'!R315</f>
        <v>2018</v>
      </c>
      <c r="V315" s="13">
        <f t="shared" si="676"/>
        <v>0</v>
      </c>
      <c r="W315" s="13">
        <f t="shared" si="677"/>
        <v>0</v>
      </c>
      <c r="X315" s="13">
        <f t="shared" si="678"/>
        <v>0</v>
      </c>
      <c r="Y315" s="13">
        <f t="shared" si="679"/>
        <v>0</v>
      </c>
      <c r="Z315" s="13">
        <f t="shared" si="680"/>
        <v>0</v>
      </c>
      <c r="AA315" s="13">
        <f t="shared" si="681"/>
        <v>0</v>
      </c>
      <c r="AB315" s="13">
        <f t="shared" si="682"/>
        <v>0</v>
      </c>
      <c r="AC315" s="13">
        <f t="shared" si="683"/>
        <v>0</v>
      </c>
      <c r="AD315" s="13">
        <f t="shared" si="684"/>
        <v>0</v>
      </c>
      <c r="AE315" s="13">
        <f t="shared" si="685"/>
        <v>0</v>
      </c>
      <c r="AF315" s="13">
        <f t="shared" si="686"/>
        <v>0</v>
      </c>
      <c r="AG315" s="13">
        <f t="shared" si="687"/>
        <v>0</v>
      </c>
      <c r="AH315" s="13">
        <f t="shared" si="688"/>
        <v>0</v>
      </c>
      <c r="AI315" s="13">
        <f t="shared" si="689"/>
        <v>0</v>
      </c>
      <c r="AJ315" s="13">
        <f t="shared" si="690"/>
        <v>0</v>
      </c>
      <c r="AK315" s="13">
        <f t="shared" si="691"/>
        <v>0</v>
      </c>
      <c r="AL315" s="13">
        <f t="shared" si="692"/>
        <v>0</v>
      </c>
      <c r="AM315" s="13">
        <f t="shared" si="693"/>
        <v>0</v>
      </c>
      <c r="AN315" s="13">
        <f t="shared" si="694"/>
        <v>0</v>
      </c>
      <c r="AO315" s="13">
        <f t="shared" si="695"/>
        <v>0</v>
      </c>
      <c r="AP315" s="13">
        <f t="shared" si="696"/>
        <v>0</v>
      </c>
      <c r="AQ315" s="13">
        <f t="shared" si="697"/>
        <v>0</v>
      </c>
      <c r="AR315" s="13">
        <f t="shared" si="698"/>
        <v>0</v>
      </c>
      <c r="AS315" s="13">
        <f t="shared" si="699"/>
        <v>0</v>
      </c>
      <c r="AT315" s="13">
        <f t="shared" si="700"/>
        <v>0</v>
      </c>
      <c r="AU315" s="13">
        <f t="shared" si="701"/>
        <v>0</v>
      </c>
      <c r="AV315" s="13">
        <f t="shared" si="702"/>
        <v>0</v>
      </c>
      <c r="AW315" s="13">
        <f t="shared" si="703"/>
        <v>0</v>
      </c>
      <c r="AX315" s="13">
        <f t="shared" si="704"/>
        <v>0</v>
      </c>
      <c r="AY315" s="13">
        <f t="shared" si="705"/>
        <v>0</v>
      </c>
      <c r="AZ315" s="13">
        <f t="shared" si="706"/>
        <v>0</v>
      </c>
      <c r="BA315" s="13">
        <f t="shared" si="707"/>
        <v>0</v>
      </c>
      <c r="BB315" s="13">
        <f t="shared" si="708"/>
        <v>0</v>
      </c>
      <c r="BC315" s="13">
        <f t="shared" si="709"/>
        <v>0</v>
      </c>
      <c r="BD315" s="13">
        <f t="shared" si="710"/>
        <v>0</v>
      </c>
      <c r="BE315" s="13">
        <f t="shared" si="711"/>
        <v>0</v>
      </c>
      <c r="BF315" s="13">
        <f t="shared" si="712"/>
        <v>0</v>
      </c>
      <c r="BG315" s="13">
        <f t="shared" si="713"/>
        <v>0</v>
      </c>
      <c r="BH315" s="13">
        <f t="shared" si="714"/>
        <v>0</v>
      </c>
      <c r="BI315" s="13">
        <f t="shared" si="715"/>
        <v>0</v>
      </c>
      <c r="BJ315" s="13">
        <f t="shared" si="716"/>
        <v>0</v>
      </c>
      <c r="BK315" s="13">
        <f t="shared" si="717"/>
        <v>0</v>
      </c>
      <c r="BL315" s="13">
        <f t="shared" si="718"/>
        <v>0</v>
      </c>
      <c r="BM315" s="13">
        <f t="shared" si="719"/>
        <v>1</v>
      </c>
      <c r="BN315" s="13">
        <f t="shared" si="720"/>
        <v>0</v>
      </c>
      <c r="BO315" s="13">
        <f t="shared" si="721"/>
        <v>0</v>
      </c>
      <c r="BP315" s="13">
        <f t="shared" si="722"/>
        <v>0</v>
      </c>
      <c r="BQ315" s="13">
        <f t="shared" si="723"/>
        <v>0</v>
      </c>
      <c r="BR315" s="13">
        <f t="shared" si="724"/>
        <v>0</v>
      </c>
      <c r="BS315" s="13">
        <f t="shared" si="725"/>
        <v>0</v>
      </c>
      <c r="BT315" s="13">
        <f t="shared" si="726"/>
        <v>0</v>
      </c>
      <c r="BU315" s="13">
        <f t="shared" si="727"/>
        <v>0</v>
      </c>
      <c r="BV315" s="13">
        <f t="shared" si="728"/>
        <v>0</v>
      </c>
      <c r="BW315" s="13">
        <f t="shared" si="729"/>
        <v>0</v>
      </c>
      <c r="BX315" s="13">
        <f t="shared" si="730"/>
        <v>0</v>
      </c>
      <c r="BY315" s="13">
        <f t="shared" si="731"/>
        <v>0</v>
      </c>
      <c r="BZ315" s="13">
        <f t="shared" si="732"/>
        <v>0</v>
      </c>
      <c r="CA315" s="13">
        <f t="shared" si="733"/>
        <v>0</v>
      </c>
      <c r="CB315" s="13">
        <f t="shared" si="734"/>
        <v>0</v>
      </c>
      <c r="CC315" s="13">
        <f t="shared" si="735"/>
        <v>0</v>
      </c>
      <c r="CD315" s="13">
        <f t="shared" si="736"/>
        <v>0</v>
      </c>
      <c r="CE315" s="13">
        <f t="shared" si="737"/>
        <v>0</v>
      </c>
      <c r="CF315" s="13">
        <f t="shared" si="738"/>
        <v>0</v>
      </c>
      <c r="CG315" s="13">
        <f t="shared" si="739"/>
        <v>0</v>
      </c>
      <c r="CH315" s="13">
        <f t="shared" si="740"/>
        <v>0</v>
      </c>
      <c r="CI315" s="13">
        <f t="shared" si="741"/>
        <v>0</v>
      </c>
      <c r="CJ315" s="13">
        <f t="shared" si="742"/>
        <v>0</v>
      </c>
      <c r="CK315" s="13">
        <f t="shared" si="743"/>
        <v>0</v>
      </c>
      <c r="CL315" s="13">
        <f t="shared" si="744"/>
        <v>0</v>
      </c>
      <c r="CM315" s="13">
        <f t="shared" si="745"/>
        <v>0</v>
      </c>
      <c r="CN315" s="13">
        <f t="shared" si="746"/>
        <v>0</v>
      </c>
      <c r="CO315" s="13">
        <f t="shared" si="747"/>
        <v>0</v>
      </c>
      <c r="CP315" s="13">
        <f t="shared" si="748"/>
        <v>0</v>
      </c>
      <c r="CQ315" s="13">
        <f t="shared" si="749"/>
        <v>0</v>
      </c>
      <c r="CR315" s="13">
        <f t="shared" si="750"/>
        <v>0</v>
      </c>
      <c r="CS315" s="13">
        <f t="shared" si="751"/>
        <v>0</v>
      </c>
      <c r="CT315" s="13">
        <f t="shared" si="752"/>
        <v>0</v>
      </c>
      <c r="CU315" s="13">
        <f t="shared" si="753"/>
        <v>0</v>
      </c>
      <c r="CV315" s="13">
        <f t="shared" si="754"/>
        <v>0</v>
      </c>
      <c r="CW315" s="13">
        <f t="shared" si="755"/>
        <v>0</v>
      </c>
      <c r="CX315" s="13">
        <f t="shared" si="756"/>
        <v>0</v>
      </c>
      <c r="CY315" s="13">
        <f t="shared" si="757"/>
        <v>0</v>
      </c>
      <c r="CZ315" s="13">
        <f t="shared" si="758"/>
        <v>0</v>
      </c>
      <c r="DA315" s="13">
        <f t="shared" si="759"/>
        <v>0</v>
      </c>
      <c r="DB315" s="13"/>
      <c r="DC315" s="13"/>
      <c r="DD315" s="13"/>
      <c r="DE315" s="13"/>
      <c r="DF315" s="13"/>
      <c r="DG315" s="13"/>
      <c r="DH315" s="13"/>
      <c r="DI315" s="13"/>
      <c r="DJ315" s="13"/>
      <c r="DK315" s="13"/>
      <c r="DL315" s="13"/>
      <c r="DM315" s="13"/>
      <c r="DN315" s="13"/>
      <c r="DO315" s="13"/>
      <c r="DP315" s="13"/>
      <c r="DQ315" s="13"/>
      <c r="DR315" s="13"/>
      <c r="DS315" s="13"/>
      <c r="DT315" s="13"/>
      <c r="DU315" s="13"/>
      <c r="DV315" s="13"/>
      <c r="DW315" s="13"/>
      <c r="DX315" s="13"/>
      <c r="DY315" s="13"/>
      <c r="DZ315" s="13"/>
      <c r="EA315" s="13"/>
      <c r="EB315" s="13"/>
      <c r="EC315" s="13"/>
      <c r="ED315" s="13"/>
      <c r="EE315" s="13"/>
      <c r="EF315" s="13"/>
      <c r="EG315" s="13"/>
      <c r="EH315" s="13"/>
      <c r="EI315" s="13"/>
      <c r="EJ315" s="13"/>
      <c r="EK315" s="13"/>
      <c r="EL315" s="13"/>
      <c r="EM315" s="13"/>
      <c r="EN315" s="13"/>
      <c r="EO315" s="13"/>
      <c r="EP315" s="13"/>
      <c r="EQ315" s="13"/>
      <c r="ER315" s="13"/>
      <c r="ES315" s="13"/>
      <c r="ET315" s="13"/>
      <c r="EU315" s="13"/>
      <c r="EV315" s="13"/>
      <c r="EW315" s="13"/>
      <c r="EX315" s="13"/>
      <c r="EY315" s="13"/>
      <c r="EZ315" s="13"/>
      <c r="FA315" s="13"/>
      <c r="FB315" s="13"/>
      <c r="FC315" s="13"/>
      <c r="FD315" s="13"/>
      <c r="FE315" s="13"/>
      <c r="FF315" s="13"/>
      <c r="FG315" s="13"/>
      <c r="FH315" s="13"/>
      <c r="FI315" s="13"/>
      <c r="FJ315" s="13"/>
      <c r="FK315" s="13"/>
      <c r="FL315" s="13"/>
      <c r="FM315" s="13"/>
      <c r="FN315" s="13"/>
      <c r="FO315" s="13"/>
      <c r="FP315" s="13"/>
      <c r="FQ315" s="13"/>
      <c r="FR315" s="13"/>
      <c r="FS315" s="13"/>
      <c r="FT315" s="13"/>
      <c r="FU315" s="13"/>
      <c r="FV315" s="13"/>
      <c r="FW315" s="13"/>
      <c r="FX315" s="13"/>
      <c r="FY315" s="13"/>
      <c r="FZ315" s="13"/>
      <c r="GA315" s="13"/>
      <c r="GB315" s="13"/>
      <c r="GC315" s="13"/>
      <c r="GD315" s="13"/>
      <c r="GE315" s="13"/>
      <c r="GF315" s="13"/>
      <c r="GG315" s="13"/>
      <c r="GH315" s="30">
        <f t="shared" si="844"/>
        <v>1</v>
      </c>
    </row>
    <row r="316" spans="1:190">
      <c r="A316" s="2">
        <f>'database including 834 studies'!A316</f>
        <v>315</v>
      </c>
      <c r="B316" s="2">
        <f>'database including 834 studies'!J316</f>
        <v>1</v>
      </c>
      <c r="C316" s="2">
        <f>'database including 834 studies'!K316</f>
        <v>3</v>
      </c>
      <c r="D316" s="2">
        <f>'database including 834 studies'!L316</f>
        <v>0</v>
      </c>
      <c r="E316" s="2">
        <f>'database including 834 studies'!M316</f>
        <v>1</v>
      </c>
      <c r="F316" s="2">
        <f>'database including 834 studies'!N316</f>
        <v>1</v>
      </c>
      <c r="G316" s="2">
        <f>'database including 834 studies'!O316</f>
        <v>0</v>
      </c>
      <c r="H316" s="2">
        <f>'database including 834 studies'!P316</f>
        <v>1</v>
      </c>
      <c r="I316" s="2">
        <f>'database including 834 studies'!Q316</f>
        <v>0</v>
      </c>
      <c r="J316" s="2">
        <f>'database including 834 studies'!R316</f>
        <v>2018</v>
      </c>
      <c r="V316" s="13">
        <f t="shared" si="676"/>
        <v>0</v>
      </c>
      <c r="W316" s="13">
        <f t="shared" si="677"/>
        <v>0</v>
      </c>
      <c r="X316" s="13">
        <f t="shared" si="678"/>
        <v>0</v>
      </c>
      <c r="Y316" s="13">
        <f t="shared" si="679"/>
        <v>0</v>
      </c>
      <c r="Z316" s="13">
        <f t="shared" si="680"/>
        <v>0</v>
      </c>
      <c r="AA316" s="13">
        <f t="shared" si="681"/>
        <v>0</v>
      </c>
      <c r="AB316" s="13">
        <f t="shared" si="682"/>
        <v>0</v>
      </c>
      <c r="AC316" s="13">
        <f t="shared" si="683"/>
        <v>0</v>
      </c>
      <c r="AD316" s="13">
        <f t="shared" si="684"/>
        <v>0</v>
      </c>
      <c r="AE316" s="13">
        <f t="shared" si="685"/>
        <v>0</v>
      </c>
      <c r="AF316" s="13">
        <f t="shared" si="686"/>
        <v>0</v>
      </c>
      <c r="AG316" s="13">
        <f t="shared" si="687"/>
        <v>0</v>
      </c>
      <c r="AH316" s="13">
        <f t="shared" si="688"/>
        <v>0</v>
      </c>
      <c r="AI316" s="13">
        <f t="shared" si="689"/>
        <v>0</v>
      </c>
      <c r="AJ316" s="13">
        <f t="shared" si="690"/>
        <v>0</v>
      </c>
      <c r="AK316" s="13">
        <f t="shared" si="691"/>
        <v>0</v>
      </c>
      <c r="AL316" s="13">
        <f t="shared" si="692"/>
        <v>0</v>
      </c>
      <c r="AM316" s="13">
        <f t="shared" si="693"/>
        <v>0</v>
      </c>
      <c r="AN316" s="13">
        <f t="shared" si="694"/>
        <v>0</v>
      </c>
      <c r="AO316" s="13">
        <f t="shared" si="695"/>
        <v>0</v>
      </c>
      <c r="AP316" s="13">
        <f t="shared" si="696"/>
        <v>0</v>
      </c>
      <c r="AQ316" s="13">
        <f t="shared" si="697"/>
        <v>0</v>
      </c>
      <c r="AR316" s="13">
        <f t="shared" si="698"/>
        <v>0</v>
      </c>
      <c r="AS316" s="13">
        <f t="shared" si="699"/>
        <v>0</v>
      </c>
      <c r="AT316" s="13">
        <f t="shared" si="700"/>
        <v>0</v>
      </c>
      <c r="AU316" s="13">
        <f t="shared" si="701"/>
        <v>0</v>
      </c>
      <c r="AV316" s="13">
        <f t="shared" si="702"/>
        <v>0</v>
      </c>
      <c r="AW316" s="13">
        <f t="shared" si="703"/>
        <v>0</v>
      </c>
      <c r="AX316" s="13">
        <f t="shared" si="704"/>
        <v>0</v>
      </c>
      <c r="AY316" s="13">
        <f t="shared" si="705"/>
        <v>0</v>
      </c>
      <c r="AZ316" s="13">
        <f t="shared" si="706"/>
        <v>0</v>
      </c>
      <c r="BA316" s="13">
        <f t="shared" si="707"/>
        <v>0</v>
      </c>
      <c r="BB316" s="13">
        <f t="shared" si="708"/>
        <v>0</v>
      </c>
      <c r="BC316" s="13">
        <f t="shared" si="709"/>
        <v>0</v>
      </c>
      <c r="BD316" s="13">
        <f t="shared" si="710"/>
        <v>0</v>
      </c>
      <c r="BE316" s="13">
        <f t="shared" si="711"/>
        <v>0</v>
      </c>
      <c r="BF316" s="13">
        <f t="shared" si="712"/>
        <v>0</v>
      </c>
      <c r="BG316" s="13">
        <f t="shared" si="713"/>
        <v>0</v>
      </c>
      <c r="BH316" s="13">
        <f t="shared" si="714"/>
        <v>0</v>
      </c>
      <c r="BI316" s="13">
        <f t="shared" si="715"/>
        <v>0</v>
      </c>
      <c r="BJ316" s="13">
        <f t="shared" si="716"/>
        <v>0</v>
      </c>
      <c r="BK316" s="13">
        <f t="shared" si="717"/>
        <v>0</v>
      </c>
      <c r="BL316" s="13">
        <f t="shared" si="718"/>
        <v>0</v>
      </c>
      <c r="BM316" s="13">
        <f t="shared" si="719"/>
        <v>1</v>
      </c>
      <c r="BN316" s="13">
        <f t="shared" si="720"/>
        <v>0</v>
      </c>
      <c r="BO316" s="13">
        <f t="shared" si="721"/>
        <v>0</v>
      </c>
      <c r="BP316" s="13">
        <f t="shared" si="722"/>
        <v>0</v>
      </c>
      <c r="BQ316" s="13">
        <f t="shared" si="723"/>
        <v>0</v>
      </c>
      <c r="BR316" s="13">
        <f t="shared" si="724"/>
        <v>0</v>
      </c>
      <c r="BS316" s="13">
        <f t="shared" si="725"/>
        <v>0</v>
      </c>
      <c r="BT316" s="13">
        <f t="shared" si="726"/>
        <v>0</v>
      </c>
      <c r="BU316" s="13">
        <f t="shared" si="727"/>
        <v>0</v>
      </c>
      <c r="BV316" s="13">
        <f t="shared" si="728"/>
        <v>0</v>
      </c>
      <c r="BW316" s="13">
        <f t="shared" si="729"/>
        <v>0</v>
      </c>
      <c r="BX316" s="13">
        <f t="shared" si="730"/>
        <v>0</v>
      </c>
      <c r="BY316" s="13">
        <f t="shared" si="731"/>
        <v>0</v>
      </c>
      <c r="BZ316" s="13">
        <f t="shared" si="732"/>
        <v>0</v>
      </c>
      <c r="CA316" s="13">
        <f t="shared" si="733"/>
        <v>0</v>
      </c>
      <c r="CB316" s="13">
        <f t="shared" si="734"/>
        <v>0</v>
      </c>
      <c r="CC316" s="13">
        <f t="shared" si="735"/>
        <v>0</v>
      </c>
      <c r="CD316" s="13">
        <f t="shared" si="736"/>
        <v>0</v>
      </c>
      <c r="CE316" s="13">
        <f t="shared" si="737"/>
        <v>0</v>
      </c>
      <c r="CF316" s="13">
        <f t="shared" si="738"/>
        <v>0</v>
      </c>
      <c r="CG316" s="13">
        <f t="shared" si="739"/>
        <v>0</v>
      </c>
      <c r="CH316" s="13">
        <f t="shared" si="740"/>
        <v>0</v>
      </c>
      <c r="CI316" s="13">
        <f t="shared" si="741"/>
        <v>0</v>
      </c>
      <c r="CJ316" s="13">
        <f t="shared" si="742"/>
        <v>0</v>
      </c>
      <c r="CK316" s="13">
        <f t="shared" si="743"/>
        <v>0</v>
      </c>
      <c r="CL316" s="13">
        <f t="shared" si="744"/>
        <v>0</v>
      </c>
      <c r="CM316" s="13">
        <f t="shared" si="745"/>
        <v>0</v>
      </c>
      <c r="CN316" s="13">
        <f t="shared" si="746"/>
        <v>0</v>
      </c>
      <c r="CO316" s="13">
        <f t="shared" si="747"/>
        <v>0</v>
      </c>
      <c r="CP316" s="13">
        <f t="shared" si="748"/>
        <v>0</v>
      </c>
      <c r="CQ316" s="13">
        <f t="shared" si="749"/>
        <v>0</v>
      </c>
      <c r="CR316" s="13">
        <f t="shared" si="750"/>
        <v>0</v>
      </c>
      <c r="CS316" s="13">
        <f t="shared" si="751"/>
        <v>0</v>
      </c>
      <c r="CT316" s="13">
        <f t="shared" si="752"/>
        <v>0</v>
      </c>
      <c r="CU316" s="13">
        <f t="shared" si="753"/>
        <v>0</v>
      </c>
      <c r="CV316" s="13">
        <f t="shared" si="754"/>
        <v>0</v>
      </c>
      <c r="CW316" s="13">
        <f t="shared" si="755"/>
        <v>0</v>
      </c>
      <c r="CX316" s="13">
        <f t="shared" si="756"/>
        <v>0</v>
      </c>
      <c r="CY316" s="13">
        <f t="shared" si="757"/>
        <v>0</v>
      </c>
      <c r="CZ316" s="13">
        <f t="shared" si="758"/>
        <v>0</v>
      </c>
      <c r="DA316" s="13">
        <f t="shared" si="759"/>
        <v>0</v>
      </c>
      <c r="DB316" s="13"/>
      <c r="DC316" s="13"/>
      <c r="DD316" s="13"/>
      <c r="DE316" s="13"/>
      <c r="DF316" s="13"/>
      <c r="DG316" s="13"/>
      <c r="DH316" s="13"/>
      <c r="DI316" s="13"/>
      <c r="DJ316" s="13"/>
      <c r="DK316" s="13"/>
      <c r="DL316" s="13"/>
      <c r="DM316" s="13"/>
      <c r="DN316" s="13"/>
      <c r="DO316" s="13"/>
      <c r="DP316" s="13"/>
      <c r="DQ316" s="13"/>
      <c r="DR316" s="13"/>
      <c r="DS316" s="13"/>
      <c r="DT316" s="13"/>
      <c r="DU316" s="13"/>
      <c r="DV316" s="13"/>
      <c r="DW316" s="13"/>
      <c r="DX316" s="13"/>
      <c r="DY316" s="13"/>
      <c r="DZ316" s="13"/>
      <c r="EA316" s="13"/>
      <c r="EB316" s="13"/>
      <c r="EC316" s="13"/>
      <c r="ED316" s="13"/>
      <c r="EE316" s="13"/>
      <c r="EF316" s="13"/>
      <c r="EG316" s="13"/>
      <c r="EH316" s="13"/>
      <c r="EI316" s="13"/>
      <c r="EJ316" s="13"/>
      <c r="EK316" s="13"/>
      <c r="EL316" s="13"/>
      <c r="EM316" s="13"/>
      <c r="EN316" s="13"/>
      <c r="EO316" s="13"/>
      <c r="EP316" s="13"/>
      <c r="EQ316" s="13"/>
      <c r="ER316" s="13"/>
      <c r="ES316" s="13"/>
      <c r="ET316" s="13"/>
      <c r="EU316" s="13"/>
      <c r="EV316" s="13"/>
      <c r="EW316" s="13"/>
      <c r="EX316" s="13"/>
      <c r="EY316" s="13"/>
      <c r="EZ316" s="13"/>
      <c r="FA316" s="13"/>
      <c r="FB316" s="13"/>
      <c r="FC316" s="13"/>
      <c r="FD316" s="13"/>
      <c r="FE316" s="13"/>
      <c r="FF316" s="13"/>
      <c r="FG316" s="13"/>
      <c r="FH316" s="13"/>
      <c r="FI316" s="13"/>
      <c r="FJ316" s="13"/>
      <c r="FK316" s="13"/>
      <c r="FL316" s="13"/>
      <c r="FM316" s="13"/>
      <c r="FN316" s="13"/>
      <c r="FO316" s="13"/>
      <c r="FP316" s="13"/>
      <c r="FQ316" s="13"/>
      <c r="FR316" s="13"/>
      <c r="FS316" s="13"/>
      <c r="FT316" s="13"/>
      <c r="FU316" s="13"/>
      <c r="FV316" s="13"/>
      <c r="FW316" s="13"/>
      <c r="FX316" s="13"/>
      <c r="FY316" s="13"/>
      <c r="FZ316" s="13"/>
      <c r="GA316" s="13"/>
      <c r="GB316" s="13"/>
      <c r="GC316" s="13"/>
      <c r="GD316" s="13"/>
      <c r="GE316" s="13"/>
      <c r="GF316" s="13"/>
      <c r="GG316" s="13"/>
      <c r="GH316" s="30">
        <f t="shared" si="844"/>
        <v>1</v>
      </c>
    </row>
    <row r="317" spans="1:190">
      <c r="A317" s="2">
        <f>'database including 834 studies'!A317</f>
        <v>316</v>
      </c>
      <c r="B317" s="2">
        <f>'database including 834 studies'!J317</f>
        <v>1</v>
      </c>
      <c r="C317" s="2">
        <f>'database including 834 studies'!K317</f>
        <v>3</v>
      </c>
      <c r="D317" s="2">
        <f>'database including 834 studies'!L317</f>
        <v>1</v>
      </c>
      <c r="E317" s="2">
        <f>'database including 834 studies'!M317</f>
        <v>1</v>
      </c>
      <c r="F317" s="2">
        <f>'database including 834 studies'!N317</f>
        <v>0</v>
      </c>
      <c r="G317" s="2">
        <f>'database including 834 studies'!O317</f>
        <v>1</v>
      </c>
      <c r="H317" s="2">
        <f>'database including 834 studies'!P317</f>
        <v>0</v>
      </c>
      <c r="I317" s="2">
        <f>'database including 834 studies'!Q317</f>
        <v>0</v>
      </c>
      <c r="J317" s="2">
        <f>'database including 834 studies'!R317</f>
        <v>2021</v>
      </c>
      <c r="V317" s="13">
        <f t="shared" si="676"/>
        <v>0</v>
      </c>
      <c r="W317" s="13">
        <f t="shared" si="677"/>
        <v>0</v>
      </c>
      <c r="X317" s="13">
        <f t="shared" si="678"/>
        <v>0</v>
      </c>
      <c r="Y317" s="13">
        <f t="shared" si="679"/>
        <v>0</v>
      </c>
      <c r="Z317" s="13">
        <f t="shared" si="680"/>
        <v>0</v>
      </c>
      <c r="AA317" s="13">
        <f t="shared" si="681"/>
        <v>0</v>
      </c>
      <c r="AB317" s="13">
        <f t="shared" si="682"/>
        <v>0</v>
      </c>
      <c r="AC317" s="13">
        <f t="shared" si="683"/>
        <v>0</v>
      </c>
      <c r="AD317" s="13">
        <f t="shared" si="684"/>
        <v>0</v>
      </c>
      <c r="AE317" s="13">
        <f t="shared" si="685"/>
        <v>0</v>
      </c>
      <c r="AF317" s="13">
        <f t="shared" si="686"/>
        <v>0</v>
      </c>
      <c r="AG317" s="13">
        <f t="shared" si="687"/>
        <v>0</v>
      </c>
      <c r="AH317" s="13">
        <f t="shared" si="688"/>
        <v>0</v>
      </c>
      <c r="AI317" s="13">
        <f t="shared" si="689"/>
        <v>0</v>
      </c>
      <c r="AJ317" s="13">
        <f t="shared" si="690"/>
        <v>0</v>
      </c>
      <c r="AK317" s="13">
        <f t="shared" si="691"/>
        <v>0</v>
      </c>
      <c r="AL317" s="13">
        <f t="shared" si="692"/>
        <v>0</v>
      </c>
      <c r="AM317" s="13">
        <f t="shared" si="693"/>
        <v>0</v>
      </c>
      <c r="AN317" s="13">
        <f t="shared" si="694"/>
        <v>0</v>
      </c>
      <c r="AO317" s="13">
        <f t="shared" si="695"/>
        <v>0</v>
      </c>
      <c r="AP317" s="13">
        <f t="shared" si="696"/>
        <v>0</v>
      </c>
      <c r="AQ317" s="13">
        <f t="shared" si="697"/>
        <v>0</v>
      </c>
      <c r="AR317" s="13">
        <f t="shared" si="698"/>
        <v>0</v>
      </c>
      <c r="AS317" s="13">
        <f t="shared" si="699"/>
        <v>0</v>
      </c>
      <c r="AT317" s="13">
        <f t="shared" si="700"/>
        <v>0</v>
      </c>
      <c r="AU317" s="13">
        <f t="shared" si="701"/>
        <v>0</v>
      </c>
      <c r="AV317" s="13">
        <f t="shared" si="702"/>
        <v>0</v>
      </c>
      <c r="AW317" s="13">
        <f t="shared" si="703"/>
        <v>0</v>
      </c>
      <c r="AX317" s="13">
        <f t="shared" si="704"/>
        <v>0</v>
      </c>
      <c r="AY317" s="13">
        <f t="shared" si="705"/>
        <v>0</v>
      </c>
      <c r="AZ317" s="13">
        <f t="shared" si="706"/>
        <v>0</v>
      </c>
      <c r="BA317" s="13">
        <f t="shared" si="707"/>
        <v>0</v>
      </c>
      <c r="BB317" s="13">
        <f t="shared" si="708"/>
        <v>0</v>
      </c>
      <c r="BC317" s="13">
        <f t="shared" si="709"/>
        <v>0</v>
      </c>
      <c r="BD317" s="13">
        <f t="shared" si="710"/>
        <v>0</v>
      </c>
      <c r="BE317" s="13">
        <f t="shared" si="711"/>
        <v>0</v>
      </c>
      <c r="BF317" s="13">
        <f t="shared" si="712"/>
        <v>0</v>
      </c>
      <c r="BG317" s="13">
        <f t="shared" si="713"/>
        <v>0</v>
      </c>
      <c r="BH317" s="13">
        <f t="shared" si="714"/>
        <v>0</v>
      </c>
      <c r="BI317" s="13">
        <f t="shared" si="715"/>
        <v>0</v>
      </c>
      <c r="BJ317" s="13">
        <f t="shared" si="716"/>
        <v>0</v>
      </c>
      <c r="BK317" s="13">
        <f t="shared" si="717"/>
        <v>0</v>
      </c>
      <c r="BL317" s="13">
        <f t="shared" si="718"/>
        <v>0</v>
      </c>
      <c r="BM317" s="13">
        <f t="shared" si="719"/>
        <v>0</v>
      </c>
      <c r="BN317" s="13">
        <f t="shared" si="720"/>
        <v>0</v>
      </c>
      <c r="BO317" s="13">
        <f t="shared" si="721"/>
        <v>0</v>
      </c>
      <c r="BP317" s="13">
        <f t="shared" si="722"/>
        <v>1</v>
      </c>
      <c r="BQ317" s="13">
        <f t="shared" si="723"/>
        <v>0</v>
      </c>
      <c r="BR317" s="13">
        <f t="shared" si="724"/>
        <v>0</v>
      </c>
      <c r="BS317" s="13">
        <f t="shared" si="725"/>
        <v>0</v>
      </c>
      <c r="BT317" s="13">
        <f t="shared" si="726"/>
        <v>0</v>
      </c>
      <c r="BU317" s="13">
        <f t="shared" si="727"/>
        <v>0</v>
      </c>
      <c r="BV317" s="13">
        <f t="shared" si="728"/>
        <v>0</v>
      </c>
      <c r="BW317" s="13">
        <f t="shared" si="729"/>
        <v>0</v>
      </c>
      <c r="BX317" s="13">
        <f t="shared" si="730"/>
        <v>0</v>
      </c>
      <c r="BY317" s="13">
        <f t="shared" si="731"/>
        <v>0</v>
      </c>
      <c r="BZ317" s="13">
        <f t="shared" si="732"/>
        <v>0</v>
      </c>
      <c r="CA317" s="13">
        <f t="shared" si="733"/>
        <v>0</v>
      </c>
      <c r="CB317" s="13">
        <f t="shared" si="734"/>
        <v>0</v>
      </c>
      <c r="CC317" s="13">
        <f t="shared" si="735"/>
        <v>0</v>
      </c>
      <c r="CD317" s="13">
        <f t="shared" si="736"/>
        <v>0</v>
      </c>
      <c r="CE317" s="13">
        <f t="shared" si="737"/>
        <v>0</v>
      </c>
      <c r="CF317" s="13">
        <f t="shared" si="738"/>
        <v>0</v>
      </c>
      <c r="CG317" s="13">
        <f t="shared" si="739"/>
        <v>0</v>
      </c>
      <c r="CH317" s="13">
        <f t="shared" si="740"/>
        <v>0</v>
      </c>
      <c r="CI317" s="13">
        <f t="shared" si="741"/>
        <v>0</v>
      </c>
      <c r="CJ317" s="13">
        <f t="shared" si="742"/>
        <v>0</v>
      </c>
      <c r="CK317" s="13">
        <f t="shared" si="743"/>
        <v>0</v>
      </c>
      <c r="CL317" s="13">
        <f t="shared" si="744"/>
        <v>0</v>
      </c>
      <c r="CM317" s="13">
        <f t="shared" si="745"/>
        <v>0</v>
      </c>
      <c r="CN317" s="13">
        <f t="shared" si="746"/>
        <v>0</v>
      </c>
      <c r="CO317" s="13">
        <f t="shared" si="747"/>
        <v>0</v>
      </c>
      <c r="CP317" s="13">
        <f t="shared" si="748"/>
        <v>0</v>
      </c>
      <c r="CQ317" s="13">
        <f t="shared" si="749"/>
        <v>0</v>
      </c>
      <c r="CR317" s="13">
        <f t="shared" si="750"/>
        <v>0</v>
      </c>
      <c r="CS317" s="13">
        <f t="shared" si="751"/>
        <v>0</v>
      </c>
      <c r="CT317" s="13">
        <f t="shared" si="752"/>
        <v>0</v>
      </c>
      <c r="CU317" s="13">
        <f t="shared" si="753"/>
        <v>0</v>
      </c>
      <c r="CV317" s="13">
        <f t="shared" si="754"/>
        <v>0</v>
      </c>
      <c r="CW317" s="13">
        <f t="shared" si="755"/>
        <v>0</v>
      </c>
      <c r="CX317" s="13">
        <f t="shared" si="756"/>
        <v>0</v>
      </c>
      <c r="CY317" s="13">
        <f t="shared" si="757"/>
        <v>0</v>
      </c>
      <c r="CZ317" s="13">
        <f t="shared" si="758"/>
        <v>0</v>
      </c>
      <c r="DA317" s="13">
        <f t="shared" si="759"/>
        <v>0</v>
      </c>
      <c r="DB317" s="13"/>
      <c r="DC317" s="13"/>
      <c r="DD317" s="13"/>
      <c r="DE317" s="13"/>
      <c r="DF317" s="13"/>
      <c r="DG317" s="13"/>
      <c r="DH317" s="13"/>
      <c r="DI317" s="13"/>
      <c r="DJ317" s="13"/>
      <c r="DK317" s="13"/>
      <c r="DL317" s="13"/>
      <c r="DM317" s="13"/>
      <c r="DN317" s="13"/>
      <c r="DO317" s="13"/>
      <c r="DP317" s="13"/>
      <c r="DQ317" s="13"/>
      <c r="DR317" s="13"/>
      <c r="DS317" s="13"/>
      <c r="DT317" s="13"/>
      <c r="DU317" s="13"/>
      <c r="DV317" s="13"/>
      <c r="DW317" s="13"/>
      <c r="DX317" s="13"/>
      <c r="DY317" s="13"/>
      <c r="DZ317" s="13"/>
      <c r="EA317" s="13"/>
      <c r="EB317" s="13"/>
      <c r="EC317" s="13"/>
      <c r="ED317" s="13"/>
      <c r="EE317" s="13"/>
      <c r="EF317" s="13"/>
      <c r="EG317" s="13"/>
      <c r="EH317" s="13"/>
      <c r="EI317" s="13"/>
      <c r="EJ317" s="13"/>
      <c r="EK317" s="13"/>
      <c r="EL317" s="13"/>
      <c r="EM317" s="13"/>
      <c r="EN317" s="13"/>
      <c r="EO317" s="13"/>
      <c r="EP317" s="13"/>
      <c r="EQ317" s="13"/>
      <c r="ER317" s="13"/>
      <c r="ES317" s="13"/>
      <c r="ET317" s="13"/>
      <c r="EU317" s="13"/>
      <c r="EV317" s="13"/>
      <c r="EW317" s="13"/>
      <c r="EX317" s="13"/>
      <c r="EY317" s="13"/>
      <c r="EZ317" s="13"/>
      <c r="FA317" s="13"/>
      <c r="FB317" s="13"/>
      <c r="FC317" s="13"/>
      <c r="FD317" s="13"/>
      <c r="FE317" s="13"/>
      <c r="FF317" s="13"/>
      <c r="FG317" s="13"/>
      <c r="FH317" s="13"/>
      <c r="FI317" s="13"/>
      <c r="FJ317" s="13"/>
      <c r="FK317" s="13"/>
      <c r="FL317" s="13"/>
      <c r="FM317" s="13"/>
      <c r="FN317" s="13"/>
      <c r="FO317" s="13"/>
      <c r="FP317" s="13"/>
      <c r="FQ317" s="13"/>
      <c r="FR317" s="13"/>
      <c r="FS317" s="13"/>
      <c r="FT317" s="13"/>
      <c r="FU317" s="13"/>
      <c r="FV317" s="13"/>
      <c r="FW317" s="13"/>
      <c r="FX317" s="13"/>
      <c r="FY317" s="13"/>
      <c r="FZ317" s="13"/>
      <c r="GA317" s="13"/>
      <c r="GB317" s="13"/>
      <c r="GC317" s="13"/>
      <c r="GD317" s="13"/>
      <c r="GE317" s="13"/>
      <c r="GF317" s="13"/>
      <c r="GG317" s="13"/>
      <c r="GH317" s="30">
        <f t="shared" si="844"/>
        <v>1</v>
      </c>
    </row>
    <row r="318" spans="1:190">
      <c r="A318" s="2">
        <f>'database including 834 studies'!A318</f>
        <v>317</v>
      </c>
      <c r="B318" s="2">
        <f>'database including 834 studies'!J318</f>
        <v>1</v>
      </c>
      <c r="C318" s="2">
        <f>'database including 834 studies'!K318</f>
        <v>3</v>
      </c>
      <c r="D318" s="2">
        <f>'database including 834 studies'!L318</f>
        <v>1</v>
      </c>
      <c r="E318" s="2">
        <f>'database including 834 studies'!M318</f>
        <v>0</v>
      </c>
      <c r="F318" s="2">
        <f>'database including 834 studies'!N318</f>
        <v>1</v>
      </c>
      <c r="G318" s="2">
        <f>'database including 834 studies'!O318</f>
        <v>0</v>
      </c>
      <c r="H318" s="2">
        <f>'database including 834 studies'!P318</f>
        <v>1</v>
      </c>
      <c r="I318" s="2">
        <f>'database including 834 studies'!Q318</f>
        <v>0</v>
      </c>
      <c r="J318" s="2">
        <f>'database including 834 studies'!R318</f>
        <v>2019</v>
      </c>
      <c r="V318" s="13">
        <f t="shared" si="676"/>
        <v>0</v>
      </c>
      <c r="W318" s="13">
        <f t="shared" si="677"/>
        <v>0</v>
      </c>
      <c r="X318" s="13">
        <f t="shared" si="678"/>
        <v>0</v>
      </c>
      <c r="Y318" s="13">
        <f t="shared" si="679"/>
        <v>0</v>
      </c>
      <c r="Z318" s="13">
        <f t="shared" si="680"/>
        <v>0</v>
      </c>
      <c r="AA318" s="13">
        <f t="shared" si="681"/>
        <v>0</v>
      </c>
      <c r="AB318" s="13">
        <f t="shared" si="682"/>
        <v>0</v>
      </c>
      <c r="AC318" s="13">
        <f t="shared" si="683"/>
        <v>0</v>
      </c>
      <c r="AD318" s="13">
        <f t="shared" si="684"/>
        <v>0</v>
      </c>
      <c r="AE318" s="13">
        <f t="shared" si="685"/>
        <v>0</v>
      </c>
      <c r="AF318" s="13">
        <f t="shared" si="686"/>
        <v>0</v>
      </c>
      <c r="AG318" s="13">
        <f t="shared" si="687"/>
        <v>0</v>
      </c>
      <c r="AH318" s="13">
        <f t="shared" si="688"/>
        <v>0</v>
      </c>
      <c r="AI318" s="13">
        <f t="shared" si="689"/>
        <v>0</v>
      </c>
      <c r="AJ318" s="13">
        <f t="shared" si="690"/>
        <v>0</v>
      </c>
      <c r="AK318" s="13">
        <f t="shared" si="691"/>
        <v>0</v>
      </c>
      <c r="AL318" s="13">
        <f t="shared" si="692"/>
        <v>0</v>
      </c>
      <c r="AM318" s="13">
        <f t="shared" si="693"/>
        <v>0</v>
      </c>
      <c r="AN318" s="13">
        <f t="shared" si="694"/>
        <v>0</v>
      </c>
      <c r="AO318" s="13">
        <f t="shared" si="695"/>
        <v>0</v>
      </c>
      <c r="AP318" s="13">
        <f t="shared" si="696"/>
        <v>0</v>
      </c>
      <c r="AQ318" s="13">
        <f t="shared" si="697"/>
        <v>0</v>
      </c>
      <c r="AR318" s="13">
        <f t="shared" si="698"/>
        <v>0</v>
      </c>
      <c r="AS318" s="13">
        <f t="shared" si="699"/>
        <v>0</v>
      </c>
      <c r="AT318" s="13">
        <f t="shared" si="700"/>
        <v>0</v>
      </c>
      <c r="AU318" s="13">
        <f t="shared" si="701"/>
        <v>0</v>
      </c>
      <c r="AV318" s="13">
        <f t="shared" si="702"/>
        <v>0</v>
      </c>
      <c r="AW318" s="13">
        <f t="shared" si="703"/>
        <v>0</v>
      </c>
      <c r="AX318" s="13">
        <f t="shared" si="704"/>
        <v>0</v>
      </c>
      <c r="AY318" s="13">
        <f t="shared" si="705"/>
        <v>0</v>
      </c>
      <c r="AZ318" s="13">
        <f t="shared" si="706"/>
        <v>0</v>
      </c>
      <c r="BA318" s="13">
        <f t="shared" si="707"/>
        <v>0</v>
      </c>
      <c r="BB318" s="13">
        <f t="shared" si="708"/>
        <v>0</v>
      </c>
      <c r="BC318" s="13">
        <f t="shared" si="709"/>
        <v>0</v>
      </c>
      <c r="BD318" s="13">
        <f t="shared" si="710"/>
        <v>0</v>
      </c>
      <c r="BE318" s="13">
        <f t="shared" si="711"/>
        <v>0</v>
      </c>
      <c r="BF318" s="13">
        <f t="shared" si="712"/>
        <v>0</v>
      </c>
      <c r="BG318" s="13">
        <f t="shared" si="713"/>
        <v>0</v>
      </c>
      <c r="BH318" s="13">
        <f t="shared" si="714"/>
        <v>0</v>
      </c>
      <c r="BI318" s="13">
        <f t="shared" si="715"/>
        <v>0</v>
      </c>
      <c r="BJ318" s="13">
        <f t="shared" si="716"/>
        <v>0</v>
      </c>
      <c r="BK318" s="13">
        <f t="shared" si="717"/>
        <v>0</v>
      </c>
      <c r="BL318" s="13">
        <f t="shared" si="718"/>
        <v>0</v>
      </c>
      <c r="BM318" s="13">
        <f t="shared" si="719"/>
        <v>0</v>
      </c>
      <c r="BN318" s="13">
        <f t="shared" si="720"/>
        <v>1</v>
      </c>
      <c r="BO318" s="13">
        <f t="shared" si="721"/>
        <v>0</v>
      </c>
      <c r="BP318" s="13">
        <f t="shared" si="722"/>
        <v>0</v>
      </c>
      <c r="BQ318" s="13">
        <f t="shared" si="723"/>
        <v>0</v>
      </c>
      <c r="BR318" s="13">
        <f t="shared" si="724"/>
        <v>0</v>
      </c>
      <c r="BS318" s="13">
        <f t="shared" si="725"/>
        <v>0</v>
      </c>
      <c r="BT318" s="13">
        <f t="shared" si="726"/>
        <v>0</v>
      </c>
      <c r="BU318" s="13">
        <f t="shared" si="727"/>
        <v>0</v>
      </c>
      <c r="BV318" s="13">
        <f t="shared" si="728"/>
        <v>0</v>
      </c>
      <c r="BW318" s="13">
        <f t="shared" si="729"/>
        <v>0</v>
      </c>
      <c r="BX318" s="13">
        <f t="shared" si="730"/>
        <v>0</v>
      </c>
      <c r="BY318" s="13">
        <f t="shared" si="731"/>
        <v>0</v>
      </c>
      <c r="BZ318" s="13">
        <f t="shared" si="732"/>
        <v>0</v>
      </c>
      <c r="CA318" s="13">
        <f t="shared" si="733"/>
        <v>0</v>
      </c>
      <c r="CB318" s="13">
        <f t="shared" si="734"/>
        <v>0</v>
      </c>
      <c r="CC318" s="13">
        <f t="shared" si="735"/>
        <v>0</v>
      </c>
      <c r="CD318" s="13">
        <f t="shared" si="736"/>
        <v>0</v>
      </c>
      <c r="CE318" s="13">
        <f t="shared" si="737"/>
        <v>0</v>
      </c>
      <c r="CF318" s="13">
        <f t="shared" si="738"/>
        <v>0</v>
      </c>
      <c r="CG318" s="13">
        <f t="shared" si="739"/>
        <v>0</v>
      </c>
      <c r="CH318" s="13">
        <f t="shared" si="740"/>
        <v>0</v>
      </c>
      <c r="CI318" s="13">
        <f t="shared" si="741"/>
        <v>0</v>
      </c>
      <c r="CJ318" s="13">
        <f t="shared" si="742"/>
        <v>0</v>
      </c>
      <c r="CK318" s="13">
        <f t="shared" si="743"/>
        <v>0</v>
      </c>
      <c r="CL318" s="13">
        <f t="shared" si="744"/>
        <v>0</v>
      </c>
      <c r="CM318" s="13">
        <f t="shared" si="745"/>
        <v>0</v>
      </c>
      <c r="CN318" s="13">
        <f t="shared" si="746"/>
        <v>0</v>
      </c>
      <c r="CO318" s="13">
        <f t="shared" si="747"/>
        <v>0</v>
      </c>
      <c r="CP318" s="13">
        <f t="shared" si="748"/>
        <v>0</v>
      </c>
      <c r="CQ318" s="13">
        <f t="shared" si="749"/>
        <v>0</v>
      </c>
      <c r="CR318" s="13">
        <f t="shared" si="750"/>
        <v>0</v>
      </c>
      <c r="CS318" s="13">
        <f t="shared" si="751"/>
        <v>0</v>
      </c>
      <c r="CT318" s="13">
        <f t="shared" si="752"/>
        <v>0</v>
      </c>
      <c r="CU318" s="13">
        <f t="shared" si="753"/>
        <v>0</v>
      </c>
      <c r="CV318" s="13">
        <f t="shared" si="754"/>
        <v>0</v>
      </c>
      <c r="CW318" s="13">
        <f t="shared" si="755"/>
        <v>0</v>
      </c>
      <c r="CX318" s="13">
        <f t="shared" si="756"/>
        <v>0</v>
      </c>
      <c r="CY318" s="13">
        <f t="shared" si="757"/>
        <v>0</v>
      </c>
      <c r="CZ318" s="13">
        <f t="shared" si="758"/>
        <v>0</v>
      </c>
      <c r="DA318" s="13">
        <f t="shared" si="759"/>
        <v>0</v>
      </c>
      <c r="DB318" s="13"/>
      <c r="DC318" s="13"/>
      <c r="DD318" s="13"/>
      <c r="DE318" s="13"/>
      <c r="DF318" s="13"/>
      <c r="DG318" s="13"/>
      <c r="DH318" s="13"/>
      <c r="DI318" s="13"/>
      <c r="DJ318" s="13"/>
      <c r="DK318" s="13"/>
      <c r="DL318" s="13"/>
      <c r="DM318" s="13"/>
      <c r="DN318" s="13"/>
      <c r="DO318" s="13"/>
      <c r="DP318" s="13"/>
      <c r="DQ318" s="13"/>
      <c r="DR318" s="13"/>
      <c r="DS318" s="13"/>
      <c r="DT318" s="13"/>
      <c r="DU318" s="13"/>
      <c r="DV318" s="13"/>
      <c r="DW318" s="13"/>
      <c r="DX318" s="13"/>
      <c r="DY318" s="13"/>
      <c r="DZ318" s="13"/>
      <c r="EA318" s="13"/>
      <c r="EB318" s="13"/>
      <c r="EC318" s="13"/>
      <c r="ED318" s="13"/>
      <c r="EE318" s="13"/>
      <c r="EF318" s="13"/>
      <c r="EG318" s="13"/>
      <c r="EH318" s="13"/>
      <c r="EI318" s="13"/>
      <c r="EJ318" s="13"/>
      <c r="EK318" s="13"/>
      <c r="EL318" s="13"/>
      <c r="EM318" s="13"/>
      <c r="EN318" s="13"/>
      <c r="EO318" s="13"/>
      <c r="EP318" s="13"/>
      <c r="EQ318" s="13"/>
      <c r="ER318" s="13"/>
      <c r="ES318" s="13"/>
      <c r="ET318" s="13"/>
      <c r="EU318" s="13"/>
      <c r="EV318" s="13"/>
      <c r="EW318" s="13"/>
      <c r="EX318" s="13"/>
      <c r="EY318" s="13"/>
      <c r="EZ318" s="13"/>
      <c r="FA318" s="13"/>
      <c r="FB318" s="13"/>
      <c r="FC318" s="13"/>
      <c r="FD318" s="13"/>
      <c r="FE318" s="13"/>
      <c r="FF318" s="13"/>
      <c r="FG318" s="13"/>
      <c r="FH318" s="13"/>
      <c r="FI318" s="13"/>
      <c r="FJ318" s="13"/>
      <c r="FK318" s="13"/>
      <c r="FL318" s="13"/>
      <c r="FM318" s="13"/>
      <c r="FN318" s="13"/>
      <c r="FO318" s="13"/>
      <c r="FP318" s="13"/>
      <c r="FQ318" s="13"/>
      <c r="FR318" s="13"/>
      <c r="FS318" s="13"/>
      <c r="FT318" s="13"/>
      <c r="FU318" s="13"/>
      <c r="FV318" s="13"/>
      <c r="FW318" s="13"/>
      <c r="FX318" s="13"/>
      <c r="FY318" s="13"/>
      <c r="FZ318" s="13"/>
      <c r="GA318" s="13"/>
      <c r="GB318" s="13"/>
      <c r="GC318" s="13"/>
      <c r="GD318" s="13"/>
      <c r="GE318" s="13"/>
      <c r="GF318" s="13"/>
      <c r="GG318" s="13"/>
      <c r="GH318" s="30">
        <f t="shared" si="844"/>
        <v>1</v>
      </c>
    </row>
    <row r="319" spans="1:190">
      <c r="A319" s="2">
        <f>'database including 834 studies'!A319</f>
        <v>318</v>
      </c>
      <c r="B319" s="2">
        <f>'database including 834 studies'!J319</f>
        <v>1</v>
      </c>
      <c r="C319" s="2">
        <f>'database including 834 studies'!K319</f>
        <v>3</v>
      </c>
      <c r="D319" s="2">
        <f>'database including 834 studies'!L319</f>
        <v>1</v>
      </c>
      <c r="E319" s="2">
        <f>'database including 834 studies'!M319</f>
        <v>1</v>
      </c>
      <c r="F319" s="2">
        <f>'database including 834 studies'!N319</f>
        <v>0</v>
      </c>
      <c r="G319" s="2">
        <f>'database including 834 studies'!O319</f>
        <v>0</v>
      </c>
      <c r="H319" s="2">
        <f>'database including 834 studies'!P319</f>
        <v>1</v>
      </c>
      <c r="I319" s="2">
        <f>'database including 834 studies'!Q319</f>
        <v>0</v>
      </c>
      <c r="J319" s="2">
        <f>'database including 834 studies'!R319</f>
        <v>2021</v>
      </c>
      <c r="V319" s="13">
        <f t="shared" si="676"/>
        <v>0</v>
      </c>
      <c r="W319" s="13">
        <f t="shared" si="677"/>
        <v>0</v>
      </c>
      <c r="X319" s="13">
        <f t="shared" si="678"/>
        <v>0</v>
      </c>
      <c r="Y319" s="13">
        <f t="shared" si="679"/>
        <v>0</v>
      </c>
      <c r="Z319" s="13">
        <f t="shared" si="680"/>
        <v>0</v>
      </c>
      <c r="AA319" s="13">
        <f t="shared" si="681"/>
        <v>0</v>
      </c>
      <c r="AB319" s="13">
        <f t="shared" si="682"/>
        <v>0</v>
      </c>
      <c r="AC319" s="13">
        <f t="shared" si="683"/>
        <v>0</v>
      </c>
      <c r="AD319" s="13">
        <f t="shared" si="684"/>
        <v>0</v>
      </c>
      <c r="AE319" s="13">
        <f t="shared" si="685"/>
        <v>0</v>
      </c>
      <c r="AF319" s="13">
        <f t="shared" si="686"/>
        <v>0</v>
      </c>
      <c r="AG319" s="13">
        <f t="shared" si="687"/>
        <v>0</v>
      </c>
      <c r="AH319" s="13">
        <f t="shared" si="688"/>
        <v>0</v>
      </c>
      <c r="AI319" s="13">
        <f t="shared" si="689"/>
        <v>0</v>
      </c>
      <c r="AJ319" s="13">
        <f t="shared" si="690"/>
        <v>0</v>
      </c>
      <c r="AK319" s="13">
        <f t="shared" si="691"/>
        <v>0</v>
      </c>
      <c r="AL319" s="13">
        <f t="shared" si="692"/>
        <v>0</v>
      </c>
      <c r="AM319" s="13">
        <f t="shared" si="693"/>
        <v>0</v>
      </c>
      <c r="AN319" s="13">
        <f t="shared" si="694"/>
        <v>0</v>
      </c>
      <c r="AO319" s="13">
        <f t="shared" si="695"/>
        <v>0</v>
      </c>
      <c r="AP319" s="13">
        <f t="shared" si="696"/>
        <v>0</v>
      </c>
      <c r="AQ319" s="13">
        <f t="shared" si="697"/>
        <v>0</v>
      </c>
      <c r="AR319" s="13">
        <f t="shared" si="698"/>
        <v>0</v>
      </c>
      <c r="AS319" s="13">
        <f t="shared" si="699"/>
        <v>0</v>
      </c>
      <c r="AT319" s="13">
        <f t="shared" si="700"/>
        <v>0</v>
      </c>
      <c r="AU319" s="13">
        <f t="shared" si="701"/>
        <v>0</v>
      </c>
      <c r="AV319" s="13">
        <f t="shared" si="702"/>
        <v>0</v>
      </c>
      <c r="AW319" s="13">
        <f t="shared" si="703"/>
        <v>0</v>
      </c>
      <c r="AX319" s="13">
        <f t="shared" si="704"/>
        <v>0</v>
      </c>
      <c r="AY319" s="13">
        <f t="shared" si="705"/>
        <v>0</v>
      </c>
      <c r="AZ319" s="13">
        <f t="shared" si="706"/>
        <v>0</v>
      </c>
      <c r="BA319" s="13">
        <f t="shared" si="707"/>
        <v>0</v>
      </c>
      <c r="BB319" s="13">
        <f t="shared" si="708"/>
        <v>0</v>
      </c>
      <c r="BC319" s="13">
        <f t="shared" si="709"/>
        <v>0</v>
      </c>
      <c r="BD319" s="13">
        <f t="shared" si="710"/>
        <v>0</v>
      </c>
      <c r="BE319" s="13">
        <f t="shared" si="711"/>
        <v>0</v>
      </c>
      <c r="BF319" s="13">
        <f t="shared" si="712"/>
        <v>0</v>
      </c>
      <c r="BG319" s="13">
        <f t="shared" si="713"/>
        <v>0</v>
      </c>
      <c r="BH319" s="13">
        <f t="shared" si="714"/>
        <v>0</v>
      </c>
      <c r="BI319" s="13">
        <f t="shared" si="715"/>
        <v>0</v>
      </c>
      <c r="BJ319" s="13">
        <f t="shared" si="716"/>
        <v>0</v>
      </c>
      <c r="BK319" s="13">
        <f t="shared" si="717"/>
        <v>0</v>
      </c>
      <c r="BL319" s="13">
        <f t="shared" si="718"/>
        <v>0</v>
      </c>
      <c r="BM319" s="13">
        <f t="shared" si="719"/>
        <v>0</v>
      </c>
      <c r="BN319" s="13">
        <f t="shared" si="720"/>
        <v>0</v>
      </c>
      <c r="BO319" s="13">
        <f t="shared" si="721"/>
        <v>0</v>
      </c>
      <c r="BP319" s="13">
        <f t="shared" si="722"/>
        <v>1</v>
      </c>
      <c r="BQ319" s="13">
        <f t="shared" si="723"/>
        <v>0</v>
      </c>
      <c r="BR319" s="13">
        <f t="shared" si="724"/>
        <v>0</v>
      </c>
      <c r="BS319" s="13">
        <f t="shared" si="725"/>
        <v>0</v>
      </c>
      <c r="BT319" s="13">
        <f t="shared" si="726"/>
        <v>0</v>
      </c>
      <c r="BU319" s="13">
        <f t="shared" si="727"/>
        <v>0</v>
      </c>
      <c r="BV319" s="13">
        <f t="shared" si="728"/>
        <v>0</v>
      </c>
      <c r="BW319" s="13">
        <f t="shared" si="729"/>
        <v>0</v>
      </c>
      <c r="BX319" s="13">
        <f t="shared" si="730"/>
        <v>0</v>
      </c>
      <c r="BY319" s="13">
        <f t="shared" si="731"/>
        <v>0</v>
      </c>
      <c r="BZ319" s="13">
        <f t="shared" si="732"/>
        <v>0</v>
      </c>
      <c r="CA319" s="13">
        <f t="shared" si="733"/>
        <v>0</v>
      </c>
      <c r="CB319" s="13">
        <f t="shared" si="734"/>
        <v>0</v>
      </c>
      <c r="CC319" s="13">
        <f t="shared" si="735"/>
        <v>0</v>
      </c>
      <c r="CD319" s="13">
        <f t="shared" si="736"/>
        <v>0</v>
      </c>
      <c r="CE319" s="13">
        <f t="shared" si="737"/>
        <v>0</v>
      </c>
      <c r="CF319" s="13">
        <f t="shared" si="738"/>
        <v>0</v>
      </c>
      <c r="CG319" s="13">
        <f t="shared" si="739"/>
        <v>0</v>
      </c>
      <c r="CH319" s="13">
        <f t="shared" si="740"/>
        <v>0</v>
      </c>
      <c r="CI319" s="13">
        <f t="shared" si="741"/>
        <v>0</v>
      </c>
      <c r="CJ319" s="13">
        <f t="shared" si="742"/>
        <v>0</v>
      </c>
      <c r="CK319" s="13">
        <f t="shared" si="743"/>
        <v>0</v>
      </c>
      <c r="CL319" s="13">
        <f t="shared" si="744"/>
        <v>0</v>
      </c>
      <c r="CM319" s="13">
        <f t="shared" si="745"/>
        <v>0</v>
      </c>
      <c r="CN319" s="13">
        <f t="shared" si="746"/>
        <v>0</v>
      </c>
      <c r="CO319" s="13">
        <f t="shared" si="747"/>
        <v>0</v>
      </c>
      <c r="CP319" s="13">
        <f t="shared" si="748"/>
        <v>0</v>
      </c>
      <c r="CQ319" s="13">
        <f t="shared" si="749"/>
        <v>0</v>
      </c>
      <c r="CR319" s="13">
        <f t="shared" si="750"/>
        <v>0</v>
      </c>
      <c r="CS319" s="13">
        <f t="shared" si="751"/>
        <v>0</v>
      </c>
      <c r="CT319" s="13">
        <f t="shared" si="752"/>
        <v>0</v>
      </c>
      <c r="CU319" s="13">
        <f t="shared" si="753"/>
        <v>0</v>
      </c>
      <c r="CV319" s="13">
        <f t="shared" si="754"/>
        <v>0</v>
      </c>
      <c r="CW319" s="13">
        <f t="shared" si="755"/>
        <v>0</v>
      </c>
      <c r="CX319" s="13">
        <f t="shared" si="756"/>
        <v>0</v>
      </c>
      <c r="CY319" s="13">
        <f t="shared" si="757"/>
        <v>0</v>
      </c>
      <c r="CZ319" s="13">
        <f t="shared" si="758"/>
        <v>0</v>
      </c>
      <c r="DA319" s="13">
        <f t="shared" si="759"/>
        <v>0</v>
      </c>
      <c r="DB319" s="13"/>
      <c r="DC319" s="13"/>
      <c r="DD319" s="13"/>
      <c r="DE319" s="13"/>
      <c r="DF319" s="13"/>
      <c r="DG319" s="13"/>
      <c r="DH319" s="13"/>
      <c r="DI319" s="13"/>
      <c r="DJ319" s="13"/>
      <c r="DK319" s="13"/>
      <c r="DL319" s="13"/>
      <c r="DM319" s="13"/>
      <c r="DN319" s="13"/>
      <c r="DO319" s="13"/>
      <c r="DP319" s="13"/>
      <c r="DQ319" s="13"/>
      <c r="DR319" s="13"/>
      <c r="DS319" s="13"/>
      <c r="DT319" s="13"/>
      <c r="DU319" s="13"/>
      <c r="DV319" s="13"/>
      <c r="DW319" s="13"/>
      <c r="DX319" s="13"/>
      <c r="DY319" s="13"/>
      <c r="DZ319" s="13"/>
      <c r="EA319" s="13"/>
      <c r="EB319" s="13"/>
      <c r="EC319" s="13"/>
      <c r="ED319" s="13"/>
      <c r="EE319" s="13"/>
      <c r="EF319" s="13"/>
      <c r="EG319" s="13"/>
      <c r="EH319" s="13"/>
      <c r="EI319" s="13"/>
      <c r="EJ319" s="13"/>
      <c r="EK319" s="13"/>
      <c r="EL319" s="13"/>
      <c r="EM319" s="13"/>
      <c r="EN319" s="13"/>
      <c r="EO319" s="13"/>
      <c r="EP319" s="13"/>
      <c r="EQ319" s="13"/>
      <c r="ER319" s="13"/>
      <c r="ES319" s="13"/>
      <c r="ET319" s="13"/>
      <c r="EU319" s="13"/>
      <c r="EV319" s="13"/>
      <c r="EW319" s="13"/>
      <c r="EX319" s="13"/>
      <c r="EY319" s="13"/>
      <c r="EZ319" s="13"/>
      <c r="FA319" s="13"/>
      <c r="FB319" s="13"/>
      <c r="FC319" s="13"/>
      <c r="FD319" s="13"/>
      <c r="FE319" s="13"/>
      <c r="FF319" s="13"/>
      <c r="FG319" s="13"/>
      <c r="FH319" s="13"/>
      <c r="FI319" s="13"/>
      <c r="FJ319" s="13"/>
      <c r="FK319" s="13"/>
      <c r="FL319" s="13"/>
      <c r="FM319" s="13"/>
      <c r="FN319" s="13"/>
      <c r="FO319" s="13"/>
      <c r="FP319" s="13"/>
      <c r="FQ319" s="13"/>
      <c r="FR319" s="13"/>
      <c r="FS319" s="13"/>
      <c r="FT319" s="13"/>
      <c r="FU319" s="13"/>
      <c r="FV319" s="13"/>
      <c r="FW319" s="13"/>
      <c r="FX319" s="13"/>
      <c r="FY319" s="13"/>
      <c r="FZ319" s="13"/>
      <c r="GA319" s="13"/>
      <c r="GB319" s="13"/>
      <c r="GC319" s="13"/>
      <c r="GD319" s="13"/>
      <c r="GE319" s="13"/>
      <c r="GF319" s="13"/>
      <c r="GG319" s="13"/>
      <c r="GH319" s="30">
        <f t="shared" si="844"/>
        <v>1</v>
      </c>
    </row>
    <row r="320" spans="1:190">
      <c r="A320" s="2">
        <f>'database including 834 studies'!A320</f>
        <v>319</v>
      </c>
      <c r="B320" s="2">
        <f>'database including 834 studies'!J320</f>
        <v>1</v>
      </c>
      <c r="C320" s="2">
        <f>'database including 834 studies'!K320</f>
        <v>3</v>
      </c>
      <c r="D320" s="2">
        <f>'database including 834 studies'!L320</f>
        <v>1</v>
      </c>
      <c r="E320" s="2">
        <f>'database including 834 studies'!M320</f>
        <v>1</v>
      </c>
      <c r="F320" s="2">
        <f>'database including 834 studies'!N320</f>
        <v>0</v>
      </c>
      <c r="G320" s="2">
        <f>'database including 834 studies'!O320</f>
        <v>1</v>
      </c>
      <c r="H320" s="2">
        <f>'database including 834 studies'!P320</f>
        <v>0</v>
      </c>
      <c r="I320" s="2">
        <f>'database including 834 studies'!Q320</f>
        <v>0</v>
      </c>
      <c r="J320" s="2">
        <f>'database including 834 studies'!R320</f>
        <v>2021</v>
      </c>
      <c r="V320" s="13">
        <f t="shared" si="676"/>
        <v>0</v>
      </c>
      <c r="W320" s="13">
        <f t="shared" si="677"/>
        <v>0</v>
      </c>
      <c r="X320" s="13">
        <f t="shared" si="678"/>
        <v>0</v>
      </c>
      <c r="Y320" s="13">
        <f t="shared" si="679"/>
        <v>0</v>
      </c>
      <c r="Z320" s="13">
        <f t="shared" si="680"/>
        <v>0</v>
      </c>
      <c r="AA320" s="13">
        <f t="shared" si="681"/>
        <v>0</v>
      </c>
      <c r="AB320" s="13">
        <f t="shared" si="682"/>
        <v>0</v>
      </c>
      <c r="AC320" s="13">
        <f t="shared" si="683"/>
        <v>0</v>
      </c>
      <c r="AD320" s="13">
        <f t="shared" si="684"/>
        <v>0</v>
      </c>
      <c r="AE320" s="13">
        <f t="shared" si="685"/>
        <v>0</v>
      </c>
      <c r="AF320" s="13">
        <f t="shared" si="686"/>
        <v>0</v>
      </c>
      <c r="AG320" s="13">
        <f t="shared" si="687"/>
        <v>0</v>
      </c>
      <c r="AH320" s="13">
        <f t="shared" si="688"/>
        <v>0</v>
      </c>
      <c r="AI320" s="13">
        <f t="shared" si="689"/>
        <v>0</v>
      </c>
      <c r="AJ320" s="13">
        <f t="shared" si="690"/>
        <v>0</v>
      </c>
      <c r="AK320" s="13">
        <f t="shared" si="691"/>
        <v>0</v>
      </c>
      <c r="AL320" s="13">
        <f t="shared" si="692"/>
        <v>0</v>
      </c>
      <c r="AM320" s="13">
        <f t="shared" si="693"/>
        <v>0</v>
      </c>
      <c r="AN320" s="13">
        <f t="shared" si="694"/>
        <v>0</v>
      </c>
      <c r="AO320" s="13">
        <f t="shared" si="695"/>
        <v>0</v>
      </c>
      <c r="AP320" s="13">
        <f t="shared" si="696"/>
        <v>0</v>
      </c>
      <c r="AQ320" s="13">
        <f t="shared" si="697"/>
        <v>0</v>
      </c>
      <c r="AR320" s="13">
        <f t="shared" si="698"/>
        <v>0</v>
      </c>
      <c r="AS320" s="13">
        <f t="shared" si="699"/>
        <v>0</v>
      </c>
      <c r="AT320" s="13">
        <f t="shared" si="700"/>
        <v>0</v>
      </c>
      <c r="AU320" s="13">
        <f t="shared" si="701"/>
        <v>0</v>
      </c>
      <c r="AV320" s="13">
        <f t="shared" si="702"/>
        <v>0</v>
      </c>
      <c r="AW320" s="13">
        <f t="shared" si="703"/>
        <v>0</v>
      </c>
      <c r="AX320" s="13">
        <f t="shared" si="704"/>
        <v>0</v>
      </c>
      <c r="AY320" s="13">
        <f t="shared" si="705"/>
        <v>0</v>
      </c>
      <c r="AZ320" s="13">
        <f t="shared" si="706"/>
        <v>0</v>
      </c>
      <c r="BA320" s="13">
        <f t="shared" si="707"/>
        <v>0</v>
      </c>
      <c r="BB320" s="13">
        <f t="shared" si="708"/>
        <v>0</v>
      </c>
      <c r="BC320" s="13">
        <f t="shared" si="709"/>
        <v>0</v>
      </c>
      <c r="BD320" s="13">
        <f t="shared" si="710"/>
        <v>0</v>
      </c>
      <c r="BE320" s="13">
        <f t="shared" si="711"/>
        <v>0</v>
      </c>
      <c r="BF320" s="13">
        <f t="shared" si="712"/>
        <v>0</v>
      </c>
      <c r="BG320" s="13">
        <f t="shared" si="713"/>
        <v>0</v>
      </c>
      <c r="BH320" s="13">
        <f t="shared" si="714"/>
        <v>0</v>
      </c>
      <c r="BI320" s="13">
        <f t="shared" si="715"/>
        <v>0</v>
      </c>
      <c r="BJ320" s="13">
        <f t="shared" si="716"/>
        <v>0</v>
      </c>
      <c r="BK320" s="13">
        <f t="shared" si="717"/>
        <v>0</v>
      </c>
      <c r="BL320" s="13">
        <f t="shared" si="718"/>
        <v>0</v>
      </c>
      <c r="BM320" s="13">
        <f t="shared" si="719"/>
        <v>0</v>
      </c>
      <c r="BN320" s="13">
        <f t="shared" si="720"/>
        <v>0</v>
      </c>
      <c r="BO320" s="13">
        <f t="shared" si="721"/>
        <v>0</v>
      </c>
      <c r="BP320" s="13">
        <f t="shared" si="722"/>
        <v>1</v>
      </c>
      <c r="BQ320" s="13">
        <f t="shared" si="723"/>
        <v>0</v>
      </c>
      <c r="BR320" s="13">
        <f t="shared" si="724"/>
        <v>0</v>
      </c>
      <c r="BS320" s="13">
        <f t="shared" si="725"/>
        <v>0</v>
      </c>
      <c r="BT320" s="13">
        <f t="shared" si="726"/>
        <v>0</v>
      </c>
      <c r="BU320" s="13">
        <f t="shared" si="727"/>
        <v>0</v>
      </c>
      <c r="BV320" s="13">
        <f t="shared" si="728"/>
        <v>0</v>
      </c>
      <c r="BW320" s="13">
        <f t="shared" si="729"/>
        <v>0</v>
      </c>
      <c r="BX320" s="13">
        <f t="shared" si="730"/>
        <v>0</v>
      </c>
      <c r="BY320" s="13">
        <f t="shared" si="731"/>
        <v>0</v>
      </c>
      <c r="BZ320" s="13">
        <f t="shared" si="732"/>
        <v>0</v>
      </c>
      <c r="CA320" s="13">
        <f t="shared" si="733"/>
        <v>0</v>
      </c>
      <c r="CB320" s="13">
        <f t="shared" si="734"/>
        <v>0</v>
      </c>
      <c r="CC320" s="13">
        <f t="shared" si="735"/>
        <v>0</v>
      </c>
      <c r="CD320" s="13">
        <f t="shared" si="736"/>
        <v>0</v>
      </c>
      <c r="CE320" s="13">
        <f t="shared" si="737"/>
        <v>0</v>
      </c>
      <c r="CF320" s="13">
        <f t="shared" si="738"/>
        <v>0</v>
      </c>
      <c r="CG320" s="13">
        <f t="shared" si="739"/>
        <v>0</v>
      </c>
      <c r="CH320" s="13">
        <f t="shared" si="740"/>
        <v>0</v>
      </c>
      <c r="CI320" s="13">
        <f t="shared" si="741"/>
        <v>0</v>
      </c>
      <c r="CJ320" s="13">
        <f t="shared" si="742"/>
        <v>0</v>
      </c>
      <c r="CK320" s="13">
        <f t="shared" si="743"/>
        <v>0</v>
      </c>
      <c r="CL320" s="13">
        <f t="shared" si="744"/>
        <v>0</v>
      </c>
      <c r="CM320" s="13">
        <f t="shared" si="745"/>
        <v>0</v>
      </c>
      <c r="CN320" s="13">
        <f t="shared" si="746"/>
        <v>0</v>
      </c>
      <c r="CO320" s="13">
        <f t="shared" si="747"/>
        <v>0</v>
      </c>
      <c r="CP320" s="13">
        <f t="shared" si="748"/>
        <v>0</v>
      </c>
      <c r="CQ320" s="13">
        <f t="shared" si="749"/>
        <v>0</v>
      </c>
      <c r="CR320" s="13">
        <f t="shared" si="750"/>
        <v>0</v>
      </c>
      <c r="CS320" s="13">
        <f t="shared" si="751"/>
        <v>0</v>
      </c>
      <c r="CT320" s="13">
        <f t="shared" si="752"/>
        <v>0</v>
      </c>
      <c r="CU320" s="13">
        <f t="shared" si="753"/>
        <v>0</v>
      </c>
      <c r="CV320" s="13">
        <f t="shared" si="754"/>
        <v>0</v>
      </c>
      <c r="CW320" s="13">
        <f t="shared" si="755"/>
        <v>0</v>
      </c>
      <c r="CX320" s="13">
        <f t="shared" si="756"/>
        <v>0</v>
      </c>
      <c r="CY320" s="13">
        <f t="shared" si="757"/>
        <v>0</v>
      </c>
      <c r="CZ320" s="13">
        <f t="shared" si="758"/>
        <v>0</v>
      </c>
      <c r="DA320" s="13">
        <f t="shared" si="759"/>
        <v>0</v>
      </c>
      <c r="DB320" s="13"/>
      <c r="DC320" s="13"/>
      <c r="DD320" s="13"/>
      <c r="DE320" s="13"/>
      <c r="DF320" s="13"/>
      <c r="DG320" s="13"/>
      <c r="DH320" s="13"/>
      <c r="DI320" s="13"/>
      <c r="DJ320" s="13"/>
      <c r="DK320" s="13"/>
      <c r="DL320" s="13"/>
      <c r="DM320" s="13"/>
      <c r="DN320" s="13"/>
      <c r="DO320" s="13"/>
      <c r="DP320" s="13"/>
      <c r="DQ320" s="13"/>
      <c r="DR320" s="13"/>
      <c r="DS320" s="13"/>
      <c r="DT320" s="13"/>
      <c r="DU320" s="13"/>
      <c r="DV320" s="13"/>
      <c r="DW320" s="13"/>
      <c r="DX320" s="13"/>
      <c r="DY320" s="13"/>
      <c r="DZ320" s="13"/>
      <c r="EA320" s="13"/>
      <c r="EB320" s="13"/>
      <c r="EC320" s="13"/>
      <c r="ED320" s="13"/>
      <c r="EE320" s="13"/>
      <c r="EF320" s="13"/>
      <c r="EG320" s="13"/>
      <c r="EH320" s="13"/>
      <c r="EI320" s="13"/>
      <c r="EJ320" s="13"/>
      <c r="EK320" s="13"/>
      <c r="EL320" s="13"/>
      <c r="EM320" s="13"/>
      <c r="EN320" s="13"/>
      <c r="EO320" s="13"/>
      <c r="EP320" s="13"/>
      <c r="EQ320" s="13"/>
      <c r="ER320" s="13"/>
      <c r="ES320" s="13"/>
      <c r="ET320" s="13"/>
      <c r="EU320" s="13"/>
      <c r="EV320" s="13"/>
      <c r="EW320" s="13"/>
      <c r="EX320" s="13"/>
      <c r="EY320" s="13"/>
      <c r="EZ320" s="13"/>
      <c r="FA320" s="13"/>
      <c r="FB320" s="13"/>
      <c r="FC320" s="13"/>
      <c r="FD320" s="13"/>
      <c r="FE320" s="13"/>
      <c r="FF320" s="13"/>
      <c r="FG320" s="13"/>
      <c r="FH320" s="13"/>
      <c r="FI320" s="13"/>
      <c r="FJ320" s="13"/>
      <c r="FK320" s="13"/>
      <c r="FL320" s="13"/>
      <c r="FM320" s="13"/>
      <c r="FN320" s="13"/>
      <c r="FO320" s="13"/>
      <c r="FP320" s="13"/>
      <c r="FQ320" s="13"/>
      <c r="FR320" s="13"/>
      <c r="FS320" s="13"/>
      <c r="FT320" s="13"/>
      <c r="FU320" s="13"/>
      <c r="FV320" s="13"/>
      <c r="FW320" s="13"/>
      <c r="FX320" s="13"/>
      <c r="FY320" s="13"/>
      <c r="FZ320" s="13"/>
      <c r="GA320" s="13"/>
      <c r="GB320" s="13"/>
      <c r="GC320" s="13"/>
      <c r="GD320" s="13"/>
      <c r="GE320" s="13"/>
      <c r="GF320" s="13"/>
      <c r="GG320" s="13"/>
      <c r="GH320" s="30">
        <f t="shared" si="844"/>
        <v>1</v>
      </c>
    </row>
    <row r="321" spans="1:190">
      <c r="A321" s="2">
        <f>'database including 834 studies'!A321</f>
        <v>320</v>
      </c>
      <c r="B321" s="2">
        <f>'database including 834 studies'!J321</f>
        <v>1</v>
      </c>
      <c r="C321" s="2">
        <f>'database including 834 studies'!K321</f>
        <v>3</v>
      </c>
      <c r="D321" s="2">
        <f>'database including 834 studies'!L321</f>
        <v>0</v>
      </c>
      <c r="E321" s="2">
        <f>'database including 834 studies'!M321</f>
        <v>1</v>
      </c>
      <c r="F321" s="2">
        <f>'database including 834 studies'!N321</f>
        <v>0</v>
      </c>
      <c r="G321" s="2">
        <f>'database including 834 studies'!O321</f>
        <v>0</v>
      </c>
      <c r="H321" s="2">
        <f>'database including 834 studies'!P321</f>
        <v>1</v>
      </c>
      <c r="I321" s="2">
        <f>'database including 834 studies'!Q321</f>
        <v>1</v>
      </c>
      <c r="J321" s="2">
        <f>'database including 834 studies'!R321</f>
        <v>2018</v>
      </c>
      <c r="V321" s="13">
        <f t="shared" si="676"/>
        <v>0</v>
      </c>
      <c r="W321" s="13">
        <f t="shared" si="677"/>
        <v>0</v>
      </c>
      <c r="X321" s="13">
        <f t="shared" si="678"/>
        <v>0</v>
      </c>
      <c r="Y321" s="13">
        <f t="shared" si="679"/>
        <v>0</v>
      </c>
      <c r="Z321" s="13">
        <f t="shared" si="680"/>
        <v>0</v>
      </c>
      <c r="AA321" s="13">
        <f t="shared" si="681"/>
        <v>0</v>
      </c>
      <c r="AB321" s="13">
        <f t="shared" si="682"/>
        <v>0</v>
      </c>
      <c r="AC321" s="13">
        <f t="shared" si="683"/>
        <v>0</v>
      </c>
      <c r="AD321" s="13">
        <f t="shared" si="684"/>
        <v>0</v>
      </c>
      <c r="AE321" s="13">
        <f t="shared" si="685"/>
        <v>0</v>
      </c>
      <c r="AF321" s="13">
        <f t="shared" si="686"/>
        <v>0</v>
      </c>
      <c r="AG321" s="13">
        <f t="shared" si="687"/>
        <v>0</v>
      </c>
      <c r="AH321" s="13">
        <f t="shared" si="688"/>
        <v>0</v>
      </c>
      <c r="AI321" s="13">
        <f t="shared" si="689"/>
        <v>0</v>
      </c>
      <c r="AJ321" s="13">
        <f t="shared" si="690"/>
        <v>0</v>
      </c>
      <c r="AK321" s="13">
        <f t="shared" si="691"/>
        <v>0</v>
      </c>
      <c r="AL321" s="13">
        <f t="shared" si="692"/>
        <v>0</v>
      </c>
      <c r="AM321" s="13">
        <f t="shared" si="693"/>
        <v>0</v>
      </c>
      <c r="AN321" s="13">
        <f t="shared" si="694"/>
        <v>0</v>
      </c>
      <c r="AO321" s="13">
        <f t="shared" si="695"/>
        <v>0</v>
      </c>
      <c r="AP321" s="13">
        <f t="shared" si="696"/>
        <v>0</v>
      </c>
      <c r="AQ321" s="13">
        <f t="shared" si="697"/>
        <v>0</v>
      </c>
      <c r="AR321" s="13">
        <f t="shared" si="698"/>
        <v>0</v>
      </c>
      <c r="AS321" s="13">
        <f t="shared" si="699"/>
        <v>0</v>
      </c>
      <c r="AT321" s="13">
        <f t="shared" si="700"/>
        <v>0</v>
      </c>
      <c r="AU321" s="13">
        <f t="shared" si="701"/>
        <v>0</v>
      </c>
      <c r="AV321" s="13">
        <f t="shared" si="702"/>
        <v>0</v>
      </c>
      <c r="AW321" s="13">
        <f t="shared" si="703"/>
        <v>0</v>
      </c>
      <c r="AX321" s="13">
        <f t="shared" si="704"/>
        <v>0</v>
      </c>
      <c r="AY321" s="13">
        <f t="shared" si="705"/>
        <v>0</v>
      </c>
      <c r="AZ321" s="13">
        <f t="shared" si="706"/>
        <v>0</v>
      </c>
      <c r="BA321" s="13">
        <f t="shared" si="707"/>
        <v>0</v>
      </c>
      <c r="BB321" s="13">
        <f t="shared" si="708"/>
        <v>0</v>
      </c>
      <c r="BC321" s="13">
        <f t="shared" si="709"/>
        <v>0</v>
      </c>
      <c r="BD321" s="13">
        <f t="shared" si="710"/>
        <v>0</v>
      </c>
      <c r="BE321" s="13">
        <f t="shared" si="711"/>
        <v>0</v>
      </c>
      <c r="BF321" s="13">
        <f t="shared" si="712"/>
        <v>0</v>
      </c>
      <c r="BG321" s="13">
        <f t="shared" si="713"/>
        <v>0</v>
      </c>
      <c r="BH321" s="13">
        <f t="shared" si="714"/>
        <v>0</v>
      </c>
      <c r="BI321" s="13">
        <f t="shared" si="715"/>
        <v>0</v>
      </c>
      <c r="BJ321" s="13">
        <f t="shared" si="716"/>
        <v>0</v>
      </c>
      <c r="BK321" s="13">
        <f t="shared" si="717"/>
        <v>0</v>
      </c>
      <c r="BL321" s="13">
        <f t="shared" si="718"/>
        <v>0</v>
      </c>
      <c r="BM321" s="13">
        <f t="shared" si="719"/>
        <v>1</v>
      </c>
      <c r="BN321" s="13">
        <f t="shared" si="720"/>
        <v>0</v>
      </c>
      <c r="BO321" s="13">
        <f t="shared" si="721"/>
        <v>0</v>
      </c>
      <c r="BP321" s="13">
        <f t="shared" si="722"/>
        <v>0</v>
      </c>
      <c r="BQ321" s="13">
        <f t="shared" si="723"/>
        <v>0</v>
      </c>
      <c r="BR321" s="13">
        <f t="shared" si="724"/>
        <v>0</v>
      </c>
      <c r="BS321" s="13">
        <f t="shared" si="725"/>
        <v>0</v>
      </c>
      <c r="BT321" s="13">
        <f t="shared" si="726"/>
        <v>0</v>
      </c>
      <c r="BU321" s="13">
        <f t="shared" si="727"/>
        <v>0</v>
      </c>
      <c r="BV321" s="13">
        <f t="shared" si="728"/>
        <v>0</v>
      </c>
      <c r="BW321" s="13">
        <f t="shared" si="729"/>
        <v>0</v>
      </c>
      <c r="BX321" s="13">
        <f t="shared" si="730"/>
        <v>0</v>
      </c>
      <c r="BY321" s="13">
        <f t="shared" si="731"/>
        <v>0</v>
      </c>
      <c r="BZ321" s="13">
        <f t="shared" si="732"/>
        <v>0</v>
      </c>
      <c r="CA321" s="13">
        <f t="shared" si="733"/>
        <v>0</v>
      </c>
      <c r="CB321" s="13">
        <f t="shared" si="734"/>
        <v>0</v>
      </c>
      <c r="CC321" s="13">
        <f t="shared" si="735"/>
        <v>0</v>
      </c>
      <c r="CD321" s="13">
        <f t="shared" si="736"/>
        <v>0</v>
      </c>
      <c r="CE321" s="13">
        <f t="shared" si="737"/>
        <v>0</v>
      </c>
      <c r="CF321" s="13">
        <f t="shared" si="738"/>
        <v>0</v>
      </c>
      <c r="CG321" s="13">
        <f t="shared" si="739"/>
        <v>0</v>
      </c>
      <c r="CH321" s="13">
        <f t="shared" si="740"/>
        <v>0</v>
      </c>
      <c r="CI321" s="13">
        <f t="shared" si="741"/>
        <v>0</v>
      </c>
      <c r="CJ321" s="13">
        <f t="shared" si="742"/>
        <v>0</v>
      </c>
      <c r="CK321" s="13">
        <f t="shared" si="743"/>
        <v>0</v>
      </c>
      <c r="CL321" s="13">
        <f t="shared" si="744"/>
        <v>0</v>
      </c>
      <c r="CM321" s="13">
        <f t="shared" si="745"/>
        <v>0</v>
      </c>
      <c r="CN321" s="13">
        <f t="shared" si="746"/>
        <v>0</v>
      </c>
      <c r="CO321" s="13">
        <f t="shared" si="747"/>
        <v>0</v>
      </c>
      <c r="CP321" s="13">
        <f t="shared" si="748"/>
        <v>0</v>
      </c>
      <c r="CQ321" s="13">
        <f t="shared" si="749"/>
        <v>0</v>
      </c>
      <c r="CR321" s="13">
        <f t="shared" si="750"/>
        <v>0</v>
      </c>
      <c r="CS321" s="13">
        <f t="shared" si="751"/>
        <v>0</v>
      </c>
      <c r="CT321" s="13">
        <f t="shared" si="752"/>
        <v>0</v>
      </c>
      <c r="CU321" s="13">
        <f t="shared" si="753"/>
        <v>0</v>
      </c>
      <c r="CV321" s="13">
        <f t="shared" si="754"/>
        <v>0</v>
      </c>
      <c r="CW321" s="13">
        <f t="shared" si="755"/>
        <v>0</v>
      </c>
      <c r="CX321" s="13">
        <f t="shared" si="756"/>
        <v>0</v>
      </c>
      <c r="CY321" s="13">
        <f t="shared" si="757"/>
        <v>0</v>
      </c>
      <c r="CZ321" s="13">
        <f t="shared" si="758"/>
        <v>0</v>
      </c>
      <c r="DA321" s="13">
        <f t="shared" si="759"/>
        <v>0</v>
      </c>
      <c r="DB321" s="13"/>
      <c r="DC321" s="13"/>
      <c r="DD321" s="13"/>
      <c r="DE321" s="13"/>
      <c r="DF321" s="13"/>
      <c r="DG321" s="13"/>
      <c r="DH321" s="13"/>
      <c r="DI321" s="13"/>
      <c r="DJ321" s="13"/>
      <c r="DK321" s="13"/>
      <c r="DL321" s="13"/>
      <c r="DM321" s="13"/>
      <c r="DN321" s="13"/>
      <c r="DO321" s="13"/>
      <c r="DP321" s="13"/>
      <c r="DQ321" s="13"/>
      <c r="DR321" s="13"/>
      <c r="DS321" s="13"/>
      <c r="DT321" s="13"/>
      <c r="DU321" s="13"/>
      <c r="DV321" s="13"/>
      <c r="DW321" s="13"/>
      <c r="DX321" s="13"/>
      <c r="DY321" s="13"/>
      <c r="DZ321" s="13"/>
      <c r="EA321" s="13"/>
      <c r="EB321" s="13"/>
      <c r="EC321" s="13"/>
      <c r="ED321" s="13"/>
      <c r="EE321" s="13"/>
      <c r="EF321" s="13"/>
      <c r="EG321" s="13"/>
      <c r="EH321" s="13"/>
      <c r="EI321" s="13"/>
      <c r="EJ321" s="13"/>
      <c r="EK321" s="13"/>
      <c r="EL321" s="13"/>
      <c r="EM321" s="13"/>
      <c r="EN321" s="13"/>
      <c r="EO321" s="13"/>
      <c r="EP321" s="13"/>
      <c r="EQ321" s="13"/>
      <c r="ER321" s="13"/>
      <c r="ES321" s="13"/>
      <c r="ET321" s="13"/>
      <c r="EU321" s="13"/>
      <c r="EV321" s="13"/>
      <c r="EW321" s="13"/>
      <c r="EX321" s="13"/>
      <c r="EY321" s="13"/>
      <c r="EZ321" s="13"/>
      <c r="FA321" s="13"/>
      <c r="FB321" s="13"/>
      <c r="FC321" s="13"/>
      <c r="FD321" s="13"/>
      <c r="FE321" s="13"/>
      <c r="FF321" s="13"/>
      <c r="FG321" s="13"/>
      <c r="FH321" s="13"/>
      <c r="FI321" s="13"/>
      <c r="FJ321" s="13"/>
      <c r="FK321" s="13"/>
      <c r="FL321" s="13"/>
      <c r="FM321" s="13"/>
      <c r="FN321" s="13"/>
      <c r="FO321" s="13"/>
      <c r="FP321" s="13"/>
      <c r="FQ321" s="13"/>
      <c r="FR321" s="13"/>
      <c r="FS321" s="13"/>
      <c r="FT321" s="13"/>
      <c r="FU321" s="13"/>
      <c r="FV321" s="13"/>
      <c r="FW321" s="13"/>
      <c r="FX321" s="13"/>
      <c r="FY321" s="13"/>
      <c r="FZ321" s="13"/>
      <c r="GA321" s="13"/>
      <c r="GB321" s="13"/>
      <c r="GC321" s="13"/>
      <c r="GD321" s="13"/>
      <c r="GE321" s="13"/>
      <c r="GF321" s="13"/>
      <c r="GG321" s="13"/>
      <c r="GH321" s="30">
        <f t="shared" si="844"/>
        <v>1</v>
      </c>
    </row>
    <row r="322" spans="1:190">
      <c r="A322" s="2">
        <f>'database including 834 studies'!A322</f>
        <v>321</v>
      </c>
      <c r="B322" s="2">
        <f>'database including 834 studies'!J322</f>
        <v>1</v>
      </c>
      <c r="C322" s="2">
        <f>'database including 834 studies'!K322</f>
        <v>3</v>
      </c>
      <c r="D322" s="2">
        <f>'database including 834 studies'!L322</f>
        <v>0</v>
      </c>
      <c r="E322" s="2">
        <f>'database including 834 studies'!M322</f>
        <v>1</v>
      </c>
      <c r="F322" s="2">
        <f>'database including 834 studies'!N322</f>
        <v>1</v>
      </c>
      <c r="G322" s="2">
        <f>'database including 834 studies'!O322</f>
        <v>1</v>
      </c>
      <c r="H322" s="2">
        <f>'database including 834 studies'!P322</f>
        <v>0</v>
      </c>
      <c r="I322" s="2">
        <f>'database including 834 studies'!Q322</f>
        <v>0</v>
      </c>
      <c r="J322" s="2">
        <f>'database including 834 studies'!R322</f>
        <v>2018</v>
      </c>
      <c r="V322" s="13">
        <f t="shared" si="676"/>
        <v>0</v>
      </c>
      <c r="W322" s="13">
        <f t="shared" si="677"/>
        <v>0</v>
      </c>
      <c r="X322" s="13">
        <f t="shared" si="678"/>
        <v>0</v>
      </c>
      <c r="Y322" s="13">
        <f t="shared" si="679"/>
        <v>0</v>
      </c>
      <c r="Z322" s="13">
        <f t="shared" si="680"/>
        <v>0</v>
      </c>
      <c r="AA322" s="13">
        <f t="shared" si="681"/>
        <v>0</v>
      </c>
      <c r="AB322" s="13">
        <f t="shared" si="682"/>
        <v>0</v>
      </c>
      <c r="AC322" s="13">
        <f t="shared" si="683"/>
        <v>0</v>
      </c>
      <c r="AD322" s="13">
        <f t="shared" si="684"/>
        <v>0</v>
      </c>
      <c r="AE322" s="13">
        <f t="shared" si="685"/>
        <v>0</v>
      </c>
      <c r="AF322" s="13">
        <f t="shared" si="686"/>
        <v>0</v>
      </c>
      <c r="AG322" s="13">
        <f t="shared" si="687"/>
        <v>0</v>
      </c>
      <c r="AH322" s="13">
        <f t="shared" si="688"/>
        <v>0</v>
      </c>
      <c r="AI322" s="13">
        <f t="shared" si="689"/>
        <v>0</v>
      </c>
      <c r="AJ322" s="13">
        <f t="shared" si="690"/>
        <v>0</v>
      </c>
      <c r="AK322" s="13">
        <f t="shared" si="691"/>
        <v>0</v>
      </c>
      <c r="AL322" s="13">
        <f t="shared" si="692"/>
        <v>0</v>
      </c>
      <c r="AM322" s="13">
        <f t="shared" si="693"/>
        <v>0</v>
      </c>
      <c r="AN322" s="13">
        <f t="shared" si="694"/>
        <v>0</v>
      </c>
      <c r="AO322" s="13">
        <f t="shared" si="695"/>
        <v>0</v>
      </c>
      <c r="AP322" s="13">
        <f t="shared" si="696"/>
        <v>0</v>
      </c>
      <c r="AQ322" s="13">
        <f t="shared" si="697"/>
        <v>0</v>
      </c>
      <c r="AR322" s="13">
        <f t="shared" si="698"/>
        <v>0</v>
      </c>
      <c r="AS322" s="13">
        <f t="shared" si="699"/>
        <v>0</v>
      </c>
      <c r="AT322" s="13">
        <f t="shared" si="700"/>
        <v>0</v>
      </c>
      <c r="AU322" s="13">
        <f t="shared" si="701"/>
        <v>0</v>
      </c>
      <c r="AV322" s="13">
        <f t="shared" si="702"/>
        <v>0</v>
      </c>
      <c r="AW322" s="13">
        <f t="shared" si="703"/>
        <v>0</v>
      </c>
      <c r="AX322" s="13">
        <f t="shared" si="704"/>
        <v>0</v>
      </c>
      <c r="AY322" s="13">
        <f t="shared" si="705"/>
        <v>0</v>
      </c>
      <c r="AZ322" s="13">
        <f t="shared" si="706"/>
        <v>0</v>
      </c>
      <c r="BA322" s="13">
        <f t="shared" si="707"/>
        <v>0</v>
      </c>
      <c r="BB322" s="13">
        <f t="shared" si="708"/>
        <v>0</v>
      </c>
      <c r="BC322" s="13">
        <f t="shared" si="709"/>
        <v>0</v>
      </c>
      <c r="BD322" s="13">
        <f t="shared" si="710"/>
        <v>0</v>
      </c>
      <c r="BE322" s="13">
        <f t="shared" si="711"/>
        <v>0</v>
      </c>
      <c r="BF322" s="13">
        <f t="shared" si="712"/>
        <v>0</v>
      </c>
      <c r="BG322" s="13">
        <f t="shared" si="713"/>
        <v>0</v>
      </c>
      <c r="BH322" s="13">
        <f t="shared" si="714"/>
        <v>0</v>
      </c>
      <c r="BI322" s="13">
        <f t="shared" si="715"/>
        <v>0</v>
      </c>
      <c r="BJ322" s="13">
        <f t="shared" si="716"/>
        <v>0</v>
      </c>
      <c r="BK322" s="13">
        <f t="shared" si="717"/>
        <v>0</v>
      </c>
      <c r="BL322" s="13">
        <f t="shared" si="718"/>
        <v>0</v>
      </c>
      <c r="BM322" s="13">
        <f t="shared" si="719"/>
        <v>1</v>
      </c>
      <c r="BN322" s="13">
        <f t="shared" si="720"/>
        <v>0</v>
      </c>
      <c r="BO322" s="13">
        <f t="shared" si="721"/>
        <v>0</v>
      </c>
      <c r="BP322" s="13">
        <f t="shared" si="722"/>
        <v>0</v>
      </c>
      <c r="BQ322" s="13">
        <f t="shared" si="723"/>
        <v>0</v>
      </c>
      <c r="BR322" s="13">
        <f t="shared" si="724"/>
        <v>0</v>
      </c>
      <c r="BS322" s="13">
        <f t="shared" si="725"/>
        <v>0</v>
      </c>
      <c r="BT322" s="13">
        <f t="shared" si="726"/>
        <v>0</v>
      </c>
      <c r="BU322" s="13">
        <f t="shared" si="727"/>
        <v>0</v>
      </c>
      <c r="BV322" s="13">
        <f t="shared" si="728"/>
        <v>0</v>
      </c>
      <c r="BW322" s="13">
        <f t="shared" si="729"/>
        <v>0</v>
      </c>
      <c r="BX322" s="13">
        <f t="shared" si="730"/>
        <v>0</v>
      </c>
      <c r="BY322" s="13">
        <f t="shared" si="731"/>
        <v>0</v>
      </c>
      <c r="BZ322" s="13">
        <f t="shared" si="732"/>
        <v>0</v>
      </c>
      <c r="CA322" s="13">
        <f t="shared" si="733"/>
        <v>0</v>
      </c>
      <c r="CB322" s="13">
        <f t="shared" si="734"/>
        <v>0</v>
      </c>
      <c r="CC322" s="13">
        <f t="shared" si="735"/>
        <v>0</v>
      </c>
      <c r="CD322" s="13">
        <f t="shared" si="736"/>
        <v>0</v>
      </c>
      <c r="CE322" s="13">
        <f t="shared" si="737"/>
        <v>0</v>
      </c>
      <c r="CF322" s="13">
        <f t="shared" si="738"/>
        <v>0</v>
      </c>
      <c r="CG322" s="13">
        <f t="shared" si="739"/>
        <v>0</v>
      </c>
      <c r="CH322" s="13">
        <f t="shared" si="740"/>
        <v>0</v>
      </c>
      <c r="CI322" s="13">
        <f t="shared" si="741"/>
        <v>0</v>
      </c>
      <c r="CJ322" s="13">
        <f t="shared" si="742"/>
        <v>0</v>
      </c>
      <c r="CK322" s="13">
        <f t="shared" si="743"/>
        <v>0</v>
      </c>
      <c r="CL322" s="13">
        <f t="shared" si="744"/>
        <v>0</v>
      </c>
      <c r="CM322" s="13">
        <f t="shared" si="745"/>
        <v>0</v>
      </c>
      <c r="CN322" s="13">
        <f t="shared" si="746"/>
        <v>0</v>
      </c>
      <c r="CO322" s="13">
        <f t="shared" si="747"/>
        <v>0</v>
      </c>
      <c r="CP322" s="13">
        <f t="shared" si="748"/>
        <v>0</v>
      </c>
      <c r="CQ322" s="13">
        <f t="shared" si="749"/>
        <v>0</v>
      </c>
      <c r="CR322" s="13">
        <f t="shared" si="750"/>
        <v>0</v>
      </c>
      <c r="CS322" s="13">
        <f t="shared" si="751"/>
        <v>0</v>
      </c>
      <c r="CT322" s="13">
        <f t="shared" si="752"/>
        <v>0</v>
      </c>
      <c r="CU322" s="13">
        <f t="shared" si="753"/>
        <v>0</v>
      </c>
      <c r="CV322" s="13">
        <f t="shared" si="754"/>
        <v>0</v>
      </c>
      <c r="CW322" s="13">
        <f t="shared" si="755"/>
        <v>0</v>
      </c>
      <c r="CX322" s="13">
        <f t="shared" si="756"/>
        <v>0</v>
      </c>
      <c r="CY322" s="13">
        <f t="shared" si="757"/>
        <v>0</v>
      </c>
      <c r="CZ322" s="13">
        <f t="shared" si="758"/>
        <v>0</v>
      </c>
      <c r="DA322" s="13">
        <f t="shared" si="759"/>
        <v>0</v>
      </c>
      <c r="DB322" s="13"/>
      <c r="DC322" s="13"/>
      <c r="DD322" s="13"/>
      <c r="DE322" s="13"/>
      <c r="DF322" s="13"/>
      <c r="DG322" s="13"/>
      <c r="DH322" s="13"/>
      <c r="DI322" s="13"/>
      <c r="DJ322" s="13"/>
      <c r="DK322" s="13"/>
      <c r="DL322" s="13"/>
      <c r="DM322" s="13"/>
      <c r="DN322" s="13"/>
      <c r="DO322" s="13"/>
      <c r="DP322" s="13"/>
      <c r="DQ322" s="13"/>
      <c r="DR322" s="13"/>
      <c r="DS322" s="13"/>
      <c r="DT322" s="13"/>
      <c r="DU322" s="13"/>
      <c r="DV322" s="13"/>
      <c r="DW322" s="13"/>
      <c r="DX322" s="13"/>
      <c r="DY322" s="13"/>
      <c r="DZ322" s="13"/>
      <c r="EA322" s="13"/>
      <c r="EB322" s="13"/>
      <c r="EC322" s="13"/>
      <c r="ED322" s="13"/>
      <c r="EE322" s="13"/>
      <c r="EF322" s="13"/>
      <c r="EG322" s="13"/>
      <c r="EH322" s="13"/>
      <c r="EI322" s="13"/>
      <c r="EJ322" s="13"/>
      <c r="EK322" s="13"/>
      <c r="EL322" s="13"/>
      <c r="EM322" s="13"/>
      <c r="EN322" s="13"/>
      <c r="EO322" s="13"/>
      <c r="EP322" s="13"/>
      <c r="EQ322" s="13"/>
      <c r="ER322" s="13"/>
      <c r="ES322" s="13"/>
      <c r="ET322" s="13"/>
      <c r="EU322" s="13"/>
      <c r="EV322" s="13"/>
      <c r="EW322" s="13"/>
      <c r="EX322" s="13"/>
      <c r="EY322" s="13"/>
      <c r="EZ322" s="13"/>
      <c r="FA322" s="13"/>
      <c r="FB322" s="13"/>
      <c r="FC322" s="13"/>
      <c r="FD322" s="13"/>
      <c r="FE322" s="13"/>
      <c r="FF322" s="13"/>
      <c r="FG322" s="13"/>
      <c r="FH322" s="13"/>
      <c r="FI322" s="13"/>
      <c r="FJ322" s="13"/>
      <c r="FK322" s="13"/>
      <c r="FL322" s="13"/>
      <c r="FM322" s="13"/>
      <c r="FN322" s="13"/>
      <c r="FO322" s="13"/>
      <c r="FP322" s="13"/>
      <c r="FQ322" s="13"/>
      <c r="FR322" s="13"/>
      <c r="FS322" s="13"/>
      <c r="FT322" s="13"/>
      <c r="FU322" s="13"/>
      <c r="FV322" s="13"/>
      <c r="FW322" s="13"/>
      <c r="FX322" s="13"/>
      <c r="FY322" s="13"/>
      <c r="FZ322" s="13"/>
      <c r="GA322" s="13"/>
      <c r="GB322" s="13"/>
      <c r="GC322" s="13"/>
      <c r="GD322" s="13"/>
      <c r="GE322" s="13"/>
      <c r="GF322" s="13"/>
      <c r="GG322" s="13"/>
      <c r="GH322" s="30">
        <f t="shared" si="844"/>
        <v>1</v>
      </c>
    </row>
    <row r="323" spans="1:190">
      <c r="A323" s="2">
        <f>'database including 834 studies'!A323</f>
        <v>322</v>
      </c>
      <c r="B323" s="2">
        <f>'database including 834 studies'!J323</f>
        <v>1</v>
      </c>
      <c r="C323" s="2">
        <f>'database including 834 studies'!K323</f>
        <v>3</v>
      </c>
      <c r="D323" s="2">
        <f>'database including 834 studies'!L323</f>
        <v>0</v>
      </c>
      <c r="E323" s="2">
        <f>'database including 834 studies'!M323</f>
        <v>1</v>
      </c>
      <c r="F323" s="2">
        <f>'database including 834 studies'!N323</f>
        <v>1</v>
      </c>
      <c r="G323" s="2">
        <f>'database including 834 studies'!O323</f>
        <v>1</v>
      </c>
      <c r="H323" s="2">
        <f>'database including 834 studies'!P323</f>
        <v>0</v>
      </c>
      <c r="I323" s="2">
        <f>'database including 834 studies'!Q323</f>
        <v>0</v>
      </c>
      <c r="J323" s="2">
        <f>'database including 834 studies'!R323</f>
        <v>2018</v>
      </c>
      <c r="V323" s="13">
        <f t="shared" ref="V323:V386" si="845">IF(AND($C323=0,$J323=2011),1,0)</f>
        <v>0</v>
      </c>
      <c r="W323" s="13">
        <f t="shared" ref="W323:W386" si="846">IF(AND($C323=0,$J323=2012),1,0)</f>
        <v>0</v>
      </c>
      <c r="X323" s="13">
        <f t="shared" ref="X323:X386" si="847">IF(AND($C323=0,$J323=2013),1,0)</f>
        <v>0</v>
      </c>
      <c r="Y323" s="13">
        <f t="shared" ref="Y323:Y386" si="848">IF(AND($C323=0,$J323=2014),1,0)</f>
        <v>0</v>
      </c>
      <c r="Z323" s="13">
        <f t="shared" ref="Z323:Z386" si="849">IF(AND($C323=0,$J323=2015),1,0)</f>
        <v>0</v>
      </c>
      <c r="AA323" s="13">
        <f t="shared" ref="AA323:AA386" si="850">IF(AND($C323=0,$J323=2016),1,0)</f>
        <v>0</v>
      </c>
      <c r="AB323" s="13">
        <f t="shared" ref="AB323:AB386" si="851">IF(AND($C323=0,$J323=2017),1,0)</f>
        <v>0</v>
      </c>
      <c r="AC323" s="13">
        <f t="shared" ref="AC323:AC386" si="852">IF(AND($C323=0,$J323=2018),1,0)</f>
        <v>0</v>
      </c>
      <c r="AD323" s="13">
        <f t="shared" ref="AD323:AD386" si="853">IF(AND($C323=0,$J323=2019),1,0)</f>
        <v>0</v>
      </c>
      <c r="AE323" s="13">
        <f t="shared" ref="AE323:AE386" si="854">IF(AND($C323=0,$J323=2020),1,0)</f>
        <v>0</v>
      </c>
      <c r="AF323" s="13">
        <f t="shared" ref="AF323:AF386" si="855">IF(AND($C323=0,$J323=2021),1,0)</f>
        <v>0</v>
      </c>
      <c r="AG323" s="13">
        <f t="shared" ref="AG323:AG386" si="856">IF(AND($C323=0,$J323=2022),1,0)</f>
        <v>0</v>
      </c>
      <c r="AH323" s="13">
        <f t="shared" ref="AH323:AH386" si="857">IF(AND($C323=1,$J323=2011),1,0)</f>
        <v>0</v>
      </c>
      <c r="AI323" s="13">
        <f t="shared" ref="AI323:AI386" si="858">IF(AND($C323=1,$J323=2012),1,0)</f>
        <v>0</v>
      </c>
      <c r="AJ323" s="13">
        <f t="shared" ref="AJ323:AJ386" si="859">IF(AND($C323=1,$J323=2013),1,0)</f>
        <v>0</v>
      </c>
      <c r="AK323" s="13">
        <f t="shared" ref="AK323:AK386" si="860">IF(AND($C323=1,$J323=2014),1,0)</f>
        <v>0</v>
      </c>
      <c r="AL323" s="13">
        <f t="shared" ref="AL323:AL386" si="861">IF(AND($C323=1,$J323=2015),1,0)</f>
        <v>0</v>
      </c>
      <c r="AM323" s="13">
        <f t="shared" ref="AM323:AM386" si="862">IF(AND($C323=1,$J323=2016),1,0)</f>
        <v>0</v>
      </c>
      <c r="AN323" s="13">
        <f t="shared" ref="AN323:AN386" si="863">IF(AND($C323=1,$J323=2017),1,0)</f>
        <v>0</v>
      </c>
      <c r="AO323" s="13">
        <f t="shared" ref="AO323:AO386" si="864">IF(AND($C323=1,$J323=2018),1,0)</f>
        <v>0</v>
      </c>
      <c r="AP323" s="13">
        <f t="shared" ref="AP323:AP386" si="865">IF(AND($C323=1,$J323=2019),1,0)</f>
        <v>0</v>
      </c>
      <c r="AQ323" s="13">
        <f t="shared" ref="AQ323:AQ386" si="866">IF(AND($C323=1,$J323=2020),1,0)</f>
        <v>0</v>
      </c>
      <c r="AR323" s="13">
        <f t="shared" ref="AR323:AR386" si="867">IF(AND($C323=1,$J323=2021),1,0)</f>
        <v>0</v>
      </c>
      <c r="AS323" s="13">
        <f t="shared" ref="AS323:AS386" si="868">IF(AND($C323=1,$J323=2022),1,0)</f>
        <v>0</v>
      </c>
      <c r="AT323" s="13">
        <f t="shared" ref="AT323:AT386" si="869">IF(AND($C323=2,$J323=2011),1,0)</f>
        <v>0</v>
      </c>
      <c r="AU323" s="13">
        <f t="shared" ref="AU323:AU386" si="870">IF(AND($C323=2,$J323=2012),1,0)</f>
        <v>0</v>
      </c>
      <c r="AV323" s="13">
        <f t="shared" ref="AV323:AV386" si="871">IF(AND($C323=2,$J323=2013),1,0)</f>
        <v>0</v>
      </c>
      <c r="AW323" s="13">
        <f t="shared" ref="AW323:AW386" si="872">IF(AND($C323=2,$J323=2014),1,0)</f>
        <v>0</v>
      </c>
      <c r="AX323" s="13">
        <f t="shared" ref="AX323:AX386" si="873">IF(AND($C323=2,$J323=2015),1,0)</f>
        <v>0</v>
      </c>
      <c r="AY323" s="13">
        <f t="shared" ref="AY323:AY386" si="874">IF(AND($C323=2,$J323=2016),1,0)</f>
        <v>0</v>
      </c>
      <c r="AZ323" s="13">
        <f t="shared" ref="AZ323:AZ386" si="875">IF(AND($C323=2,$J323=2017),1,0)</f>
        <v>0</v>
      </c>
      <c r="BA323" s="13">
        <f t="shared" ref="BA323:BA386" si="876">IF(AND($C323=2,$J323=2018),1,0)</f>
        <v>0</v>
      </c>
      <c r="BB323" s="13">
        <f t="shared" ref="BB323:BB386" si="877">IF(AND($C323=2,$J323=2019),1,0)</f>
        <v>0</v>
      </c>
      <c r="BC323" s="13">
        <f t="shared" ref="BC323:BC386" si="878">IF(AND($C323=2,$J323=2020),1,0)</f>
        <v>0</v>
      </c>
      <c r="BD323" s="13">
        <f t="shared" ref="BD323:BD386" si="879">IF(AND($C323=2,$J323=2021),1,0)</f>
        <v>0</v>
      </c>
      <c r="BE323" s="13">
        <f t="shared" ref="BE323:BE386" si="880">IF(AND($C323=2,$J323=2022),1,0)</f>
        <v>0</v>
      </c>
      <c r="BF323" s="13">
        <f t="shared" ref="BF323:BF386" si="881">IF(AND($C323=3,$J323=2011),1,0)</f>
        <v>0</v>
      </c>
      <c r="BG323" s="13">
        <f t="shared" ref="BG323:BG386" si="882">IF(AND($C323=3,$J323=2012),1,0)</f>
        <v>0</v>
      </c>
      <c r="BH323" s="13">
        <f t="shared" ref="BH323:BH386" si="883">IF(AND($C323=3,$J323=2013),1,0)</f>
        <v>0</v>
      </c>
      <c r="BI323" s="13">
        <f t="shared" ref="BI323:BI386" si="884">IF(AND($C323=3,$J323=2014),1,0)</f>
        <v>0</v>
      </c>
      <c r="BJ323" s="13">
        <f t="shared" ref="BJ323:BJ386" si="885">IF(AND($C323=3,$J323=2015),1,0)</f>
        <v>0</v>
      </c>
      <c r="BK323" s="13">
        <f t="shared" ref="BK323:BK386" si="886">IF(AND($C323=3,$J323=2016),1,0)</f>
        <v>0</v>
      </c>
      <c r="BL323" s="13">
        <f t="shared" ref="BL323:BL386" si="887">IF(AND($C323=3,$J323=2017),1,0)</f>
        <v>0</v>
      </c>
      <c r="BM323" s="13">
        <f t="shared" ref="BM323:BM386" si="888">IF(AND($C323=3,$J323=2018),1,0)</f>
        <v>1</v>
      </c>
      <c r="BN323" s="13">
        <f t="shared" ref="BN323:BN386" si="889">IF(AND($C323=3,$J323=2019),1,0)</f>
        <v>0</v>
      </c>
      <c r="BO323" s="13">
        <f t="shared" ref="BO323:BO386" si="890">IF(AND($C323=3,$J323=2020),1,0)</f>
        <v>0</v>
      </c>
      <c r="BP323" s="13">
        <f t="shared" ref="BP323:BP386" si="891">IF(AND($C323=3,$J323=2021),1,0)</f>
        <v>0</v>
      </c>
      <c r="BQ323" s="13">
        <f t="shared" ref="BQ323:BQ386" si="892">IF(AND($C323=3,$J323=2022),1,0)</f>
        <v>0</v>
      </c>
      <c r="BR323" s="13">
        <f t="shared" ref="BR323:BR386" si="893">IF(AND($C323=4,$J323=2011),1,0)</f>
        <v>0</v>
      </c>
      <c r="BS323" s="13">
        <f t="shared" ref="BS323:BS386" si="894">IF(AND($C323=4,$J323=2012),1,0)</f>
        <v>0</v>
      </c>
      <c r="BT323" s="13">
        <f t="shared" ref="BT323:BT386" si="895">IF(AND($C323=4,$J323=2013),1,0)</f>
        <v>0</v>
      </c>
      <c r="BU323" s="13">
        <f t="shared" ref="BU323:BU386" si="896">IF(AND($C323=4,$J323=2014),1,0)</f>
        <v>0</v>
      </c>
      <c r="BV323" s="13">
        <f t="shared" ref="BV323:BV386" si="897">IF(AND($C323=4,$J323=2015),1,0)</f>
        <v>0</v>
      </c>
      <c r="BW323" s="13">
        <f t="shared" ref="BW323:BW386" si="898">IF(AND($C323=4,$J323=2016),1,0)</f>
        <v>0</v>
      </c>
      <c r="BX323" s="13">
        <f t="shared" ref="BX323:BX386" si="899">IF(AND($C323=4,$J323=2017),1,0)</f>
        <v>0</v>
      </c>
      <c r="BY323" s="13">
        <f t="shared" ref="BY323:BY386" si="900">IF(AND($C323=4,$J323=2018),1,0)</f>
        <v>0</v>
      </c>
      <c r="BZ323" s="13">
        <f t="shared" ref="BZ323:BZ386" si="901">IF(AND($C323=4,$J323=2019),1,0)</f>
        <v>0</v>
      </c>
      <c r="CA323" s="13">
        <f t="shared" ref="CA323:CA386" si="902">IF(AND($C323=4,$J323=2020),1,0)</f>
        <v>0</v>
      </c>
      <c r="CB323" s="13">
        <f t="shared" ref="CB323:CB386" si="903">IF(AND($C323=4,$J323=2021),1,0)</f>
        <v>0</v>
      </c>
      <c r="CC323" s="13">
        <f t="shared" ref="CC323:CC386" si="904">IF(AND($C323=4,$J323=2022),1,0)</f>
        <v>0</v>
      </c>
      <c r="CD323" s="13">
        <f t="shared" ref="CD323:CD386" si="905">IF(AND($C323=5,$J323=2011),1,0)</f>
        <v>0</v>
      </c>
      <c r="CE323" s="13">
        <f t="shared" ref="CE323:CE386" si="906">IF(AND($C323=5,$J323=2012),1,0)</f>
        <v>0</v>
      </c>
      <c r="CF323" s="13">
        <f t="shared" ref="CF323:CF386" si="907">IF(AND($C323=5,$J323=2013),1,0)</f>
        <v>0</v>
      </c>
      <c r="CG323" s="13">
        <f t="shared" ref="CG323:CG386" si="908">IF(AND($C323=5,$J323=2014),1,0)</f>
        <v>0</v>
      </c>
      <c r="CH323" s="13">
        <f t="shared" ref="CH323:CH386" si="909">IF(AND($C323=5,$J323=2015),1,0)</f>
        <v>0</v>
      </c>
      <c r="CI323" s="13">
        <f t="shared" ref="CI323:CI386" si="910">IF(AND($C323=5,$J323=2016),1,0)</f>
        <v>0</v>
      </c>
      <c r="CJ323" s="13">
        <f t="shared" ref="CJ323:CJ386" si="911">IF(AND($C323=5,$J323=2017),1,0)</f>
        <v>0</v>
      </c>
      <c r="CK323" s="13">
        <f t="shared" ref="CK323:CK386" si="912">IF(AND($C323=5,$J323=2018),1,0)</f>
        <v>0</v>
      </c>
      <c r="CL323" s="13">
        <f t="shared" ref="CL323:CL386" si="913">IF(AND($C323=5,$J323=2019),1,0)</f>
        <v>0</v>
      </c>
      <c r="CM323" s="13">
        <f t="shared" ref="CM323:CM386" si="914">IF(AND($C323=5,$J323=2020),1,0)</f>
        <v>0</v>
      </c>
      <c r="CN323" s="13">
        <f t="shared" ref="CN323:CN386" si="915">IF(AND($C323=5,$J323=2021),1,0)</f>
        <v>0</v>
      </c>
      <c r="CO323" s="13">
        <f t="shared" ref="CO323:CO386" si="916">IF(AND($C323=5,$J323=2022),1,0)</f>
        <v>0</v>
      </c>
      <c r="CP323" s="13">
        <f t="shared" ref="CP323:CP386" si="917">IF(AND($C323=6,$J323=2011),1,0)</f>
        <v>0</v>
      </c>
      <c r="CQ323" s="13">
        <f t="shared" ref="CQ323:CQ386" si="918">IF(AND($C323=6,$J323=2012),1,0)</f>
        <v>0</v>
      </c>
      <c r="CR323" s="13">
        <f t="shared" ref="CR323:CR386" si="919">IF(AND($C323=6,$J323=2013),1,0)</f>
        <v>0</v>
      </c>
      <c r="CS323" s="13">
        <f t="shared" ref="CS323:CS386" si="920">IF(AND($C323=6,$J323=2014),1,0)</f>
        <v>0</v>
      </c>
      <c r="CT323" s="13">
        <f t="shared" ref="CT323:CT386" si="921">IF(AND($C323=6,$J323=2015),1,0)</f>
        <v>0</v>
      </c>
      <c r="CU323" s="13">
        <f t="shared" ref="CU323:CU386" si="922">IF(AND($C323=6,$J323=2016),1,0)</f>
        <v>0</v>
      </c>
      <c r="CV323" s="13">
        <f t="shared" ref="CV323:CV386" si="923">IF(AND($C323=6,$J323=2017),1,0)</f>
        <v>0</v>
      </c>
      <c r="CW323" s="13">
        <f t="shared" ref="CW323:CW386" si="924">IF(AND($C323=6,$J323=2018),1,0)</f>
        <v>0</v>
      </c>
      <c r="CX323" s="13">
        <f t="shared" ref="CX323:CX386" si="925">IF(AND($C323=6,$J323=2019),1,0)</f>
        <v>0</v>
      </c>
      <c r="CY323" s="13">
        <f t="shared" ref="CY323:CY386" si="926">IF(AND($C323=6,$J323=2020),1,0)</f>
        <v>0</v>
      </c>
      <c r="CZ323" s="13">
        <f t="shared" ref="CZ323:CZ386" si="927">IF(AND($C323=6,$J323=2021),1,0)</f>
        <v>0</v>
      </c>
      <c r="DA323" s="13">
        <f t="shared" ref="DA323:DA386" si="928">IF(AND($C323=6,$J323=2022),1,0)</f>
        <v>0</v>
      </c>
      <c r="DB323" s="13"/>
      <c r="DC323" s="13"/>
      <c r="DD323" s="13"/>
      <c r="DE323" s="13"/>
      <c r="DF323" s="13"/>
      <c r="DG323" s="13"/>
      <c r="DH323" s="13"/>
      <c r="DI323" s="13"/>
      <c r="DJ323" s="13"/>
      <c r="DK323" s="13"/>
      <c r="DL323" s="13"/>
      <c r="DM323" s="13"/>
      <c r="DN323" s="13"/>
      <c r="DO323" s="13"/>
      <c r="DP323" s="13"/>
      <c r="DQ323" s="13"/>
      <c r="DR323" s="13"/>
      <c r="DS323" s="13"/>
      <c r="DT323" s="13"/>
      <c r="DU323" s="13"/>
      <c r="DV323" s="13"/>
      <c r="DW323" s="13"/>
      <c r="DX323" s="13"/>
      <c r="DY323" s="13"/>
      <c r="DZ323" s="13"/>
      <c r="EA323" s="13"/>
      <c r="EB323" s="13"/>
      <c r="EC323" s="13"/>
      <c r="ED323" s="13"/>
      <c r="EE323" s="13"/>
      <c r="EF323" s="13"/>
      <c r="EG323" s="13"/>
      <c r="EH323" s="13"/>
      <c r="EI323" s="13"/>
      <c r="EJ323" s="13"/>
      <c r="EK323" s="13"/>
      <c r="EL323" s="13"/>
      <c r="EM323" s="13"/>
      <c r="EN323" s="13"/>
      <c r="EO323" s="13"/>
      <c r="EP323" s="13"/>
      <c r="EQ323" s="13"/>
      <c r="ER323" s="13"/>
      <c r="ES323" s="13"/>
      <c r="ET323" s="13"/>
      <c r="EU323" s="13"/>
      <c r="EV323" s="13"/>
      <c r="EW323" s="13"/>
      <c r="EX323" s="13"/>
      <c r="EY323" s="13"/>
      <c r="EZ323" s="13"/>
      <c r="FA323" s="13"/>
      <c r="FB323" s="13"/>
      <c r="FC323" s="13"/>
      <c r="FD323" s="13"/>
      <c r="FE323" s="13"/>
      <c r="FF323" s="13"/>
      <c r="FG323" s="13"/>
      <c r="FH323" s="13"/>
      <c r="FI323" s="13"/>
      <c r="FJ323" s="13"/>
      <c r="FK323" s="13"/>
      <c r="FL323" s="13"/>
      <c r="FM323" s="13"/>
      <c r="FN323" s="13"/>
      <c r="FO323" s="13"/>
      <c r="FP323" s="13"/>
      <c r="FQ323" s="13"/>
      <c r="FR323" s="13"/>
      <c r="FS323" s="13"/>
      <c r="FT323" s="13"/>
      <c r="FU323" s="13"/>
      <c r="FV323" s="13"/>
      <c r="FW323" s="13"/>
      <c r="FX323" s="13"/>
      <c r="FY323" s="13"/>
      <c r="FZ323" s="13"/>
      <c r="GA323" s="13"/>
      <c r="GB323" s="13"/>
      <c r="GC323" s="13"/>
      <c r="GD323" s="13"/>
      <c r="GE323" s="13"/>
      <c r="GF323" s="13"/>
      <c r="GG323" s="13"/>
      <c r="GH323" s="30">
        <f t="shared" ref="GH323:GH324" si="929">SUM(V323:GG323)</f>
        <v>1</v>
      </c>
    </row>
    <row r="324" spans="1:190">
      <c r="A324" s="2">
        <f>'database including 834 studies'!A324</f>
        <v>323</v>
      </c>
      <c r="B324" s="2">
        <f>'database including 834 studies'!J324</f>
        <v>1</v>
      </c>
      <c r="C324" s="2">
        <f>'database including 834 studies'!K324</f>
        <v>3</v>
      </c>
      <c r="D324" s="2">
        <f>'database including 834 studies'!L324</f>
        <v>0</v>
      </c>
      <c r="E324" s="2">
        <f>'database including 834 studies'!M324</f>
        <v>1</v>
      </c>
      <c r="F324" s="2">
        <f>'database including 834 studies'!N324</f>
        <v>1</v>
      </c>
      <c r="G324" s="2">
        <f>'database including 834 studies'!O324</f>
        <v>1</v>
      </c>
      <c r="H324" s="2">
        <f>'database including 834 studies'!P324</f>
        <v>0</v>
      </c>
      <c r="I324" s="2">
        <f>'database including 834 studies'!Q324</f>
        <v>0</v>
      </c>
      <c r="J324" s="2">
        <f>'database including 834 studies'!R324</f>
        <v>2020</v>
      </c>
      <c r="V324" s="13">
        <f t="shared" si="845"/>
        <v>0</v>
      </c>
      <c r="W324" s="13">
        <f t="shared" si="846"/>
        <v>0</v>
      </c>
      <c r="X324" s="13">
        <f t="shared" si="847"/>
        <v>0</v>
      </c>
      <c r="Y324" s="13">
        <f t="shared" si="848"/>
        <v>0</v>
      </c>
      <c r="Z324" s="13">
        <f t="shared" si="849"/>
        <v>0</v>
      </c>
      <c r="AA324" s="13">
        <f t="shared" si="850"/>
        <v>0</v>
      </c>
      <c r="AB324" s="13">
        <f t="shared" si="851"/>
        <v>0</v>
      </c>
      <c r="AC324" s="13">
        <f t="shared" si="852"/>
        <v>0</v>
      </c>
      <c r="AD324" s="13">
        <f t="shared" si="853"/>
        <v>0</v>
      </c>
      <c r="AE324" s="13">
        <f t="shared" si="854"/>
        <v>0</v>
      </c>
      <c r="AF324" s="13">
        <f t="shared" si="855"/>
        <v>0</v>
      </c>
      <c r="AG324" s="13">
        <f t="shared" si="856"/>
        <v>0</v>
      </c>
      <c r="AH324" s="13">
        <f t="shared" si="857"/>
        <v>0</v>
      </c>
      <c r="AI324" s="13">
        <f t="shared" si="858"/>
        <v>0</v>
      </c>
      <c r="AJ324" s="13">
        <f t="shared" si="859"/>
        <v>0</v>
      </c>
      <c r="AK324" s="13">
        <f t="shared" si="860"/>
        <v>0</v>
      </c>
      <c r="AL324" s="13">
        <f t="shared" si="861"/>
        <v>0</v>
      </c>
      <c r="AM324" s="13">
        <f t="shared" si="862"/>
        <v>0</v>
      </c>
      <c r="AN324" s="13">
        <f t="shared" si="863"/>
        <v>0</v>
      </c>
      <c r="AO324" s="13">
        <f t="shared" si="864"/>
        <v>0</v>
      </c>
      <c r="AP324" s="13">
        <f t="shared" si="865"/>
        <v>0</v>
      </c>
      <c r="AQ324" s="13">
        <f t="shared" si="866"/>
        <v>0</v>
      </c>
      <c r="AR324" s="13">
        <f t="shared" si="867"/>
        <v>0</v>
      </c>
      <c r="AS324" s="13">
        <f t="shared" si="868"/>
        <v>0</v>
      </c>
      <c r="AT324" s="13">
        <f t="shared" si="869"/>
        <v>0</v>
      </c>
      <c r="AU324" s="13">
        <f t="shared" si="870"/>
        <v>0</v>
      </c>
      <c r="AV324" s="13">
        <f t="shared" si="871"/>
        <v>0</v>
      </c>
      <c r="AW324" s="13">
        <f t="shared" si="872"/>
        <v>0</v>
      </c>
      <c r="AX324" s="13">
        <f t="shared" si="873"/>
        <v>0</v>
      </c>
      <c r="AY324" s="13">
        <f t="shared" si="874"/>
        <v>0</v>
      </c>
      <c r="AZ324" s="13">
        <f t="shared" si="875"/>
        <v>0</v>
      </c>
      <c r="BA324" s="13">
        <f t="shared" si="876"/>
        <v>0</v>
      </c>
      <c r="BB324" s="13">
        <f t="shared" si="877"/>
        <v>0</v>
      </c>
      <c r="BC324" s="13">
        <f t="shared" si="878"/>
        <v>0</v>
      </c>
      <c r="BD324" s="13">
        <f t="shared" si="879"/>
        <v>0</v>
      </c>
      <c r="BE324" s="13">
        <f t="shared" si="880"/>
        <v>0</v>
      </c>
      <c r="BF324" s="13">
        <f t="shared" si="881"/>
        <v>0</v>
      </c>
      <c r="BG324" s="13">
        <f t="shared" si="882"/>
        <v>0</v>
      </c>
      <c r="BH324" s="13">
        <f t="shared" si="883"/>
        <v>0</v>
      </c>
      <c r="BI324" s="13">
        <f t="shared" si="884"/>
        <v>0</v>
      </c>
      <c r="BJ324" s="13">
        <f t="shared" si="885"/>
        <v>0</v>
      </c>
      <c r="BK324" s="13">
        <f t="shared" si="886"/>
        <v>0</v>
      </c>
      <c r="BL324" s="13">
        <f t="shared" si="887"/>
        <v>0</v>
      </c>
      <c r="BM324" s="13">
        <f t="shared" si="888"/>
        <v>0</v>
      </c>
      <c r="BN324" s="13">
        <f t="shared" si="889"/>
        <v>0</v>
      </c>
      <c r="BO324" s="13">
        <f t="shared" si="890"/>
        <v>1</v>
      </c>
      <c r="BP324" s="13">
        <f t="shared" si="891"/>
        <v>0</v>
      </c>
      <c r="BQ324" s="13">
        <f t="shared" si="892"/>
        <v>0</v>
      </c>
      <c r="BR324" s="13">
        <f t="shared" si="893"/>
        <v>0</v>
      </c>
      <c r="BS324" s="13">
        <f t="shared" si="894"/>
        <v>0</v>
      </c>
      <c r="BT324" s="13">
        <f t="shared" si="895"/>
        <v>0</v>
      </c>
      <c r="BU324" s="13">
        <f t="shared" si="896"/>
        <v>0</v>
      </c>
      <c r="BV324" s="13">
        <f t="shared" si="897"/>
        <v>0</v>
      </c>
      <c r="BW324" s="13">
        <f t="shared" si="898"/>
        <v>0</v>
      </c>
      <c r="BX324" s="13">
        <f t="shared" si="899"/>
        <v>0</v>
      </c>
      <c r="BY324" s="13">
        <f t="shared" si="900"/>
        <v>0</v>
      </c>
      <c r="BZ324" s="13">
        <f t="shared" si="901"/>
        <v>0</v>
      </c>
      <c r="CA324" s="13">
        <f t="shared" si="902"/>
        <v>0</v>
      </c>
      <c r="CB324" s="13">
        <f t="shared" si="903"/>
        <v>0</v>
      </c>
      <c r="CC324" s="13">
        <f t="shared" si="904"/>
        <v>0</v>
      </c>
      <c r="CD324" s="13">
        <f t="shared" si="905"/>
        <v>0</v>
      </c>
      <c r="CE324" s="13">
        <f t="shared" si="906"/>
        <v>0</v>
      </c>
      <c r="CF324" s="13">
        <f t="shared" si="907"/>
        <v>0</v>
      </c>
      <c r="CG324" s="13">
        <f t="shared" si="908"/>
        <v>0</v>
      </c>
      <c r="CH324" s="13">
        <f t="shared" si="909"/>
        <v>0</v>
      </c>
      <c r="CI324" s="13">
        <f t="shared" si="910"/>
        <v>0</v>
      </c>
      <c r="CJ324" s="13">
        <f t="shared" si="911"/>
        <v>0</v>
      </c>
      <c r="CK324" s="13">
        <f t="shared" si="912"/>
        <v>0</v>
      </c>
      <c r="CL324" s="13">
        <f t="shared" si="913"/>
        <v>0</v>
      </c>
      <c r="CM324" s="13">
        <f t="shared" si="914"/>
        <v>0</v>
      </c>
      <c r="CN324" s="13">
        <f t="shared" si="915"/>
        <v>0</v>
      </c>
      <c r="CO324" s="13">
        <f t="shared" si="916"/>
        <v>0</v>
      </c>
      <c r="CP324" s="13">
        <f t="shared" si="917"/>
        <v>0</v>
      </c>
      <c r="CQ324" s="13">
        <f t="shared" si="918"/>
        <v>0</v>
      </c>
      <c r="CR324" s="13">
        <f t="shared" si="919"/>
        <v>0</v>
      </c>
      <c r="CS324" s="13">
        <f t="shared" si="920"/>
        <v>0</v>
      </c>
      <c r="CT324" s="13">
        <f t="shared" si="921"/>
        <v>0</v>
      </c>
      <c r="CU324" s="13">
        <f t="shared" si="922"/>
        <v>0</v>
      </c>
      <c r="CV324" s="13">
        <f t="shared" si="923"/>
        <v>0</v>
      </c>
      <c r="CW324" s="13">
        <f t="shared" si="924"/>
        <v>0</v>
      </c>
      <c r="CX324" s="13">
        <f t="shared" si="925"/>
        <v>0</v>
      </c>
      <c r="CY324" s="13">
        <f t="shared" si="926"/>
        <v>0</v>
      </c>
      <c r="CZ324" s="13">
        <f t="shared" si="927"/>
        <v>0</v>
      </c>
      <c r="DA324" s="13">
        <f t="shared" si="928"/>
        <v>0</v>
      </c>
      <c r="DB324" s="13"/>
      <c r="DC324" s="13"/>
      <c r="DD324" s="13"/>
      <c r="DE324" s="13"/>
      <c r="DF324" s="13"/>
      <c r="DG324" s="13"/>
      <c r="DH324" s="13"/>
      <c r="DI324" s="13"/>
      <c r="DJ324" s="13"/>
      <c r="DK324" s="13"/>
      <c r="DL324" s="13"/>
      <c r="DM324" s="13"/>
      <c r="DN324" s="13"/>
      <c r="DO324" s="13"/>
      <c r="DP324" s="13"/>
      <c r="DQ324" s="13"/>
      <c r="DR324" s="13"/>
      <c r="DS324" s="13"/>
      <c r="DT324" s="13"/>
      <c r="DU324" s="13"/>
      <c r="DV324" s="13"/>
      <c r="DW324" s="13"/>
      <c r="DX324" s="13"/>
      <c r="DY324" s="13"/>
      <c r="DZ324" s="13"/>
      <c r="EA324" s="13"/>
      <c r="EB324" s="13"/>
      <c r="EC324" s="13"/>
      <c r="ED324" s="13"/>
      <c r="EE324" s="13"/>
      <c r="EF324" s="13"/>
      <c r="EG324" s="13"/>
      <c r="EH324" s="13"/>
      <c r="EI324" s="13"/>
      <c r="EJ324" s="13"/>
      <c r="EK324" s="13"/>
      <c r="EL324" s="13"/>
      <c r="EM324" s="13"/>
      <c r="EN324" s="13"/>
      <c r="EO324" s="13"/>
      <c r="EP324" s="13"/>
      <c r="EQ324" s="13"/>
      <c r="ER324" s="13"/>
      <c r="ES324" s="13"/>
      <c r="ET324" s="13"/>
      <c r="EU324" s="13"/>
      <c r="EV324" s="13"/>
      <c r="EW324" s="13"/>
      <c r="EX324" s="13"/>
      <c r="EY324" s="13"/>
      <c r="EZ324" s="13"/>
      <c r="FA324" s="13"/>
      <c r="FB324" s="13"/>
      <c r="FC324" s="13"/>
      <c r="FD324" s="13"/>
      <c r="FE324" s="13"/>
      <c r="FF324" s="13"/>
      <c r="FG324" s="13"/>
      <c r="FH324" s="13"/>
      <c r="FI324" s="13"/>
      <c r="FJ324" s="13"/>
      <c r="FK324" s="13"/>
      <c r="FL324" s="13"/>
      <c r="FM324" s="13"/>
      <c r="FN324" s="13"/>
      <c r="FO324" s="13"/>
      <c r="FP324" s="13"/>
      <c r="FQ324" s="13"/>
      <c r="FR324" s="13"/>
      <c r="FS324" s="13"/>
      <c r="FT324" s="13"/>
      <c r="FU324" s="13"/>
      <c r="FV324" s="13"/>
      <c r="FW324" s="13"/>
      <c r="FX324" s="13"/>
      <c r="FY324" s="13"/>
      <c r="FZ324" s="13"/>
      <c r="GA324" s="13"/>
      <c r="GB324" s="13"/>
      <c r="GC324" s="13"/>
      <c r="GD324" s="13"/>
      <c r="GE324" s="13"/>
      <c r="GF324" s="13"/>
      <c r="GG324" s="13"/>
      <c r="GH324" s="30">
        <f t="shared" si="929"/>
        <v>1</v>
      </c>
    </row>
    <row r="325" spans="1:190">
      <c r="A325" s="2">
        <f>'database including 834 studies'!A325</f>
        <v>324</v>
      </c>
      <c r="B325" s="2">
        <f>'database including 834 studies'!J325</f>
        <v>1</v>
      </c>
      <c r="C325" s="2">
        <f>'database including 834 studies'!K325</f>
        <v>3</v>
      </c>
      <c r="D325" s="2">
        <f>'database including 834 studies'!L325</f>
        <v>0</v>
      </c>
      <c r="E325" s="2">
        <f>'database including 834 studies'!M325</f>
        <v>1</v>
      </c>
      <c r="F325" s="2">
        <f>'database including 834 studies'!N325</f>
        <v>1</v>
      </c>
      <c r="G325" s="2">
        <f>'database including 834 studies'!O325</f>
        <v>1</v>
      </c>
      <c r="H325" s="2">
        <f>'database including 834 studies'!P325</f>
        <v>0</v>
      </c>
      <c r="I325" s="2">
        <f>'database including 834 studies'!Q325</f>
        <v>0</v>
      </c>
      <c r="J325" s="2">
        <f>'database including 834 studies'!R325</f>
        <v>2018</v>
      </c>
      <c r="V325" s="13">
        <f t="shared" si="845"/>
        <v>0</v>
      </c>
      <c r="W325" s="13">
        <f t="shared" si="846"/>
        <v>0</v>
      </c>
      <c r="X325" s="13">
        <f t="shared" si="847"/>
        <v>0</v>
      </c>
      <c r="Y325" s="13">
        <f t="shared" si="848"/>
        <v>0</v>
      </c>
      <c r="Z325" s="13">
        <f t="shared" si="849"/>
        <v>0</v>
      </c>
      <c r="AA325" s="13">
        <f t="shared" si="850"/>
        <v>0</v>
      </c>
      <c r="AB325" s="13">
        <f t="shared" si="851"/>
        <v>0</v>
      </c>
      <c r="AC325" s="13">
        <f t="shared" si="852"/>
        <v>0</v>
      </c>
      <c r="AD325" s="13">
        <f t="shared" si="853"/>
        <v>0</v>
      </c>
      <c r="AE325" s="13">
        <f t="shared" si="854"/>
        <v>0</v>
      </c>
      <c r="AF325" s="13">
        <f t="shared" si="855"/>
        <v>0</v>
      </c>
      <c r="AG325" s="13">
        <f t="shared" si="856"/>
        <v>0</v>
      </c>
      <c r="AH325" s="13">
        <f t="shared" si="857"/>
        <v>0</v>
      </c>
      <c r="AI325" s="13">
        <f t="shared" si="858"/>
        <v>0</v>
      </c>
      <c r="AJ325" s="13">
        <f t="shared" si="859"/>
        <v>0</v>
      </c>
      <c r="AK325" s="13">
        <f t="shared" si="860"/>
        <v>0</v>
      </c>
      <c r="AL325" s="13">
        <f t="shared" si="861"/>
        <v>0</v>
      </c>
      <c r="AM325" s="13">
        <f t="shared" si="862"/>
        <v>0</v>
      </c>
      <c r="AN325" s="13">
        <f t="shared" si="863"/>
        <v>0</v>
      </c>
      <c r="AO325" s="13">
        <f t="shared" si="864"/>
        <v>0</v>
      </c>
      <c r="AP325" s="13">
        <f t="shared" si="865"/>
        <v>0</v>
      </c>
      <c r="AQ325" s="13">
        <f t="shared" si="866"/>
        <v>0</v>
      </c>
      <c r="AR325" s="13">
        <f t="shared" si="867"/>
        <v>0</v>
      </c>
      <c r="AS325" s="13">
        <f t="shared" si="868"/>
        <v>0</v>
      </c>
      <c r="AT325" s="13">
        <f t="shared" si="869"/>
        <v>0</v>
      </c>
      <c r="AU325" s="13">
        <f t="shared" si="870"/>
        <v>0</v>
      </c>
      <c r="AV325" s="13">
        <f t="shared" si="871"/>
        <v>0</v>
      </c>
      <c r="AW325" s="13">
        <f t="shared" si="872"/>
        <v>0</v>
      </c>
      <c r="AX325" s="13">
        <f t="shared" si="873"/>
        <v>0</v>
      </c>
      <c r="AY325" s="13">
        <f t="shared" si="874"/>
        <v>0</v>
      </c>
      <c r="AZ325" s="13">
        <f t="shared" si="875"/>
        <v>0</v>
      </c>
      <c r="BA325" s="13">
        <f t="shared" si="876"/>
        <v>0</v>
      </c>
      <c r="BB325" s="13">
        <f t="shared" si="877"/>
        <v>0</v>
      </c>
      <c r="BC325" s="13">
        <f t="shared" si="878"/>
        <v>0</v>
      </c>
      <c r="BD325" s="13">
        <f t="shared" si="879"/>
        <v>0</v>
      </c>
      <c r="BE325" s="13">
        <f t="shared" si="880"/>
        <v>0</v>
      </c>
      <c r="BF325" s="13">
        <f t="shared" si="881"/>
        <v>0</v>
      </c>
      <c r="BG325" s="13">
        <f t="shared" si="882"/>
        <v>0</v>
      </c>
      <c r="BH325" s="13">
        <f t="shared" si="883"/>
        <v>0</v>
      </c>
      <c r="BI325" s="13">
        <f t="shared" si="884"/>
        <v>0</v>
      </c>
      <c r="BJ325" s="13">
        <f t="shared" si="885"/>
        <v>0</v>
      </c>
      <c r="BK325" s="13">
        <f t="shared" si="886"/>
        <v>0</v>
      </c>
      <c r="BL325" s="13">
        <f t="shared" si="887"/>
        <v>0</v>
      </c>
      <c r="BM325" s="13">
        <f t="shared" si="888"/>
        <v>1</v>
      </c>
      <c r="BN325" s="13">
        <f t="shared" si="889"/>
        <v>0</v>
      </c>
      <c r="BO325" s="13">
        <f t="shared" si="890"/>
        <v>0</v>
      </c>
      <c r="BP325" s="13">
        <f t="shared" si="891"/>
        <v>0</v>
      </c>
      <c r="BQ325" s="13">
        <f t="shared" si="892"/>
        <v>0</v>
      </c>
      <c r="BR325" s="13">
        <f t="shared" si="893"/>
        <v>0</v>
      </c>
      <c r="BS325" s="13">
        <f t="shared" si="894"/>
        <v>0</v>
      </c>
      <c r="BT325" s="13">
        <f t="shared" si="895"/>
        <v>0</v>
      </c>
      <c r="BU325" s="13">
        <f t="shared" si="896"/>
        <v>0</v>
      </c>
      <c r="BV325" s="13">
        <f t="shared" si="897"/>
        <v>0</v>
      </c>
      <c r="BW325" s="13">
        <f t="shared" si="898"/>
        <v>0</v>
      </c>
      <c r="BX325" s="13">
        <f t="shared" si="899"/>
        <v>0</v>
      </c>
      <c r="BY325" s="13">
        <f t="shared" si="900"/>
        <v>0</v>
      </c>
      <c r="BZ325" s="13">
        <f t="shared" si="901"/>
        <v>0</v>
      </c>
      <c r="CA325" s="13">
        <f t="shared" si="902"/>
        <v>0</v>
      </c>
      <c r="CB325" s="13">
        <f t="shared" si="903"/>
        <v>0</v>
      </c>
      <c r="CC325" s="13">
        <f t="shared" si="904"/>
        <v>0</v>
      </c>
      <c r="CD325" s="13">
        <f t="shared" si="905"/>
        <v>0</v>
      </c>
      <c r="CE325" s="13">
        <f t="shared" si="906"/>
        <v>0</v>
      </c>
      <c r="CF325" s="13">
        <f t="shared" si="907"/>
        <v>0</v>
      </c>
      <c r="CG325" s="13">
        <f t="shared" si="908"/>
        <v>0</v>
      </c>
      <c r="CH325" s="13">
        <f t="shared" si="909"/>
        <v>0</v>
      </c>
      <c r="CI325" s="13">
        <f t="shared" si="910"/>
        <v>0</v>
      </c>
      <c r="CJ325" s="13">
        <f t="shared" si="911"/>
        <v>0</v>
      </c>
      <c r="CK325" s="13">
        <f t="shared" si="912"/>
        <v>0</v>
      </c>
      <c r="CL325" s="13">
        <f t="shared" si="913"/>
        <v>0</v>
      </c>
      <c r="CM325" s="13">
        <f t="shared" si="914"/>
        <v>0</v>
      </c>
      <c r="CN325" s="13">
        <f t="shared" si="915"/>
        <v>0</v>
      </c>
      <c r="CO325" s="13">
        <f t="shared" si="916"/>
        <v>0</v>
      </c>
      <c r="CP325" s="13">
        <f t="shared" si="917"/>
        <v>0</v>
      </c>
      <c r="CQ325" s="13">
        <f t="shared" si="918"/>
        <v>0</v>
      </c>
      <c r="CR325" s="13">
        <f t="shared" si="919"/>
        <v>0</v>
      </c>
      <c r="CS325" s="13">
        <f t="shared" si="920"/>
        <v>0</v>
      </c>
      <c r="CT325" s="13">
        <f t="shared" si="921"/>
        <v>0</v>
      </c>
      <c r="CU325" s="13">
        <f t="shared" si="922"/>
        <v>0</v>
      </c>
      <c r="CV325" s="13">
        <f t="shared" si="923"/>
        <v>0</v>
      </c>
      <c r="CW325" s="13">
        <f t="shared" si="924"/>
        <v>0</v>
      </c>
      <c r="CX325" s="13">
        <f t="shared" si="925"/>
        <v>0</v>
      </c>
      <c r="CY325" s="13">
        <f t="shared" si="926"/>
        <v>0</v>
      </c>
      <c r="CZ325" s="13">
        <f t="shared" si="927"/>
        <v>0</v>
      </c>
      <c r="DA325" s="13">
        <f t="shared" si="928"/>
        <v>0</v>
      </c>
      <c r="DB325" s="13"/>
      <c r="DC325" s="13"/>
      <c r="DD325" s="13"/>
      <c r="DE325" s="13"/>
      <c r="DF325" s="13"/>
      <c r="DG325" s="13"/>
      <c r="DH325" s="13"/>
      <c r="DI325" s="13"/>
      <c r="DJ325" s="13"/>
      <c r="DK325" s="13"/>
      <c r="DL325" s="13"/>
      <c r="DM325" s="13"/>
      <c r="DN325" s="13"/>
      <c r="DO325" s="13"/>
      <c r="DP325" s="13"/>
      <c r="DQ325" s="13"/>
      <c r="DR325" s="13"/>
      <c r="DS325" s="13"/>
      <c r="DT325" s="13"/>
      <c r="DU325" s="13"/>
      <c r="DV325" s="13"/>
      <c r="DW325" s="13"/>
      <c r="DX325" s="13"/>
      <c r="DY325" s="13"/>
      <c r="DZ325" s="13"/>
      <c r="EA325" s="13"/>
      <c r="EB325" s="13"/>
      <c r="EC325" s="13"/>
      <c r="ED325" s="13"/>
      <c r="EE325" s="13"/>
      <c r="EF325" s="13"/>
      <c r="EG325" s="13"/>
      <c r="EH325" s="13"/>
      <c r="EI325" s="13"/>
      <c r="EJ325" s="13"/>
      <c r="EK325" s="13"/>
      <c r="EL325" s="13"/>
      <c r="EM325" s="13"/>
      <c r="EN325" s="13"/>
      <c r="EO325" s="13"/>
      <c r="EP325" s="13"/>
      <c r="EQ325" s="13"/>
      <c r="ER325" s="13"/>
      <c r="ES325" s="13"/>
      <c r="ET325" s="13"/>
      <c r="EU325" s="13"/>
      <c r="EV325" s="13"/>
      <c r="EW325" s="13"/>
      <c r="EX325" s="13"/>
      <c r="EY325" s="13"/>
      <c r="EZ325" s="13"/>
      <c r="FA325" s="13"/>
      <c r="FB325" s="13"/>
      <c r="FC325" s="13"/>
      <c r="FD325" s="13"/>
      <c r="FE325" s="13"/>
      <c r="FF325" s="13"/>
      <c r="FG325" s="13"/>
      <c r="FH325" s="13"/>
      <c r="FI325" s="13"/>
      <c r="FJ325" s="13"/>
      <c r="FK325" s="13"/>
      <c r="FL325" s="13"/>
      <c r="FM325" s="13"/>
      <c r="FN325" s="13"/>
      <c r="FO325" s="13"/>
      <c r="FP325" s="13"/>
      <c r="FQ325" s="13"/>
      <c r="FR325" s="13"/>
      <c r="FS325" s="13"/>
      <c r="FT325" s="13"/>
      <c r="FU325" s="13"/>
      <c r="FV325" s="13"/>
      <c r="FW325" s="13"/>
      <c r="FX325" s="13"/>
      <c r="FY325" s="13"/>
      <c r="FZ325" s="13"/>
      <c r="GA325" s="13"/>
      <c r="GB325" s="13"/>
      <c r="GC325" s="13"/>
      <c r="GD325" s="13"/>
      <c r="GE325" s="13"/>
      <c r="GF325" s="13"/>
      <c r="GG325" s="13"/>
      <c r="GH325" s="30">
        <f t="shared" ref="GH325:GH388" si="930">SUM(V325:GG325)</f>
        <v>1</v>
      </c>
    </row>
    <row r="326" spans="1:190">
      <c r="A326" s="2">
        <f>'database including 834 studies'!A326</f>
        <v>325</v>
      </c>
      <c r="B326" s="2">
        <f>'database including 834 studies'!J326</f>
        <v>1</v>
      </c>
      <c r="C326" s="2">
        <f>'database including 834 studies'!K326</f>
        <v>3</v>
      </c>
      <c r="D326" s="2">
        <f>'database including 834 studies'!L326</f>
        <v>1</v>
      </c>
      <c r="E326" s="2">
        <f>'database including 834 studies'!M326</f>
        <v>0</v>
      </c>
      <c r="F326" s="2">
        <f>'database including 834 studies'!N326</f>
        <v>0</v>
      </c>
      <c r="G326" s="2">
        <f>'database including 834 studies'!O326</f>
        <v>1</v>
      </c>
      <c r="H326" s="2">
        <f>'database including 834 studies'!P326</f>
        <v>1</v>
      </c>
      <c r="I326" s="2">
        <f>'database including 834 studies'!Q326</f>
        <v>0</v>
      </c>
      <c r="J326" s="2">
        <f>'database including 834 studies'!R326</f>
        <v>2021</v>
      </c>
      <c r="V326" s="13">
        <f t="shared" si="845"/>
        <v>0</v>
      </c>
      <c r="W326" s="13">
        <f t="shared" si="846"/>
        <v>0</v>
      </c>
      <c r="X326" s="13">
        <f t="shared" si="847"/>
        <v>0</v>
      </c>
      <c r="Y326" s="13">
        <f t="shared" si="848"/>
        <v>0</v>
      </c>
      <c r="Z326" s="13">
        <f t="shared" si="849"/>
        <v>0</v>
      </c>
      <c r="AA326" s="13">
        <f t="shared" si="850"/>
        <v>0</v>
      </c>
      <c r="AB326" s="13">
        <f t="shared" si="851"/>
        <v>0</v>
      </c>
      <c r="AC326" s="13">
        <f t="shared" si="852"/>
        <v>0</v>
      </c>
      <c r="AD326" s="13">
        <f t="shared" si="853"/>
        <v>0</v>
      </c>
      <c r="AE326" s="13">
        <f t="shared" si="854"/>
        <v>0</v>
      </c>
      <c r="AF326" s="13">
        <f t="shared" si="855"/>
        <v>0</v>
      </c>
      <c r="AG326" s="13">
        <f t="shared" si="856"/>
        <v>0</v>
      </c>
      <c r="AH326" s="13">
        <f t="shared" si="857"/>
        <v>0</v>
      </c>
      <c r="AI326" s="13">
        <f t="shared" si="858"/>
        <v>0</v>
      </c>
      <c r="AJ326" s="13">
        <f t="shared" si="859"/>
        <v>0</v>
      </c>
      <c r="AK326" s="13">
        <f t="shared" si="860"/>
        <v>0</v>
      </c>
      <c r="AL326" s="13">
        <f t="shared" si="861"/>
        <v>0</v>
      </c>
      <c r="AM326" s="13">
        <f t="shared" si="862"/>
        <v>0</v>
      </c>
      <c r="AN326" s="13">
        <f t="shared" si="863"/>
        <v>0</v>
      </c>
      <c r="AO326" s="13">
        <f t="shared" si="864"/>
        <v>0</v>
      </c>
      <c r="AP326" s="13">
        <f t="shared" si="865"/>
        <v>0</v>
      </c>
      <c r="AQ326" s="13">
        <f t="shared" si="866"/>
        <v>0</v>
      </c>
      <c r="AR326" s="13">
        <f t="shared" si="867"/>
        <v>0</v>
      </c>
      <c r="AS326" s="13">
        <f t="shared" si="868"/>
        <v>0</v>
      </c>
      <c r="AT326" s="13">
        <f t="shared" si="869"/>
        <v>0</v>
      </c>
      <c r="AU326" s="13">
        <f t="shared" si="870"/>
        <v>0</v>
      </c>
      <c r="AV326" s="13">
        <f t="shared" si="871"/>
        <v>0</v>
      </c>
      <c r="AW326" s="13">
        <f t="shared" si="872"/>
        <v>0</v>
      </c>
      <c r="AX326" s="13">
        <f t="shared" si="873"/>
        <v>0</v>
      </c>
      <c r="AY326" s="13">
        <f t="shared" si="874"/>
        <v>0</v>
      </c>
      <c r="AZ326" s="13">
        <f t="shared" si="875"/>
        <v>0</v>
      </c>
      <c r="BA326" s="13">
        <f t="shared" si="876"/>
        <v>0</v>
      </c>
      <c r="BB326" s="13">
        <f t="shared" si="877"/>
        <v>0</v>
      </c>
      <c r="BC326" s="13">
        <f t="shared" si="878"/>
        <v>0</v>
      </c>
      <c r="BD326" s="13">
        <f t="shared" si="879"/>
        <v>0</v>
      </c>
      <c r="BE326" s="13">
        <f t="shared" si="880"/>
        <v>0</v>
      </c>
      <c r="BF326" s="13">
        <f t="shared" si="881"/>
        <v>0</v>
      </c>
      <c r="BG326" s="13">
        <f t="shared" si="882"/>
        <v>0</v>
      </c>
      <c r="BH326" s="13">
        <f t="shared" si="883"/>
        <v>0</v>
      </c>
      <c r="BI326" s="13">
        <f t="shared" si="884"/>
        <v>0</v>
      </c>
      <c r="BJ326" s="13">
        <f t="shared" si="885"/>
        <v>0</v>
      </c>
      <c r="BK326" s="13">
        <f t="shared" si="886"/>
        <v>0</v>
      </c>
      <c r="BL326" s="13">
        <f t="shared" si="887"/>
        <v>0</v>
      </c>
      <c r="BM326" s="13">
        <f t="shared" si="888"/>
        <v>0</v>
      </c>
      <c r="BN326" s="13">
        <f t="shared" si="889"/>
        <v>0</v>
      </c>
      <c r="BO326" s="13">
        <f t="shared" si="890"/>
        <v>0</v>
      </c>
      <c r="BP326" s="13">
        <f t="shared" si="891"/>
        <v>1</v>
      </c>
      <c r="BQ326" s="13">
        <f t="shared" si="892"/>
        <v>0</v>
      </c>
      <c r="BR326" s="13">
        <f t="shared" si="893"/>
        <v>0</v>
      </c>
      <c r="BS326" s="13">
        <f t="shared" si="894"/>
        <v>0</v>
      </c>
      <c r="BT326" s="13">
        <f t="shared" si="895"/>
        <v>0</v>
      </c>
      <c r="BU326" s="13">
        <f t="shared" si="896"/>
        <v>0</v>
      </c>
      <c r="BV326" s="13">
        <f t="shared" si="897"/>
        <v>0</v>
      </c>
      <c r="BW326" s="13">
        <f t="shared" si="898"/>
        <v>0</v>
      </c>
      <c r="BX326" s="13">
        <f t="shared" si="899"/>
        <v>0</v>
      </c>
      <c r="BY326" s="13">
        <f t="shared" si="900"/>
        <v>0</v>
      </c>
      <c r="BZ326" s="13">
        <f t="shared" si="901"/>
        <v>0</v>
      </c>
      <c r="CA326" s="13">
        <f t="shared" si="902"/>
        <v>0</v>
      </c>
      <c r="CB326" s="13">
        <f t="shared" si="903"/>
        <v>0</v>
      </c>
      <c r="CC326" s="13">
        <f t="shared" si="904"/>
        <v>0</v>
      </c>
      <c r="CD326" s="13">
        <f t="shared" si="905"/>
        <v>0</v>
      </c>
      <c r="CE326" s="13">
        <f t="shared" si="906"/>
        <v>0</v>
      </c>
      <c r="CF326" s="13">
        <f t="shared" si="907"/>
        <v>0</v>
      </c>
      <c r="CG326" s="13">
        <f t="shared" si="908"/>
        <v>0</v>
      </c>
      <c r="CH326" s="13">
        <f t="shared" si="909"/>
        <v>0</v>
      </c>
      <c r="CI326" s="13">
        <f t="shared" si="910"/>
        <v>0</v>
      </c>
      <c r="CJ326" s="13">
        <f t="shared" si="911"/>
        <v>0</v>
      </c>
      <c r="CK326" s="13">
        <f t="shared" si="912"/>
        <v>0</v>
      </c>
      <c r="CL326" s="13">
        <f t="shared" si="913"/>
        <v>0</v>
      </c>
      <c r="CM326" s="13">
        <f t="shared" si="914"/>
        <v>0</v>
      </c>
      <c r="CN326" s="13">
        <f t="shared" si="915"/>
        <v>0</v>
      </c>
      <c r="CO326" s="13">
        <f t="shared" si="916"/>
        <v>0</v>
      </c>
      <c r="CP326" s="13">
        <f t="shared" si="917"/>
        <v>0</v>
      </c>
      <c r="CQ326" s="13">
        <f t="shared" si="918"/>
        <v>0</v>
      </c>
      <c r="CR326" s="13">
        <f t="shared" si="919"/>
        <v>0</v>
      </c>
      <c r="CS326" s="13">
        <f t="shared" si="920"/>
        <v>0</v>
      </c>
      <c r="CT326" s="13">
        <f t="shared" si="921"/>
        <v>0</v>
      </c>
      <c r="CU326" s="13">
        <f t="shared" si="922"/>
        <v>0</v>
      </c>
      <c r="CV326" s="13">
        <f t="shared" si="923"/>
        <v>0</v>
      </c>
      <c r="CW326" s="13">
        <f t="shared" si="924"/>
        <v>0</v>
      </c>
      <c r="CX326" s="13">
        <f t="shared" si="925"/>
        <v>0</v>
      </c>
      <c r="CY326" s="13">
        <f t="shared" si="926"/>
        <v>0</v>
      </c>
      <c r="CZ326" s="13">
        <f t="shared" si="927"/>
        <v>0</v>
      </c>
      <c r="DA326" s="13">
        <f t="shared" si="928"/>
        <v>0</v>
      </c>
      <c r="DB326" s="13"/>
      <c r="DC326" s="13"/>
      <c r="DD326" s="13"/>
      <c r="DE326" s="13"/>
      <c r="DF326" s="13"/>
      <c r="DG326" s="13"/>
      <c r="DH326" s="13"/>
      <c r="DI326" s="13"/>
      <c r="DJ326" s="13"/>
      <c r="DK326" s="13"/>
      <c r="DL326" s="13"/>
      <c r="DM326" s="13"/>
      <c r="DN326" s="13"/>
      <c r="DO326" s="13"/>
      <c r="DP326" s="13"/>
      <c r="DQ326" s="13"/>
      <c r="DR326" s="13"/>
      <c r="DS326" s="13"/>
      <c r="DT326" s="13"/>
      <c r="DU326" s="13"/>
      <c r="DV326" s="13"/>
      <c r="DW326" s="13"/>
      <c r="DX326" s="13"/>
      <c r="DY326" s="13"/>
      <c r="DZ326" s="13"/>
      <c r="EA326" s="13"/>
      <c r="EB326" s="13"/>
      <c r="EC326" s="13"/>
      <c r="ED326" s="13"/>
      <c r="EE326" s="13"/>
      <c r="EF326" s="13"/>
      <c r="EG326" s="13"/>
      <c r="EH326" s="13"/>
      <c r="EI326" s="13"/>
      <c r="EJ326" s="13"/>
      <c r="EK326" s="13"/>
      <c r="EL326" s="13"/>
      <c r="EM326" s="13"/>
      <c r="EN326" s="13"/>
      <c r="EO326" s="13"/>
      <c r="EP326" s="13"/>
      <c r="EQ326" s="13"/>
      <c r="ER326" s="13"/>
      <c r="ES326" s="13"/>
      <c r="ET326" s="13"/>
      <c r="EU326" s="13"/>
      <c r="EV326" s="13"/>
      <c r="EW326" s="13"/>
      <c r="EX326" s="13"/>
      <c r="EY326" s="13"/>
      <c r="EZ326" s="13"/>
      <c r="FA326" s="13"/>
      <c r="FB326" s="13"/>
      <c r="FC326" s="13"/>
      <c r="FD326" s="13"/>
      <c r="FE326" s="13"/>
      <c r="FF326" s="13"/>
      <c r="FG326" s="13"/>
      <c r="FH326" s="13"/>
      <c r="FI326" s="13"/>
      <c r="FJ326" s="13"/>
      <c r="FK326" s="13"/>
      <c r="FL326" s="13"/>
      <c r="FM326" s="13"/>
      <c r="FN326" s="13"/>
      <c r="FO326" s="13"/>
      <c r="FP326" s="13"/>
      <c r="FQ326" s="13"/>
      <c r="FR326" s="13"/>
      <c r="FS326" s="13"/>
      <c r="FT326" s="13"/>
      <c r="FU326" s="13"/>
      <c r="FV326" s="13"/>
      <c r="FW326" s="13"/>
      <c r="FX326" s="13"/>
      <c r="FY326" s="13"/>
      <c r="FZ326" s="13"/>
      <c r="GA326" s="13"/>
      <c r="GB326" s="13"/>
      <c r="GC326" s="13"/>
      <c r="GD326" s="13"/>
      <c r="GE326" s="13"/>
      <c r="GF326" s="13"/>
      <c r="GG326" s="13"/>
      <c r="GH326" s="30">
        <f t="shared" si="930"/>
        <v>1</v>
      </c>
    </row>
    <row r="327" spans="1:190">
      <c r="A327" s="2">
        <f>'database including 834 studies'!A327</f>
        <v>326</v>
      </c>
      <c r="B327" s="2">
        <f>'database including 834 studies'!J327</f>
        <v>1</v>
      </c>
      <c r="C327" s="2">
        <f>'database including 834 studies'!K327</f>
        <v>2</v>
      </c>
      <c r="D327" s="2">
        <f>'database including 834 studies'!L327</f>
        <v>0</v>
      </c>
      <c r="E327" s="2">
        <f>'database including 834 studies'!M327</f>
        <v>1</v>
      </c>
      <c r="F327" s="2">
        <f>'database including 834 studies'!N327</f>
        <v>0</v>
      </c>
      <c r="G327" s="2">
        <f>'database including 834 studies'!O327</f>
        <v>1</v>
      </c>
      <c r="H327" s="2">
        <f>'database including 834 studies'!P327</f>
        <v>0</v>
      </c>
      <c r="I327" s="2">
        <f>'database including 834 studies'!Q327</f>
        <v>0</v>
      </c>
      <c r="J327" s="2">
        <f>'database including 834 studies'!R327</f>
        <v>2015</v>
      </c>
      <c r="V327" s="13">
        <f t="shared" si="845"/>
        <v>0</v>
      </c>
      <c r="W327" s="13">
        <f t="shared" si="846"/>
        <v>0</v>
      </c>
      <c r="X327" s="13">
        <f t="shared" si="847"/>
        <v>0</v>
      </c>
      <c r="Y327" s="13">
        <f t="shared" si="848"/>
        <v>0</v>
      </c>
      <c r="Z327" s="13">
        <f t="shared" si="849"/>
        <v>0</v>
      </c>
      <c r="AA327" s="13">
        <f t="shared" si="850"/>
        <v>0</v>
      </c>
      <c r="AB327" s="13">
        <f t="shared" si="851"/>
        <v>0</v>
      </c>
      <c r="AC327" s="13">
        <f t="shared" si="852"/>
        <v>0</v>
      </c>
      <c r="AD327" s="13">
        <f t="shared" si="853"/>
        <v>0</v>
      </c>
      <c r="AE327" s="13">
        <f t="shared" si="854"/>
        <v>0</v>
      </c>
      <c r="AF327" s="13">
        <f t="shared" si="855"/>
        <v>0</v>
      </c>
      <c r="AG327" s="13">
        <f t="shared" si="856"/>
        <v>0</v>
      </c>
      <c r="AH327" s="13">
        <f t="shared" si="857"/>
        <v>0</v>
      </c>
      <c r="AI327" s="13">
        <f t="shared" si="858"/>
        <v>0</v>
      </c>
      <c r="AJ327" s="13">
        <f t="shared" si="859"/>
        <v>0</v>
      </c>
      <c r="AK327" s="13">
        <f t="shared" si="860"/>
        <v>0</v>
      </c>
      <c r="AL327" s="13">
        <f t="shared" si="861"/>
        <v>0</v>
      </c>
      <c r="AM327" s="13">
        <f t="shared" si="862"/>
        <v>0</v>
      </c>
      <c r="AN327" s="13">
        <f t="shared" si="863"/>
        <v>0</v>
      </c>
      <c r="AO327" s="13">
        <f t="shared" si="864"/>
        <v>0</v>
      </c>
      <c r="AP327" s="13">
        <f t="shared" si="865"/>
        <v>0</v>
      </c>
      <c r="AQ327" s="13">
        <f t="shared" si="866"/>
        <v>0</v>
      </c>
      <c r="AR327" s="13">
        <f t="shared" si="867"/>
        <v>0</v>
      </c>
      <c r="AS327" s="13">
        <f t="shared" si="868"/>
        <v>0</v>
      </c>
      <c r="AT327" s="13">
        <f t="shared" si="869"/>
        <v>0</v>
      </c>
      <c r="AU327" s="13">
        <f t="shared" si="870"/>
        <v>0</v>
      </c>
      <c r="AV327" s="13">
        <f t="shared" si="871"/>
        <v>0</v>
      </c>
      <c r="AW327" s="13">
        <f t="shared" si="872"/>
        <v>0</v>
      </c>
      <c r="AX327" s="13">
        <f t="shared" si="873"/>
        <v>1</v>
      </c>
      <c r="AY327" s="13">
        <f t="shared" si="874"/>
        <v>0</v>
      </c>
      <c r="AZ327" s="13">
        <f t="shared" si="875"/>
        <v>0</v>
      </c>
      <c r="BA327" s="13">
        <f t="shared" si="876"/>
        <v>0</v>
      </c>
      <c r="BB327" s="13">
        <f t="shared" si="877"/>
        <v>0</v>
      </c>
      <c r="BC327" s="13">
        <f t="shared" si="878"/>
        <v>0</v>
      </c>
      <c r="BD327" s="13">
        <f t="shared" si="879"/>
        <v>0</v>
      </c>
      <c r="BE327" s="13">
        <f t="shared" si="880"/>
        <v>0</v>
      </c>
      <c r="BF327" s="13">
        <f t="shared" si="881"/>
        <v>0</v>
      </c>
      <c r="BG327" s="13">
        <f t="shared" si="882"/>
        <v>0</v>
      </c>
      <c r="BH327" s="13">
        <f t="shared" si="883"/>
        <v>0</v>
      </c>
      <c r="BI327" s="13">
        <f t="shared" si="884"/>
        <v>0</v>
      </c>
      <c r="BJ327" s="13">
        <f t="shared" si="885"/>
        <v>0</v>
      </c>
      <c r="BK327" s="13">
        <f t="shared" si="886"/>
        <v>0</v>
      </c>
      <c r="BL327" s="13">
        <f t="shared" si="887"/>
        <v>0</v>
      </c>
      <c r="BM327" s="13">
        <f t="shared" si="888"/>
        <v>0</v>
      </c>
      <c r="BN327" s="13">
        <f t="shared" si="889"/>
        <v>0</v>
      </c>
      <c r="BO327" s="13">
        <f t="shared" si="890"/>
        <v>0</v>
      </c>
      <c r="BP327" s="13">
        <f t="shared" si="891"/>
        <v>0</v>
      </c>
      <c r="BQ327" s="13">
        <f t="shared" si="892"/>
        <v>0</v>
      </c>
      <c r="BR327" s="13">
        <f t="shared" si="893"/>
        <v>0</v>
      </c>
      <c r="BS327" s="13">
        <f t="shared" si="894"/>
        <v>0</v>
      </c>
      <c r="BT327" s="13">
        <f t="shared" si="895"/>
        <v>0</v>
      </c>
      <c r="BU327" s="13">
        <f t="shared" si="896"/>
        <v>0</v>
      </c>
      <c r="BV327" s="13">
        <f t="shared" si="897"/>
        <v>0</v>
      </c>
      <c r="BW327" s="13">
        <f t="shared" si="898"/>
        <v>0</v>
      </c>
      <c r="BX327" s="13">
        <f t="shared" si="899"/>
        <v>0</v>
      </c>
      <c r="BY327" s="13">
        <f t="shared" si="900"/>
        <v>0</v>
      </c>
      <c r="BZ327" s="13">
        <f t="shared" si="901"/>
        <v>0</v>
      </c>
      <c r="CA327" s="13">
        <f t="shared" si="902"/>
        <v>0</v>
      </c>
      <c r="CB327" s="13">
        <f t="shared" si="903"/>
        <v>0</v>
      </c>
      <c r="CC327" s="13">
        <f t="shared" si="904"/>
        <v>0</v>
      </c>
      <c r="CD327" s="13">
        <f t="shared" si="905"/>
        <v>0</v>
      </c>
      <c r="CE327" s="13">
        <f t="shared" si="906"/>
        <v>0</v>
      </c>
      <c r="CF327" s="13">
        <f t="shared" si="907"/>
        <v>0</v>
      </c>
      <c r="CG327" s="13">
        <f t="shared" si="908"/>
        <v>0</v>
      </c>
      <c r="CH327" s="13">
        <f t="shared" si="909"/>
        <v>0</v>
      </c>
      <c r="CI327" s="13">
        <f t="shared" si="910"/>
        <v>0</v>
      </c>
      <c r="CJ327" s="13">
        <f t="shared" si="911"/>
        <v>0</v>
      </c>
      <c r="CK327" s="13">
        <f t="shared" si="912"/>
        <v>0</v>
      </c>
      <c r="CL327" s="13">
        <f t="shared" si="913"/>
        <v>0</v>
      </c>
      <c r="CM327" s="13">
        <f t="shared" si="914"/>
        <v>0</v>
      </c>
      <c r="CN327" s="13">
        <f t="shared" si="915"/>
        <v>0</v>
      </c>
      <c r="CO327" s="13">
        <f t="shared" si="916"/>
        <v>0</v>
      </c>
      <c r="CP327" s="13">
        <f t="shared" si="917"/>
        <v>0</v>
      </c>
      <c r="CQ327" s="13">
        <f t="shared" si="918"/>
        <v>0</v>
      </c>
      <c r="CR327" s="13">
        <f t="shared" si="919"/>
        <v>0</v>
      </c>
      <c r="CS327" s="13">
        <f t="shared" si="920"/>
        <v>0</v>
      </c>
      <c r="CT327" s="13">
        <f t="shared" si="921"/>
        <v>0</v>
      </c>
      <c r="CU327" s="13">
        <f t="shared" si="922"/>
        <v>0</v>
      </c>
      <c r="CV327" s="13">
        <f t="shared" si="923"/>
        <v>0</v>
      </c>
      <c r="CW327" s="13">
        <f t="shared" si="924"/>
        <v>0</v>
      </c>
      <c r="CX327" s="13">
        <f t="shared" si="925"/>
        <v>0</v>
      </c>
      <c r="CY327" s="13">
        <f t="shared" si="926"/>
        <v>0</v>
      </c>
      <c r="CZ327" s="13">
        <f t="shared" si="927"/>
        <v>0</v>
      </c>
      <c r="DA327" s="13">
        <f t="shared" si="928"/>
        <v>0</v>
      </c>
      <c r="DB327" s="13"/>
      <c r="DC327" s="13"/>
      <c r="DD327" s="13"/>
      <c r="DE327" s="13"/>
      <c r="DF327" s="13"/>
      <c r="DG327" s="13"/>
      <c r="DH327" s="13"/>
      <c r="DI327" s="13"/>
      <c r="DJ327" s="13"/>
      <c r="DK327" s="13"/>
      <c r="DL327" s="13"/>
      <c r="DM327" s="13"/>
      <c r="DN327" s="13"/>
      <c r="DO327" s="13"/>
      <c r="DP327" s="13"/>
      <c r="DQ327" s="13"/>
      <c r="DR327" s="13"/>
      <c r="DS327" s="13"/>
      <c r="DT327" s="13"/>
      <c r="DU327" s="13"/>
      <c r="DV327" s="13"/>
      <c r="DW327" s="13"/>
      <c r="DX327" s="13"/>
      <c r="DY327" s="13"/>
      <c r="DZ327" s="13"/>
      <c r="EA327" s="13"/>
      <c r="EB327" s="13"/>
      <c r="EC327" s="13"/>
      <c r="ED327" s="13"/>
      <c r="EE327" s="13"/>
      <c r="EF327" s="13"/>
      <c r="EG327" s="13"/>
      <c r="EH327" s="13"/>
      <c r="EI327" s="13"/>
      <c r="EJ327" s="13"/>
      <c r="EK327" s="13"/>
      <c r="EL327" s="13"/>
      <c r="EM327" s="13"/>
      <c r="EN327" s="13"/>
      <c r="EO327" s="13"/>
      <c r="EP327" s="13"/>
      <c r="EQ327" s="13"/>
      <c r="ER327" s="13"/>
      <c r="ES327" s="13"/>
      <c r="ET327" s="13"/>
      <c r="EU327" s="13"/>
      <c r="EV327" s="13"/>
      <c r="EW327" s="13"/>
      <c r="EX327" s="13"/>
      <c r="EY327" s="13"/>
      <c r="EZ327" s="13"/>
      <c r="FA327" s="13"/>
      <c r="FB327" s="13"/>
      <c r="FC327" s="13"/>
      <c r="FD327" s="13"/>
      <c r="FE327" s="13"/>
      <c r="FF327" s="13"/>
      <c r="FG327" s="13"/>
      <c r="FH327" s="13"/>
      <c r="FI327" s="13"/>
      <c r="FJ327" s="13"/>
      <c r="FK327" s="13"/>
      <c r="FL327" s="13"/>
      <c r="FM327" s="13"/>
      <c r="FN327" s="13"/>
      <c r="FO327" s="13"/>
      <c r="FP327" s="13"/>
      <c r="FQ327" s="13"/>
      <c r="FR327" s="13"/>
      <c r="FS327" s="13"/>
      <c r="FT327" s="13"/>
      <c r="FU327" s="13"/>
      <c r="FV327" s="13"/>
      <c r="FW327" s="13"/>
      <c r="FX327" s="13"/>
      <c r="FY327" s="13"/>
      <c r="FZ327" s="13"/>
      <c r="GA327" s="13"/>
      <c r="GB327" s="13"/>
      <c r="GC327" s="13"/>
      <c r="GD327" s="13"/>
      <c r="GE327" s="13"/>
      <c r="GF327" s="13"/>
      <c r="GG327" s="13"/>
      <c r="GH327" s="30">
        <f t="shared" si="930"/>
        <v>1</v>
      </c>
    </row>
    <row r="328" spans="1:190">
      <c r="A328" s="2">
        <f>'database including 834 studies'!A328</f>
        <v>327</v>
      </c>
      <c r="B328" s="2">
        <f>'database including 834 studies'!J328</f>
        <v>1</v>
      </c>
      <c r="C328" s="2">
        <f>'database including 834 studies'!K328</f>
        <v>2</v>
      </c>
      <c r="D328" s="2">
        <f>'database including 834 studies'!L328</f>
        <v>0</v>
      </c>
      <c r="E328" s="2">
        <f>'database including 834 studies'!M328</f>
        <v>1</v>
      </c>
      <c r="F328" s="2">
        <f>'database including 834 studies'!N328</f>
        <v>1</v>
      </c>
      <c r="G328" s="2">
        <f>'database including 834 studies'!O328</f>
        <v>0</v>
      </c>
      <c r="H328" s="2">
        <f>'database including 834 studies'!P328</f>
        <v>0</v>
      </c>
      <c r="I328" s="2">
        <f>'database including 834 studies'!Q328</f>
        <v>0</v>
      </c>
      <c r="J328" s="2">
        <f>'database including 834 studies'!R328</f>
        <v>2019</v>
      </c>
      <c r="V328" s="13">
        <f t="shared" si="845"/>
        <v>0</v>
      </c>
      <c r="W328" s="13">
        <f t="shared" si="846"/>
        <v>0</v>
      </c>
      <c r="X328" s="13">
        <f t="shared" si="847"/>
        <v>0</v>
      </c>
      <c r="Y328" s="13">
        <f t="shared" si="848"/>
        <v>0</v>
      </c>
      <c r="Z328" s="13">
        <f t="shared" si="849"/>
        <v>0</v>
      </c>
      <c r="AA328" s="13">
        <f t="shared" si="850"/>
        <v>0</v>
      </c>
      <c r="AB328" s="13">
        <f t="shared" si="851"/>
        <v>0</v>
      </c>
      <c r="AC328" s="13">
        <f t="shared" si="852"/>
        <v>0</v>
      </c>
      <c r="AD328" s="13">
        <f t="shared" si="853"/>
        <v>0</v>
      </c>
      <c r="AE328" s="13">
        <f t="shared" si="854"/>
        <v>0</v>
      </c>
      <c r="AF328" s="13">
        <f t="shared" si="855"/>
        <v>0</v>
      </c>
      <c r="AG328" s="13">
        <f t="shared" si="856"/>
        <v>0</v>
      </c>
      <c r="AH328" s="13">
        <f t="shared" si="857"/>
        <v>0</v>
      </c>
      <c r="AI328" s="13">
        <f t="shared" si="858"/>
        <v>0</v>
      </c>
      <c r="AJ328" s="13">
        <f t="shared" si="859"/>
        <v>0</v>
      </c>
      <c r="AK328" s="13">
        <f t="shared" si="860"/>
        <v>0</v>
      </c>
      <c r="AL328" s="13">
        <f t="shared" si="861"/>
        <v>0</v>
      </c>
      <c r="AM328" s="13">
        <f t="shared" si="862"/>
        <v>0</v>
      </c>
      <c r="AN328" s="13">
        <f t="shared" si="863"/>
        <v>0</v>
      </c>
      <c r="AO328" s="13">
        <f t="shared" si="864"/>
        <v>0</v>
      </c>
      <c r="AP328" s="13">
        <f t="shared" si="865"/>
        <v>0</v>
      </c>
      <c r="AQ328" s="13">
        <f t="shared" si="866"/>
        <v>0</v>
      </c>
      <c r="AR328" s="13">
        <f t="shared" si="867"/>
        <v>0</v>
      </c>
      <c r="AS328" s="13">
        <f t="shared" si="868"/>
        <v>0</v>
      </c>
      <c r="AT328" s="13">
        <f t="shared" si="869"/>
        <v>0</v>
      </c>
      <c r="AU328" s="13">
        <f t="shared" si="870"/>
        <v>0</v>
      </c>
      <c r="AV328" s="13">
        <f t="shared" si="871"/>
        <v>0</v>
      </c>
      <c r="AW328" s="13">
        <f t="shared" si="872"/>
        <v>0</v>
      </c>
      <c r="AX328" s="13">
        <f t="shared" si="873"/>
        <v>0</v>
      </c>
      <c r="AY328" s="13">
        <f t="shared" si="874"/>
        <v>0</v>
      </c>
      <c r="AZ328" s="13">
        <f t="shared" si="875"/>
        <v>0</v>
      </c>
      <c r="BA328" s="13">
        <f t="shared" si="876"/>
        <v>0</v>
      </c>
      <c r="BB328" s="13">
        <f t="shared" si="877"/>
        <v>1</v>
      </c>
      <c r="BC328" s="13">
        <f t="shared" si="878"/>
        <v>0</v>
      </c>
      <c r="BD328" s="13">
        <f t="shared" si="879"/>
        <v>0</v>
      </c>
      <c r="BE328" s="13">
        <f t="shared" si="880"/>
        <v>0</v>
      </c>
      <c r="BF328" s="13">
        <f t="shared" si="881"/>
        <v>0</v>
      </c>
      <c r="BG328" s="13">
        <f t="shared" si="882"/>
        <v>0</v>
      </c>
      <c r="BH328" s="13">
        <f t="shared" si="883"/>
        <v>0</v>
      </c>
      <c r="BI328" s="13">
        <f t="shared" si="884"/>
        <v>0</v>
      </c>
      <c r="BJ328" s="13">
        <f t="shared" si="885"/>
        <v>0</v>
      </c>
      <c r="BK328" s="13">
        <f t="shared" si="886"/>
        <v>0</v>
      </c>
      <c r="BL328" s="13">
        <f t="shared" si="887"/>
        <v>0</v>
      </c>
      <c r="BM328" s="13">
        <f t="shared" si="888"/>
        <v>0</v>
      </c>
      <c r="BN328" s="13">
        <f t="shared" si="889"/>
        <v>0</v>
      </c>
      <c r="BO328" s="13">
        <f t="shared" si="890"/>
        <v>0</v>
      </c>
      <c r="BP328" s="13">
        <f t="shared" si="891"/>
        <v>0</v>
      </c>
      <c r="BQ328" s="13">
        <f t="shared" si="892"/>
        <v>0</v>
      </c>
      <c r="BR328" s="13">
        <f t="shared" si="893"/>
        <v>0</v>
      </c>
      <c r="BS328" s="13">
        <f t="shared" si="894"/>
        <v>0</v>
      </c>
      <c r="BT328" s="13">
        <f t="shared" si="895"/>
        <v>0</v>
      </c>
      <c r="BU328" s="13">
        <f t="shared" si="896"/>
        <v>0</v>
      </c>
      <c r="BV328" s="13">
        <f t="shared" si="897"/>
        <v>0</v>
      </c>
      <c r="BW328" s="13">
        <f t="shared" si="898"/>
        <v>0</v>
      </c>
      <c r="BX328" s="13">
        <f t="shared" si="899"/>
        <v>0</v>
      </c>
      <c r="BY328" s="13">
        <f t="shared" si="900"/>
        <v>0</v>
      </c>
      <c r="BZ328" s="13">
        <f t="shared" si="901"/>
        <v>0</v>
      </c>
      <c r="CA328" s="13">
        <f t="shared" si="902"/>
        <v>0</v>
      </c>
      <c r="CB328" s="13">
        <f t="shared" si="903"/>
        <v>0</v>
      </c>
      <c r="CC328" s="13">
        <f t="shared" si="904"/>
        <v>0</v>
      </c>
      <c r="CD328" s="13">
        <f t="shared" si="905"/>
        <v>0</v>
      </c>
      <c r="CE328" s="13">
        <f t="shared" si="906"/>
        <v>0</v>
      </c>
      <c r="CF328" s="13">
        <f t="shared" si="907"/>
        <v>0</v>
      </c>
      <c r="CG328" s="13">
        <f t="shared" si="908"/>
        <v>0</v>
      </c>
      <c r="CH328" s="13">
        <f t="shared" si="909"/>
        <v>0</v>
      </c>
      <c r="CI328" s="13">
        <f t="shared" si="910"/>
        <v>0</v>
      </c>
      <c r="CJ328" s="13">
        <f t="shared" si="911"/>
        <v>0</v>
      </c>
      <c r="CK328" s="13">
        <f t="shared" si="912"/>
        <v>0</v>
      </c>
      <c r="CL328" s="13">
        <f t="shared" si="913"/>
        <v>0</v>
      </c>
      <c r="CM328" s="13">
        <f t="shared" si="914"/>
        <v>0</v>
      </c>
      <c r="CN328" s="13">
        <f t="shared" si="915"/>
        <v>0</v>
      </c>
      <c r="CO328" s="13">
        <f t="shared" si="916"/>
        <v>0</v>
      </c>
      <c r="CP328" s="13">
        <f t="shared" si="917"/>
        <v>0</v>
      </c>
      <c r="CQ328" s="13">
        <f t="shared" si="918"/>
        <v>0</v>
      </c>
      <c r="CR328" s="13">
        <f t="shared" si="919"/>
        <v>0</v>
      </c>
      <c r="CS328" s="13">
        <f t="shared" si="920"/>
        <v>0</v>
      </c>
      <c r="CT328" s="13">
        <f t="shared" si="921"/>
        <v>0</v>
      </c>
      <c r="CU328" s="13">
        <f t="shared" si="922"/>
        <v>0</v>
      </c>
      <c r="CV328" s="13">
        <f t="shared" si="923"/>
        <v>0</v>
      </c>
      <c r="CW328" s="13">
        <f t="shared" si="924"/>
        <v>0</v>
      </c>
      <c r="CX328" s="13">
        <f t="shared" si="925"/>
        <v>0</v>
      </c>
      <c r="CY328" s="13">
        <f t="shared" si="926"/>
        <v>0</v>
      </c>
      <c r="CZ328" s="13">
        <f t="shared" si="927"/>
        <v>0</v>
      </c>
      <c r="DA328" s="13">
        <f t="shared" si="928"/>
        <v>0</v>
      </c>
      <c r="DB328" s="13"/>
      <c r="DC328" s="13"/>
      <c r="DD328" s="13"/>
      <c r="DE328" s="13"/>
      <c r="DF328" s="13"/>
      <c r="DG328" s="13"/>
      <c r="DH328" s="13"/>
      <c r="DI328" s="13"/>
      <c r="DJ328" s="13"/>
      <c r="DK328" s="13"/>
      <c r="DL328" s="13"/>
      <c r="DM328" s="13"/>
      <c r="DN328" s="13"/>
      <c r="DO328" s="13"/>
      <c r="DP328" s="13"/>
      <c r="DQ328" s="13"/>
      <c r="DR328" s="13"/>
      <c r="DS328" s="13"/>
      <c r="DT328" s="13"/>
      <c r="DU328" s="13"/>
      <c r="DV328" s="13"/>
      <c r="DW328" s="13"/>
      <c r="DX328" s="13"/>
      <c r="DY328" s="13"/>
      <c r="DZ328" s="13"/>
      <c r="EA328" s="13"/>
      <c r="EB328" s="13"/>
      <c r="EC328" s="13"/>
      <c r="ED328" s="13"/>
      <c r="EE328" s="13"/>
      <c r="EF328" s="13"/>
      <c r="EG328" s="13"/>
      <c r="EH328" s="13"/>
      <c r="EI328" s="13"/>
      <c r="EJ328" s="13"/>
      <c r="EK328" s="13"/>
      <c r="EL328" s="13"/>
      <c r="EM328" s="13"/>
      <c r="EN328" s="13"/>
      <c r="EO328" s="13"/>
      <c r="EP328" s="13"/>
      <c r="EQ328" s="13"/>
      <c r="ER328" s="13"/>
      <c r="ES328" s="13"/>
      <c r="ET328" s="13"/>
      <c r="EU328" s="13"/>
      <c r="EV328" s="13"/>
      <c r="EW328" s="13"/>
      <c r="EX328" s="13"/>
      <c r="EY328" s="13"/>
      <c r="EZ328" s="13"/>
      <c r="FA328" s="13"/>
      <c r="FB328" s="13"/>
      <c r="FC328" s="13"/>
      <c r="FD328" s="13"/>
      <c r="FE328" s="13"/>
      <c r="FF328" s="13"/>
      <c r="FG328" s="13"/>
      <c r="FH328" s="13"/>
      <c r="FI328" s="13"/>
      <c r="FJ328" s="13"/>
      <c r="FK328" s="13"/>
      <c r="FL328" s="13"/>
      <c r="FM328" s="13"/>
      <c r="FN328" s="13"/>
      <c r="FO328" s="13"/>
      <c r="FP328" s="13"/>
      <c r="FQ328" s="13"/>
      <c r="FR328" s="13"/>
      <c r="FS328" s="13"/>
      <c r="FT328" s="13"/>
      <c r="FU328" s="13"/>
      <c r="FV328" s="13"/>
      <c r="FW328" s="13"/>
      <c r="FX328" s="13"/>
      <c r="FY328" s="13"/>
      <c r="FZ328" s="13"/>
      <c r="GA328" s="13"/>
      <c r="GB328" s="13"/>
      <c r="GC328" s="13"/>
      <c r="GD328" s="13"/>
      <c r="GE328" s="13"/>
      <c r="GF328" s="13"/>
      <c r="GG328" s="13"/>
      <c r="GH328" s="30">
        <f t="shared" si="930"/>
        <v>1</v>
      </c>
    </row>
    <row r="329" spans="1:190">
      <c r="A329" s="2">
        <f>'database including 834 studies'!A329</f>
        <v>328</v>
      </c>
      <c r="B329" s="2">
        <f>'database including 834 studies'!J329</f>
        <v>1</v>
      </c>
      <c r="C329" s="2">
        <f>'database including 834 studies'!K329</f>
        <v>2</v>
      </c>
      <c r="D329" s="2">
        <f>'database including 834 studies'!L329</f>
        <v>1</v>
      </c>
      <c r="E329" s="2">
        <f>'database including 834 studies'!M329</f>
        <v>1</v>
      </c>
      <c r="F329" s="2">
        <f>'database including 834 studies'!N329</f>
        <v>0</v>
      </c>
      <c r="G329" s="2">
        <f>'database including 834 studies'!O329</f>
        <v>0</v>
      </c>
      <c r="H329" s="2">
        <f>'database including 834 studies'!P329</f>
        <v>0</v>
      </c>
      <c r="I329" s="2">
        <f>'database including 834 studies'!Q329</f>
        <v>0</v>
      </c>
      <c r="J329" s="2">
        <f>'database including 834 studies'!R329</f>
        <v>2020</v>
      </c>
      <c r="V329" s="13">
        <f t="shared" si="845"/>
        <v>0</v>
      </c>
      <c r="W329" s="13">
        <f t="shared" si="846"/>
        <v>0</v>
      </c>
      <c r="X329" s="13">
        <f t="shared" si="847"/>
        <v>0</v>
      </c>
      <c r="Y329" s="13">
        <f t="shared" si="848"/>
        <v>0</v>
      </c>
      <c r="Z329" s="13">
        <f t="shared" si="849"/>
        <v>0</v>
      </c>
      <c r="AA329" s="13">
        <f t="shared" si="850"/>
        <v>0</v>
      </c>
      <c r="AB329" s="13">
        <f t="shared" si="851"/>
        <v>0</v>
      </c>
      <c r="AC329" s="13">
        <f t="shared" si="852"/>
        <v>0</v>
      </c>
      <c r="AD329" s="13">
        <f t="shared" si="853"/>
        <v>0</v>
      </c>
      <c r="AE329" s="13">
        <f t="shared" si="854"/>
        <v>0</v>
      </c>
      <c r="AF329" s="13">
        <f t="shared" si="855"/>
        <v>0</v>
      </c>
      <c r="AG329" s="13">
        <f t="shared" si="856"/>
        <v>0</v>
      </c>
      <c r="AH329" s="13">
        <f t="shared" si="857"/>
        <v>0</v>
      </c>
      <c r="AI329" s="13">
        <f t="shared" si="858"/>
        <v>0</v>
      </c>
      <c r="AJ329" s="13">
        <f t="shared" si="859"/>
        <v>0</v>
      </c>
      <c r="AK329" s="13">
        <f t="shared" si="860"/>
        <v>0</v>
      </c>
      <c r="AL329" s="13">
        <f t="shared" si="861"/>
        <v>0</v>
      </c>
      <c r="AM329" s="13">
        <f t="shared" si="862"/>
        <v>0</v>
      </c>
      <c r="AN329" s="13">
        <f t="shared" si="863"/>
        <v>0</v>
      </c>
      <c r="AO329" s="13">
        <f t="shared" si="864"/>
        <v>0</v>
      </c>
      <c r="AP329" s="13">
        <f t="shared" si="865"/>
        <v>0</v>
      </c>
      <c r="AQ329" s="13">
        <f t="shared" si="866"/>
        <v>0</v>
      </c>
      <c r="AR329" s="13">
        <f t="shared" si="867"/>
        <v>0</v>
      </c>
      <c r="AS329" s="13">
        <f t="shared" si="868"/>
        <v>0</v>
      </c>
      <c r="AT329" s="13">
        <f t="shared" si="869"/>
        <v>0</v>
      </c>
      <c r="AU329" s="13">
        <f t="shared" si="870"/>
        <v>0</v>
      </c>
      <c r="AV329" s="13">
        <f t="shared" si="871"/>
        <v>0</v>
      </c>
      <c r="AW329" s="13">
        <f t="shared" si="872"/>
        <v>0</v>
      </c>
      <c r="AX329" s="13">
        <f t="shared" si="873"/>
        <v>0</v>
      </c>
      <c r="AY329" s="13">
        <f t="shared" si="874"/>
        <v>0</v>
      </c>
      <c r="AZ329" s="13">
        <f t="shared" si="875"/>
        <v>0</v>
      </c>
      <c r="BA329" s="13">
        <f t="shared" si="876"/>
        <v>0</v>
      </c>
      <c r="BB329" s="13">
        <f t="shared" si="877"/>
        <v>0</v>
      </c>
      <c r="BC329" s="13">
        <f t="shared" si="878"/>
        <v>1</v>
      </c>
      <c r="BD329" s="13">
        <f t="shared" si="879"/>
        <v>0</v>
      </c>
      <c r="BE329" s="13">
        <f t="shared" si="880"/>
        <v>0</v>
      </c>
      <c r="BF329" s="13">
        <f t="shared" si="881"/>
        <v>0</v>
      </c>
      <c r="BG329" s="13">
        <f t="shared" si="882"/>
        <v>0</v>
      </c>
      <c r="BH329" s="13">
        <f t="shared" si="883"/>
        <v>0</v>
      </c>
      <c r="BI329" s="13">
        <f t="shared" si="884"/>
        <v>0</v>
      </c>
      <c r="BJ329" s="13">
        <f t="shared" si="885"/>
        <v>0</v>
      </c>
      <c r="BK329" s="13">
        <f t="shared" si="886"/>
        <v>0</v>
      </c>
      <c r="BL329" s="13">
        <f t="shared" si="887"/>
        <v>0</v>
      </c>
      <c r="BM329" s="13">
        <f t="shared" si="888"/>
        <v>0</v>
      </c>
      <c r="BN329" s="13">
        <f t="shared" si="889"/>
        <v>0</v>
      </c>
      <c r="BO329" s="13">
        <f t="shared" si="890"/>
        <v>0</v>
      </c>
      <c r="BP329" s="13">
        <f t="shared" si="891"/>
        <v>0</v>
      </c>
      <c r="BQ329" s="13">
        <f t="shared" si="892"/>
        <v>0</v>
      </c>
      <c r="BR329" s="13">
        <f t="shared" si="893"/>
        <v>0</v>
      </c>
      <c r="BS329" s="13">
        <f t="shared" si="894"/>
        <v>0</v>
      </c>
      <c r="BT329" s="13">
        <f t="shared" si="895"/>
        <v>0</v>
      </c>
      <c r="BU329" s="13">
        <f t="shared" si="896"/>
        <v>0</v>
      </c>
      <c r="BV329" s="13">
        <f t="shared" si="897"/>
        <v>0</v>
      </c>
      <c r="BW329" s="13">
        <f t="shared" si="898"/>
        <v>0</v>
      </c>
      <c r="BX329" s="13">
        <f t="shared" si="899"/>
        <v>0</v>
      </c>
      <c r="BY329" s="13">
        <f t="shared" si="900"/>
        <v>0</v>
      </c>
      <c r="BZ329" s="13">
        <f t="shared" si="901"/>
        <v>0</v>
      </c>
      <c r="CA329" s="13">
        <f t="shared" si="902"/>
        <v>0</v>
      </c>
      <c r="CB329" s="13">
        <f t="shared" si="903"/>
        <v>0</v>
      </c>
      <c r="CC329" s="13">
        <f t="shared" si="904"/>
        <v>0</v>
      </c>
      <c r="CD329" s="13">
        <f t="shared" si="905"/>
        <v>0</v>
      </c>
      <c r="CE329" s="13">
        <f t="shared" si="906"/>
        <v>0</v>
      </c>
      <c r="CF329" s="13">
        <f t="shared" si="907"/>
        <v>0</v>
      </c>
      <c r="CG329" s="13">
        <f t="shared" si="908"/>
        <v>0</v>
      </c>
      <c r="CH329" s="13">
        <f t="shared" si="909"/>
        <v>0</v>
      </c>
      <c r="CI329" s="13">
        <f t="shared" si="910"/>
        <v>0</v>
      </c>
      <c r="CJ329" s="13">
        <f t="shared" si="911"/>
        <v>0</v>
      </c>
      <c r="CK329" s="13">
        <f t="shared" si="912"/>
        <v>0</v>
      </c>
      <c r="CL329" s="13">
        <f t="shared" si="913"/>
        <v>0</v>
      </c>
      <c r="CM329" s="13">
        <f t="shared" si="914"/>
        <v>0</v>
      </c>
      <c r="CN329" s="13">
        <f t="shared" si="915"/>
        <v>0</v>
      </c>
      <c r="CO329" s="13">
        <f t="shared" si="916"/>
        <v>0</v>
      </c>
      <c r="CP329" s="13">
        <f t="shared" si="917"/>
        <v>0</v>
      </c>
      <c r="CQ329" s="13">
        <f t="shared" si="918"/>
        <v>0</v>
      </c>
      <c r="CR329" s="13">
        <f t="shared" si="919"/>
        <v>0</v>
      </c>
      <c r="CS329" s="13">
        <f t="shared" si="920"/>
        <v>0</v>
      </c>
      <c r="CT329" s="13">
        <f t="shared" si="921"/>
        <v>0</v>
      </c>
      <c r="CU329" s="13">
        <f t="shared" si="922"/>
        <v>0</v>
      </c>
      <c r="CV329" s="13">
        <f t="shared" si="923"/>
        <v>0</v>
      </c>
      <c r="CW329" s="13">
        <f t="shared" si="924"/>
        <v>0</v>
      </c>
      <c r="CX329" s="13">
        <f t="shared" si="925"/>
        <v>0</v>
      </c>
      <c r="CY329" s="13">
        <f t="shared" si="926"/>
        <v>0</v>
      </c>
      <c r="CZ329" s="13">
        <f t="shared" si="927"/>
        <v>0</v>
      </c>
      <c r="DA329" s="13">
        <f t="shared" si="928"/>
        <v>0</v>
      </c>
      <c r="DB329" s="13"/>
      <c r="DC329" s="13"/>
      <c r="DD329" s="13"/>
      <c r="DE329" s="13"/>
      <c r="DF329" s="13"/>
      <c r="DG329" s="13"/>
      <c r="DH329" s="13"/>
      <c r="DI329" s="13"/>
      <c r="DJ329" s="13"/>
      <c r="DK329" s="13"/>
      <c r="DL329" s="13"/>
      <c r="DM329" s="13"/>
      <c r="DN329" s="13"/>
      <c r="DO329" s="13"/>
      <c r="DP329" s="13"/>
      <c r="DQ329" s="13"/>
      <c r="DR329" s="13"/>
      <c r="DS329" s="13"/>
      <c r="DT329" s="13"/>
      <c r="DU329" s="13"/>
      <c r="DV329" s="13"/>
      <c r="DW329" s="13"/>
      <c r="DX329" s="13"/>
      <c r="DY329" s="13"/>
      <c r="DZ329" s="13"/>
      <c r="EA329" s="13"/>
      <c r="EB329" s="13"/>
      <c r="EC329" s="13"/>
      <c r="ED329" s="13"/>
      <c r="EE329" s="13"/>
      <c r="EF329" s="13"/>
      <c r="EG329" s="13"/>
      <c r="EH329" s="13"/>
      <c r="EI329" s="13"/>
      <c r="EJ329" s="13"/>
      <c r="EK329" s="13"/>
      <c r="EL329" s="13"/>
      <c r="EM329" s="13"/>
      <c r="EN329" s="13"/>
      <c r="EO329" s="13"/>
      <c r="EP329" s="13"/>
      <c r="EQ329" s="13"/>
      <c r="ER329" s="13"/>
      <c r="ES329" s="13"/>
      <c r="ET329" s="13"/>
      <c r="EU329" s="13"/>
      <c r="EV329" s="13"/>
      <c r="EW329" s="13"/>
      <c r="EX329" s="13"/>
      <c r="EY329" s="13"/>
      <c r="EZ329" s="13"/>
      <c r="FA329" s="13"/>
      <c r="FB329" s="13"/>
      <c r="FC329" s="13"/>
      <c r="FD329" s="13"/>
      <c r="FE329" s="13"/>
      <c r="FF329" s="13"/>
      <c r="FG329" s="13"/>
      <c r="FH329" s="13"/>
      <c r="FI329" s="13"/>
      <c r="FJ329" s="13"/>
      <c r="FK329" s="13"/>
      <c r="FL329" s="13"/>
      <c r="FM329" s="13"/>
      <c r="FN329" s="13"/>
      <c r="FO329" s="13"/>
      <c r="FP329" s="13"/>
      <c r="FQ329" s="13"/>
      <c r="FR329" s="13"/>
      <c r="FS329" s="13"/>
      <c r="FT329" s="13"/>
      <c r="FU329" s="13"/>
      <c r="FV329" s="13"/>
      <c r="FW329" s="13"/>
      <c r="FX329" s="13"/>
      <c r="FY329" s="13"/>
      <c r="FZ329" s="13"/>
      <c r="GA329" s="13"/>
      <c r="GB329" s="13"/>
      <c r="GC329" s="13"/>
      <c r="GD329" s="13"/>
      <c r="GE329" s="13"/>
      <c r="GF329" s="13"/>
      <c r="GG329" s="13"/>
      <c r="GH329" s="30">
        <f t="shared" si="930"/>
        <v>1</v>
      </c>
    </row>
    <row r="330" spans="1:190">
      <c r="A330" s="2">
        <f>'database including 834 studies'!A330</f>
        <v>329</v>
      </c>
      <c r="B330" s="2">
        <f>'database including 834 studies'!J330</f>
        <v>1</v>
      </c>
      <c r="C330" s="2">
        <f>'database including 834 studies'!K330</f>
        <v>2</v>
      </c>
      <c r="D330" s="2">
        <f>'database including 834 studies'!L330</f>
        <v>0</v>
      </c>
      <c r="E330" s="2">
        <f>'database including 834 studies'!M330</f>
        <v>1</v>
      </c>
      <c r="F330" s="2">
        <f>'database including 834 studies'!N330</f>
        <v>0</v>
      </c>
      <c r="G330" s="2">
        <f>'database including 834 studies'!O330</f>
        <v>1</v>
      </c>
      <c r="H330" s="2">
        <f>'database including 834 studies'!P330</f>
        <v>0</v>
      </c>
      <c r="I330" s="2">
        <f>'database including 834 studies'!Q330</f>
        <v>0</v>
      </c>
      <c r="J330" s="2">
        <f>'database including 834 studies'!R330</f>
        <v>2013</v>
      </c>
      <c r="V330" s="13">
        <f t="shared" si="845"/>
        <v>0</v>
      </c>
      <c r="W330" s="13">
        <f t="shared" si="846"/>
        <v>0</v>
      </c>
      <c r="X330" s="13">
        <f t="shared" si="847"/>
        <v>0</v>
      </c>
      <c r="Y330" s="13">
        <f t="shared" si="848"/>
        <v>0</v>
      </c>
      <c r="Z330" s="13">
        <f t="shared" si="849"/>
        <v>0</v>
      </c>
      <c r="AA330" s="13">
        <f t="shared" si="850"/>
        <v>0</v>
      </c>
      <c r="AB330" s="13">
        <f t="shared" si="851"/>
        <v>0</v>
      </c>
      <c r="AC330" s="13">
        <f t="shared" si="852"/>
        <v>0</v>
      </c>
      <c r="AD330" s="13">
        <f t="shared" si="853"/>
        <v>0</v>
      </c>
      <c r="AE330" s="13">
        <f t="shared" si="854"/>
        <v>0</v>
      </c>
      <c r="AF330" s="13">
        <f t="shared" si="855"/>
        <v>0</v>
      </c>
      <c r="AG330" s="13">
        <f t="shared" si="856"/>
        <v>0</v>
      </c>
      <c r="AH330" s="13">
        <f t="shared" si="857"/>
        <v>0</v>
      </c>
      <c r="AI330" s="13">
        <f t="shared" si="858"/>
        <v>0</v>
      </c>
      <c r="AJ330" s="13">
        <f t="shared" si="859"/>
        <v>0</v>
      </c>
      <c r="AK330" s="13">
        <f t="shared" si="860"/>
        <v>0</v>
      </c>
      <c r="AL330" s="13">
        <f t="shared" si="861"/>
        <v>0</v>
      </c>
      <c r="AM330" s="13">
        <f t="shared" si="862"/>
        <v>0</v>
      </c>
      <c r="AN330" s="13">
        <f t="shared" si="863"/>
        <v>0</v>
      </c>
      <c r="AO330" s="13">
        <f t="shared" si="864"/>
        <v>0</v>
      </c>
      <c r="AP330" s="13">
        <f t="shared" si="865"/>
        <v>0</v>
      </c>
      <c r="AQ330" s="13">
        <f t="shared" si="866"/>
        <v>0</v>
      </c>
      <c r="AR330" s="13">
        <f t="shared" si="867"/>
        <v>0</v>
      </c>
      <c r="AS330" s="13">
        <f t="shared" si="868"/>
        <v>0</v>
      </c>
      <c r="AT330" s="13">
        <f t="shared" si="869"/>
        <v>0</v>
      </c>
      <c r="AU330" s="13">
        <f t="shared" si="870"/>
        <v>0</v>
      </c>
      <c r="AV330" s="13">
        <f t="shared" si="871"/>
        <v>1</v>
      </c>
      <c r="AW330" s="13">
        <f t="shared" si="872"/>
        <v>0</v>
      </c>
      <c r="AX330" s="13">
        <f t="shared" si="873"/>
        <v>0</v>
      </c>
      <c r="AY330" s="13">
        <f t="shared" si="874"/>
        <v>0</v>
      </c>
      <c r="AZ330" s="13">
        <f t="shared" si="875"/>
        <v>0</v>
      </c>
      <c r="BA330" s="13">
        <f t="shared" si="876"/>
        <v>0</v>
      </c>
      <c r="BB330" s="13">
        <f t="shared" si="877"/>
        <v>0</v>
      </c>
      <c r="BC330" s="13">
        <f t="shared" si="878"/>
        <v>0</v>
      </c>
      <c r="BD330" s="13">
        <f t="shared" si="879"/>
        <v>0</v>
      </c>
      <c r="BE330" s="13">
        <f t="shared" si="880"/>
        <v>0</v>
      </c>
      <c r="BF330" s="13">
        <f t="shared" si="881"/>
        <v>0</v>
      </c>
      <c r="BG330" s="13">
        <f t="shared" si="882"/>
        <v>0</v>
      </c>
      <c r="BH330" s="13">
        <f t="shared" si="883"/>
        <v>0</v>
      </c>
      <c r="BI330" s="13">
        <f t="shared" si="884"/>
        <v>0</v>
      </c>
      <c r="BJ330" s="13">
        <f t="shared" si="885"/>
        <v>0</v>
      </c>
      <c r="BK330" s="13">
        <f t="shared" si="886"/>
        <v>0</v>
      </c>
      <c r="BL330" s="13">
        <f t="shared" si="887"/>
        <v>0</v>
      </c>
      <c r="BM330" s="13">
        <f t="shared" si="888"/>
        <v>0</v>
      </c>
      <c r="BN330" s="13">
        <f t="shared" si="889"/>
        <v>0</v>
      </c>
      <c r="BO330" s="13">
        <f t="shared" si="890"/>
        <v>0</v>
      </c>
      <c r="BP330" s="13">
        <f t="shared" si="891"/>
        <v>0</v>
      </c>
      <c r="BQ330" s="13">
        <f t="shared" si="892"/>
        <v>0</v>
      </c>
      <c r="BR330" s="13">
        <f t="shared" si="893"/>
        <v>0</v>
      </c>
      <c r="BS330" s="13">
        <f t="shared" si="894"/>
        <v>0</v>
      </c>
      <c r="BT330" s="13">
        <f t="shared" si="895"/>
        <v>0</v>
      </c>
      <c r="BU330" s="13">
        <f t="shared" si="896"/>
        <v>0</v>
      </c>
      <c r="BV330" s="13">
        <f t="shared" si="897"/>
        <v>0</v>
      </c>
      <c r="BW330" s="13">
        <f t="shared" si="898"/>
        <v>0</v>
      </c>
      <c r="BX330" s="13">
        <f t="shared" si="899"/>
        <v>0</v>
      </c>
      <c r="BY330" s="13">
        <f t="shared" si="900"/>
        <v>0</v>
      </c>
      <c r="BZ330" s="13">
        <f t="shared" si="901"/>
        <v>0</v>
      </c>
      <c r="CA330" s="13">
        <f t="shared" si="902"/>
        <v>0</v>
      </c>
      <c r="CB330" s="13">
        <f t="shared" si="903"/>
        <v>0</v>
      </c>
      <c r="CC330" s="13">
        <f t="shared" si="904"/>
        <v>0</v>
      </c>
      <c r="CD330" s="13">
        <f t="shared" si="905"/>
        <v>0</v>
      </c>
      <c r="CE330" s="13">
        <f t="shared" si="906"/>
        <v>0</v>
      </c>
      <c r="CF330" s="13">
        <f t="shared" si="907"/>
        <v>0</v>
      </c>
      <c r="CG330" s="13">
        <f t="shared" si="908"/>
        <v>0</v>
      </c>
      <c r="CH330" s="13">
        <f t="shared" si="909"/>
        <v>0</v>
      </c>
      <c r="CI330" s="13">
        <f t="shared" si="910"/>
        <v>0</v>
      </c>
      <c r="CJ330" s="13">
        <f t="shared" si="911"/>
        <v>0</v>
      </c>
      <c r="CK330" s="13">
        <f t="shared" si="912"/>
        <v>0</v>
      </c>
      <c r="CL330" s="13">
        <f t="shared" si="913"/>
        <v>0</v>
      </c>
      <c r="CM330" s="13">
        <f t="shared" si="914"/>
        <v>0</v>
      </c>
      <c r="CN330" s="13">
        <f t="shared" si="915"/>
        <v>0</v>
      </c>
      <c r="CO330" s="13">
        <f t="shared" si="916"/>
        <v>0</v>
      </c>
      <c r="CP330" s="13">
        <f t="shared" si="917"/>
        <v>0</v>
      </c>
      <c r="CQ330" s="13">
        <f t="shared" si="918"/>
        <v>0</v>
      </c>
      <c r="CR330" s="13">
        <f t="shared" si="919"/>
        <v>0</v>
      </c>
      <c r="CS330" s="13">
        <f t="shared" si="920"/>
        <v>0</v>
      </c>
      <c r="CT330" s="13">
        <f t="shared" si="921"/>
        <v>0</v>
      </c>
      <c r="CU330" s="13">
        <f t="shared" si="922"/>
        <v>0</v>
      </c>
      <c r="CV330" s="13">
        <f t="shared" si="923"/>
        <v>0</v>
      </c>
      <c r="CW330" s="13">
        <f t="shared" si="924"/>
        <v>0</v>
      </c>
      <c r="CX330" s="13">
        <f t="shared" si="925"/>
        <v>0</v>
      </c>
      <c r="CY330" s="13">
        <f t="shared" si="926"/>
        <v>0</v>
      </c>
      <c r="CZ330" s="13">
        <f t="shared" si="927"/>
        <v>0</v>
      </c>
      <c r="DA330" s="13">
        <f t="shared" si="928"/>
        <v>0</v>
      </c>
      <c r="DB330" s="13"/>
      <c r="DC330" s="13"/>
      <c r="DD330" s="13"/>
      <c r="DE330" s="13"/>
      <c r="DF330" s="13"/>
      <c r="DG330" s="13"/>
      <c r="DH330" s="13"/>
      <c r="DI330" s="13"/>
      <c r="DJ330" s="13"/>
      <c r="DK330" s="13"/>
      <c r="DL330" s="13"/>
      <c r="DM330" s="13"/>
      <c r="DN330" s="13"/>
      <c r="DO330" s="13"/>
      <c r="DP330" s="13"/>
      <c r="DQ330" s="13"/>
      <c r="DR330" s="13"/>
      <c r="DS330" s="13"/>
      <c r="DT330" s="13"/>
      <c r="DU330" s="13"/>
      <c r="DV330" s="13"/>
      <c r="DW330" s="13"/>
      <c r="DX330" s="13"/>
      <c r="DY330" s="13"/>
      <c r="DZ330" s="13"/>
      <c r="EA330" s="13"/>
      <c r="EB330" s="13"/>
      <c r="EC330" s="13"/>
      <c r="ED330" s="13"/>
      <c r="EE330" s="13"/>
      <c r="EF330" s="13"/>
      <c r="EG330" s="13"/>
      <c r="EH330" s="13"/>
      <c r="EI330" s="13"/>
      <c r="EJ330" s="13"/>
      <c r="EK330" s="13"/>
      <c r="EL330" s="13"/>
      <c r="EM330" s="13"/>
      <c r="EN330" s="13"/>
      <c r="EO330" s="13"/>
      <c r="EP330" s="13"/>
      <c r="EQ330" s="13"/>
      <c r="ER330" s="13"/>
      <c r="ES330" s="13"/>
      <c r="ET330" s="13"/>
      <c r="EU330" s="13"/>
      <c r="EV330" s="13"/>
      <c r="EW330" s="13"/>
      <c r="EX330" s="13"/>
      <c r="EY330" s="13"/>
      <c r="EZ330" s="13"/>
      <c r="FA330" s="13"/>
      <c r="FB330" s="13"/>
      <c r="FC330" s="13"/>
      <c r="FD330" s="13"/>
      <c r="FE330" s="13"/>
      <c r="FF330" s="13"/>
      <c r="FG330" s="13"/>
      <c r="FH330" s="13"/>
      <c r="FI330" s="13"/>
      <c r="FJ330" s="13"/>
      <c r="FK330" s="13"/>
      <c r="FL330" s="13"/>
      <c r="FM330" s="13"/>
      <c r="FN330" s="13"/>
      <c r="FO330" s="13"/>
      <c r="FP330" s="13"/>
      <c r="FQ330" s="13"/>
      <c r="FR330" s="13"/>
      <c r="FS330" s="13"/>
      <c r="FT330" s="13"/>
      <c r="FU330" s="13"/>
      <c r="FV330" s="13"/>
      <c r="FW330" s="13"/>
      <c r="FX330" s="13"/>
      <c r="FY330" s="13"/>
      <c r="FZ330" s="13"/>
      <c r="GA330" s="13"/>
      <c r="GB330" s="13"/>
      <c r="GC330" s="13"/>
      <c r="GD330" s="13"/>
      <c r="GE330" s="13"/>
      <c r="GF330" s="13"/>
      <c r="GG330" s="13"/>
      <c r="GH330" s="30">
        <f t="shared" si="930"/>
        <v>1</v>
      </c>
    </row>
    <row r="331" spans="1:190">
      <c r="A331" s="2">
        <f>'database including 834 studies'!A331</f>
        <v>330</v>
      </c>
      <c r="B331" s="2">
        <f>'database including 834 studies'!J331</f>
        <v>1</v>
      </c>
      <c r="C331" s="2">
        <f>'database including 834 studies'!K331</f>
        <v>2</v>
      </c>
      <c r="D331" s="2">
        <f>'database including 834 studies'!L331</f>
        <v>0</v>
      </c>
      <c r="E331" s="2">
        <f>'database including 834 studies'!M331</f>
        <v>1</v>
      </c>
      <c r="F331" s="2">
        <f>'database including 834 studies'!N331</f>
        <v>0</v>
      </c>
      <c r="G331" s="2">
        <f>'database including 834 studies'!O331</f>
        <v>1</v>
      </c>
      <c r="H331" s="2">
        <f>'database including 834 studies'!P331</f>
        <v>0</v>
      </c>
      <c r="I331" s="2">
        <f>'database including 834 studies'!Q331</f>
        <v>0</v>
      </c>
      <c r="J331" s="2">
        <f>'database including 834 studies'!R331</f>
        <v>2019</v>
      </c>
      <c r="V331" s="13">
        <f t="shared" si="845"/>
        <v>0</v>
      </c>
      <c r="W331" s="13">
        <f t="shared" si="846"/>
        <v>0</v>
      </c>
      <c r="X331" s="13">
        <f t="shared" si="847"/>
        <v>0</v>
      </c>
      <c r="Y331" s="13">
        <f t="shared" si="848"/>
        <v>0</v>
      </c>
      <c r="Z331" s="13">
        <f t="shared" si="849"/>
        <v>0</v>
      </c>
      <c r="AA331" s="13">
        <f t="shared" si="850"/>
        <v>0</v>
      </c>
      <c r="AB331" s="13">
        <f t="shared" si="851"/>
        <v>0</v>
      </c>
      <c r="AC331" s="13">
        <f t="shared" si="852"/>
        <v>0</v>
      </c>
      <c r="AD331" s="13">
        <f t="shared" si="853"/>
        <v>0</v>
      </c>
      <c r="AE331" s="13">
        <f t="shared" si="854"/>
        <v>0</v>
      </c>
      <c r="AF331" s="13">
        <f t="shared" si="855"/>
        <v>0</v>
      </c>
      <c r="AG331" s="13">
        <f t="shared" si="856"/>
        <v>0</v>
      </c>
      <c r="AH331" s="13">
        <f t="shared" si="857"/>
        <v>0</v>
      </c>
      <c r="AI331" s="13">
        <f t="shared" si="858"/>
        <v>0</v>
      </c>
      <c r="AJ331" s="13">
        <f t="shared" si="859"/>
        <v>0</v>
      </c>
      <c r="AK331" s="13">
        <f t="shared" si="860"/>
        <v>0</v>
      </c>
      <c r="AL331" s="13">
        <f t="shared" si="861"/>
        <v>0</v>
      </c>
      <c r="AM331" s="13">
        <f t="shared" si="862"/>
        <v>0</v>
      </c>
      <c r="AN331" s="13">
        <f t="shared" si="863"/>
        <v>0</v>
      </c>
      <c r="AO331" s="13">
        <f t="shared" si="864"/>
        <v>0</v>
      </c>
      <c r="AP331" s="13">
        <f t="shared" si="865"/>
        <v>0</v>
      </c>
      <c r="AQ331" s="13">
        <f t="shared" si="866"/>
        <v>0</v>
      </c>
      <c r="AR331" s="13">
        <f t="shared" si="867"/>
        <v>0</v>
      </c>
      <c r="AS331" s="13">
        <f t="shared" si="868"/>
        <v>0</v>
      </c>
      <c r="AT331" s="13">
        <f t="shared" si="869"/>
        <v>0</v>
      </c>
      <c r="AU331" s="13">
        <f t="shared" si="870"/>
        <v>0</v>
      </c>
      <c r="AV331" s="13">
        <f t="shared" si="871"/>
        <v>0</v>
      </c>
      <c r="AW331" s="13">
        <f t="shared" si="872"/>
        <v>0</v>
      </c>
      <c r="AX331" s="13">
        <f t="shared" si="873"/>
        <v>0</v>
      </c>
      <c r="AY331" s="13">
        <f t="shared" si="874"/>
        <v>0</v>
      </c>
      <c r="AZ331" s="13">
        <f t="shared" si="875"/>
        <v>0</v>
      </c>
      <c r="BA331" s="13">
        <f t="shared" si="876"/>
        <v>0</v>
      </c>
      <c r="BB331" s="13">
        <f t="shared" si="877"/>
        <v>1</v>
      </c>
      <c r="BC331" s="13">
        <f t="shared" si="878"/>
        <v>0</v>
      </c>
      <c r="BD331" s="13">
        <f t="shared" si="879"/>
        <v>0</v>
      </c>
      <c r="BE331" s="13">
        <f t="shared" si="880"/>
        <v>0</v>
      </c>
      <c r="BF331" s="13">
        <f t="shared" si="881"/>
        <v>0</v>
      </c>
      <c r="BG331" s="13">
        <f t="shared" si="882"/>
        <v>0</v>
      </c>
      <c r="BH331" s="13">
        <f t="shared" si="883"/>
        <v>0</v>
      </c>
      <c r="BI331" s="13">
        <f t="shared" si="884"/>
        <v>0</v>
      </c>
      <c r="BJ331" s="13">
        <f t="shared" si="885"/>
        <v>0</v>
      </c>
      <c r="BK331" s="13">
        <f t="shared" si="886"/>
        <v>0</v>
      </c>
      <c r="BL331" s="13">
        <f t="shared" si="887"/>
        <v>0</v>
      </c>
      <c r="BM331" s="13">
        <f t="shared" si="888"/>
        <v>0</v>
      </c>
      <c r="BN331" s="13">
        <f t="shared" si="889"/>
        <v>0</v>
      </c>
      <c r="BO331" s="13">
        <f t="shared" si="890"/>
        <v>0</v>
      </c>
      <c r="BP331" s="13">
        <f t="shared" si="891"/>
        <v>0</v>
      </c>
      <c r="BQ331" s="13">
        <f t="shared" si="892"/>
        <v>0</v>
      </c>
      <c r="BR331" s="13">
        <f t="shared" si="893"/>
        <v>0</v>
      </c>
      <c r="BS331" s="13">
        <f t="shared" si="894"/>
        <v>0</v>
      </c>
      <c r="BT331" s="13">
        <f t="shared" si="895"/>
        <v>0</v>
      </c>
      <c r="BU331" s="13">
        <f t="shared" si="896"/>
        <v>0</v>
      </c>
      <c r="BV331" s="13">
        <f t="shared" si="897"/>
        <v>0</v>
      </c>
      <c r="BW331" s="13">
        <f t="shared" si="898"/>
        <v>0</v>
      </c>
      <c r="BX331" s="13">
        <f t="shared" si="899"/>
        <v>0</v>
      </c>
      <c r="BY331" s="13">
        <f t="shared" si="900"/>
        <v>0</v>
      </c>
      <c r="BZ331" s="13">
        <f t="shared" si="901"/>
        <v>0</v>
      </c>
      <c r="CA331" s="13">
        <f t="shared" si="902"/>
        <v>0</v>
      </c>
      <c r="CB331" s="13">
        <f t="shared" si="903"/>
        <v>0</v>
      </c>
      <c r="CC331" s="13">
        <f t="shared" si="904"/>
        <v>0</v>
      </c>
      <c r="CD331" s="13">
        <f t="shared" si="905"/>
        <v>0</v>
      </c>
      <c r="CE331" s="13">
        <f t="shared" si="906"/>
        <v>0</v>
      </c>
      <c r="CF331" s="13">
        <f t="shared" si="907"/>
        <v>0</v>
      </c>
      <c r="CG331" s="13">
        <f t="shared" si="908"/>
        <v>0</v>
      </c>
      <c r="CH331" s="13">
        <f t="shared" si="909"/>
        <v>0</v>
      </c>
      <c r="CI331" s="13">
        <f t="shared" si="910"/>
        <v>0</v>
      </c>
      <c r="CJ331" s="13">
        <f t="shared" si="911"/>
        <v>0</v>
      </c>
      <c r="CK331" s="13">
        <f t="shared" si="912"/>
        <v>0</v>
      </c>
      <c r="CL331" s="13">
        <f t="shared" si="913"/>
        <v>0</v>
      </c>
      <c r="CM331" s="13">
        <f t="shared" si="914"/>
        <v>0</v>
      </c>
      <c r="CN331" s="13">
        <f t="shared" si="915"/>
        <v>0</v>
      </c>
      <c r="CO331" s="13">
        <f t="shared" si="916"/>
        <v>0</v>
      </c>
      <c r="CP331" s="13">
        <f t="shared" si="917"/>
        <v>0</v>
      </c>
      <c r="CQ331" s="13">
        <f t="shared" si="918"/>
        <v>0</v>
      </c>
      <c r="CR331" s="13">
        <f t="shared" si="919"/>
        <v>0</v>
      </c>
      <c r="CS331" s="13">
        <f t="shared" si="920"/>
        <v>0</v>
      </c>
      <c r="CT331" s="13">
        <f t="shared" si="921"/>
        <v>0</v>
      </c>
      <c r="CU331" s="13">
        <f t="shared" si="922"/>
        <v>0</v>
      </c>
      <c r="CV331" s="13">
        <f t="shared" si="923"/>
        <v>0</v>
      </c>
      <c r="CW331" s="13">
        <f t="shared" si="924"/>
        <v>0</v>
      </c>
      <c r="CX331" s="13">
        <f t="shared" si="925"/>
        <v>0</v>
      </c>
      <c r="CY331" s="13">
        <f t="shared" si="926"/>
        <v>0</v>
      </c>
      <c r="CZ331" s="13">
        <f t="shared" si="927"/>
        <v>0</v>
      </c>
      <c r="DA331" s="13">
        <f t="shared" si="928"/>
        <v>0</v>
      </c>
      <c r="DB331" s="13"/>
      <c r="DC331" s="13"/>
      <c r="DD331" s="13"/>
      <c r="DE331" s="13"/>
      <c r="DF331" s="13"/>
      <c r="DG331" s="13"/>
      <c r="DH331" s="13"/>
      <c r="DI331" s="13"/>
      <c r="DJ331" s="13"/>
      <c r="DK331" s="13"/>
      <c r="DL331" s="13"/>
      <c r="DM331" s="13"/>
      <c r="DN331" s="13"/>
      <c r="DO331" s="13"/>
      <c r="DP331" s="13"/>
      <c r="DQ331" s="13"/>
      <c r="DR331" s="13"/>
      <c r="DS331" s="13"/>
      <c r="DT331" s="13"/>
      <c r="DU331" s="13"/>
      <c r="DV331" s="13"/>
      <c r="DW331" s="13"/>
      <c r="DX331" s="13"/>
      <c r="DY331" s="13"/>
      <c r="DZ331" s="13"/>
      <c r="EA331" s="13"/>
      <c r="EB331" s="13"/>
      <c r="EC331" s="13"/>
      <c r="ED331" s="13"/>
      <c r="EE331" s="13"/>
      <c r="EF331" s="13"/>
      <c r="EG331" s="13"/>
      <c r="EH331" s="13"/>
      <c r="EI331" s="13"/>
      <c r="EJ331" s="13"/>
      <c r="EK331" s="13"/>
      <c r="EL331" s="13"/>
      <c r="EM331" s="13"/>
      <c r="EN331" s="13"/>
      <c r="EO331" s="13"/>
      <c r="EP331" s="13"/>
      <c r="EQ331" s="13"/>
      <c r="ER331" s="13"/>
      <c r="ES331" s="13"/>
      <c r="ET331" s="13"/>
      <c r="EU331" s="13"/>
      <c r="EV331" s="13"/>
      <c r="EW331" s="13"/>
      <c r="EX331" s="13"/>
      <c r="EY331" s="13"/>
      <c r="EZ331" s="13"/>
      <c r="FA331" s="13"/>
      <c r="FB331" s="13"/>
      <c r="FC331" s="13"/>
      <c r="FD331" s="13"/>
      <c r="FE331" s="13"/>
      <c r="FF331" s="13"/>
      <c r="FG331" s="13"/>
      <c r="FH331" s="13"/>
      <c r="FI331" s="13"/>
      <c r="FJ331" s="13"/>
      <c r="FK331" s="13"/>
      <c r="FL331" s="13"/>
      <c r="FM331" s="13"/>
      <c r="FN331" s="13"/>
      <c r="FO331" s="13"/>
      <c r="FP331" s="13"/>
      <c r="FQ331" s="13"/>
      <c r="FR331" s="13"/>
      <c r="FS331" s="13"/>
      <c r="FT331" s="13"/>
      <c r="FU331" s="13"/>
      <c r="FV331" s="13"/>
      <c r="FW331" s="13"/>
      <c r="FX331" s="13"/>
      <c r="FY331" s="13"/>
      <c r="FZ331" s="13"/>
      <c r="GA331" s="13"/>
      <c r="GB331" s="13"/>
      <c r="GC331" s="13"/>
      <c r="GD331" s="13"/>
      <c r="GE331" s="13"/>
      <c r="GF331" s="13"/>
      <c r="GG331" s="13"/>
      <c r="GH331" s="30">
        <f t="shared" si="930"/>
        <v>1</v>
      </c>
    </row>
    <row r="332" spans="1:190">
      <c r="A332" s="2">
        <f>'database including 834 studies'!A332</f>
        <v>331</v>
      </c>
      <c r="B332" s="2">
        <f>'database including 834 studies'!J332</f>
        <v>1</v>
      </c>
      <c r="C332" s="2">
        <f>'database including 834 studies'!K332</f>
        <v>2</v>
      </c>
      <c r="D332" s="2">
        <f>'database including 834 studies'!L332</f>
        <v>0</v>
      </c>
      <c r="E332" s="2">
        <f>'database including 834 studies'!M332</f>
        <v>1</v>
      </c>
      <c r="F332" s="2">
        <f>'database including 834 studies'!N332</f>
        <v>1</v>
      </c>
      <c r="G332" s="2">
        <f>'database including 834 studies'!O332</f>
        <v>0</v>
      </c>
      <c r="H332" s="2">
        <f>'database including 834 studies'!P332</f>
        <v>0</v>
      </c>
      <c r="I332" s="2">
        <f>'database including 834 studies'!Q332</f>
        <v>0</v>
      </c>
      <c r="J332" s="2">
        <f>'database including 834 studies'!R332</f>
        <v>2015</v>
      </c>
      <c r="V332" s="13">
        <f t="shared" si="845"/>
        <v>0</v>
      </c>
      <c r="W332" s="13">
        <f t="shared" si="846"/>
        <v>0</v>
      </c>
      <c r="X332" s="13">
        <f t="shared" si="847"/>
        <v>0</v>
      </c>
      <c r="Y332" s="13">
        <f t="shared" si="848"/>
        <v>0</v>
      </c>
      <c r="Z332" s="13">
        <f t="shared" si="849"/>
        <v>0</v>
      </c>
      <c r="AA332" s="13">
        <f t="shared" si="850"/>
        <v>0</v>
      </c>
      <c r="AB332" s="13">
        <f t="shared" si="851"/>
        <v>0</v>
      </c>
      <c r="AC332" s="13">
        <f t="shared" si="852"/>
        <v>0</v>
      </c>
      <c r="AD332" s="13">
        <f t="shared" si="853"/>
        <v>0</v>
      </c>
      <c r="AE332" s="13">
        <f t="shared" si="854"/>
        <v>0</v>
      </c>
      <c r="AF332" s="13">
        <f t="shared" si="855"/>
        <v>0</v>
      </c>
      <c r="AG332" s="13">
        <f t="shared" si="856"/>
        <v>0</v>
      </c>
      <c r="AH332" s="13">
        <f t="shared" si="857"/>
        <v>0</v>
      </c>
      <c r="AI332" s="13">
        <f t="shared" si="858"/>
        <v>0</v>
      </c>
      <c r="AJ332" s="13">
        <f t="shared" si="859"/>
        <v>0</v>
      </c>
      <c r="AK332" s="13">
        <f t="shared" si="860"/>
        <v>0</v>
      </c>
      <c r="AL332" s="13">
        <f t="shared" si="861"/>
        <v>0</v>
      </c>
      <c r="AM332" s="13">
        <f t="shared" si="862"/>
        <v>0</v>
      </c>
      <c r="AN332" s="13">
        <f t="shared" si="863"/>
        <v>0</v>
      </c>
      <c r="AO332" s="13">
        <f t="shared" si="864"/>
        <v>0</v>
      </c>
      <c r="AP332" s="13">
        <f t="shared" si="865"/>
        <v>0</v>
      </c>
      <c r="AQ332" s="13">
        <f t="shared" si="866"/>
        <v>0</v>
      </c>
      <c r="AR332" s="13">
        <f t="shared" si="867"/>
        <v>0</v>
      </c>
      <c r="AS332" s="13">
        <f t="shared" si="868"/>
        <v>0</v>
      </c>
      <c r="AT332" s="13">
        <f t="shared" si="869"/>
        <v>0</v>
      </c>
      <c r="AU332" s="13">
        <f t="shared" si="870"/>
        <v>0</v>
      </c>
      <c r="AV332" s="13">
        <f t="shared" si="871"/>
        <v>0</v>
      </c>
      <c r="AW332" s="13">
        <f t="shared" si="872"/>
        <v>0</v>
      </c>
      <c r="AX332" s="13">
        <f t="shared" si="873"/>
        <v>1</v>
      </c>
      <c r="AY332" s="13">
        <f t="shared" si="874"/>
        <v>0</v>
      </c>
      <c r="AZ332" s="13">
        <f t="shared" si="875"/>
        <v>0</v>
      </c>
      <c r="BA332" s="13">
        <f t="shared" si="876"/>
        <v>0</v>
      </c>
      <c r="BB332" s="13">
        <f t="shared" si="877"/>
        <v>0</v>
      </c>
      <c r="BC332" s="13">
        <f t="shared" si="878"/>
        <v>0</v>
      </c>
      <c r="BD332" s="13">
        <f t="shared" si="879"/>
        <v>0</v>
      </c>
      <c r="BE332" s="13">
        <f t="shared" si="880"/>
        <v>0</v>
      </c>
      <c r="BF332" s="13">
        <f t="shared" si="881"/>
        <v>0</v>
      </c>
      <c r="BG332" s="13">
        <f t="shared" si="882"/>
        <v>0</v>
      </c>
      <c r="BH332" s="13">
        <f t="shared" si="883"/>
        <v>0</v>
      </c>
      <c r="BI332" s="13">
        <f t="shared" si="884"/>
        <v>0</v>
      </c>
      <c r="BJ332" s="13">
        <f t="shared" si="885"/>
        <v>0</v>
      </c>
      <c r="BK332" s="13">
        <f t="shared" si="886"/>
        <v>0</v>
      </c>
      <c r="BL332" s="13">
        <f t="shared" si="887"/>
        <v>0</v>
      </c>
      <c r="BM332" s="13">
        <f t="shared" si="888"/>
        <v>0</v>
      </c>
      <c r="BN332" s="13">
        <f t="shared" si="889"/>
        <v>0</v>
      </c>
      <c r="BO332" s="13">
        <f t="shared" si="890"/>
        <v>0</v>
      </c>
      <c r="BP332" s="13">
        <f t="shared" si="891"/>
        <v>0</v>
      </c>
      <c r="BQ332" s="13">
        <f t="shared" si="892"/>
        <v>0</v>
      </c>
      <c r="BR332" s="13">
        <f t="shared" si="893"/>
        <v>0</v>
      </c>
      <c r="BS332" s="13">
        <f t="shared" si="894"/>
        <v>0</v>
      </c>
      <c r="BT332" s="13">
        <f t="shared" si="895"/>
        <v>0</v>
      </c>
      <c r="BU332" s="13">
        <f t="shared" si="896"/>
        <v>0</v>
      </c>
      <c r="BV332" s="13">
        <f t="shared" si="897"/>
        <v>0</v>
      </c>
      <c r="BW332" s="13">
        <f t="shared" si="898"/>
        <v>0</v>
      </c>
      <c r="BX332" s="13">
        <f t="shared" si="899"/>
        <v>0</v>
      </c>
      <c r="BY332" s="13">
        <f t="shared" si="900"/>
        <v>0</v>
      </c>
      <c r="BZ332" s="13">
        <f t="shared" si="901"/>
        <v>0</v>
      </c>
      <c r="CA332" s="13">
        <f t="shared" si="902"/>
        <v>0</v>
      </c>
      <c r="CB332" s="13">
        <f t="shared" si="903"/>
        <v>0</v>
      </c>
      <c r="CC332" s="13">
        <f t="shared" si="904"/>
        <v>0</v>
      </c>
      <c r="CD332" s="13">
        <f t="shared" si="905"/>
        <v>0</v>
      </c>
      <c r="CE332" s="13">
        <f t="shared" si="906"/>
        <v>0</v>
      </c>
      <c r="CF332" s="13">
        <f t="shared" si="907"/>
        <v>0</v>
      </c>
      <c r="CG332" s="13">
        <f t="shared" si="908"/>
        <v>0</v>
      </c>
      <c r="CH332" s="13">
        <f t="shared" si="909"/>
        <v>0</v>
      </c>
      <c r="CI332" s="13">
        <f t="shared" si="910"/>
        <v>0</v>
      </c>
      <c r="CJ332" s="13">
        <f t="shared" si="911"/>
        <v>0</v>
      </c>
      <c r="CK332" s="13">
        <f t="shared" si="912"/>
        <v>0</v>
      </c>
      <c r="CL332" s="13">
        <f t="shared" si="913"/>
        <v>0</v>
      </c>
      <c r="CM332" s="13">
        <f t="shared" si="914"/>
        <v>0</v>
      </c>
      <c r="CN332" s="13">
        <f t="shared" si="915"/>
        <v>0</v>
      </c>
      <c r="CO332" s="13">
        <f t="shared" si="916"/>
        <v>0</v>
      </c>
      <c r="CP332" s="13">
        <f t="shared" si="917"/>
        <v>0</v>
      </c>
      <c r="CQ332" s="13">
        <f t="shared" si="918"/>
        <v>0</v>
      </c>
      <c r="CR332" s="13">
        <f t="shared" si="919"/>
        <v>0</v>
      </c>
      <c r="CS332" s="13">
        <f t="shared" si="920"/>
        <v>0</v>
      </c>
      <c r="CT332" s="13">
        <f t="shared" si="921"/>
        <v>0</v>
      </c>
      <c r="CU332" s="13">
        <f t="shared" si="922"/>
        <v>0</v>
      </c>
      <c r="CV332" s="13">
        <f t="shared" si="923"/>
        <v>0</v>
      </c>
      <c r="CW332" s="13">
        <f t="shared" si="924"/>
        <v>0</v>
      </c>
      <c r="CX332" s="13">
        <f t="shared" si="925"/>
        <v>0</v>
      </c>
      <c r="CY332" s="13">
        <f t="shared" si="926"/>
        <v>0</v>
      </c>
      <c r="CZ332" s="13">
        <f t="shared" si="927"/>
        <v>0</v>
      </c>
      <c r="DA332" s="13">
        <f t="shared" si="928"/>
        <v>0</v>
      </c>
      <c r="DB332" s="13"/>
      <c r="DC332" s="13"/>
      <c r="DD332" s="13"/>
      <c r="DE332" s="13"/>
      <c r="DF332" s="13"/>
      <c r="DG332" s="13"/>
      <c r="DH332" s="13"/>
      <c r="DI332" s="13"/>
      <c r="DJ332" s="13"/>
      <c r="DK332" s="13"/>
      <c r="DL332" s="13"/>
      <c r="DM332" s="13"/>
      <c r="DN332" s="13"/>
      <c r="DO332" s="13"/>
      <c r="DP332" s="13"/>
      <c r="DQ332" s="13"/>
      <c r="DR332" s="13"/>
      <c r="DS332" s="13"/>
      <c r="DT332" s="13"/>
      <c r="DU332" s="13"/>
      <c r="DV332" s="13"/>
      <c r="DW332" s="13"/>
      <c r="DX332" s="13"/>
      <c r="DY332" s="13"/>
      <c r="DZ332" s="13"/>
      <c r="EA332" s="13"/>
      <c r="EB332" s="13"/>
      <c r="EC332" s="13"/>
      <c r="ED332" s="13"/>
      <c r="EE332" s="13"/>
      <c r="EF332" s="13"/>
      <c r="EG332" s="13"/>
      <c r="EH332" s="13"/>
      <c r="EI332" s="13"/>
      <c r="EJ332" s="13"/>
      <c r="EK332" s="13"/>
      <c r="EL332" s="13"/>
      <c r="EM332" s="13"/>
      <c r="EN332" s="13"/>
      <c r="EO332" s="13"/>
      <c r="EP332" s="13"/>
      <c r="EQ332" s="13"/>
      <c r="ER332" s="13"/>
      <c r="ES332" s="13"/>
      <c r="ET332" s="13"/>
      <c r="EU332" s="13"/>
      <c r="EV332" s="13"/>
      <c r="EW332" s="13"/>
      <c r="EX332" s="13"/>
      <c r="EY332" s="13"/>
      <c r="EZ332" s="13"/>
      <c r="FA332" s="13"/>
      <c r="FB332" s="13"/>
      <c r="FC332" s="13"/>
      <c r="FD332" s="13"/>
      <c r="FE332" s="13"/>
      <c r="FF332" s="13"/>
      <c r="FG332" s="13"/>
      <c r="FH332" s="13"/>
      <c r="FI332" s="13"/>
      <c r="FJ332" s="13"/>
      <c r="FK332" s="13"/>
      <c r="FL332" s="13"/>
      <c r="FM332" s="13"/>
      <c r="FN332" s="13"/>
      <c r="FO332" s="13"/>
      <c r="FP332" s="13"/>
      <c r="FQ332" s="13"/>
      <c r="FR332" s="13"/>
      <c r="FS332" s="13"/>
      <c r="FT332" s="13"/>
      <c r="FU332" s="13"/>
      <c r="FV332" s="13"/>
      <c r="FW332" s="13"/>
      <c r="FX332" s="13"/>
      <c r="FY332" s="13"/>
      <c r="FZ332" s="13"/>
      <c r="GA332" s="13"/>
      <c r="GB332" s="13"/>
      <c r="GC332" s="13"/>
      <c r="GD332" s="13"/>
      <c r="GE332" s="13"/>
      <c r="GF332" s="13"/>
      <c r="GG332" s="13"/>
      <c r="GH332" s="30">
        <f t="shared" si="930"/>
        <v>1</v>
      </c>
    </row>
    <row r="333" spans="1:190">
      <c r="A333" s="2">
        <f>'database including 834 studies'!A333</f>
        <v>332</v>
      </c>
      <c r="B333" s="2">
        <f>'database including 834 studies'!J333</f>
        <v>1</v>
      </c>
      <c r="C333" s="2">
        <f>'database including 834 studies'!K333</f>
        <v>2</v>
      </c>
      <c r="D333" s="2">
        <f>'database including 834 studies'!L333</f>
        <v>1</v>
      </c>
      <c r="E333" s="2">
        <f>'database including 834 studies'!M333</f>
        <v>1</v>
      </c>
      <c r="F333" s="2">
        <f>'database including 834 studies'!N333</f>
        <v>0</v>
      </c>
      <c r="G333" s="2">
        <f>'database including 834 studies'!O333</f>
        <v>0</v>
      </c>
      <c r="H333" s="2">
        <f>'database including 834 studies'!P333</f>
        <v>0</v>
      </c>
      <c r="I333" s="2">
        <f>'database including 834 studies'!Q333</f>
        <v>0</v>
      </c>
      <c r="J333" s="2">
        <f>'database including 834 studies'!R333</f>
        <v>2017</v>
      </c>
      <c r="V333" s="13">
        <f t="shared" si="845"/>
        <v>0</v>
      </c>
      <c r="W333" s="13">
        <f t="shared" si="846"/>
        <v>0</v>
      </c>
      <c r="X333" s="13">
        <f t="shared" si="847"/>
        <v>0</v>
      </c>
      <c r="Y333" s="13">
        <f t="shared" si="848"/>
        <v>0</v>
      </c>
      <c r="Z333" s="13">
        <f t="shared" si="849"/>
        <v>0</v>
      </c>
      <c r="AA333" s="13">
        <f t="shared" si="850"/>
        <v>0</v>
      </c>
      <c r="AB333" s="13">
        <f t="shared" si="851"/>
        <v>0</v>
      </c>
      <c r="AC333" s="13">
        <f t="shared" si="852"/>
        <v>0</v>
      </c>
      <c r="AD333" s="13">
        <f t="shared" si="853"/>
        <v>0</v>
      </c>
      <c r="AE333" s="13">
        <f t="shared" si="854"/>
        <v>0</v>
      </c>
      <c r="AF333" s="13">
        <f t="shared" si="855"/>
        <v>0</v>
      </c>
      <c r="AG333" s="13">
        <f t="shared" si="856"/>
        <v>0</v>
      </c>
      <c r="AH333" s="13">
        <f t="shared" si="857"/>
        <v>0</v>
      </c>
      <c r="AI333" s="13">
        <f t="shared" si="858"/>
        <v>0</v>
      </c>
      <c r="AJ333" s="13">
        <f t="shared" si="859"/>
        <v>0</v>
      </c>
      <c r="AK333" s="13">
        <f t="shared" si="860"/>
        <v>0</v>
      </c>
      <c r="AL333" s="13">
        <f t="shared" si="861"/>
        <v>0</v>
      </c>
      <c r="AM333" s="13">
        <f t="shared" si="862"/>
        <v>0</v>
      </c>
      <c r="AN333" s="13">
        <f t="shared" si="863"/>
        <v>0</v>
      </c>
      <c r="AO333" s="13">
        <f t="shared" si="864"/>
        <v>0</v>
      </c>
      <c r="AP333" s="13">
        <f t="shared" si="865"/>
        <v>0</v>
      </c>
      <c r="AQ333" s="13">
        <f t="shared" si="866"/>
        <v>0</v>
      </c>
      <c r="AR333" s="13">
        <f t="shared" si="867"/>
        <v>0</v>
      </c>
      <c r="AS333" s="13">
        <f t="shared" si="868"/>
        <v>0</v>
      </c>
      <c r="AT333" s="13">
        <f t="shared" si="869"/>
        <v>0</v>
      </c>
      <c r="AU333" s="13">
        <f t="shared" si="870"/>
        <v>0</v>
      </c>
      <c r="AV333" s="13">
        <f t="shared" si="871"/>
        <v>0</v>
      </c>
      <c r="AW333" s="13">
        <f t="shared" si="872"/>
        <v>0</v>
      </c>
      <c r="AX333" s="13">
        <f t="shared" si="873"/>
        <v>0</v>
      </c>
      <c r="AY333" s="13">
        <f t="shared" si="874"/>
        <v>0</v>
      </c>
      <c r="AZ333" s="13">
        <f t="shared" si="875"/>
        <v>1</v>
      </c>
      <c r="BA333" s="13">
        <f t="shared" si="876"/>
        <v>0</v>
      </c>
      <c r="BB333" s="13">
        <f t="shared" si="877"/>
        <v>0</v>
      </c>
      <c r="BC333" s="13">
        <f t="shared" si="878"/>
        <v>0</v>
      </c>
      <c r="BD333" s="13">
        <f t="shared" si="879"/>
        <v>0</v>
      </c>
      <c r="BE333" s="13">
        <f t="shared" si="880"/>
        <v>0</v>
      </c>
      <c r="BF333" s="13">
        <f t="shared" si="881"/>
        <v>0</v>
      </c>
      <c r="BG333" s="13">
        <f t="shared" si="882"/>
        <v>0</v>
      </c>
      <c r="BH333" s="13">
        <f t="shared" si="883"/>
        <v>0</v>
      </c>
      <c r="BI333" s="13">
        <f t="shared" si="884"/>
        <v>0</v>
      </c>
      <c r="BJ333" s="13">
        <f t="shared" si="885"/>
        <v>0</v>
      </c>
      <c r="BK333" s="13">
        <f t="shared" si="886"/>
        <v>0</v>
      </c>
      <c r="BL333" s="13">
        <f t="shared" si="887"/>
        <v>0</v>
      </c>
      <c r="BM333" s="13">
        <f t="shared" si="888"/>
        <v>0</v>
      </c>
      <c r="BN333" s="13">
        <f t="shared" si="889"/>
        <v>0</v>
      </c>
      <c r="BO333" s="13">
        <f t="shared" si="890"/>
        <v>0</v>
      </c>
      <c r="BP333" s="13">
        <f t="shared" si="891"/>
        <v>0</v>
      </c>
      <c r="BQ333" s="13">
        <f t="shared" si="892"/>
        <v>0</v>
      </c>
      <c r="BR333" s="13">
        <f t="shared" si="893"/>
        <v>0</v>
      </c>
      <c r="BS333" s="13">
        <f t="shared" si="894"/>
        <v>0</v>
      </c>
      <c r="BT333" s="13">
        <f t="shared" si="895"/>
        <v>0</v>
      </c>
      <c r="BU333" s="13">
        <f t="shared" si="896"/>
        <v>0</v>
      </c>
      <c r="BV333" s="13">
        <f t="shared" si="897"/>
        <v>0</v>
      </c>
      <c r="BW333" s="13">
        <f t="shared" si="898"/>
        <v>0</v>
      </c>
      <c r="BX333" s="13">
        <f t="shared" si="899"/>
        <v>0</v>
      </c>
      <c r="BY333" s="13">
        <f t="shared" si="900"/>
        <v>0</v>
      </c>
      <c r="BZ333" s="13">
        <f t="shared" si="901"/>
        <v>0</v>
      </c>
      <c r="CA333" s="13">
        <f t="shared" si="902"/>
        <v>0</v>
      </c>
      <c r="CB333" s="13">
        <f t="shared" si="903"/>
        <v>0</v>
      </c>
      <c r="CC333" s="13">
        <f t="shared" si="904"/>
        <v>0</v>
      </c>
      <c r="CD333" s="13">
        <f t="shared" si="905"/>
        <v>0</v>
      </c>
      <c r="CE333" s="13">
        <f t="shared" si="906"/>
        <v>0</v>
      </c>
      <c r="CF333" s="13">
        <f t="shared" si="907"/>
        <v>0</v>
      </c>
      <c r="CG333" s="13">
        <f t="shared" si="908"/>
        <v>0</v>
      </c>
      <c r="CH333" s="13">
        <f t="shared" si="909"/>
        <v>0</v>
      </c>
      <c r="CI333" s="13">
        <f t="shared" si="910"/>
        <v>0</v>
      </c>
      <c r="CJ333" s="13">
        <f t="shared" si="911"/>
        <v>0</v>
      </c>
      <c r="CK333" s="13">
        <f t="shared" si="912"/>
        <v>0</v>
      </c>
      <c r="CL333" s="13">
        <f t="shared" si="913"/>
        <v>0</v>
      </c>
      <c r="CM333" s="13">
        <f t="shared" si="914"/>
        <v>0</v>
      </c>
      <c r="CN333" s="13">
        <f t="shared" si="915"/>
        <v>0</v>
      </c>
      <c r="CO333" s="13">
        <f t="shared" si="916"/>
        <v>0</v>
      </c>
      <c r="CP333" s="13">
        <f t="shared" si="917"/>
        <v>0</v>
      </c>
      <c r="CQ333" s="13">
        <f t="shared" si="918"/>
        <v>0</v>
      </c>
      <c r="CR333" s="13">
        <f t="shared" si="919"/>
        <v>0</v>
      </c>
      <c r="CS333" s="13">
        <f t="shared" si="920"/>
        <v>0</v>
      </c>
      <c r="CT333" s="13">
        <f t="shared" si="921"/>
        <v>0</v>
      </c>
      <c r="CU333" s="13">
        <f t="shared" si="922"/>
        <v>0</v>
      </c>
      <c r="CV333" s="13">
        <f t="shared" si="923"/>
        <v>0</v>
      </c>
      <c r="CW333" s="13">
        <f t="shared" si="924"/>
        <v>0</v>
      </c>
      <c r="CX333" s="13">
        <f t="shared" si="925"/>
        <v>0</v>
      </c>
      <c r="CY333" s="13">
        <f t="shared" si="926"/>
        <v>0</v>
      </c>
      <c r="CZ333" s="13">
        <f t="shared" si="927"/>
        <v>0</v>
      </c>
      <c r="DA333" s="13">
        <f t="shared" si="928"/>
        <v>0</v>
      </c>
      <c r="DB333" s="13"/>
      <c r="DC333" s="13"/>
      <c r="DD333" s="13"/>
      <c r="DE333" s="13"/>
      <c r="DF333" s="13"/>
      <c r="DG333" s="13"/>
      <c r="DH333" s="13"/>
      <c r="DI333" s="13"/>
      <c r="DJ333" s="13"/>
      <c r="DK333" s="13"/>
      <c r="DL333" s="13"/>
      <c r="DM333" s="13"/>
      <c r="DN333" s="13"/>
      <c r="DO333" s="13"/>
      <c r="DP333" s="13"/>
      <c r="DQ333" s="13"/>
      <c r="DR333" s="13"/>
      <c r="DS333" s="13"/>
      <c r="DT333" s="13"/>
      <c r="DU333" s="13"/>
      <c r="DV333" s="13"/>
      <c r="DW333" s="13"/>
      <c r="DX333" s="13"/>
      <c r="DY333" s="13"/>
      <c r="DZ333" s="13"/>
      <c r="EA333" s="13"/>
      <c r="EB333" s="13"/>
      <c r="EC333" s="13"/>
      <c r="ED333" s="13"/>
      <c r="EE333" s="13"/>
      <c r="EF333" s="13"/>
      <c r="EG333" s="13"/>
      <c r="EH333" s="13"/>
      <c r="EI333" s="13"/>
      <c r="EJ333" s="13"/>
      <c r="EK333" s="13"/>
      <c r="EL333" s="13"/>
      <c r="EM333" s="13"/>
      <c r="EN333" s="13"/>
      <c r="EO333" s="13"/>
      <c r="EP333" s="13"/>
      <c r="EQ333" s="13"/>
      <c r="ER333" s="13"/>
      <c r="ES333" s="13"/>
      <c r="ET333" s="13"/>
      <c r="EU333" s="13"/>
      <c r="EV333" s="13"/>
      <c r="EW333" s="13"/>
      <c r="EX333" s="13"/>
      <c r="EY333" s="13"/>
      <c r="EZ333" s="13"/>
      <c r="FA333" s="13"/>
      <c r="FB333" s="13"/>
      <c r="FC333" s="13"/>
      <c r="FD333" s="13"/>
      <c r="FE333" s="13"/>
      <c r="FF333" s="13"/>
      <c r="FG333" s="13"/>
      <c r="FH333" s="13"/>
      <c r="FI333" s="13"/>
      <c r="FJ333" s="13"/>
      <c r="FK333" s="13"/>
      <c r="FL333" s="13"/>
      <c r="FM333" s="13"/>
      <c r="FN333" s="13"/>
      <c r="FO333" s="13"/>
      <c r="FP333" s="13"/>
      <c r="FQ333" s="13"/>
      <c r="FR333" s="13"/>
      <c r="FS333" s="13"/>
      <c r="FT333" s="13"/>
      <c r="FU333" s="13"/>
      <c r="FV333" s="13"/>
      <c r="FW333" s="13"/>
      <c r="FX333" s="13"/>
      <c r="FY333" s="13"/>
      <c r="FZ333" s="13"/>
      <c r="GA333" s="13"/>
      <c r="GB333" s="13"/>
      <c r="GC333" s="13"/>
      <c r="GD333" s="13"/>
      <c r="GE333" s="13"/>
      <c r="GF333" s="13"/>
      <c r="GG333" s="13"/>
      <c r="GH333" s="30">
        <f t="shared" si="930"/>
        <v>1</v>
      </c>
    </row>
    <row r="334" spans="1:190">
      <c r="A334" s="2">
        <f>'database including 834 studies'!A334</f>
        <v>333</v>
      </c>
      <c r="B334" s="2">
        <f>'database including 834 studies'!J334</f>
        <v>1</v>
      </c>
      <c r="C334" s="2">
        <f>'database including 834 studies'!K334</f>
        <v>2</v>
      </c>
      <c r="D334" s="2">
        <f>'database including 834 studies'!L334</f>
        <v>1</v>
      </c>
      <c r="E334" s="2">
        <f>'database including 834 studies'!M334</f>
        <v>1</v>
      </c>
      <c r="F334" s="2">
        <f>'database including 834 studies'!N334</f>
        <v>0</v>
      </c>
      <c r="G334" s="2">
        <f>'database including 834 studies'!O334</f>
        <v>0</v>
      </c>
      <c r="H334" s="2">
        <f>'database including 834 studies'!P334</f>
        <v>0</v>
      </c>
      <c r="I334" s="2">
        <f>'database including 834 studies'!Q334</f>
        <v>0</v>
      </c>
      <c r="J334" s="2">
        <f>'database including 834 studies'!R334</f>
        <v>2016</v>
      </c>
      <c r="V334" s="13">
        <f t="shared" si="845"/>
        <v>0</v>
      </c>
      <c r="W334" s="13">
        <f t="shared" si="846"/>
        <v>0</v>
      </c>
      <c r="X334" s="13">
        <f t="shared" si="847"/>
        <v>0</v>
      </c>
      <c r="Y334" s="13">
        <f t="shared" si="848"/>
        <v>0</v>
      </c>
      <c r="Z334" s="13">
        <f t="shared" si="849"/>
        <v>0</v>
      </c>
      <c r="AA334" s="13">
        <f t="shared" si="850"/>
        <v>0</v>
      </c>
      <c r="AB334" s="13">
        <f t="shared" si="851"/>
        <v>0</v>
      </c>
      <c r="AC334" s="13">
        <f t="shared" si="852"/>
        <v>0</v>
      </c>
      <c r="AD334" s="13">
        <f t="shared" si="853"/>
        <v>0</v>
      </c>
      <c r="AE334" s="13">
        <f t="shared" si="854"/>
        <v>0</v>
      </c>
      <c r="AF334" s="13">
        <f t="shared" si="855"/>
        <v>0</v>
      </c>
      <c r="AG334" s="13">
        <f t="shared" si="856"/>
        <v>0</v>
      </c>
      <c r="AH334" s="13">
        <f t="shared" si="857"/>
        <v>0</v>
      </c>
      <c r="AI334" s="13">
        <f t="shared" si="858"/>
        <v>0</v>
      </c>
      <c r="AJ334" s="13">
        <f t="shared" si="859"/>
        <v>0</v>
      </c>
      <c r="AK334" s="13">
        <f t="shared" si="860"/>
        <v>0</v>
      </c>
      <c r="AL334" s="13">
        <f t="shared" si="861"/>
        <v>0</v>
      </c>
      <c r="AM334" s="13">
        <f t="shared" si="862"/>
        <v>0</v>
      </c>
      <c r="AN334" s="13">
        <f t="shared" si="863"/>
        <v>0</v>
      </c>
      <c r="AO334" s="13">
        <f t="shared" si="864"/>
        <v>0</v>
      </c>
      <c r="AP334" s="13">
        <f t="shared" si="865"/>
        <v>0</v>
      </c>
      <c r="AQ334" s="13">
        <f t="shared" si="866"/>
        <v>0</v>
      </c>
      <c r="AR334" s="13">
        <f t="shared" si="867"/>
        <v>0</v>
      </c>
      <c r="AS334" s="13">
        <f t="shared" si="868"/>
        <v>0</v>
      </c>
      <c r="AT334" s="13">
        <f t="shared" si="869"/>
        <v>0</v>
      </c>
      <c r="AU334" s="13">
        <f t="shared" si="870"/>
        <v>0</v>
      </c>
      <c r="AV334" s="13">
        <f t="shared" si="871"/>
        <v>0</v>
      </c>
      <c r="AW334" s="13">
        <f t="shared" si="872"/>
        <v>0</v>
      </c>
      <c r="AX334" s="13">
        <f t="shared" si="873"/>
        <v>0</v>
      </c>
      <c r="AY334" s="13">
        <f t="shared" si="874"/>
        <v>1</v>
      </c>
      <c r="AZ334" s="13">
        <f t="shared" si="875"/>
        <v>0</v>
      </c>
      <c r="BA334" s="13">
        <f t="shared" si="876"/>
        <v>0</v>
      </c>
      <c r="BB334" s="13">
        <f t="shared" si="877"/>
        <v>0</v>
      </c>
      <c r="BC334" s="13">
        <f t="shared" si="878"/>
        <v>0</v>
      </c>
      <c r="BD334" s="13">
        <f t="shared" si="879"/>
        <v>0</v>
      </c>
      <c r="BE334" s="13">
        <f t="shared" si="880"/>
        <v>0</v>
      </c>
      <c r="BF334" s="13">
        <f t="shared" si="881"/>
        <v>0</v>
      </c>
      <c r="BG334" s="13">
        <f t="shared" si="882"/>
        <v>0</v>
      </c>
      <c r="BH334" s="13">
        <f t="shared" si="883"/>
        <v>0</v>
      </c>
      <c r="BI334" s="13">
        <f t="shared" si="884"/>
        <v>0</v>
      </c>
      <c r="BJ334" s="13">
        <f t="shared" si="885"/>
        <v>0</v>
      </c>
      <c r="BK334" s="13">
        <f t="shared" si="886"/>
        <v>0</v>
      </c>
      <c r="BL334" s="13">
        <f t="shared" si="887"/>
        <v>0</v>
      </c>
      <c r="BM334" s="13">
        <f t="shared" si="888"/>
        <v>0</v>
      </c>
      <c r="BN334" s="13">
        <f t="shared" si="889"/>
        <v>0</v>
      </c>
      <c r="BO334" s="13">
        <f t="shared" si="890"/>
        <v>0</v>
      </c>
      <c r="BP334" s="13">
        <f t="shared" si="891"/>
        <v>0</v>
      </c>
      <c r="BQ334" s="13">
        <f t="shared" si="892"/>
        <v>0</v>
      </c>
      <c r="BR334" s="13">
        <f t="shared" si="893"/>
        <v>0</v>
      </c>
      <c r="BS334" s="13">
        <f t="shared" si="894"/>
        <v>0</v>
      </c>
      <c r="BT334" s="13">
        <f t="shared" si="895"/>
        <v>0</v>
      </c>
      <c r="BU334" s="13">
        <f t="shared" si="896"/>
        <v>0</v>
      </c>
      <c r="BV334" s="13">
        <f t="shared" si="897"/>
        <v>0</v>
      </c>
      <c r="BW334" s="13">
        <f t="shared" si="898"/>
        <v>0</v>
      </c>
      <c r="BX334" s="13">
        <f t="shared" si="899"/>
        <v>0</v>
      </c>
      <c r="BY334" s="13">
        <f t="shared" si="900"/>
        <v>0</v>
      </c>
      <c r="BZ334" s="13">
        <f t="shared" si="901"/>
        <v>0</v>
      </c>
      <c r="CA334" s="13">
        <f t="shared" si="902"/>
        <v>0</v>
      </c>
      <c r="CB334" s="13">
        <f t="shared" si="903"/>
        <v>0</v>
      </c>
      <c r="CC334" s="13">
        <f t="shared" si="904"/>
        <v>0</v>
      </c>
      <c r="CD334" s="13">
        <f t="shared" si="905"/>
        <v>0</v>
      </c>
      <c r="CE334" s="13">
        <f t="shared" si="906"/>
        <v>0</v>
      </c>
      <c r="CF334" s="13">
        <f t="shared" si="907"/>
        <v>0</v>
      </c>
      <c r="CG334" s="13">
        <f t="shared" si="908"/>
        <v>0</v>
      </c>
      <c r="CH334" s="13">
        <f t="shared" si="909"/>
        <v>0</v>
      </c>
      <c r="CI334" s="13">
        <f t="shared" si="910"/>
        <v>0</v>
      </c>
      <c r="CJ334" s="13">
        <f t="shared" si="911"/>
        <v>0</v>
      </c>
      <c r="CK334" s="13">
        <f t="shared" si="912"/>
        <v>0</v>
      </c>
      <c r="CL334" s="13">
        <f t="shared" si="913"/>
        <v>0</v>
      </c>
      <c r="CM334" s="13">
        <f t="shared" si="914"/>
        <v>0</v>
      </c>
      <c r="CN334" s="13">
        <f t="shared" si="915"/>
        <v>0</v>
      </c>
      <c r="CO334" s="13">
        <f t="shared" si="916"/>
        <v>0</v>
      </c>
      <c r="CP334" s="13">
        <f t="shared" si="917"/>
        <v>0</v>
      </c>
      <c r="CQ334" s="13">
        <f t="shared" si="918"/>
        <v>0</v>
      </c>
      <c r="CR334" s="13">
        <f t="shared" si="919"/>
        <v>0</v>
      </c>
      <c r="CS334" s="13">
        <f t="shared" si="920"/>
        <v>0</v>
      </c>
      <c r="CT334" s="13">
        <f t="shared" si="921"/>
        <v>0</v>
      </c>
      <c r="CU334" s="13">
        <f t="shared" si="922"/>
        <v>0</v>
      </c>
      <c r="CV334" s="13">
        <f t="shared" si="923"/>
        <v>0</v>
      </c>
      <c r="CW334" s="13">
        <f t="shared" si="924"/>
        <v>0</v>
      </c>
      <c r="CX334" s="13">
        <f t="shared" si="925"/>
        <v>0</v>
      </c>
      <c r="CY334" s="13">
        <f t="shared" si="926"/>
        <v>0</v>
      </c>
      <c r="CZ334" s="13">
        <f t="shared" si="927"/>
        <v>0</v>
      </c>
      <c r="DA334" s="13">
        <f t="shared" si="928"/>
        <v>0</v>
      </c>
      <c r="DB334" s="13"/>
      <c r="DC334" s="13"/>
      <c r="DD334" s="13"/>
      <c r="DE334" s="13"/>
      <c r="DF334" s="13"/>
      <c r="DG334" s="13"/>
      <c r="DH334" s="13"/>
      <c r="DI334" s="13"/>
      <c r="DJ334" s="13"/>
      <c r="DK334" s="13"/>
      <c r="DL334" s="13"/>
      <c r="DM334" s="13"/>
      <c r="DN334" s="13"/>
      <c r="DO334" s="13"/>
      <c r="DP334" s="13"/>
      <c r="DQ334" s="13"/>
      <c r="DR334" s="13"/>
      <c r="DS334" s="13"/>
      <c r="DT334" s="13"/>
      <c r="DU334" s="13"/>
      <c r="DV334" s="13"/>
      <c r="DW334" s="13"/>
      <c r="DX334" s="13"/>
      <c r="DY334" s="13"/>
      <c r="DZ334" s="13"/>
      <c r="EA334" s="13"/>
      <c r="EB334" s="13"/>
      <c r="EC334" s="13"/>
      <c r="ED334" s="13"/>
      <c r="EE334" s="13"/>
      <c r="EF334" s="13"/>
      <c r="EG334" s="13"/>
      <c r="EH334" s="13"/>
      <c r="EI334" s="13"/>
      <c r="EJ334" s="13"/>
      <c r="EK334" s="13"/>
      <c r="EL334" s="13"/>
      <c r="EM334" s="13"/>
      <c r="EN334" s="13"/>
      <c r="EO334" s="13"/>
      <c r="EP334" s="13"/>
      <c r="EQ334" s="13"/>
      <c r="ER334" s="13"/>
      <c r="ES334" s="13"/>
      <c r="ET334" s="13"/>
      <c r="EU334" s="13"/>
      <c r="EV334" s="13"/>
      <c r="EW334" s="13"/>
      <c r="EX334" s="13"/>
      <c r="EY334" s="13"/>
      <c r="EZ334" s="13"/>
      <c r="FA334" s="13"/>
      <c r="FB334" s="13"/>
      <c r="FC334" s="13"/>
      <c r="FD334" s="13"/>
      <c r="FE334" s="13"/>
      <c r="FF334" s="13"/>
      <c r="FG334" s="13"/>
      <c r="FH334" s="13"/>
      <c r="FI334" s="13"/>
      <c r="FJ334" s="13"/>
      <c r="FK334" s="13"/>
      <c r="FL334" s="13"/>
      <c r="FM334" s="13"/>
      <c r="FN334" s="13"/>
      <c r="FO334" s="13"/>
      <c r="FP334" s="13"/>
      <c r="FQ334" s="13"/>
      <c r="FR334" s="13"/>
      <c r="FS334" s="13"/>
      <c r="FT334" s="13"/>
      <c r="FU334" s="13"/>
      <c r="FV334" s="13"/>
      <c r="FW334" s="13"/>
      <c r="FX334" s="13"/>
      <c r="FY334" s="13"/>
      <c r="FZ334" s="13"/>
      <c r="GA334" s="13"/>
      <c r="GB334" s="13"/>
      <c r="GC334" s="13"/>
      <c r="GD334" s="13"/>
      <c r="GE334" s="13"/>
      <c r="GF334" s="13"/>
      <c r="GG334" s="13"/>
      <c r="GH334" s="30">
        <f t="shared" si="930"/>
        <v>1</v>
      </c>
    </row>
    <row r="335" spans="1:190">
      <c r="A335" s="2">
        <f>'database including 834 studies'!A335</f>
        <v>334</v>
      </c>
      <c r="B335" s="2">
        <f>'database including 834 studies'!J335</f>
        <v>1</v>
      </c>
      <c r="C335" s="2">
        <f>'database including 834 studies'!K335</f>
        <v>2</v>
      </c>
      <c r="D335" s="2">
        <f>'database including 834 studies'!L335</f>
        <v>1</v>
      </c>
      <c r="E335" s="2">
        <f>'database including 834 studies'!M335</f>
        <v>1</v>
      </c>
      <c r="F335" s="2">
        <f>'database including 834 studies'!N335</f>
        <v>0</v>
      </c>
      <c r="G335" s="2">
        <f>'database including 834 studies'!O335</f>
        <v>0</v>
      </c>
      <c r="H335" s="2">
        <f>'database including 834 studies'!P335</f>
        <v>0</v>
      </c>
      <c r="I335" s="2">
        <f>'database including 834 studies'!Q335</f>
        <v>0</v>
      </c>
      <c r="J335" s="2">
        <f>'database including 834 studies'!R335</f>
        <v>2021</v>
      </c>
      <c r="V335" s="13">
        <f t="shared" si="845"/>
        <v>0</v>
      </c>
      <c r="W335" s="13">
        <f t="shared" si="846"/>
        <v>0</v>
      </c>
      <c r="X335" s="13">
        <f t="shared" si="847"/>
        <v>0</v>
      </c>
      <c r="Y335" s="13">
        <f t="shared" si="848"/>
        <v>0</v>
      </c>
      <c r="Z335" s="13">
        <f t="shared" si="849"/>
        <v>0</v>
      </c>
      <c r="AA335" s="13">
        <f t="shared" si="850"/>
        <v>0</v>
      </c>
      <c r="AB335" s="13">
        <f t="shared" si="851"/>
        <v>0</v>
      </c>
      <c r="AC335" s="13">
        <f t="shared" si="852"/>
        <v>0</v>
      </c>
      <c r="AD335" s="13">
        <f t="shared" si="853"/>
        <v>0</v>
      </c>
      <c r="AE335" s="13">
        <f t="shared" si="854"/>
        <v>0</v>
      </c>
      <c r="AF335" s="13">
        <f t="shared" si="855"/>
        <v>0</v>
      </c>
      <c r="AG335" s="13">
        <f t="shared" si="856"/>
        <v>0</v>
      </c>
      <c r="AH335" s="13">
        <f t="shared" si="857"/>
        <v>0</v>
      </c>
      <c r="AI335" s="13">
        <f t="shared" si="858"/>
        <v>0</v>
      </c>
      <c r="AJ335" s="13">
        <f t="shared" si="859"/>
        <v>0</v>
      </c>
      <c r="AK335" s="13">
        <f t="shared" si="860"/>
        <v>0</v>
      </c>
      <c r="AL335" s="13">
        <f t="shared" si="861"/>
        <v>0</v>
      </c>
      <c r="AM335" s="13">
        <f t="shared" si="862"/>
        <v>0</v>
      </c>
      <c r="AN335" s="13">
        <f t="shared" si="863"/>
        <v>0</v>
      </c>
      <c r="AO335" s="13">
        <f t="shared" si="864"/>
        <v>0</v>
      </c>
      <c r="AP335" s="13">
        <f t="shared" si="865"/>
        <v>0</v>
      </c>
      <c r="AQ335" s="13">
        <f t="shared" si="866"/>
        <v>0</v>
      </c>
      <c r="AR335" s="13">
        <f t="shared" si="867"/>
        <v>0</v>
      </c>
      <c r="AS335" s="13">
        <f t="shared" si="868"/>
        <v>0</v>
      </c>
      <c r="AT335" s="13">
        <f t="shared" si="869"/>
        <v>0</v>
      </c>
      <c r="AU335" s="13">
        <f t="shared" si="870"/>
        <v>0</v>
      </c>
      <c r="AV335" s="13">
        <f t="shared" si="871"/>
        <v>0</v>
      </c>
      <c r="AW335" s="13">
        <f t="shared" si="872"/>
        <v>0</v>
      </c>
      <c r="AX335" s="13">
        <f t="shared" si="873"/>
        <v>0</v>
      </c>
      <c r="AY335" s="13">
        <f t="shared" si="874"/>
        <v>0</v>
      </c>
      <c r="AZ335" s="13">
        <f t="shared" si="875"/>
        <v>0</v>
      </c>
      <c r="BA335" s="13">
        <f t="shared" si="876"/>
        <v>0</v>
      </c>
      <c r="BB335" s="13">
        <f t="shared" si="877"/>
        <v>0</v>
      </c>
      <c r="BC335" s="13">
        <f t="shared" si="878"/>
        <v>0</v>
      </c>
      <c r="BD335" s="13">
        <f t="shared" si="879"/>
        <v>1</v>
      </c>
      <c r="BE335" s="13">
        <f t="shared" si="880"/>
        <v>0</v>
      </c>
      <c r="BF335" s="13">
        <f t="shared" si="881"/>
        <v>0</v>
      </c>
      <c r="BG335" s="13">
        <f t="shared" si="882"/>
        <v>0</v>
      </c>
      <c r="BH335" s="13">
        <f t="shared" si="883"/>
        <v>0</v>
      </c>
      <c r="BI335" s="13">
        <f t="shared" si="884"/>
        <v>0</v>
      </c>
      <c r="BJ335" s="13">
        <f t="shared" si="885"/>
        <v>0</v>
      </c>
      <c r="BK335" s="13">
        <f t="shared" si="886"/>
        <v>0</v>
      </c>
      <c r="BL335" s="13">
        <f t="shared" si="887"/>
        <v>0</v>
      </c>
      <c r="BM335" s="13">
        <f t="shared" si="888"/>
        <v>0</v>
      </c>
      <c r="BN335" s="13">
        <f t="shared" si="889"/>
        <v>0</v>
      </c>
      <c r="BO335" s="13">
        <f t="shared" si="890"/>
        <v>0</v>
      </c>
      <c r="BP335" s="13">
        <f t="shared" si="891"/>
        <v>0</v>
      </c>
      <c r="BQ335" s="13">
        <f t="shared" si="892"/>
        <v>0</v>
      </c>
      <c r="BR335" s="13">
        <f t="shared" si="893"/>
        <v>0</v>
      </c>
      <c r="BS335" s="13">
        <f t="shared" si="894"/>
        <v>0</v>
      </c>
      <c r="BT335" s="13">
        <f t="shared" si="895"/>
        <v>0</v>
      </c>
      <c r="BU335" s="13">
        <f t="shared" si="896"/>
        <v>0</v>
      </c>
      <c r="BV335" s="13">
        <f t="shared" si="897"/>
        <v>0</v>
      </c>
      <c r="BW335" s="13">
        <f t="shared" si="898"/>
        <v>0</v>
      </c>
      <c r="BX335" s="13">
        <f t="shared" si="899"/>
        <v>0</v>
      </c>
      <c r="BY335" s="13">
        <f t="shared" si="900"/>
        <v>0</v>
      </c>
      <c r="BZ335" s="13">
        <f t="shared" si="901"/>
        <v>0</v>
      </c>
      <c r="CA335" s="13">
        <f t="shared" si="902"/>
        <v>0</v>
      </c>
      <c r="CB335" s="13">
        <f t="shared" si="903"/>
        <v>0</v>
      </c>
      <c r="CC335" s="13">
        <f t="shared" si="904"/>
        <v>0</v>
      </c>
      <c r="CD335" s="13">
        <f t="shared" si="905"/>
        <v>0</v>
      </c>
      <c r="CE335" s="13">
        <f t="shared" si="906"/>
        <v>0</v>
      </c>
      <c r="CF335" s="13">
        <f t="shared" si="907"/>
        <v>0</v>
      </c>
      <c r="CG335" s="13">
        <f t="shared" si="908"/>
        <v>0</v>
      </c>
      <c r="CH335" s="13">
        <f t="shared" si="909"/>
        <v>0</v>
      </c>
      <c r="CI335" s="13">
        <f t="shared" si="910"/>
        <v>0</v>
      </c>
      <c r="CJ335" s="13">
        <f t="shared" si="911"/>
        <v>0</v>
      </c>
      <c r="CK335" s="13">
        <f t="shared" si="912"/>
        <v>0</v>
      </c>
      <c r="CL335" s="13">
        <f t="shared" si="913"/>
        <v>0</v>
      </c>
      <c r="CM335" s="13">
        <f t="shared" si="914"/>
        <v>0</v>
      </c>
      <c r="CN335" s="13">
        <f t="shared" si="915"/>
        <v>0</v>
      </c>
      <c r="CO335" s="13">
        <f t="shared" si="916"/>
        <v>0</v>
      </c>
      <c r="CP335" s="13">
        <f t="shared" si="917"/>
        <v>0</v>
      </c>
      <c r="CQ335" s="13">
        <f t="shared" si="918"/>
        <v>0</v>
      </c>
      <c r="CR335" s="13">
        <f t="shared" si="919"/>
        <v>0</v>
      </c>
      <c r="CS335" s="13">
        <f t="shared" si="920"/>
        <v>0</v>
      </c>
      <c r="CT335" s="13">
        <f t="shared" si="921"/>
        <v>0</v>
      </c>
      <c r="CU335" s="13">
        <f t="shared" si="922"/>
        <v>0</v>
      </c>
      <c r="CV335" s="13">
        <f t="shared" si="923"/>
        <v>0</v>
      </c>
      <c r="CW335" s="13">
        <f t="shared" si="924"/>
        <v>0</v>
      </c>
      <c r="CX335" s="13">
        <f t="shared" si="925"/>
        <v>0</v>
      </c>
      <c r="CY335" s="13">
        <f t="shared" si="926"/>
        <v>0</v>
      </c>
      <c r="CZ335" s="13">
        <f t="shared" si="927"/>
        <v>0</v>
      </c>
      <c r="DA335" s="13">
        <f t="shared" si="928"/>
        <v>0</v>
      </c>
      <c r="DB335" s="13"/>
      <c r="DC335" s="13"/>
      <c r="DD335" s="13"/>
      <c r="DE335" s="13"/>
      <c r="DF335" s="13"/>
      <c r="DG335" s="13"/>
      <c r="DH335" s="13"/>
      <c r="DI335" s="13"/>
      <c r="DJ335" s="13"/>
      <c r="DK335" s="13"/>
      <c r="DL335" s="13"/>
      <c r="DM335" s="13"/>
      <c r="DN335" s="13"/>
      <c r="DO335" s="13"/>
      <c r="DP335" s="13"/>
      <c r="DQ335" s="13"/>
      <c r="DR335" s="13"/>
      <c r="DS335" s="13"/>
      <c r="DT335" s="13"/>
      <c r="DU335" s="13"/>
      <c r="DV335" s="13"/>
      <c r="DW335" s="13"/>
      <c r="DX335" s="13"/>
      <c r="DY335" s="13"/>
      <c r="DZ335" s="13"/>
      <c r="EA335" s="13"/>
      <c r="EB335" s="13"/>
      <c r="EC335" s="13"/>
      <c r="ED335" s="13"/>
      <c r="EE335" s="13"/>
      <c r="EF335" s="13"/>
      <c r="EG335" s="13"/>
      <c r="EH335" s="13"/>
      <c r="EI335" s="13"/>
      <c r="EJ335" s="13"/>
      <c r="EK335" s="13"/>
      <c r="EL335" s="13"/>
      <c r="EM335" s="13"/>
      <c r="EN335" s="13"/>
      <c r="EO335" s="13"/>
      <c r="EP335" s="13"/>
      <c r="EQ335" s="13"/>
      <c r="ER335" s="13"/>
      <c r="ES335" s="13"/>
      <c r="ET335" s="13"/>
      <c r="EU335" s="13"/>
      <c r="EV335" s="13"/>
      <c r="EW335" s="13"/>
      <c r="EX335" s="13"/>
      <c r="EY335" s="13"/>
      <c r="EZ335" s="13"/>
      <c r="FA335" s="13"/>
      <c r="FB335" s="13"/>
      <c r="FC335" s="13"/>
      <c r="FD335" s="13"/>
      <c r="FE335" s="13"/>
      <c r="FF335" s="13"/>
      <c r="FG335" s="13"/>
      <c r="FH335" s="13"/>
      <c r="FI335" s="13"/>
      <c r="FJ335" s="13"/>
      <c r="FK335" s="13"/>
      <c r="FL335" s="13"/>
      <c r="FM335" s="13"/>
      <c r="FN335" s="13"/>
      <c r="FO335" s="13"/>
      <c r="FP335" s="13"/>
      <c r="FQ335" s="13"/>
      <c r="FR335" s="13"/>
      <c r="FS335" s="13"/>
      <c r="FT335" s="13"/>
      <c r="FU335" s="13"/>
      <c r="FV335" s="13"/>
      <c r="FW335" s="13"/>
      <c r="FX335" s="13"/>
      <c r="FY335" s="13"/>
      <c r="FZ335" s="13"/>
      <c r="GA335" s="13"/>
      <c r="GB335" s="13"/>
      <c r="GC335" s="13"/>
      <c r="GD335" s="13"/>
      <c r="GE335" s="13"/>
      <c r="GF335" s="13"/>
      <c r="GG335" s="13"/>
      <c r="GH335" s="30">
        <f t="shared" si="930"/>
        <v>1</v>
      </c>
    </row>
    <row r="336" spans="1:190">
      <c r="A336" s="2">
        <f>'database including 834 studies'!A336</f>
        <v>335</v>
      </c>
      <c r="B336" s="2">
        <f>'database including 834 studies'!J336</f>
        <v>1</v>
      </c>
      <c r="C336" s="2">
        <f>'database including 834 studies'!K336</f>
        <v>2</v>
      </c>
      <c r="D336" s="2">
        <f>'database including 834 studies'!L336</f>
        <v>1</v>
      </c>
      <c r="E336" s="2">
        <f>'database including 834 studies'!M336</f>
        <v>1</v>
      </c>
      <c r="F336" s="2">
        <f>'database including 834 studies'!N336</f>
        <v>0</v>
      </c>
      <c r="G336" s="2">
        <f>'database including 834 studies'!O336</f>
        <v>0</v>
      </c>
      <c r="H336" s="2">
        <f>'database including 834 studies'!P336</f>
        <v>0</v>
      </c>
      <c r="I336" s="2">
        <f>'database including 834 studies'!Q336</f>
        <v>0</v>
      </c>
      <c r="J336" s="2">
        <f>'database including 834 studies'!R336</f>
        <v>2022</v>
      </c>
      <c r="V336" s="13">
        <f t="shared" si="845"/>
        <v>0</v>
      </c>
      <c r="W336" s="13">
        <f t="shared" si="846"/>
        <v>0</v>
      </c>
      <c r="X336" s="13">
        <f t="shared" si="847"/>
        <v>0</v>
      </c>
      <c r="Y336" s="13">
        <f t="shared" si="848"/>
        <v>0</v>
      </c>
      <c r="Z336" s="13">
        <f t="shared" si="849"/>
        <v>0</v>
      </c>
      <c r="AA336" s="13">
        <f t="shared" si="850"/>
        <v>0</v>
      </c>
      <c r="AB336" s="13">
        <f t="shared" si="851"/>
        <v>0</v>
      </c>
      <c r="AC336" s="13">
        <f t="shared" si="852"/>
        <v>0</v>
      </c>
      <c r="AD336" s="13">
        <f t="shared" si="853"/>
        <v>0</v>
      </c>
      <c r="AE336" s="13">
        <f t="shared" si="854"/>
        <v>0</v>
      </c>
      <c r="AF336" s="13">
        <f t="shared" si="855"/>
        <v>0</v>
      </c>
      <c r="AG336" s="13">
        <f t="shared" si="856"/>
        <v>0</v>
      </c>
      <c r="AH336" s="13">
        <f t="shared" si="857"/>
        <v>0</v>
      </c>
      <c r="AI336" s="13">
        <f t="shared" si="858"/>
        <v>0</v>
      </c>
      <c r="AJ336" s="13">
        <f t="shared" si="859"/>
        <v>0</v>
      </c>
      <c r="AK336" s="13">
        <f t="shared" si="860"/>
        <v>0</v>
      </c>
      <c r="AL336" s="13">
        <f t="shared" si="861"/>
        <v>0</v>
      </c>
      <c r="AM336" s="13">
        <f t="shared" si="862"/>
        <v>0</v>
      </c>
      <c r="AN336" s="13">
        <f t="shared" si="863"/>
        <v>0</v>
      </c>
      <c r="AO336" s="13">
        <f t="shared" si="864"/>
        <v>0</v>
      </c>
      <c r="AP336" s="13">
        <f t="shared" si="865"/>
        <v>0</v>
      </c>
      <c r="AQ336" s="13">
        <f t="shared" si="866"/>
        <v>0</v>
      </c>
      <c r="AR336" s="13">
        <f t="shared" si="867"/>
        <v>0</v>
      </c>
      <c r="AS336" s="13">
        <f t="shared" si="868"/>
        <v>0</v>
      </c>
      <c r="AT336" s="13">
        <f t="shared" si="869"/>
        <v>0</v>
      </c>
      <c r="AU336" s="13">
        <f t="shared" si="870"/>
        <v>0</v>
      </c>
      <c r="AV336" s="13">
        <f t="shared" si="871"/>
        <v>0</v>
      </c>
      <c r="AW336" s="13">
        <f t="shared" si="872"/>
        <v>0</v>
      </c>
      <c r="AX336" s="13">
        <f t="shared" si="873"/>
        <v>0</v>
      </c>
      <c r="AY336" s="13">
        <f t="shared" si="874"/>
        <v>0</v>
      </c>
      <c r="AZ336" s="13">
        <f t="shared" si="875"/>
        <v>0</v>
      </c>
      <c r="BA336" s="13">
        <f t="shared" si="876"/>
        <v>0</v>
      </c>
      <c r="BB336" s="13">
        <f t="shared" si="877"/>
        <v>0</v>
      </c>
      <c r="BC336" s="13">
        <f t="shared" si="878"/>
        <v>0</v>
      </c>
      <c r="BD336" s="13">
        <f t="shared" si="879"/>
        <v>0</v>
      </c>
      <c r="BE336" s="13">
        <f t="shared" si="880"/>
        <v>1</v>
      </c>
      <c r="BF336" s="13">
        <f t="shared" si="881"/>
        <v>0</v>
      </c>
      <c r="BG336" s="13">
        <f t="shared" si="882"/>
        <v>0</v>
      </c>
      <c r="BH336" s="13">
        <f t="shared" si="883"/>
        <v>0</v>
      </c>
      <c r="BI336" s="13">
        <f t="shared" si="884"/>
        <v>0</v>
      </c>
      <c r="BJ336" s="13">
        <f t="shared" si="885"/>
        <v>0</v>
      </c>
      <c r="BK336" s="13">
        <f t="shared" si="886"/>
        <v>0</v>
      </c>
      <c r="BL336" s="13">
        <f t="shared" si="887"/>
        <v>0</v>
      </c>
      <c r="BM336" s="13">
        <f t="shared" si="888"/>
        <v>0</v>
      </c>
      <c r="BN336" s="13">
        <f t="shared" si="889"/>
        <v>0</v>
      </c>
      <c r="BO336" s="13">
        <f t="shared" si="890"/>
        <v>0</v>
      </c>
      <c r="BP336" s="13">
        <f t="shared" si="891"/>
        <v>0</v>
      </c>
      <c r="BQ336" s="13">
        <f t="shared" si="892"/>
        <v>0</v>
      </c>
      <c r="BR336" s="13">
        <f t="shared" si="893"/>
        <v>0</v>
      </c>
      <c r="BS336" s="13">
        <f t="shared" si="894"/>
        <v>0</v>
      </c>
      <c r="BT336" s="13">
        <f t="shared" si="895"/>
        <v>0</v>
      </c>
      <c r="BU336" s="13">
        <f t="shared" si="896"/>
        <v>0</v>
      </c>
      <c r="BV336" s="13">
        <f t="shared" si="897"/>
        <v>0</v>
      </c>
      <c r="BW336" s="13">
        <f t="shared" si="898"/>
        <v>0</v>
      </c>
      <c r="BX336" s="13">
        <f t="shared" si="899"/>
        <v>0</v>
      </c>
      <c r="BY336" s="13">
        <f t="shared" si="900"/>
        <v>0</v>
      </c>
      <c r="BZ336" s="13">
        <f t="shared" si="901"/>
        <v>0</v>
      </c>
      <c r="CA336" s="13">
        <f t="shared" si="902"/>
        <v>0</v>
      </c>
      <c r="CB336" s="13">
        <f t="shared" si="903"/>
        <v>0</v>
      </c>
      <c r="CC336" s="13">
        <f t="shared" si="904"/>
        <v>0</v>
      </c>
      <c r="CD336" s="13">
        <f t="shared" si="905"/>
        <v>0</v>
      </c>
      <c r="CE336" s="13">
        <f t="shared" si="906"/>
        <v>0</v>
      </c>
      <c r="CF336" s="13">
        <f t="shared" si="907"/>
        <v>0</v>
      </c>
      <c r="CG336" s="13">
        <f t="shared" si="908"/>
        <v>0</v>
      </c>
      <c r="CH336" s="13">
        <f t="shared" si="909"/>
        <v>0</v>
      </c>
      <c r="CI336" s="13">
        <f t="shared" si="910"/>
        <v>0</v>
      </c>
      <c r="CJ336" s="13">
        <f t="shared" si="911"/>
        <v>0</v>
      </c>
      <c r="CK336" s="13">
        <f t="shared" si="912"/>
        <v>0</v>
      </c>
      <c r="CL336" s="13">
        <f t="shared" si="913"/>
        <v>0</v>
      </c>
      <c r="CM336" s="13">
        <f t="shared" si="914"/>
        <v>0</v>
      </c>
      <c r="CN336" s="13">
        <f t="shared" si="915"/>
        <v>0</v>
      </c>
      <c r="CO336" s="13">
        <f t="shared" si="916"/>
        <v>0</v>
      </c>
      <c r="CP336" s="13">
        <f t="shared" si="917"/>
        <v>0</v>
      </c>
      <c r="CQ336" s="13">
        <f t="shared" si="918"/>
        <v>0</v>
      </c>
      <c r="CR336" s="13">
        <f t="shared" si="919"/>
        <v>0</v>
      </c>
      <c r="CS336" s="13">
        <f t="shared" si="920"/>
        <v>0</v>
      </c>
      <c r="CT336" s="13">
        <f t="shared" si="921"/>
        <v>0</v>
      </c>
      <c r="CU336" s="13">
        <f t="shared" si="922"/>
        <v>0</v>
      </c>
      <c r="CV336" s="13">
        <f t="shared" si="923"/>
        <v>0</v>
      </c>
      <c r="CW336" s="13">
        <f t="shared" si="924"/>
        <v>0</v>
      </c>
      <c r="CX336" s="13">
        <f t="shared" si="925"/>
        <v>0</v>
      </c>
      <c r="CY336" s="13">
        <f t="shared" si="926"/>
        <v>0</v>
      </c>
      <c r="CZ336" s="13">
        <f t="shared" si="927"/>
        <v>0</v>
      </c>
      <c r="DA336" s="13">
        <f t="shared" si="928"/>
        <v>0</v>
      </c>
      <c r="DB336" s="13"/>
      <c r="DC336" s="13"/>
      <c r="DD336" s="13"/>
      <c r="DE336" s="13"/>
      <c r="DF336" s="13"/>
      <c r="DG336" s="13"/>
      <c r="DH336" s="13"/>
      <c r="DI336" s="13"/>
      <c r="DJ336" s="13"/>
      <c r="DK336" s="13"/>
      <c r="DL336" s="13"/>
      <c r="DM336" s="13"/>
      <c r="DN336" s="13"/>
      <c r="DO336" s="13"/>
      <c r="DP336" s="13"/>
      <c r="DQ336" s="13"/>
      <c r="DR336" s="13"/>
      <c r="DS336" s="13"/>
      <c r="DT336" s="13"/>
      <c r="DU336" s="13"/>
      <c r="DV336" s="13"/>
      <c r="DW336" s="13"/>
      <c r="DX336" s="13"/>
      <c r="DY336" s="13"/>
      <c r="DZ336" s="13"/>
      <c r="EA336" s="13"/>
      <c r="EB336" s="13"/>
      <c r="EC336" s="13"/>
      <c r="ED336" s="13"/>
      <c r="EE336" s="13"/>
      <c r="EF336" s="13"/>
      <c r="EG336" s="13"/>
      <c r="EH336" s="13"/>
      <c r="EI336" s="13"/>
      <c r="EJ336" s="13"/>
      <c r="EK336" s="13"/>
      <c r="EL336" s="13"/>
      <c r="EM336" s="13"/>
      <c r="EN336" s="13"/>
      <c r="EO336" s="13"/>
      <c r="EP336" s="13"/>
      <c r="EQ336" s="13"/>
      <c r="ER336" s="13"/>
      <c r="ES336" s="13"/>
      <c r="ET336" s="13"/>
      <c r="EU336" s="13"/>
      <c r="EV336" s="13"/>
      <c r="EW336" s="13"/>
      <c r="EX336" s="13"/>
      <c r="EY336" s="13"/>
      <c r="EZ336" s="13"/>
      <c r="FA336" s="13"/>
      <c r="FB336" s="13"/>
      <c r="FC336" s="13"/>
      <c r="FD336" s="13"/>
      <c r="FE336" s="13"/>
      <c r="FF336" s="13"/>
      <c r="FG336" s="13"/>
      <c r="FH336" s="13"/>
      <c r="FI336" s="13"/>
      <c r="FJ336" s="13"/>
      <c r="FK336" s="13"/>
      <c r="FL336" s="13"/>
      <c r="FM336" s="13"/>
      <c r="FN336" s="13"/>
      <c r="FO336" s="13"/>
      <c r="FP336" s="13"/>
      <c r="FQ336" s="13"/>
      <c r="FR336" s="13"/>
      <c r="FS336" s="13"/>
      <c r="FT336" s="13"/>
      <c r="FU336" s="13"/>
      <c r="FV336" s="13"/>
      <c r="FW336" s="13"/>
      <c r="FX336" s="13"/>
      <c r="FY336" s="13"/>
      <c r="FZ336" s="13"/>
      <c r="GA336" s="13"/>
      <c r="GB336" s="13"/>
      <c r="GC336" s="13"/>
      <c r="GD336" s="13"/>
      <c r="GE336" s="13"/>
      <c r="GF336" s="13"/>
      <c r="GG336" s="13"/>
      <c r="GH336" s="30">
        <f t="shared" si="930"/>
        <v>1</v>
      </c>
    </row>
    <row r="337" spans="1:190">
      <c r="A337" s="2">
        <f>'database including 834 studies'!A337</f>
        <v>336</v>
      </c>
      <c r="B337" s="2">
        <f>'database including 834 studies'!J337</f>
        <v>1</v>
      </c>
      <c r="C337" s="2">
        <f>'database including 834 studies'!K337</f>
        <v>2</v>
      </c>
      <c r="D337" s="2">
        <f>'database including 834 studies'!L337</f>
        <v>0</v>
      </c>
      <c r="E337" s="2">
        <f>'database including 834 studies'!M337</f>
        <v>1</v>
      </c>
      <c r="F337" s="2">
        <f>'database including 834 studies'!N337</f>
        <v>1</v>
      </c>
      <c r="G337" s="2">
        <f>'database including 834 studies'!O337</f>
        <v>0</v>
      </c>
      <c r="H337" s="2">
        <f>'database including 834 studies'!P337</f>
        <v>0</v>
      </c>
      <c r="I337" s="2">
        <f>'database including 834 studies'!Q337</f>
        <v>0</v>
      </c>
      <c r="J337" s="2">
        <f>'database including 834 studies'!R337</f>
        <v>2022</v>
      </c>
      <c r="V337" s="13">
        <f t="shared" si="845"/>
        <v>0</v>
      </c>
      <c r="W337" s="13">
        <f t="shared" si="846"/>
        <v>0</v>
      </c>
      <c r="X337" s="13">
        <f t="shared" si="847"/>
        <v>0</v>
      </c>
      <c r="Y337" s="13">
        <f t="shared" si="848"/>
        <v>0</v>
      </c>
      <c r="Z337" s="13">
        <f t="shared" si="849"/>
        <v>0</v>
      </c>
      <c r="AA337" s="13">
        <f t="shared" si="850"/>
        <v>0</v>
      </c>
      <c r="AB337" s="13">
        <f t="shared" si="851"/>
        <v>0</v>
      </c>
      <c r="AC337" s="13">
        <f t="shared" si="852"/>
        <v>0</v>
      </c>
      <c r="AD337" s="13">
        <f t="shared" si="853"/>
        <v>0</v>
      </c>
      <c r="AE337" s="13">
        <f t="shared" si="854"/>
        <v>0</v>
      </c>
      <c r="AF337" s="13">
        <f t="shared" si="855"/>
        <v>0</v>
      </c>
      <c r="AG337" s="13">
        <f t="shared" si="856"/>
        <v>0</v>
      </c>
      <c r="AH337" s="13">
        <f t="shared" si="857"/>
        <v>0</v>
      </c>
      <c r="AI337" s="13">
        <f t="shared" si="858"/>
        <v>0</v>
      </c>
      <c r="AJ337" s="13">
        <f t="shared" si="859"/>
        <v>0</v>
      </c>
      <c r="AK337" s="13">
        <f t="shared" si="860"/>
        <v>0</v>
      </c>
      <c r="AL337" s="13">
        <f t="shared" si="861"/>
        <v>0</v>
      </c>
      <c r="AM337" s="13">
        <f t="shared" si="862"/>
        <v>0</v>
      </c>
      <c r="AN337" s="13">
        <f t="shared" si="863"/>
        <v>0</v>
      </c>
      <c r="AO337" s="13">
        <f t="shared" si="864"/>
        <v>0</v>
      </c>
      <c r="AP337" s="13">
        <f t="shared" si="865"/>
        <v>0</v>
      </c>
      <c r="AQ337" s="13">
        <f t="shared" si="866"/>
        <v>0</v>
      </c>
      <c r="AR337" s="13">
        <f t="shared" si="867"/>
        <v>0</v>
      </c>
      <c r="AS337" s="13">
        <f t="shared" si="868"/>
        <v>0</v>
      </c>
      <c r="AT337" s="13">
        <f t="shared" si="869"/>
        <v>0</v>
      </c>
      <c r="AU337" s="13">
        <f t="shared" si="870"/>
        <v>0</v>
      </c>
      <c r="AV337" s="13">
        <f t="shared" si="871"/>
        <v>0</v>
      </c>
      <c r="AW337" s="13">
        <f t="shared" si="872"/>
        <v>0</v>
      </c>
      <c r="AX337" s="13">
        <f t="shared" si="873"/>
        <v>0</v>
      </c>
      <c r="AY337" s="13">
        <f t="shared" si="874"/>
        <v>0</v>
      </c>
      <c r="AZ337" s="13">
        <f t="shared" si="875"/>
        <v>0</v>
      </c>
      <c r="BA337" s="13">
        <f t="shared" si="876"/>
        <v>0</v>
      </c>
      <c r="BB337" s="13">
        <f t="shared" si="877"/>
        <v>0</v>
      </c>
      <c r="BC337" s="13">
        <f t="shared" si="878"/>
        <v>0</v>
      </c>
      <c r="BD337" s="13">
        <f t="shared" si="879"/>
        <v>0</v>
      </c>
      <c r="BE337" s="13">
        <f t="shared" si="880"/>
        <v>1</v>
      </c>
      <c r="BF337" s="13">
        <f t="shared" si="881"/>
        <v>0</v>
      </c>
      <c r="BG337" s="13">
        <f t="shared" si="882"/>
        <v>0</v>
      </c>
      <c r="BH337" s="13">
        <f t="shared" si="883"/>
        <v>0</v>
      </c>
      <c r="BI337" s="13">
        <f t="shared" si="884"/>
        <v>0</v>
      </c>
      <c r="BJ337" s="13">
        <f t="shared" si="885"/>
        <v>0</v>
      </c>
      <c r="BK337" s="13">
        <f t="shared" si="886"/>
        <v>0</v>
      </c>
      <c r="BL337" s="13">
        <f t="shared" si="887"/>
        <v>0</v>
      </c>
      <c r="BM337" s="13">
        <f t="shared" si="888"/>
        <v>0</v>
      </c>
      <c r="BN337" s="13">
        <f t="shared" si="889"/>
        <v>0</v>
      </c>
      <c r="BO337" s="13">
        <f t="shared" si="890"/>
        <v>0</v>
      </c>
      <c r="BP337" s="13">
        <f t="shared" si="891"/>
        <v>0</v>
      </c>
      <c r="BQ337" s="13">
        <f t="shared" si="892"/>
        <v>0</v>
      </c>
      <c r="BR337" s="13">
        <f t="shared" si="893"/>
        <v>0</v>
      </c>
      <c r="BS337" s="13">
        <f t="shared" si="894"/>
        <v>0</v>
      </c>
      <c r="BT337" s="13">
        <f t="shared" si="895"/>
        <v>0</v>
      </c>
      <c r="BU337" s="13">
        <f t="shared" si="896"/>
        <v>0</v>
      </c>
      <c r="BV337" s="13">
        <f t="shared" si="897"/>
        <v>0</v>
      </c>
      <c r="BW337" s="13">
        <f t="shared" si="898"/>
        <v>0</v>
      </c>
      <c r="BX337" s="13">
        <f t="shared" si="899"/>
        <v>0</v>
      </c>
      <c r="BY337" s="13">
        <f t="shared" si="900"/>
        <v>0</v>
      </c>
      <c r="BZ337" s="13">
        <f t="shared" si="901"/>
        <v>0</v>
      </c>
      <c r="CA337" s="13">
        <f t="shared" si="902"/>
        <v>0</v>
      </c>
      <c r="CB337" s="13">
        <f t="shared" si="903"/>
        <v>0</v>
      </c>
      <c r="CC337" s="13">
        <f t="shared" si="904"/>
        <v>0</v>
      </c>
      <c r="CD337" s="13">
        <f t="shared" si="905"/>
        <v>0</v>
      </c>
      <c r="CE337" s="13">
        <f t="shared" si="906"/>
        <v>0</v>
      </c>
      <c r="CF337" s="13">
        <f t="shared" si="907"/>
        <v>0</v>
      </c>
      <c r="CG337" s="13">
        <f t="shared" si="908"/>
        <v>0</v>
      </c>
      <c r="CH337" s="13">
        <f t="shared" si="909"/>
        <v>0</v>
      </c>
      <c r="CI337" s="13">
        <f t="shared" si="910"/>
        <v>0</v>
      </c>
      <c r="CJ337" s="13">
        <f t="shared" si="911"/>
        <v>0</v>
      </c>
      <c r="CK337" s="13">
        <f t="shared" si="912"/>
        <v>0</v>
      </c>
      <c r="CL337" s="13">
        <f t="shared" si="913"/>
        <v>0</v>
      </c>
      <c r="CM337" s="13">
        <f t="shared" si="914"/>
        <v>0</v>
      </c>
      <c r="CN337" s="13">
        <f t="shared" si="915"/>
        <v>0</v>
      </c>
      <c r="CO337" s="13">
        <f t="shared" si="916"/>
        <v>0</v>
      </c>
      <c r="CP337" s="13">
        <f t="shared" si="917"/>
        <v>0</v>
      </c>
      <c r="CQ337" s="13">
        <f t="shared" si="918"/>
        <v>0</v>
      </c>
      <c r="CR337" s="13">
        <f t="shared" si="919"/>
        <v>0</v>
      </c>
      <c r="CS337" s="13">
        <f t="shared" si="920"/>
        <v>0</v>
      </c>
      <c r="CT337" s="13">
        <f t="shared" si="921"/>
        <v>0</v>
      </c>
      <c r="CU337" s="13">
        <f t="shared" si="922"/>
        <v>0</v>
      </c>
      <c r="CV337" s="13">
        <f t="shared" si="923"/>
        <v>0</v>
      </c>
      <c r="CW337" s="13">
        <f t="shared" si="924"/>
        <v>0</v>
      </c>
      <c r="CX337" s="13">
        <f t="shared" si="925"/>
        <v>0</v>
      </c>
      <c r="CY337" s="13">
        <f t="shared" si="926"/>
        <v>0</v>
      </c>
      <c r="CZ337" s="13">
        <f t="shared" si="927"/>
        <v>0</v>
      </c>
      <c r="DA337" s="13">
        <f t="shared" si="928"/>
        <v>0</v>
      </c>
      <c r="DB337" s="13"/>
      <c r="DC337" s="13"/>
      <c r="DD337" s="13"/>
      <c r="DE337" s="13"/>
      <c r="DF337" s="13"/>
      <c r="DG337" s="13"/>
      <c r="DH337" s="13"/>
      <c r="DI337" s="13"/>
      <c r="DJ337" s="13"/>
      <c r="DK337" s="13"/>
      <c r="DL337" s="13"/>
      <c r="DM337" s="13"/>
      <c r="DN337" s="13"/>
      <c r="DO337" s="13"/>
      <c r="DP337" s="13"/>
      <c r="DQ337" s="13"/>
      <c r="DR337" s="13"/>
      <c r="DS337" s="13"/>
      <c r="DT337" s="13"/>
      <c r="DU337" s="13"/>
      <c r="DV337" s="13"/>
      <c r="DW337" s="13"/>
      <c r="DX337" s="13"/>
      <c r="DY337" s="13"/>
      <c r="DZ337" s="13"/>
      <c r="EA337" s="13"/>
      <c r="EB337" s="13"/>
      <c r="EC337" s="13"/>
      <c r="ED337" s="13"/>
      <c r="EE337" s="13"/>
      <c r="EF337" s="13"/>
      <c r="EG337" s="13"/>
      <c r="EH337" s="13"/>
      <c r="EI337" s="13"/>
      <c r="EJ337" s="13"/>
      <c r="EK337" s="13"/>
      <c r="EL337" s="13"/>
      <c r="EM337" s="13"/>
      <c r="EN337" s="13"/>
      <c r="EO337" s="13"/>
      <c r="EP337" s="13"/>
      <c r="EQ337" s="13"/>
      <c r="ER337" s="13"/>
      <c r="ES337" s="13"/>
      <c r="ET337" s="13"/>
      <c r="EU337" s="13"/>
      <c r="EV337" s="13"/>
      <c r="EW337" s="13"/>
      <c r="EX337" s="13"/>
      <c r="EY337" s="13"/>
      <c r="EZ337" s="13"/>
      <c r="FA337" s="13"/>
      <c r="FB337" s="13"/>
      <c r="FC337" s="13"/>
      <c r="FD337" s="13"/>
      <c r="FE337" s="13"/>
      <c r="FF337" s="13"/>
      <c r="FG337" s="13"/>
      <c r="FH337" s="13"/>
      <c r="FI337" s="13"/>
      <c r="FJ337" s="13"/>
      <c r="FK337" s="13"/>
      <c r="FL337" s="13"/>
      <c r="FM337" s="13"/>
      <c r="FN337" s="13"/>
      <c r="FO337" s="13"/>
      <c r="FP337" s="13"/>
      <c r="FQ337" s="13"/>
      <c r="FR337" s="13"/>
      <c r="FS337" s="13"/>
      <c r="FT337" s="13"/>
      <c r="FU337" s="13"/>
      <c r="FV337" s="13"/>
      <c r="FW337" s="13"/>
      <c r="FX337" s="13"/>
      <c r="FY337" s="13"/>
      <c r="FZ337" s="13"/>
      <c r="GA337" s="13"/>
      <c r="GB337" s="13"/>
      <c r="GC337" s="13"/>
      <c r="GD337" s="13"/>
      <c r="GE337" s="13"/>
      <c r="GF337" s="13"/>
      <c r="GG337" s="13"/>
      <c r="GH337" s="30">
        <f t="shared" si="930"/>
        <v>1</v>
      </c>
    </row>
    <row r="338" spans="1:190">
      <c r="A338" s="2">
        <f>'database including 834 studies'!A338</f>
        <v>337</v>
      </c>
      <c r="B338" s="2">
        <f>'database including 834 studies'!J338</f>
        <v>1</v>
      </c>
      <c r="C338" s="2">
        <f>'database including 834 studies'!K338</f>
        <v>2</v>
      </c>
      <c r="D338" s="2">
        <f>'database including 834 studies'!L338</f>
        <v>1</v>
      </c>
      <c r="E338" s="2">
        <f>'database including 834 studies'!M338</f>
        <v>1</v>
      </c>
      <c r="F338" s="2">
        <f>'database including 834 studies'!N338</f>
        <v>0</v>
      </c>
      <c r="G338" s="2">
        <f>'database including 834 studies'!O338</f>
        <v>0</v>
      </c>
      <c r="H338" s="2">
        <f>'database including 834 studies'!P338</f>
        <v>0</v>
      </c>
      <c r="I338" s="2">
        <f>'database including 834 studies'!Q338</f>
        <v>0</v>
      </c>
      <c r="J338" s="2">
        <f>'database including 834 studies'!R338</f>
        <v>2022</v>
      </c>
      <c r="V338" s="13">
        <f t="shared" si="845"/>
        <v>0</v>
      </c>
      <c r="W338" s="13">
        <f t="shared" si="846"/>
        <v>0</v>
      </c>
      <c r="X338" s="13">
        <f t="shared" si="847"/>
        <v>0</v>
      </c>
      <c r="Y338" s="13">
        <f t="shared" si="848"/>
        <v>0</v>
      </c>
      <c r="Z338" s="13">
        <f t="shared" si="849"/>
        <v>0</v>
      </c>
      <c r="AA338" s="13">
        <f t="shared" si="850"/>
        <v>0</v>
      </c>
      <c r="AB338" s="13">
        <f t="shared" si="851"/>
        <v>0</v>
      </c>
      <c r="AC338" s="13">
        <f t="shared" si="852"/>
        <v>0</v>
      </c>
      <c r="AD338" s="13">
        <f t="shared" si="853"/>
        <v>0</v>
      </c>
      <c r="AE338" s="13">
        <f t="shared" si="854"/>
        <v>0</v>
      </c>
      <c r="AF338" s="13">
        <f t="shared" si="855"/>
        <v>0</v>
      </c>
      <c r="AG338" s="13">
        <f t="shared" si="856"/>
        <v>0</v>
      </c>
      <c r="AH338" s="13">
        <f t="shared" si="857"/>
        <v>0</v>
      </c>
      <c r="AI338" s="13">
        <f t="shared" si="858"/>
        <v>0</v>
      </c>
      <c r="AJ338" s="13">
        <f t="shared" si="859"/>
        <v>0</v>
      </c>
      <c r="AK338" s="13">
        <f t="shared" si="860"/>
        <v>0</v>
      </c>
      <c r="AL338" s="13">
        <f t="shared" si="861"/>
        <v>0</v>
      </c>
      <c r="AM338" s="13">
        <f t="shared" si="862"/>
        <v>0</v>
      </c>
      <c r="AN338" s="13">
        <f t="shared" si="863"/>
        <v>0</v>
      </c>
      <c r="AO338" s="13">
        <f t="shared" si="864"/>
        <v>0</v>
      </c>
      <c r="AP338" s="13">
        <f t="shared" si="865"/>
        <v>0</v>
      </c>
      <c r="AQ338" s="13">
        <f t="shared" si="866"/>
        <v>0</v>
      </c>
      <c r="AR338" s="13">
        <f t="shared" si="867"/>
        <v>0</v>
      </c>
      <c r="AS338" s="13">
        <f t="shared" si="868"/>
        <v>0</v>
      </c>
      <c r="AT338" s="13">
        <f t="shared" si="869"/>
        <v>0</v>
      </c>
      <c r="AU338" s="13">
        <f t="shared" si="870"/>
        <v>0</v>
      </c>
      <c r="AV338" s="13">
        <f t="shared" si="871"/>
        <v>0</v>
      </c>
      <c r="AW338" s="13">
        <f t="shared" si="872"/>
        <v>0</v>
      </c>
      <c r="AX338" s="13">
        <f t="shared" si="873"/>
        <v>0</v>
      </c>
      <c r="AY338" s="13">
        <f t="shared" si="874"/>
        <v>0</v>
      </c>
      <c r="AZ338" s="13">
        <f t="shared" si="875"/>
        <v>0</v>
      </c>
      <c r="BA338" s="13">
        <f t="shared" si="876"/>
        <v>0</v>
      </c>
      <c r="BB338" s="13">
        <f t="shared" si="877"/>
        <v>0</v>
      </c>
      <c r="BC338" s="13">
        <f t="shared" si="878"/>
        <v>0</v>
      </c>
      <c r="BD338" s="13">
        <f t="shared" si="879"/>
        <v>0</v>
      </c>
      <c r="BE338" s="13">
        <f t="shared" si="880"/>
        <v>1</v>
      </c>
      <c r="BF338" s="13">
        <f t="shared" si="881"/>
        <v>0</v>
      </c>
      <c r="BG338" s="13">
        <f t="shared" si="882"/>
        <v>0</v>
      </c>
      <c r="BH338" s="13">
        <f t="shared" si="883"/>
        <v>0</v>
      </c>
      <c r="BI338" s="13">
        <f t="shared" si="884"/>
        <v>0</v>
      </c>
      <c r="BJ338" s="13">
        <f t="shared" si="885"/>
        <v>0</v>
      </c>
      <c r="BK338" s="13">
        <f t="shared" si="886"/>
        <v>0</v>
      </c>
      <c r="BL338" s="13">
        <f t="shared" si="887"/>
        <v>0</v>
      </c>
      <c r="BM338" s="13">
        <f t="shared" si="888"/>
        <v>0</v>
      </c>
      <c r="BN338" s="13">
        <f t="shared" si="889"/>
        <v>0</v>
      </c>
      <c r="BO338" s="13">
        <f t="shared" si="890"/>
        <v>0</v>
      </c>
      <c r="BP338" s="13">
        <f t="shared" si="891"/>
        <v>0</v>
      </c>
      <c r="BQ338" s="13">
        <f t="shared" si="892"/>
        <v>0</v>
      </c>
      <c r="BR338" s="13">
        <f t="shared" si="893"/>
        <v>0</v>
      </c>
      <c r="BS338" s="13">
        <f t="shared" si="894"/>
        <v>0</v>
      </c>
      <c r="BT338" s="13">
        <f t="shared" si="895"/>
        <v>0</v>
      </c>
      <c r="BU338" s="13">
        <f t="shared" si="896"/>
        <v>0</v>
      </c>
      <c r="BV338" s="13">
        <f t="shared" si="897"/>
        <v>0</v>
      </c>
      <c r="BW338" s="13">
        <f t="shared" si="898"/>
        <v>0</v>
      </c>
      <c r="BX338" s="13">
        <f t="shared" si="899"/>
        <v>0</v>
      </c>
      <c r="BY338" s="13">
        <f t="shared" si="900"/>
        <v>0</v>
      </c>
      <c r="BZ338" s="13">
        <f t="shared" si="901"/>
        <v>0</v>
      </c>
      <c r="CA338" s="13">
        <f t="shared" si="902"/>
        <v>0</v>
      </c>
      <c r="CB338" s="13">
        <f t="shared" si="903"/>
        <v>0</v>
      </c>
      <c r="CC338" s="13">
        <f t="shared" si="904"/>
        <v>0</v>
      </c>
      <c r="CD338" s="13">
        <f t="shared" si="905"/>
        <v>0</v>
      </c>
      <c r="CE338" s="13">
        <f t="shared" si="906"/>
        <v>0</v>
      </c>
      <c r="CF338" s="13">
        <f t="shared" si="907"/>
        <v>0</v>
      </c>
      <c r="CG338" s="13">
        <f t="shared" si="908"/>
        <v>0</v>
      </c>
      <c r="CH338" s="13">
        <f t="shared" si="909"/>
        <v>0</v>
      </c>
      <c r="CI338" s="13">
        <f t="shared" si="910"/>
        <v>0</v>
      </c>
      <c r="CJ338" s="13">
        <f t="shared" si="911"/>
        <v>0</v>
      </c>
      <c r="CK338" s="13">
        <f t="shared" si="912"/>
        <v>0</v>
      </c>
      <c r="CL338" s="13">
        <f t="shared" si="913"/>
        <v>0</v>
      </c>
      <c r="CM338" s="13">
        <f t="shared" si="914"/>
        <v>0</v>
      </c>
      <c r="CN338" s="13">
        <f t="shared" si="915"/>
        <v>0</v>
      </c>
      <c r="CO338" s="13">
        <f t="shared" si="916"/>
        <v>0</v>
      </c>
      <c r="CP338" s="13">
        <f t="shared" si="917"/>
        <v>0</v>
      </c>
      <c r="CQ338" s="13">
        <f t="shared" si="918"/>
        <v>0</v>
      </c>
      <c r="CR338" s="13">
        <f t="shared" si="919"/>
        <v>0</v>
      </c>
      <c r="CS338" s="13">
        <f t="shared" si="920"/>
        <v>0</v>
      </c>
      <c r="CT338" s="13">
        <f t="shared" si="921"/>
        <v>0</v>
      </c>
      <c r="CU338" s="13">
        <f t="shared" si="922"/>
        <v>0</v>
      </c>
      <c r="CV338" s="13">
        <f t="shared" si="923"/>
        <v>0</v>
      </c>
      <c r="CW338" s="13">
        <f t="shared" si="924"/>
        <v>0</v>
      </c>
      <c r="CX338" s="13">
        <f t="shared" si="925"/>
        <v>0</v>
      </c>
      <c r="CY338" s="13">
        <f t="shared" si="926"/>
        <v>0</v>
      </c>
      <c r="CZ338" s="13">
        <f t="shared" si="927"/>
        <v>0</v>
      </c>
      <c r="DA338" s="13">
        <f t="shared" si="928"/>
        <v>0</v>
      </c>
      <c r="DB338" s="13"/>
      <c r="DC338" s="13"/>
      <c r="DD338" s="13"/>
      <c r="DE338" s="13"/>
      <c r="DF338" s="13"/>
      <c r="DG338" s="13"/>
      <c r="DH338" s="13"/>
      <c r="DI338" s="13"/>
      <c r="DJ338" s="13"/>
      <c r="DK338" s="13"/>
      <c r="DL338" s="13"/>
      <c r="DM338" s="13"/>
      <c r="DN338" s="13"/>
      <c r="DO338" s="13"/>
      <c r="DP338" s="13"/>
      <c r="DQ338" s="13"/>
      <c r="DR338" s="13"/>
      <c r="DS338" s="13"/>
      <c r="DT338" s="13"/>
      <c r="DU338" s="13"/>
      <c r="DV338" s="13"/>
      <c r="DW338" s="13"/>
      <c r="DX338" s="13"/>
      <c r="DY338" s="13"/>
      <c r="DZ338" s="13"/>
      <c r="EA338" s="13"/>
      <c r="EB338" s="13"/>
      <c r="EC338" s="13"/>
      <c r="ED338" s="13"/>
      <c r="EE338" s="13"/>
      <c r="EF338" s="13"/>
      <c r="EG338" s="13"/>
      <c r="EH338" s="13"/>
      <c r="EI338" s="13"/>
      <c r="EJ338" s="13"/>
      <c r="EK338" s="13"/>
      <c r="EL338" s="13"/>
      <c r="EM338" s="13"/>
      <c r="EN338" s="13"/>
      <c r="EO338" s="13"/>
      <c r="EP338" s="13"/>
      <c r="EQ338" s="13"/>
      <c r="ER338" s="13"/>
      <c r="ES338" s="13"/>
      <c r="ET338" s="13"/>
      <c r="EU338" s="13"/>
      <c r="EV338" s="13"/>
      <c r="EW338" s="13"/>
      <c r="EX338" s="13"/>
      <c r="EY338" s="13"/>
      <c r="EZ338" s="13"/>
      <c r="FA338" s="13"/>
      <c r="FB338" s="13"/>
      <c r="FC338" s="13"/>
      <c r="FD338" s="13"/>
      <c r="FE338" s="13"/>
      <c r="FF338" s="13"/>
      <c r="FG338" s="13"/>
      <c r="FH338" s="13"/>
      <c r="FI338" s="13"/>
      <c r="FJ338" s="13"/>
      <c r="FK338" s="13"/>
      <c r="FL338" s="13"/>
      <c r="FM338" s="13"/>
      <c r="FN338" s="13"/>
      <c r="FO338" s="13"/>
      <c r="FP338" s="13"/>
      <c r="FQ338" s="13"/>
      <c r="FR338" s="13"/>
      <c r="FS338" s="13"/>
      <c r="FT338" s="13"/>
      <c r="FU338" s="13"/>
      <c r="FV338" s="13"/>
      <c r="FW338" s="13"/>
      <c r="FX338" s="13"/>
      <c r="FY338" s="13"/>
      <c r="FZ338" s="13"/>
      <c r="GA338" s="13"/>
      <c r="GB338" s="13"/>
      <c r="GC338" s="13"/>
      <c r="GD338" s="13"/>
      <c r="GE338" s="13"/>
      <c r="GF338" s="13"/>
      <c r="GG338" s="13"/>
      <c r="GH338" s="30">
        <f t="shared" si="930"/>
        <v>1</v>
      </c>
    </row>
    <row r="339" spans="1:190">
      <c r="A339" s="2">
        <f>'database including 834 studies'!A339</f>
        <v>338</v>
      </c>
      <c r="B339" s="2">
        <f>'database including 834 studies'!J339</f>
        <v>1</v>
      </c>
      <c r="C339" s="2">
        <f>'database including 834 studies'!K339</f>
        <v>2</v>
      </c>
      <c r="D339" s="2">
        <f>'database including 834 studies'!L339</f>
        <v>0</v>
      </c>
      <c r="E339" s="2">
        <f>'database including 834 studies'!M339</f>
        <v>1</v>
      </c>
      <c r="F339" s="2">
        <f>'database including 834 studies'!N339</f>
        <v>0</v>
      </c>
      <c r="G339" s="2">
        <f>'database including 834 studies'!O339</f>
        <v>1</v>
      </c>
      <c r="H339" s="2">
        <f>'database including 834 studies'!P339</f>
        <v>0</v>
      </c>
      <c r="I339" s="2">
        <f>'database including 834 studies'!Q339</f>
        <v>0</v>
      </c>
      <c r="J339" s="2">
        <f>'database including 834 studies'!R339</f>
        <v>2022</v>
      </c>
      <c r="V339" s="13">
        <f t="shared" si="845"/>
        <v>0</v>
      </c>
      <c r="W339" s="13">
        <f t="shared" si="846"/>
        <v>0</v>
      </c>
      <c r="X339" s="13">
        <f t="shared" si="847"/>
        <v>0</v>
      </c>
      <c r="Y339" s="13">
        <f t="shared" si="848"/>
        <v>0</v>
      </c>
      <c r="Z339" s="13">
        <f t="shared" si="849"/>
        <v>0</v>
      </c>
      <c r="AA339" s="13">
        <f t="shared" si="850"/>
        <v>0</v>
      </c>
      <c r="AB339" s="13">
        <f t="shared" si="851"/>
        <v>0</v>
      </c>
      <c r="AC339" s="13">
        <f t="shared" si="852"/>
        <v>0</v>
      </c>
      <c r="AD339" s="13">
        <f t="shared" si="853"/>
        <v>0</v>
      </c>
      <c r="AE339" s="13">
        <f t="shared" si="854"/>
        <v>0</v>
      </c>
      <c r="AF339" s="13">
        <f t="shared" si="855"/>
        <v>0</v>
      </c>
      <c r="AG339" s="13">
        <f t="shared" si="856"/>
        <v>0</v>
      </c>
      <c r="AH339" s="13">
        <f t="shared" si="857"/>
        <v>0</v>
      </c>
      <c r="AI339" s="13">
        <f t="shared" si="858"/>
        <v>0</v>
      </c>
      <c r="AJ339" s="13">
        <f t="shared" si="859"/>
        <v>0</v>
      </c>
      <c r="AK339" s="13">
        <f t="shared" si="860"/>
        <v>0</v>
      </c>
      <c r="AL339" s="13">
        <f t="shared" si="861"/>
        <v>0</v>
      </c>
      <c r="AM339" s="13">
        <f t="shared" si="862"/>
        <v>0</v>
      </c>
      <c r="AN339" s="13">
        <f t="shared" si="863"/>
        <v>0</v>
      </c>
      <c r="AO339" s="13">
        <f t="shared" si="864"/>
        <v>0</v>
      </c>
      <c r="AP339" s="13">
        <f t="shared" si="865"/>
        <v>0</v>
      </c>
      <c r="AQ339" s="13">
        <f t="shared" si="866"/>
        <v>0</v>
      </c>
      <c r="AR339" s="13">
        <f t="shared" si="867"/>
        <v>0</v>
      </c>
      <c r="AS339" s="13">
        <f t="shared" si="868"/>
        <v>0</v>
      </c>
      <c r="AT339" s="13">
        <f t="shared" si="869"/>
        <v>0</v>
      </c>
      <c r="AU339" s="13">
        <f t="shared" si="870"/>
        <v>0</v>
      </c>
      <c r="AV339" s="13">
        <f t="shared" si="871"/>
        <v>0</v>
      </c>
      <c r="AW339" s="13">
        <f t="shared" si="872"/>
        <v>0</v>
      </c>
      <c r="AX339" s="13">
        <f t="shared" si="873"/>
        <v>0</v>
      </c>
      <c r="AY339" s="13">
        <f t="shared" si="874"/>
        <v>0</v>
      </c>
      <c r="AZ339" s="13">
        <f t="shared" si="875"/>
        <v>0</v>
      </c>
      <c r="BA339" s="13">
        <f t="shared" si="876"/>
        <v>0</v>
      </c>
      <c r="BB339" s="13">
        <f t="shared" si="877"/>
        <v>0</v>
      </c>
      <c r="BC339" s="13">
        <f t="shared" si="878"/>
        <v>0</v>
      </c>
      <c r="BD339" s="13">
        <f t="shared" si="879"/>
        <v>0</v>
      </c>
      <c r="BE339" s="13">
        <f t="shared" si="880"/>
        <v>1</v>
      </c>
      <c r="BF339" s="13">
        <f t="shared" si="881"/>
        <v>0</v>
      </c>
      <c r="BG339" s="13">
        <f t="shared" si="882"/>
        <v>0</v>
      </c>
      <c r="BH339" s="13">
        <f t="shared" si="883"/>
        <v>0</v>
      </c>
      <c r="BI339" s="13">
        <f t="shared" si="884"/>
        <v>0</v>
      </c>
      <c r="BJ339" s="13">
        <f t="shared" si="885"/>
        <v>0</v>
      </c>
      <c r="BK339" s="13">
        <f t="shared" si="886"/>
        <v>0</v>
      </c>
      <c r="BL339" s="13">
        <f t="shared" si="887"/>
        <v>0</v>
      </c>
      <c r="BM339" s="13">
        <f t="shared" si="888"/>
        <v>0</v>
      </c>
      <c r="BN339" s="13">
        <f t="shared" si="889"/>
        <v>0</v>
      </c>
      <c r="BO339" s="13">
        <f t="shared" si="890"/>
        <v>0</v>
      </c>
      <c r="BP339" s="13">
        <f t="shared" si="891"/>
        <v>0</v>
      </c>
      <c r="BQ339" s="13">
        <f t="shared" si="892"/>
        <v>0</v>
      </c>
      <c r="BR339" s="13">
        <f t="shared" si="893"/>
        <v>0</v>
      </c>
      <c r="BS339" s="13">
        <f t="shared" si="894"/>
        <v>0</v>
      </c>
      <c r="BT339" s="13">
        <f t="shared" si="895"/>
        <v>0</v>
      </c>
      <c r="BU339" s="13">
        <f t="shared" si="896"/>
        <v>0</v>
      </c>
      <c r="BV339" s="13">
        <f t="shared" si="897"/>
        <v>0</v>
      </c>
      <c r="BW339" s="13">
        <f t="shared" si="898"/>
        <v>0</v>
      </c>
      <c r="BX339" s="13">
        <f t="shared" si="899"/>
        <v>0</v>
      </c>
      <c r="BY339" s="13">
        <f t="shared" si="900"/>
        <v>0</v>
      </c>
      <c r="BZ339" s="13">
        <f t="shared" si="901"/>
        <v>0</v>
      </c>
      <c r="CA339" s="13">
        <f t="shared" si="902"/>
        <v>0</v>
      </c>
      <c r="CB339" s="13">
        <f t="shared" si="903"/>
        <v>0</v>
      </c>
      <c r="CC339" s="13">
        <f t="shared" si="904"/>
        <v>0</v>
      </c>
      <c r="CD339" s="13">
        <f t="shared" si="905"/>
        <v>0</v>
      </c>
      <c r="CE339" s="13">
        <f t="shared" si="906"/>
        <v>0</v>
      </c>
      <c r="CF339" s="13">
        <f t="shared" si="907"/>
        <v>0</v>
      </c>
      <c r="CG339" s="13">
        <f t="shared" si="908"/>
        <v>0</v>
      </c>
      <c r="CH339" s="13">
        <f t="shared" si="909"/>
        <v>0</v>
      </c>
      <c r="CI339" s="13">
        <f t="shared" si="910"/>
        <v>0</v>
      </c>
      <c r="CJ339" s="13">
        <f t="shared" si="911"/>
        <v>0</v>
      </c>
      <c r="CK339" s="13">
        <f t="shared" si="912"/>
        <v>0</v>
      </c>
      <c r="CL339" s="13">
        <f t="shared" si="913"/>
        <v>0</v>
      </c>
      <c r="CM339" s="13">
        <f t="shared" si="914"/>
        <v>0</v>
      </c>
      <c r="CN339" s="13">
        <f t="shared" si="915"/>
        <v>0</v>
      </c>
      <c r="CO339" s="13">
        <f t="shared" si="916"/>
        <v>0</v>
      </c>
      <c r="CP339" s="13">
        <f t="shared" si="917"/>
        <v>0</v>
      </c>
      <c r="CQ339" s="13">
        <f t="shared" si="918"/>
        <v>0</v>
      </c>
      <c r="CR339" s="13">
        <f t="shared" si="919"/>
        <v>0</v>
      </c>
      <c r="CS339" s="13">
        <f t="shared" si="920"/>
        <v>0</v>
      </c>
      <c r="CT339" s="13">
        <f t="shared" si="921"/>
        <v>0</v>
      </c>
      <c r="CU339" s="13">
        <f t="shared" si="922"/>
        <v>0</v>
      </c>
      <c r="CV339" s="13">
        <f t="shared" si="923"/>
        <v>0</v>
      </c>
      <c r="CW339" s="13">
        <f t="shared" si="924"/>
        <v>0</v>
      </c>
      <c r="CX339" s="13">
        <f t="shared" si="925"/>
        <v>0</v>
      </c>
      <c r="CY339" s="13">
        <f t="shared" si="926"/>
        <v>0</v>
      </c>
      <c r="CZ339" s="13">
        <f t="shared" si="927"/>
        <v>0</v>
      </c>
      <c r="DA339" s="13">
        <f t="shared" si="928"/>
        <v>0</v>
      </c>
      <c r="DB339" s="13"/>
      <c r="DC339" s="13"/>
      <c r="DD339" s="13"/>
      <c r="DE339" s="13"/>
      <c r="DF339" s="13"/>
      <c r="DG339" s="13"/>
      <c r="DH339" s="13"/>
      <c r="DI339" s="13"/>
      <c r="DJ339" s="13"/>
      <c r="DK339" s="13"/>
      <c r="DL339" s="13"/>
      <c r="DM339" s="13"/>
      <c r="DN339" s="13"/>
      <c r="DO339" s="13"/>
      <c r="DP339" s="13"/>
      <c r="DQ339" s="13"/>
      <c r="DR339" s="13"/>
      <c r="DS339" s="13"/>
      <c r="DT339" s="13"/>
      <c r="DU339" s="13"/>
      <c r="DV339" s="13"/>
      <c r="DW339" s="13"/>
      <c r="DX339" s="13"/>
      <c r="DY339" s="13"/>
      <c r="DZ339" s="13"/>
      <c r="EA339" s="13"/>
      <c r="EB339" s="13"/>
      <c r="EC339" s="13"/>
      <c r="ED339" s="13"/>
      <c r="EE339" s="13"/>
      <c r="EF339" s="13"/>
      <c r="EG339" s="13"/>
      <c r="EH339" s="13"/>
      <c r="EI339" s="13"/>
      <c r="EJ339" s="13"/>
      <c r="EK339" s="13"/>
      <c r="EL339" s="13"/>
      <c r="EM339" s="13"/>
      <c r="EN339" s="13"/>
      <c r="EO339" s="13"/>
      <c r="EP339" s="13"/>
      <c r="EQ339" s="13"/>
      <c r="ER339" s="13"/>
      <c r="ES339" s="13"/>
      <c r="ET339" s="13"/>
      <c r="EU339" s="13"/>
      <c r="EV339" s="13"/>
      <c r="EW339" s="13"/>
      <c r="EX339" s="13"/>
      <c r="EY339" s="13"/>
      <c r="EZ339" s="13"/>
      <c r="FA339" s="13"/>
      <c r="FB339" s="13"/>
      <c r="FC339" s="13"/>
      <c r="FD339" s="13"/>
      <c r="FE339" s="13"/>
      <c r="FF339" s="13"/>
      <c r="FG339" s="13"/>
      <c r="FH339" s="13"/>
      <c r="FI339" s="13"/>
      <c r="FJ339" s="13"/>
      <c r="FK339" s="13"/>
      <c r="FL339" s="13"/>
      <c r="FM339" s="13"/>
      <c r="FN339" s="13"/>
      <c r="FO339" s="13"/>
      <c r="FP339" s="13"/>
      <c r="FQ339" s="13"/>
      <c r="FR339" s="13"/>
      <c r="FS339" s="13"/>
      <c r="FT339" s="13"/>
      <c r="FU339" s="13"/>
      <c r="FV339" s="13"/>
      <c r="FW339" s="13"/>
      <c r="FX339" s="13"/>
      <c r="FY339" s="13"/>
      <c r="FZ339" s="13"/>
      <c r="GA339" s="13"/>
      <c r="GB339" s="13"/>
      <c r="GC339" s="13"/>
      <c r="GD339" s="13"/>
      <c r="GE339" s="13"/>
      <c r="GF339" s="13"/>
      <c r="GG339" s="13"/>
      <c r="GH339" s="30">
        <f t="shared" si="930"/>
        <v>1</v>
      </c>
    </row>
    <row r="340" spans="1:190">
      <c r="A340" s="2">
        <f>'database including 834 studies'!A340</f>
        <v>339</v>
      </c>
      <c r="B340" s="2">
        <f>'database including 834 studies'!J340</f>
        <v>1</v>
      </c>
      <c r="C340" s="2">
        <f>'database including 834 studies'!K340</f>
        <v>2</v>
      </c>
      <c r="D340" s="2">
        <f>'database including 834 studies'!L340</f>
        <v>1</v>
      </c>
      <c r="E340" s="2">
        <f>'database including 834 studies'!M340</f>
        <v>1</v>
      </c>
      <c r="F340" s="2">
        <f>'database including 834 studies'!N340</f>
        <v>0</v>
      </c>
      <c r="G340" s="2">
        <f>'database including 834 studies'!O340</f>
        <v>0</v>
      </c>
      <c r="H340" s="2">
        <f>'database including 834 studies'!P340</f>
        <v>0</v>
      </c>
      <c r="I340" s="2">
        <f>'database including 834 studies'!Q340</f>
        <v>0</v>
      </c>
      <c r="J340" s="2">
        <f>'database including 834 studies'!R340</f>
        <v>2018</v>
      </c>
      <c r="V340" s="13">
        <f t="shared" si="845"/>
        <v>0</v>
      </c>
      <c r="W340" s="13">
        <f t="shared" si="846"/>
        <v>0</v>
      </c>
      <c r="X340" s="13">
        <f t="shared" si="847"/>
        <v>0</v>
      </c>
      <c r="Y340" s="13">
        <f t="shared" si="848"/>
        <v>0</v>
      </c>
      <c r="Z340" s="13">
        <f t="shared" si="849"/>
        <v>0</v>
      </c>
      <c r="AA340" s="13">
        <f t="shared" si="850"/>
        <v>0</v>
      </c>
      <c r="AB340" s="13">
        <f t="shared" si="851"/>
        <v>0</v>
      </c>
      <c r="AC340" s="13">
        <f t="shared" si="852"/>
        <v>0</v>
      </c>
      <c r="AD340" s="13">
        <f t="shared" si="853"/>
        <v>0</v>
      </c>
      <c r="AE340" s="13">
        <f t="shared" si="854"/>
        <v>0</v>
      </c>
      <c r="AF340" s="13">
        <f t="shared" si="855"/>
        <v>0</v>
      </c>
      <c r="AG340" s="13">
        <f t="shared" si="856"/>
        <v>0</v>
      </c>
      <c r="AH340" s="13">
        <f t="shared" si="857"/>
        <v>0</v>
      </c>
      <c r="AI340" s="13">
        <f t="shared" si="858"/>
        <v>0</v>
      </c>
      <c r="AJ340" s="13">
        <f t="shared" si="859"/>
        <v>0</v>
      </c>
      <c r="AK340" s="13">
        <f t="shared" si="860"/>
        <v>0</v>
      </c>
      <c r="AL340" s="13">
        <f t="shared" si="861"/>
        <v>0</v>
      </c>
      <c r="AM340" s="13">
        <f t="shared" si="862"/>
        <v>0</v>
      </c>
      <c r="AN340" s="13">
        <f t="shared" si="863"/>
        <v>0</v>
      </c>
      <c r="AO340" s="13">
        <f t="shared" si="864"/>
        <v>0</v>
      </c>
      <c r="AP340" s="13">
        <f t="shared" si="865"/>
        <v>0</v>
      </c>
      <c r="AQ340" s="13">
        <f t="shared" si="866"/>
        <v>0</v>
      </c>
      <c r="AR340" s="13">
        <f t="shared" si="867"/>
        <v>0</v>
      </c>
      <c r="AS340" s="13">
        <f t="shared" si="868"/>
        <v>0</v>
      </c>
      <c r="AT340" s="13">
        <f t="shared" si="869"/>
        <v>0</v>
      </c>
      <c r="AU340" s="13">
        <f t="shared" si="870"/>
        <v>0</v>
      </c>
      <c r="AV340" s="13">
        <f t="shared" si="871"/>
        <v>0</v>
      </c>
      <c r="AW340" s="13">
        <f t="shared" si="872"/>
        <v>0</v>
      </c>
      <c r="AX340" s="13">
        <f t="shared" si="873"/>
        <v>0</v>
      </c>
      <c r="AY340" s="13">
        <f t="shared" si="874"/>
        <v>0</v>
      </c>
      <c r="AZ340" s="13">
        <f t="shared" si="875"/>
        <v>0</v>
      </c>
      <c r="BA340" s="13">
        <f t="shared" si="876"/>
        <v>1</v>
      </c>
      <c r="BB340" s="13">
        <f t="shared" si="877"/>
        <v>0</v>
      </c>
      <c r="BC340" s="13">
        <f t="shared" si="878"/>
        <v>0</v>
      </c>
      <c r="BD340" s="13">
        <f t="shared" si="879"/>
        <v>0</v>
      </c>
      <c r="BE340" s="13">
        <f t="shared" si="880"/>
        <v>0</v>
      </c>
      <c r="BF340" s="13">
        <f t="shared" si="881"/>
        <v>0</v>
      </c>
      <c r="BG340" s="13">
        <f t="shared" si="882"/>
        <v>0</v>
      </c>
      <c r="BH340" s="13">
        <f t="shared" si="883"/>
        <v>0</v>
      </c>
      <c r="BI340" s="13">
        <f t="shared" si="884"/>
        <v>0</v>
      </c>
      <c r="BJ340" s="13">
        <f t="shared" si="885"/>
        <v>0</v>
      </c>
      <c r="BK340" s="13">
        <f t="shared" si="886"/>
        <v>0</v>
      </c>
      <c r="BL340" s="13">
        <f t="shared" si="887"/>
        <v>0</v>
      </c>
      <c r="BM340" s="13">
        <f t="shared" si="888"/>
        <v>0</v>
      </c>
      <c r="BN340" s="13">
        <f t="shared" si="889"/>
        <v>0</v>
      </c>
      <c r="BO340" s="13">
        <f t="shared" si="890"/>
        <v>0</v>
      </c>
      <c r="BP340" s="13">
        <f t="shared" si="891"/>
        <v>0</v>
      </c>
      <c r="BQ340" s="13">
        <f t="shared" si="892"/>
        <v>0</v>
      </c>
      <c r="BR340" s="13">
        <f t="shared" si="893"/>
        <v>0</v>
      </c>
      <c r="BS340" s="13">
        <f t="shared" si="894"/>
        <v>0</v>
      </c>
      <c r="BT340" s="13">
        <f t="shared" si="895"/>
        <v>0</v>
      </c>
      <c r="BU340" s="13">
        <f t="shared" si="896"/>
        <v>0</v>
      </c>
      <c r="BV340" s="13">
        <f t="shared" si="897"/>
        <v>0</v>
      </c>
      <c r="BW340" s="13">
        <f t="shared" si="898"/>
        <v>0</v>
      </c>
      <c r="BX340" s="13">
        <f t="shared" si="899"/>
        <v>0</v>
      </c>
      <c r="BY340" s="13">
        <f t="shared" si="900"/>
        <v>0</v>
      </c>
      <c r="BZ340" s="13">
        <f t="shared" si="901"/>
        <v>0</v>
      </c>
      <c r="CA340" s="13">
        <f t="shared" si="902"/>
        <v>0</v>
      </c>
      <c r="CB340" s="13">
        <f t="shared" si="903"/>
        <v>0</v>
      </c>
      <c r="CC340" s="13">
        <f t="shared" si="904"/>
        <v>0</v>
      </c>
      <c r="CD340" s="13">
        <f t="shared" si="905"/>
        <v>0</v>
      </c>
      <c r="CE340" s="13">
        <f t="shared" si="906"/>
        <v>0</v>
      </c>
      <c r="CF340" s="13">
        <f t="shared" si="907"/>
        <v>0</v>
      </c>
      <c r="CG340" s="13">
        <f t="shared" si="908"/>
        <v>0</v>
      </c>
      <c r="CH340" s="13">
        <f t="shared" si="909"/>
        <v>0</v>
      </c>
      <c r="CI340" s="13">
        <f t="shared" si="910"/>
        <v>0</v>
      </c>
      <c r="CJ340" s="13">
        <f t="shared" si="911"/>
        <v>0</v>
      </c>
      <c r="CK340" s="13">
        <f t="shared" si="912"/>
        <v>0</v>
      </c>
      <c r="CL340" s="13">
        <f t="shared" si="913"/>
        <v>0</v>
      </c>
      <c r="CM340" s="13">
        <f t="shared" si="914"/>
        <v>0</v>
      </c>
      <c r="CN340" s="13">
        <f t="shared" si="915"/>
        <v>0</v>
      </c>
      <c r="CO340" s="13">
        <f t="shared" si="916"/>
        <v>0</v>
      </c>
      <c r="CP340" s="13">
        <f t="shared" si="917"/>
        <v>0</v>
      </c>
      <c r="CQ340" s="13">
        <f t="shared" si="918"/>
        <v>0</v>
      </c>
      <c r="CR340" s="13">
        <f t="shared" si="919"/>
        <v>0</v>
      </c>
      <c r="CS340" s="13">
        <f t="shared" si="920"/>
        <v>0</v>
      </c>
      <c r="CT340" s="13">
        <f t="shared" si="921"/>
        <v>0</v>
      </c>
      <c r="CU340" s="13">
        <f t="shared" si="922"/>
        <v>0</v>
      </c>
      <c r="CV340" s="13">
        <f t="shared" si="923"/>
        <v>0</v>
      </c>
      <c r="CW340" s="13">
        <f t="shared" si="924"/>
        <v>0</v>
      </c>
      <c r="CX340" s="13">
        <f t="shared" si="925"/>
        <v>0</v>
      </c>
      <c r="CY340" s="13">
        <f t="shared" si="926"/>
        <v>0</v>
      </c>
      <c r="CZ340" s="13">
        <f t="shared" si="927"/>
        <v>0</v>
      </c>
      <c r="DA340" s="13">
        <f t="shared" si="928"/>
        <v>0</v>
      </c>
      <c r="DB340" s="13"/>
      <c r="DC340" s="13"/>
      <c r="DD340" s="13"/>
      <c r="DE340" s="13"/>
      <c r="DF340" s="13"/>
      <c r="DG340" s="13"/>
      <c r="DH340" s="13"/>
      <c r="DI340" s="13"/>
      <c r="DJ340" s="13"/>
      <c r="DK340" s="13"/>
      <c r="DL340" s="13"/>
      <c r="DM340" s="13"/>
      <c r="DN340" s="13"/>
      <c r="DO340" s="13"/>
      <c r="DP340" s="13"/>
      <c r="DQ340" s="13"/>
      <c r="DR340" s="13"/>
      <c r="DS340" s="13"/>
      <c r="DT340" s="13"/>
      <c r="DU340" s="13"/>
      <c r="DV340" s="13"/>
      <c r="DW340" s="13"/>
      <c r="DX340" s="13"/>
      <c r="DY340" s="13"/>
      <c r="DZ340" s="13"/>
      <c r="EA340" s="13"/>
      <c r="EB340" s="13"/>
      <c r="EC340" s="13"/>
      <c r="ED340" s="13"/>
      <c r="EE340" s="13"/>
      <c r="EF340" s="13"/>
      <c r="EG340" s="13"/>
      <c r="EH340" s="13"/>
      <c r="EI340" s="13"/>
      <c r="EJ340" s="13"/>
      <c r="EK340" s="13"/>
      <c r="EL340" s="13"/>
      <c r="EM340" s="13"/>
      <c r="EN340" s="13"/>
      <c r="EO340" s="13"/>
      <c r="EP340" s="13"/>
      <c r="EQ340" s="13"/>
      <c r="ER340" s="13"/>
      <c r="ES340" s="13"/>
      <c r="ET340" s="13"/>
      <c r="EU340" s="13"/>
      <c r="EV340" s="13"/>
      <c r="EW340" s="13"/>
      <c r="EX340" s="13"/>
      <c r="EY340" s="13"/>
      <c r="EZ340" s="13"/>
      <c r="FA340" s="13"/>
      <c r="FB340" s="13"/>
      <c r="FC340" s="13"/>
      <c r="FD340" s="13"/>
      <c r="FE340" s="13"/>
      <c r="FF340" s="13"/>
      <c r="FG340" s="13"/>
      <c r="FH340" s="13"/>
      <c r="FI340" s="13"/>
      <c r="FJ340" s="13"/>
      <c r="FK340" s="13"/>
      <c r="FL340" s="13"/>
      <c r="FM340" s="13"/>
      <c r="FN340" s="13"/>
      <c r="FO340" s="13"/>
      <c r="FP340" s="13"/>
      <c r="FQ340" s="13"/>
      <c r="FR340" s="13"/>
      <c r="FS340" s="13"/>
      <c r="FT340" s="13"/>
      <c r="FU340" s="13"/>
      <c r="FV340" s="13"/>
      <c r="FW340" s="13"/>
      <c r="FX340" s="13"/>
      <c r="FY340" s="13"/>
      <c r="FZ340" s="13"/>
      <c r="GA340" s="13"/>
      <c r="GB340" s="13"/>
      <c r="GC340" s="13"/>
      <c r="GD340" s="13"/>
      <c r="GE340" s="13"/>
      <c r="GF340" s="13"/>
      <c r="GG340" s="13"/>
      <c r="GH340" s="30">
        <f t="shared" si="930"/>
        <v>1</v>
      </c>
    </row>
    <row r="341" spans="1:190">
      <c r="A341" s="2">
        <f>'database including 834 studies'!A341</f>
        <v>340</v>
      </c>
      <c r="B341" s="2">
        <f>'database including 834 studies'!J341</f>
        <v>1</v>
      </c>
      <c r="C341" s="2">
        <f>'database including 834 studies'!K341</f>
        <v>2</v>
      </c>
      <c r="D341" s="2">
        <f>'database including 834 studies'!L341</f>
        <v>0</v>
      </c>
      <c r="E341" s="2">
        <f>'database including 834 studies'!M341</f>
        <v>1</v>
      </c>
      <c r="F341" s="2">
        <f>'database including 834 studies'!N341</f>
        <v>1</v>
      </c>
      <c r="G341" s="2">
        <f>'database including 834 studies'!O341</f>
        <v>0</v>
      </c>
      <c r="H341" s="2">
        <f>'database including 834 studies'!P341</f>
        <v>0</v>
      </c>
      <c r="I341" s="2">
        <f>'database including 834 studies'!Q341</f>
        <v>0</v>
      </c>
      <c r="J341" s="2">
        <f>'database including 834 studies'!R341</f>
        <v>2021</v>
      </c>
      <c r="V341" s="13">
        <f t="shared" si="845"/>
        <v>0</v>
      </c>
      <c r="W341" s="13">
        <f t="shared" si="846"/>
        <v>0</v>
      </c>
      <c r="X341" s="13">
        <f t="shared" si="847"/>
        <v>0</v>
      </c>
      <c r="Y341" s="13">
        <f t="shared" si="848"/>
        <v>0</v>
      </c>
      <c r="Z341" s="13">
        <f t="shared" si="849"/>
        <v>0</v>
      </c>
      <c r="AA341" s="13">
        <f t="shared" si="850"/>
        <v>0</v>
      </c>
      <c r="AB341" s="13">
        <f t="shared" si="851"/>
        <v>0</v>
      </c>
      <c r="AC341" s="13">
        <f t="shared" si="852"/>
        <v>0</v>
      </c>
      <c r="AD341" s="13">
        <f t="shared" si="853"/>
        <v>0</v>
      </c>
      <c r="AE341" s="13">
        <f t="shared" si="854"/>
        <v>0</v>
      </c>
      <c r="AF341" s="13">
        <f t="shared" si="855"/>
        <v>0</v>
      </c>
      <c r="AG341" s="13">
        <f t="shared" si="856"/>
        <v>0</v>
      </c>
      <c r="AH341" s="13">
        <f t="shared" si="857"/>
        <v>0</v>
      </c>
      <c r="AI341" s="13">
        <f t="shared" si="858"/>
        <v>0</v>
      </c>
      <c r="AJ341" s="13">
        <f t="shared" si="859"/>
        <v>0</v>
      </c>
      <c r="AK341" s="13">
        <f t="shared" si="860"/>
        <v>0</v>
      </c>
      <c r="AL341" s="13">
        <f t="shared" si="861"/>
        <v>0</v>
      </c>
      <c r="AM341" s="13">
        <f t="shared" si="862"/>
        <v>0</v>
      </c>
      <c r="AN341" s="13">
        <f t="shared" si="863"/>
        <v>0</v>
      </c>
      <c r="AO341" s="13">
        <f t="shared" si="864"/>
        <v>0</v>
      </c>
      <c r="AP341" s="13">
        <f t="shared" si="865"/>
        <v>0</v>
      </c>
      <c r="AQ341" s="13">
        <f t="shared" si="866"/>
        <v>0</v>
      </c>
      <c r="AR341" s="13">
        <f t="shared" si="867"/>
        <v>0</v>
      </c>
      <c r="AS341" s="13">
        <f t="shared" si="868"/>
        <v>0</v>
      </c>
      <c r="AT341" s="13">
        <f t="shared" si="869"/>
        <v>0</v>
      </c>
      <c r="AU341" s="13">
        <f t="shared" si="870"/>
        <v>0</v>
      </c>
      <c r="AV341" s="13">
        <f t="shared" si="871"/>
        <v>0</v>
      </c>
      <c r="AW341" s="13">
        <f t="shared" si="872"/>
        <v>0</v>
      </c>
      <c r="AX341" s="13">
        <f t="shared" si="873"/>
        <v>0</v>
      </c>
      <c r="AY341" s="13">
        <f t="shared" si="874"/>
        <v>0</v>
      </c>
      <c r="AZ341" s="13">
        <f t="shared" si="875"/>
        <v>0</v>
      </c>
      <c r="BA341" s="13">
        <f t="shared" si="876"/>
        <v>0</v>
      </c>
      <c r="BB341" s="13">
        <f t="shared" si="877"/>
        <v>0</v>
      </c>
      <c r="BC341" s="13">
        <f t="shared" si="878"/>
        <v>0</v>
      </c>
      <c r="BD341" s="13">
        <f t="shared" si="879"/>
        <v>1</v>
      </c>
      <c r="BE341" s="13">
        <f t="shared" si="880"/>
        <v>0</v>
      </c>
      <c r="BF341" s="13">
        <f t="shared" si="881"/>
        <v>0</v>
      </c>
      <c r="BG341" s="13">
        <f t="shared" si="882"/>
        <v>0</v>
      </c>
      <c r="BH341" s="13">
        <f t="shared" si="883"/>
        <v>0</v>
      </c>
      <c r="BI341" s="13">
        <f t="shared" si="884"/>
        <v>0</v>
      </c>
      <c r="BJ341" s="13">
        <f t="shared" si="885"/>
        <v>0</v>
      </c>
      <c r="BK341" s="13">
        <f t="shared" si="886"/>
        <v>0</v>
      </c>
      <c r="BL341" s="13">
        <f t="shared" si="887"/>
        <v>0</v>
      </c>
      <c r="BM341" s="13">
        <f t="shared" si="888"/>
        <v>0</v>
      </c>
      <c r="BN341" s="13">
        <f t="shared" si="889"/>
        <v>0</v>
      </c>
      <c r="BO341" s="13">
        <f t="shared" si="890"/>
        <v>0</v>
      </c>
      <c r="BP341" s="13">
        <f t="shared" si="891"/>
        <v>0</v>
      </c>
      <c r="BQ341" s="13">
        <f t="shared" si="892"/>
        <v>0</v>
      </c>
      <c r="BR341" s="13">
        <f t="shared" si="893"/>
        <v>0</v>
      </c>
      <c r="BS341" s="13">
        <f t="shared" si="894"/>
        <v>0</v>
      </c>
      <c r="BT341" s="13">
        <f t="shared" si="895"/>
        <v>0</v>
      </c>
      <c r="BU341" s="13">
        <f t="shared" si="896"/>
        <v>0</v>
      </c>
      <c r="BV341" s="13">
        <f t="shared" si="897"/>
        <v>0</v>
      </c>
      <c r="BW341" s="13">
        <f t="shared" si="898"/>
        <v>0</v>
      </c>
      <c r="BX341" s="13">
        <f t="shared" si="899"/>
        <v>0</v>
      </c>
      <c r="BY341" s="13">
        <f t="shared" si="900"/>
        <v>0</v>
      </c>
      <c r="BZ341" s="13">
        <f t="shared" si="901"/>
        <v>0</v>
      </c>
      <c r="CA341" s="13">
        <f t="shared" si="902"/>
        <v>0</v>
      </c>
      <c r="CB341" s="13">
        <f t="shared" si="903"/>
        <v>0</v>
      </c>
      <c r="CC341" s="13">
        <f t="shared" si="904"/>
        <v>0</v>
      </c>
      <c r="CD341" s="13">
        <f t="shared" si="905"/>
        <v>0</v>
      </c>
      <c r="CE341" s="13">
        <f t="shared" si="906"/>
        <v>0</v>
      </c>
      <c r="CF341" s="13">
        <f t="shared" si="907"/>
        <v>0</v>
      </c>
      <c r="CG341" s="13">
        <f t="shared" si="908"/>
        <v>0</v>
      </c>
      <c r="CH341" s="13">
        <f t="shared" si="909"/>
        <v>0</v>
      </c>
      <c r="CI341" s="13">
        <f t="shared" si="910"/>
        <v>0</v>
      </c>
      <c r="CJ341" s="13">
        <f t="shared" si="911"/>
        <v>0</v>
      </c>
      <c r="CK341" s="13">
        <f t="shared" si="912"/>
        <v>0</v>
      </c>
      <c r="CL341" s="13">
        <f t="shared" si="913"/>
        <v>0</v>
      </c>
      <c r="CM341" s="13">
        <f t="shared" si="914"/>
        <v>0</v>
      </c>
      <c r="CN341" s="13">
        <f t="shared" si="915"/>
        <v>0</v>
      </c>
      <c r="CO341" s="13">
        <f t="shared" si="916"/>
        <v>0</v>
      </c>
      <c r="CP341" s="13">
        <f t="shared" si="917"/>
        <v>0</v>
      </c>
      <c r="CQ341" s="13">
        <f t="shared" si="918"/>
        <v>0</v>
      </c>
      <c r="CR341" s="13">
        <f t="shared" si="919"/>
        <v>0</v>
      </c>
      <c r="CS341" s="13">
        <f t="shared" si="920"/>
        <v>0</v>
      </c>
      <c r="CT341" s="13">
        <f t="shared" si="921"/>
        <v>0</v>
      </c>
      <c r="CU341" s="13">
        <f t="shared" si="922"/>
        <v>0</v>
      </c>
      <c r="CV341" s="13">
        <f t="shared" si="923"/>
        <v>0</v>
      </c>
      <c r="CW341" s="13">
        <f t="shared" si="924"/>
        <v>0</v>
      </c>
      <c r="CX341" s="13">
        <f t="shared" si="925"/>
        <v>0</v>
      </c>
      <c r="CY341" s="13">
        <f t="shared" si="926"/>
        <v>0</v>
      </c>
      <c r="CZ341" s="13">
        <f t="shared" si="927"/>
        <v>0</v>
      </c>
      <c r="DA341" s="13">
        <f t="shared" si="928"/>
        <v>0</v>
      </c>
      <c r="DB341" s="13"/>
      <c r="DC341" s="13"/>
      <c r="DD341" s="13"/>
      <c r="DE341" s="13"/>
      <c r="DF341" s="13"/>
      <c r="DG341" s="13"/>
      <c r="DH341" s="13"/>
      <c r="DI341" s="13"/>
      <c r="DJ341" s="13"/>
      <c r="DK341" s="13"/>
      <c r="DL341" s="13"/>
      <c r="DM341" s="13"/>
      <c r="DN341" s="13"/>
      <c r="DO341" s="13"/>
      <c r="DP341" s="13"/>
      <c r="DQ341" s="13"/>
      <c r="DR341" s="13"/>
      <c r="DS341" s="13"/>
      <c r="DT341" s="13"/>
      <c r="DU341" s="13"/>
      <c r="DV341" s="13"/>
      <c r="DW341" s="13"/>
      <c r="DX341" s="13"/>
      <c r="DY341" s="13"/>
      <c r="DZ341" s="13"/>
      <c r="EA341" s="13"/>
      <c r="EB341" s="13"/>
      <c r="EC341" s="13"/>
      <c r="ED341" s="13"/>
      <c r="EE341" s="13"/>
      <c r="EF341" s="13"/>
      <c r="EG341" s="13"/>
      <c r="EH341" s="13"/>
      <c r="EI341" s="13"/>
      <c r="EJ341" s="13"/>
      <c r="EK341" s="13"/>
      <c r="EL341" s="13"/>
      <c r="EM341" s="13"/>
      <c r="EN341" s="13"/>
      <c r="EO341" s="13"/>
      <c r="EP341" s="13"/>
      <c r="EQ341" s="13"/>
      <c r="ER341" s="13"/>
      <c r="ES341" s="13"/>
      <c r="ET341" s="13"/>
      <c r="EU341" s="13"/>
      <c r="EV341" s="13"/>
      <c r="EW341" s="13"/>
      <c r="EX341" s="13"/>
      <c r="EY341" s="13"/>
      <c r="EZ341" s="13"/>
      <c r="FA341" s="13"/>
      <c r="FB341" s="13"/>
      <c r="FC341" s="13"/>
      <c r="FD341" s="13"/>
      <c r="FE341" s="13"/>
      <c r="FF341" s="13"/>
      <c r="FG341" s="13"/>
      <c r="FH341" s="13"/>
      <c r="FI341" s="13"/>
      <c r="FJ341" s="13"/>
      <c r="FK341" s="13"/>
      <c r="FL341" s="13"/>
      <c r="FM341" s="13"/>
      <c r="FN341" s="13"/>
      <c r="FO341" s="13"/>
      <c r="FP341" s="13"/>
      <c r="FQ341" s="13"/>
      <c r="FR341" s="13"/>
      <c r="FS341" s="13"/>
      <c r="FT341" s="13"/>
      <c r="FU341" s="13"/>
      <c r="FV341" s="13"/>
      <c r="FW341" s="13"/>
      <c r="FX341" s="13"/>
      <c r="FY341" s="13"/>
      <c r="FZ341" s="13"/>
      <c r="GA341" s="13"/>
      <c r="GB341" s="13"/>
      <c r="GC341" s="13"/>
      <c r="GD341" s="13"/>
      <c r="GE341" s="13"/>
      <c r="GF341" s="13"/>
      <c r="GG341" s="13"/>
      <c r="GH341" s="30">
        <f t="shared" si="930"/>
        <v>1</v>
      </c>
    </row>
    <row r="342" spans="1:190">
      <c r="A342" s="2">
        <f>'database including 834 studies'!A342</f>
        <v>341</v>
      </c>
      <c r="B342" s="2">
        <f>'database including 834 studies'!J342</f>
        <v>1</v>
      </c>
      <c r="C342" s="2">
        <f>'database including 834 studies'!K342</f>
        <v>2</v>
      </c>
      <c r="D342" s="2">
        <f>'database including 834 studies'!L342</f>
        <v>0</v>
      </c>
      <c r="E342" s="2">
        <f>'database including 834 studies'!M342</f>
        <v>1</v>
      </c>
      <c r="F342" s="2">
        <f>'database including 834 studies'!N342</f>
        <v>0</v>
      </c>
      <c r="G342" s="2">
        <f>'database including 834 studies'!O342</f>
        <v>1</v>
      </c>
      <c r="H342" s="2">
        <f>'database including 834 studies'!P342</f>
        <v>0</v>
      </c>
      <c r="I342" s="2">
        <f>'database including 834 studies'!Q342</f>
        <v>0</v>
      </c>
      <c r="J342" s="2">
        <f>'database including 834 studies'!R342</f>
        <v>2019</v>
      </c>
      <c r="V342" s="13">
        <f t="shared" si="845"/>
        <v>0</v>
      </c>
      <c r="W342" s="13">
        <f t="shared" si="846"/>
        <v>0</v>
      </c>
      <c r="X342" s="13">
        <f t="shared" si="847"/>
        <v>0</v>
      </c>
      <c r="Y342" s="13">
        <f t="shared" si="848"/>
        <v>0</v>
      </c>
      <c r="Z342" s="13">
        <f t="shared" si="849"/>
        <v>0</v>
      </c>
      <c r="AA342" s="13">
        <f t="shared" si="850"/>
        <v>0</v>
      </c>
      <c r="AB342" s="13">
        <f t="shared" si="851"/>
        <v>0</v>
      </c>
      <c r="AC342" s="13">
        <f t="shared" si="852"/>
        <v>0</v>
      </c>
      <c r="AD342" s="13">
        <f t="shared" si="853"/>
        <v>0</v>
      </c>
      <c r="AE342" s="13">
        <f t="shared" si="854"/>
        <v>0</v>
      </c>
      <c r="AF342" s="13">
        <f t="shared" si="855"/>
        <v>0</v>
      </c>
      <c r="AG342" s="13">
        <f t="shared" si="856"/>
        <v>0</v>
      </c>
      <c r="AH342" s="13">
        <f t="shared" si="857"/>
        <v>0</v>
      </c>
      <c r="AI342" s="13">
        <f t="shared" si="858"/>
        <v>0</v>
      </c>
      <c r="AJ342" s="13">
        <f t="shared" si="859"/>
        <v>0</v>
      </c>
      <c r="AK342" s="13">
        <f t="shared" si="860"/>
        <v>0</v>
      </c>
      <c r="AL342" s="13">
        <f t="shared" si="861"/>
        <v>0</v>
      </c>
      <c r="AM342" s="13">
        <f t="shared" si="862"/>
        <v>0</v>
      </c>
      <c r="AN342" s="13">
        <f t="shared" si="863"/>
        <v>0</v>
      </c>
      <c r="AO342" s="13">
        <f t="shared" si="864"/>
        <v>0</v>
      </c>
      <c r="AP342" s="13">
        <f t="shared" si="865"/>
        <v>0</v>
      </c>
      <c r="AQ342" s="13">
        <f t="shared" si="866"/>
        <v>0</v>
      </c>
      <c r="AR342" s="13">
        <f t="shared" si="867"/>
        <v>0</v>
      </c>
      <c r="AS342" s="13">
        <f t="shared" si="868"/>
        <v>0</v>
      </c>
      <c r="AT342" s="13">
        <f t="shared" si="869"/>
        <v>0</v>
      </c>
      <c r="AU342" s="13">
        <f t="shared" si="870"/>
        <v>0</v>
      </c>
      <c r="AV342" s="13">
        <f t="shared" si="871"/>
        <v>0</v>
      </c>
      <c r="AW342" s="13">
        <f t="shared" si="872"/>
        <v>0</v>
      </c>
      <c r="AX342" s="13">
        <f t="shared" si="873"/>
        <v>0</v>
      </c>
      <c r="AY342" s="13">
        <f t="shared" si="874"/>
        <v>0</v>
      </c>
      <c r="AZ342" s="13">
        <f t="shared" si="875"/>
        <v>0</v>
      </c>
      <c r="BA342" s="13">
        <f t="shared" si="876"/>
        <v>0</v>
      </c>
      <c r="BB342" s="13">
        <f t="shared" si="877"/>
        <v>1</v>
      </c>
      <c r="BC342" s="13">
        <f t="shared" si="878"/>
        <v>0</v>
      </c>
      <c r="BD342" s="13">
        <f t="shared" si="879"/>
        <v>0</v>
      </c>
      <c r="BE342" s="13">
        <f t="shared" si="880"/>
        <v>0</v>
      </c>
      <c r="BF342" s="13">
        <f t="shared" si="881"/>
        <v>0</v>
      </c>
      <c r="BG342" s="13">
        <f t="shared" si="882"/>
        <v>0</v>
      </c>
      <c r="BH342" s="13">
        <f t="shared" si="883"/>
        <v>0</v>
      </c>
      <c r="BI342" s="13">
        <f t="shared" si="884"/>
        <v>0</v>
      </c>
      <c r="BJ342" s="13">
        <f t="shared" si="885"/>
        <v>0</v>
      </c>
      <c r="BK342" s="13">
        <f t="shared" si="886"/>
        <v>0</v>
      </c>
      <c r="BL342" s="13">
        <f t="shared" si="887"/>
        <v>0</v>
      </c>
      <c r="BM342" s="13">
        <f t="shared" si="888"/>
        <v>0</v>
      </c>
      <c r="BN342" s="13">
        <f t="shared" si="889"/>
        <v>0</v>
      </c>
      <c r="BO342" s="13">
        <f t="shared" si="890"/>
        <v>0</v>
      </c>
      <c r="BP342" s="13">
        <f t="shared" si="891"/>
        <v>0</v>
      </c>
      <c r="BQ342" s="13">
        <f t="shared" si="892"/>
        <v>0</v>
      </c>
      <c r="BR342" s="13">
        <f t="shared" si="893"/>
        <v>0</v>
      </c>
      <c r="BS342" s="13">
        <f t="shared" si="894"/>
        <v>0</v>
      </c>
      <c r="BT342" s="13">
        <f t="shared" si="895"/>
        <v>0</v>
      </c>
      <c r="BU342" s="13">
        <f t="shared" si="896"/>
        <v>0</v>
      </c>
      <c r="BV342" s="13">
        <f t="shared" si="897"/>
        <v>0</v>
      </c>
      <c r="BW342" s="13">
        <f t="shared" si="898"/>
        <v>0</v>
      </c>
      <c r="BX342" s="13">
        <f t="shared" si="899"/>
        <v>0</v>
      </c>
      <c r="BY342" s="13">
        <f t="shared" si="900"/>
        <v>0</v>
      </c>
      <c r="BZ342" s="13">
        <f t="shared" si="901"/>
        <v>0</v>
      </c>
      <c r="CA342" s="13">
        <f t="shared" si="902"/>
        <v>0</v>
      </c>
      <c r="CB342" s="13">
        <f t="shared" si="903"/>
        <v>0</v>
      </c>
      <c r="CC342" s="13">
        <f t="shared" si="904"/>
        <v>0</v>
      </c>
      <c r="CD342" s="13">
        <f t="shared" si="905"/>
        <v>0</v>
      </c>
      <c r="CE342" s="13">
        <f t="shared" si="906"/>
        <v>0</v>
      </c>
      <c r="CF342" s="13">
        <f t="shared" si="907"/>
        <v>0</v>
      </c>
      <c r="CG342" s="13">
        <f t="shared" si="908"/>
        <v>0</v>
      </c>
      <c r="CH342" s="13">
        <f t="shared" si="909"/>
        <v>0</v>
      </c>
      <c r="CI342" s="13">
        <f t="shared" si="910"/>
        <v>0</v>
      </c>
      <c r="CJ342" s="13">
        <f t="shared" si="911"/>
        <v>0</v>
      </c>
      <c r="CK342" s="13">
        <f t="shared" si="912"/>
        <v>0</v>
      </c>
      <c r="CL342" s="13">
        <f t="shared" si="913"/>
        <v>0</v>
      </c>
      <c r="CM342" s="13">
        <f t="shared" si="914"/>
        <v>0</v>
      </c>
      <c r="CN342" s="13">
        <f t="shared" si="915"/>
        <v>0</v>
      </c>
      <c r="CO342" s="13">
        <f t="shared" si="916"/>
        <v>0</v>
      </c>
      <c r="CP342" s="13">
        <f t="shared" si="917"/>
        <v>0</v>
      </c>
      <c r="CQ342" s="13">
        <f t="shared" si="918"/>
        <v>0</v>
      </c>
      <c r="CR342" s="13">
        <f t="shared" si="919"/>
        <v>0</v>
      </c>
      <c r="CS342" s="13">
        <f t="shared" si="920"/>
        <v>0</v>
      </c>
      <c r="CT342" s="13">
        <f t="shared" si="921"/>
        <v>0</v>
      </c>
      <c r="CU342" s="13">
        <f t="shared" si="922"/>
        <v>0</v>
      </c>
      <c r="CV342" s="13">
        <f t="shared" si="923"/>
        <v>0</v>
      </c>
      <c r="CW342" s="13">
        <f t="shared" si="924"/>
        <v>0</v>
      </c>
      <c r="CX342" s="13">
        <f t="shared" si="925"/>
        <v>0</v>
      </c>
      <c r="CY342" s="13">
        <f t="shared" si="926"/>
        <v>0</v>
      </c>
      <c r="CZ342" s="13">
        <f t="shared" si="927"/>
        <v>0</v>
      </c>
      <c r="DA342" s="13">
        <f t="shared" si="928"/>
        <v>0</v>
      </c>
      <c r="DB342" s="13"/>
      <c r="DC342" s="13"/>
      <c r="DD342" s="13"/>
      <c r="DE342" s="13"/>
      <c r="DF342" s="13"/>
      <c r="DG342" s="13"/>
      <c r="DH342" s="13"/>
      <c r="DI342" s="13"/>
      <c r="DJ342" s="13"/>
      <c r="DK342" s="13"/>
      <c r="DL342" s="13"/>
      <c r="DM342" s="13"/>
      <c r="DN342" s="13"/>
      <c r="DO342" s="13"/>
      <c r="DP342" s="13"/>
      <c r="DQ342" s="13"/>
      <c r="DR342" s="13"/>
      <c r="DS342" s="13"/>
      <c r="DT342" s="13"/>
      <c r="DU342" s="13"/>
      <c r="DV342" s="13"/>
      <c r="DW342" s="13"/>
      <c r="DX342" s="13"/>
      <c r="DY342" s="13"/>
      <c r="DZ342" s="13"/>
      <c r="EA342" s="13"/>
      <c r="EB342" s="13"/>
      <c r="EC342" s="13"/>
      <c r="ED342" s="13"/>
      <c r="EE342" s="13"/>
      <c r="EF342" s="13"/>
      <c r="EG342" s="13"/>
      <c r="EH342" s="13"/>
      <c r="EI342" s="13"/>
      <c r="EJ342" s="13"/>
      <c r="EK342" s="13"/>
      <c r="EL342" s="13"/>
      <c r="EM342" s="13"/>
      <c r="EN342" s="13"/>
      <c r="EO342" s="13"/>
      <c r="EP342" s="13"/>
      <c r="EQ342" s="13"/>
      <c r="ER342" s="13"/>
      <c r="ES342" s="13"/>
      <c r="ET342" s="13"/>
      <c r="EU342" s="13"/>
      <c r="EV342" s="13"/>
      <c r="EW342" s="13"/>
      <c r="EX342" s="13"/>
      <c r="EY342" s="13"/>
      <c r="EZ342" s="13"/>
      <c r="FA342" s="13"/>
      <c r="FB342" s="13"/>
      <c r="FC342" s="13"/>
      <c r="FD342" s="13"/>
      <c r="FE342" s="13"/>
      <c r="FF342" s="13"/>
      <c r="FG342" s="13"/>
      <c r="FH342" s="13"/>
      <c r="FI342" s="13"/>
      <c r="FJ342" s="13"/>
      <c r="FK342" s="13"/>
      <c r="FL342" s="13"/>
      <c r="FM342" s="13"/>
      <c r="FN342" s="13"/>
      <c r="FO342" s="13"/>
      <c r="FP342" s="13"/>
      <c r="FQ342" s="13"/>
      <c r="FR342" s="13"/>
      <c r="FS342" s="13"/>
      <c r="FT342" s="13"/>
      <c r="FU342" s="13"/>
      <c r="FV342" s="13"/>
      <c r="FW342" s="13"/>
      <c r="FX342" s="13"/>
      <c r="FY342" s="13"/>
      <c r="FZ342" s="13"/>
      <c r="GA342" s="13"/>
      <c r="GB342" s="13"/>
      <c r="GC342" s="13"/>
      <c r="GD342" s="13"/>
      <c r="GE342" s="13"/>
      <c r="GF342" s="13"/>
      <c r="GG342" s="13"/>
      <c r="GH342" s="30">
        <f t="shared" si="930"/>
        <v>1</v>
      </c>
    </row>
    <row r="343" spans="1:190">
      <c r="A343" s="2">
        <f>'database including 834 studies'!A343</f>
        <v>342</v>
      </c>
      <c r="B343" s="2">
        <f>'database including 834 studies'!J343</f>
        <v>1</v>
      </c>
      <c r="C343" s="2">
        <f>'database including 834 studies'!K343</f>
        <v>2</v>
      </c>
      <c r="D343" s="2">
        <f>'database including 834 studies'!L343</f>
        <v>0</v>
      </c>
      <c r="E343" s="2">
        <f>'database including 834 studies'!M343</f>
        <v>1</v>
      </c>
      <c r="F343" s="2">
        <f>'database including 834 studies'!N343</f>
        <v>1</v>
      </c>
      <c r="G343" s="2">
        <f>'database including 834 studies'!O343</f>
        <v>0</v>
      </c>
      <c r="H343" s="2">
        <f>'database including 834 studies'!P343</f>
        <v>0</v>
      </c>
      <c r="I343" s="2">
        <f>'database including 834 studies'!Q343</f>
        <v>0</v>
      </c>
      <c r="J343" s="2">
        <f>'database including 834 studies'!R343</f>
        <v>2021</v>
      </c>
      <c r="V343" s="13">
        <f t="shared" si="845"/>
        <v>0</v>
      </c>
      <c r="W343" s="13">
        <f t="shared" si="846"/>
        <v>0</v>
      </c>
      <c r="X343" s="13">
        <f t="shared" si="847"/>
        <v>0</v>
      </c>
      <c r="Y343" s="13">
        <f t="shared" si="848"/>
        <v>0</v>
      </c>
      <c r="Z343" s="13">
        <f t="shared" si="849"/>
        <v>0</v>
      </c>
      <c r="AA343" s="13">
        <f t="shared" si="850"/>
        <v>0</v>
      </c>
      <c r="AB343" s="13">
        <f t="shared" si="851"/>
        <v>0</v>
      </c>
      <c r="AC343" s="13">
        <f t="shared" si="852"/>
        <v>0</v>
      </c>
      <c r="AD343" s="13">
        <f t="shared" si="853"/>
        <v>0</v>
      </c>
      <c r="AE343" s="13">
        <f t="shared" si="854"/>
        <v>0</v>
      </c>
      <c r="AF343" s="13">
        <f t="shared" si="855"/>
        <v>0</v>
      </c>
      <c r="AG343" s="13">
        <f t="shared" si="856"/>
        <v>0</v>
      </c>
      <c r="AH343" s="13">
        <f t="shared" si="857"/>
        <v>0</v>
      </c>
      <c r="AI343" s="13">
        <f t="shared" si="858"/>
        <v>0</v>
      </c>
      <c r="AJ343" s="13">
        <f t="shared" si="859"/>
        <v>0</v>
      </c>
      <c r="AK343" s="13">
        <f t="shared" si="860"/>
        <v>0</v>
      </c>
      <c r="AL343" s="13">
        <f t="shared" si="861"/>
        <v>0</v>
      </c>
      <c r="AM343" s="13">
        <f t="shared" si="862"/>
        <v>0</v>
      </c>
      <c r="AN343" s="13">
        <f t="shared" si="863"/>
        <v>0</v>
      </c>
      <c r="AO343" s="13">
        <f t="shared" si="864"/>
        <v>0</v>
      </c>
      <c r="AP343" s="13">
        <f t="shared" si="865"/>
        <v>0</v>
      </c>
      <c r="AQ343" s="13">
        <f t="shared" si="866"/>
        <v>0</v>
      </c>
      <c r="AR343" s="13">
        <f t="shared" si="867"/>
        <v>0</v>
      </c>
      <c r="AS343" s="13">
        <f t="shared" si="868"/>
        <v>0</v>
      </c>
      <c r="AT343" s="13">
        <f t="shared" si="869"/>
        <v>0</v>
      </c>
      <c r="AU343" s="13">
        <f t="shared" si="870"/>
        <v>0</v>
      </c>
      <c r="AV343" s="13">
        <f t="shared" si="871"/>
        <v>0</v>
      </c>
      <c r="AW343" s="13">
        <f t="shared" si="872"/>
        <v>0</v>
      </c>
      <c r="AX343" s="13">
        <f t="shared" si="873"/>
        <v>0</v>
      </c>
      <c r="AY343" s="13">
        <f t="shared" si="874"/>
        <v>0</v>
      </c>
      <c r="AZ343" s="13">
        <f t="shared" si="875"/>
        <v>0</v>
      </c>
      <c r="BA343" s="13">
        <f t="shared" si="876"/>
        <v>0</v>
      </c>
      <c r="BB343" s="13">
        <f t="shared" si="877"/>
        <v>0</v>
      </c>
      <c r="BC343" s="13">
        <f t="shared" si="878"/>
        <v>0</v>
      </c>
      <c r="BD343" s="13">
        <f t="shared" si="879"/>
        <v>1</v>
      </c>
      <c r="BE343" s="13">
        <f t="shared" si="880"/>
        <v>0</v>
      </c>
      <c r="BF343" s="13">
        <f t="shared" si="881"/>
        <v>0</v>
      </c>
      <c r="BG343" s="13">
        <f t="shared" si="882"/>
        <v>0</v>
      </c>
      <c r="BH343" s="13">
        <f t="shared" si="883"/>
        <v>0</v>
      </c>
      <c r="BI343" s="13">
        <f t="shared" si="884"/>
        <v>0</v>
      </c>
      <c r="BJ343" s="13">
        <f t="shared" si="885"/>
        <v>0</v>
      </c>
      <c r="BK343" s="13">
        <f t="shared" si="886"/>
        <v>0</v>
      </c>
      <c r="BL343" s="13">
        <f t="shared" si="887"/>
        <v>0</v>
      </c>
      <c r="BM343" s="13">
        <f t="shared" si="888"/>
        <v>0</v>
      </c>
      <c r="BN343" s="13">
        <f t="shared" si="889"/>
        <v>0</v>
      </c>
      <c r="BO343" s="13">
        <f t="shared" si="890"/>
        <v>0</v>
      </c>
      <c r="BP343" s="13">
        <f t="shared" si="891"/>
        <v>0</v>
      </c>
      <c r="BQ343" s="13">
        <f t="shared" si="892"/>
        <v>0</v>
      </c>
      <c r="BR343" s="13">
        <f t="shared" si="893"/>
        <v>0</v>
      </c>
      <c r="BS343" s="13">
        <f t="shared" si="894"/>
        <v>0</v>
      </c>
      <c r="BT343" s="13">
        <f t="shared" si="895"/>
        <v>0</v>
      </c>
      <c r="BU343" s="13">
        <f t="shared" si="896"/>
        <v>0</v>
      </c>
      <c r="BV343" s="13">
        <f t="shared" si="897"/>
        <v>0</v>
      </c>
      <c r="BW343" s="13">
        <f t="shared" si="898"/>
        <v>0</v>
      </c>
      <c r="BX343" s="13">
        <f t="shared" si="899"/>
        <v>0</v>
      </c>
      <c r="BY343" s="13">
        <f t="shared" si="900"/>
        <v>0</v>
      </c>
      <c r="BZ343" s="13">
        <f t="shared" si="901"/>
        <v>0</v>
      </c>
      <c r="CA343" s="13">
        <f t="shared" si="902"/>
        <v>0</v>
      </c>
      <c r="CB343" s="13">
        <f t="shared" si="903"/>
        <v>0</v>
      </c>
      <c r="CC343" s="13">
        <f t="shared" si="904"/>
        <v>0</v>
      </c>
      <c r="CD343" s="13">
        <f t="shared" si="905"/>
        <v>0</v>
      </c>
      <c r="CE343" s="13">
        <f t="shared" si="906"/>
        <v>0</v>
      </c>
      <c r="CF343" s="13">
        <f t="shared" si="907"/>
        <v>0</v>
      </c>
      <c r="CG343" s="13">
        <f t="shared" si="908"/>
        <v>0</v>
      </c>
      <c r="CH343" s="13">
        <f t="shared" si="909"/>
        <v>0</v>
      </c>
      <c r="CI343" s="13">
        <f t="shared" si="910"/>
        <v>0</v>
      </c>
      <c r="CJ343" s="13">
        <f t="shared" si="911"/>
        <v>0</v>
      </c>
      <c r="CK343" s="13">
        <f t="shared" si="912"/>
        <v>0</v>
      </c>
      <c r="CL343" s="13">
        <f t="shared" si="913"/>
        <v>0</v>
      </c>
      <c r="CM343" s="13">
        <f t="shared" si="914"/>
        <v>0</v>
      </c>
      <c r="CN343" s="13">
        <f t="shared" si="915"/>
        <v>0</v>
      </c>
      <c r="CO343" s="13">
        <f t="shared" si="916"/>
        <v>0</v>
      </c>
      <c r="CP343" s="13">
        <f t="shared" si="917"/>
        <v>0</v>
      </c>
      <c r="CQ343" s="13">
        <f t="shared" si="918"/>
        <v>0</v>
      </c>
      <c r="CR343" s="13">
        <f t="shared" si="919"/>
        <v>0</v>
      </c>
      <c r="CS343" s="13">
        <f t="shared" si="920"/>
        <v>0</v>
      </c>
      <c r="CT343" s="13">
        <f t="shared" si="921"/>
        <v>0</v>
      </c>
      <c r="CU343" s="13">
        <f t="shared" si="922"/>
        <v>0</v>
      </c>
      <c r="CV343" s="13">
        <f t="shared" si="923"/>
        <v>0</v>
      </c>
      <c r="CW343" s="13">
        <f t="shared" si="924"/>
        <v>0</v>
      </c>
      <c r="CX343" s="13">
        <f t="shared" si="925"/>
        <v>0</v>
      </c>
      <c r="CY343" s="13">
        <f t="shared" si="926"/>
        <v>0</v>
      </c>
      <c r="CZ343" s="13">
        <f t="shared" si="927"/>
        <v>0</v>
      </c>
      <c r="DA343" s="13">
        <f t="shared" si="928"/>
        <v>0</v>
      </c>
      <c r="DB343" s="13"/>
      <c r="DC343" s="13"/>
      <c r="DD343" s="13"/>
      <c r="DE343" s="13"/>
      <c r="DF343" s="13"/>
      <c r="DG343" s="13"/>
      <c r="DH343" s="13"/>
      <c r="DI343" s="13"/>
      <c r="DJ343" s="13"/>
      <c r="DK343" s="13"/>
      <c r="DL343" s="13"/>
      <c r="DM343" s="13"/>
      <c r="DN343" s="13"/>
      <c r="DO343" s="13"/>
      <c r="DP343" s="13"/>
      <c r="DQ343" s="13"/>
      <c r="DR343" s="13"/>
      <c r="DS343" s="13"/>
      <c r="DT343" s="13"/>
      <c r="DU343" s="13"/>
      <c r="DV343" s="13"/>
      <c r="DW343" s="13"/>
      <c r="DX343" s="13"/>
      <c r="DY343" s="13"/>
      <c r="DZ343" s="13"/>
      <c r="EA343" s="13"/>
      <c r="EB343" s="13"/>
      <c r="EC343" s="13"/>
      <c r="ED343" s="13"/>
      <c r="EE343" s="13"/>
      <c r="EF343" s="13"/>
      <c r="EG343" s="13"/>
      <c r="EH343" s="13"/>
      <c r="EI343" s="13"/>
      <c r="EJ343" s="13"/>
      <c r="EK343" s="13"/>
      <c r="EL343" s="13"/>
      <c r="EM343" s="13"/>
      <c r="EN343" s="13"/>
      <c r="EO343" s="13"/>
      <c r="EP343" s="13"/>
      <c r="EQ343" s="13"/>
      <c r="ER343" s="13"/>
      <c r="ES343" s="13"/>
      <c r="ET343" s="13"/>
      <c r="EU343" s="13"/>
      <c r="EV343" s="13"/>
      <c r="EW343" s="13"/>
      <c r="EX343" s="13"/>
      <c r="EY343" s="13"/>
      <c r="EZ343" s="13"/>
      <c r="FA343" s="13"/>
      <c r="FB343" s="13"/>
      <c r="FC343" s="13"/>
      <c r="FD343" s="13"/>
      <c r="FE343" s="13"/>
      <c r="FF343" s="13"/>
      <c r="FG343" s="13"/>
      <c r="FH343" s="13"/>
      <c r="FI343" s="13"/>
      <c r="FJ343" s="13"/>
      <c r="FK343" s="13"/>
      <c r="FL343" s="13"/>
      <c r="FM343" s="13"/>
      <c r="FN343" s="13"/>
      <c r="FO343" s="13"/>
      <c r="FP343" s="13"/>
      <c r="FQ343" s="13"/>
      <c r="FR343" s="13"/>
      <c r="FS343" s="13"/>
      <c r="FT343" s="13"/>
      <c r="FU343" s="13"/>
      <c r="FV343" s="13"/>
      <c r="FW343" s="13"/>
      <c r="FX343" s="13"/>
      <c r="FY343" s="13"/>
      <c r="FZ343" s="13"/>
      <c r="GA343" s="13"/>
      <c r="GB343" s="13"/>
      <c r="GC343" s="13"/>
      <c r="GD343" s="13"/>
      <c r="GE343" s="13"/>
      <c r="GF343" s="13"/>
      <c r="GG343" s="13"/>
      <c r="GH343" s="30">
        <f t="shared" si="930"/>
        <v>1</v>
      </c>
    </row>
    <row r="344" spans="1:190">
      <c r="A344" s="2">
        <f>'database including 834 studies'!A344</f>
        <v>343</v>
      </c>
      <c r="B344" s="2">
        <f>'database including 834 studies'!J344</f>
        <v>1</v>
      </c>
      <c r="C344" s="2">
        <f>'database including 834 studies'!K344</f>
        <v>2</v>
      </c>
      <c r="D344" s="2">
        <f>'database including 834 studies'!L344</f>
        <v>1</v>
      </c>
      <c r="E344" s="2">
        <f>'database including 834 studies'!M344</f>
        <v>1</v>
      </c>
      <c r="F344" s="2">
        <f>'database including 834 studies'!N344</f>
        <v>0</v>
      </c>
      <c r="G344" s="2">
        <f>'database including 834 studies'!O344</f>
        <v>0</v>
      </c>
      <c r="H344" s="2">
        <f>'database including 834 studies'!P344</f>
        <v>0</v>
      </c>
      <c r="I344" s="2">
        <f>'database including 834 studies'!Q344</f>
        <v>0</v>
      </c>
      <c r="J344" s="2">
        <f>'database including 834 studies'!R344</f>
        <v>2021</v>
      </c>
      <c r="V344" s="13">
        <f t="shared" si="845"/>
        <v>0</v>
      </c>
      <c r="W344" s="13">
        <f t="shared" si="846"/>
        <v>0</v>
      </c>
      <c r="X344" s="13">
        <f t="shared" si="847"/>
        <v>0</v>
      </c>
      <c r="Y344" s="13">
        <f t="shared" si="848"/>
        <v>0</v>
      </c>
      <c r="Z344" s="13">
        <f t="shared" si="849"/>
        <v>0</v>
      </c>
      <c r="AA344" s="13">
        <f t="shared" si="850"/>
        <v>0</v>
      </c>
      <c r="AB344" s="13">
        <f t="shared" si="851"/>
        <v>0</v>
      </c>
      <c r="AC344" s="13">
        <f t="shared" si="852"/>
        <v>0</v>
      </c>
      <c r="AD344" s="13">
        <f t="shared" si="853"/>
        <v>0</v>
      </c>
      <c r="AE344" s="13">
        <f t="shared" si="854"/>
        <v>0</v>
      </c>
      <c r="AF344" s="13">
        <f t="shared" si="855"/>
        <v>0</v>
      </c>
      <c r="AG344" s="13">
        <f t="shared" si="856"/>
        <v>0</v>
      </c>
      <c r="AH344" s="13">
        <f t="shared" si="857"/>
        <v>0</v>
      </c>
      <c r="AI344" s="13">
        <f t="shared" si="858"/>
        <v>0</v>
      </c>
      <c r="AJ344" s="13">
        <f t="shared" si="859"/>
        <v>0</v>
      </c>
      <c r="AK344" s="13">
        <f t="shared" si="860"/>
        <v>0</v>
      </c>
      <c r="AL344" s="13">
        <f t="shared" si="861"/>
        <v>0</v>
      </c>
      <c r="AM344" s="13">
        <f t="shared" si="862"/>
        <v>0</v>
      </c>
      <c r="AN344" s="13">
        <f t="shared" si="863"/>
        <v>0</v>
      </c>
      <c r="AO344" s="13">
        <f t="shared" si="864"/>
        <v>0</v>
      </c>
      <c r="AP344" s="13">
        <f t="shared" si="865"/>
        <v>0</v>
      </c>
      <c r="AQ344" s="13">
        <f t="shared" si="866"/>
        <v>0</v>
      </c>
      <c r="AR344" s="13">
        <f t="shared" si="867"/>
        <v>0</v>
      </c>
      <c r="AS344" s="13">
        <f t="shared" si="868"/>
        <v>0</v>
      </c>
      <c r="AT344" s="13">
        <f t="shared" si="869"/>
        <v>0</v>
      </c>
      <c r="AU344" s="13">
        <f t="shared" si="870"/>
        <v>0</v>
      </c>
      <c r="AV344" s="13">
        <f t="shared" si="871"/>
        <v>0</v>
      </c>
      <c r="AW344" s="13">
        <f t="shared" si="872"/>
        <v>0</v>
      </c>
      <c r="AX344" s="13">
        <f t="shared" si="873"/>
        <v>0</v>
      </c>
      <c r="AY344" s="13">
        <f t="shared" si="874"/>
        <v>0</v>
      </c>
      <c r="AZ344" s="13">
        <f t="shared" si="875"/>
        <v>0</v>
      </c>
      <c r="BA344" s="13">
        <f t="shared" si="876"/>
        <v>0</v>
      </c>
      <c r="BB344" s="13">
        <f t="shared" si="877"/>
        <v>0</v>
      </c>
      <c r="BC344" s="13">
        <f t="shared" si="878"/>
        <v>0</v>
      </c>
      <c r="BD344" s="13">
        <f t="shared" si="879"/>
        <v>1</v>
      </c>
      <c r="BE344" s="13">
        <f t="shared" si="880"/>
        <v>0</v>
      </c>
      <c r="BF344" s="13">
        <f t="shared" si="881"/>
        <v>0</v>
      </c>
      <c r="BG344" s="13">
        <f t="shared" si="882"/>
        <v>0</v>
      </c>
      <c r="BH344" s="13">
        <f t="shared" si="883"/>
        <v>0</v>
      </c>
      <c r="BI344" s="13">
        <f t="shared" si="884"/>
        <v>0</v>
      </c>
      <c r="BJ344" s="13">
        <f t="shared" si="885"/>
        <v>0</v>
      </c>
      <c r="BK344" s="13">
        <f t="shared" si="886"/>
        <v>0</v>
      </c>
      <c r="BL344" s="13">
        <f t="shared" si="887"/>
        <v>0</v>
      </c>
      <c r="BM344" s="13">
        <f t="shared" si="888"/>
        <v>0</v>
      </c>
      <c r="BN344" s="13">
        <f t="shared" si="889"/>
        <v>0</v>
      </c>
      <c r="BO344" s="13">
        <f t="shared" si="890"/>
        <v>0</v>
      </c>
      <c r="BP344" s="13">
        <f t="shared" si="891"/>
        <v>0</v>
      </c>
      <c r="BQ344" s="13">
        <f t="shared" si="892"/>
        <v>0</v>
      </c>
      <c r="BR344" s="13">
        <f t="shared" si="893"/>
        <v>0</v>
      </c>
      <c r="BS344" s="13">
        <f t="shared" si="894"/>
        <v>0</v>
      </c>
      <c r="BT344" s="13">
        <f t="shared" si="895"/>
        <v>0</v>
      </c>
      <c r="BU344" s="13">
        <f t="shared" si="896"/>
        <v>0</v>
      </c>
      <c r="BV344" s="13">
        <f t="shared" si="897"/>
        <v>0</v>
      </c>
      <c r="BW344" s="13">
        <f t="shared" si="898"/>
        <v>0</v>
      </c>
      <c r="BX344" s="13">
        <f t="shared" si="899"/>
        <v>0</v>
      </c>
      <c r="BY344" s="13">
        <f t="shared" si="900"/>
        <v>0</v>
      </c>
      <c r="BZ344" s="13">
        <f t="shared" si="901"/>
        <v>0</v>
      </c>
      <c r="CA344" s="13">
        <f t="shared" si="902"/>
        <v>0</v>
      </c>
      <c r="CB344" s="13">
        <f t="shared" si="903"/>
        <v>0</v>
      </c>
      <c r="CC344" s="13">
        <f t="shared" si="904"/>
        <v>0</v>
      </c>
      <c r="CD344" s="13">
        <f t="shared" si="905"/>
        <v>0</v>
      </c>
      <c r="CE344" s="13">
        <f t="shared" si="906"/>
        <v>0</v>
      </c>
      <c r="CF344" s="13">
        <f t="shared" si="907"/>
        <v>0</v>
      </c>
      <c r="CG344" s="13">
        <f t="shared" si="908"/>
        <v>0</v>
      </c>
      <c r="CH344" s="13">
        <f t="shared" si="909"/>
        <v>0</v>
      </c>
      <c r="CI344" s="13">
        <f t="shared" si="910"/>
        <v>0</v>
      </c>
      <c r="CJ344" s="13">
        <f t="shared" si="911"/>
        <v>0</v>
      </c>
      <c r="CK344" s="13">
        <f t="shared" si="912"/>
        <v>0</v>
      </c>
      <c r="CL344" s="13">
        <f t="shared" si="913"/>
        <v>0</v>
      </c>
      <c r="CM344" s="13">
        <f t="shared" si="914"/>
        <v>0</v>
      </c>
      <c r="CN344" s="13">
        <f t="shared" si="915"/>
        <v>0</v>
      </c>
      <c r="CO344" s="13">
        <f t="shared" si="916"/>
        <v>0</v>
      </c>
      <c r="CP344" s="13">
        <f t="shared" si="917"/>
        <v>0</v>
      </c>
      <c r="CQ344" s="13">
        <f t="shared" si="918"/>
        <v>0</v>
      </c>
      <c r="CR344" s="13">
        <f t="shared" si="919"/>
        <v>0</v>
      </c>
      <c r="CS344" s="13">
        <f t="shared" si="920"/>
        <v>0</v>
      </c>
      <c r="CT344" s="13">
        <f t="shared" si="921"/>
        <v>0</v>
      </c>
      <c r="CU344" s="13">
        <f t="shared" si="922"/>
        <v>0</v>
      </c>
      <c r="CV344" s="13">
        <f t="shared" si="923"/>
        <v>0</v>
      </c>
      <c r="CW344" s="13">
        <f t="shared" si="924"/>
        <v>0</v>
      </c>
      <c r="CX344" s="13">
        <f t="shared" si="925"/>
        <v>0</v>
      </c>
      <c r="CY344" s="13">
        <f t="shared" si="926"/>
        <v>0</v>
      </c>
      <c r="CZ344" s="13">
        <f t="shared" si="927"/>
        <v>0</v>
      </c>
      <c r="DA344" s="13">
        <f t="shared" si="928"/>
        <v>0</v>
      </c>
      <c r="DB344" s="13"/>
      <c r="DC344" s="13"/>
      <c r="DD344" s="13"/>
      <c r="DE344" s="13"/>
      <c r="DF344" s="13"/>
      <c r="DG344" s="13"/>
      <c r="DH344" s="13"/>
      <c r="DI344" s="13"/>
      <c r="DJ344" s="13"/>
      <c r="DK344" s="13"/>
      <c r="DL344" s="13"/>
      <c r="DM344" s="13"/>
      <c r="DN344" s="13"/>
      <c r="DO344" s="13"/>
      <c r="DP344" s="13"/>
      <c r="DQ344" s="13"/>
      <c r="DR344" s="13"/>
      <c r="DS344" s="13"/>
      <c r="DT344" s="13"/>
      <c r="DU344" s="13"/>
      <c r="DV344" s="13"/>
      <c r="DW344" s="13"/>
      <c r="DX344" s="13"/>
      <c r="DY344" s="13"/>
      <c r="DZ344" s="13"/>
      <c r="EA344" s="13"/>
      <c r="EB344" s="13"/>
      <c r="EC344" s="13"/>
      <c r="ED344" s="13"/>
      <c r="EE344" s="13"/>
      <c r="EF344" s="13"/>
      <c r="EG344" s="13"/>
      <c r="EH344" s="13"/>
      <c r="EI344" s="13"/>
      <c r="EJ344" s="13"/>
      <c r="EK344" s="13"/>
      <c r="EL344" s="13"/>
      <c r="EM344" s="13"/>
      <c r="EN344" s="13"/>
      <c r="EO344" s="13"/>
      <c r="EP344" s="13"/>
      <c r="EQ344" s="13"/>
      <c r="ER344" s="13"/>
      <c r="ES344" s="13"/>
      <c r="ET344" s="13"/>
      <c r="EU344" s="13"/>
      <c r="EV344" s="13"/>
      <c r="EW344" s="13"/>
      <c r="EX344" s="13"/>
      <c r="EY344" s="13"/>
      <c r="EZ344" s="13"/>
      <c r="FA344" s="13"/>
      <c r="FB344" s="13"/>
      <c r="FC344" s="13"/>
      <c r="FD344" s="13"/>
      <c r="FE344" s="13"/>
      <c r="FF344" s="13"/>
      <c r="FG344" s="13"/>
      <c r="FH344" s="13"/>
      <c r="FI344" s="13"/>
      <c r="FJ344" s="13"/>
      <c r="FK344" s="13"/>
      <c r="FL344" s="13"/>
      <c r="FM344" s="13"/>
      <c r="FN344" s="13"/>
      <c r="FO344" s="13"/>
      <c r="FP344" s="13"/>
      <c r="FQ344" s="13"/>
      <c r="FR344" s="13"/>
      <c r="FS344" s="13"/>
      <c r="FT344" s="13"/>
      <c r="FU344" s="13"/>
      <c r="FV344" s="13"/>
      <c r="FW344" s="13"/>
      <c r="FX344" s="13"/>
      <c r="FY344" s="13"/>
      <c r="FZ344" s="13"/>
      <c r="GA344" s="13"/>
      <c r="GB344" s="13"/>
      <c r="GC344" s="13"/>
      <c r="GD344" s="13"/>
      <c r="GE344" s="13"/>
      <c r="GF344" s="13"/>
      <c r="GG344" s="13"/>
      <c r="GH344" s="30">
        <f t="shared" si="930"/>
        <v>1</v>
      </c>
    </row>
    <row r="345" spans="1:190">
      <c r="A345" s="2">
        <f>'database including 834 studies'!A345</f>
        <v>344</v>
      </c>
      <c r="B345" s="2">
        <f>'database including 834 studies'!J345</f>
        <v>1</v>
      </c>
      <c r="C345" s="2">
        <f>'database including 834 studies'!K345</f>
        <v>2</v>
      </c>
      <c r="D345" s="2">
        <f>'database including 834 studies'!L345</f>
        <v>1</v>
      </c>
      <c r="E345" s="2">
        <f>'database including 834 studies'!M345</f>
        <v>1</v>
      </c>
      <c r="F345" s="2">
        <f>'database including 834 studies'!N345</f>
        <v>0</v>
      </c>
      <c r="G345" s="2">
        <f>'database including 834 studies'!O345</f>
        <v>0</v>
      </c>
      <c r="H345" s="2">
        <f>'database including 834 studies'!P345</f>
        <v>0</v>
      </c>
      <c r="I345" s="2">
        <f>'database including 834 studies'!Q345</f>
        <v>0</v>
      </c>
      <c r="J345" s="2">
        <f>'database including 834 studies'!R345</f>
        <v>2021</v>
      </c>
      <c r="V345" s="13">
        <f t="shared" si="845"/>
        <v>0</v>
      </c>
      <c r="W345" s="13">
        <f t="shared" si="846"/>
        <v>0</v>
      </c>
      <c r="X345" s="13">
        <f t="shared" si="847"/>
        <v>0</v>
      </c>
      <c r="Y345" s="13">
        <f t="shared" si="848"/>
        <v>0</v>
      </c>
      <c r="Z345" s="13">
        <f t="shared" si="849"/>
        <v>0</v>
      </c>
      <c r="AA345" s="13">
        <f t="shared" si="850"/>
        <v>0</v>
      </c>
      <c r="AB345" s="13">
        <f t="shared" si="851"/>
        <v>0</v>
      </c>
      <c r="AC345" s="13">
        <f t="shared" si="852"/>
        <v>0</v>
      </c>
      <c r="AD345" s="13">
        <f t="shared" si="853"/>
        <v>0</v>
      </c>
      <c r="AE345" s="13">
        <f t="shared" si="854"/>
        <v>0</v>
      </c>
      <c r="AF345" s="13">
        <f t="shared" si="855"/>
        <v>0</v>
      </c>
      <c r="AG345" s="13">
        <f t="shared" si="856"/>
        <v>0</v>
      </c>
      <c r="AH345" s="13">
        <f t="shared" si="857"/>
        <v>0</v>
      </c>
      <c r="AI345" s="13">
        <f t="shared" si="858"/>
        <v>0</v>
      </c>
      <c r="AJ345" s="13">
        <f t="shared" si="859"/>
        <v>0</v>
      </c>
      <c r="AK345" s="13">
        <f t="shared" si="860"/>
        <v>0</v>
      </c>
      <c r="AL345" s="13">
        <f t="shared" si="861"/>
        <v>0</v>
      </c>
      <c r="AM345" s="13">
        <f t="shared" si="862"/>
        <v>0</v>
      </c>
      <c r="AN345" s="13">
        <f t="shared" si="863"/>
        <v>0</v>
      </c>
      <c r="AO345" s="13">
        <f t="shared" si="864"/>
        <v>0</v>
      </c>
      <c r="AP345" s="13">
        <f t="shared" si="865"/>
        <v>0</v>
      </c>
      <c r="AQ345" s="13">
        <f t="shared" si="866"/>
        <v>0</v>
      </c>
      <c r="AR345" s="13">
        <f t="shared" si="867"/>
        <v>0</v>
      </c>
      <c r="AS345" s="13">
        <f t="shared" si="868"/>
        <v>0</v>
      </c>
      <c r="AT345" s="13">
        <f t="shared" si="869"/>
        <v>0</v>
      </c>
      <c r="AU345" s="13">
        <f t="shared" si="870"/>
        <v>0</v>
      </c>
      <c r="AV345" s="13">
        <f t="shared" si="871"/>
        <v>0</v>
      </c>
      <c r="AW345" s="13">
        <f t="shared" si="872"/>
        <v>0</v>
      </c>
      <c r="AX345" s="13">
        <f t="shared" si="873"/>
        <v>0</v>
      </c>
      <c r="AY345" s="13">
        <f t="shared" si="874"/>
        <v>0</v>
      </c>
      <c r="AZ345" s="13">
        <f t="shared" si="875"/>
        <v>0</v>
      </c>
      <c r="BA345" s="13">
        <f t="shared" si="876"/>
        <v>0</v>
      </c>
      <c r="BB345" s="13">
        <f t="shared" si="877"/>
        <v>0</v>
      </c>
      <c r="BC345" s="13">
        <f t="shared" si="878"/>
        <v>0</v>
      </c>
      <c r="BD345" s="13">
        <f t="shared" si="879"/>
        <v>1</v>
      </c>
      <c r="BE345" s="13">
        <f t="shared" si="880"/>
        <v>0</v>
      </c>
      <c r="BF345" s="13">
        <f t="shared" si="881"/>
        <v>0</v>
      </c>
      <c r="BG345" s="13">
        <f t="shared" si="882"/>
        <v>0</v>
      </c>
      <c r="BH345" s="13">
        <f t="shared" si="883"/>
        <v>0</v>
      </c>
      <c r="BI345" s="13">
        <f t="shared" si="884"/>
        <v>0</v>
      </c>
      <c r="BJ345" s="13">
        <f t="shared" si="885"/>
        <v>0</v>
      </c>
      <c r="BK345" s="13">
        <f t="shared" si="886"/>
        <v>0</v>
      </c>
      <c r="BL345" s="13">
        <f t="shared" si="887"/>
        <v>0</v>
      </c>
      <c r="BM345" s="13">
        <f t="shared" si="888"/>
        <v>0</v>
      </c>
      <c r="BN345" s="13">
        <f t="shared" si="889"/>
        <v>0</v>
      </c>
      <c r="BO345" s="13">
        <f t="shared" si="890"/>
        <v>0</v>
      </c>
      <c r="BP345" s="13">
        <f t="shared" si="891"/>
        <v>0</v>
      </c>
      <c r="BQ345" s="13">
        <f t="shared" si="892"/>
        <v>0</v>
      </c>
      <c r="BR345" s="13">
        <f t="shared" si="893"/>
        <v>0</v>
      </c>
      <c r="BS345" s="13">
        <f t="shared" si="894"/>
        <v>0</v>
      </c>
      <c r="BT345" s="13">
        <f t="shared" si="895"/>
        <v>0</v>
      </c>
      <c r="BU345" s="13">
        <f t="shared" si="896"/>
        <v>0</v>
      </c>
      <c r="BV345" s="13">
        <f t="shared" si="897"/>
        <v>0</v>
      </c>
      <c r="BW345" s="13">
        <f t="shared" si="898"/>
        <v>0</v>
      </c>
      <c r="BX345" s="13">
        <f t="shared" si="899"/>
        <v>0</v>
      </c>
      <c r="BY345" s="13">
        <f t="shared" si="900"/>
        <v>0</v>
      </c>
      <c r="BZ345" s="13">
        <f t="shared" si="901"/>
        <v>0</v>
      </c>
      <c r="CA345" s="13">
        <f t="shared" si="902"/>
        <v>0</v>
      </c>
      <c r="CB345" s="13">
        <f t="shared" si="903"/>
        <v>0</v>
      </c>
      <c r="CC345" s="13">
        <f t="shared" si="904"/>
        <v>0</v>
      </c>
      <c r="CD345" s="13">
        <f t="shared" si="905"/>
        <v>0</v>
      </c>
      <c r="CE345" s="13">
        <f t="shared" si="906"/>
        <v>0</v>
      </c>
      <c r="CF345" s="13">
        <f t="shared" si="907"/>
        <v>0</v>
      </c>
      <c r="CG345" s="13">
        <f t="shared" si="908"/>
        <v>0</v>
      </c>
      <c r="CH345" s="13">
        <f t="shared" si="909"/>
        <v>0</v>
      </c>
      <c r="CI345" s="13">
        <f t="shared" si="910"/>
        <v>0</v>
      </c>
      <c r="CJ345" s="13">
        <f t="shared" si="911"/>
        <v>0</v>
      </c>
      <c r="CK345" s="13">
        <f t="shared" si="912"/>
        <v>0</v>
      </c>
      <c r="CL345" s="13">
        <f t="shared" si="913"/>
        <v>0</v>
      </c>
      <c r="CM345" s="13">
        <f t="shared" si="914"/>
        <v>0</v>
      </c>
      <c r="CN345" s="13">
        <f t="shared" si="915"/>
        <v>0</v>
      </c>
      <c r="CO345" s="13">
        <f t="shared" si="916"/>
        <v>0</v>
      </c>
      <c r="CP345" s="13">
        <f t="shared" si="917"/>
        <v>0</v>
      </c>
      <c r="CQ345" s="13">
        <f t="shared" si="918"/>
        <v>0</v>
      </c>
      <c r="CR345" s="13">
        <f t="shared" si="919"/>
        <v>0</v>
      </c>
      <c r="CS345" s="13">
        <f t="shared" si="920"/>
        <v>0</v>
      </c>
      <c r="CT345" s="13">
        <f t="shared" si="921"/>
        <v>0</v>
      </c>
      <c r="CU345" s="13">
        <f t="shared" si="922"/>
        <v>0</v>
      </c>
      <c r="CV345" s="13">
        <f t="shared" si="923"/>
        <v>0</v>
      </c>
      <c r="CW345" s="13">
        <f t="shared" si="924"/>
        <v>0</v>
      </c>
      <c r="CX345" s="13">
        <f t="shared" si="925"/>
        <v>0</v>
      </c>
      <c r="CY345" s="13">
        <f t="shared" si="926"/>
        <v>0</v>
      </c>
      <c r="CZ345" s="13">
        <f t="shared" si="927"/>
        <v>0</v>
      </c>
      <c r="DA345" s="13">
        <f t="shared" si="928"/>
        <v>0</v>
      </c>
      <c r="DB345" s="13"/>
      <c r="DC345" s="13"/>
      <c r="DD345" s="13"/>
      <c r="DE345" s="13"/>
      <c r="DF345" s="13"/>
      <c r="DG345" s="13"/>
      <c r="DH345" s="13"/>
      <c r="DI345" s="13"/>
      <c r="DJ345" s="13"/>
      <c r="DK345" s="13"/>
      <c r="DL345" s="13"/>
      <c r="DM345" s="13"/>
      <c r="DN345" s="13"/>
      <c r="DO345" s="13"/>
      <c r="DP345" s="13"/>
      <c r="DQ345" s="13"/>
      <c r="DR345" s="13"/>
      <c r="DS345" s="13"/>
      <c r="DT345" s="13"/>
      <c r="DU345" s="13"/>
      <c r="DV345" s="13"/>
      <c r="DW345" s="13"/>
      <c r="DX345" s="13"/>
      <c r="DY345" s="13"/>
      <c r="DZ345" s="13"/>
      <c r="EA345" s="13"/>
      <c r="EB345" s="13"/>
      <c r="EC345" s="13"/>
      <c r="ED345" s="13"/>
      <c r="EE345" s="13"/>
      <c r="EF345" s="13"/>
      <c r="EG345" s="13"/>
      <c r="EH345" s="13"/>
      <c r="EI345" s="13"/>
      <c r="EJ345" s="13"/>
      <c r="EK345" s="13"/>
      <c r="EL345" s="13"/>
      <c r="EM345" s="13"/>
      <c r="EN345" s="13"/>
      <c r="EO345" s="13"/>
      <c r="EP345" s="13"/>
      <c r="EQ345" s="13"/>
      <c r="ER345" s="13"/>
      <c r="ES345" s="13"/>
      <c r="ET345" s="13"/>
      <c r="EU345" s="13"/>
      <c r="EV345" s="13"/>
      <c r="EW345" s="13"/>
      <c r="EX345" s="13"/>
      <c r="EY345" s="13"/>
      <c r="EZ345" s="13"/>
      <c r="FA345" s="13"/>
      <c r="FB345" s="13"/>
      <c r="FC345" s="13"/>
      <c r="FD345" s="13"/>
      <c r="FE345" s="13"/>
      <c r="FF345" s="13"/>
      <c r="FG345" s="13"/>
      <c r="FH345" s="13"/>
      <c r="FI345" s="13"/>
      <c r="FJ345" s="13"/>
      <c r="FK345" s="13"/>
      <c r="FL345" s="13"/>
      <c r="FM345" s="13"/>
      <c r="FN345" s="13"/>
      <c r="FO345" s="13"/>
      <c r="FP345" s="13"/>
      <c r="FQ345" s="13"/>
      <c r="FR345" s="13"/>
      <c r="FS345" s="13"/>
      <c r="FT345" s="13"/>
      <c r="FU345" s="13"/>
      <c r="FV345" s="13"/>
      <c r="FW345" s="13"/>
      <c r="FX345" s="13"/>
      <c r="FY345" s="13"/>
      <c r="FZ345" s="13"/>
      <c r="GA345" s="13"/>
      <c r="GB345" s="13"/>
      <c r="GC345" s="13"/>
      <c r="GD345" s="13"/>
      <c r="GE345" s="13"/>
      <c r="GF345" s="13"/>
      <c r="GG345" s="13"/>
      <c r="GH345" s="30">
        <f t="shared" si="930"/>
        <v>1</v>
      </c>
    </row>
    <row r="346" spans="1:190">
      <c r="A346" s="2">
        <f>'database including 834 studies'!A346</f>
        <v>345</v>
      </c>
      <c r="B346" s="2">
        <f>'database including 834 studies'!J346</f>
        <v>1</v>
      </c>
      <c r="C346" s="2">
        <f>'database including 834 studies'!K346</f>
        <v>2</v>
      </c>
      <c r="D346" s="2">
        <f>'database including 834 studies'!L346</f>
        <v>0</v>
      </c>
      <c r="E346" s="2">
        <f>'database including 834 studies'!M346</f>
        <v>1</v>
      </c>
      <c r="F346" s="2">
        <f>'database including 834 studies'!N346</f>
        <v>0</v>
      </c>
      <c r="G346" s="2">
        <f>'database including 834 studies'!O346</f>
        <v>1</v>
      </c>
      <c r="H346" s="2">
        <f>'database including 834 studies'!P346</f>
        <v>0</v>
      </c>
      <c r="I346" s="2">
        <f>'database including 834 studies'!Q346</f>
        <v>0</v>
      </c>
      <c r="J346" s="2">
        <f>'database including 834 studies'!R346</f>
        <v>2014</v>
      </c>
      <c r="V346" s="13">
        <f t="shared" si="845"/>
        <v>0</v>
      </c>
      <c r="W346" s="13">
        <f t="shared" si="846"/>
        <v>0</v>
      </c>
      <c r="X346" s="13">
        <f t="shared" si="847"/>
        <v>0</v>
      </c>
      <c r="Y346" s="13">
        <f t="shared" si="848"/>
        <v>0</v>
      </c>
      <c r="Z346" s="13">
        <f t="shared" si="849"/>
        <v>0</v>
      </c>
      <c r="AA346" s="13">
        <f t="shared" si="850"/>
        <v>0</v>
      </c>
      <c r="AB346" s="13">
        <f t="shared" si="851"/>
        <v>0</v>
      </c>
      <c r="AC346" s="13">
        <f t="shared" si="852"/>
        <v>0</v>
      </c>
      <c r="AD346" s="13">
        <f t="shared" si="853"/>
        <v>0</v>
      </c>
      <c r="AE346" s="13">
        <f t="shared" si="854"/>
        <v>0</v>
      </c>
      <c r="AF346" s="13">
        <f t="shared" si="855"/>
        <v>0</v>
      </c>
      <c r="AG346" s="13">
        <f t="shared" si="856"/>
        <v>0</v>
      </c>
      <c r="AH346" s="13">
        <f t="shared" si="857"/>
        <v>0</v>
      </c>
      <c r="AI346" s="13">
        <f t="shared" si="858"/>
        <v>0</v>
      </c>
      <c r="AJ346" s="13">
        <f t="shared" si="859"/>
        <v>0</v>
      </c>
      <c r="AK346" s="13">
        <f t="shared" si="860"/>
        <v>0</v>
      </c>
      <c r="AL346" s="13">
        <f t="shared" si="861"/>
        <v>0</v>
      </c>
      <c r="AM346" s="13">
        <f t="shared" si="862"/>
        <v>0</v>
      </c>
      <c r="AN346" s="13">
        <f t="shared" si="863"/>
        <v>0</v>
      </c>
      <c r="AO346" s="13">
        <f t="shared" si="864"/>
        <v>0</v>
      </c>
      <c r="AP346" s="13">
        <f t="shared" si="865"/>
        <v>0</v>
      </c>
      <c r="AQ346" s="13">
        <f t="shared" si="866"/>
        <v>0</v>
      </c>
      <c r="AR346" s="13">
        <f t="shared" si="867"/>
        <v>0</v>
      </c>
      <c r="AS346" s="13">
        <f t="shared" si="868"/>
        <v>0</v>
      </c>
      <c r="AT346" s="13">
        <f t="shared" si="869"/>
        <v>0</v>
      </c>
      <c r="AU346" s="13">
        <f t="shared" si="870"/>
        <v>0</v>
      </c>
      <c r="AV346" s="13">
        <f t="shared" si="871"/>
        <v>0</v>
      </c>
      <c r="AW346" s="13">
        <f t="shared" si="872"/>
        <v>1</v>
      </c>
      <c r="AX346" s="13">
        <f t="shared" si="873"/>
        <v>0</v>
      </c>
      <c r="AY346" s="13">
        <f t="shared" si="874"/>
        <v>0</v>
      </c>
      <c r="AZ346" s="13">
        <f t="shared" si="875"/>
        <v>0</v>
      </c>
      <c r="BA346" s="13">
        <f t="shared" si="876"/>
        <v>0</v>
      </c>
      <c r="BB346" s="13">
        <f t="shared" si="877"/>
        <v>0</v>
      </c>
      <c r="BC346" s="13">
        <f t="shared" si="878"/>
        <v>0</v>
      </c>
      <c r="BD346" s="13">
        <f t="shared" si="879"/>
        <v>0</v>
      </c>
      <c r="BE346" s="13">
        <f t="shared" si="880"/>
        <v>0</v>
      </c>
      <c r="BF346" s="13">
        <f t="shared" si="881"/>
        <v>0</v>
      </c>
      <c r="BG346" s="13">
        <f t="shared" si="882"/>
        <v>0</v>
      </c>
      <c r="BH346" s="13">
        <f t="shared" si="883"/>
        <v>0</v>
      </c>
      <c r="BI346" s="13">
        <f t="shared" si="884"/>
        <v>0</v>
      </c>
      <c r="BJ346" s="13">
        <f t="shared" si="885"/>
        <v>0</v>
      </c>
      <c r="BK346" s="13">
        <f t="shared" si="886"/>
        <v>0</v>
      </c>
      <c r="BL346" s="13">
        <f t="shared" si="887"/>
        <v>0</v>
      </c>
      <c r="BM346" s="13">
        <f t="shared" si="888"/>
        <v>0</v>
      </c>
      <c r="BN346" s="13">
        <f t="shared" si="889"/>
        <v>0</v>
      </c>
      <c r="BO346" s="13">
        <f t="shared" si="890"/>
        <v>0</v>
      </c>
      <c r="BP346" s="13">
        <f t="shared" si="891"/>
        <v>0</v>
      </c>
      <c r="BQ346" s="13">
        <f t="shared" si="892"/>
        <v>0</v>
      </c>
      <c r="BR346" s="13">
        <f t="shared" si="893"/>
        <v>0</v>
      </c>
      <c r="BS346" s="13">
        <f t="shared" si="894"/>
        <v>0</v>
      </c>
      <c r="BT346" s="13">
        <f t="shared" si="895"/>
        <v>0</v>
      </c>
      <c r="BU346" s="13">
        <f t="shared" si="896"/>
        <v>0</v>
      </c>
      <c r="BV346" s="13">
        <f t="shared" si="897"/>
        <v>0</v>
      </c>
      <c r="BW346" s="13">
        <f t="shared" si="898"/>
        <v>0</v>
      </c>
      <c r="BX346" s="13">
        <f t="shared" si="899"/>
        <v>0</v>
      </c>
      <c r="BY346" s="13">
        <f t="shared" si="900"/>
        <v>0</v>
      </c>
      <c r="BZ346" s="13">
        <f t="shared" si="901"/>
        <v>0</v>
      </c>
      <c r="CA346" s="13">
        <f t="shared" si="902"/>
        <v>0</v>
      </c>
      <c r="CB346" s="13">
        <f t="shared" si="903"/>
        <v>0</v>
      </c>
      <c r="CC346" s="13">
        <f t="shared" si="904"/>
        <v>0</v>
      </c>
      <c r="CD346" s="13">
        <f t="shared" si="905"/>
        <v>0</v>
      </c>
      <c r="CE346" s="13">
        <f t="shared" si="906"/>
        <v>0</v>
      </c>
      <c r="CF346" s="13">
        <f t="shared" si="907"/>
        <v>0</v>
      </c>
      <c r="CG346" s="13">
        <f t="shared" si="908"/>
        <v>0</v>
      </c>
      <c r="CH346" s="13">
        <f t="shared" si="909"/>
        <v>0</v>
      </c>
      <c r="CI346" s="13">
        <f t="shared" si="910"/>
        <v>0</v>
      </c>
      <c r="CJ346" s="13">
        <f t="shared" si="911"/>
        <v>0</v>
      </c>
      <c r="CK346" s="13">
        <f t="shared" si="912"/>
        <v>0</v>
      </c>
      <c r="CL346" s="13">
        <f t="shared" si="913"/>
        <v>0</v>
      </c>
      <c r="CM346" s="13">
        <f t="shared" si="914"/>
        <v>0</v>
      </c>
      <c r="CN346" s="13">
        <f t="shared" si="915"/>
        <v>0</v>
      </c>
      <c r="CO346" s="13">
        <f t="shared" si="916"/>
        <v>0</v>
      </c>
      <c r="CP346" s="13">
        <f t="shared" si="917"/>
        <v>0</v>
      </c>
      <c r="CQ346" s="13">
        <f t="shared" si="918"/>
        <v>0</v>
      </c>
      <c r="CR346" s="13">
        <f t="shared" si="919"/>
        <v>0</v>
      </c>
      <c r="CS346" s="13">
        <f t="shared" si="920"/>
        <v>0</v>
      </c>
      <c r="CT346" s="13">
        <f t="shared" si="921"/>
        <v>0</v>
      </c>
      <c r="CU346" s="13">
        <f t="shared" si="922"/>
        <v>0</v>
      </c>
      <c r="CV346" s="13">
        <f t="shared" si="923"/>
        <v>0</v>
      </c>
      <c r="CW346" s="13">
        <f t="shared" si="924"/>
        <v>0</v>
      </c>
      <c r="CX346" s="13">
        <f t="shared" si="925"/>
        <v>0</v>
      </c>
      <c r="CY346" s="13">
        <f t="shared" si="926"/>
        <v>0</v>
      </c>
      <c r="CZ346" s="13">
        <f t="shared" si="927"/>
        <v>0</v>
      </c>
      <c r="DA346" s="13">
        <f t="shared" si="928"/>
        <v>0</v>
      </c>
      <c r="DB346" s="13"/>
      <c r="DC346" s="13"/>
      <c r="DD346" s="13"/>
      <c r="DE346" s="13"/>
      <c r="DF346" s="13"/>
      <c r="DG346" s="13"/>
      <c r="DH346" s="13"/>
      <c r="DI346" s="13"/>
      <c r="DJ346" s="13"/>
      <c r="DK346" s="13"/>
      <c r="DL346" s="13"/>
      <c r="DM346" s="13"/>
      <c r="DN346" s="13"/>
      <c r="DO346" s="13"/>
      <c r="DP346" s="13"/>
      <c r="DQ346" s="13"/>
      <c r="DR346" s="13"/>
      <c r="DS346" s="13"/>
      <c r="DT346" s="13"/>
      <c r="DU346" s="13"/>
      <c r="DV346" s="13"/>
      <c r="DW346" s="13"/>
      <c r="DX346" s="13"/>
      <c r="DY346" s="13"/>
      <c r="DZ346" s="13"/>
      <c r="EA346" s="13"/>
      <c r="EB346" s="13"/>
      <c r="EC346" s="13"/>
      <c r="ED346" s="13"/>
      <c r="EE346" s="13"/>
      <c r="EF346" s="13"/>
      <c r="EG346" s="13"/>
      <c r="EH346" s="13"/>
      <c r="EI346" s="13"/>
      <c r="EJ346" s="13"/>
      <c r="EK346" s="13"/>
      <c r="EL346" s="13"/>
      <c r="EM346" s="13"/>
      <c r="EN346" s="13"/>
      <c r="EO346" s="13"/>
      <c r="EP346" s="13"/>
      <c r="EQ346" s="13"/>
      <c r="ER346" s="13"/>
      <c r="ES346" s="13"/>
      <c r="ET346" s="13"/>
      <c r="EU346" s="13"/>
      <c r="EV346" s="13"/>
      <c r="EW346" s="13"/>
      <c r="EX346" s="13"/>
      <c r="EY346" s="13"/>
      <c r="EZ346" s="13"/>
      <c r="FA346" s="13"/>
      <c r="FB346" s="13"/>
      <c r="FC346" s="13"/>
      <c r="FD346" s="13"/>
      <c r="FE346" s="13"/>
      <c r="FF346" s="13"/>
      <c r="FG346" s="13"/>
      <c r="FH346" s="13"/>
      <c r="FI346" s="13"/>
      <c r="FJ346" s="13"/>
      <c r="FK346" s="13"/>
      <c r="FL346" s="13"/>
      <c r="FM346" s="13"/>
      <c r="FN346" s="13"/>
      <c r="FO346" s="13"/>
      <c r="FP346" s="13"/>
      <c r="FQ346" s="13"/>
      <c r="FR346" s="13"/>
      <c r="FS346" s="13"/>
      <c r="FT346" s="13"/>
      <c r="FU346" s="13"/>
      <c r="FV346" s="13"/>
      <c r="FW346" s="13"/>
      <c r="FX346" s="13"/>
      <c r="FY346" s="13"/>
      <c r="FZ346" s="13"/>
      <c r="GA346" s="13"/>
      <c r="GB346" s="13"/>
      <c r="GC346" s="13"/>
      <c r="GD346" s="13"/>
      <c r="GE346" s="13"/>
      <c r="GF346" s="13"/>
      <c r="GG346" s="13"/>
      <c r="GH346" s="30">
        <f t="shared" si="930"/>
        <v>1</v>
      </c>
    </row>
    <row r="347" spans="1:190">
      <c r="A347" s="2">
        <f>'database including 834 studies'!A347</f>
        <v>346</v>
      </c>
      <c r="B347" s="2">
        <f>'database including 834 studies'!J347</f>
        <v>1</v>
      </c>
      <c r="C347" s="2">
        <f>'database including 834 studies'!K347</f>
        <v>2</v>
      </c>
      <c r="D347" s="2">
        <f>'database including 834 studies'!L347</f>
        <v>1</v>
      </c>
      <c r="E347" s="2">
        <f>'database including 834 studies'!M347</f>
        <v>1</v>
      </c>
      <c r="F347" s="2">
        <f>'database including 834 studies'!N347</f>
        <v>0</v>
      </c>
      <c r="G347" s="2">
        <f>'database including 834 studies'!O347</f>
        <v>0</v>
      </c>
      <c r="H347" s="2">
        <f>'database including 834 studies'!P347</f>
        <v>0</v>
      </c>
      <c r="I347" s="2">
        <f>'database including 834 studies'!Q347</f>
        <v>0</v>
      </c>
      <c r="J347" s="2">
        <f>'database including 834 studies'!R347</f>
        <v>2021</v>
      </c>
      <c r="V347" s="13">
        <f t="shared" si="845"/>
        <v>0</v>
      </c>
      <c r="W347" s="13">
        <f t="shared" si="846"/>
        <v>0</v>
      </c>
      <c r="X347" s="13">
        <f t="shared" si="847"/>
        <v>0</v>
      </c>
      <c r="Y347" s="13">
        <f t="shared" si="848"/>
        <v>0</v>
      </c>
      <c r="Z347" s="13">
        <f t="shared" si="849"/>
        <v>0</v>
      </c>
      <c r="AA347" s="13">
        <f t="shared" si="850"/>
        <v>0</v>
      </c>
      <c r="AB347" s="13">
        <f t="shared" si="851"/>
        <v>0</v>
      </c>
      <c r="AC347" s="13">
        <f t="shared" si="852"/>
        <v>0</v>
      </c>
      <c r="AD347" s="13">
        <f t="shared" si="853"/>
        <v>0</v>
      </c>
      <c r="AE347" s="13">
        <f t="shared" si="854"/>
        <v>0</v>
      </c>
      <c r="AF347" s="13">
        <f t="shared" si="855"/>
        <v>0</v>
      </c>
      <c r="AG347" s="13">
        <f t="shared" si="856"/>
        <v>0</v>
      </c>
      <c r="AH347" s="13">
        <f t="shared" si="857"/>
        <v>0</v>
      </c>
      <c r="AI347" s="13">
        <f t="shared" si="858"/>
        <v>0</v>
      </c>
      <c r="AJ347" s="13">
        <f t="shared" si="859"/>
        <v>0</v>
      </c>
      <c r="AK347" s="13">
        <f t="shared" si="860"/>
        <v>0</v>
      </c>
      <c r="AL347" s="13">
        <f t="shared" si="861"/>
        <v>0</v>
      </c>
      <c r="AM347" s="13">
        <f t="shared" si="862"/>
        <v>0</v>
      </c>
      <c r="AN347" s="13">
        <f t="shared" si="863"/>
        <v>0</v>
      </c>
      <c r="AO347" s="13">
        <f t="shared" si="864"/>
        <v>0</v>
      </c>
      <c r="AP347" s="13">
        <f t="shared" si="865"/>
        <v>0</v>
      </c>
      <c r="AQ347" s="13">
        <f t="shared" si="866"/>
        <v>0</v>
      </c>
      <c r="AR347" s="13">
        <f t="shared" si="867"/>
        <v>0</v>
      </c>
      <c r="AS347" s="13">
        <f t="shared" si="868"/>
        <v>0</v>
      </c>
      <c r="AT347" s="13">
        <f t="shared" si="869"/>
        <v>0</v>
      </c>
      <c r="AU347" s="13">
        <f t="shared" si="870"/>
        <v>0</v>
      </c>
      <c r="AV347" s="13">
        <f t="shared" si="871"/>
        <v>0</v>
      </c>
      <c r="AW347" s="13">
        <f t="shared" si="872"/>
        <v>0</v>
      </c>
      <c r="AX347" s="13">
        <f t="shared" si="873"/>
        <v>0</v>
      </c>
      <c r="AY347" s="13">
        <f t="shared" si="874"/>
        <v>0</v>
      </c>
      <c r="AZ347" s="13">
        <f t="shared" si="875"/>
        <v>0</v>
      </c>
      <c r="BA347" s="13">
        <f t="shared" si="876"/>
        <v>0</v>
      </c>
      <c r="BB347" s="13">
        <f t="shared" si="877"/>
        <v>0</v>
      </c>
      <c r="BC347" s="13">
        <f t="shared" si="878"/>
        <v>0</v>
      </c>
      <c r="BD347" s="13">
        <f t="shared" si="879"/>
        <v>1</v>
      </c>
      <c r="BE347" s="13">
        <f t="shared" si="880"/>
        <v>0</v>
      </c>
      <c r="BF347" s="13">
        <f t="shared" si="881"/>
        <v>0</v>
      </c>
      <c r="BG347" s="13">
        <f t="shared" si="882"/>
        <v>0</v>
      </c>
      <c r="BH347" s="13">
        <f t="shared" si="883"/>
        <v>0</v>
      </c>
      <c r="BI347" s="13">
        <f t="shared" si="884"/>
        <v>0</v>
      </c>
      <c r="BJ347" s="13">
        <f t="shared" si="885"/>
        <v>0</v>
      </c>
      <c r="BK347" s="13">
        <f t="shared" si="886"/>
        <v>0</v>
      </c>
      <c r="BL347" s="13">
        <f t="shared" si="887"/>
        <v>0</v>
      </c>
      <c r="BM347" s="13">
        <f t="shared" si="888"/>
        <v>0</v>
      </c>
      <c r="BN347" s="13">
        <f t="shared" si="889"/>
        <v>0</v>
      </c>
      <c r="BO347" s="13">
        <f t="shared" si="890"/>
        <v>0</v>
      </c>
      <c r="BP347" s="13">
        <f t="shared" si="891"/>
        <v>0</v>
      </c>
      <c r="BQ347" s="13">
        <f t="shared" si="892"/>
        <v>0</v>
      </c>
      <c r="BR347" s="13">
        <f t="shared" si="893"/>
        <v>0</v>
      </c>
      <c r="BS347" s="13">
        <f t="shared" si="894"/>
        <v>0</v>
      </c>
      <c r="BT347" s="13">
        <f t="shared" si="895"/>
        <v>0</v>
      </c>
      <c r="BU347" s="13">
        <f t="shared" si="896"/>
        <v>0</v>
      </c>
      <c r="BV347" s="13">
        <f t="shared" si="897"/>
        <v>0</v>
      </c>
      <c r="BW347" s="13">
        <f t="shared" si="898"/>
        <v>0</v>
      </c>
      <c r="BX347" s="13">
        <f t="shared" si="899"/>
        <v>0</v>
      </c>
      <c r="BY347" s="13">
        <f t="shared" si="900"/>
        <v>0</v>
      </c>
      <c r="BZ347" s="13">
        <f t="shared" si="901"/>
        <v>0</v>
      </c>
      <c r="CA347" s="13">
        <f t="shared" si="902"/>
        <v>0</v>
      </c>
      <c r="CB347" s="13">
        <f t="shared" si="903"/>
        <v>0</v>
      </c>
      <c r="CC347" s="13">
        <f t="shared" si="904"/>
        <v>0</v>
      </c>
      <c r="CD347" s="13">
        <f t="shared" si="905"/>
        <v>0</v>
      </c>
      <c r="CE347" s="13">
        <f t="shared" si="906"/>
        <v>0</v>
      </c>
      <c r="CF347" s="13">
        <f t="shared" si="907"/>
        <v>0</v>
      </c>
      <c r="CG347" s="13">
        <f t="shared" si="908"/>
        <v>0</v>
      </c>
      <c r="CH347" s="13">
        <f t="shared" si="909"/>
        <v>0</v>
      </c>
      <c r="CI347" s="13">
        <f t="shared" si="910"/>
        <v>0</v>
      </c>
      <c r="CJ347" s="13">
        <f t="shared" si="911"/>
        <v>0</v>
      </c>
      <c r="CK347" s="13">
        <f t="shared" si="912"/>
        <v>0</v>
      </c>
      <c r="CL347" s="13">
        <f t="shared" si="913"/>
        <v>0</v>
      </c>
      <c r="CM347" s="13">
        <f t="shared" si="914"/>
        <v>0</v>
      </c>
      <c r="CN347" s="13">
        <f t="shared" si="915"/>
        <v>0</v>
      </c>
      <c r="CO347" s="13">
        <f t="shared" si="916"/>
        <v>0</v>
      </c>
      <c r="CP347" s="13">
        <f t="shared" si="917"/>
        <v>0</v>
      </c>
      <c r="CQ347" s="13">
        <f t="shared" si="918"/>
        <v>0</v>
      </c>
      <c r="CR347" s="13">
        <f t="shared" si="919"/>
        <v>0</v>
      </c>
      <c r="CS347" s="13">
        <f t="shared" si="920"/>
        <v>0</v>
      </c>
      <c r="CT347" s="13">
        <f t="shared" si="921"/>
        <v>0</v>
      </c>
      <c r="CU347" s="13">
        <f t="shared" si="922"/>
        <v>0</v>
      </c>
      <c r="CV347" s="13">
        <f t="shared" si="923"/>
        <v>0</v>
      </c>
      <c r="CW347" s="13">
        <f t="shared" si="924"/>
        <v>0</v>
      </c>
      <c r="CX347" s="13">
        <f t="shared" si="925"/>
        <v>0</v>
      </c>
      <c r="CY347" s="13">
        <f t="shared" si="926"/>
        <v>0</v>
      </c>
      <c r="CZ347" s="13">
        <f t="shared" si="927"/>
        <v>0</v>
      </c>
      <c r="DA347" s="13">
        <f t="shared" si="928"/>
        <v>0</v>
      </c>
      <c r="DB347" s="13"/>
      <c r="DC347" s="13"/>
      <c r="DD347" s="13"/>
      <c r="DE347" s="13"/>
      <c r="DF347" s="13"/>
      <c r="DG347" s="13"/>
      <c r="DH347" s="13"/>
      <c r="DI347" s="13"/>
      <c r="DJ347" s="13"/>
      <c r="DK347" s="13"/>
      <c r="DL347" s="13"/>
      <c r="DM347" s="13"/>
      <c r="DN347" s="13"/>
      <c r="DO347" s="13"/>
      <c r="DP347" s="13"/>
      <c r="DQ347" s="13"/>
      <c r="DR347" s="13"/>
      <c r="DS347" s="13"/>
      <c r="DT347" s="13"/>
      <c r="DU347" s="13"/>
      <c r="DV347" s="13"/>
      <c r="DW347" s="13"/>
      <c r="DX347" s="13"/>
      <c r="DY347" s="13"/>
      <c r="DZ347" s="13"/>
      <c r="EA347" s="13"/>
      <c r="EB347" s="13"/>
      <c r="EC347" s="13"/>
      <c r="ED347" s="13"/>
      <c r="EE347" s="13"/>
      <c r="EF347" s="13"/>
      <c r="EG347" s="13"/>
      <c r="EH347" s="13"/>
      <c r="EI347" s="13"/>
      <c r="EJ347" s="13"/>
      <c r="EK347" s="13"/>
      <c r="EL347" s="13"/>
      <c r="EM347" s="13"/>
      <c r="EN347" s="13"/>
      <c r="EO347" s="13"/>
      <c r="EP347" s="13"/>
      <c r="EQ347" s="13"/>
      <c r="ER347" s="13"/>
      <c r="ES347" s="13"/>
      <c r="ET347" s="13"/>
      <c r="EU347" s="13"/>
      <c r="EV347" s="13"/>
      <c r="EW347" s="13"/>
      <c r="EX347" s="13"/>
      <c r="EY347" s="13"/>
      <c r="EZ347" s="13"/>
      <c r="FA347" s="13"/>
      <c r="FB347" s="13"/>
      <c r="FC347" s="13"/>
      <c r="FD347" s="13"/>
      <c r="FE347" s="13"/>
      <c r="FF347" s="13"/>
      <c r="FG347" s="13"/>
      <c r="FH347" s="13"/>
      <c r="FI347" s="13"/>
      <c r="FJ347" s="13"/>
      <c r="FK347" s="13"/>
      <c r="FL347" s="13"/>
      <c r="FM347" s="13"/>
      <c r="FN347" s="13"/>
      <c r="FO347" s="13"/>
      <c r="FP347" s="13"/>
      <c r="FQ347" s="13"/>
      <c r="FR347" s="13"/>
      <c r="FS347" s="13"/>
      <c r="FT347" s="13"/>
      <c r="FU347" s="13"/>
      <c r="FV347" s="13"/>
      <c r="FW347" s="13"/>
      <c r="FX347" s="13"/>
      <c r="FY347" s="13"/>
      <c r="FZ347" s="13"/>
      <c r="GA347" s="13"/>
      <c r="GB347" s="13"/>
      <c r="GC347" s="13"/>
      <c r="GD347" s="13"/>
      <c r="GE347" s="13"/>
      <c r="GF347" s="13"/>
      <c r="GG347" s="13"/>
      <c r="GH347" s="30">
        <f t="shared" si="930"/>
        <v>1</v>
      </c>
    </row>
    <row r="348" spans="1:190">
      <c r="A348" s="2">
        <f>'database including 834 studies'!A348</f>
        <v>347</v>
      </c>
      <c r="B348" s="2">
        <f>'database including 834 studies'!J348</f>
        <v>1</v>
      </c>
      <c r="C348" s="2">
        <f>'database including 834 studies'!K348</f>
        <v>2</v>
      </c>
      <c r="D348" s="2">
        <f>'database including 834 studies'!L348</f>
        <v>0</v>
      </c>
      <c r="E348" s="2">
        <f>'database including 834 studies'!M348</f>
        <v>1</v>
      </c>
      <c r="F348" s="2">
        <f>'database including 834 studies'!N348</f>
        <v>0</v>
      </c>
      <c r="G348" s="2">
        <f>'database including 834 studies'!O348</f>
        <v>1</v>
      </c>
      <c r="H348" s="2">
        <f>'database including 834 studies'!P348</f>
        <v>0</v>
      </c>
      <c r="I348" s="2">
        <f>'database including 834 studies'!Q348</f>
        <v>0</v>
      </c>
      <c r="J348" s="2">
        <f>'database including 834 studies'!R348</f>
        <v>2021</v>
      </c>
      <c r="V348" s="13">
        <f t="shared" si="845"/>
        <v>0</v>
      </c>
      <c r="W348" s="13">
        <f t="shared" si="846"/>
        <v>0</v>
      </c>
      <c r="X348" s="13">
        <f t="shared" si="847"/>
        <v>0</v>
      </c>
      <c r="Y348" s="13">
        <f t="shared" si="848"/>
        <v>0</v>
      </c>
      <c r="Z348" s="13">
        <f t="shared" si="849"/>
        <v>0</v>
      </c>
      <c r="AA348" s="13">
        <f t="shared" si="850"/>
        <v>0</v>
      </c>
      <c r="AB348" s="13">
        <f t="shared" si="851"/>
        <v>0</v>
      </c>
      <c r="AC348" s="13">
        <f t="shared" si="852"/>
        <v>0</v>
      </c>
      <c r="AD348" s="13">
        <f t="shared" si="853"/>
        <v>0</v>
      </c>
      <c r="AE348" s="13">
        <f t="shared" si="854"/>
        <v>0</v>
      </c>
      <c r="AF348" s="13">
        <f t="shared" si="855"/>
        <v>0</v>
      </c>
      <c r="AG348" s="13">
        <f t="shared" si="856"/>
        <v>0</v>
      </c>
      <c r="AH348" s="13">
        <f t="shared" si="857"/>
        <v>0</v>
      </c>
      <c r="AI348" s="13">
        <f t="shared" si="858"/>
        <v>0</v>
      </c>
      <c r="AJ348" s="13">
        <f t="shared" si="859"/>
        <v>0</v>
      </c>
      <c r="AK348" s="13">
        <f t="shared" si="860"/>
        <v>0</v>
      </c>
      <c r="AL348" s="13">
        <f t="shared" si="861"/>
        <v>0</v>
      </c>
      <c r="AM348" s="13">
        <f t="shared" si="862"/>
        <v>0</v>
      </c>
      <c r="AN348" s="13">
        <f t="shared" si="863"/>
        <v>0</v>
      </c>
      <c r="AO348" s="13">
        <f t="shared" si="864"/>
        <v>0</v>
      </c>
      <c r="AP348" s="13">
        <f t="shared" si="865"/>
        <v>0</v>
      </c>
      <c r="AQ348" s="13">
        <f t="shared" si="866"/>
        <v>0</v>
      </c>
      <c r="AR348" s="13">
        <f t="shared" si="867"/>
        <v>0</v>
      </c>
      <c r="AS348" s="13">
        <f t="shared" si="868"/>
        <v>0</v>
      </c>
      <c r="AT348" s="13">
        <f t="shared" si="869"/>
        <v>0</v>
      </c>
      <c r="AU348" s="13">
        <f t="shared" si="870"/>
        <v>0</v>
      </c>
      <c r="AV348" s="13">
        <f t="shared" si="871"/>
        <v>0</v>
      </c>
      <c r="AW348" s="13">
        <f t="shared" si="872"/>
        <v>0</v>
      </c>
      <c r="AX348" s="13">
        <f t="shared" si="873"/>
        <v>0</v>
      </c>
      <c r="AY348" s="13">
        <f t="shared" si="874"/>
        <v>0</v>
      </c>
      <c r="AZ348" s="13">
        <f t="shared" si="875"/>
        <v>0</v>
      </c>
      <c r="BA348" s="13">
        <f t="shared" si="876"/>
        <v>0</v>
      </c>
      <c r="BB348" s="13">
        <f t="shared" si="877"/>
        <v>0</v>
      </c>
      <c r="BC348" s="13">
        <f t="shared" si="878"/>
        <v>0</v>
      </c>
      <c r="BD348" s="13">
        <f t="shared" si="879"/>
        <v>1</v>
      </c>
      <c r="BE348" s="13">
        <f t="shared" si="880"/>
        <v>0</v>
      </c>
      <c r="BF348" s="13">
        <f t="shared" si="881"/>
        <v>0</v>
      </c>
      <c r="BG348" s="13">
        <f t="shared" si="882"/>
        <v>0</v>
      </c>
      <c r="BH348" s="13">
        <f t="shared" si="883"/>
        <v>0</v>
      </c>
      <c r="BI348" s="13">
        <f t="shared" si="884"/>
        <v>0</v>
      </c>
      <c r="BJ348" s="13">
        <f t="shared" si="885"/>
        <v>0</v>
      </c>
      <c r="BK348" s="13">
        <f t="shared" si="886"/>
        <v>0</v>
      </c>
      <c r="BL348" s="13">
        <f t="shared" si="887"/>
        <v>0</v>
      </c>
      <c r="BM348" s="13">
        <f t="shared" si="888"/>
        <v>0</v>
      </c>
      <c r="BN348" s="13">
        <f t="shared" si="889"/>
        <v>0</v>
      </c>
      <c r="BO348" s="13">
        <f t="shared" si="890"/>
        <v>0</v>
      </c>
      <c r="BP348" s="13">
        <f t="shared" si="891"/>
        <v>0</v>
      </c>
      <c r="BQ348" s="13">
        <f t="shared" si="892"/>
        <v>0</v>
      </c>
      <c r="BR348" s="13">
        <f t="shared" si="893"/>
        <v>0</v>
      </c>
      <c r="BS348" s="13">
        <f t="shared" si="894"/>
        <v>0</v>
      </c>
      <c r="BT348" s="13">
        <f t="shared" si="895"/>
        <v>0</v>
      </c>
      <c r="BU348" s="13">
        <f t="shared" si="896"/>
        <v>0</v>
      </c>
      <c r="BV348" s="13">
        <f t="shared" si="897"/>
        <v>0</v>
      </c>
      <c r="BW348" s="13">
        <f t="shared" si="898"/>
        <v>0</v>
      </c>
      <c r="BX348" s="13">
        <f t="shared" si="899"/>
        <v>0</v>
      </c>
      <c r="BY348" s="13">
        <f t="shared" si="900"/>
        <v>0</v>
      </c>
      <c r="BZ348" s="13">
        <f t="shared" si="901"/>
        <v>0</v>
      </c>
      <c r="CA348" s="13">
        <f t="shared" si="902"/>
        <v>0</v>
      </c>
      <c r="CB348" s="13">
        <f t="shared" si="903"/>
        <v>0</v>
      </c>
      <c r="CC348" s="13">
        <f t="shared" si="904"/>
        <v>0</v>
      </c>
      <c r="CD348" s="13">
        <f t="shared" si="905"/>
        <v>0</v>
      </c>
      <c r="CE348" s="13">
        <f t="shared" si="906"/>
        <v>0</v>
      </c>
      <c r="CF348" s="13">
        <f t="shared" si="907"/>
        <v>0</v>
      </c>
      <c r="CG348" s="13">
        <f t="shared" si="908"/>
        <v>0</v>
      </c>
      <c r="CH348" s="13">
        <f t="shared" si="909"/>
        <v>0</v>
      </c>
      <c r="CI348" s="13">
        <f t="shared" si="910"/>
        <v>0</v>
      </c>
      <c r="CJ348" s="13">
        <f t="shared" si="911"/>
        <v>0</v>
      </c>
      <c r="CK348" s="13">
        <f t="shared" si="912"/>
        <v>0</v>
      </c>
      <c r="CL348" s="13">
        <f t="shared" si="913"/>
        <v>0</v>
      </c>
      <c r="CM348" s="13">
        <f t="shared" si="914"/>
        <v>0</v>
      </c>
      <c r="CN348" s="13">
        <f t="shared" si="915"/>
        <v>0</v>
      </c>
      <c r="CO348" s="13">
        <f t="shared" si="916"/>
        <v>0</v>
      </c>
      <c r="CP348" s="13">
        <f t="shared" si="917"/>
        <v>0</v>
      </c>
      <c r="CQ348" s="13">
        <f t="shared" si="918"/>
        <v>0</v>
      </c>
      <c r="CR348" s="13">
        <f t="shared" si="919"/>
        <v>0</v>
      </c>
      <c r="CS348" s="13">
        <f t="shared" si="920"/>
        <v>0</v>
      </c>
      <c r="CT348" s="13">
        <f t="shared" si="921"/>
        <v>0</v>
      </c>
      <c r="CU348" s="13">
        <f t="shared" si="922"/>
        <v>0</v>
      </c>
      <c r="CV348" s="13">
        <f t="shared" si="923"/>
        <v>0</v>
      </c>
      <c r="CW348" s="13">
        <f t="shared" si="924"/>
        <v>0</v>
      </c>
      <c r="CX348" s="13">
        <f t="shared" si="925"/>
        <v>0</v>
      </c>
      <c r="CY348" s="13">
        <f t="shared" si="926"/>
        <v>0</v>
      </c>
      <c r="CZ348" s="13">
        <f t="shared" si="927"/>
        <v>0</v>
      </c>
      <c r="DA348" s="13">
        <f t="shared" si="928"/>
        <v>0</v>
      </c>
      <c r="DB348" s="13"/>
      <c r="DC348" s="13"/>
      <c r="DD348" s="13"/>
      <c r="DE348" s="13"/>
      <c r="DF348" s="13"/>
      <c r="DG348" s="13"/>
      <c r="DH348" s="13"/>
      <c r="DI348" s="13"/>
      <c r="DJ348" s="13"/>
      <c r="DK348" s="13"/>
      <c r="DL348" s="13"/>
      <c r="DM348" s="13"/>
      <c r="DN348" s="13"/>
      <c r="DO348" s="13"/>
      <c r="DP348" s="13"/>
      <c r="DQ348" s="13"/>
      <c r="DR348" s="13"/>
      <c r="DS348" s="13"/>
      <c r="DT348" s="13"/>
      <c r="DU348" s="13"/>
      <c r="DV348" s="13"/>
      <c r="DW348" s="13"/>
      <c r="DX348" s="13"/>
      <c r="DY348" s="13"/>
      <c r="DZ348" s="13"/>
      <c r="EA348" s="13"/>
      <c r="EB348" s="13"/>
      <c r="EC348" s="13"/>
      <c r="ED348" s="13"/>
      <c r="EE348" s="13"/>
      <c r="EF348" s="13"/>
      <c r="EG348" s="13"/>
      <c r="EH348" s="13"/>
      <c r="EI348" s="13"/>
      <c r="EJ348" s="13"/>
      <c r="EK348" s="13"/>
      <c r="EL348" s="13"/>
      <c r="EM348" s="13"/>
      <c r="EN348" s="13"/>
      <c r="EO348" s="13"/>
      <c r="EP348" s="13"/>
      <c r="EQ348" s="13"/>
      <c r="ER348" s="13"/>
      <c r="ES348" s="13"/>
      <c r="ET348" s="13"/>
      <c r="EU348" s="13"/>
      <c r="EV348" s="13"/>
      <c r="EW348" s="13"/>
      <c r="EX348" s="13"/>
      <c r="EY348" s="13"/>
      <c r="EZ348" s="13"/>
      <c r="FA348" s="13"/>
      <c r="FB348" s="13"/>
      <c r="FC348" s="13"/>
      <c r="FD348" s="13"/>
      <c r="FE348" s="13"/>
      <c r="FF348" s="13"/>
      <c r="FG348" s="13"/>
      <c r="FH348" s="13"/>
      <c r="FI348" s="13"/>
      <c r="FJ348" s="13"/>
      <c r="FK348" s="13"/>
      <c r="FL348" s="13"/>
      <c r="FM348" s="13"/>
      <c r="FN348" s="13"/>
      <c r="FO348" s="13"/>
      <c r="FP348" s="13"/>
      <c r="FQ348" s="13"/>
      <c r="FR348" s="13"/>
      <c r="FS348" s="13"/>
      <c r="FT348" s="13"/>
      <c r="FU348" s="13"/>
      <c r="FV348" s="13"/>
      <c r="FW348" s="13"/>
      <c r="FX348" s="13"/>
      <c r="FY348" s="13"/>
      <c r="FZ348" s="13"/>
      <c r="GA348" s="13"/>
      <c r="GB348" s="13"/>
      <c r="GC348" s="13"/>
      <c r="GD348" s="13"/>
      <c r="GE348" s="13"/>
      <c r="GF348" s="13"/>
      <c r="GG348" s="13"/>
      <c r="GH348" s="30">
        <f t="shared" si="930"/>
        <v>1</v>
      </c>
    </row>
    <row r="349" spans="1:190">
      <c r="A349" s="2">
        <f>'database including 834 studies'!A349</f>
        <v>348</v>
      </c>
      <c r="B349" s="2">
        <f>'database including 834 studies'!J349</f>
        <v>1</v>
      </c>
      <c r="C349" s="2">
        <f>'database including 834 studies'!K349</f>
        <v>2</v>
      </c>
      <c r="D349" s="2">
        <f>'database including 834 studies'!L349</f>
        <v>0</v>
      </c>
      <c r="E349" s="2">
        <f>'database including 834 studies'!M349</f>
        <v>1</v>
      </c>
      <c r="F349" s="2">
        <f>'database including 834 studies'!N349</f>
        <v>1</v>
      </c>
      <c r="G349" s="2">
        <f>'database including 834 studies'!O349</f>
        <v>0</v>
      </c>
      <c r="H349" s="2">
        <f>'database including 834 studies'!P349</f>
        <v>0</v>
      </c>
      <c r="I349" s="2">
        <f>'database including 834 studies'!Q349</f>
        <v>0</v>
      </c>
      <c r="J349" s="2">
        <f>'database including 834 studies'!R349</f>
        <v>2022</v>
      </c>
      <c r="V349" s="13">
        <f t="shared" si="845"/>
        <v>0</v>
      </c>
      <c r="W349" s="13">
        <f t="shared" si="846"/>
        <v>0</v>
      </c>
      <c r="X349" s="13">
        <f t="shared" si="847"/>
        <v>0</v>
      </c>
      <c r="Y349" s="13">
        <f t="shared" si="848"/>
        <v>0</v>
      </c>
      <c r="Z349" s="13">
        <f t="shared" si="849"/>
        <v>0</v>
      </c>
      <c r="AA349" s="13">
        <f t="shared" si="850"/>
        <v>0</v>
      </c>
      <c r="AB349" s="13">
        <f t="shared" si="851"/>
        <v>0</v>
      </c>
      <c r="AC349" s="13">
        <f t="shared" si="852"/>
        <v>0</v>
      </c>
      <c r="AD349" s="13">
        <f t="shared" si="853"/>
        <v>0</v>
      </c>
      <c r="AE349" s="13">
        <f t="shared" si="854"/>
        <v>0</v>
      </c>
      <c r="AF349" s="13">
        <f t="shared" si="855"/>
        <v>0</v>
      </c>
      <c r="AG349" s="13">
        <f t="shared" si="856"/>
        <v>0</v>
      </c>
      <c r="AH349" s="13">
        <f t="shared" si="857"/>
        <v>0</v>
      </c>
      <c r="AI349" s="13">
        <f t="shared" si="858"/>
        <v>0</v>
      </c>
      <c r="AJ349" s="13">
        <f t="shared" si="859"/>
        <v>0</v>
      </c>
      <c r="AK349" s="13">
        <f t="shared" si="860"/>
        <v>0</v>
      </c>
      <c r="AL349" s="13">
        <f t="shared" si="861"/>
        <v>0</v>
      </c>
      <c r="AM349" s="13">
        <f t="shared" si="862"/>
        <v>0</v>
      </c>
      <c r="AN349" s="13">
        <f t="shared" si="863"/>
        <v>0</v>
      </c>
      <c r="AO349" s="13">
        <f t="shared" si="864"/>
        <v>0</v>
      </c>
      <c r="AP349" s="13">
        <f t="shared" si="865"/>
        <v>0</v>
      </c>
      <c r="AQ349" s="13">
        <f t="shared" si="866"/>
        <v>0</v>
      </c>
      <c r="AR349" s="13">
        <f t="shared" si="867"/>
        <v>0</v>
      </c>
      <c r="AS349" s="13">
        <f t="shared" si="868"/>
        <v>0</v>
      </c>
      <c r="AT349" s="13">
        <f t="shared" si="869"/>
        <v>0</v>
      </c>
      <c r="AU349" s="13">
        <f t="shared" si="870"/>
        <v>0</v>
      </c>
      <c r="AV349" s="13">
        <f t="shared" si="871"/>
        <v>0</v>
      </c>
      <c r="AW349" s="13">
        <f t="shared" si="872"/>
        <v>0</v>
      </c>
      <c r="AX349" s="13">
        <f t="shared" si="873"/>
        <v>0</v>
      </c>
      <c r="AY349" s="13">
        <f t="shared" si="874"/>
        <v>0</v>
      </c>
      <c r="AZ349" s="13">
        <f t="shared" si="875"/>
        <v>0</v>
      </c>
      <c r="BA349" s="13">
        <f t="shared" si="876"/>
        <v>0</v>
      </c>
      <c r="BB349" s="13">
        <f t="shared" si="877"/>
        <v>0</v>
      </c>
      <c r="BC349" s="13">
        <f t="shared" si="878"/>
        <v>0</v>
      </c>
      <c r="BD349" s="13">
        <f t="shared" si="879"/>
        <v>0</v>
      </c>
      <c r="BE349" s="13">
        <f t="shared" si="880"/>
        <v>1</v>
      </c>
      <c r="BF349" s="13">
        <f t="shared" si="881"/>
        <v>0</v>
      </c>
      <c r="BG349" s="13">
        <f t="shared" si="882"/>
        <v>0</v>
      </c>
      <c r="BH349" s="13">
        <f t="shared" si="883"/>
        <v>0</v>
      </c>
      <c r="BI349" s="13">
        <f t="shared" si="884"/>
        <v>0</v>
      </c>
      <c r="BJ349" s="13">
        <f t="shared" si="885"/>
        <v>0</v>
      </c>
      <c r="BK349" s="13">
        <f t="shared" si="886"/>
        <v>0</v>
      </c>
      <c r="BL349" s="13">
        <f t="shared" si="887"/>
        <v>0</v>
      </c>
      <c r="BM349" s="13">
        <f t="shared" si="888"/>
        <v>0</v>
      </c>
      <c r="BN349" s="13">
        <f t="shared" si="889"/>
        <v>0</v>
      </c>
      <c r="BO349" s="13">
        <f t="shared" si="890"/>
        <v>0</v>
      </c>
      <c r="BP349" s="13">
        <f t="shared" si="891"/>
        <v>0</v>
      </c>
      <c r="BQ349" s="13">
        <f t="shared" si="892"/>
        <v>0</v>
      </c>
      <c r="BR349" s="13">
        <f t="shared" si="893"/>
        <v>0</v>
      </c>
      <c r="BS349" s="13">
        <f t="shared" si="894"/>
        <v>0</v>
      </c>
      <c r="BT349" s="13">
        <f t="shared" si="895"/>
        <v>0</v>
      </c>
      <c r="BU349" s="13">
        <f t="shared" si="896"/>
        <v>0</v>
      </c>
      <c r="BV349" s="13">
        <f t="shared" si="897"/>
        <v>0</v>
      </c>
      <c r="BW349" s="13">
        <f t="shared" si="898"/>
        <v>0</v>
      </c>
      <c r="BX349" s="13">
        <f t="shared" si="899"/>
        <v>0</v>
      </c>
      <c r="BY349" s="13">
        <f t="shared" si="900"/>
        <v>0</v>
      </c>
      <c r="BZ349" s="13">
        <f t="shared" si="901"/>
        <v>0</v>
      </c>
      <c r="CA349" s="13">
        <f t="shared" si="902"/>
        <v>0</v>
      </c>
      <c r="CB349" s="13">
        <f t="shared" si="903"/>
        <v>0</v>
      </c>
      <c r="CC349" s="13">
        <f t="shared" si="904"/>
        <v>0</v>
      </c>
      <c r="CD349" s="13">
        <f t="shared" si="905"/>
        <v>0</v>
      </c>
      <c r="CE349" s="13">
        <f t="shared" si="906"/>
        <v>0</v>
      </c>
      <c r="CF349" s="13">
        <f t="shared" si="907"/>
        <v>0</v>
      </c>
      <c r="CG349" s="13">
        <f t="shared" si="908"/>
        <v>0</v>
      </c>
      <c r="CH349" s="13">
        <f t="shared" si="909"/>
        <v>0</v>
      </c>
      <c r="CI349" s="13">
        <f t="shared" si="910"/>
        <v>0</v>
      </c>
      <c r="CJ349" s="13">
        <f t="shared" si="911"/>
        <v>0</v>
      </c>
      <c r="CK349" s="13">
        <f t="shared" si="912"/>
        <v>0</v>
      </c>
      <c r="CL349" s="13">
        <f t="shared" si="913"/>
        <v>0</v>
      </c>
      <c r="CM349" s="13">
        <f t="shared" si="914"/>
        <v>0</v>
      </c>
      <c r="CN349" s="13">
        <f t="shared" si="915"/>
        <v>0</v>
      </c>
      <c r="CO349" s="13">
        <f t="shared" si="916"/>
        <v>0</v>
      </c>
      <c r="CP349" s="13">
        <f t="shared" si="917"/>
        <v>0</v>
      </c>
      <c r="CQ349" s="13">
        <f t="shared" si="918"/>
        <v>0</v>
      </c>
      <c r="CR349" s="13">
        <f t="shared" si="919"/>
        <v>0</v>
      </c>
      <c r="CS349" s="13">
        <f t="shared" si="920"/>
        <v>0</v>
      </c>
      <c r="CT349" s="13">
        <f t="shared" si="921"/>
        <v>0</v>
      </c>
      <c r="CU349" s="13">
        <f t="shared" si="922"/>
        <v>0</v>
      </c>
      <c r="CV349" s="13">
        <f t="shared" si="923"/>
        <v>0</v>
      </c>
      <c r="CW349" s="13">
        <f t="shared" si="924"/>
        <v>0</v>
      </c>
      <c r="CX349" s="13">
        <f t="shared" si="925"/>
        <v>0</v>
      </c>
      <c r="CY349" s="13">
        <f t="shared" si="926"/>
        <v>0</v>
      </c>
      <c r="CZ349" s="13">
        <f t="shared" si="927"/>
        <v>0</v>
      </c>
      <c r="DA349" s="13">
        <f t="shared" si="928"/>
        <v>0</v>
      </c>
      <c r="DB349" s="13"/>
      <c r="DC349" s="13"/>
      <c r="DD349" s="13"/>
      <c r="DE349" s="13"/>
      <c r="DF349" s="13"/>
      <c r="DG349" s="13"/>
      <c r="DH349" s="13"/>
      <c r="DI349" s="13"/>
      <c r="DJ349" s="13"/>
      <c r="DK349" s="13"/>
      <c r="DL349" s="13"/>
      <c r="DM349" s="13"/>
      <c r="DN349" s="13"/>
      <c r="DO349" s="13"/>
      <c r="DP349" s="13"/>
      <c r="DQ349" s="13"/>
      <c r="DR349" s="13"/>
      <c r="DS349" s="13"/>
      <c r="DT349" s="13"/>
      <c r="DU349" s="13"/>
      <c r="DV349" s="13"/>
      <c r="DW349" s="13"/>
      <c r="DX349" s="13"/>
      <c r="DY349" s="13"/>
      <c r="DZ349" s="13"/>
      <c r="EA349" s="13"/>
      <c r="EB349" s="13"/>
      <c r="EC349" s="13"/>
      <c r="ED349" s="13"/>
      <c r="EE349" s="13"/>
      <c r="EF349" s="13"/>
      <c r="EG349" s="13"/>
      <c r="EH349" s="13"/>
      <c r="EI349" s="13"/>
      <c r="EJ349" s="13"/>
      <c r="EK349" s="13"/>
      <c r="EL349" s="13"/>
      <c r="EM349" s="13"/>
      <c r="EN349" s="13"/>
      <c r="EO349" s="13"/>
      <c r="EP349" s="13"/>
      <c r="EQ349" s="13"/>
      <c r="ER349" s="13"/>
      <c r="ES349" s="13"/>
      <c r="ET349" s="13"/>
      <c r="EU349" s="13"/>
      <c r="EV349" s="13"/>
      <c r="EW349" s="13"/>
      <c r="EX349" s="13"/>
      <c r="EY349" s="13"/>
      <c r="EZ349" s="13"/>
      <c r="FA349" s="13"/>
      <c r="FB349" s="13"/>
      <c r="FC349" s="13"/>
      <c r="FD349" s="13"/>
      <c r="FE349" s="13"/>
      <c r="FF349" s="13"/>
      <c r="FG349" s="13"/>
      <c r="FH349" s="13"/>
      <c r="FI349" s="13"/>
      <c r="FJ349" s="13"/>
      <c r="FK349" s="13"/>
      <c r="FL349" s="13"/>
      <c r="FM349" s="13"/>
      <c r="FN349" s="13"/>
      <c r="FO349" s="13"/>
      <c r="FP349" s="13"/>
      <c r="FQ349" s="13"/>
      <c r="FR349" s="13"/>
      <c r="FS349" s="13"/>
      <c r="FT349" s="13"/>
      <c r="FU349" s="13"/>
      <c r="FV349" s="13"/>
      <c r="FW349" s="13"/>
      <c r="FX349" s="13"/>
      <c r="FY349" s="13"/>
      <c r="FZ349" s="13"/>
      <c r="GA349" s="13"/>
      <c r="GB349" s="13"/>
      <c r="GC349" s="13"/>
      <c r="GD349" s="13"/>
      <c r="GE349" s="13"/>
      <c r="GF349" s="13"/>
      <c r="GG349" s="13"/>
      <c r="GH349" s="30">
        <f t="shared" si="930"/>
        <v>1</v>
      </c>
    </row>
    <row r="350" spans="1:190">
      <c r="A350" s="2">
        <f>'database including 834 studies'!A350</f>
        <v>349</v>
      </c>
      <c r="B350" s="2">
        <f>'database including 834 studies'!J350</f>
        <v>1</v>
      </c>
      <c r="C350" s="2">
        <f>'database including 834 studies'!K350</f>
        <v>2</v>
      </c>
      <c r="D350" s="2">
        <f>'database including 834 studies'!L350</f>
        <v>1</v>
      </c>
      <c r="E350" s="2">
        <f>'database including 834 studies'!M350</f>
        <v>1</v>
      </c>
      <c r="F350" s="2">
        <f>'database including 834 studies'!N350</f>
        <v>0</v>
      </c>
      <c r="G350" s="2">
        <f>'database including 834 studies'!O350</f>
        <v>0</v>
      </c>
      <c r="H350" s="2">
        <f>'database including 834 studies'!P350</f>
        <v>0</v>
      </c>
      <c r="I350" s="2">
        <f>'database including 834 studies'!Q350</f>
        <v>0</v>
      </c>
      <c r="J350" s="2">
        <f>'database including 834 studies'!R350</f>
        <v>2022</v>
      </c>
      <c r="V350" s="13">
        <f t="shared" si="845"/>
        <v>0</v>
      </c>
      <c r="W350" s="13">
        <f t="shared" si="846"/>
        <v>0</v>
      </c>
      <c r="X350" s="13">
        <f t="shared" si="847"/>
        <v>0</v>
      </c>
      <c r="Y350" s="13">
        <f t="shared" si="848"/>
        <v>0</v>
      </c>
      <c r="Z350" s="13">
        <f t="shared" si="849"/>
        <v>0</v>
      </c>
      <c r="AA350" s="13">
        <f t="shared" si="850"/>
        <v>0</v>
      </c>
      <c r="AB350" s="13">
        <f t="shared" si="851"/>
        <v>0</v>
      </c>
      <c r="AC350" s="13">
        <f t="shared" si="852"/>
        <v>0</v>
      </c>
      <c r="AD350" s="13">
        <f t="shared" si="853"/>
        <v>0</v>
      </c>
      <c r="AE350" s="13">
        <f t="shared" si="854"/>
        <v>0</v>
      </c>
      <c r="AF350" s="13">
        <f t="shared" si="855"/>
        <v>0</v>
      </c>
      <c r="AG350" s="13">
        <f t="shared" si="856"/>
        <v>0</v>
      </c>
      <c r="AH350" s="13">
        <f t="shared" si="857"/>
        <v>0</v>
      </c>
      <c r="AI350" s="13">
        <f t="shared" si="858"/>
        <v>0</v>
      </c>
      <c r="AJ350" s="13">
        <f t="shared" si="859"/>
        <v>0</v>
      </c>
      <c r="AK350" s="13">
        <f t="shared" si="860"/>
        <v>0</v>
      </c>
      <c r="AL350" s="13">
        <f t="shared" si="861"/>
        <v>0</v>
      </c>
      <c r="AM350" s="13">
        <f t="shared" si="862"/>
        <v>0</v>
      </c>
      <c r="AN350" s="13">
        <f t="shared" si="863"/>
        <v>0</v>
      </c>
      <c r="AO350" s="13">
        <f t="shared" si="864"/>
        <v>0</v>
      </c>
      <c r="AP350" s="13">
        <f t="shared" si="865"/>
        <v>0</v>
      </c>
      <c r="AQ350" s="13">
        <f t="shared" si="866"/>
        <v>0</v>
      </c>
      <c r="AR350" s="13">
        <f t="shared" si="867"/>
        <v>0</v>
      </c>
      <c r="AS350" s="13">
        <f t="shared" si="868"/>
        <v>0</v>
      </c>
      <c r="AT350" s="13">
        <f t="shared" si="869"/>
        <v>0</v>
      </c>
      <c r="AU350" s="13">
        <f t="shared" si="870"/>
        <v>0</v>
      </c>
      <c r="AV350" s="13">
        <f t="shared" si="871"/>
        <v>0</v>
      </c>
      <c r="AW350" s="13">
        <f t="shared" si="872"/>
        <v>0</v>
      </c>
      <c r="AX350" s="13">
        <f t="shared" si="873"/>
        <v>0</v>
      </c>
      <c r="AY350" s="13">
        <f t="shared" si="874"/>
        <v>0</v>
      </c>
      <c r="AZ350" s="13">
        <f t="shared" si="875"/>
        <v>0</v>
      </c>
      <c r="BA350" s="13">
        <f t="shared" si="876"/>
        <v>0</v>
      </c>
      <c r="BB350" s="13">
        <f t="shared" si="877"/>
        <v>0</v>
      </c>
      <c r="BC350" s="13">
        <f t="shared" si="878"/>
        <v>0</v>
      </c>
      <c r="BD350" s="13">
        <f t="shared" si="879"/>
        <v>0</v>
      </c>
      <c r="BE350" s="13">
        <f t="shared" si="880"/>
        <v>1</v>
      </c>
      <c r="BF350" s="13">
        <f t="shared" si="881"/>
        <v>0</v>
      </c>
      <c r="BG350" s="13">
        <f t="shared" si="882"/>
        <v>0</v>
      </c>
      <c r="BH350" s="13">
        <f t="shared" si="883"/>
        <v>0</v>
      </c>
      <c r="BI350" s="13">
        <f t="shared" si="884"/>
        <v>0</v>
      </c>
      <c r="BJ350" s="13">
        <f t="shared" si="885"/>
        <v>0</v>
      </c>
      <c r="BK350" s="13">
        <f t="shared" si="886"/>
        <v>0</v>
      </c>
      <c r="BL350" s="13">
        <f t="shared" si="887"/>
        <v>0</v>
      </c>
      <c r="BM350" s="13">
        <f t="shared" si="888"/>
        <v>0</v>
      </c>
      <c r="BN350" s="13">
        <f t="shared" si="889"/>
        <v>0</v>
      </c>
      <c r="BO350" s="13">
        <f t="shared" si="890"/>
        <v>0</v>
      </c>
      <c r="BP350" s="13">
        <f t="shared" si="891"/>
        <v>0</v>
      </c>
      <c r="BQ350" s="13">
        <f t="shared" si="892"/>
        <v>0</v>
      </c>
      <c r="BR350" s="13">
        <f t="shared" si="893"/>
        <v>0</v>
      </c>
      <c r="BS350" s="13">
        <f t="shared" si="894"/>
        <v>0</v>
      </c>
      <c r="BT350" s="13">
        <f t="shared" si="895"/>
        <v>0</v>
      </c>
      <c r="BU350" s="13">
        <f t="shared" si="896"/>
        <v>0</v>
      </c>
      <c r="BV350" s="13">
        <f t="shared" si="897"/>
        <v>0</v>
      </c>
      <c r="BW350" s="13">
        <f t="shared" si="898"/>
        <v>0</v>
      </c>
      <c r="BX350" s="13">
        <f t="shared" si="899"/>
        <v>0</v>
      </c>
      <c r="BY350" s="13">
        <f t="shared" si="900"/>
        <v>0</v>
      </c>
      <c r="BZ350" s="13">
        <f t="shared" si="901"/>
        <v>0</v>
      </c>
      <c r="CA350" s="13">
        <f t="shared" si="902"/>
        <v>0</v>
      </c>
      <c r="CB350" s="13">
        <f t="shared" si="903"/>
        <v>0</v>
      </c>
      <c r="CC350" s="13">
        <f t="shared" si="904"/>
        <v>0</v>
      </c>
      <c r="CD350" s="13">
        <f t="shared" si="905"/>
        <v>0</v>
      </c>
      <c r="CE350" s="13">
        <f t="shared" si="906"/>
        <v>0</v>
      </c>
      <c r="CF350" s="13">
        <f t="shared" si="907"/>
        <v>0</v>
      </c>
      <c r="CG350" s="13">
        <f t="shared" si="908"/>
        <v>0</v>
      </c>
      <c r="CH350" s="13">
        <f t="shared" si="909"/>
        <v>0</v>
      </c>
      <c r="CI350" s="13">
        <f t="shared" si="910"/>
        <v>0</v>
      </c>
      <c r="CJ350" s="13">
        <f t="shared" si="911"/>
        <v>0</v>
      </c>
      <c r="CK350" s="13">
        <f t="shared" si="912"/>
        <v>0</v>
      </c>
      <c r="CL350" s="13">
        <f t="shared" si="913"/>
        <v>0</v>
      </c>
      <c r="CM350" s="13">
        <f t="shared" si="914"/>
        <v>0</v>
      </c>
      <c r="CN350" s="13">
        <f t="shared" si="915"/>
        <v>0</v>
      </c>
      <c r="CO350" s="13">
        <f t="shared" si="916"/>
        <v>0</v>
      </c>
      <c r="CP350" s="13">
        <f t="shared" si="917"/>
        <v>0</v>
      </c>
      <c r="CQ350" s="13">
        <f t="shared" si="918"/>
        <v>0</v>
      </c>
      <c r="CR350" s="13">
        <f t="shared" si="919"/>
        <v>0</v>
      </c>
      <c r="CS350" s="13">
        <f t="shared" si="920"/>
        <v>0</v>
      </c>
      <c r="CT350" s="13">
        <f t="shared" si="921"/>
        <v>0</v>
      </c>
      <c r="CU350" s="13">
        <f t="shared" si="922"/>
        <v>0</v>
      </c>
      <c r="CV350" s="13">
        <f t="shared" si="923"/>
        <v>0</v>
      </c>
      <c r="CW350" s="13">
        <f t="shared" si="924"/>
        <v>0</v>
      </c>
      <c r="CX350" s="13">
        <f t="shared" si="925"/>
        <v>0</v>
      </c>
      <c r="CY350" s="13">
        <f t="shared" si="926"/>
        <v>0</v>
      </c>
      <c r="CZ350" s="13">
        <f t="shared" si="927"/>
        <v>0</v>
      </c>
      <c r="DA350" s="13">
        <f t="shared" si="928"/>
        <v>0</v>
      </c>
      <c r="DB350" s="13"/>
      <c r="DC350" s="13"/>
      <c r="DD350" s="13"/>
      <c r="DE350" s="13"/>
      <c r="DF350" s="13"/>
      <c r="DG350" s="13"/>
      <c r="DH350" s="13"/>
      <c r="DI350" s="13"/>
      <c r="DJ350" s="13"/>
      <c r="DK350" s="13"/>
      <c r="DL350" s="13"/>
      <c r="DM350" s="13"/>
      <c r="DN350" s="13"/>
      <c r="DO350" s="13"/>
      <c r="DP350" s="13"/>
      <c r="DQ350" s="13"/>
      <c r="DR350" s="13"/>
      <c r="DS350" s="13"/>
      <c r="DT350" s="13"/>
      <c r="DU350" s="13"/>
      <c r="DV350" s="13"/>
      <c r="DW350" s="13"/>
      <c r="DX350" s="13"/>
      <c r="DY350" s="13"/>
      <c r="DZ350" s="13"/>
      <c r="EA350" s="13"/>
      <c r="EB350" s="13"/>
      <c r="EC350" s="13"/>
      <c r="ED350" s="13"/>
      <c r="EE350" s="13"/>
      <c r="EF350" s="13"/>
      <c r="EG350" s="13"/>
      <c r="EH350" s="13"/>
      <c r="EI350" s="13"/>
      <c r="EJ350" s="13"/>
      <c r="EK350" s="13"/>
      <c r="EL350" s="13"/>
      <c r="EM350" s="13"/>
      <c r="EN350" s="13"/>
      <c r="EO350" s="13"/>
      <c r="EP350" s="13"/>
      <c r="EQ350" s="13"/>
      <c r="ER350" s="13"/>
      <c r="ES350" s="13"/>
      <c r="ET350" s="13"/>
      <c r="EU350" s="13"/>
      <c r="EV350" s="13"/>
      <c r="EW350" s="13"/>
      <c r="EX350" s="13"/>
      <c r="EY350" s="13"/>
      <c r="EZ350" s="13"/>
      <c r="FA350" s="13"/>
      <c r="FB350" s="13"/>
      <c r="FC350" s="13"/>
      <c r="FD350" s="13"/>
      <c r="FE350" s="13"/>
      <c r="FF350" s="13"/>
      <c r="FG350" s="13"/>
      <c r="FH350" s="13"/>
      <c r="FI350" s="13"/>
      <c r="FJ350" s="13"/>
      <c r="FK350" s="13"/>
      <c r="FL350" s="13"/>
      <c r="FM350" s="13"/>
      <c r="FN350" s="13"/>
      <c r="FO350" s="13"/>
      <c r="FP350" s="13"/>
      <c r="FQ350" s="13"/>
      <c r="FR350" s="13"/>
      <c r="FS350" s="13"/>
      <c r="FT350" s="13"/>
      <c r="FU350" s="13"/>
      <c r="FV350" s="13"/>
      <c r="FW350" s="13"/>
      <c r="FX350" s="13"/>
      <c r="FY350" s="13"/>
      <c r="FZ350" s="13"/>
      <c r="GA350" s="13"/>
      <c r="GB350" s="13"/>
      <c r="GC350" s="13"/>
      <c r="GD350" s="13"/>
      <c r="GE350" s="13"/>
      <c r="GF350" s="13"/>
      <c r="GG350" s="13"/>
      <c r="GH350" s="30">
        <f t="shared" si="930"/>
        <v>1</v>
      </c>
    </row>
    <row r="351" spans="1:190">
      <c r="A351" s="2">
        <f>'database including 834 studies'!A351</f>
        <v>350</v>
      </c>
      <c r="B351" s="2">
        <f>'database including 834 studies'!J351</f>
        <v>1</v>
      </c>
      <c r="C351" s="2">
        <f>'database including 834 studies'!K351</f>
        <v>2</v>
      </c>
      <c r="D351" s="2">
        <f>'database including 834 studies'!L351</f>
        <v>1</v>
      </c>
      <c r="E351" s="2">
        <f>'database including 834 studies'!M351</f>
        <v>0</v>
      </c>
      <c r="F351" s="2">
        <f>'database including 834 studies'!N351</f>
        <v>0</v>
      </c>
      <c r="G351" s="2">
        <f>'database including 834 studies'!O351</f>
        <v>0</v>
      </c>
      <c r="H351" s="2">
        <f>'database including 834 studies'!P351</f>
        <v>1</v>
      </c>
      <c r="I351" s="2">
        <f>'database including 834 studies'!Q351</f>
        <v>0</v>
      </c>
      <c r="J351" s="2">
        <f>'database including 834 studies'!R351</f>
        <v>2018</v>
      </c>
      <c r="V351" s="13">
        <f t="shared" si="845"/>
        <v>0</v>
      </c>
      <c r="W351" s="13">
        <f t="shared" si="846"/>
        <v>0</v>
      </c>
      <c r="X351" s="13">
        <f t="shared" si="847"/>
        <v>0</v>
      </c>
      <c r="Y351" s="13">
        <f t="shared" si="848"/>
        <v>0</v>
      </c>
      <c r="Z351" s="13">
        <f t="shared" si="849"/>
        <v>0</v>
      </c>
      <c r="AA351" s="13">
        <f t="shared" si="850"/>
        <v>0</v>
      </c>
      <c r="AB351" s="13">
        <f t="shared" si="851"/>
        <v>0</v>
      </c>
      <c r="AC351" s="13">
        <f t="shared" si="852"/>
        <v>0</v>
      </c>
      <c r="AD351" s="13">
        <f t="shared" si="853"/>
        <v>0</v>
      </c>
      <c r="AE351" s="13">
        <f t="shared" si="854"/>
        <v>0</v>
      </c>
      <c r="AF351" s="13">
        <f t="shared" si="855"/>
        <v>0</v>
      </c>
      <c r="AG351" s="13">
        <f t="shared" si="856"/>
        <v>0</v>
      </c>
      <c r="AH351" s="13">
        <f t="shared" si="857"/>
        <v>0</v>
      </c>
      <c r="AI351" s="13">
        <f t="shared" si="858"/>
        <v>0</v>
      </c>
      <c r="AJ351" s="13">
        <f t="shared" si="859"/>
        <v>0</v>
      </c>
      <c r="AK351" s="13">
        <f t="shared" si="860"/>
        <v>0</v>
      </c>
      <c r="AL351" s="13">
        <f t="shared" si="861"/>
        <v>0</v>
      </c>
      <c r="AM351" s="13">
        <f t="shared" si="862"/>
        <v>0</v>
      </c>
      <c r="AN351" s="13">
        <f t="shared" si="863"/>
        <v>0</v>
      </c>
      <c r="AO351" s="13">
        <f t="shared" si="864"/>
        <v>0</v>
      </c>
      <c r="AP351" s="13">
        <f t="shared" si="865"/>
        <v>0</v>
      </c>
      <c r="AQ351" s="13">
        <f t="shared" si="866"/>
        <v>0</v>
      </c>
      <c r="AR351" s="13">
        <f t="shared" si="867"/>
        <v>0</v>
      </c>
      <c r="AS351" s="13">
        <f t="shared" si="868"/>
        <v>0</v>
      </c>
      <c r="AT351" s="13">
        <f t="shared" si="869"/>
        <v>0</v>
      </c>
      <c r="AU351" s="13">
        <f t="shared" si="870"/>
        <v>0</v>
      </c>
      <c r="AV351" s="13">
        <f t="shared" si="871"/>
        <v>0</v>
      </c>
      <c r="AW351" s="13">
        <f t="shared" si="872"/>
        <v>0</v>
      </c>
      <c r="AX351" s="13">
        <f t="shared" si="873"/>
        <v>0</v>
      </c>
      <c r="AY351" s="13">
        <f t="shared" si="874"/>
        <v>0</v>
      </c>
      <c r="AZ351" s="13">
        <f t="shared" si="875"/>
        <v>0</v>
      </c>
      <c r="BA351" s="13">
        <f t="shared" si="876"/>
        <v>1</v>
      </c>
      <c r="BB351" s="13">
        <f t="shared" si="877"/>
        <v>0</v>
      </c>
      <c r="BC351" s="13">
        <f t="shared" si="878"/>
        <v>0</v>
      </c>
      <c r="BD351" s="13">
        <f t="shared" si="879"/>
        <v>0</v>
      </c>
      <c r="BE351" s="13">
        <f t="shared" si="880"/>
        <v>0</v>
      </c>
      <c r="BF351" s="13">
        <f t="shared" si="881"/>
        <v>0</v>
      </c>
      <c r="BG351" s="13">
        <f t="shared" si="882"/>
        <v>0</v>
      </c>
      <c r="BH351" s="13">
        <f t="shared" si="883"/>
        <v>0</v>
      </c>
      <c r="BI351" s="13">
        <f t="shared" si="884"/>
        <v>0</v>
      </c>
      <c r="BJ351" s="13">
        <f t="shared" si="885"/>
        <v>0</v>
      </c>
      <c r="BK351" s="13">
        <f t="shared" si="886"/>
        <v>0</v>
      </c>
      <c r="BL351" s="13">
        <f t="shared" si="887"/>
        <v>0</v>
      </c>
      <c r="BM351" s="13">
        <f t="shared" si="888"/>
        <v>0</v>
      </c>
      <c r="BN351" s="13">
        <f t="shared" si="889"/>
        <v>0</v>
      </c>
      <c r="BO351" s="13">
        <f t="shared" si="890"/>
        <v>0</v>
      </c>
      <c r="BP351" s="13">
        <f t="shared" si="891"/>
        <v>0</v>
      </c>
      <c r="BQ351" s="13">
        <f t="shared" si="892"/>
        <v>0</v>
      </c>
      <c r="BR351" s="13">
        <f t="shared" si="893"/>
        <v>0</v>
      </c>
      <c r="BS351" s="13">
        <f t="shared" si="894"/>
        <v>0</v>
      </c>
      <c r="BT351" s="13">
        <f t="shared" si="895"/>
        <v>0</v>
      </c>
      <c r="BU351" s="13">
        <f t="shared" si="896"/>
        <v>0</v>
      </c>
      <c r="BV351" s="13">
        <f t="shared" si="897"/>
        <v>0</v>
      </c>
      <c r="BW351" s="13">
        <f t="shared" si="898"/>
        <v>0</v>
      </c>
      <c r="BX351" s="13">
        <f t="shared" si="899"/>
        <v>0</v>
      </c>
      <c r="BY351" s="13">
        <f t="shared" si="900"/>
        <v>0</v>
      </c>
      <c r="BZ351" s="13">
        <f t="shared" si="901"/>
        <v>0</v>
      </c>
      <c r="CA351" s="13">
        <f t="shared" si="902"/>
        <v>0</v>
      </c>
      <c r="CB351" s="13">
        <f t="shared" si="903"/>
        <v>0</v>
      </c>
      <c r="CC351" s="13">
        <f t="shared" si="904"/>
        <v>0</v>
      </c>
      <c r="CD351" s="13">
        <f t="shared" si="905"/>
        <v>0</v>
      </c>
      <c r="CE351" s="13">
        <f t="shared" si="906"/>
        <v>0</v>
      </c>
      <c r="CF351" s="13">
        <f t="shared" si="907"/>
        <v>0</v>
      </c>
      <c r="CG351" s="13">
        <f t="shared" si="908"/>
        <v>0</v>
      </c>
      <c r="CH351" s="13">
        <f t="shared" si="909"/>
        <v>0</v>
      </c>
      <c r="CI351" s="13">
        <f t="shared" si="910"/>
        <v>0</v>
      </c>
      <c r="CJ351" s="13">
        <f t="shared" si="911"/>
        <v>0</v>
      </c>
      <c r="CK351" s="13">
        <f t="shared" si="912"/>
        <v>0</v>
      </c>
      <c r="CL351" s="13">
        <f t="shared" si="913"/>
        <v>0</v>
      </c>
      <c r="CM351" s="13">
        <f t="shared" si="914"/>
        <v>0</v>
      </c>
      <c r="CN351" s="13">
        <f t="shared" si="915"/>
        <v>0</v>
      </c>
      <c r="CO351" s="13">
        <f t="shared" si="916"/>
        <v>0</v>
      </c>
      <c r="CP351" s="13">
        <f t="shared" si="917"/>
        <v>0</v>
      </c>
      <c r="CQ351" s="13">
        <f t="shared" si="918"/>
        <v>0</v>
      </c>
      <c r="CR351" s="13">
        <f t="shared" si="919"/>
        <v>0</v>
      </c>
      <c r="CS351" s="13">
        <f t="shared" si="920"/>
        <v>0</v>
      </c>
      <c r="CT351" s="13">
        <f t="shared" si="921"/>
        <v>0</v>
      </c>
      <c r="CU351" s="13">
        <f t="shared" si="922"/>
        <v>0</v>
      </c>
      <c r="CV351" s="13">
        <f t="shared" si="923"/>
        <v>0</v>
      </c>
      <c r="CW351" s="13">
        <f t="shared" si="924"/>
        <v>0</v>
      </c>
      <c r="CX351" s="13">
        <f t="shared" si="925"/>
        <v>0</v>
      </c>
      <c r="CY351" s="13">
        <f t="shared" si="926"/>
        <v>0</v>
      </c>
      <c r="CZ351" s="13">
        <f t="shared" si="927"/>
        <v>0</v>
      </c>
      <c r="DA351" s="13">
        <f t="shared" si="928"/>
        <v>0</v>
      </c>
      <c r="DB351" s="13"/>
      <c r="DC351" s="13"/>
      <c r="DD351" s="13"/>
      <c r="DE351" s="13"/>
      <c r="DF351" s="13"/>
      <c r="DG351" s="13"/>
      <c r="DH351" s="13"/>
      <c r="DI351" s="13"/>
      <c r="DJ351" s="13"/>
      <c r="DK351" s="13"/>
      <c r="DL351" s="13"/>
      <c r="DM351" s="13"/>
      <c r="DN351" s="13"/>
      <c r="DO351" s="13"/>
      <c r="DP351" s="13"/>
      <c r="DQ351" s="13"/>
      <c r="DR351" s="13"/>
      <c r="DS351" s="13"/>
      <c r="DT351" s="13"/>
      <c r="DU351" s="13"/>
      <c r="DV351" s="13"/>
      <c r="DW351" s="13"/>
      <c r="DX351" s="13"/>
      <c r="DY351" s="13"/>
      <c r="DZ351" s="13"/>
      <c r="EA351" s="13"/>
      <c r="EB351" s="13"/>
      <c r="EC351" s="13"/>
      <c r="ED351" s="13"/>
      <c r="EE351" s="13"/>
      <c r="EF351" s="13"/>
      <c r="EG351" s="13"/>
      <c r="EH351" s="13"/>
      <c r="EI351" s="13"/>
      <c r="EJ351" s="13"/>
      <c r="EK351" s="13"/>
      <c r="EL351" s="13"/>
      <c r="EM351" s="13"/>
      <c r="EN351" s="13"/>
      <c r="EO351" s="13"/>
      <c r="EP351" s="13"/>
      <c r="EQ351" s="13"/>
      <c r="ER351" s="13"/>
      <c r="ES351" s="13"/>
      <c r="ET351" s="13"/>
      <c r="EU351" s="13"/>
      <c r="EV351" s="13"/>
      <c r="EW351" s="13"/>
      <c r="EX351" s="13"/>
      <c r="EY351" s="13"/>
      <c r="EZ351" s="13"/>
      <c r="FA351" s="13"/>
      <c r="FB351" s="13"/>
      <c r="FC351" s="13"/>
      <c r="FD351" s="13"/>
      <c r="FE351" s="13"/>
      <c r="FF351" s="13"/>
      <c r="FG351" s="13"/>
      <c r="FH351" s="13"/>
      <c r="FI351" s="13"/>
      <c r="FJ351" s="13"/>
      <c r="FK351" s="13"/>
      <c r="FL351" s="13"/>
      <c r="FM351" s="13"/>
      <c r="FN351" s="13"/>
      <c r="FO351" s="13"/>
      <c r="FP351" s="13"/>
      <c r="FQ351" s="13"/>
      <c r="FR351" s="13"/>
      <c r="FS351" s="13"/>
      <c r="FT351" s="13"/>
      <c r="FU351" s="13"/>
      <c r="FV351" s="13"/>
      <c r="FW351" s="13"/>
      <c r="FX351" s="13"/>
      <c r="FY351" s="13"/>
      <c r="FZ351" s="13"/>
      <c r="GA351" s="13"/>
      <c r="GB351" s="13"/>
      <c r="GC351" s="13"/>
      <c r="GD351" s="13"/>
      <c r="GE351" s="13"/>
      <c r="GF351" s="13"/>
      <c r="GG351" s="13"/>
      <c r="GH351" s="30">
        <f t="shared" si="930"/>
        <v>1</v>
      </c>
    </row>
    <row r="352" spans="1:190">
      <c r="A352" s="2">
        <f>'database including 834 studies'!A352</f>
        <v>351</v>
      </c>
      <c r="B352" s="2">
        <f>'database including 834 studies'!J352</f>
        <v>1</v>
      </c>
      <c r="C352" s="2">
        <f>'database including 834 studies'!K352</f>
        <v>2</v>
      </c>
      <c r="D352" s="2">
        <f>'database including 834 studies'!L352</f>
        <v>0</v>
      </c>
      <c r="E352" s="2">
        <f>'database including 834 studies'!M352</f>
        <v>1</v>
      </c>
      <c r="F352" s="2">
        <f>'database including 834 studies'!N352</f>
        <v>1</v>
      </c>
      <c r="G352" s="2">
        <f>'database including 834 studies'!O352</f>
        <v>0</v>
      </c>
      <c r="H352" s="2">
        <f>'database including 834 studies'!P352</f>
        <v>0</v>
      </c>
      <c r="I352" s="2">
        <f>'database including 834 studies'!Q352</f>
        <v>0</v>
      </c>
      <c r="J352" s="2">
        <f>'database including 834 studies'!R352</f>
        <v>2021</v>
      </c>
      <c r="V352" s="13">
        <f t="shared" si="845"/>
        <v>0</v>
      </c>
      <c r="W352" s="13">
        <f t="shared" si="846"/>
        <v>0</v>
      </c>
      <c r="X352" s="13">
        <f t="shared" si="847"/>
        <v>0</v>
      </c>
      <c r="Y352" s="13">
        <f t="shared" si="848"/>
        <v>0</v>
      </c>
      <c r="Z352" s="13">
        <f t="shared" si="849"/>
        <v>0</v>
      </c>
      <c r="AA352" s="13">
        <f t="shared" si="850"/>
        <v>0</v>
      </c>
      <c r="AB352" s="13">
        <f t="shared" si="851"/>
        <v>0</v>
      </c>
      <c r="AC352" s="13">
        <f t="shared" si="852"/>
        <v>0</v>
      </c>
      <c r="AD352" s="13">
        <f t="shared" si="853"/>
        <v>0</v>
      </c>
      <c r="AE352" s="13">
        <f t="shared" si="854"/>
        <v>0</v>
      </c>
      <c r="AF352" s="13">
        <f t="shared" si="855"/>
        <v>0</v>
      </c>
      <c r="AG352" s="13">
        <f t="shared" si="856"/>
        <v>0</v>
      </c>
      <c r="AH352" s="13">
        <f t="shared" si="857"/>
        <v>0</v>
      </c>
      <c r="AI352" s="13">
        <f t="shared" si="858"/>
        <v>0</v>
      </c>
      <c r="AJ352" s="13">
        <f t="shared" si="859"/>
        <v>0</v>
      </c>
      <c r="AK352" s="13">
        <f t="shared" si="860"/>
        <v>0</v>
      </c>
      <c r="AL352" s="13">
        <f t="shared" si="861"/>
        <v>0</v>
      </c>
      <c r="AM352" s="13">
        <f t="shared" si="862"/>
        <v>0</v>
      </c>
      <c r="AN352" s="13">
        <f t="shared" si="863"/>
        <v>0</v>
      </c>
      <c r="AO352" s="13">
        <f t="shared" si="864"/>
        <v>0</v>
      </c>
      <c r="AP352" s="13">
        <f t="shared" si="865"/>
        <v>0</v>
      </c>
      <c r="AQ352" s="13">
        <f t="shared" si="866"/>
        <v>0</v>
      </c>
      <c r="AR352" s="13">
        <f t="shared" si="867"/>
        <v>0</v>
      </c>
      <c r="AS352" s="13">
        <f t="shared" si="868"/>
        <v>0</v>
      </c>
      <c r="AT352" s="13">
        <f t="shared" si="869"/>
        <v>0</v>
      </c>
      <c r="AU352" s="13">
        <f t="shared" si="870"/>
        <v>0</v>
      </c>
      <c r="AV352" s="13">
        <f t="shared" si="871"/>
        <v>0</v>
      </c>
      <c r="AW352" s="13">
        <f t="shared" si="872"/>
        <v>0</v>
      </c>
      <c r="AX352" s="13">
        <f t="shared" si="873"/>
        <v>0</v>
      </c>
      <c r="AY352" s="13">
        <f t="shared" si="874"/>
        <v>0</v>
      </c>
      <c r="AZ352" s="13">
        <f t="shared" si="875"/>
        <v>0</v>
      </c>
      <c r="BA352" s="13">
        <f t="shared" si="876"/>
        <v>0</v>
      </c>
      <c r="BB352" s="13">
        <f t="shared" si="877"/>
        <v>0</v>
      </c>
      <c r="BC352" s="13">
        <f t="shared" si="878"/>
        <v>0</v>
      </c>
      <c r="BD352" s="13">
        <f t="shared" si="879"/>
        <v>1</v>
      </c>
      <c r="BE352" s="13">
        <f t="shared" si="880"/>
        <v>0</v>
      </c>
      <c r="BF352" s="13">
        <f t="shared" si="881"/>
        <v>0</v>
      </c>
      <c r="BG352" s="13">
        <f t="shared" si="882"/>
        <v>0</v>
      </c>
      <c r="BH352" s="13">
        <f t="shared" si="883"/>
        <v>0</v>
      </c>
      <c r="BI352" s="13">
        <f t="shared" si="884"/>
        <v>0</v>
      </c>
      <c r="BJ352" s="13">
        <f t="shared" si="885"/>
        <v>0</v>
      </c>
      <c r="BK352" s="13">
        <f t="shared" si="886"/>
        <v>0</v>
      </c>
      <c r="BL352" s="13">
        <f t="shared" si="887"/>
        <v>0</v>
      </c>
      <c r="BM352" s="13">
        <f t="shared" si="888"/>
        <v>0</v>
      </c>
      <c r="BN352" s="13">
        <f t="shared" si="889"/>
        <v>0</v>
      </c>
      <c r="BO352" s="13">
        <f t="shared" si="890"/>
        <v>0</v>
      </c>
      <c r="BP352" s="13">
        <f t="shared" si="891"/>
        <v>0</v>
      </c>
      <c r="BQ352" s="13">
        <f t="shared" si="892"/>
        <v>0</v>
      </c>
      <c r="BR352" s="13">
        <f t="shared" si="893"/>
        <v>0</v>
      </c>
      <c r="BS352" s="13">
        <f t="shared" si="894"/>
        <v>0</v>
      </c>
      <c r="BT352" s="13">
        <f t="shared" si="895"/>
        <v>0</v>
      </c>
      <c r="BU352" s="13">
        <f t="shared" si="896"/>
        <v>0</v>
      </c>
      <c r="BV352" s="13">
        <f t="shared" si="897"/>
        <v>0</v>
      </c>
      <c r="BW352" s="13">
        <f t="shared" si="898"/>
        <v>0</v>
      </c>
      <c r="BX352" s="13">
        <f t="shared" si="899"/>
        <v>0</v>
      </c>
      <c r="BY352" s="13">
        <f t="shared" si="900"/>
        <v>0</v>
      </c>
      <c r="BZ352" s="13">
        <f t="shared" si="901"/>
        <v>0</v>
      </c>
      <c r="CA352" s="13">
        <f t="shared" si="902"/>
        <v>0</v>
      </c>
      <c r="CB352" s="13">
        <f t="shared" si="903"/>
        <v>0</v>
      </c>
      <c r="CC352" s="13">
        <f t="shared" si="904"/>
        <v>0</v>
      </c>
      <c r="CD352" s="13">
        <f t="shared" si="905"/>
        <v>0</v>
      </c>
      <c r="CE352" s="13">
        <f t="shared" si="906"/>
        <v>0</v>
      </c>
      <c r="CF352" s="13">
        <f t="shared" si="907"/>
        <v>0</v>
      </c>
      <c r="CG352" s="13">
        <f t="shared" si="908"/>
        <v>0</v>
      </c>
      <c r="CH352" s="13">
        <f t="shared" si="909"/>
        <v>0</v>
      </c>
      <c r="CI352" s="13">
        <f t="shared" si="910"/>
        <v>0</v>
      </c>
      <c r="CJ352" s="13">
        <f t="shared" si="911"/>
        <v>0</v>
      </c>
      <c r="CK352" s="13">
        <f t="shared" si="912"/>
        <v>0</v>
      </c>
      <c r="CL352" s="13">
        <f t="shared" si="913"/>
        <v>0</v>
      </c>
      <c r="CM352" s="13">
        <f t="shared" si="914"/>
        <v>0</v>
      </c>
      <c r="CN352" s="13">
        <f t="shared" si="915"/>
        <v>0</v>
      </c>
      <c r="CO352" s="13">
        <f t="shared" si="916"/>
        <v>0</v>
      </c>
      <c r="CP352" s="13">
        <f t="shared" si="917"/>
        <v>0</v>
      </c>
      <c r="CQ352" s="13">
        <f t="shared" si="918"/>
        <v>0</v>
      </c>
      <c r="CR352" s="13">
        <f t="shared" si="919"/>
        <v>0</v>
      </c>
      <c r="CS352" s="13">
        <f t="shared" si="920"/>
        <v>0</v>
      </c>
      <c r="CT352" s="13">
        <f t="shared" si="921"/>
        <v>0</v>
      </c>
      <c r="CU352" s="13">
        <f t="shared" si="922"/>
        <v>0</v>
      </c>
      <c r="CV352" s="13">
        <f t="shared" si="923"/>
        <v>0</v>
      </c>
      <c r="CW352" s="13">
        <f t="shared" si="924"/>
        <v>0</v>
      </c>
      <c r="CX352" s="13">
        <f t="shared" si="925"/>
        <v>0</v>
      </c>
      <c r="CY352" s="13">
        <f t="shared" si="926"/>
        <v>0</v>
      </c>
      <c r="CZ352" s="13">
        <f t="shared" si="927"/>
        <v>0</v>
      </c>
      <c r="DA352" s="13">
        <f t="shared" si="928"/>
        <v>0</v>
      </c>
      <c r="DB352" s="13"/>
      <c r="DC352" s="13"/>
      <c r="DD352" s="13"/>
      <c r="DE352" s="13"/>
      <c r="DF352" s="13"/>
      <c r="DG352" s="13"/>
      <c r="DH352" s="13"/>
      <c r="DI352" s="13"/>
      <c r="DJ352" s="13"/>
      <c r="DK352" s="13"/>
      <c r="DL352" s="13"/>
      <c r="DM352" s="13"/>
      <c r="DN352" s="13"/>
      <c r="DO352" s="13"/>
      <c r="DP352" s="13"/>
      <c r="DQ352" s="13"/>
      <c r="DR352" s="13"/>
      <c r="DS352" s="13"/>
      <c r="DT352" s="13"/>
      <c r="DU352" s="13"/>
      <c r="DV352" s="13"/>
      <c r="DW352" s="13"/>
      <c r="DX352" s="13"/>
      <c r="DY352" s="13"/>
      <c r="DZ352" s="13"/>
      <c r="EA352" s="13"/>
      <c r="EB352" s="13"/>
      <c r="EC352" s="13"/>
      <c r="ED352" s="13"/>
      <c r="EE352" s="13"/>
      <c r="EF352" s="13"/>
      <c r="EG352" s="13"/>
      <c r="EH352" s="13"/>
      <c r="EI352" s="13"/>
      <c r="EJ352" s="13"/>
      <c r="EK352" s="13"/>
      <c r="EL352" s="13"/>
      <c r="EM352" s="13"/>
      <c r="EN352" s="13"/>
      <c r="EO352" s="13"/>
      <c r="EP352" s="13"/>
      <c r="EQ352" s="13"/>
      <c r="ER352" s="13"/>
      <c r="ES352" s="13"/>
      <c r="ET352" s="13"/>
      <c r="EU352" s="13"/>
      <c r="EV352" s="13"/>
      <c r="EW352" s="13"/>
      <c r="EX352" s="13"/>
      <c r="EY352" s="13"/>
      <c r="EZ352" s="13"/>
      <c r="FA352" s="13"/>
      <c r="FB352" s="13"/>
      <c r="FC352" s="13"/>
      <c r="FD352" s="13"/>
      <c r="FE352" s="13"/>
      <c r="FF352" s="13"/>
      <c r="FG352" s="13"/>
      <c r="FH352" s="13"/>
      <c r="FI352" s="13"/>
      <c r="FJ352" s="13"/>
      <c r="FK352" s="13"/>
      <c r="FL352" s="13"/>
      <c r="FM352" s="13"/>
      <c r="FN352" s="13"/>
      <c r="FO352" s="13"/>
      <c r="FP352" s="13"/>
      <c r="FQ352" s="13"/>
      <c r="FR352" s="13"/>
      <c r="FS352" s="13"/>
      <c r="FT352" s="13"/>
      <c r="FU352" s="13"/>
      <c r="FV352" s="13"/>
      <c r="FW352" s="13"/>
      <c r="FX352" s="13"/>
      <c r="FY352" s="13"/>
      <c r="FZ352" s="13"/>
      <c r="GA352" s="13"/>
      <c r="GB352" s="13"/>
      <c r="GC352" s="13"/>
      <c r="GD352" s="13"/>
      <c r="GE352" s="13"/>
      <c r="GF352" s="13"/>
      <c r="GG352" s="13"/>
      <c r="GH352" s="30">
        <f t="shared" si="930"/>
        <v>1</v>
      </c>
    </row>
    <row r="353" spans="1:190">
      <c r="A353" s="2">
        <f>'database including 834 studies'!A353</f>
        <v>352</v>
      </c>
      <c r="B353" s="2">
        <f>'database including 834 studies'!J353</f>
        <v>1</v>
      </c>
      <c r="C353" s="2">
        <f>'database including 834 studies'!K353</f>
        <v>2</v>
      </c>
      <c r="D353" s="2">
        <f>'database including 834 studies'!L353</f>
        <v>1</v>
      </c>
      <c r="E353" s="2">
        <f>'database including 834 studies'!M353</f>
        <v>1</v>
      </c>
      <c r="F353" s="2">
        <f>'database including 834 studies'!N353</f>
        <v>0</v>
      </c>
      <c r="G353" s="2">
        <f>'database including 834 studies'!O353</f>
        <v>0</v>
      </c>
      <c r="H353" s="2">
        <f>'database including 834 studies'!P353</f>
        <v>0</v>
      </c>
      <c r="I353" s="2">
        <f>'database including 834 studies'!Q353</f>
        <v>0</v>
      </c>
      <c r="J353" s="2">
        <f>'database including 834 studies'!R353</f>
        <v>2022</v>
      </c>
      <c r="V353" s="13">
        <f t="shared" si="845"/>
        <v>0</v>
      </c>
      <c r="W353" s="13">
        <f t="shared" si="846"/>
        <v>0</v>
      </c>
      <c r="X353" s="13">
        <f t="shared" si="847"/>
        <v>0</v>
      </c>
      <c r="Y353" s="13">
        <f t="shared" si="848"/>
        <v>0</v>
      </c>
      <c r="Z353" s="13">
        <f t="shared" si="849"/>
        <v>0</v>
      </c>
      <c r="AA353" s="13">
        <f t="shared" si="850"/>
        <v>0</v>
      </c>
      <c r="AB353" s="13">
        <f t="shared" si="851"/>
        <v>0</v>
      </c>
      <c r="AC353" s="13">
        <f t="shared" si="852"/>
        <v>0</v>
      </c>
      <c r="AD353" s="13">
        <f t="shared" si="853"/>
        <v>0</v>
      </c>
      <c r="AE353" s="13">
        <f t="shared" si="854"/>
        <v>0</v>
      </c>
      <c r="AF353" s="13">
        <f t="shared" si="855"/>
        <v>0</v>
      </c>
      <c r="AG353" s="13">
        <f t="shared" si="856"/>
        <v>0</v>
      </c>
      <c r="AH353" s="13">
        <f t="shared" si="857"/>
        <v>0</v>
      </c>
      <c r="AI353" s="13">
        <f t="shared" si="858"/>
        <v>0</v>
      </c>
      <c r="AJ353" s="13">
        <f t="shared" si="859"/>
        <v>0</v>
      </c>
      <c r="AK353" s="13">
        <f t="shared" si="860"/>
        <v>0</v>
      </c>
      <c r="AL353" s="13">
        <f t="shared" si="861"/>
        <v>0</v>
      </c>
      <c r="AM353" s="13">
        <f t="shared" si="862"/>
        <v>0</v>
      </c>
      <c r="AN353" s="13">
        <f t="shared" si="863"/>
        <v>0</v>
      </c>
      <c r="AO353" s="13">
        <f t="shared" si="864"/>
        <v>0</v>
      </c>
      <c r="AP353" s="13">
        <f t="shared" si="865"/>
        <v>0</v>
      </c>
      <c r="AQ353" s="13">
        <f t="shared" si="866"/>
        <v>0</v>
      </c>
      <c r="AR353" s="13">
        <f t="shared" si="867"/>
        <v>0</v>
      </c>
      <c r="AS353" s="13">
        <f t="shared" si="868"/>
        <v>0</v>
      </c>
      <c r="AT353" s="13">
        <f t="shared" si="869"/>
        <v>0</v>
      </c>
      <c r="AU353" s="13">
        <f t="shared" si="870"/>
        <v>0</v>
      </c>
      <c r="AV353" s="13">
        <f t="shared" si="871"/>
        <v>0</v>
      </c>
      <c r="AW353" s="13">
        <f t="shared" si="872"/>
        <v>0</v>
      </c>
      <c r="AX353" s="13">
        <f t="shared" si="873"/>
        <v>0</v>
      </c>
      <c r="AY353" s="13">
        <f t="shared" si="874"/>
        <v>0</v>
      </c>
      <c r="AZ353" s="13">
        <f t="shared" si="875"/>
        <v>0</v>
      </c>
      <c r="BA353" s="13">
        <f t="shared" si="876"/>
        <v>0</v>
      </c>
      <c r="BB353" s="13">
        <f t="shared" si="877"/>
        <v>0</v>
      </c>
      <c r="BC353" s="13">
        <f t="shared" si="878"/>
        <v>0</v>
      </c>
      <c r="BD353" s="13">
        <f t="shared" si="879"/>
        <v>0</v>
      </c>
      <c r="BE353" s="13">
        <f t="shared" si="880"/>
        <v>1</v>
      </c>
      <c r="BF353" s="13">
        <f t="shared" si="881"/>
        <v>0</v>
      </c>
      <c r="BG353" s="13">
        <f t="shared" si="882"/>
        <v>0</v>
      </c>
      <c r="BH353" s="13">
        <f t="shared" si="883"/>
        <v>0</v>
      </c>
      <c r="BI353" s="13">
        <f t="shared" si="884"/>
        <v>0</v>
      </c>
      <c r="BJ353" s="13">
        <f t="shared" si="885"/>
        <v>0</v>
      </c>
      <c r="BK353" s="13">
        <f t="shared" si="886"/>
        <v>0</v>
      </c>
      <c r="BL353" s="13">
        <f t="shared" si="887"/>
        <v>0</v>
      </c>
      <c r="BM353" s="13">
        <f t="shared" si="888"/>
        <v>0</v>
      </c>
      <c r="BN353" s="13">
        <f t="shared" si="889"/>
        <v>0</v>
      </c>
      <c r="BO353" s="13">
        <f t="shared" si="890"/>
        <v>0</v>
      </c>
      <c r="BP353" s="13">
        <f t="shared" si="891"/>
        <v>0</v>
      </c>
      <c r="BQ353" s="13">
        <f t="shared" si="892"/>
        <v>0</v>
      </c>
      <c r="BR353" s="13">
        <f t="shared" si="893"/>
        <v>0</v>
      </c>
      <c r="BS353" s="13">
        <f t="shared" si="894"/>
        <v>0</v>
      </c>
      <c r="BT353" s="13">
        <f t="shared" si="895"/>
        <v>0</v>
      </c>
      <c r="BU353" s="13">
        <f t="shared" si="896"/>
        <v>0</v>
      </c>
      <c r="BV353" s="13">
        <f t="shared" si="897"/>
        <v>0</v>
      </c>
      <c r="BW353" s="13">
        <f t="shared" si="898"/>
        <v>0</v>
      </c>
      <c r="BX353" s="13">
        <f t="shared" si="899"/>
        <v>0</v>
      </c>
      <c r="BY353" s="13">
        <f t="shared" si="900"/>
        <v>0</v>
      </c>
      <c r="BZ353" s="13">
        <f t="shared" si="901"/>
        <v>0</v>
      </c>
      <c r="CA353" s="13">
        <f t="shared" si="902"/>
        <v>0</v>
      </c>
      <c r="CB353" s="13">
        <f t="shared" si="903"/>
        <v>0</v>
      </c>
      <c r="CC353" s="13">
        <f t="shared" si="904"/>
        <v>0</v>
      </c>
      <c r="CD353" s="13">
        <f t="shared" si="905"/>
        <v>0</v>
      </c>
      <c r="CE353" s="13">
        <f t="shared" si="906"/>
        <v>0</v>
      </c>
      <c r="CF353" s="13">
        <f t="shared" si="907"/>
        <v>0</v>
      </c>
      <c r="CG353" s="13">
        <f t="shared" si="908"/>
        <v>0</v>
      </c>
      <c r="CH353" s="13">
        <f t="shared" si="909"/>
        <v>0</v>
      </c>
      <c r="CI353" s="13">
        <f t="shared" si="910"/>
        <v>0</v>
      </c>
      <c r="CJ353" s="13">
        <f t="shared" si="911"/>
        <v>0</v>
      </c>
      <c r="CK353" s="13">
        <f t="shared" si="912"/>
        <v>0</v>
      </c>
      <c r="CL353" s="13">
        <f t="shared" si="913"/>
        <v>0</v>
      </c>
      <c r="CM353" s="13">
        <f t="shared" si="914"/>
        <v>0</v>
      </c>
      <c r="CN353" s="13">
        <f t="shared" si="915"/>
        <v>0</v>
      </c>
      <c r="CO353" s="13">
        <f t="shared" si="916"/>
        <v>0</v>
      </c>
      <c r="CP353" s="13">
        <f t="shared" si="917"/>
        <v>0</v>
      </c>
      <c r="CQ353" s="13">
        <f t="shared" si="918"/>
        <v>0</v>
      </c>
      <c r="CR353" s="13">
        <f t="shared" si="919"/>
        <v>0</v>
      </c>
      <c r="CS353" s="13">
        <f t="shared" si="920"/>
        <v>0</v>
      </c>
      <c r="CT353" s="13">
        <f t="shared" si="921"/>
        <v>0</v>
      </c>
      <c r="CU353" s="13">
        <f t="shared" si="922"/>
        <v>0</v>
      </c>
      <c r="CV353" s="13">
        <f t="shared" si="923"/>
        <v>0</v>
      </c>
      <c r="CW353" s="13">
        <f t="shared" si="924"/>
        <v>0</v>
      </c>
      <c r="CX353" s="13">
        <f t="shared" si="925"/>
        <v>0</v>
      </c>
      <c r="CY353" s="13">
        <f t="shared" si="926"/>
        <v>0</v>
      </c>
      <c r="CZ353" s="13">
        <f t="shared" si="927"/>
        <v>0</v>
      </c>
      <c r="DA353" s="13">
        <f t="shared" si="928"/>
        <v>0</v>
      </c>
      <c r="DB353" s="13"/>
      <c r="DC353" s="13"/>
      <c r="DD353" s="13"/>
      <c r="DE353" s="13"/>
      <c r="DF353" s="13"/>
      <c r="DG353" s="13"/>
      <c r="DH353" s="13"/>
      <c r="DI353" s="13"/>
      <c r="DJ353" s="13"/>
      <c r="DK353" s="13"/>
      <c r="DL353" s="13"/>
      <c r="DM353" s="13"/>
      <c r="DN353" s="13"/>
      <c r="DO353" s="13"/>
      <c r="DP353" s="13"/>
      <c r="DQ353" s="13"/>
      <c r="DR353" s="13"/>
      <c r="DS353" s="13"/>
      <c r="DT353" s="13"/>
      <c r="DU353" s="13"/>
      <c r="DV353" s="13"/>
      <c r="DW353" s="13"/>
      <c r="DX353" s="13"/>
      <c r="DY353" s="13"/>
      <c r="DZ353" s="13"/>
      <c r="EA353" s="13"/>
      <c r="EB353" s="13"/>
      <c r="EC353" s="13"/>
      <c r="ED353" s="13"/>
      <c r="EE353" s="13"/>
      <c r="EF353" s="13"/>
      <c r="EG353" s="13"/>
      <c r="EH353" s="13"/>
      <c r="EI353" s="13"/>
      <c r="EJ353" s="13"/>
      <c r="EK353" s="13"/>
      <c r="EL353" s="13"/>
      <c r="EM353" s="13"/>
      <c r="EN353" s="13"/>
      <c r="EO353" s="13"/>
      <c r="EP353" s="13"/>
      <c r="EQ353" s="13"/>
      <c r="ER353" s="13"/>
      <c r="ES353" s="13"/>
      <c r="ET353" s="13"/>
      <c r="EU353" s="13"/>
      <c r="EV353" s="13"/>
      <c r="EW353" s="13"/>
      <c r="EX353" s="13"/>
      <c r="EY353" s="13"/>
      <c r="EZ353" s="13"/>
      <c r="FA353" s="13"/>
      <c r="FB353" s="13"/>
      <c r="FC353" s="13"/>
      <c r="FD353" s="13"/>
      <c r="FE353" s="13"/>
      <c r="FF353" s="13"/>
      <c r="FG353" s="13"/>
      <c r="FH353" s="13"/>
      <c r="FI353" s="13"/>
      <c r="FJ353" s="13"/>
      <c r="FK353" s="13"/>
      <c r="FL353" s="13"/>
      <c r="FM353" s="13"/>
      <c r="FN353" s="13"/>
      <c r="FO353" s="13"/>
      <c r="FP353" s="13"/>
      <c r="FQ353" s="13"/>
      <c r="FR353" s="13"/>
      <c r="FS353" s="13"/>
      <c r="FT353" s="13"/>
      <c r="FU353" s="13"/>
      <c r="FV353" s="13"/>
      <c r="FW353" s="13"/>
      <c r="FX353" s="13"/>
      <c r="FY353" s="13"/>
      <c r="FZ353" s="13"/>
      <c r="GA353" s="13"/>
      <c r="GB353" s="13"/>
      <c r="GC353" s="13"/>
      <c r="GD353" s="13"/>
      <c r="GE353" s="13"/>
      <c r="GF353" s="13"/>
      <c r="GG353" s="13"/>
      <c r="GH353" s="30">
        <f t="shared" si="930"/>
        <v>1</v>
      </c>
    </row>
    <row r="354" spans="1:190">
      <c r="A354" s="2">
        <f>'database including 834 studies'!A354</f>
        <v>353</v>
      </c>
      <c r="B354" s="2">
        <f>'database including 834 studies'!J354</f>
        <v>1</v>
      </c>
      <c r="C354" s="2">
        <f>'database including 834 studies'!K354</f>
        <v>2</v>
      </c>
      <c r="D354" s="2">
        <f>'database including 834 studies'!L354</f>
        <v>0</v>
      </c>
      <c r="E354" s="2">
        <f>'database including 834 studies'!M354</f>
        <v>1</v>
      </c>
      <c r="F354" s="2">
        <f>'database including 834 studies'!N354</f>
        <v>1</v>
      </c>
      <c r="G354" s="2">
        <f>'database including 834 studies'!O354</f>
        <v>0</v>
      </c>
      <c r="H354" s="2">
        <f>'database including 834 studies'!P354</f>
        <v>0</v>
      </c>
      <c r="I354" s="2">
        <f>'database including 834 studies'!Q354</f>
        <v>0</v>
      </c>
      <c r="J354" s="2">
        <f>'database including 834 studies'!R354</f>
        <v>2022</v>
      </c>
      <c r="V354" s="13">
        <f t="shared" si="845"/>
        <v>0</v>
      </c>
      <c r="W354" s="13">
        <f t="shared" si="846"/>
        <v>0</v>
      </c>
      <c r="X354" s="13">
        <f t="shared" si="847"/>
        <v>0</v>
      </c>
      <c r="Y354" s="13">
        <f t="shared" si="848"/>
        <v>0</v>
      </c>
      <c r="Z354" s="13">
        <f t="shared" si="849"/>
        <v>0</v>
      </c>
      <c r="AA354" s="13">
        <f t="shared" si="850"/>
        <v>0</v>
      </c>
      <c r="AB354" s="13">
        <f t="shared" si="851"/>
        <v>0</v>
      </c>
      <c r="AC354" s="13">
        <f t="shared" si="852"/>
        <v>0</v>
      </c>
      <c r="AD354" s="13">
        <f t="shared" si="853"/>
        <v>0</v>
      </c>
      <c r="AE354" s="13">
        <f t="shared" si="854"/>
        <v>0</v>
      </c>
      <c r="AF354" s="13">
        <f t="shared" si="855"/>
        <v>0</v>
      </c>
      <c r="AG354" s="13">
        <f t="shared" si="856"/>
        <v>0</v>
      </c>
      <c r="AH354" s="13">
        <f t="shared" si="857"/>
        <v>0</v>
      </c>
      <c r="AI354" s="13">
        <f t="shared" si="858"/>
        <v>0</v>
      </c>
      <c r="AJ354" s="13">
        <f t="shared" si="859"/>
        <v>0</v>
      </c>
      <c r="AK354" s="13">
        <f t="shared" si="860"/>
        <v>0</v>
      </c>
      <c r="AL354" s="13">
        <f t="shared" si="861"/>
        <v>0</v>
      </c>
      <c r="AM354" s="13">
        <f t="shared" si="862"/>
        <v>0</v>
      </c>
      <c r="AN354" s="13">
        <f t="shared" si="863"/>
        <v>0</v>
      </c>
      <c r="AO354" s="13">
        <f t="shared" si="864"/>
        <v>0</v>
      </c>
      <c r="AP354" s="13">
        <f t="shared" si="865"/>
        <v>0</v>
      </c>
      <c r="AQ354" s="13">
        <f t="shared" si="866"/>
        <v>0</v>
      </c>
      <c r="AR354" s="13">
        <f t="shared" si="867"/>
        <v>0</v>
      </c>
      <c r="AS354" s="13">
        <f t="shared" si="868"/>
        <v>0</v>
      </c>
      <c r="AT354" s="13">
        <f t="shared" si="869"/>
        <v>0</v>
      </c>
      <c r="AU354" s="13">
        <f t="shared" si="870"/>
        <v>0</v>
      </c>
      <c r="AV354" s="13">
        <f t="shared" si="871"/>
        <v>0</v>
      </c>
      <c r="AW354" s="13">
        <f t="shared" si="872"/>
        <v>0</v>
      </c>
      <c r="AX354" s="13">
        <f t="shared" si="873"/>
        <v>0</v>
      </c>
      <c r="AY354" s="13">
        <f t="shared" si="874"/>
        <v>0</v>
      </c>
      <c r="AZ354" s="13">
        <f t="shared" si="875"/>
        <v>0</v>
      </c>
      <c r="BA354" s="13">
        <f t="shared" si="876"/>
        <v>0</v>
      </c>
      <c r="BB354" s="13">
        <f t="shared" si="877"/>
        <v>0</v>
      </c>
      <c r="BC354" s="13">
        <f t="shared" si="878"/>
        <v>0</v>
      </c>
      <c r="BD354" s="13">
        <f t="shared" si="879"/>
        <v>0</v>
      </c>
      <c r="BE354" s="13">
        <f t="shared" si="880"/>
        <v>1</v>
      </c>
      <c r="BF354" s="13">
        <f t="shared" si="881"/>
        <v>0</v>
      </c>
      <c r="BG354" s="13">
        <f t="shared" si="882"/>
        <v>0</v>
      </c>
      <c r="BH354" s="13">
        <f t="shared" si="883"/>
        <v>0</v>
      </c>
      <c r="BI354" s="13">
        <f t="shared" si="884"/>
        <v>0</v>
      </c>
      <c r="BJ354" s="13">
        <f t="shared" si="885"/>
        <v>0</v>
      </c>
      <c r="BK354" s="13">
        <f t="shared" si="886"/>
        <v>0</v>
      </c>
      <c r="BL354" s="13">
        <f t="shared" si="887"/>
        <v>0</v>
      </c>
      <c r="BM354" s="13">
        <f t="shared" si="888"/>
        <v>0</v>
      </c>
      <c r="BN354" s="13">
        <f t="shared" si="889"/>
        <v>0</v>
      </c>
      <c r="BO354" s="13">
        <f t="shared" si="890"/>
        <v>0</v>
      </c>
      <c r="BP354" s="13">
        <f t="shared" si="891"/>
        <v>0</v>
      </c>
      <c r="BQ354" s="13">
        <f t="shared" si="892"/>
        <v>0</v>
      </c>
      <c r="BR354" s="13">
        <f t="shared" si="893"/>
        <v>0</v>
      </c>
      <c r="BS354" s="13">
        <f t="shared" si="894"/>
        <v>0</v>
      </c>
      <c r="BT354" s="13">
        <f t="shared" si="895"/>
        <v>0</v>
      </c>
      <c r="BU354" s="13">
        <f t="shared" si="896"/>
        <v>0</v>
      </c>
      <c r="BV354" s="13">
        <f t="shared" si="897"/>
        <v>0</v>
      </c>
      <c r="BW354" s="13">
        <f t="shared" si="898"/>
        <v>0</v>
      </c>
      <c r="BX354" s="13">
        <f t="shared" si="899"/>
        <v>0</v>
      </c>
      <c r="BY354" s="13">
        <f t="shared" si="900"/>
        <v>0</v>
      </c>
      <c r="BZ354" s="13">
        <f t="shared" si="901"/>
        <v>0</v>
      </c>
      <c r="CA354" s="13">
        <f t="shared" si="902"/>
        <v>0</v>
      </c>
      <c r="CB354" s="13">
        <f t="shared" si="903"/>
        <v>0</v>
      </c>
      <c r="CC354" s="13">
        <f t="shared" si="904"/>
        <v>0</v>
      </c>
      <c r="CD354" s="13">
        <f t="shared" si="905"/>
        <v>0</v>
      </c>
      <c r="CE354" s="13">
        <f t="shared" si="906"/>
        <v>0</v>
      </c>
      <c r="CF354" s="13">
        <f t="shared" si="907"/>
        <v>0</v>
      </c>
      <c r="CG354" s="13">
        <f t="shared" si="908"/>
        <v>0</v>
      </c>
      <c r="CH354" s="13">
        <f t="shared" si="909"/>
        <v>0</v>
      </c>
      <c r="CI354" s="13">
        <f t="shared" si="910"/>
        <v>0</v>
      </c>
      <c r="CJ354" s="13">
        <f t="shared" si="911"/>
        <v>0</v>
      </c>
      <c r="CK354" s="13">
        <f t="shared" si="912"/>
        <v>0</v>
      </c>
      <c r="CL354" s="13">
        <f t="shared" si="913"/>
        <v>0</v>
      </c>
      <c r="CM354" s="13">
        <f t="shared" si="914"/>
        <v>0</v>
      </c>
      <c r="CN354" s="13">
        <f t="shared" si="915"/>
        <v>0</v>
      </c>
      <c r="CO354" s="13">
        <f t="shared" si="916"/>
        <v>0</v>
      </c>
      <c r="CP354" s="13">
        <f t="shared" si="917"/>
        <v>0</v>
      </c>
      <c r="CQ354" s="13">
        <f t="shared" si="918"/>
        <v>0</v>
      </c>
      <c r="CR354" s="13">
        <f t="shared" si="919"/>
        <v>0</v>
      </c>
      <c r="CS354" s="13">
        <f t="shared" si="920"/>
        <v>0</v>
      </c>
      <c r="CT354" s="13">
        <f t="shared" si="921"/>
        <v>0</v>
      </c>
      <c r="CU354" s="13">
        <f t="shared" si="922"/>
        <v>0</v>
      </c>
      <c r="CV354" s="13">
        <f t="shared" si="923"/>
        <v>0</v>
      </c>
      <c r="CW354" s="13">
        <f t="shared" si="924"/>
        <v>0</v>
      </c>
      <c r="CX354" s="13">
        <f t="shared" si="925"/>
        <v>0</v>
      </c>
      <c r="CY354" s="13">
        <f t="shared" si="926"/>
        <v>0</v>
      </c>
      <c r="CZ354" s="13">
        <f t="shared" si="927"/>
        <v>0</v>
      </c>
      <c r="DA354" s="13">
        <f t="shared" si="928"/>
        <v>0</v>
      </c>
      <c r="DB354" s="13"/>
      <c r="DC354" s="13"/>
      <c r="DD354" s="13"/>
      <c r="DE354" s="13"/>
      <c r="DF354" s="13"/>
      <c r="DG354" s="13"/>
      <c r="DH354" s="13"/>
      <c r="DI354" s="13"/>
      <c r="DJ354" s="13"/>
      <c r="DK354" s="13"/>
      <c r="DL354" s="13"/>
      <c r="DM354" s="13"/>
      <c r="DN354" s="13"/>
      <c r="DO354" s="13"/>
      <c r="DP354" s="13"/>
      <c r="DQ354" s="13"/>
      <c r="DR354" s="13"/>
      <c r="DS354" s="13"/>
      <c r="DT354" s="13"/>
      <c r="DU354" s="13"/>
      <c r="DV354" s="13"/>
      <c r="DW354" s="13"/>
      <c r="DX354" s="13"/>
      <c r="DY354" s="13"/>
      <c r="DZ354" s="13"/>
      <c r="EA354" s="13"/>
      <c r="EB354" s="13"/>
      <c r="EC354" s="13"/>
      <c r="ED354" s="13"/>
      <c r="EE354" s="13"/>
      <c r="EF354" s="13"/>
      <c r="EG354" s="13"/>
      <c r="EH354" s="13"/>
      <c r="EI354" s="13"/>
      <c r="EJ354" s="13"/>
      <c r="EK354" s="13"/>
      <c r="EL354" s="13"/>
      <c r="EM354" s="13"/>
      <c r="EN354" s="13"/>
      <c r="EO354" s="13"/>
      <c r="EP354" s="13"/>
      <c r="EQ354" s="13"/>
      <c r="ER354" s="13"/>
      <c r="ES354" s="13"/>
      <c r="ET354" s="13"/>
      <c r="EU354" s="13"/>
      <c r="EV354" s="13"/>
      <c r="EW354" s="13"/>
      <c r="EX354" s="13"/>
      <c r="EY354" s="13"/>
      <c r="EZ354" s="13"/>
      <c r="FA354" s="13"/>
      <c r="FB354" s="13"/>
      <c r="FC354" s="13"/>
      <c r="FD354" s="13"/>
      <c r="FE354" s="13"/>
      <c r="FF354" s="13"/>
      <c r="FG354" s="13"/>
      <c r="FH354" s="13"/>
      <c r="FI354" s="13"/>
      <c r="FJ354" s="13"/>
      <c r="FK354" s="13"/>
      <c r="FL354" s="13"/>
      <c r="FM354" s="13"/>
      <c r="FN354" s="13"/>
      <c r="FO354" s="13"/>
      <c r="FP354" s="13"/>
      <c r="FQ354" s="13"/>
      <c r="FR354" s="13"/>
      <c r="FS354" s="13"/>
      <c r="FT354" s="13"/>
      <c r="FU354" s="13"/>
      <c r="FV354" s="13"/>
      <c r="FW354" s="13"/>
      <c r="FX354" s="13"/>
      <c r="FY354" s="13"/>
      <c r="FZ354" s="13"/>
      <c r="GA354" s="13"/>
      <c r="GB354" s="13"/>
      <c r="GC354" s="13"/>
      <c r="GD354" s="13"/>
      <c r="GE354" s="13"/>
      <c r="GF354" s="13"/>
      <c r="GG354" s="13"/>
      <c r="GH354" s="30">
        <f t="shared" si="930"/>
        <v>1</v>
      </c>
    </row>
    <row r="355" spans="1:190">
      <c r="A355" s="2">
        <f>'database including 834 studies'!A355</f>
        <v>354</v>
      </c>
      <c r="B355" s="2">
        <f>'database including 834 studies'!J355</f>
        <v>1</v>
      </c>
      <c r="C355" s="2">
        <f>'database including 834 studies'!K355</f>
        <v>2</v>
      </c>
      <c r="D355" s="2">
        <f>'database including 834 studies'!L355</f>
        <v>0</v>
      </c>
      <c r="E355" s="2">
        <f>'database including 834 studies'!M355</f>
        <v>1</v>
      </c>
      <c r="F355" s="2">
        <f>'database including 834 studies'!N355</f>
        <v>0</v>
      </c>
      <c r="G355" s="2">
        <f>'database including 834 studies'!O355</f>
        <v>1</v>
      </c>
      <c r="H355" s="2">
        <f>'database including 834 studies'!P355</f>
        <v>0</v>
      </c>
      <c r="I355" s="2">
        <f>'database including 834 studies'!Q355</f>
        <v>0</v>
      </c>
      <c r="J355" s="2">
        <f>'database including 834 studies'!R355</f>
        <v>2017</v>
      </c>
      <c r="V355" s="13">
        <f t="shared" si="845"/>
        <v>0</v>
      </c>
      <c r="W355" s="13">
        <f t="shared" si="846"/>
        <v>0</v>
      </c>
      <c r="X355" s="13">
        <f t="shared" si="847"/>
        <v>0</v>
      </c>
      <c r="Y355" s="13">
        <f t="shared" si="848"/>
        <v>0</v>
      </c>
      <c r="Z355" s="13">
        <f t="shared" si="849"/>
        <v>0</v>
      </c>
      <c r="AA355" s="13">
        <f t="shared" si="850"/>
        <v>0</v>
      </c>
      <c r="AB355" s="13">
        <f t="shared" si="851"/>
        <v>0</v>
      </c>
      <c r="AC355" s="13">
        <f t="shared" si="852"/>
        <v>0</v>
      </c>
      <c r="AD355" s="13">
        <f t="shared" si="853"/>
        <v>0</v>
      </c>
      <c r="AE355" s="13">
        <f t="shared" si="854"/>
        <v>0</v>
      </c>
      <c r="AF355" s="13">
        <f t="shared" si="855"/>
        <v>0</v>
      </c>
      <c r="AG355" s="13">
        <f t="shared" si="856"/>
        <v>0</v>
      </c>
      <c r="AH355" s="13">
        <f t="shared" si="857"/>
        <v>0</v>
      </c>
      <c r="AI355" s="13">
        <f t="shared" si="858"/>
        <v>0</v>
      </c>
      <c r="AJ355" s="13">
        <f t="shared" si="859"/>
        <v>0</v>
      </c>
      <c r="AK355" s="13">
        <f t="shared" si="860"/>
        <v>0</v>
      </c>
      <c r="AL355" s="13">
        <f t="shared" si="861"/>
        <v>0</v>
      </c>
      <c r="AM355" s="13">
        <f t="shared" si="862"/>
        <v>0</v>
      </c>
      <c r="AN355" s="13">
        <f t="shared" si="863"/>
        <v>0</v>
      </c>
      <c r="AO355" s="13">
        <f t="shared" si="864"/>
        <v>0</v>
      </c>
      <c r="AP355" s="13">
        <f t="shared" si="865"/>
        <v>0</v>
      </c>
      <c r="AQ355" s="13">
        <f t="shared" si="866"/>
        <v>0</v>
      </c>
      <c r="AR355" s="13">
        <f t="shared" si="867"/>
        <v>0</v>
      </c>
      <c r="AS355" s="13">
        <f t="shared" si="868"/>
        <v>0</v>
      </c>
      <c r="AT355" s="13">
        <f t="shared" si="869"/>
        <v>0</v>
      </c>
      <c r="AU355" s="13">
        <f t="shared" si="870"/>
        <v>0</v>
      </c>
      <c r="AV355" s="13">
        <f t="shared" si="871"/>
        <v>0</v>
      </c>
      <c r="AW355" s="13">
        <f t="shared" si="872"/>
        <v>0</v>
      </c>
      <c r="AX355" s="13">
        <f t="shared" si="873"/>
        <v>0</v>
      </c>
      <c r="AY355" s="13">
        <f t="shared" si="874"/>
        <v>0</v>
      </c>
      <c r="AZ355" s="13">
        <f t="shared" si="875"/>
        <v>1</v>
      </c>
      <c r="BA355" s="13">
        <f t="shared" si="876"/>
        <v>0</v>
      </c>
      <c r="BB355" s="13">
        <f t="shared" si="877"/>
        <v>0</v>
      </c>
      <c r="BC355" s="13">
        <f t="shared" si="878"/>
        <v>0</v>
      </c>
      <c r="BD355" s="13">
        <f t="shared" si="879"/>
        <v>0</v>
      </c>
      <c r="BE355" s="13">
        <f t="shared" si="880"/>
        <v>0</v>
      </c>
      <c r="BF355" s="13">
        <f t="shared" si="881"/>
        <v>0</v>
      </c>
      <c r="BG355" s="13">
        <f t="shared" si="882"/>
        <v>0</v>
      </c>
      <c r="BH355" s="13">
        <f t="shared" si="883"/>
        <v>0</v>
      </c>
      <c r="BI355" s="13">
        <f t="shared" si="884"/>
        <v>0</v>
      </c>
      <c r="BJ355" s="13">
        <f t="shared" si="885"/>
        <v>0</v>
      </c>
      <c r="BK355" s="13">
        <f t="shared" si="886"/>
        <v>0</v>
      </c>
      <c r="BL355" s="13">
        <f t="shared" si="887"/>
        <v>0</v>
      </c>
      <c r="BM355" s="13">
        <f t="shared" si="888"/>
        <v>0</v>
      </c>
      <c r="BN355" s="13">
        <f t="shared" si="889"/>
        <v>0</v>
      </c>
      <c r="BO355" s="13">
        <f t="shared" si="890"/>
        <v>0</v>
      </c>
      <c r="BP355" s="13">
        <f t="shared" si="891"/>
        <v>0</v>
      </c>
      <c r="BQ355" s="13">
        <f t="shared" si="892"/>
        <v>0</v>
      </c>
      <c r="BR355" s="13">
        <f t="shared" si="893"/>
        <v>0</v>
      </c>
      <c r="BS355" s="13">
        <f t="shared" si="894"/>
        <v>0</v>
      </c>
      <c r="BT355" s="13">
        <f t="shared" si="895"/>
        <v>0</v>
      </c>
      <c r="BU355" s="13">
        <f t="shared" si="896"/>
        <v>0</v>
      </c>
      <c r="BV355" s="13">
        <f t="shared" si="897"/>
        <v>0</v>
      </c>
      <c r="BW355" s="13">
        <f t="shared" si="898"/>
        <v>0</v>
      </c>
      <c r="BX355" s="13">
        <f t="shared" si="899"/>
        <v>0</v>
      </c>
      <c r="BY355" s="13">
        <f t="shared" si="900"/>
        <v>0</v>
      </c>
      <c r="BZ355" s="13">
        <f t="shared" si="901"/>
        <v>0</v>
      </c>
      <c r="CA355" s="13">
        <f t="shared" si="902"/>
        <v>0</v>
      </c>
      <c r="CB355" s="13">
        <f t="shared" si="903"/>
        <v>0</v>
      </c>
      <c r="CC355" s="13">
        <f t="shared" si="904"/>
        <v>0</v>
      </c>
      <c r="CD355" s="13">
        <f t="shared" si="905"/>
        <v>0</v>
      </c>
      <c r="CE355" s="13">
        <f t="shared" si="906"/>
        <v>0</v>
      </c>
      <c r="CF355" s="13">
        <f t="shared" si="907"/>
        <v>0</v>
      </c>
      <c r="CG355" s="13">
        <f t="shared" si="908"/>
        <v>0</v>
      </c>
      <c r="CH355" s="13">
        <f t="shared" si="909"/>
        <v>0</v>
      </c>
      <c r="CI355" s="13">
        <f t="shared" si="910"/>
        <v>0</v>
      </c>
      <c r="CJ355" s="13">
        <f t="shared" si="911"/>
        <v>0</v>
      </c>
      <c r="CK355" s="13">
        <f t="shared" si="912"/>
        <v>0</v>
      </c>
      <c r="CL355" s="13">
        <f t="shared" si="913"/>
        <v>0</v>
      </c>
      <c r="CM355" s="13">
        <f t="shared" si="914"/>
        <v>0</v>
      </c>
      <c r="CN355" s="13">
        <f t="shared" si="915"/>
        <v>0</v>
      </c>
      <c r="CO355" s="13">
        <f t="shared" si="916"/>
        <v>0</v>
      </c>
      <c r="CP355" s="13">
        <f t="shared" si="917"/>
        <v>0</v>
      </c>
      <c r="CQ355" s="13">
        <f t="shared" si="918"/>
        <v>0</v>
      </c>
      <c r="CR355" s="13">
        <f t="shared" si="919"/>
        <v>0</v>
      </c>
      <c r="CS355" s="13">
        <f t="shared" si="920"/>
        <v>0</v>
      </c>
      <c r="CT355" s="13">
        <f t="shared" si="921"/>
        <v>0</v>
      </c>
      <c r="CU355" s="13">
        <f t="shared" si="922"/>
        <v>0</v>
      </c>
      <c r="CV355" s="13">
        <f t="shared" si="923"/>
        <v>0</v>
      </c>
      <c r="CW355" s="13">
        <f t="shared" si="924"/>
        <v>0</v>
      </c>
      <c r="CX355" s="13">
        <f t="shared" si="925"/>
        <v>0</v>
      </c>
      <c r="CY355" s="13">
        <f t="shared" si="926"/>
        <v>0</v>
      </c>
      <c r="CZ355" s="13">
        <f t="shared" si="927"/>
        <v>0</v>
      </c>
      <c r="DA355" s="13">
        <f t="shared" si="928"/>
        <v>0</v>
      </c>
      <c r="DB355" s="13"/>
      <c r="DC355" s="13"/>
      <c r="DD355" s="13"/>
      <c r="DE355" s="13"/>
      <c r="DF355" s="13"/>
      <c r="DG355" s="13"/>
      <c r="DH355" s="13"/>
      <c r="DI355" s="13"/>
      <c r="DJ355" s="13"/>
      <c r="DK355" s="13"/>
      <c r="DL355" s="13"/>
      <c r="DM355" s="13"/>
      <c r="DN355" s="13"/>
      <c r="DO355" s="13"/>
      <c r="DP355" s="13"/>
      <c r="DQ355" s="13"/>
      <c r="DR355" s="13"/>
      <c r="DS355" s="13"/>
      <c r="DT355" s="13"/>
      <c r="DU355" s="13"/>
      <c r="DV355" s="13"/>
      <c r="DW355" s="13"/>
      <c r="DX355" s="13"/>
      <c r="DY355" s="13"/>
      <c r="DZ355" s="13"/>
      <c r="EA355" s="13"/>
      <c r="EB355" s="13"/>
      <c r="EC355" s="13"/>
      <c r="ED355" s="13"/>
      <c r="EE355" s="13"/>
      <c r="EF355" s="13"/>
      <c r="EG355" s="13"/>
      <c r="EH355" s="13"/>
      <c r="EI355" s="13"/>
      <c r="EJ355" s="13"/>
      <c r="EK355" s="13"/>
      <c r="EL355" s="13"/>
      <c r="EM355" s="13"/>
      <c r="EN355" s="13"/>
      <c r="EO355" s="13"/>
      <c r="EP355" s="13"/>
      <c r="EQ355" s="13"/>
      <c r="ER355" s="13"/>
      <c r="ES355" s="13"/>
      <c r="ET355" s="13"/>
      <c r="EU355" s="13"/>
      <c r="EV355" s="13"/>
      <c r="EW355" s="13"/>
      <c r="EX355" s="13"/>
      <c r="EY355" s="13"/>
      <c r="EZ355" s="13"/>
      <c r="FA355" s="13"/>
      <c r="FB355" s="13"/>
      <c r="FC355" s="13"/>
      <c r="FD355" s="13"/>
      <c r="FE355" s="13"/>
      <c r="FF355" s="13"/>
      <c r="FG355" s="13"/>
      <c r="FH355" s="13"/>
      <c r="FI355" s="13"/>
      <c r="FJ355" s="13"/>
      <c r="FK355" s="13"/>
      <c r="FL355" s="13"/>
      <c r="FM355" s="13"/>
      <c r="FN355" s="13"/>
      <c r="FO355" s="13"/>
      <c r="FP355" s="13"/>
      <c r="FQ355" s="13"/>
      <c r="FR355" s="13"/>
      <c r="FS355" s="13"/>
      <c r="FT355" s="13"/>
      <c r="FU355" s="13"/>
      <c r="FV355" s="13"/>
      <c r="FW355" s="13"/>
      <c r="FX355" s="13"/>
      <c r="FY355" s="13"/>
      <c r="FZ355" s="13"/>
      <c r="GA355" s="13"/>
      <c r="GB355" s="13"/>
      <c r="GC355" s="13"/>
      <c r="GD355" s="13"/>
      <c r="GE355" s="13"/>
      <c r="GF355" s="13"/>
      <c r="GG355" s="13"/>
      <c r="GH355" s="30">
        <f t="shared" si="930"/>
        <v>1</v>
      </c>
    </row>
    <row r="356" spans="1:190">
      <c r="A356" s="2">
        <f>'database including 834 studies'!A356</f>
        <v>355</v>
      </c>
      <c r="B356" s="2">
        <f>'database including 834 studies'!J356</f>
        <v>1</v>
      </c>
      <c r="C356" s="2">
        <f>'database including 834 studies'!K356</f>
        <v>2</v>
      </c>
      <c r="D356" s="2">
        <f>'database including 834 studies'!L356</f>
        <v>0</v>
      </c>
      <c r="E356" s="2">
        <f>'database including 834 studies'!M356</f>
        <v>1</v>
      </c>
      <c r="F356" s="2">
        <f>'database including 834 studies'!N356</f>
        <v>1</v>
      </c>
      <c r="G356" s="2">
        <f>'database including 834 studies'!O356</f>
        <v>0</v>
      </c>
      <c r="H356" s="2">
        <f>'database including 834 studies'!P356</f>
        <v>0</v>
      </c>
      <c r="I356" s="2">
        <f>'database including 834 studies'!Q356</f>
        <v>0</v>
      </c>
      <c r="J356" s="2">
        <f>'database including 834 studies'!R356</f>
        <v>2020</v>
      </c>
      <c r="V356" s="13">
        <f t="shared" si="845"/>
        <v>0</v>
      </c>
      <c r="W356" s="13">
        <f t="shared" si="846"/>
        <v>0</v>
      </c>
      <c r="X356" s="13">
        <f t="shared" si="847"/>
        <v>0</v>
      </c>
      <c r="Y356" s="13">
        <f t="shared" si="848"/>
        <v>0</v>
      </c>
      <c r="Z356" s="13">
        <f t="shared" si="849"/>
        <v>0</v>
      </c>
      <c r="AA356" s="13">
        <f t="shared" si="850"/>
        <v>0</v>
      </c>
      <c r="AB356" s="13">
        <f t="shared" si="851"/>
        <v>0</v>
      </c>
      <c r="AC356" s="13">
        <f t="shared" si="852"/>
        <v>0</v>
      </c>
      <c r="AD356" s="13">
        <f t="shared" si="853"/>
        <v>0</v>
      </c>
      <c r="AE356" s="13">
        <f t="shared" si="854"/>
        <v>0</v>
      </c>
      <c r="AF356" s="13">
        <f t="shared" si="855"/>
        <v>0</v>
      </c>
      <c r="AG356" s="13">
        <f t="shared" si="856"/>
        <v>0</v>
      </c>
      <c r="AH356" s="13">
        <f t="shared" si="857"/>
        <v>0</v>
      </c>
      <c r="AI356" s="13">
        <f t="shared" si="858"/>
        <v>0</v>
      </c>
      <c r="AJ356" s="13">
        <f t="shared" si="859"/>
        <v>0</v>
      </c>
      <c r="AK356" s="13">
        <f t="shared" si="860"/>
        <v>0</v>
      </c>
      <c r="AL356" s="13">
        <f t="shared" si="861"/>
        <v>0</v>
      </c>
      <c r="AM356" s="13">
        <f t="shared" si="862"/>
        <v>0</v>
      </c>
      <c r="AN356" s="13">
        <f t="shared" si="863"/>
        <v>0</v>
      </c>
      <c r="AO356" s="13">
        <f t="shared" si="864"/>
        <v>0</v>
      </c>
      <c r="AP356" s="13">
        <f t="shared" si="865"/>
        <v>0</v>
      </c>
      <c r="AQ356" s="13">
        <f t="shared" si="866"/>
        <v>0</v>
      </c>
      <c r="AR356" s="13">
        <f t="shared" si="867"/>
        <v>0</v>
      </c>
      <c r="AS356" s="13">
        <f t="shared" si="868"/>
        <v>0</v>
      </c>
      <c r="AT356" s="13">
        <f t="shared" si="869"/>
        <v>0</v>
      </c>
      <c r="AU356" s="13">
        <f t="shared" si="870"/>
        <v>0</v>
      </c>
      <c r="AV356" s="13">
        <f t="shared" si="871"/>
        <v>0</v>
      </c>
      <c r="AW356" s="13">
        <f t="shared" si="872"/>
        <v>0</v>
      </c>
      <c r="AX356" s="13">
        <f t="shared" si="873"/>
        <v>0</v>
      </c>
      <c r="AY356" s="13">
        <f t="shared" si="874"/>
        <v>0</v>
      </c>
      <c r="AZ356" s="13">
        <f t="shared" si="875"/>
        <v>0</v>
      </c>
      <c r="BA356" s="13">
        <f t="shared" si="876"/>
        <v>0</v>
      </c>
      <c r="BB356" s="13">
        <f t="shared" si="877"/>
        <v>0</v>
      </c>
      <c r="BC356" s="13">
        <f t="shared" si="878"/>
        <v>1</v>
      </c>
      <c r="BD356" s="13">
        <f t="shared" si="879"/>
        <v>0</v>
      </c>
      <c r="BE356" s="13">
        <f t="shared" si="880"/>
        <v>0</v>
      </c>
      <c r="BF356" s="13">
        <f t="shared" si="881"/>
        <v>0</v>
      </c>
      <c r="BG356" s="13">
        <f t="shared" si="882"/>
        <v>0</v>
      </c>
      <c r="BH356" s="13">
        <f t="shared" si="883"/>
        <v>0</v>
      </c>
      <c r="BI356" s="13">
        <f t="shared" si="884"/>
        <v>0</v>
      </c>
      <c r="BJ356" s="13">
        <f t="shared" si="885"/>
        <v>0</v>
      </c>
      <c r="BK356" s="13">
        <f t="shared" si="886"/>
        <v>0</v>
      </c>
      <c r="BL356" s="13">
        <f t="shared" si="887"/>
        <v>0</v>
      </c>
      <c r="BM356" s="13">
        <f t="shared" si="888"/>
        <v>0</v>
      </c>
      <c r="BN356" s="13">
        <f t="shared" si="889"/>
        <v>0</v>
      </c>
      <c r="BO356" s="13">
        <f t="shared" si="890"/>
        <v>0</v>
      </c>
      <c r="BP356" s="13">
        <f t="shared" si="891"/>
        <v>0</v>
      </c>
      <c r="BQ356" s="13">
        <f t="shared" si="892"/>
        <v>0</v>
      </c>
      <c r="BR356" s="13">
        <f t="shared" si="893"/>
        <v>0</v>
      </c>
      <c r="BS356" s="13">
        <f t="shared" si="894"/>
        <v>0</v>
      </c>
      <c r="BT356" s="13">
        <f t="shared" si="895"/>
        <v>0</v>
      </c>
      <c r="BU356" s="13">
        <f t="shared" si="896"/>
        <v>0</v>
      </c>
      <c r="BV356" s="13">
        <f t="shared" si="897"/>
        <v>0</v>
      </c>
      <c r="BW356" s="13">
        <f t="shared" si="898"/>
        <v>0</v>
      </c>
      <c r="BX356" s="13">
        <f t="shared" si="899"/>
        <v>0</v>
      </c>
      <c r="BY356" s="13">
        <f t="shared" si="900"/>
        <v>0</v>
      </c>
      <c r="BZ356" s="13">
        <f t="shared" si="901"/>
        <v>0</v>
      </c>
      <c r="CA356" s="13">
        <f t="shared" si="902"/>
        <v>0</v>
      </c>
      <c r="CB356" s="13">
        <f t="shared" si="903"/>
        <v>0</v>
      </c>
      <c r="CC356" s="13">
        <f t="shared" si="904"/>
        <v>0</v>
      </c>
      <c r="CD356" s="13">
        <f t="shared" si="905"/>
        <v>0</v>
      </c>
      <c r="CE356" s="13">
        <f t="shared" si="906"/>
        <v>0</v>
      </c>
      <c r="CF356" s="13">
        <f t="shared" si="907"/>
        <v>0</v>
      </c>
      <c r="CG356" s="13">
        <f t="shared" si="908"/>
        <v>0</v>
      </c>
      <c r="CH356" s="13">
        <f t="shared" si="909"/>
        <v>0</v>
      </c>
      <c r="CI356" s="13">
        <f t="shared" si="910"/>
        <v>0</v>
      </c>
      <c r="CJ356" s="13">
        <f t="shared" si="911"/>
        <v>0</v>
      </c>
      <c r="CK356" s="13">
        <f t="shared" si="912"/>
        <v>0</v>
      </c>
      <c r="CL356" s="13">
        <f t="shared" si="913"/>
        <v>0</v>
      </c>
      <c r="CM356" s="13">
        <f t="shared" si="914"/>
        <v>0</v>
      </c>
      <c r="CN356" s="13">
        <f t="shared" si="915"/>
        <v>0</v>
      </c>
      <c r="CO356" s="13">
        <f t="shared" si="916"/>
        <v>0</v>
      </c>
      <c r="CP356" s="13">
        <f t="shared" si="917"/>
        <v>0</v>
      </c>
      <c r="CQ356" s="13">
        <f t="shared" si="918"/>
        <v>0</v>
      </c>
      <c r="CR356" s="13">
        <f t="shared" si="919"/>
        <v>0</v>
      </c>
      <c r="CS356" s="13">
        <f t="shared" si="920"/>
        <v>0</v>
      </c>
      <c r="CT356" s="13">
        <f t="shared" si="921"/>
        <v>0</v>
      </c>
      <c r="CU356" s="13">
        <f t="shared" si="922"/>
        <v>0</v>
      </c>
      <c r="CV356" s="13">
        <f t="shared" si="923"/>
        <v>0</v>
      </c>
      <c r="CW356" s="13">
        <f t="shared" si="924"/>
        <v>0</v>
      </c>
      <c r="CX356" s="13">
        <f t="shared" si="925"/>
        <v>0</v>
      </c>
      <c r="CY356" s="13">
        <f t="shared" si="926"/>
        <v>0</v>
      </c>
      <c r="CZ356" s="13">
        <f t="shared" si="927"/>
        <v>0</v>
      </c>
      <c r="DA356" s="13">
        <f t="shared" si="928"/>
        <v>0</v>
      </c>
      <c r="DB356" s="13"/>
      <c r="DC356" s="13"/>
      <c r="DD356" s="13"/>
      <c r="DE356" s="13"/>
      <c r="DF356" s="13"/>
      <c r="DG356" s="13"/>
      <c r="DH356" s="13"/>
      <c r="DI356" s="13"/>
      <c r="DJ356" s="13"/>
      <c r="DK356" s="13"/>
      <c r="DL356" s="13"/>
      <c r="DM356" s="13"/>
      <c r="DN356" s="13"/>
      <c r="DO356" s="13"/>
      <c r="DP356" s="13"/>
      <c r="DQ356" s="13"/>
      <c r="DR356" s="13"/>
      <c r="DS356" s="13"/>
      <c r="DT356" s="13"/>
      <c r="DU356" s="13"/>
      <c r="DV356" s="13"/>
      <c r="DW356" s="13"/>
      <c r="DX356" s="13"/>
      <c r="DY356" s="13"/>
      <c r="DZ356" s="13"/>
      <c r="EA356" s="13"/>
      <c r="EB356" s="13"/>
      <c r="EC356" s="13"/>
      <c r="ED356" s="13"/>
      <c r="EE356" s="13"/>
      <c r="EF356" s="13"/>
      <c r="EG356" s="13"/>
      <c r="EH356" s="13"/>
      <c r="EI356" s="13"/>
      <c r="EJ356" s="13"/>
      <c r="EK356" s="13"/>
      <c r="EL356" s="13"/>
      <c r="EM356" s="13"/>
      <c r="EN356" s="13"/>
      <c r="EO356" s="13"/>
      <c r="EP356" s="13"/>
      <c r="EQ356" s="13"/>
      <c r="ER356" s="13"/>
      <c r="ES356" s="13"/>
      <c r="ET356" s="13"/>
      <c r="EU356" s="13"/>
      <c r="EV356" s="13"/>
      <c r="EW356" s="13"/>
      <c r="EX356" s="13"/>
      <c r="EY356" s="13"/>
      <c r="EZ356" s="13"/>
      <c r="FA356" s="13"/>
      <c r="FB356" s="13"/>
      <c r="FC356" s="13"/>
      <c r="FD356" s="13"/>
      <c r="FE356" s="13"/>
      <c r="FF356" s="13"/>
      <c r="FG356" s="13"/>
      <c r="FH356" s="13"/>
      <c r="FI356" s="13"/>
      <c r="FJ356" s="13"/>
      <c r="FK356" s="13"/>
      <c r="FL356" s="13"/>
      <c r="FM356" s="13"/>
      <c r="FN356" s="13"/>
      <c r="FO356" s="13"/>
      <c r="FP356" s="13"/>
      <c r="FQ356" s="13"/>
      <c r="FR356" s="13"/>
      <c r="FS356" s="13"/>
      <c r="FT356" s="13"/>
      <c r="FU356" s="13"/>
      <c r="FV356" s="13"/>
      <c r="FW356" s="13"/>
      <c r="FX356" s="13"/>
      <c r="FY356" s="13"/>
      <c r="FZ356" s="13"/>
      <c r="GA356" s="13"/>
      <c r="GB356" s="13"/>
      <c r="GC356" s="13"/>
      <c r="GD356" s="13"/>
      <c r="GE356" s="13"/>
      <c r="GF356" s="13"/>
      <c r="GG356" s="13"/>
      <c r="GH356" s="30">
        <f t="shared" si="930"/>
        <v>1</v>
      </c>
    </row>
    <row r="357" spans="1:190">
      <c r="A357" s="2">
        <f>'database including 834 studies'!A357</f>
        <v>356</v>
      </c>
      <c r="B357" s="2">
        <f>'database including 834 studies'!J357</f>
        <v>1</v>
      </c>
      <c r="C357" s="2">
        <f>'database including 834 studies'!K357</f>
        <v>2</v>
      </c>
      <c r="D357" s="2">
        <f>'database including 834 studies'!L357</f>
        <v>0</v>
      </c>
      <c r="E357" s="2">
        <f>'database including 834 studies'!M357</f>
        <v>1</v>
      </c>
      <c r="F357" s="2">
        <f>'database including 834 studies'!N357</f>
        <v>0</v>
      </c>
      <c r="G357" s="2">
        <f>'database including 834 studies'!O357</f>
        <v>0</v>
      </c>
      <c r="H357" s="2">
        <f>'database including 834 studies'!P357</f>
        <v>1</v>
      </c>
      <c r="I357" s="2">
        <f>'database including 834 studies'!Q357</f>
        <v>0</v>
      </c>
      <c r="J357" s="2">
        <f>'database including 834 studies'!R357</f>
        <v>2020</v>
      </c>
      <c r="V357" s="13">
        <f t="shared" si="845"/>
        <v>0</v>
      </c>
      <c r="W357" s="13">
        <f t="shared" si="846"/>
        <v>0</v>
      </c>
      <c r="X357" s="13">
        <f t="shared" si="847"/>
        <v>0</v>
      </c>
      <c r="Y357" s="13">
        <f t="shared" si="848"/>
        <v>0</v>
      </c>
      <c r="Z357" s="13">
        <f t="shared" si="849"/>
        <v>0</v>
      </c>
      <c r="AA357" s="13">
        <f t="shared" si="850"/>
        <v>0</v>
      </c>
      <c r="AB357" s="13">
        <f t="shared" si="851"/>
        <v>0</v>
      </c>
      <c r="AC357" s="13">
        <f t="shared" si="852"/>
        <v>0</v>
      </c>
      <c r="AD357" s="13">
        <f t="shared" si="853"/>
        <v>0</v>
      </c>
      <c r="AE357" s="13">
        <f t="shared" si="854"/>
        <v>0</v>
      </c>
      <c r="AF357" s="13">
        <f t="shared" si="855"/>
        <v>0</v>
      </c>
      <c r="AG357" s="13">
        <f t="shared" si="856"/>
        <v>0</v>
      </c>
      <c r="AH357" s="13">
        <f t="shared" si="857"/>
        <v>0</v>
      </c>
      <c r="AI357" s="13">
        <f t="shared" si="858"/>
        <v>0</v>
      </c>
      <c r="AJ357" s="13">
        <f t="shared" si="859"/>
        <v>0</v>
      </c>
      <c r="AK357" s="13">
        <f t="shared" si="860"/>
        <v>0</v>
      </c>
      <c r="AL357" s="13">
        <f t="shared" si="861"/>
        <v>0</v>
      </c>
      <c r="AM357" s="13">
        <f t="shared" si="862"/>
        <v>0</v>
      </c>
      <c r="AN357" s="13">
        <f t="shared" si="863"/>
        <v>0</v>
      </c>
      <c r="AO357" s="13">
        <f t="shared" si="864"/>
        <v>0</v>
      </c>
      <c r="AP357" s="13">
        <f t="shared" si="865"/>
        <v>0</v>
      </c>
      <c r="AQ357" s="13">
        <f t="shared" si="866"/>
        <v>0</v>
      </c>
      <c r="AR357" s="13">
        <f t="shared" si="867"/>
        <v>0</v>
      </c>
      <c r="AS357" s="13">
        <f t="shared" si="868"/>
        <v>0</v>
      </c>
      <c r="AT357" s="13">
        <f t="shared" si="869"/>
        <v>0</v>
      </c>
      <c r="AU357" s="13">
        <f t="shared" si="870"/>
        <v>0</v>
      </c>
      <c r="AV357" s="13">
        <f t="shared" si="871"/>
        <v>0</v>
      </c>
      <c r="AW357" s="13">
        <f t="shared" si="872"/>
        <v>0</v>
      </c>
      <c r="AX357" s="13">
        <f t="shared" si="873"/>
        <v>0</v>
      </c>
      <c r="AY357" s="13">
        <f t="shared" si="874"/>
        <v>0</v>
      </c>
      <c r="AZ357" s="13">
        <f t="shared" si="875"/>
        <v>0</v>
      </c>
      <c r="BA357" s="13">
        <f t="shared" si="876"/>
        <v>0</v>
      </c>
      <c r="BB357" s="13">
        <f t="shared" si="877"/>
        <v>0</v>
      </c>
      <c r="BC357" s="13">
        <f t="shared" si="878"/>
        <v>1</v>
      </c>
      <c r="BD357" s="13">
        <f t="shared" si="879"/>
        <v>0</v>
      </c>
      <c r="BE357" s="13">
        <f t="shared" si="880"/>
        <v>0</v>
      </c>
      <c r="BF357" s="13">
        <f t="shared" si="881"/>
        <v>0</v>
      </c>
      <c r="BG357" s="13">
        <f t="shared" si="882"/>
        <v>0</v>
      </c>
      <c r="BH357" s="13">
        <f t="shared" si="883"/>
        <v>0</v>
      </c>
      <c r="BI357" s="13">
        <f t="shared" si="884"/>
        <v>0</v>
      </c>
      <c r="BJ357" s="13">
        <f t="shared" si="885"/>
        <v>0</v>
      </c>
      <c r="BK357" s="13">
        <f t="shared" si="886"/>
        <v>0</v>
      </c>
      <c r="BL357" s="13">
        <f t="shared" si="887"/>
        <v>0</v>
      </c>
      <c r="BM357" s="13">
        <f t="shared" si="888"/>
        <v>0</v>
      </c>
      <c r="BN357" s="13">
        <f t="shared" si="889"/>
        <v>0</v>
      </c>
      <c r="BO357" s="13">
        <f t="shared" si="890"/>
        <v>0</v>
      </c>
      <c r="BP357" s="13">
        <f t="shared" si="891"/>
        <v>0</v>
      </c>
      <c r="BQ357" s="13">
        <f t="shared" si="892"/>
        <v>0</v>
      </c>
      <c r="BR357" s="13">
        <f t="shared" si="893"/>
        <v>0</v>
      </c>
      <c r="BS357" s="13">
        <f t="shared" si="894"/>
        <v>0</v>
      </c>
      <c r="BT357" s="13">
        <f t="shared" si="895"/>
        <v>0</v>
      </c>
      <c r="BU357" s="13">
        <f t="shared" si="896"/>
        <v>0</v>
      </c>
      <c r="BV357" s="13">
        <f t="shared" si="897"/>
        <v>0</v>
      </c>
      <c r="BW357" s="13">
        <f t="shared" si="898"/>
        <v>0</v>
      </c>
      <c r="BX357" s="13">
        <f t="shared" si="899"/>
        <v>0</v>
      </c>
      <c r="BY357" s="13">
        <f t="shared" si="900"/>
        <v>0</v>
      </c>
      <c r="BZ357" s="13">
        <f t="shared" si="901"/>
        <v>0</v>
      </c>
      <c r="CA357" s="13">
        <f t="shared" si="902"/>
        <v>0</v>
      </c>
      <c r="CB357" s="13">
        <f t="shared" si="903"/>
        <v>0</v>
      </c>
      <c r="CC357" s="13">
        <f t="shared" si="904"/>
        <v>0</v>
      </c>
      <c r="CD357" s="13">
        <f t="shared" si="905"/>
        <v>0</v>
      </c>
      <c r="CE357" s="13">
        <f t="shared" si="906"/>
        <v>0</v>
      </c>
      <c r="CF357" s="13">
        <f t="shared" si="907"/>
        <v>0</v>
      </c>
      <c r="CG357" s="13">
        <f t="shared" si="908"/>
        <v>0</v>
      </c>
      <c r="CH357" s="13">
        <f t="shared" si="909"/>
        <v>0</v>
      </c>
      <c r="CI357" s="13">
        <f t="shared" si="910"/>
        <v>0</v>
      </c>
      <c r="CJ357" s="13">
        <f t="shared" si="911"/>
        <v>0</v>
      </c>
      <c r="CK357" s="13">
        <f t="shared" si="912"/>
        <v>0</v>
      </c>
      <c r="CL357" s="13">
        <f t="shared" si="913"/>
        <v>0</v>
      </c>
      <c r="CM357" s="13">
        <f t="shared" si="914"/>
        <v>0</v>
      </c>
      <c r="CN357" s="13">
        <f t="shared" si="915"/>
        <v>0</v>
      </c>
      <c r="CO357" s="13">
        <f t="shared" si="916"/>
        <v>0</v>
      </c>
      <c r="CP357" s="13">
        <f t="shared" si="917"/>
        <v>0</v>
      </c>
      <c r="CQ357" s="13">
        <f t="shared" si="918"/>
        <v>0</v>
      </c>
      <c r="CR357" s="13">
        <f t="shared" si="919"/>
        <v>0</v>
      </c>
      <c r="CS357" s="13">
        <f t="shared" si="920"/>
        <v>0</v>
      </c>
      <c r="CT357" s="13">
        <f t="shared" si="921"/>
        <v>0</v>
      </c>
      <c r="CU357" s="13">
        <f t="shared" si="922"/>
        <v>0</v>
      </c>
      <c r="CV357" s="13">
        <f t="shared" si="923"/>
        <v>0</v>
      </c>
      <c r="CW357" s="13">
        <f t="shared" si="924"/>
        <v>0</v>
      </c>
      <c r="CX357" s="13">
        <f t="shared" si="925"/>
        <v>0</v>
      </c>
      <c r="CY357" s="13">
        <f t="shared" si="926"/>
        <v>0</v>
      </c>
      <c r="CZ357" s="13">
        <f t="shared" si="927"/>
        <v>0</v>
      </c>
      <c r="DA357" s="13">
        <f t="shared" si="928"/>
        <v>0</v>
      </c>
      <c r="DB357" s="13"/>
      <c r="DC357" s="13"/>
      <c r="DD357" s="13"/>
      <c r="DE357" s="13"/>
      <c r="DF357" s="13"/>
      <c r="DG357" s="13"/>
      <c r="DH357" s="13"/>
      <c r="DI357" s="13"/>
      <c r="DJ357" s="13"/>
      <c r="DK357" s="13"/>
      <c r="DL357" s="13"/>
      <c r="DM357" s="13"/>
      <c r="DN357" s="13"/>
      <c r="DO357" s="13"/>
      <c r="DP357" s="13"/>
      <c r="DQ357" s="13"/>
      <c r="DR357" s="13"/>
      <c r="DS357" s="13"/>
      <c r="DT357" s="13"/>
      <c r="DU357" s="13"/>
      <c r="DV357" s="13"/>
      <c r="DW357" s="13"/>
      <c r="DX357" s="13"/>
      <c r="DY357" s="13"/>
      <c r="DZ357" s="13"/>
      <c r="EA357" s="13"/>
      <c r="EB357" s="13"/>
      <c r="EC357" s="13"/>
      <c r="ED357" s="13"/>
      <c r="EE357" s="13"/>
      <c r="EF357" s="13"/>
      <c r="EG357" s="13"/>
      <c r="EH357" s="13"/>
      <c r="EI357" s="13"/>
      <c r="EJ357" s="13"/>
      <c r="EK357" s="13"/>
      <c r="EL357" s="13"/>
      <c r="EM357" s="13"/>
      <c r="EN357" s="13"/>
      <c r="EO357" s="13"/>
      <c r="EP357" s="13"/>
      <c r="EQ357" s="13"/>
      <c r="ER357" s="13"/>
      <c r="ES357" s="13"/>
      <c r="ET357" s="13"/>
      <c r="EU357" s="13"/>
      <c r="EV357" s="13"/>
      <c r="EW357" s="13"/>
      <c r="EX357" s="13"/>
      <c r="EY357" s="13"/>
      <c r="EZ357" s="13"/>
      <c r="FA357" s="13"/>
      <c r="FB357" s="13"/>
      <c r="FC357" s="13"/>
      <c r="FD357" s="13"/>
      <c r="FE357" s="13"/>
      <c r="FF357" s="13"/>
      <c r="FG357" s="13"/>
      <c r="FH357" s="13"/>
      <c r="FI357" s="13"/>
      <c r="FJ357" s="13"/>
      <c r="FK357" s="13"/>
      <c r="FL357" s="13"/>
      <c r="FM357" s="13"/>
      <c r="FN357" s="13"/>
      <c r="FO357" s="13"/>
      <c r="FP357" s="13"/>
      <c r="FQ357" s="13"/>
      <c r="FR357" s="13"/>
      <c r="FS357" s="13"/>
      <c r="FT357" s="13"/>
      <c r="FU357" s="13"/>
      <c r="FV357" s="13"/>
      <c r="FW357" s="13"/>
      <c r="FX357" s="13"/>
      <c r="FY357" s="13"/>
      <c r="FZ357" s="13"/>
      <c r="GA357" s="13"/>
      <c r="GB357" s="13"/>
      <c r="GC357" s="13"/>
      <c r="GD357" s="13"/>
      <c r="GE357" s="13"/>
      <c r="GF357" s="13"/>
      <c r="GG357" s="13"/>
      <c r="GH357" s="30">
        <f t="shared" si="930"/>
        <v>1</v>
      </c>
    </row>
    <row r="358" spans="1:190">
      <c r="A358" s="2">
        <f>'database including 834 studies'!A358</f>
        <v>357</v>
      </c>
      <c r="B358" s="2">
        <f>'database including 834 studies'!J358</f>
        <v>1</v>
      </c>
      <c r="C358" s="2">
        <f>'database including 834 studies'!K358</f>
        <v>2</v>
      </c>
      <c r="D358" s="2">
        <f>'database including 834 studies'!L358</f>
        <v>0</v>
      </c>
      <c r="E358" s="2">
        <f>'database including 834 studies'!M358</f>
        <v>1</v>
      </c>
      <c r="F358" s="2">
        <f>'database including 834 studies'!N358</f>
        <v>1</v>
      </c>
      <c r="G358" s="2">
        <f>'database including 834 studies'!O358</f>
        <v>0</v>
      </c>
      <c r="H358" s="2">
        <f>'database including 834 studies'!P358</f>
        <v>0</v>
      </c>
      <c r="I358" s="2">
        <f>'database including 834 studies'!Q358</f>
        <v>0</v>
      </c>
      <c r="J358" s="2">
        <f>'database including 834 studies'!R358</f>
        <v>2022</v>
      </c>
      <c r="V358" s="13">
        <f t="shared" si="845"/>
        <v>0</v>
      </c>
      <c r="W358" s="13">
        <f t="shared" si="846"/>
        <v>0</v>
      </c>
      <c r="X358" s="13">
        <f t="shared" si="847"/>
        <v>0</v>
      </c>
      <c r="Y358" s="13">
        <f t="shared" si="848"/>
        <v>0</v>
      </c>
      <c r="Z358" s="13">
        <f t="shared" si="849"/>
        <v>0</v>
      </c>
      <c r="AA358" s="13">
        <f t="shared" si="850"/>
        <v>0</v>
      </c>
      <c r="AB358" s="13">
        <f t="shared" si="851"/>
        <v>0</v>
      </c>
      <c r="AC358" s="13">
        <f t="shared" si="852"/>
        <v>0</v>
      </c>
      <c r="AD358" s="13">
        <f t="shared" si="853"/>
        <v>0</v>
      </c>
      <c r="AE358" s="13">
        <f t="shared" si="854"/>
        <v>0</v>
      </c>
      <c r="AF358" s="13">
        <f t="shared" si="855"/>
        <v>0</v>
      </c>
      <c r="AG358" s="13">
        <f t="shared" si="856"/>
        <v>0</v>
      </c>
      <c r="AH358" s="13">
        <f t="shared" si="857"/>
        <v>0</v>
      </c>
      <c r="AI358" s="13">
        <f t="shared" si="858"/>
        <v>0</v>
      </c>
      <c r="AJ358" s="13">
        <f t="shared" si="859"/>
        <v>0</v>
      </c>
      <c r="AK358" s="13">
        <f t="shared" si="860"/>
        <v>0</v>
      </c>
      <c r="AL358" s="13">
        <f t="shared" si="861"/>
        <v>0</v>
      </c>
      <c r="AM358" s="13">
        <f t="shared" si="862"/>
        <v>0</v>
      </c>
      <c r="AN358" s="13">
        <f t="shared" si="863"/>
        <v>0</v>
      </c>
      <c r="AO358" s="13">
        <f t="shared" si="864"/>
        <v>0</v>
      </c>
      <c r="AP358" s="13">
        <f t="shared" si="865"/>
        <v>0</v>
      </c>
      <c r="AQ358" s="13">
        <f t="shared" si="866"/>
        <v>0</v>
      </c>
      <c r="AR358" s="13">
        <f t="shared" si="867"/>
        <v>0</v>
      </c>
      <c r="AS358" s="13">
        <f t="shared" si="868"/>
        <v>0</v>
      </c>
      <c r="AT358" s="13">
        <f t="shared" si="869"/>
        <v>0</v>
      </c>
      <c r="AU358" s="13">
        <f t="shared" si="870"/>
        <v>0</v>
      </c>
      <c r="AV358" s="13">
        <f t="shared" si="871"/>
        <v>0</v>
      </c>
      <c r="AW358" s="13">
        <f t="shared" si="872"/>
        <v>0</v>
      </c>
      <c r="AX358" s="13">
        <f t="shared" si="873"/>
        <v>0</v>
      </c>
      <c r="AY358" s="13">
        <f t="shared" si="874"/>
        <v>0</v>
      </c>
      <c r="AZ358" s="13">
        <f t="shared" si="875"/>
        <v>0</v>
      </c>
      <c r="BA358" s="13">
        <f t="shared" si="876"/>
        <v>0</v>
      </c>
      <c r="BB358" s="13">
        <f t="shared" si="877"/>
        <v>0</v>
      </c>
      <c r="BC358" s="13">
        <f t="shared" si="878"/>
        <v>0</v>
      </c>
      <c r="BD358" s="13">
        <f t="shared" si="879"/>
        <v>0</v>
      </c>
      <c r="BE358" s="13">
        <f t="shared" si="880"/>
        <v>1</v>
      </c>
      <c r="BF358" s="13">
        <f t="shared" si="881"/>
        <v>0</v>
      </c>
      <c r="BG358" s="13">
        <f t="shared" si="882"/>
        <v>0</v>
      </c>
      <c r="BH358" s="13">
        <f t="shared" si="883"/>
        <v>0</v>
      </c>
      <c r="BI358" s="13">
        <f t="shared" si="884"/>
        <v>0</v>
      </c>
      <c r="BJ358" s="13">
        <f t="shared" si="885"/>
        <v>0</v>
      </c>
      <c r="BK358" s="13">
        <f t="shared" si="886"/>
        <v>0</v>
      </c>
      <c r="BL358" s="13">
        <f t="shared" si="887"/>
        <v>0</v>
      </c>
      <c r="BM358" s="13">
        <f t="shared" si="888"/>
        <v>0</v>
      </c>
      <c r="BN358" s="13">
        <f t="shared" si="889"/>
        <v>0</v>
      </c>
      <c r="BO358" s="13">
        <f t="shared" si="890"/>
        <v>0</v>
      </c>
      <c r="BP358" s="13">
        <f t="shared" si="891"/>
        <v>0</v>
      </c>
      <c r="BQ358" s="13">
        <f t="shared" si="892"/>
        <v>0</v>
      </c>
      <c r="BR358" s="13">
        <f t="shared" si="893"/>
        <v>0</v>
      </c>
      <c r="BS358" s="13">
        <f t="shared" si="894"/>
        <v>0</v>
      </c>
      <c r="BT358" s="13">
        <f t="shared" si="895"/>
        <v>0</v>
      </c>
      <c r="BU358" s="13">
        <f t="shared" si="896"/>
        <v>0</v>
      </c>
      <c r="BV358" s="13">
        <f t="shared" si="897"/>
        <v>0</v>
      </c>
      <c r="BW358" s="13">
        <f t="shared" si="898"/>
        <v>0</v>
      </c>
      <c r="BX358" s="13">
        <f t="shared" si="899"/>
        <v>0</v>
      </c>
      <c r="BY358" s="13">
        <f t="shared" si="900"/>
        <v>0</v>
      </c>
      <c r="BZ358" s="13">
        <f t="shared" si="901"/>
        <v>0</v>
      </c>
      <c r="CA358" s="13">
        <f t="shared" si="902"/>
        <v>0</v>
      </c>
      <c r="CB358" s="13">
        <f t="shared" si="903"/>
        <v>0</v>
      </c>
      <c r="CC358" s="13">
        <f t="shared" si="904"/>
        <v>0</v>
      </c>
      <c r="CD358" s="13">
        <f t="shared" si="905"/>
        <v>0</v>
      </c>
      <c r="CE358" s="13">
        <f t="shared" si="906"/>
        <v>0</v>
      </c>
      <c r="CF358" s="13">
        <f t="shared" si="907"/>
        <v>0</v>
      </c>
      <c r="CG358" s="13">
        <f t="shared" si="908"/>
        <v>0</v>
      </c>
      <c r="CH358" s="13">
        <f t="shared" si="909"/>
        <v>0</v>
      </c>
      <c r="CI358" s="13">
        <f t="shared" si="910"/>
        <v>0</v>
      </c>
      <c r="CJ358" s="13">
        <f t="shared" si="911"/>
        <v>0</v>
      </c>
      <c r="CK358" s="13">
        <f t="shared" si="912"/>
        <v>0</v>
      </c>
      <c r="CL358" s="13">
        <f t="shared" si="913"/>
        <v>0</v>
      </c>
      <c r="CM358" s="13">
        <f t="shared" si="914"/>
        <v>0</v>
      </c>
      <c r="CN358" s="13">
        <f t="shared" si="915"/>
        <v>0</v>
      </c>
      <c r="CO358" s="13">
        <f t="shared" si="916"/>
        <v>0</v>
      </c>
      <c r="CP358" s="13">
        <f t="shared" si="917"/>
        <v>0</v>
      </c>
      <c r="CQ358" s="13">
        <f t="shared" si="918"/>
        <v>0</v>
      </c>
      <c r="CR358" s="13">
        <f t="shared" si="919"/>
        <v>0</v>
      </c>
      <c r="CS358" s="13">
        <f t="shared" si="920"/>
        <v>0</v>
      </c>
      <c r="CT358" s="13">
        <f t="shared" si="921"/>
        <v>0</v>
      </c>
      <c r="CU358" s="13">
        <f t="shared" si="922"/>
        <v>0</v>
      </c>
      <c r="CV358" s="13">
        <f t="shared" si="923"/>
        <v>0</v>
      </c>
      <c r="CW358" s="13">
        <f t="shared" si="924"/>
        <v>0</v>
      </c>
      <c r="CX358" s="13">
        <f t="shared" si="925"/>
        <v>0</v>
      </c>
      <c r="CY358" s="13">
        <f t="shared" si="926"/>
        <v>0</v>
      </c>
      <c r="CZ358" s="13">
        <f t="shared" si="927"/>
        <v>0</v>
      </c>
      <c r="DA358" s="13">
        <f t="shared" si="928"/>
        <v>0</v>
      </c>
      <c r="DB358" s="13"/>
      <c r="DC358" s="13"/>
      <c r="DD358" s="13"/>
      <c r="DE358" s="13"/>
      <c r="DF358" s="13"/>
      <c r="DG358" s="13"/>
      <c r="DH358" s="13"/>
      <c r="DI358" s="13"/>
      <c r="DJ358" s="13"/>
      <c r="DK358" s="13"/>
      <c r="DL358" s="13"/>
      <c r="DM358" s="13"/>
      <c r="DN358" s="13"/>
      <c r="DO358" s="13"/>
      <c r="DP358" s="13"/>
      <c r="DQ358" s="13"/>
      <c r="DR358" s="13"/>
      <c r="DS358" s="13"/>
      <c r="DT358" s="13"/>
      <c r="DU358" s="13"/>
      <c r="DV358" s="13"/>
      <c r="DW358" s="13"/>
      <c r="DX358" s="13"/>
      <c r="DY358" s="13"/>
      <c r="DZ358" s="13"/>
      <c r="EA358" s="13"/>
      <c r="EB358" s="13"/>
      <c r="EC358" s="13"/>
      <c r="ED358" s="13"/>
      <c r="EE358" s="13"/>
      <c r="EF358" s="13"/>
      <c r="EG358" s="13"/>
      <c r="EH358" s="13"/>
      <c r="EI358" s="13"/>
      <c r="EJ358" s="13"/>
      <c r="EK358" s="13"/>
      <c r="EL358" s="13"/>
      <c r="EM358" s="13"/>
      <c r="EN358" s="13"/>
      <c r="EO358" s="13"/>
      <c r="EP358" s="13"/>
      <c r="EQ358" s="13"/>
      <c r="ER358" s="13"/>
      <c r="ES358" s="13"/>
      <c r="ET358" s="13"/>
      <c r="EU358" s="13"/>
      <c r="EV358" s="13"/>
      <c r="EW358" s="13"/>
      <c r="EX358" s="13"/>
      <c r="EY358" s="13"/>
      <c r="EZ358" s="13"/>
      <c r="FA358" s="13"/>
      <c r="FB358" s="13"/>
      <c r="FC358" s="13"/>
      <c r="FD358" s="13"/>
      <c r="FE358" s="13"/>
      <c r="FF358" s="13"/>
      <c r="FG358" s="13"/>
      <c r="FH358" s="13"/>
      <c r="FI358" s="13"/>
      <c r="FJ358" s="13"/>
      <c r="FK358" s="13"/>
      <c r="FL358" s="13"/>
      <c r="FM358" s="13"/>
      <c r="FN358" s="13"/>
      <c r="FO358" s="13"/>
      <c r="FP358" s="13"/>
      <c r="FQ358" s="13"/>
      <c r="FR358" s="13"/>
      <c r="FS358" s="13"/>
      <c r="FT358" s="13"/>
      <c r="FU358" s="13"/>
      <c r="FV358" s="13"/>
      <c r="FW358" s="13"/>
      <c r="FX358" s="13"/>
      <c r="FY358" s="13"/>
      <c r="FZ358" s="13"/>
      <c r="GA358" s="13"/>
      <c r="GB358" s="13"/>
      <c r="GC358" s="13"/>
      <c r="GD358" s="13"/>
      <c r="GE358" s="13"/>
      <c r="GF358" s="13"/>
      <c r="GG358" s="13"/>
      <c r="GH358" s="30">
        <f t="shared" si="930"/>
        <v>1</v>
      </c>
    </row>
    <row r="359" spans="1:190">
      <c r="A359" s="2">
        <f>'database including 834 studies'!A359</f>
        <v>358</v>
      </c>
      <c r="B359" s="2">
        <f>'database including 834 studies'!J359</f>
        <v>1</v>
      </c>
      <c r="C359" s="2">
        <f>'database including 834 studies'!K359</f>
        <v>2</v>
      </c>
      <c r="D359" s="2">
        <f>'database including 834 studies'!L359</f>
        <v>1</v>
      </c>
      <c r="E359" s="2">
        <f>'database including 834 studies'!M359</f>
        <v>1</v>
      </c>
      <c r="F359" s="2">
        <f>'database including 834 studies'!N359</f>
        <v>0</v>
      </c>
      <c r="G359" s="2">
        <f>'database including 834 studies'!O359</f>
        <v>0</v>
      </c>
      <c r="H359" s="2">
        <f>'database including 834 studies'!P359</f>
        <v>0</v>
      </c>
      <c r="I359" s="2">
        <f>'database including 834 studies'!Q359</f>
        <v>0</v>
      </c>
      <c r="J359" s="2">
        <f>'database including 834 studies'!R359</f>
        <v>2022</v>
      </c>
      <c r="V359" s="13">
        <f t="shared" si="845"/>
        <v>0</v>
      </c>
      <c r="W359" s="13">
        <f t="shared" si="846"/>
        <v>0</v>
      </c>
      <c r="X359" s="13">
        <f t="shared" si="847"/>
        <v>0</v>
      </c>
      <c r="Y359" s="13">
        <f t="shared" si="848"/>
        <v>0</v>
      </c>
      <c r="Z359" s="13">
        <f t="shared" si="849"/>
        <v>0</v>
      </c>
      <c r="AA359" s="13">
        <f t="shared" si="850"/>
        <v>0</v>
      </c>
      <c r="AB359" s="13">
        <f t="shared" si="851"/>
        <v>0</v>
      </c>
      <c r="AC359" s="13">
        <f t="shared" si="852"/>
        <v>0</v>
      </c>
      <c r="AD359" s="13">
        <f t="shared" si="853"/>
        <v>0</v>
      </c>
      <c r="AE359" s="13">
        <f t="shared" si="854"/>
        <v>0</v>
      </c>
      <c r="AF359" s="13">
        <f t="shared" si="855"/>
        <v>0</v>
      </c>
      <c r="AG359" s="13">
        <f t="shared" si="856"/>
        <v>0</v>
      </c>
      <c r="AH359" s="13">
        <f t="shared" si="857"/>
        <v>0</v>
      </c>
      <c r="AI359" s="13">
        <f t="shared" si="858"/>
        <v>0</v>
      </c>
      <c r="AJ359" s="13">
        <f t="shared" si="859"/>
        <v>0</v>
      </c>
      <c r="AK359" s="13">
        <f t="shared" si="860"/>
        <v>0</v>
      </c>
      <c r="AL359" s="13">
        <f t="shared" si="861"/>
        <v>0</v>
      </c>
      <c r="AM359" s="13">
        <f t="shared" si="862"/>
        <v>0</v>
      </c>
      <c r="AN359" s="13">
        <f t="shared" si="863"/>
        <v>0</v>
      </c>
      <c r="AO359" s="13">
        <f t="shared" si="864"/>
        <v>0</v>
      </c>
      <c r="AP359" s="13">
        <f t="shared" si="865"/>
        <v>0</v>
      </c>
      <c r="AQ359" s="13">
        <f t="shared" si="866"/>
        <v>0</v>
      </c>
      <c r="AR359" s="13">
        <f t="shared" si="867"/>
        <v>0</v>
      </c>
      <c r="AS359" s="13">
        <f t="shared" si="868"/>
        <v>0</v>
      </c>
      <c r="AT359" s="13">
        <f t="shared" si="869"/>
        <v>0</v>
      </c>
      <c r="AU359" s="13">
        <f t="shared" si="870"/>
        <v>0</v>
      </c>
      <c r="AV359" s="13">
        <f t="shared" si="871"/>
        <v>0</v>
      </c>
      <c r="AW359" s="13">
        <f t="shared" si="872"/>
        <v>0</v>
      </c>
      <c r="AX359" s="13">
        <f t="shared" si="873"/>
        <v>0</v>
      </c>
      <c r="AY359" s="13">
        <f t="shared" si="874"/>
        <v>0</v>
      </c>
      <c r="AZ359" s="13">
        <f t="shared" si="875"/>
        <v>0</v>
      </c>
      <c r="BA359" s="13">
        <f t="shared" si="876"/>
        <v>0</v>
      </c>
      <c r="BB359" s="13">
        <f t="shared" si="877"/>
        <v>0</v>
      </c>
      <c r="BC359" s="13">
        <f t="shared" si="878"/>
        <v>0</v>
      </c>
      <c r="BD359" s="13">
        <f t="shared" si="879"/>
        <v>0</v>
      </c>
      <c r="BE359" s="13">
        <f t="shared" si="880"/>
        <v>1</v>
      </c>
      <c r="BF359" s="13">
        <f t="shared" si="881"/>
        <v>0</v>
      </c>
      <c r="BG359" s="13">
        <f t="shared" si="882"/>
        <v>0</v>
      </c>
      <c r="BH359" s="13">
        <f t="shared" si="883"/>
        <v>0</v>
      </c>
      <c r="BI359" s="13">
        <f t="shared" si="884"/>
        <v>0</v>
      </c>
      <c r="BJ359" s="13">
        <f t="shared" si="885"/>
        <v>0</v>
      </c>
      <c r="BK359" s="13">
        <f t="shared" si="886"/>
        <v>0</v>
      </c>
      <c r="BL359" s="13">
        <f t="shared" si="887"/>
        <v>0</v>
      </c>
      <c r="BM359" s="13">
        <f t="shared" si="888"/>
        <v>0</v>
      </c>
      <c r="BN359" s="13">
        <f t="shared" si="889"/>
        <v>0</v>
      </c>
      <c r="BO359" s="13">
        <f t="shared" si="890"/>
        <v>0</v>
      </c>
      <c r="BP359" s="13">
        <f t="shared" si="891"/>
        <v>0</v>
      </c>
      <c r="BQ359" s="13">
        <f t="shared" si="892"/>
        <v>0</v>
      </c>
      <c r="BR359" s="13">
        <f t="shared" si="893"/>
        <v>0</v>
      </c>
      <c r="BS359" s="13">
        <f t="shared" si="894"/>
        <v>0</v>
      </c>
      <c r="BT359" s="13">
        <f t="shared" si="895"/>
        <v>0</v>
      </c>
      <c r="BU359" s="13">
        <f t="shared" si="896"/>
        <v>0</v>
      </c>
      <c r="BV359" s="13">
        <f t="shared" si="897"/>
        <v>0</v>
      </c>
      <c r="BW359" s="13">
        <f t="shared" si="898"/>
        <v>0</v>
      </c>
      <c r="BX359" s="13">
        <f t="shared" si="899"/>
        <v>0</v>
      </c>
      <c r="BY359" s="13">
        <f t="shared" si="900"/>
        <v>0</v>
      </c>
      <c r="BZ359" s="13">
        <f t="shared" si="901"/>
        <v>0</v>
      </c>
      <c r="CA359" s="13">
        <f t="shared" si="902"/>
        <v>0</v>
      </c>
      <c r="CB359" s="13">
        <f t="shared" si="903"/>
        <v>0</v>
      </c>
      <c r="CC359" s="13">
        <f t="shared" si="904"/>
        <v>0</v>
      </c>
      <c r="CD359" s="13">
        <f t="shared" si="905"/>
        <v>0</v>
      </c>
      <c r="CE359" s="13">
        <f t="shared" si="906"/>
        <v>0</v>
      </c>
      <c r="CF359" s="13">
        <f t="shared" si="907"/>
        <v>0</v>
      </c>
      <c r="CG359" s="13">
        <f t="shared" si="908"/>
        <v>0</v>
      </c>
      <c r="CH359" s="13">
        <f t="shared" si="909"/>
        <v>0</v>
      </c>
      <c r="CI359" s="13">
        <f t="shared" si="910"/>
        <v>0</v>
      </c>
      <c r="CJ359" s="13">
        <f t="shared" si="911"/>
        <v>0</v>
      </c>
      <c r="CK359" s="13">
        <f t="shared" si="912"/>
        <v>0</v>
      </c>
      <c r="CL359" s="13">
        <f t="shared" si="913"/>
        <v>0</v>
      </c>
      <c r="CM359" s="13">
        <f t="shared" si="914"/>
        <v>0</v>
      </c>
      <c r="CN359" s="13">
        <f t="shared" si="915"/>
        <v>0</v>
      </c>
      <c r="CO359" s="13">
        <f t="shared" si="916"/>
        <v>0</v>
      </c>
      <c r="CP359" s="13">
        <f t="shared" si="917"/>
        <v>0</v>
      </c>
      <c r="CQ359" s="13">
        <f t="shared" si="918"/>
        <v>0</v>
      </c>
      <c r="CR359" s="13">
        <f t="shared" si="919"/>
        <v>0</v>
      </c>
      <c r="CS359" s="13">
        <f t="shared" si="920"/>
        <v>0</v>
      </c>
      <c r="CT359" s="13">
        <f t="shared" si="921"/>
        <v>0</v>
      </c>
      <c r="CU359" s="13">
        <f t="shared" si="922"/>
        <v>0</v>
      </c>
      <c r="CV359" s="13">
        <f t="shared" si="923"/>
        <v>0</v>
      </c>
      <c r="CW359" s="13">
        <f t="shared" si="924"/>
        <v>0</v>
      </c>
      <c r="CX359" s="13">
        <f t="shared" si="925"/>
        <v>0</v>
      </c>
      <c r="CY359" s="13">
        <f t="shared" si="926"/>
        <v>0</v>
      </c>
      <c r="CZ359" s="13">
        <f t="shared" si="927"/>
        <v>0</v>
      </c>
      <c r="DA359" s="13">
        <f t="shared" si="928"/>
        <v>0</v>
      </c>
      <c r="DB359" s="13"/>
      <c r="DC359" s="13"/>
      <c r="DD359" s="13"/>
      <c r="DE359" s="13"/>
      <c r="DF359" s="13"/>
      <c r="DG359" s="13"/>
      <c r="DH359" s="13"/>
      <c r="DI359" s="13"/>
      <c r="DJ359" s="13"/>
      <c r="DK359" s="13"/>
      <c r="DL359" s="13"/>
      <c r="DM359" s="13"/>
      <c r="DN359" s="13"/>
      <c r="DO359" s="13"/>
      <c r="DP359" s="13"/>
      <c r="DQ359" s="13"/>
      <c r="DR359" s="13"/>
      <c r="DS359" s="13"/>
      <c r="DT359" s="13"/>
      <c r="DU359" s="13"/>
      <c r="DV359" s="13"/>
      <c r="DW359" s="13"/>
      <c r="DX359" s="13"/>
      <c r="DY359" s="13"/>
      <c r="DZ359" s="13"/>
      <c r="EA359" s="13"/>
      <c r="EB359" s="13"/>
      <c r="EC359" s="13"/>
      <c r="ED359" s="13"/>
      <c r="EE359" s="13"/>
      <c r="EF359" s="13"/>
      <c r="EG359" s="13"/>
      <c r="EH359" s="13"/>
      <c r="EI359" s="13"/>
      <c r="EJ359" s="13"/>
      <c r="EK359" s="13"/>
      <c r="EL359" s="13"/>
      <c r="EM359" s="13"/>
      <c r="EN359" s="13"/>
      <c r="EO359" s="13"/>
      <c r="EP359" s="13"/>
      <c r="EQ359" s="13"/>
      <c r="ER359" s="13"/>
      <c r="ES359" s="13"/>
      <c r="ET359" s="13"/>
      <c r="EU359" s="13"/>
      <c r="EV359" s="13"/>
      <c r="EW359" s="13"/>
      <c r="EX359" s="13"/>
      <c r="EY359" s="13"/>
      <c r="EZ359" s="13"/>
      <c r="FA359" s="13"/>
      <c r="FB359" s="13"/>
      <c r="FC359" s="13"/>
      <c r="FD359" s="13"/>
      <c r="FE359" s="13"/>
      <c r="FF359" s="13"/>
      <c r="FG359" s="13"/>
      <c r="FH359" s="13"/>
      <c r="FI359" s="13"/>
      <c r="FJ359" s="13"/>
      <c r="FK359" s="13"/>
      <c r="FL359" s="13"/>
      <c r="FM359" s="13"/>
      <c r="FN359" s="13"/>
      <c r="FO359" s="13"/>
      <c r="FP359" s="13"/>
      <c r="FQ359" s="13"/>
      <c r="FR359" s="13"/>
      <c r="FS359" s="13"/>
      <c r="FT359" s="13"/>
      <c r="FU359" s="13"/>
      <c r="FV359" s="13"/>
      <c r="FW359" s="13"/>
      <c r="FX359" s="13"/>
      <c r="FY359" s="13"/>
      <c r="FZ359" s="13"/>
      <c r="GA359" s="13"/>
      <c r="GB359" s="13"/>
      <c r="GC359" s="13"/>
      <c r="GD359" s="13"/>
      <c r="GE359" s="13"/>
      <c r="GF359" s="13"/>
      <c r="GG359" s="13"/>
      <c r="GH359" s="30">
        <f t="shared" si="930"/>
        <v>1</v>
      </c>
    </row>
    <row r="360" spans="1:190">
      <c r="A360" s="2">
        <f>'database including 834 studies'!A360</f>
        <v>359</v>
      </c>
      <c r="B360" s="2">
        <f>'database including 834 studies'!J360</f>
        <v>1</v>
      </c>
      <c r="C360" s="2">
        <f>'database including 834 studies'!K360</f>
        <v>2</v>
      </c>
      <c r="D360" s="2">
        <f>'database including 834 studies'!L360</f>
        <v>1</v>
      </c>
      <c r="E360" s="2">
        <f>'database including 834 studies'!M360</f>
        <v>1</v>
      </c>
      <c r="F360" s="2">
        <f>'database including 834 studies'!N360</f>
        <v>0</v>
      </c>
      <c r="G360" s="2">
        <f>'database including 834 studies'!O360</f>
        <v>0</v>
      </c>
      <c r="H360" s="2">
        <f>'database including 834 studies'!P360</f>
        <v>0</v>
      </c>
      <c r="I360" s="2">
        <f>'database including 834 studies'!Q360</f>
        <v>0</v>
      </c>
      <c r="J360" s="2">
        <f>'database including 834 studies'!R360</f>
        <v>2022</v>
      </c>
      <c r="V360" s="13">
        <f t="shared" si="845"/>
        <v>0</v>
      </c>
      <c r="W360" s="13">
        <f t="shared" si="846"/>
        <v>0</v>
      </c>
      <c r="X360" s="13">
        <f t="shared" si="847"/>
        <v>0</v>
      </c>
      <c r="Y360" s="13">
        <f t="shared" si="848"/>
        <v>0</v>
      </c>
      <c r="Z360" s="13">
        <f t="shared" si="849"/>
        <v>0</v>
      </c>
      <c r="AA360" s="13">
        <f t="shared" si="850"/>
        <v>0</v>
      </c>
      <c r="AB360" s="13">
        <f t="shared" si="851"/>
        <v>0</v>
      </c>
      <c r="AC360" s="13">
        <f t="shared" si="852"/>
        <v>0</v>
      </c>
      <c r="AD360" s="13">
        <f t="shared" si="853"/>
        <v>0</v>
      </c>
      <c r="AE360" s="13">
        <f t="shared" si="854"/>
        <v>0</v>
      </c>
      <c r="AF360" s="13">
        <f t="shared" si="855"/>
        <v>0</v>
      </c>
      <c r="AG360" s="13">
        <f t="shared" si="856"/>
        <v>0</v>
      </c>
      <c r="AH360" s="13">
        <f t="shared" si="857"/>
        <v>0</v>
      </c>
      <c r="AI360" s="13">
        <f t="shared" si="858"/>
        <v>0</v>
      </c>
      <c r="AJ360" s="13">
        <f t="shared" si="859"/>
        <v>0</v>
      </c>
      <c r="AK360" s="13">
        <f t="shared" si="860"/>
        <v>0</v>
      </c>
      <c r="AL360" s="13">
        <f t="shared" si="861"/>
        <v>0</v>
      </c>
      <c r="AM360" s="13">
        <f t="shared" si="862"/>
        <v>0</v>
      </c>
      <c r="AN360" s="13">
        <f t="shared" si="863"/>
        <v>0</v>
      </c>
      <c r="AO360" s="13">
        <f t="shared" si="864"/>
        <v>0</v>
      </c>
      <c r="AP360" s="13">
        <f t="shared" si="865"/>
        <v>0</v>
      </c>
      <c r="AQ360" s="13">
        <f t="shared" si="866"/>
        <v>0</v>
      </c>
      <c r="AR360" s="13">
        <f t="shared" si="867"/>
        <v>0</v>
      </c>
      <c r="AS360" s="13">
        <f t="shared" si="868"/>
        <v>0</v>
      </c>
      <c r="AT360" s="13">
        <f t="shared" si="869"/>
        <v>0</v>
      </c>
      <c r="AU360" s="13">
        <f t="shared" si="870"/>
        <v>0</v>
      </c>
      <c r="AV360" s="13">
        <f t="shared" si="871"/>
        <v>0</v>
      </c>
      <c r="AW360" s="13">
        <f t="shared" si="872"/>
        <v>0</v>
      </c>
      <c r="AX360" s="13">
        <f t="shared" si="873"/>
        <v>0</v>
      </c>
      <c r="AY360" s="13">
        <f t="shared" si="874"/>
        <v>0</v>
      </c>
      <c r="AZ360" s="13">
        <f t="shared" si="875"/>
        <v>0</v>
      </c>
      <c r="BA360" s="13">
        <f t="shared" si="876"/>
        <v>0</v>
      </c>
      <c r="BB360" s="13">
        <f t="shared" si="877"/>
        <v>0</v>
      </c>
      <c r="BC360" s="13">
        <f t="shared" si="878"/>
        <v>0</v>
      </c>
      <c r="BD360" s="13">
        <f t="shared" si="879"/>
        <v>0</v>
      </c>
      <c r="BE360" s="13">
        <f t="shared" si="880"/>
        <v>1</v>
      </c>
      <c r="BF360" s="13">
        <f t="shared" si="881"/>
        <v>0</v>
      </c>
      <c r="BG360" s="13">
        <f t="shared" si="882"/>
        <v>0</v>
      </c>
      <c r="BH360" s="13">
        <f t="shared" si="883"/>
        <v>0</v>
      </c>
      <c r="BI360" s="13">
        <f t="shared" si="884"/>
        <v>0</v>
      </c>
      <c r="BJ360" s="13">
        <f t="shared" si="885"/>
        <v>0</v>
      </c>
      <c r="BK360" s="13">
        <f t="shared" si="886"/>
        <v>0</v>
      </c>
      <c r="BL360" s="13">
        <f t="shared" si="887"/>
        <v>0</v>
      </c>
      <c r="BM360" s="13">
        <f t="shared" si="888"/>
        <v>0</v>
      </c>
      <c r="BN360" s="13">
        <f t="shared" si="889"/>
        <v>0</v>
      </c>
      <c r="BO360" s="13">
        <f t="shared" si="890"/>
        <v>0</v>
      </c>
      <c r="BP360" s="13">
        <f t="shared" si="891"/>
        <v>0</v>
      </c>
      <c r="BQ360" s="13">
        <f t="shared" si="892"/>
        <v>0</v>
      </c>
      <c r="BR360" s="13">
        <f t="shared" si="893"/>
        <v>0</v>
      </c>
      <c r="BS360" s="13">
        <f t="shared" si="894"/>
        <v>0</v>
      </c>
      <c r="BT360" s="13">
        <f t="shared" si="895"/>
        <v>0</v>
      </c>
      <c r="BU360" s="13">
        <f t="shared" si="896"/>
        <v>0</v>
      </c>
      <c r="BV360" s="13">
        <f t="shared" si="897"/>
        <v>0</v>
      </c>
      <c r="BW360" s="13">
        <f t="shared" si="898"/>
        <v>0</v>
      </c>
      <c r="BX360" s="13">
        <f t="shared" si="899"/>
        <v>0</v>
      </c>
      <c r="BY360" s="13">
        <f t="shared" si="900"/>
        <v>0</v>
      </c>
      <c r="BZ360" s="13">
        <f t="shared" si="901"/>
        <v>0</v>
      </c>
      <c r="CA360" s="13">
        <f t="shared" si="902"/>
        <v>0</v>
      </c>
      <c r="CB360" s="13">
        <f t="shared" si="903"/>
        <v>0</v>
      </c>
      <c r="CC360" s="13">
        <f t="shared" si="904"/>
        <v>0</v>
      </c>
      <c r="CD360" s="13">
        <f t="shared" si="905"/>
        <v>0</v>
      </c>
      <c r="CE360" s="13">
        <f t="shared" si="906"/>
        <v>0</v>
      </c>
      <c r="CF360" s="13">
        <f t="shared" si="907"/>
        <v>0</v>
      </c>
      <c r="CG360" s="13">
        <f t="shared" si="908"/>
        <v>0</v>
      </c>
      <c r="CH360" s="13">
        <f t="shared" si="909"/>
        <v>0</v>
      </c>
      <c r="CI360" s="13">
        <f t="shared" si="910"/>
        <v>0</v>
      </c>
      <c r="CJ360" s="13">
        <f t="shared" si="911"/>
        <v>0</v>
      </c>
      <c r="CK360" s="13">
        <f t="shared" si="912"/>
        <v>0</v>
      </c>
      <c r="CL360" s="13">
        <f t="shared" si="913"/>
        <v>0</v>
      </c>
      <c r="CM360" s="13">
        <f t="shared" si="914"/>
        <v>0</v>
      </c>
      <c r="CN360" s="13">
        <f t="shared" si="915"/>
        <v>0</v>
      </c>
      <c r="CO360" s="13">
        <f t="shared" si="916"/>
        <v>0</v>
      </c>
      <c r="CP360" s="13">
        <f t="shared" si="917"/>
        <v>0</v>
      </c>
      <c r="CQ360" s="13">
        <f t="shared" si="918"/>
        <v>0</v>
      </c>
      <c r="CR360" s="13">
        <f t="shared" si="919"/>
        <v>0</v>
      </c>
      <c r="CS360" s="13">
        <f t="shared" si="920"/>
        <v>0</v>
      </c>
      <c r="CT360" s="13">
        <f t="shared" si="921"/>
        <v>0</v>
      </c>
      <c r="CU360" s="13">
        <f t="shared" si="922"/>
        <v>0</v>
      </c>
      <c r="CV360" s="13">
        <f t="shared" si="923"/>
        <v>0</v>
      </c>
      <c r="CW360" s="13">
        <f t="shared" si="924"/>
        <v>0</v>
      </c>
      <c r="CX360" s="13">
        <f t="shared" si="925"/>
        <v>0</v>
      </c>
      <c r="CY360" s="13">
        <f t="shared" si="926"/>
        <v>0</v>
      </c>
      <c r="CZ360" s="13">
        <f t="shared" si="927"/>
        <v>0</v>
      </c>
      <c r="DA360" s="13">
        <f t="shared" si="928"/>
        <v>0</v>
      </c>
      <c r="DB360" s="13"/>
      <c r="DC360" s="13"/>
      <c r="DD360" s="13"/>
      <c r="DE360" s="13"/>
      <c r="DF360" s="13"/>
      <c r="DG360" s="13"/>
      <c r="DH360" s="13"/>
      <c r="DI360" s="13"/>
      <c r="DJ360" s="13"/>
      <c r="DK360" s="13"/>
      <c r="DL360" s="13"/>
      <c r="DM360" s="13"/>
      <c r="DN360" s="13"/>
      <c r="DO360" s="13"/>
      <c r="DP360" s="13"/>
      <c r="DQ360" s="13"/>
      <c r="DR360" s="13"/>
      <c r="DS360" s="13"/>
      <c r="DT360" s="13"/>
      <c r="DU360" s="13"/>
      <c r="DV360" s="13"/>
      <c r="DW360" s="13"/>
      <c r="DX360" s="13"/>
      <c r="DY360" s="13"/>
      <c r="DZ360" s="13"/>
      <c r="EA360" s="13"/>
      <c r="EB360" s="13"/>
      <c r="EC360" s="13"/>
      <c r="ED360" s="13"/>
      <c r="EE360" s="13"/>
      <c r="EF360" s="13"/>
      <c r="EG360" s="13"/>
      <c r="EH360" s="13"/>
      <c r="EI360" s="13"/>
      <c r="EJ360" s="13"/>
      <c r="EK360" s="13"/>
      <c r="EL360" s="13"/>
      <c r="EM360" s="13"/>
      <c r="EN360" s="13"/>
      <c r="EO360" s="13"/>
      <c r="EP360" s="13"/>
      <c r="EQ360" s="13"/>
      <c r="ER360" s="13"/>
      <c r="ES360" s="13"/>
      <c r="ET360" s="13"/>
      <c r="EU360" s="13"/>
      <c r="EV360" s="13"/>
      <c r="EW360" s="13"/>
      <c r="EX360" s="13"/>
      <c r="EY360" s="13"/>
      <c r="EZ360" s="13"/>
      <c r="FA360" s="13"/>
      <c r="FB360" s="13"/>
      <c r="FC360" s="13"/>
      <c r="FD360" s="13"/>
      <c r="FE360" s="13"/>
      <c r="FF360" s="13"/>
      <c r="FG360" s="13"/>
      <c r="FH360" s="13"/>
      <c r="FI360" s="13"/>
      <c r="FJ360" s="13"/>
      <c r="FK360" s="13"/>
      <c r="FL360" s="13"/>
      <c r="FM360" s="13"/>
      <c r="FN360" s="13"/>
      <c r="FO360" s="13"/>
      <c r="FP360" s="13"/>
      <c r="FQ360" s="13"/>
      <c r="FR360" s="13"/>
      <c r="FS360" s="13"/>
      <c r="FT360" s="13"/>
      <c r="FU360" s="13"/>
      <c r="FV360" s="13"/>
      <c r="FW360" s="13"/>
      <c r="FX360" s="13"/>
      <c r="FY360" s="13"/>
      <c r="FZ360" s="13"/>
      <c r="GA360" s="13"/>
      <c r="GB360" s="13"/>
      <c r="GC360" s="13"/>
      <c r="GD360" s="13"/>
      <c r="GE360" s="13"/>
      <c r="GF360" s="13"/>
      <c r="GG360" s="13"/>
      <c r="GH360" s="30">
        <f t="shared" si="930"/>
        <v>1</v>
      </c>
    </row>
    <row r="361" spans="1:190">
      <c r="A361" s="2">
        <f>'database including 834 studies'!A361</f>
        <v>360</v>
      </c>
      <c r="B361" s="2">
        <f>'database including 834 studies'!J361</f>
        <v>1</v>
      </c>
      <c r="C361" s="2">
        <f>'database including 834 studies'!K361</f>
        <v>2</v>
      </c>
      <c r="D361" s="2">
        <f>'database including 834 studies'!L361</f>
        <v>0</v>
      </c>
      <c r="E361" s="2">
        <f>'database including 834 studies'!M361</f>
        <v>0</v>
      </c>
      <c r="F361" s="2">
        <f>'database including 834 studies'!N361</f>
        <v>1</v>
      </c>
      <c r="G361" s="2">
        <f>'database including 834 studies'!O361</f>
        <v>1</v>
      </c>
      <c r="H361" s="2">
        <f>'database including 834 studies'!P361</f>
        <v>0</v>
      </c>
      <c r="I361" s="2">
        <f>'database including 834 studies'!Q361</f>
        <v>0</v>
      </c>
      <c r="J361" s="2">
        <f>'database including 834 studies'!R361</f>
        <v>2012</v>
      </c>
      <c r="V361" s="13">
        <f t="shared" si="845"/>
        <v>0</v>
      </c>
      <c r="W361" s="13">
        <f t="shared" si="846"/>
        <v>0</v>
      </c>
      <c r="X361" s="13">
        <f t="shared" si="847"/>
        <v>0</v>
      </c>
      <c r="Y361" s="13">
        <f t="shared" si="848"/>
        <v>0</v>
      </c>
      <c r="Z361" s="13">
        <f t="shared" si="849"/>
        <v>0</v>
      </c>
      <c r="AA361" s="13">
        <f t="shared" si="850"/>
        <v>0</v>
      </c>
      <c r="AB361" s="13">
        <f t="shared" si="851"/>
        <v>0</v>
      </c>
      <c r="AC361" s="13">
        <f t="shared" si="852"/>
        <v>0</v>
      </c>
      <c r="AD361" s="13">
        <f t="shared" si="853"/>
        <v>0</v>
      </c>
      <c r="AE361" s="13">
        <f t="shared" si="854"/>
        <v>0</v>
      </c>
      <c r="AF361" s="13">
        <f t="shared" si="855"/>
        <v>0</v>
      </c>
      <c r="AG361" s="13">
        <f t="shared" si="856"/>
        <v>0</v>
      </c>
      <c r="AH361" s="13">
        <f t="shared" si="857"/>
        <v>0</v>
      </c>
      <c r="AI361" s="13">
        <f t="shared" si="858"/>
        <v>0</v>
      </c>
      <c r="AJ361" s="13">
        <f t="shared" si="859"/>
        <v>0</v>
      </c>
      <c r="AK361" s="13">
        <f t="shared" si="860"/>
        <v>0</v>
      </c>
      <c r="AL361" s="13">
        <f t="shared" si="861"/>
        <v>0</v>
      </c>
      <c r="AM361" s="13">
        <f t="shared" si="862"/>
        <v>0</v>
      </c>
      <c r="AN361" s="13">
        <f t="shared" si="863"/>
        <v>0</v>
      </c>
      <c r="AO361" s="13">
        <f t="shared" si="864"/>
        <v>0</v>
      </c>
      <c r="AP361" s="13">
        <f t="shared" si="865"/>
        <v>0</v>
      </c>
      <c r="AQ361" s="13">
        <f t="shared" si="866"/>
        <v>0</v>
      </c>
      <c r="AR361" s="13">
        <f t="shared" si="867"/>
        <v>0</v>
      </c>
      <c r="AS361" s="13">
        <f t="shared" si="868"/>
        <v>0</v>
      </c>
      <c r="AT361" s="13">
        <f t="shared" si="869"/>
        <v>0</v>
      </c>
      <c r="AU361" s="13">
        <f t="shared" si="870"/>
        <v>1</v>
      </c>
      <c r="AV361" s="13">
        <f t="shared" si="871"/>
        <v>0</v>
      </c>
      <c r="AW361" s="13">
        <f t="shared" si="872"/>
        <v>0</v>
      </c>
      <c r="AX361" s="13">
        <f t="shared" si="873"/>
        <v>0</v>
      </c>
      <c r="AY361" s="13">
        <f t="shared" si="874"/>
        <v>0</v>
      </c>
      <c r="AZ361" s="13">
        <f t="shared" si="875"/>
        <v>0</v>
      </c>
      <c r="BA361" s="13">
        <f t="shared" si="876"/>
        <v>0</v>
      </c>
      <c r="BB361" s="13">
        <f t="shared" si="877"/>
        <v>0</v>
      </c>
      <c r="BC361" s="13">
        <f t="shared" si="878"/>
        <v>0</v>
      </c>
      <c r="BD361" s="13">
        <f t="shared" si="879"/>
        <v>0</v>
      </c>
      <c r="BE361" s="13">
        <f t="shared" si="880"/>
        <v>0</v>
      </c>
      <c r="BF361" s="13">
        <f t="shared" si="881"/>
        <v>0</v>
      </c>
      <c r="BG361" s="13">
        <f t="shared" si="882"/>
        <v>0</v>
      </c>
      <c r="BH361" s="13">
        <f t="shared" si="883"/>
        <v>0</v>
      </c>
      <c r="BI361" s="13">
        <f t="shared" si="884"/>
        <v>0</v>
      </c>
      <c r="BJ361" s="13">
        <f t="shared" si="885"/>
        <v>0</v>
      </c>
      <c r="BK361" s="13">
        <f t="shared" si="886"/>
        <v>0</v>
      </c>
      <c r="BL361" s="13">
        <f t="shared" si="887"/>
        <v>0</v>
      </c>
      <c r="BM361" s="13">
        <f t="shared" si="888"/>
        <v>0</v>
      </c>
      <c r="BN361" s="13">
        <f t="shared" si="889"/>
        <v>0</v>
      </c>
      <c r="BO361" s="13">
        <f t="shared" si="890"/>
        <v>0</v>
      </c>
      <c r="BP361" s="13">
        <f t="shared" si="891"/>
        <v>0</v>
      </c>
      <c r="BQ361" s="13">
        <f t="shared" si="892"/>
        <v>0</v>
      </c>
      <c r="BR361" s="13">
        <f t="shared" si="893"/>
        <v>0</v>
      </c>
      <c r="BS361" s="13">
        <f t="shared" si="894"/>
        <v>0</v>
      </c>
      <c r="BT361" s="13">
        <f t="shared" si="895"/>
        <v>0</v>
      </c>
      <c r="BU361" s="13">
        <f t="shared" si="896"/>
        <v>0</v>
      </c>
      <c r="BV361" s="13">
        <f t="shared" si="897"/>
        <v>0</v>
      </c>
      <c r="BW361" s="13">
        <f t="shared" si="898"/>
        <v>0</v>
      </c>
      <c r="BX361" s="13">
        <f t="shared" si="899"/>
        <v>0</v>
      </c>
      <c r="BY361" s="13">
        <f t="shared" si="900"/>
        <v>0</v>
      </c>
      <c r="BZ361" s="13">
        <f t="shared" si="901"/>
        <v>0</v>
      </c>
      <c r="CA361" s="13">
        <f t="shared" si="902"/>
        <v>0</v>
      </c>
      <c r="CB361" s="13">
        <f t="shared" si="903"/>
        <v>0</v>
      </c>
      <c r="CC361" s="13">
        <f t="shared" si="904"/>
        <v>0</v>
      </c>
      <c r="CD361" s="13">
        <f t="shared" si="905"/>
        <v>0</v>
      </c>
      <c r="CE361" s="13">
        <f t="shared" si="906"/>
        <v>0</v>
      </c>
      <c r="CF361" s="13">
        <f t="shared" si="907"/>
        <v>0</v>
      </c>
      <c r="CG361" s="13">
        <f t="shared" si="908"/>
        <v>0</v>
      </c>
      <c r="CH361" s="13">
        <f t="shared" si="909"/>
        <v>0</v>
      </c>
      <c r="CI361" s="13">
        <f t="shared" si="910"/>
        <v>0</v>
      </c>
      <c r="CJ361" s="13">
        <f t="shared" si="911"/>
        <v>0</v>
      </c>
      <c r="CK361" s="13">
        <f t="shared" si="912"/>
        <v>0</v>
      </c>
      <c r="CL361" s="13">
        <f t="shared" si="913"/>
        <v>0</v>
      </c>
      <c r="CM361" s="13">
        <f t="shared" si="914"/>
        <v>0</v>
      </c>
      <c r="CN361" s="13">
        <f t="shared" si="915"/>
        <v>0</v>
      </c>
      <c r="CO361" s="13">
        <f t="shared" si="916"/>
        <v>0</v>
      </c>
      <c r="CP361" s="13">
        <f t="shared" si="917"/>
        <v>0</v>
      </c>
      <c r="CQ361" s="13">
        <f t="shared" si="918"/>
        <v>0</v>
      </c>
      <c r="CR361" s="13">
        <f t="shared" si="919"/>
        <v>0</v>
      </c>
      <c r="CS361" s="13">
        <f t="shared" si="920"/>
        <v>0</v>
      </c>
      <c r="CT361" s="13">
        <f t="shared" si="921"/>
        <v>0</v>
      </c>
      <c r="CU361" s="13">
        <f t="shared" si="922"/>
        <v>0</v>
      </c>
      <c r="CV361" s="13">
        <f t="shared" si="923"/>
        <v>0</v>
      </c>
      <c r="CW361" s="13">
        <f t="shared" si="924"/>
        <v>0</v>
      </c>
      <c r="CX361" s="13">
        <f t="shared" si="925"/>
        <v>0</v>
      </c>
      <c r="CY361" s="13">
        <f t="shared" si="926"/>
        <v>0</v>
      </c>
      <c r="CZ361" s="13">
        <f t="shared" si="927"/>
        <v>0</v>
      </c>
      <c r="DA361" s="13">
        <f t="shared" si="928"/>
        <v>0</v>
      </c>
      <c r="DB361" s="13"/>
      <c r="DC361" s="13"/>
      <c r="DD361" s="13"/>
      <c r="DE361" s="13"/>
      <c r="DF361" s="13"/>
      <c r="DG361" s="13"/>
      <c r="DH361" s="13"/>
      <c r="DI361" s="13"/>
      <c r="DJ361" s="13"/>
      <c r="DK361" s="13"/>
      <c r="DL361" s="13"/>
      <c r="DM361" s="13"/>
      <c r="DN361" s="13"/>
      <c r="DO361" s="13"/>
      <c r="DP361" s="13"/>
      <c r="DQ361" s="13"/>
      <c r="DR361" s="13"/>
      <c r="DS361" s="13"/>
      <c r="DT361" s="13"/>
      <c r="DU361" s="13"/>
      <c r="DV361" s="13"/>
      <c r="DW361" s="13"/>
      <c r="DX361" s="13"/>
      <c r="DY361" s="13"/>
      <c r="DZ361" s="13"/>
      <c r="EA361" s="13"/>
      <c r="EB361" s="13"/>
      <c r="EC361" s="13"/>
      <c r="ED361" s="13"/>
      <c r="EE361" s="13"/>
      <c r="EF361" s="13"/>
      <c r="EG361" s="13"/>
      <c r="EH361" s="13"/>
      <c r="EI361" s="13"/>
      <c r="EJ361" s="13"/>
      <c r="EK361" s="13"/>
      <c r="EL361" s="13"/>
      <c r="EM361" s="13"/>
      <c r="EN361" s="13"/>
      <c r="EO361" s="13"/>
      <c r="EP361" s="13"/>
      <c r="EQ361" s="13"/>
      <c r="ER361" s="13"/>
      <c r="ES361" s="13"/>
      <c r="ET361" s="13"/>
      <c r="EU361" s="13"/>
      <c r="EV361" s="13"/>
      <c r="EW361" s="13"/>
      <c r="EX361" s="13"/>
      <c r="EY361" s="13"/>
      <c r="EZ361" s="13"/>
      <c r="FA361" s="13"/>
      <c r="FB361" s="13"/>
      <c r="FC361" s="13"/>
      <c r="FD361" s="13"/>
      <c r="FE361" s="13"/>
      <c r="FF361" s="13"/>
      <c r="FG361" s="13"/>
      <c r="FH361" s="13"/>
      <c r="FI361" s="13"/>
      <c r="FJ361" s="13"/>
      <c r="FK361" s="13"/>
      <c r="FL361" s="13"/>
      <c r="FM361" s="13"/>
      <c r="FN361" s="13"/>
      <c r="FO361" s="13"/>
      <c r="FP361" s="13"/>
      <c r="FQ361" s="13"/>
      <c r="FR361" s="13"/>
      <c r="FS361" s="13"/>
      <c r="FT361" s="13"/>
      <c r="FU361" s="13"/>
      <c r="FV361" s="13"/>
      <c r="FW361" s="13"/>
      <c r="FX361" s="13"/>
      <c r="FY361" s="13"/>
      <c r="FZ361" s="13"/>
      <c r="GA361" s="13"/>
      <c r="GB361" s="13"/>
      <c r="GC361" s="13"/>
      <c r="GD361" s="13"/>
      <c r="GE361" s="13"/>
      <c r="GF361" s="13"/>
      <c r="GG361" s="13"/>
      <c r="GH361" s="30">
        <f t="shared" si="930"/>
        <v>1</v>
      </c>
    </row>
    <row r="362" spans="1:190">
      <c r="A362" s="2">
        <f>'database including 834 studies'!A362</f>
        <v>361</v>
      </c>
      <c r="B362" s="2">
        <f>'database including 834 studies'!J362</f>
        <v>1</v>
      </c>
      <c r="C362" s="2">
        <f>'database including 834 studies'!K362</f>
        <v>2</v>
      </c>
      <c r="D362" s="2">
        <f>'database including 834 studies'!L362</f>
        <v>0</v>
      </c>
      <c r="E362" s="2">
        <f>'database including 834 studies'!M362</f>
        <v>1</v>
      </c>
      <c r="F362" s="2">
        <f>'database including 834 studies'!N362</f>
        <v>0</v>
      </c>
      <c r="G362" s="2">
        <f>'database including 834 studies'!O362</f>
        <v>1</v>
      </c>
      <c r="H362" s="2">
        <f>'database including 834 studies'!P362</f>
        <v>0</v>
      </c>
      <c r="I362" s="2">
        <f>'database including 834 studies'!Q362</f>
        <v>0</v>
      </c>
      <c r="J362" s="2">
        <f>'database including 834 studies'!R362</f>
        <v>2014</v>
      </c>
      <c r="V362" s="13">
        <f t="shared" si="845"/>
        <v>0</v>
      </c>
      <c r="W362" s="13">
        <f t="shared" si="846"/>
        <v>0</v>
      </c>
      <c r="X362" s="13">
        <f t="shared" si="847"/>
        <v>0</v>
      </c>
      <c r="Y362" s="13">
        <f t="shared" si="848"/>
        <v>0</v>
      </c>
      <c r="Z362" s="13">
        <f t="shared" si="849"/>
        <v>0</v>
      </c>
      <c r="AA362" s="13">
        <f t="shared" si="850"/>
        <v>0</v>
      </c>
      <c r="AB362" s="13">
        <f t="shared" si="851"/>
        <v>0</v>
      </c>
      <c r="AC362" s="13">
        <f t="shared" si="852"/>
        <v>0</v>
      </c>
      <c r="AD362" s="13">
        <f t="shared" si="853"/>
        <v>0</v>
      </c>
      <c r="AE362" s="13">
        <f t="shared" si="854"/>
        <v>0</v>
      </c>
      <c r="AF362" s="13">
        <f t="shared" si="855"/>
        <v>0</v>
      </c>
      <c r="AG362" s="13">
        <f t="shared" si="856"/>
        <v>0</v>
      </c>
      <c r="AH362" s="13">
        <f t="shared" si="857"/>
        <v>0</v>
      </c>
      <c r="AI362" s="13">
        <f t="shared" si="858"/>
        <v>0</v>
      </c>
      <c r="AJ362" s="13">
        <f t="shared" si="859"/>
        <v>0</v>
      </c>
      <c r="AK362" s="13">
        <f t="shared" si="860"/>
        <v>0</v>
      </c>
      <c r="AL362" s="13">
        <f t="shared" si="861"/>
        <v>0</v>
      </c>
      <c r="AM362" s="13">
        <f t="shared" si="862"/>
        <v>0</v>
      </c>
      <c r="AN362" s="13">
        <f t="shared" si="863"/>
        <v>0</v>
      </c>
      <c r="AO362" s="13">
        <f t="shared" si="864"/>
        <v>0</v>
      </c>
      <c r="AP362" s="13">
        <f t="shared" si="865"/>
        <v>0</v>
      </c>
      <c r="AQ362" s="13">
        <f t="shared" si="866"/>
        <v>0</v>
      </c>
      <c r="AR362" s="13">
        <f t="shared" si="867"/>
        <v>0</v>
      </c>
      <c r="AS362" s="13">
        <f t="shared" si="868"/>
        <v>0</v>
      </c>
      <c r="AT362" s="13">
        <f t="shared" si="869"/>
        <v>0</v>
      </c>
      <c r="AU362" s="13">
        <f t="shared" si="870"/>
        <v>0</v>
      </c>
      <c r="AV362" s="13">
        <f t="shared" si="871"/>
        <v>0</v>
      </c>
      <c r="AW362" s="13">
        <f t="shared" si="872"/>
        <v>1</v>
      </c>
      <c r="AX362" s="13">
        <f t="shared" si="873"/>
        <v>0</v>
      </c>
      <c r="AY362" s="13">
        <f t="shared" si="874"/>
        <v>0</v>
      </c>
      <c r="AZ362" s="13">
        <f t="shared" si="875"/>
        <v>0</v>
      </c>
      <c r="BA362" s="13">
        <f t="shared" si="876"/>
        <v>0</v>
      </c>
      <c r="BB362" s="13">
        <f t="shared" si="877"/>
        <v>0</v>
      </c>
      <c r="BC362" s="13">
        <f t="shared" si="878"/>
        <v>0</v>
      </c>
      <c r="BD362" s="13">
        <f t="shared" si="879"/>
        <v>0</v>
      </c>
      <c r="BE362" s="13">
        <f t="shared" si="880"/>
        <v>0</v>
      </c>
      <c r="BF362" s="13">
        <f t="shared" si="881"/>
        <v>0</v>
      </c>
      <c r="BG362" s="13">
        <f t="shared" si="882"/>
        <v>0</v>
      </c>
      <c r="BH362" s="13">
        <f t="shared" si="883"/>
        <v>0</v>
      </c>
      <c r="BI362" s="13">
        <f t="shared" si="884"/>
        <v>0</v>
      </c>
      <c r="BJ362" s="13">
        <f t="shared" si="885"/>
        <v>0</v>
      </c>
      <c r="BK362" s="13">
        <f t="shared" si="886"/>
        <v>0</v>
      </c>
      <c r="BL362" s="13">
        <f t="shared" si="887"/>
        <v>0</v>
      </c>
      <c r="BM362" s="13">
        <f t="shared" si="888"/>
        <v>0</v>
      </c>
      <c r="BN362" s="13">
        <f t="shared" si="889"/>
        <v>0</v>
      </c>
      <c r="BO362" s="13">
        <f t="shared" si="890"/>
        <v>0</v>
      </c>
      <c r="BP362" s="13">
        <f t="shared" si="891"/>
        <v>0</v>
      </c>
      <c r="BQ362" s="13">
        <f t="shared" si="892"/>
        <v>0</v>
      </c>
      <c r="BR362" s="13">
        <f t="shared" si="893"/>
        <v>0</v>
      </c>
      <c r="BS362" s="13">
        <f t="shared" si="894"/>
        <v>0</v>
      </c>
      <c r="BT362" s="13">
        <f t="shared" si="895"/>
        <v>0</v>
      </c>
      <c r="BU362" s="13">
        <f t="shared" si="896"/>
        <v>0</v>
      </c>
      <c r="BV362" s="13">
        <f t="shared" si="897"/>
        <v>0</v>
      </c>
      <c r="BW362" s="13">
        <f t="shared" si="898"/>
        <v>0</v>
      </c>
      <c r="BX362" s="13">
        <f t="shared" si="899"/>
        <v>0</v>
      </c>
      <c r="BY362" s="13">
        <f t="shared" si="900"/>
        <v>0</v>
      </c>
      <c r="BZ362" s="13">
        <f t="shared" si="901"/>
        <v>0</v>
      </c>
      <c r="CA362" s="13">
        <f t="shared" si="902"/>
        <v>0</v>
      </c>
      <c r="CB362" s="13">
        <f t="shared" si="903"/>
        <v>0</v>
      </c>
      <c r="CC362" s="13">
        <f t="shared" si="904"/>
        <v>0</v>
      </c>
      <c r="CD362" s="13">
        <f t="shared" si="905"/>
        <v>0</v>
      </c>
      <c r="CE362" s="13">
        <f t="shared" si="906"/>
        <v>0</v>
      </c>
      <c r="CF362" s="13">
        <f t="shared" si="907"/>
        <v>0</v>
      </c>
      <c r="CG362" s="13">
        <f t="shared" si="908"/>
        <v>0</v>
      </c>
      <c r="CH362" s="13">
        <f t="shared" si="909"/>
        <v>0</v>
      </c>
      <c r="CI362" s="13">
        <f t="shared" si="910"/>
        <v>0</v>
      </c>
      <c r="CJ362" s="13">
        <f t="shared" si="911"/>
        <v>0</v>
      </c>
      <c r="CK362" s="13">
        <f t="shared" si="912"/>
        <v>0</v>
      </c>
      <c r="CL362" s="13">
        <f t="shared" si="913"/>
        <v>0</v>
      </c>
      <c r="CM362" s="13">
        <f t="shared" si="914"/>
        <v>0</v>
      </c>
      <c r="CN362" s="13">
        <f t="shared" si="915"/>
        <v>0</v>
      </c>
      <c r="CO362" s="13">
        <f t="shared" si="916"/>
        <v>0</v>
      </c>
      <c r="CP362" s="13">
        <f t="shared" si="917"/>
        <v>0</v>
      </c>
      <c r="CQ362" s="13">
        <f t="shared" si="918"/>
        <v>0</v>
      </c>
      <c r="CR362" s="13">
        <f t="shared" si="919"/>
        <v>0</v>
      </c>
      <c r="CS362" s="13">
        <f t="shared" si="920"/>
        <v>0</v>
      </c>
      <c r="CT362" s="13">
        <f t="shared" si="921"/>
        <v>0</v>
      </c>
      <c r="CU362" s="13">
        <f t="shared" si="922"/>
        <v>0</v>
      </c>
      <c r="CV362" s="13">
        <f t="shared" si="923"/>
        <v>0</v>
      </c>
      <c r="CW362" s="13">
        <f t="shared" si="924"/>
        <v>0</v>
      </c>
      <c r="CX362" s="13">
        <f t="shared" si="925"/>
        <v>0</v>
      </c>
      <c r="CY362" s="13">
        <f t="shared" si="926"/>
        <v>0</v>
      </c>
      <c r="CZ362" s="13">
        <f t="shared" si="927"/>
        <v>0</v>
      </c>
      <c r="DA362" s="13">
        <f t="shared" si="928"/>
        <v>0</v>
      </c>
      <c r="DB362" s="13"/>
      <c r="DC362" s="13"/>
      <c r="DD362" s="13"/>
      <c r="DE362" s="13"/>
      <c r="DF362" s="13"/>
      <c r="DG362" s="13"/>
      <c r="DH362" s="13"/>
      <c r="DI362" s="13"/>
      <c r="DJ362" s="13"/>
      <c r="DK362" s="13"/>
      <c r="DL362" s="13"/>
      <c r="DM362" s="13"/>
      <c r="DN362" s="13"/>
      <c r="DO362" s="13"/>
      <c r="DP362" s="13"/>
      <c r="DQ362" s="13"/>
      <c r="DR362" s="13"/>
      <c r="DS362" s="13"/>
      <c r="DT362" s="13"/>
      <c r="DU362" s="13"/>
      <c r="DV362" s="13"/>
      <c r="DW362" s="13"/>
      <c r="DX362" s="13"/>
      <c r="DY362" s="13"/>
      <c r="DZ362" s="13"/>
      <c r="EA362" s="13"/>
      <c r="EB362" s="13"/>
      <c r="EC362" s="13"/>
      <c r="ED362" s="13"/>
      <c r="EE362" s="13"/>
      <c r="EF362" s="13"/>
      <c r="EG362" s="13"/>
      <c r="EH362" s="13"/>
      <c r="EI362" s="13"/>
      <c r="EJ362" s="13"/>
      <c r="EK362" s="13"/>
      <c r="EL362" s="13"/>
      <c r="EM362" s="13"/>
      <c r="EN362" s="13"/>
      <c r="EO362" s="13"/>
      <c r="EP362" s="13"/>
      <c r="EQ362" s="13"/>
      <c r="ER362" s="13"/>
      <c r="ES362" s="13"/>
      <c r="ET362" s="13"/>
      <c r="EU362" s="13"/>
      <c r="EV362" s="13"/>
      <c r="EW362" s="13"/>
      <c r="EX362" s="13"/>
      <c r="EY362" s="13"/>
      <c r="EZ362" s="13"/>
      <c r="FA362" s="13"/>
      <c r="FB362" s="13"/>
      <c r="FC362" s="13"/>
      <c r="FD362" s="13"/>
      <c r="FE362" s="13"/>
      <c r="FF362" s="13"/>
      <c r="FG362" s="13"/>
      <c r="FH362" s="13"/>
      <c r="FI362" s="13"/>
      <c r="FJ362" s="13"/>
      <c r="FK362" s="13"/>
      <c r="FL362" s="13"/>
      <c r="FM362" s="13"/>
      <c r="FN362" s="13"/>
      <c r="FO362" s="13"/>
      <c r="FP362" s="13"/>
      <c r="FQ362" s="13"/>
      <c r="FR362" s="13"/>
      <c r="FS362" s="13"/>
      <c r="FT362" s="13"/>
      <c r="FU362" s="13"/>
      <c r="FV362" s="13"/>
      <c r="FW362" s="13"/>
      <c r="FX362" s="13"/>
      <c r="FY362" s="13"/>
      <c r="FZ362" s="13"/>
      <c r="GA362" s="13"/>
      <c r="GB362" s="13"/>
      <c r="GC362" s="13"/>
      <c r="GD362" s="13"/>
      <c r="GE362" s="13"/>
      <c r="GF362" s="13"/>
      <c r="GG362" s="13"/>
      <c r="GH362" s="30">
        <f t="shared" si="930"/>
        <v>1</v>
      </c>
    </row>
    <row r="363" spans="1:190">
      <c r="A363" s="2">
        <f>'database including 834 studies'!A363</f>
        <v>362</v>
      </c>
      <c r="B363" s="2">
        <f>'database including 834 studies'!J363</f>
        <v>1</v>
      </c>
      <c r="C363" s="2">
        <f>'database including 834 studies'!K363</f>
        <v>2</v>
      </c>
      <c r="D363" s="2">
        <f>'database including 834 studies'!L363</f>
        <v>0</v>
      </c>
      <c r="E363" s="2">
        <f>'database including 834 studies'!M363</f>
        <v>0</v>
      </c>
      <c r="F363" s="2">
        <f>'database including 834 studies'!N363</f>
        <v>0</v>
      </c>
      <c r="G363" s="2">
        <f>'database including 834 studies'!O363</f>
        <v>1</v>
      </c>
      <c r="H363" s="2">
        <f>'database including 834 studies'!P363</f>
        <v>1</v>
      </c>
      <c r="I363" s="2">
        <f>'database including 834 studies'!Q363</f>
        <v>0</v>
      </c>
      <c r="J363" s="2">
        <f>'database including 834 studies'!R363</f>
        <v>2018</v>
      </c>
      <c r="V363" s="13">
        <f t="shared" si="845"/>
        <v>0</v>
      </c>
      <c r="W363" s="13">
        <f t="shared" si="846"/>
        <v>0</v>
      </c>
      <c r="X363" s="13">
        <f t="shared" si="847"/>
        <v>0</v>
      </c>
      <c r="Y363" s="13">
        <f t="shared" si="848"/>
        <v>0</v>
      </c>
      <c r="Z363" s="13">
        <f t="shared" si="849"/>
        <v>0</v>
      </c>
      <c r="AA363" s="13">
        <f t="shared" si="850"/>
        <v>0</v>
      </c>
      <c r="AB363" s="13">
        <f t="shared" si="851"/>
        <v>0</v>
      </c>
      <c r="AC363" s="13">
        <f t="shared" si="852"/>
        <v>0</v>
      </c>
      <c r="AD363" s="13">
        <f t="shared" si="853"/>
        <v>0</v>
      </c>
      <c r="AE363" s="13">
        <f t="shared" si="854"/>
        <v>0</v>
      </c>
      <c r="AF363" s="13">
        <f t="shared" si="855"/>
        <v>0</v>
      </c>
      <c r="AG363" s="13">
        <f t="shared" si="856"/>
        <v>0</v>
      </c>
      <c r="AH363" s="13">
        <f t="shared" si="857"/>
        <v>0</v>
      </c>
      <c r="AI363" s="13">
        <f t="shared" si="858"/>
        <v>0</v>
      </c>
      <c r="AJ363" s="13">
        <f t="shared" si="859"/>
        <v>0</v>
      </c>
      <c r="AK363" s="13">
        <f t="shared" si="860"/>
        <v>0</v>
      </c>
      <c r="AL363" s="13">
        <f t="shared" si="861"/>
        <v>0</v>
      </c>
      <c r="AM363" s="13">
        <f t="shared" si="862"/>
        <v>0</v>
      </c>
      <c r="AN363" s="13">
        <f t="shared" si="863"/>
        <v>0</v>
      </c>
      <c r="AO363" s="13">
        <f t="shared" si="864"/>
        <v>0</v>
      </c>
      <c r="AP363" s="13">
        <f t="shared" si="865"/>
        <v>0</v>
      </c>
      <c r="AQ363" s="13">
        <f t="shared" si="866"/>
        <v>0</v>
      </c>
      <c r="AR363" s="13">
        <f t="shared" si="867"/>
        <v>0</v>
      </c>
      <c r="AS363" s="13">
        <f t="shared" si="868"/>
        <v>0</v>
      </c>
      <c r="AT363" s="13">
        <f t="shared" si="869"/>
        <v>0</v>
      </c>
      <c r="AU363" s="13">
        <f t="shared" si="870"/>
        <v>0</v>
      </c>
      <c r="AV363" s="13">
        <f t="shared" si="871"/>
        <v>0</v>
      </c>
      <c r="AW363" s="13">
        <f t="shared" si="872"/>
        <v>0</v>
      </c>
      <c r="AX363" s="13">
        <f t="shared" si="873"/>
        <v>0</v>
      </c>
      <c r="AY363" s="13">
        <f t="shared" si="874"/>
        <v>0</v>
      </c>
      <c r="AZ363" s="13">
        <f t="shared" si="875"/>
        <v>0</v>
      </c>
      <c r="BA363" s="13">
        <f t="shared" si="876"/>
        <v>1</v>
      </c>
      <c r="BB363" s="13">
        <f t="shared" si="877"/>
        <v>0</v>
      </c>
      <c r="BC363" s="13">
        <f t="shared" si="878"/>
        <v>0</v>
      </c>
      <c r="BD363" s="13">
        <f t="shared" si="879"/>
        <v>0</v>
      </c>
      <c r="BE363" s="13">
        <f t="shared" si="880"/>
        <v>0</v>
      </c>
      <c r="BF363" s="13">
        <f t="shared" si="881"/>
        <v>0</v>
      </c>
      <c r="BG363" s="13">
        <f t="shared" si="882"/>
        <v>0</v>
      </c>
      <c r="BH363" s="13">
        <f t="shared" si="883"/>
        <v>0</v>
      </c>
      <c r="BI363" s="13">
        <f t="shared" si="884"/>
        <v>0</v>
      </c>
      <c r="BJ363" s="13">
        <f t="shared" si="885"/>
        <v>0</v>
      </c>
      <c r="BK363" s="13">
        <f t="shared" si="886"/>
        <v>0</v>
      </c>
      <c r="BL363" s="13">
        <f t="shared" si="887"/>
        <v>0</v>
      </c>
      <c r="BM363" s="13">
        <f t="shared" si="888"/>
        <v>0</v>
      </c>
      <c r="BN363" s="13">
        <f t="shared" si="889"/>
        <v>0</v>
      </c>
      <c r="BO363" s="13">
        <f t="shared" si="890"/>
        <v>0</v>
      </c>
      <c r="BP363" s="13">
        <f t="shared" si="891"/>
        <v>0</v>
      </c>
      <c r="BQ363" s="13">
        <f t="shared" si="892"/>
        <v>0</v>
      </c>
      <c r="BR363" s="13">
        <f t="shared" si="893"/>
        <v>0</v>
      </c>
      <c r="BS363" s="13">
        <f t="shared" si="894"/>
        <v>0</v>
      </c>
      <c r="BT363" s="13">
        <f t="shared" si="895"/>
        <v>0</v>
      </c>
      <c r="BU363" s="13">
        <f t="shared" si="896"/>
        <v>0</v>
      </c>
      <c r="BV363" s="13">
        <f t="shared" si="897"/>
        <v>0</v>
      </c>
      <c r="BW363" s="13">
        <f t="shared" si="898"/>
        <v>0</v>
      </c>
      <c r="BX363" s="13">
        <f t="shared" si="899"/>
        <v>0</v>
      </c>
      <c r="BY363" s="13">
        <f t="shared" si="900"/>
        <v>0</v>
      </c>
      <c r="BZ363" s="13">
        <f t="shared" si="901"/>
        <v>0</v>
      </c>
      <c r="CA363" s="13">
        <f t="shared" si="902"/>
        <v>0</v>
      </c>
      <c r="CB363" s="13">
        <f t="shared" si="903"/>
        <v>0</v>
      </c>
      <c r="CC363" s="13">
        <f t="shared" si="904"/>
        <v>0</v>
      </c>
      <c r="CD363" s="13">
        <f t="shared" si="905"/>
        <v>0</v>
      </c>
      <c r="CE363" s="13">
        <f t="shared" si="906"/>
        <v>0</v>
      </c>
      <c r="CF363" s="13">
        <f t="shared" si="907"/>
        <v>0</v>
      </c>
      <c r="CG363" s="13">
        <f t="shared" si="908"/>
        <v>0</v>
      </c>
      <c r="CH363" s="13">
        <f t="shared" si="909"/>
        <v>0</v>
      </c>
      <c r="CI363" s="13">
        <f t="shared" si="910"/>
        <v>0</v>
      </c>
      <c r="CJ363" s="13">
        <f t="shared" si="911"/>
        <v>0</v>
      </c>
      <c r="CK363" s="13">
        <f t="shared" si="912"/>
        <v>0</v>
      </c>
      <c r="CL363" s="13">
        <f t="shared" si="913"/>
        <v>0</v>
      </c>
      <c r="CM363" s="13">
        <f t="shared" si="914"/>
        <v>0</v>
      </c>
      <c r="CN363" s="13">
        <f t="shared" si="915"/>
        <v>0</v>
      </c>
      <c r="CO363" s="13">
        <f t="shared" si="916"/>
        <v>0</v>
      </c>
      <c r="CP363" s="13">
        <f t="shared" si="917"/>
        <v>0</v>
      </c>
      <c r="CQ363" s="13">
        <f t="shared" si="918"/>
        <v>0</v>
      </c>
      <c r="CR363" s="13">
        <f t="shared" si="919"/>
        <v>0</v>
      </c>
      <c r="CS363" s="13">
        <f t="shared" si="920"/>
        <v>0</v>
      </c>
      <c r="CT363" s="13">
        <f t="shared" si="921"/>
        <v>0</v>
      </c>
      <c r="CU363" s="13">
        <f t="shared" si="922"/>
        <v>0</v>
      </c>
      <c r="CV363" s="13">
        <f t="shared" si="923"/>
        <v>0</v>
      </c>
      <c r="CW363" s="13">
        <f t="shared" si="924"/>
        <v>0</v>
      </c>
      <c r="CX363" s="13">
        <f t="shared" si="925"/>
        <v>0</v>
      </c>
      <c r="CY363" s="13">
        <f t="shared" si="926"/>
        <v>0</v>
      </c>
      <c r="CZ363" s="13">
        <f t="shared" si="927"/>
        <v>0</v>
      </c>
      <c r="DA363" s="13">
        <f t="shared" si="928"/>
        <v>0</v>
      </c>
      <c r="DB363" s="13"/>
      <c r="DC363" s="13"/>
      <c r="DD363" s="13"/>
      <c r="DE363" s="13"/>
      <c r="DF363" s="13"/>
      <c r="DG363" s="13"/>
      <c r="DH363" s="13"/>
      <c r="DI363" s="13"/>
      <c r="DJ363" s="13"/>
      <c r="DK363" s="13"/>
      <c r="DL363" s="13"/>
      <c r="DM363" s="13"/>
      <c r="DN363" s="13"/>
      <c r="DO363" s="13"/>
      <c r="DP363" s="13"/>
      <c r="DQ363" s="13"/>
      <c r="DR363" s="13"/>
      <c r="DS363" s="13"/>
      <c r="DT363" s="13"/>
      <c r="DU363" s="13"/>
      <c r="DV363" s="13"/>
      <c r="DW363" s="13"/>
      <c r="DX363" s="13"/>
      <c r="DY363" s="13"/>
      <c r="DZ363" s="13"/>
      <c r="EA363" s="13"/>
      <c r="EB363" s="13"/>
      <c r="EC363" s="13"/>
      <c r="ED363" s="13"/>
      <c r="EE363" s="13"/>
      <c r="EF363" s="13"/>
      <c r="EG363" s="13"/>
      <c r="EH363" s="13"/>
      <c r="EI363" s="13"/>
      <c r="EJ363" s="13"/>
      <c r="EK363" s="13"/>
      <c r="EL363" s="13"/>
      <c r="EM363" s="13"/>
      <c r="EN363" s="13"/>
      <c r="EO363" s="13"/>
      <c r="EP363" s="13"/>
      <c r="EQ363" s="13"/>
      <c r="ER363" s="13"/>
      <c r="ES363" s="13"/>
      <c r="ET363" s="13"/>
      <c r="EU363" s="13"/>
      <c r="EV363" s="13"/>
      <c r="EW363" s="13"/>
      <c r="EX363" s="13"/>
      <c r="EY363" s="13"/>
      <c r="EZ363" s="13"/>
      <c r="FA363" s="13"/>
      <c r="FB363" s="13"/>
      <c r="FC363" s="13"/>
      <c r="FD363" s="13"/>
      <c r="FE363" s="13"/>
      <c r="FF363" s="13"/>
      <c r="FG363" s="13"/>
      <c r="FH363" s="13"/>
      <c r="FI363" s="13"/>
      <c r="FJ363" s="13"/>
      <c r="FK363" s="13"/>
      <c r="FL363" s="13"/>
      <c r="FM363" s="13"/>
      <c r="FN363" s="13"/>
      <c r="FO363" s="13"/>
      <c r="FP363" s="13"/>
      <c r="FQ363" s="13"/>
      <c r="FR363" s="13"/>
      <c r="FS363" s="13"/>
      <c r="FT363" s="13"/>
      <c r="FU363" s="13"/>
      <c r="FV363" s="13"/>
      <c r="FW363" s="13"/>
      <c r="FX363" s="13"/>
      <c r="FY363" s="13"/>
      <c r="FZ363" s="13"/>
      <c r="GA363" s="13"/>
      <c r="GB363" s="13"/>
      <c r="GC363" s="13"/>
      <c r="GD363" s="13"/>
      <c r="GE363" s="13"/>
      <c r="GF363" s="13"/>
      <c r="GG363" s="13"/>
      <c r="GH363" s="30">
        <f t="shared" si="930"/>
        <v>1</v>
      </c>
    </row>
    <row r="364" spans="1:190">
      <c r="A364" s="2">
        <f>'database including 834 studies'!A364</f>
        <v>363</v>
      </c>
      <c r="B364" s="2">
        <f>'database including 834 studies'!J364</f>
        <v>1</v>
      </c>
      <c r="C364" s="2">
        <f>'database including 834 studies'!K364</f>
        <v>2</v>
      </c>
      <c r="D364" s="2">
        <f>'database including 834 studies'!L364</f>
        <v>0</v>
      </c>
      <c r="E364" s="2">
        <f>'database including 834 studies'!M364</f>
        <v>1</v>
      </c>
      <c r="F364" s="2">
        <f>'database including 834 studies'!N364</f>
        <v>0</v>
      </c>
      <c r="G364" s="2">
        <f>'database including 834 studies'!O364</f>
        <v>0</v>
      </c>
      <c r="H364" s="2">
        <f>'database including 834 studies'!P364</f>
        <v>1</v>
      </c>
      <c r="I364" s="2">
        <f>'database including 834 studies'!Q364</f>
        <v>0</v>
      </c>
      <c r="J364" s="2">
        <f>'database including 834 studies'!R364</f>
        <v>2017</v>
      </c>
      <c r="V364" s="13">
        <f t="shared" si="845"/>
        <v>0</v>
      </c>
      <c r="W364" s="13">
        <f t="shared" si="846"/>
        <v>0</v>
      </c>
      <c r="X364" s="13">
        <f t="shared" si="847"/>
        <v>0</v>
      </c>
      <c r="Y364" s="13">
        <f t="shared" si="848"/>
        <v>0</v>
      </c>
      <c r="Z364" s="13">
        <f t="shared" si="849"/>
        <v>0</v>
      </c>
      <c r="AA364" s="13">
        <f t="shared" si="850"/>
        <v>0</v>
      </c>
      <c r="AB364" s="13">
        <f t="shared" si="851"/>
        <v>0</v>
      </c>
      <c r="AC364" s="13">
        <f t="shared" si="852"/>
        <v>0</v>
      </c>
      <c r="AD364" s="13">
        <f t="shared" si="853"/>
        <v>0</v>
      </c>
      <c r="AE364" s="13">
        <f t="shared" si="854"/>
        <v>0</v>
      </c>
      <c r="AF364" s="13">
        <f t="shared" si="855"/>
        <v>0</v>
      </c>
      <c r="AG364" s="13">
        <f t="shared" si="856"/>
        <v>0</v>
      </c>
      <c r="AH364" s="13">
        <f t="shared" si="857"/>
        <v>0</v>
      </c>
      <c r="AI364" s="13">
        <f t="shared" si="858"/>
        <v>0</v>
      </c>
      <c r="AJ364" s="13">
        <f t="shared" si="859"/>
        <v>0</v>
      </c>
      <c r="AK364" s="13">
        <f t="shared" si="860"/>
        <v>0</v>
      </c>
      <c r="AL364" s="13">
        <f t="shared" si="861"/>
        <v>0</v>
      </c>
      <c r="AM364" s="13">
        <f t="shared" si="862"/>
        <v>0</v>
      </c>
      <c r="AN364" s="13">
        <f t="shared" si="863"/>
        <v>0</v>
      </c>
      <c r="AO364" s="13">
        <f t="shared" si="864"/>
        <v>0</v>
      </c>
      <c r="AP364" s="13">
        <f t="shared" si="865"/>
        <v>0</v>
      </c>
      <c r="AQ364" s="13">
        <f t="shared" si="866"/>
        <v>0</v>
      </c>
      <c r="AR364" s="13">
        <f t="shared" si="867"/>
        <v>0</v>
      </c>
      <c r="AS364" s="13">
        <f t="shared" si="868"/>
        <v>0</v>
      </c>
      <c r="AT364" s="13">
        <f t="shared" si="869"/>
        <v>0</v>
      </c>
      <c r="AU364" s="13">
        <f t="shared" si="870"/>
        <v>0</v>
      </c>
      <c r="AV364" s="13">
        <f t="shared" si="871"/>
        <v>0</v>
      </c>
      <c r="AW364" s="13">
        <f t="shared" si="872"/>
        <v>0</v>
      </c>
      <c r="AX364" s="13">
        <f t="shared" si="873"/>
        <v>0</v>
      </c>
      <c r="AY364" s="13">
        <f t="shared" si="874"/>
        <v>0</v>
      </c>
      <c r="AZ364" s="13">
        <f t="shared" si="875"/>
        <v>1</v>
      </c>
      <c r="BA364" s="13">
        <f t="shared" si="876"/>
        <v>0</v>
      </c>
      <c r="BB364" s="13">
        <f t="shared" si="877"/>
        <v>0</v>
      </c>
      <c r="BC364" s="13">
        <f t="shared" si="878"/>
        <v>0</v>
      </c>
      <c r="BD364" s="13">
        <f t="shared" si="879"/>
        <v>0</v>
      </c>
      <c r="BE364" s="13">
        <f t="shared" si="880"/>
        <v>0</v>
      </c>
      <c r="BF364" s="13">
        <f t="shared" si="881"/>
        <v>0</v>
      </c>
      <c r="BG364" s="13">
        <f t="shared" si="882"/>
        <v>0</v>
      </c>
      <c r="BH364" s="13">
        <f t="shared" si="883"/>
        <v>0</v>
      </c>
      <c r="BI364" s="13">
        <f t="shared" si="884"/>
        <v>0</v>
      </c>
      <c r="BJ364" s="13">
        <f t="shared" si="885"/>
        <v>0</v>
      </c>
      <c r="BK364" s="13">
        <f t="shared" si="886"/>
        <v>0</v>
      </c>
      <c r="BL364" s="13">
        <f t="shared" si="887"/>
        <v>0</v>
      </c>
      <c r="BM364" s="13">
        <f t="shared" si="888"/>
        <v>0</v>
      </c>
      <c r="BN364" s="13">
        <f t="shared" si="889"/>
        <v>0</v>
      </c>
      <c r="BO364" s="13">
        <f t="shared" si="890"/>
        <v>0</v>
      </c>
      <c r="BP364" s="13">
        <f t="shared" si="891"/>
        <v>0</v>
      </c>
      <c r="BQ364" s="13">
        <f t="shared" si="892"/>
        <v>0</v>
      </c>
      <c r="BR364" s="13">
        <f t="shared" si="893"/>
        <v>0</v>
      </c>
      <c r="BS364" s="13">
        <f t="shared" si="894"/>
        <v>0</v>
      </c>
      <c r="BT364" s="13">
        <f t="shared" si="895"/>
        <v>0</v>
      </c>
      <c r="BU364" s="13">
        <f t="shared" si="896"/>
        <v>0</v>
      </c>
      <c r="BV364" s="13">
        <f t="shared" si="897"/>
        <v>0</v>
      </c>
      <c r="BW364" s="13">
        <f t="shared" si="898"/>
        <v>0</v>
      </c>
      <c r="BX364" s="13">
        <f t="shared" si="899"/>
        <v>0</v>
      </c>
      <c r="BY364" s="13">
        <f t="shared" si="900"/>
        <v>0</v>
      </c>
      <c r="BZ364" s="13">
        <f t="shared" si="901"/>
        <v>0</v>
      </c>
      <c r="CA364" s="13">
        <f t="shared" si="902"/>
        <v>0</v>
      </c>
      <c r="CB364" s="13">
        <f t="shared" si="903"/>
        <v>0</v>
      </c>
      <c r="CC364" s="13">
        <f t="shared" si="904"/>
        <v>0</v>
      </c>
      <c r="CD364" s="13">
        <f t="shared" si="905"/>
        <v>0</v>
      </c>
      <c r="CE364" s="13">
        <f t="shared" si="906"/>
        <v>0</v>
      </c>
      <c r="CF364" s="13">
        <f t="shared" si="907"/>
        <v>0</v>
      </c>
      <c r="CG364" s="13">
        <f t="shared" si="908"/>
        <v>0</v>
      </c>
      <c r="CH364" s="13">
        <f t="shared" si="909"/>
        <v>0</v>
      </c>
      <c r="CI364" s="13">
        <f t="shared" si="910"/>
        <v>0</v>
      </c>
      <c r="CJ364" s="13">
        <f t="shared" si="911"/>
        <v>0</v>
      </c>
      <c r="CK364" s="13">
        <f t="shared" si="912"/>
        <v>0</v>
      </c>
      <c r="CL364" s="13">
        <f t="shared" si="913"/>
        <v>0</v>
      </c>
      <c r="CM364" s="13">
        <f t="shared" si="914"/>
        <v>0</v>
      </c>
      <c r="CN364" s="13">
        <f t="shared" si="915"/>
        <v>0</v>
      </c>
      <c r="CO364" s="13">
        <f t="shared" si="916"/>
        <v>0</v>
      </c>
      <c r="CP364" s="13">
        <f t="shared" si="917"/>
        <v>0</v>
      </c>
      <c r="CQ364" s="13">
        <f t="shared" si="918"/>
        <v>0</v>
      </c>
      <c r="CR364" s="13">
        <f t="shared" si="919"/>
        <v>0</v>
      </c>
      <c r="CS364" s="13">
        <f t="shared" si="920"/>
        <v>0</v>
      </c>
      <c r="CT364" s="13">
        <f t="shared" si="921"/>
        <v>0</v>
      </c>
      <c r="CU364" s="13">
        <f t="shared" si="922"/>
        <v>0</v>
      </c>
      <c r="CV364" s="13">
        <f t="shared" si="923"/>
        <v>0</v>
      </c>
      <c r="CW364" s="13">
        <f t="shared" si="924"/>
        <v>0</v>
      </c>
      <c r="CX364" s="13">
        <f t="shared" si="925"/>
        <v>0</v>
      </c>
      <c r="CY364" s="13">
        <f t="shared" si="926"/>
        <v>0</v>
      </c>
      <c r="CZ364" s="13">
        <f t="shared" si="927"/>
        <v>0</v>
      </c>
      <c r="DA364" s="13">
        <f t="shared" si="928"/>
        <v>0</v>
      </c>
      <c r="DB364" s="13"/>
      <c r="DC364" s="13"/>
      <c r="DD364" s="13"/>
      <c r="DE364" s="13"/>
      <c r="DF364" s="13"/>
      <c r="DG364" s="13"/>
      <c r="DH364" s="13"/>
      <c r="DI364" s="13"/>
      <c r="DJ364" s="13"/>
      <c r="DK364" s="13"/>
      <c r="DL364" s="13"/>
      <c r="DM364" s="13"/>
      <c r="DN364" s="13"/>
      <c r="DO364" s="13"/>
      <c r="DP364" s="13"/>
      <c r="DQ364" s="13"/>
      <c r="DR364" s="13"/>
      <c r="DS364" s="13"/>
      <c r="DT364" s="13"/>
      <c r="DU364" s="13"/>
      <c r="DV364" s="13"/>
      <c r="DW364" s="13"/>
      <c r="DX364" s="13"/>
      <c r="DY364" s="13"/>
      <c r="DZ364" s="13"/>
      <c r="EA364" s="13"/>
      <c r="EB364" s="13"/>
      <c r="EC364" s="13"/>
      <c r="ED364" s="13"/>
      <c r="EE364" s="13"/>
      <c r="EF364" s="13"/>
      <c r="EG364" s="13"/>
      <c r="EH364" s="13"/>
      <c r="EI364" s="13"/>
      <c r="EJ364" s="13"/>
      <c r="EK364" s="13"/>
      <c r="EL364" s="13"/>
      <c r="EM364" s="13"/>
      <c r="EN364" s="13"/>
      <c r="EO364" s="13"/>
      <c r="EP364" s="13"/>
      <c r="EQ364" s="13"/>
      <c r="ER364" s="13"/>
      <c r="ES364" s="13"/>
      <c r="ET364" s="13"/>
      <c r="EU364" s="13"/>
      <c r="EV364" s="13"/>
      <c r="EW364" s="13"/>
      <c r="EX364" s="13"/>
      <c r="EY364" s="13"/>
      <c r="EZ364" s="13"/>
      <c r="FA364" s="13"/>
      <c r="FB364" s="13"/>
      <c r="FC364" s="13"/>
      <c r="FD364" s="13"/>
      <c r="FE364" s="13"/>
      <c r="FF364" s="13"/>
      <c r="FG364" s="13"/>
      <c r="FH364" s="13"/>
      <c r="FI364" s="13"/>
      <c r="FJ364" s="13"/>
      <c r="FK364" s="13"/>
      <c r="FL364" s="13"/>
      <c r="FM364" s="13"/>
      <c r="FN364" s="13"/>
      <c r="FO364" s="13"/>
      <c r="FP364" s="13"/>
      <c r="FQ364" s="13"/>
      <c r="FR364" s="13"/>
      <c r="FS364" s="13"/>
      <c r="FT364" s="13"/>
      <c r="FU364" s="13"/>
      <c r="FV364" s="13"/>
      <c r="FW364" s="13"/>
      <c r="FX364" s="13"/>
      <c r="FY364" s="13"/>
      <c r="FZ364" s="13"/>
      <c r="GA364" s="13"/>
      <c r="GB364" s="13"/>
      <c r="GC364" s="13"/>
      <c r="GD364" s="13"/>
      <c r="GE364" s="13"/>
      <c r="GF364" s="13"/>
      <c r="GG364" s="13"/>
      <c r="GH364" s="30">
        <f t="shared" si="930"/>
        <v>1</v>
      </c>
    </row>
    <row r="365" spans="1:190">
      <c r="A365" s="2">
        <f>'database including 834 studies'!A365</f>
        <v>364</v>
      </c>
      <c r="B365" s="2">
        <f>'database including 834 studies'!J365</f>
        <v>1</v>
      </c>
      <c r="C365" s="2">
        <f>'database including 834 studies'!K365</f>
        <v>2</v>
      </c>
      <c r="D365" s="2">
        <f>'database including 834 studies'!L365</f>
        <v>0</v>
      </c>
      <c r="E365" s="2">
        <f>'database including 834 studies'!M365</f>
        <v>1</v>
      </c>
      <c r="F365" s="2">
        <f>'database including 834 studies'!N365</f>
        <v>0</v>
      </c>
      <c r="G365" s="2">
        <f>'database including 834 studies'!O365</f>
        <v>1</v>
      </c>
      <c r="H365" s="2">
        <f>'database including 834 studies'!P365</f>
        <v>0</v>
      </c>
      <c r="I365" s="2">
        <f>'database including 834 studies'!Q365</f>
        <v>0</v>
      </c>
      <c r="J365" s="2">
        <f>'database including 834 studies'!R365</f>
        <v>2017</v>
      </c>
      <c r="V365" s="13">
        <f t="shared" si="845"/>
        <v>0</v>
      </c>
      <c r="W365" s="13">
        <f t="shared" si="846"/>
        <v>0</v>
      </c>
      <c r="X365" s="13">
        <f t="shared" si="847"/>
        <v>0</v>
      </c>
      <c r="Y365" s="13">
        <f t="shared" si="848"/>
        <v>0</v>
      </c>
      <c r="Z365" s="13">
        <f t="shared" si="849"/>
        <v>0</v>
      </c>
      <c r="AA365" s="13">
        <f t="shared" si="850"/>
        <v>0</v>
      </c>
      <c r="AB365" s="13">
        <f t="shared" si="851"/>
        <v>0</v>
      </c>
      <c r="AC365" s="13">
        <f t="shared" si="852"/>
        <v>0</v>
      </c>
      <c r="AD365" s="13">
        <f t="shared" si="853"/>
        <v>0</v>
      </c>
      <c r="AE365" s="13">
        <f t="shared" si="854"/>
        <v>0</v>
      </c>
      <c r="AF365" s="13">
        <f t="shared" si="855"/>
        <v>0</v>
      </c>
      <c r="AG365" s="13">
        <f t="shared" si="856"/>
        <v>0</v>
      </c>
      <c r="AH365" s="13">
        <f t="shared" si="857"/>
        <v>0</v>
      </c>
      <c r="AI365" s="13">
        <f t="shared" si="858"/>
        <v>0</v>
      </c>
      <c r="AJ365" s="13">
        <f t="shared" si="859"/>
        <v>0</v>
      </c>
      <c r="AK365" s="13">
        <f t="shared" si="860"/>
        <v>0</v>
      </c>
      <c r="AL365" s="13">
        <f t="shared" si="861"/>
        <v>0</v>
      </c>
      <c r="AM365" s="13">
        <f t="shared" si="862"/>
        <v>0</v>
      </c>
      <c r="AN365" s="13">
        <f t="shared" si="863"/>
        <v>0</v>
      </c>
      <c r="AO365" s="13">
        <f t="shared" si="864"/>
        <v>0</v>
      </c>
      <c r="AP365" s="13">
        <f t="shared" si="865"/>
        <v>0</v>
      </c>
      <c r="AQ365" s="13">
        <f t="shared" si="866"/>
        <v>0</v>
      </c>
      <c r="AR365" s="13">
        <f t="shared" si="867"/>
        <v>0</v>
      </c>
      <c r="AS365" s="13">
        <f t="shared" si="868"/>
        <v>0</v>
      </c>
      <c r="AT365" s="13">
        <f t="shared" si="869"/>
        <v>0</v>
      </c>
      <c r="AU365" s="13">
        <f t="shared" si="870"/>
        <v>0</v>
      </c>
      <c r="AV365" s="13">
        <f t="shared" si="871"/>
        <v>0</v>
      </c>
      <c r="AW365" s="13">
        <f t="shared" si="872"/>
        <v>0</v>
      </c>
      <c r="AX365" s="13">
        <f t="shared" si="873"/>
        <v>0</v>
      </c>
      <c r="AY365" s="13">
        <f t="shared" si="874"/>
        <v>0</v>
      </c>
      <c r="AZ365" s="13">
        <f t="shared" si="875"/>
        <v>1</v>
      </c>
      <c r="BA365" s="13">
        <f t="shared" si="876"/>
        <v>0</v>
      </c>
      <c r="BB365" s="13">
        <f t="shared" si="877"/>
        <v>0</v>
      </c>
      <c r="BC365" s="13">
        <f t="shared" si="878"/>
        <v>0</v>
      </c>
      <c r="BD365" s="13">
        <f t="shared" si="879"/>
        <v>0</v>
      </c>
      <c r="BE365" s="13">
        <f t="shared" si="880"/>
        <v>0</v>
      </c>
      <c r="BF365" s="13">
        <f t="shared" si="881"/>
        <v>0</v>
      </c>
      <c r="BG365" s="13">
        <f t="shared" si="882"/>
        <v>0</v>
      </c>
      <c r="BH365" s="13">
        <f t="shared" si="883"/>
        <v>0</v>
      </c>
      <c r="BI365" s="13">
        <f t="shared" si="884"/>
        <v>0</v>
      </c>
      <c r="BJ365" s="13">
        <f t="shared" si="885"/>
        <v>0</v>
      </c>
      <c r="BK365" s="13">
        <f t="shared" si="886"/>
        <v>0</v>
      </c>
      <c r="BL365" s="13">
        <f t="shared" si="887"/>
        <v>0</v>
      </c>
      <c r="BM365" s="13">
        <f t="shared" si="888"/>
        <v>0</v>
      </c>
      <c r="BN365" s="13">
        <f t="shared" si="889"/>
        <v>0</v>
      </c>
      <c r="BO365" s="13">
        <f t="shared" si="890"/>
        <v>0</v>
      </c>
      <c r="BP365" s="13">
        <f t="shared" si="891"/>
        <v>0</v>
      </c>
      <c r="BQ365" s="13">
        <f t="shared" si="892"/>
        <v>0</v>
      </c>
      <c r="BR365" s="13">
        <f t="shared" si="893"/>
        <v>0</v>
      </c>
      <c r="BS365" s="13">
        <f t="shared" si="894"/>
        <v>0</v>
      </c>
      <c r="BT365" s="13">
        <f t="shared" si="895"/>
        <v>0</v>
      </c>
      <c r="BU365" s="13">
        <f t="shared" si="896"/>
        <v>0</v>
      </c>
      <c r="BV365" s="13">
        <f t="shared" si="897"/>
        <v>0</v>
      </c>
      <c r="BW365" s="13">
        <f t="shared" si="898"/>
        <v>0</v>
      </c>
      <c r="BX365" s="13">
        <f t="shared" si="899"/>
        <v>0</v>
      </c>
      <c r="BY365" s="13">
        <f t="shared" si="900"/>
        <v>0</v>
      </c>
      <c r="BZ365" s="13">
        <f t="shared" si="901"/>
        <v>0</v>
      </c>
      <c r="CA365" s="13">
        <f t="shared" si="902"/>
        <v>0</v>
      </c>
      <c r="CB365" s="13">
        <f t="shared" si="903"/>
        <v>0</v>
      </c>
      <c r="CC365" s="13">
        <f t="shared" si="904"/>
        <v>0</v>
      </c>
      <c r="CD365" s="13">
        <f t="shared" si="905"/>
        <v>0</v>
      </c>
      <c r="CE365" s="13">
        <f t="shared" si="906"/>
        <v>0</v>
      </c>
      <c r="CF365" s="13">
        <f t="shared" si="907"/>
        <v>0</v>
      </c>
      <c r="CG365" s="13">
        <f t="shared" si="908"/>
        <v>0</v>
      </c>
      <c r="CH365" s="13">
        <f t="shared" si="909"/>
        <v>0</v>
      </c>
      <c r="CI365" s="13">
        <f t="shared" si="910"/>
        <v>0</v>
      </c>
      <c r="CJ365" s="13">
        <f t="shared" si="911"/>
        <v>0</v>
      </c>
      <c r="CK365" s="13">
        <f t="shared" si="912"/>
        <v>0</v>
      </c>
      <c r="CL365" s="13">
        <f t="shared" si="913"/>
        <v>0</v>
      </c>
      <c r="CM365" s="13">
        <f t="shared" si="914"/>
        <v>0</v>
      </c>
      <c r="CN365" s="13">
        <f t="shared" si="915"/>
        <v>0</v>
      </c>
      <c r="CO365" s="13">
        <f t="shared" si="916"/>
        <v>0</v>
      </c>
      <c r="CP365" s="13">
        <f t="shared" si="917"/>
        <v>0</v>
      </c>
      <c r="CQ365" s="13">
        <f t="shared" si="918"/>
        <v>0</v>
      </c>
      <c r="CR365" s="13">
        <f t="shared" si="919"/>
        <v>0</v>
      </c>
      <c r="CS365" s="13">
        <f t="shared" si="920"/>
        <v>0</v>
      </c>
      <c r="CT365" s="13">
        <f t="shared" si="921"/>
        <v>0</v>
      </c>
      <c r="CU365" s="13">
        <f t="shared" si="922"/>
        <v>0</v>
      </c>
      <c r="CV365" s="13">
        <f t="shared" si="923"/>
        <v>0</v>
      </c>
      <c r="CW365" s="13">
        <f t="shared" si="924"/>
        <v>0</v>
      </c>
      <c r="CX365" s="13">
        <f t="shared" si="925"/>
        <v>0</v>
      </c>
      <c r="CY365" s="13">
        <f t="shared" si="926"/>
        <v>0</v>
      </c>
      <c r="CZ365" s="13">
        <f t="shared" si="927"/>
        <v>0</v>
      </c>
      <c r="DA365" s="13">
        <f t="shared" si="928"/>
        <v>0</v>
      </c>
      <c r="DB365" s="13"/>
      <c r="DC365" s="13"/>
      <c r="DD365" s="13"/>
      <c r="DE365" s="13"/>
      <c r="DF365" s="13"/>
      <c r="DG365" s="13"/>
      <c r="DH365" s="13"/>
      <c r="DI365" s="13"/>
      <c r="DJ365" s="13"/>
      <c r="DK365" s="13"/>
      <c r="DL365" s="13"/>
      <c r="DM365" s="13"/>
      <c r="DN365" s="13"/>
      <c r="DO365" s="13"/>
      <c r="DP365" s="13"/>
      <c r="DQ365" s="13"/>
      <c r="DR365" s="13"/>
      <c r="DS365" s="13"/>
      <c r="DT365" s="13"/>
      <c r="DU365" s="13"/>
      <c r="DV365" s="13"/>
      <c r="DW365" s="13"/>
      <c r="DX365" s="13"/>
      <c r="DY365" s="13"/>
      <c r="DZ365" s="13"/>
      <c r="EA365" s="13"/>
      <c r="EB365" s="13"/>
      <c r="EC365" s="13"/>
      <c r="ED365" s="13"/>
      <c r="EE365" s="13"/>
      <c r="EF365" s="13"/>
      <c r="EG365" s="13"/>
      <c r="EH365" s="13"/>
      <c r="EI365" s="13"/>
      <c r="EJ365" s="13"/>
      <c r="EK365" s="13"/>
      <c r="EL365" s="13"/>
      <c r="EM365" s="13"/>
      <c r="EN365" s="13"/>
      <c r="EO365" s="13"/>
      <c r="EP365" s="13"/>
      <c r="EQ365" s="13"/>
      <c r="ER365" s="13"/>
      <c r="ES365" s="13"/>
      <c r="ET365" s="13"/>
      <c r="EU365" s="13"/>
      <c r="EV365" s="13"/>
      <c r="EW365" s="13"/>
      <c r="EX365" s="13"/>
      <c r="EY365" s="13"/>
      <c r="EZ365" s="13"/>
      <c r="FA365" s="13"/>
      <c r="FB365" s="13"/>
      <c r="FC365" s="13"/>
      <c r="FD365" s="13"/>
      <c r="FE365" s="13"/>
      <c r="FF365" s="13"/>
      <c r="FG365" s="13"/>
      <c r="FH365" s="13"/>
      <c r="FI365" s="13"/>
      <c r="FJ365" s="13"/>
      <c r="FK365" s="13"/>
      <c r="FL365" s="13"/>
      <c r="FM365" s="13"/>
      <c r="FN365" s="13"/>
      <c r="FO365" s="13"/>
      <c r="FP365" s="13"/>
      <c r="FQ365" s="13"/>
      <c r="FR365" s="13"/>
      <c r="FS365" s="13"/>
      <c r="FT365" s="13"/>
      <c r="FU365" s="13"/>
      <c r="FV365" s="13"/>
      <c r="FW365" s="13"/>
      <c r="FX365" s="13"/>
      <c r="FY365" s="13"/>
      <c r="FZ365" s="13"/>
      <c r="GA365" s="13"/>
      <c r="GB365" s="13"/>
      <c r="GC365" s="13"/>
      <c r="GD365" s="13"/>
      <c r="GE365" s="13"/>
      <c r="GF365" s="13"/>
      <c r="GG365" s="13"/>
      <c r="GH365" s="30">
        <f t="shared" si="930"/>
        <v>1</v>
      </c>
    </row>
    <row r="366" spans="1:190">
      <c r="A366" s="2">
        <f>'database including 834 studies'!A366</f>
        <v>365</v>
      </c>
      <c r="B366" s="2">
        <f>'database including 834 studies'!J366</f>
        <v>1</v>
      </c>
      <c r="C366" s="2">
        <f>'database including 834 studies'!K366</f>
        <v>2</v>
      </c>
      <c r="D366" s="2">
        <f>'database including 834 studies'!L366</f>
        <v>1</v>
      </c>
      <c r="E366" s="2">
        <f>'database including 834 studies'!M366</f>
        <v>0</v>
      </c>
      <c r="F366" s="2">
        <f>'database including 834 studies'!N366</f>
        <v>0</v>
      </c>
      <c r="G366" s="2">
        <f>'database including 834 studies'!O366</f>
        <v>0</v>
      </c>
      <c r="H366" s="2">
        <f>'database including 834 studies'!P366</f>
        <v>1</v>
      </c>
      <c r="I366" s="2">
        <f>'database including 834 studies'!Q366</f>
        <v>0</v>
      </c>
      <c r="J366" s="2">
        <f>'database including 834 studies'!R366</f>
        <v>2018</v>
      </c>
      <c r="V366" s="13">
        <f t="shared" si="845"/>
        <v>0</v>
      </c>
      <c r="W366" s="13">
        <f t="shared" si="846"/>
        <v>0</v>
      </c>
      <c r="X366" s="13">
        <f t="shared" si="847"/>
        <v>0</v>
      </c>
      <c r="Y366" s="13">
        <f t="shared" si="848"/>
        <v>0</v>
      </c>
      <c r="Z366" s="13">
        <f t="shared" si="849"/>
        <v>0</v>
      </c>
      <c r="AA366" s="13">
        <f t="shared" si="850"/>
        <v>0</v>
      </c>
      <c r="AB366" s="13">
        <f t="shared" si="851"/>
        <v>0</v>
      </c>
      <c r="AC366" s="13">
        <f t="shared" si="852"/>
        <v>0</v>
      </c>
      <c r="AD366" s="13">
        <f t="shared" si="853"/>
        <v>0</v>
      </c>
      <c r="AE366" s="13">
        <f t="shared" si="854"/>
        <v>0</v>
      </c>
      <c r="AF366" s="13">
        <f t="shared" si="855"/>
        <v>0</v>
      </c>
      <c r="AG366" s="13">
        <f t="shared" si="856"/>
        <v>0</v>
      </c>
      <c r="AH366" s="13">
        <f t="shared" si="857"/>
        <v>0</v>
      </c>
      <c r="AI366" s="13">
        <f t="shared" si="858"/>
        <v>0</v>
      </c>
      <c r="AJ366" s="13">
        <f t="shared" si="859"/>
        <v>0</v>
      </c>
      <c r="AK366" s="13">
        <f t="shared" si="860"/>
        <v>0</v>
      </c>
      <c r="AL366" s="13">
        <f t="shared" si="861"/>
        <v>0</v>
      </c>
      <c r="AM366" s="13">
        <f t="shared" si="862"/>
        <v>0</v>
      </c>
      <c r="AN366" s="13">
        <f t="shared" si="863"/>
        <v>0</v>
      </c>
      <c r="AO366" s="13">
        <f t="shared" si="864"/>
        <v>0</v>
      </c>
      <c r="AP366" s="13">
        <f t="shared" si="865"/>
        <v>0</v>
      </c>
      <c r="AQ366" s="13">
        <f t="shared" si="866"/>
        <v>0</v>
      </c>
      <c r="AR366" s="13">
        <f t="shared" si="867"/>
        <v>0</v>
      </c>
      <c r="AS366" s="13">
        <f t="shared" si="868"/>
        <v>0</v>
      </c>
      <c r="AT366" s="13">
        <f t="shared" si="869"/>
        <v>0</v>
      </c>
      <c r="AU366" s="13">
        <f t="shared" si="870"/>
        <v>0</v>
      </c>
      <c r="AV366" s="13">
        <f t="shared" si="871"/>
        <v>0</v>
      </c>
      <c r="AW366" s="13">
        <f t="shared" si="872"/>
        <v>0</v>
      </c>
      <c r="AX366" s="13">
        <f t="shared" si="873"/>
        <v>0</v>
      </c>
      <c r="AY366" s="13">
        <f t="shared" si="874"/>
        <v>0</v>
      </c>
      <c r="AZ366" s="13">
        <f t="shared" si="875"/>
        <v>0</v>
      </c>
      <c r="BA366" s="13">
        <f t="shared" si="876"/>
        <v>1</v>
      </c>
      <c r="BB366" s="13">
        <f t="shared" si="877"/>
        <v>0</v>
      </c>
      <c r="BC366" s="13">
        <f t="shared" si="878"/>
        <v>0</v>
      </c>
      <c r="BD366" s="13">
        <f t="shared" si="879"/>
        <v>0</v>
      </c>
      <c r="BE366" s="13">
        <f t="shared" si="880"/>
        <v>0</v>
      </c>
      <c r="BF366" s="13">
        <f t="shared" si="881"/>
        <v>0</v>
      </c>
      <c r="BG366" s="13">
        <f t="shared" si="882"/>
        <v>0</v>
      </c>
      <c r="BH366" s="13">
        <f t="shared" si="883"/>
        <v>0</v>
      </c>
      <c r="BI366" s="13">
        <f t="shared" si="884"/>
        <v>0</v>
      </c>
      <c r="BJ366" s="13">
        <f t="shared" si="885"/>
        <v>0</v>
      </c>
      <c r="BK366" s="13">
        <f t="shared" si="886"/>
        <v>0</v>
      </c>
      <c r="BL366" s="13">
        <f t="shared" si="887"/>
        <v>0</v>
      </c>
      <c r="BM366" s="13">
        <f t="shared" si="888"/>
        <v>0</v>
      </c>
      <c r="BN366" s="13">
        <f t="shared" si="889"/>
        <v>0</v>
      </c>
      <c r="BO366" s="13">
        <f t="shared" si="890"/>
        <v>0</v>
      </c>
      <c r="BP366" s="13">
        <f t="shared" si="891"/>
        <v>0</v>
      </c>
      <c r="BQ366" s="13">
        <f t="shared" si="892"/>
        <v>0</v>
      </c>
      <c r="BR366" s="13">
        <f t="shared" si="893"/>
        <v>0</v>
      </c>
      <c r="BS366" s="13">
        <f t="shared" si="894"/>
        <v>0</v>
      </c>
      <c r="BT366" s="13">
        <f t="shared" si="895"/>
        <v>0</v>
      </c>
      <c r="BU366" s="13">
        <f t="shared" si="896"/>
        <v>0</v>
      </c>
      <c r="BV366" s="13">
        <f t="shared" si="897"/>
        <v>0</v>
      </c>
      <c r="BW366" s="13">
        <f t="shared" si="898"/>
        <v>0</v>
      </c>
      <c r="BX366" s="13">
        <f t="shared" si="899"/>
        <v>0</v>
      </c>
      <c r="BY366" s="13">
        <f t="shared" si="900"/>
        <v>0</v>
      </c>
      <c r="BZ366" s="13">
        <f t="shared" si="901"/>
        <v>0</v>
      </c>
      <c r="CA366" s="13">
        <f t="shared" si="902"/>
        <v>0</v>
      </c>
      <c r="CB366" s="13">
        <f t="shared" si="903"/>
        <v>0</v>
      </c>
      <c r="CC366" s="13">
        <f t="shared" si="904"/>
        <v>0</v>
      </c>
      <c r="CD366" s="13">
        <f t="shared" si="905"/>
        <v>0</v>
      </c>
      <c r="CE366" s="13">
        <f t="shared" si="906"/>
        <v>0</v>
      </c>
      <c r="CF366" s="13">
        <f t="shared" si="907"/>
        <v>0</v>
      </c>
      <c r="CG366" s="13">
        <f t="shared" si="908"/>
        <v>0</v>
      </c>
      <c r="CH366" s="13">
        <f t="shared" si="909"/>
        <v>0</v>
      </c>
      <c r="CI366" s="13">
        <f t="shared" si="910"/>
        <v>0</v>
      </c>
      <c r="CJ366" s="13">
        <f t="shared" si="911"/>
        <v>0</v>
      </c>
      <c r="CK366" s="13">
        <f t="shared" si="912"/>
        <v>0</v>
      </c>
      <c r="CL366" s="13">
        <f t="shared" si="913"/>
        <v>0</v>
      </c>
      <c r="CM366" s="13">
        <f t="shared" si="914"/>
        <v>0</v>
      </c>
      <c r="CN366" s="13">
        <f t="shared" si="915"/>
        <v>0</v>
      </c>
      <c r="CO366" s="13">
        <f t="shared" si="916"/>
        <v>0</v>
      </c>
      <c r="CP366" s="13">
        <f t="shared" si="917"/>
        <v>0</v>
      </c>
      <c r="CQ366" s="13">
        <f t="shared" si="918"/>
        <v>0</v>
      </c>
      <c r="CR366" s="13">
        <f t="shared" si="919"/>
        <v>0</v>
      </c>
      <c r="CS366" s="13">
        <f t="shared" si="920"/>
        <v>0</v>
      </c>
      <c r="CT366" s="13">
        <f t="shared" si="921"/>
        <v>0</v>
      </c>
      <c r="CU366" s="13">
        <f t="shared" si="922"/>
        <v>0</v>
      </c>
      <c r="CV366" s="13">
        <f t="shared" si="923"/>
        <v>0</v>
      </c>
      <c r="CW366" s="13">
        <f t="shared" si="924"/>
        <v>0</v>
      </c>
      <c r="CX366" s="13">
        <f t="shared" si="925"/>
        <v>0</v>
      </c>
      <c r="CY366" s="13">
        <f t="shared" si="926"/>
        <v>0</v>
      </c>
      <c r="CZ366" s="13">
        <f t="shared" si="927"/>
        <v>0</v>
      </c>
      <c r="DA366" s="13">
        <f t="shared" si="928"/>
        <v>0</v>
      </c>
      <c r="DB366" s="13"/>
      <c r="DC366" s="13"/>
      <c r="DD366" s="13"/>
      <c r="DE366" s="13"/>
      <c r="DF366" s="13"/>
      <c r="DG366" s="13"/>
      <c r="DH366" s="13"/>
      <c r="DI366" s="13"/>
      <c r="DJ366" s="13"/>
      <c r="DK366" s="13"/>
      <c r="DL366" s="13"/>
      <c r="DM366" s="13"/>
      <c r="DN366" s="13"/>
      <c r="DO366" s="13"/>
      <c r="DP366" s="13"/>
      <c r="DQ366" s="13"/>
      <c r="DR366" s="13"/>
      <c r="DS366" s="13"/>
      <c r="DT366" s="13"/>
      <c r="DU366" s="13"/>
      <c r="DV366" s="13"/>
      <c r="DW366" s="13"/>
      <c r="DX366" s="13"/>
      <c r="DY366" s="13"/>
      <c r="DZ366" s="13"/>
      <c r="EA366" s="13"/>
      <c r="EB366" s="13"/>
      <c r="EC366" s="13"/>
      <c r="ED366" s="13"/>
      <c r="EE366" s="13"/>
      <c r="EF366" s="13"/>
      <c r="EG366" s="13"/>
      <c r="EH366" s="13"/>
      <c r="EI366" s="13"/>
      <c r="EJ366" s="13"/>
      <c r="EK366" s="13"/>
      <c r="EL366" s="13"/>
      <c r="EM366" s="13"/>
      <c r="EN366" s="13"/>
      <c r="EO366" s="13"/>
      <c r="EP366" s="13"/>
      <c r="EQ366" s="13"/>
      <c r="ER366" s="13"/>
      <c r="ES366" s="13"/>
      <c r="ET366" s="13"/>
      <c r="EU366" s="13"/>
      <c r="EV366" s="13"/>
      <c r="EW366" s="13"/>
      <c r="EX366" s="13"/>
      <c r="EY366" s="13"/>
      <c r="EZ366" s="13"/>
      <c r="FA366" s="13"/>
      <c r="FB366" s="13"/>
      <c r="FC366" s="13"/>
      <c r="FD366" s="13"/>
      <c r="FE366" s="13"/>
      <c r="FF366" s="13"/>
      <c r="FG366" s="13"/>
      <c r="FH366" s="13"/>
      <c r="FI366" s="13"/>
      <c r="FJ366" s="13"/>
      <c r="FK366" s="13"/>
      <c r="FL366" s="13"/>
      <c r="FM366" s="13"/>
      <c r="FN366" s="13"/>
      <c r="FO366" s="13"/>
      <c r="FP366" s="13"/>
      <c r="FQ366" s="13"/>
      <c r="FR366" s="13"/>
      <c r="FS366" s="13"/>
      <c r="FT366" s="13"/>
      <c r="FU366" s="13"/>
      <c r="FV366" s="13"/>
      <c r="FW366" s="13"/>
      <c r="FX366" s="13"/>
      <c r="FY366" s="13"/>
      <c r="FZ366" s="13"/>
      <c r="GA366" s="13"/>
      <c r="GB366" s="13"/>
      <c r="GC366" s="13"/>
      <c r="GD366" s="13"/>
      <c r="GE366" s="13"/>
      <c r="GF366" s="13"/>
      <c r="GG366" s="13"/>
      <c r="GH366" s="30">
        <f t="shared" si="930"/>
        <v>1</v>
      </c>
    </row>
    <row r="367" spans="1:190">
      <c r="A367" s="2">
        <f>'database including 834 studies'!A367</f>
        <v>366</v>
      </c>
      <c r="B367" s="2">
        <f>'database including 834 studies'!J367</f>
        <v>1</v>
      </c>
      <c r="C367" s="2">
        <f>'database including 834 studies'!K367</f>
        <v>2</v>
      </c>
      <c r="D367" s="2">
        <f>'database including 834 studies'!L367</f>
        <v>1</v>
      </c>
      <c r="E367" s="2">
        <f>'database including 834 studies'!M367</f>
        <v>1</v>
      </c>
      <c r="F367" s="2">
        <f>'database including 834 studies'!N367</f>
        <v>0</v>
      </c>
      <c r="G367" s="2">
        <f>'database including 834 studies'!O367</f>
        <v>0</v>
      </c>
      <c r="H367" s="2">
        <f>'database including 834 studies'!P367</f>
        <v>0</v>
      </c>
      <c r="I367" s="2">
        <f>'database including 834 studies'!Q367</f>
        <v>0</v>
      </c>
      <c r="J367" s="2">
        <f>'database including 834 studies'!R367</f>
        <v>2019</v>
      </c>
      <c r="V367" s="13">
        <f t="shared" si="845"/>
        <v>0</v>
      </c>
      <c r="W367" s="13">
        <f t="shared" si="846"/>
        <v>0</v>
      </c>
      <c r="X367" s="13">
        <f t="shared" si="847"/>
        <v>0</v>
      </c>
      <c r="Y367" s="13">
        <f t="shared" si="848"/>
        <v>0</v>
      </c>
      <c r="Z367" s="13">
        <f t="shared" si="849"/>
        <v>0</v>
      </c>
      <c r="AA367" s="13">
        <f t="shared" si="850"/>
        <v>0</v>
      </c>
      <c r="AB367" s="13">
        <f t="shared" si="851"/>
        <v>0</v>
      </c>
      <c r="AC367" s="13">
        <f t="shared" si="852"/>
        <v>0</v>
      </c>
      <c r="AD367" s="13">
        <f t="shared" si="853"/>
        <v>0</v>
      </c>
      <c r="AE367" s="13">
        <f t="shared" si="854"/>
        <v>0</v>
      </c>
      <c r="AF367" s="13">
        <f t="shared" si="855"/>
        <v>0</v>
      </c>
      <c r="AG367" s="13">
        <f t="shared" si="856"/>
        <v>0</v>
      </c>
      <c r="AH367" s="13">
        <f t="shared" si="857"/>
        <v>0</v>
      </c>
      <c r="AI367" s="13">
        <f t="shared" si="858"/>
        <v>0</v>
      </c>
      <c r="AJ367" s="13">
        <f t="shared" si="859"/>
        <v>0</v>
      </c>
      <c r="AK367" s="13">
        <f t="shared" si="860"/>
        <v>0</v>
      </c>
      <c r="AL367" s="13">
        <f t="shared" si="861"/>
        <v>0</v>
      </c>
      <c r="AM367" s="13">
        <f t="shared" si="862"/>
        <v>0</v>
      </c>
      <c r="AN367" s="13">
        <f t="shared" si="863"/>
        <v>0</v>
      </c>
      <c r="AO367" s="13">
        <f t="shared" si="864"/>
        <v>0</v>
      </c>
      <c r="AP367" s="13">
        <f t="shared" si="865"/>
        <v>0</v>
      </c>
      <c r="AQ367" s="13">
        <f t="shared" si="866"/>
        <v>0</v>
      </c>
      <c r="AR367" s="13">
        <f t="shared" si="867"/>
        <v>0</v>
      </c>
      <c r="AS367" s="13">
        <f t="shared" si="868"/>
        <v>0</v>
      </c>
      <c r="AT367" s="13">
        <f t="shared" si="869"/>
        <v>0</v>
      </c>
      <c r="AU367" s="13">
        <f t="shared" si="870"/>
        <v>0</v>
      </c>
      <c r="AV367" s="13">
        <f t="shared" si="871"/>
        <v>0</v>
      </c>
      <c r="AW367" s="13">
        <f t="shared" si="872"/>
        <v>0</v>
      </c>
      <c r="AX367" s="13">
        <f t="shared" si="873"/>
        <v>0</v>
      </c>
      <c r="AY367" s="13">
        <f t="shared" si="874"/>
        <v>0</v>
      </c>
      <c r="AZ367" s="13">
        <f t="shared" si="875"/>
        <v>0</v>
      </c>
      <c r="BA367" s="13">
        <f t="shared" si="876"/>
        <v>0</v>
      </c>
      <c r="BB367" s="13">
        <f t="shared" si="877"/>
        <v>1</v>
      </c>
      <c r="BC367" s="13">
        <f t="shared" si="878"/>
        <v>0</v>
      </c>
      <c r="BD367" s="13">
        <f t="shared" si="879"/>
        <v>0</v>
      </c>
      <c r="BE367" s="13">
        <f t="shared" si="880"/>
        <v>0</v>
      </c>
      <c r="BF367" s="13">
        <f t="shared" si="881"/>
        <v>0</v>
      </c>
      <c r="BG367" s="13">
        <f t="shared" si="882"/>
        <v>0</v>
      </c>
      <c r="BH367" s="13">
        <f t="shared" si="883"/>
        <v>0</v>
      </c>
      <c r="BI367" s="13">
        <f t="shared" si="884"/>
        <v>0</v>
      </c>
      <c r="BJ367" s="13">
        <f t="shared" si="885"/>
        <v>0</v>
      </c>
      <c r="BK367" s="13">
        <f t="shared" si="886"/>
        <v>0</v>
      </c>
      <c r="BL367" s="13">
        <f t="shared" si="887"/>
        <v>0</v>
      </c>
      <c r="BM367" s="13">
        <f t="shared" si="888"/>
        <v>0</v>
      </c>
      <c r="BN367" s="13">
        <f t="shared" si="889"/>
        <v>0</v>
      </c>
      <c r="BO367" s="13">
        <f t="shared" si="890"/>
        <v>0</v>
      </c>
      <c r="BP367" s="13">
        <f t="shared" si="891"/>
        <v>0</v>
      </c>
      <c r="BQ367" s="13">
        <f t="shared" si="892"/>
        <v>0</v>
      </c>
      <c r="BR367" s="13">
        <f t="shared" si="893"/>
        <v>0</v>
      </c>
      <c r="BS367" s="13">
        <f t="shared" si="894"/>
        <v>0</v>
      </c>
      <c r="BT367" s="13">
        <f t="shared" si="895"/>
        <v>0</v>
      </c>
      <c r="BU367" s="13">
        <f t="shared" si="896"/>
        <v>0</v>
      </c>
      <c r="BV367" s="13">
        <f t="shared" si="897"/>
        <v>0</v>
      </c>
      <c r="BW367" s="13">
        <f t="shared" si="898"/>
        <v>0</v>
      </c>
      <c r="BX367" s="13">
        <f t="shared" si="899"/>
        <v>0</v>
      </c>
      <c r="BY367" s="13">
        <f t="shared" si="900"/>
        <v>0</v>
      </c>
      <c r="BZ367" s="13">
        <f t="shared" si="901"/>
        <v>0</v>
      </c>
      <c r="CA367" s="13">
        <f t="shared" si="902"/>
        <v>0</v>
      </c>
      <c r="CB367" s="13">
        <f t="shared" si="903"/>
        <v>0</v>
      </c>
      <c r="CC367" s="13">
        <f t="shared" si="904"/>
        <v>0</v>
      </c>
      <c r="CD367" s="13">
        <f t="shared" si="905"/>
        <v>0</v>
      </c>
      <c r="CE367" s="13">
        <f t="shared" si="906"/>
        <v>0</v>
      </c>
      <c r="CF367" s="13">
        <f t="shared" si="907"/>
        <v>0</v>
      </c>
      <c r="CG367" s="13">
        <f t="shared" si="908"/>
        <v>0</v>
      </c>
      <c r="CH367" s="13">
        <f t="shared" si="909"/>
        <v>0</v>
      </c>
      <c r="CI367" s="13">
        <f t="shared" si="910"/>
        <v>0</v>
      </c>
      <c r="CJ367" s="13">
        <f t="shared" si="911"/>
        <v>0</v>
      </c>
      <c r="CK367" s="13">
        <f t="shared" si="912"/>
        <v>0</v>
      </c>
      <c r="CL367" s="13">
        <f t="shared" si="913"/>
        <v>0</v>
      </c>
      <c r="CM367" s="13">
        <f t="shared" si="914"/>
        <v>0</v>
      </c>
      <c r="CN367" s="13">
        <f t="shared" si="915"/>
        <v>0</v>
      </c>
      <c r="CO367" s="13">
        <f t="shared" si="916"/>
        <v>0</v>
      </c>
      <c r="CP367" s="13">
        <f t="shared" si="917"/>
        <v>0</v>
      </c>
      <c r="CQ367" s="13">
        <f t="shared" si="918"/>
        <v>0</v>
      </c>
      <c r="CR367" s="13">
        <f t="shared" si="919"/>
        <v>0</v>
      </c>
      <c r="CS367" s="13">
        <f t="shared" si="920"/>
        <v>0</v>
      </c>
      <c r="CT367" s="13">
        <f t="shared" si="921"/>
        <v>0</v>
      </c>
      <c r="CU367" s="13">
        <f t="shared" si="922"/>
        <v>0</v>
      </c>
      <c r="CV367" s="13">
        <f t="shared" si="923"/>
        <v>0</v>
      </c>
      <c r="CW367" s="13">
        <f t="shared" si="924"/>
        <v>0</v>
      </c>
      <c r="CX367" s="13">
        <f t="shared" si="925"/>
        <v>0</v>
      </c>
      <c r="CY367" s="13">
        <f t="shared" si="926"/>
        <v>0</v>
      </c>
      <c r="CZ367" s="13">
        <f t="shared" si="927"/>
        <v>0</v>
      </c>
      <c r="DA367" s="13">
        <f t="shared" si="928"/>
        <v>0</v>
      </c>
      <c r="DB367" s="13"/>
      <c r="DC367" s="13"/>
      <c r="DD367" s="13"/>
      <c r="DE367" s="13"/>
      <c r="DF367" s="13"/>
      <c r="DG367" s="13"/>
      <c r="DH367" s="13"/>
      <c r="DI367" s="13"/>
      <c r="DJ367" s="13"/>
      <c r="DK367" s="13"/>
      <c r="DL367" s="13"/>
      <c r="DM367" s="13"/>
      <c r="DN367" s="13"/>
      <c r="DO367" s="13"/>
      <c r="DP367" s="13"/>
      <c r="DQ367" s="13"/>
      <c r="DR367" s="13"/>
      <c r="DS367" s="13"/>
      <c r="DT367" s="13"/>
      <c r="DU367" s="13"/>
      <c r="DV367" s="13"/>
      <c r="DW367" s="13"/>
      <c r="DX367" s="13"/>
      <c r="DY367" s="13"/>
      <c r="DZ367" s="13"/>
      <c r="EA367" s="13"/>
      <c r="EB367" s="13"/>
      <c r="EC367" s="13"/>
      <c r="ED367" s="13"/>
      <c r="EE367" s="13"/>
      <c r="EF367" s="13"/>
      <c r="EG367" s="13"/>
      <c r="EH367" s="13"/>
      <c r="EI367" s="13"/>
      <c r="EJ367" s="13"/>
      <c r="EK367" s="13"/>
      <c r="EL367" s="13"/>
      <c r="EM367" s="13"/>
      <c r="EN367" s="13"/>
      <c r="EO367" s="13"/>
      <c r="EP367" s="13"/>
      <c r="EQ367" s="13"/>
      <c r="ER367" s="13"/>
      <c r="ES367" s="13"/>
      <c r="ET367" s="13"/>
      <c r="EU367" s="13"/>
      <c r="EV367" s="13"/>
      <c r="EW367" s="13"/>
      <c r="EX367" s="13"/>
      <c r="EY367" s="13"/>
      <c r="EZ367" s="13"/>
      <c r="FA367" s="13"/>
      <c r="FB367" s="13"/>
      <c r="FC367" s="13"/>
      <c r="FD367" s="13"/>
      <c r="FE367" s="13"/>
      <c r="FF367" s="13"/>
      <c r="FG367" s="13"/>
      <c r="FH367" s="13"/>
      <c r="FI367" s="13"/>
      <c r="FJ367" s="13"/>
      <c r="FK367" s="13"/>
      <c r="FL367" s="13"/>
      <c r="FM367" s="13"/>
      <c r="FN367" s="13"/>
      <c r="FO367" s="13"/>
      <c r="FP367" s="13"/>
      <c r="FQ367" s="13"/>
      <c r="FR367" s="13"/>
      <c r="FS367" s="13"/>
      <c r="FT367" s="13"/>
      <c r="FU367" s="13"/>
      <c r="FV367" s="13"/>
      <c r="FW367" s="13"/>
      <c r="FX367" s="13"/>
      <c r="FY367" s="13"/>
      <c r="FZ367" s="13"/>
      <c r="GA367" s="13"/>
      <c r="GB367" s="13"/>
      <c r="GC367" s="13"/>
      <c r="GD367" s="13"/>
      <c r="GE367" s="13"/>
      <c r="GF367" s="13"/>
      <c r="GG367" s="13"/>
      <c r="GH367" s="30">
        <f t="shared" si="930"/>
        <v>1</v>
      </c>
    </row>
    <row r="368" spans="1:190">
      <c r="A368" s="2">
        <f>'database including 834 studies'!A368</f>
        <v>367</v>
      </c>
      <c r="B368" s="2">
        <f>'database including 834 studies'!J368</f>
        <v>1</v>
      </c>
      <c r="C368" s="2">
        <f>'database including 834 studies'!K368</f>
        <v>2</v>
      </c>
      <c r="D368" s="2">
        <f>'database including 834 studies'!L368</f>
        <v>0</v>
      </c>
      <c r="E368" s="2">
        <f>'database including 834 studies'!M368</f>
        <v>1</v>
      </c>
      <c r="F368" s="2">
        <f>'database including 834 studies'!N368</f>
        <v>0</v>
      </c>
      <c r="G368" s="2">
        <f>'database including 834 studies'!O368</f>
        <v>0</v>
      </c>
      <c r="H368" s="2">
        <f>'database including 834 studies'!P368</f>
        <v>0</v>
      </c>
      <c r="I368" s="2">
        <f>'database including 834 studies'!Q368</f>
        <v>1</v>
      </c>
      <c r="J368" s="2">
        <f>'database including 834 studies'!R368</f>
        <v>2021</v>
      </c>
      <c r="V368" s="13">
        <f t="shared" si="845"/>
        <v>0</v>
      </c>
      <c r="W368" s="13">
        <f t="shared" si="846"/>
        <v>0</v>
      </c>
      <c r="X368" s="13">
        <f t="shared" si="847"/>
        <v>0</v>
      </c>
      <c r="Y368" s="13">
        <f t="shared" si="848"/>
        <v>0</v>
      </c>
      <c r="Z368" s="13">
        <f t="shared" si="849"/>
        <v>0</v>
      </c>
      <c r="AA368" s="13">
        <f t="shared" si="850"/>
        <v>0</v>
      </c>
      <c r="AB368" s="13">
        <f t="shared" si="851"/>
        <v>0</v>
      </c>
      <c r="AC368" s="13">
        <f t="shared" si="852"/>
        <v>0</v>
      </c>
      <c r="AD368" s="13">
        <f t="shared" si="853"/>
        <v>0</v>
      </c>
      <c r="AE368" s="13">
        <f t="shared" si="854"/>
        <v>0</v>
      </c>
      <c r="AF368" s="13">
        <f t="shared" si="855"/>
        <v>0</v>
      </c>
      <c r="AG368" s="13">
        <f t="shared" si="856"/>
        <v>0</v>
      </c>
      <c r="AH368" s="13">
        <f t="shared" si="857"/>
        <v>0</v>
      </c>
      <c r="AI368" s="13">
        <f t="shared" si="858"/>
        <v>0</v>
      </c>
      <c r="AJ368" s="13">
        <f t="shared" si="859"/>
        <v>0</v>
      </c>
      <c r="AK368" s="13">
        <f t="shared" si="860"/>
        <v>0</v>
      </c>
      <c r="AL368" s="13">
        <f t="shared" si="861"/>
        <v>0</v>
      </c>
      <c r="AM368" s="13">
        <f t="shared" si="862"/>
        <v>0</v>
      </c>
      <c r="AN368" s="13">
        <f t="shared" si="863"/>
        <v>0</v>
      </c>
      <c r="AO368" s="13">
        <f t="shared" si="864"/>
        <v>0</v>
      </c>
      <c r="AP368" s="13">
        <f t="shared" si="865"/>
        <v>0</v>
      </c>
      <c r="AQ368" s="13">
        <f t="shared" si="866"/>
        <v>0</v>
      </c>
      <c r="AR368" s="13">
        <f t="shared" si="867"/>
        <v>0</v>
      </c>
      <c r="AS368" s="13">
        <f t="shared" si="868"/>
        <v>0</v>
      </c>
      <c r="AT368" s="13">
        <f t="shared" si="869"/>
        <v>0</v>
      </c>
      <c r="AU368" s="13">
        <f t="shared" si="870"/>
        <v>0</v>
      </c>
      <c r="AV368" s="13">
        <f t="shared" si="871"/>
        <v>0</v>
      </c>
      <c r="AW368" s="13">
        <f t="shared" si="872"/>
        <v>0</v>
      </c>
      <c r="AX368" s="13">
        <f t="shared" si="873"/>
        <v>0</v>
      </c>
      <c r="AY368" s="13">
        <f t="shared" si="874"/>
        <v>0</v>
      </c>
      <c r="AZ368" s="13">
        <f t="shared" si="875"/>
        <v>0</v>
      </c>
      <c r="BA368" s="13">
        <f t="shared" si="876"/>
        <v>0</v>
      </c>
      <c r="BB368" s="13">
        <f t="shared" si="877"/>
        <v>0</v>
      </c>
      <c r="BC368" s="13">
        <f t="shared" si="878"/>
        <v>0</v>
      </c>
      <c r="BD368" s="13">
        <f t="shared" si="879"/>
        <v>1</v>
      </c>
      <c r="BE368" s="13">
        <f t="shared" si="880"/>
        <v>0</v>
      </c>
      <c r="BF368" s="13">
        <f t="shared" si="881"/>
        <v>0</v>
      </c>
      <c r="BG368" s="13">
        <f t="shared" si="882"/>
        <v>0</v>
      </c>
      <c r="BH368" s="13">
        <f t="shared" si="883"/>
        <v>0</v>
      </c>
      <c r="BI368" s="13">
        <f t="shared" si="884"/>
        <v>0</v>
      </c>
      <c r="BJ368" s="13">
        <f t="shared" si="885"/>
        <v>0</v>
      </c>
      <c r="BK368" s="13">
        <f t="shared" si="886"/>
        <v>0</v>
      </c>
      <c r="BL368" s="13">
        <f t="shared" si="887"/>
        <v>0</v>
      </c>
      <c r="BM368" s="13">
        <f t="shared" si="888"/>
        <v>0</v>
      </c>
      <c r="BN368" s="13">
        <f t="shared" si="889"/>
        <v>0</v>
      </c>
      <c r="BO368" s="13">
        <f t="shared" si="890"/>
        <v>0</v>
      </c>
      <c r="BP368" s="13">
        <f t="shared" si="891"/>
        <v>0</v>
      </c>
      <c r="BQ368" s="13">
        <f t="shared" si="892"/>
        <v>0</v>
      </c>
      <c r="BR368" s="13">
        <f t="shared" si="893"/>
        <v>0</v>
      </c>
      <c r="BS368" s="13">
        <f t="shared" si="894"/>
        <v>0</v>
      </c>
      <c r="BT368" s="13">
        <f t="shared" si="895"/>
        <v>0</v>
      </c>
      <c r="BU368" s="13">
        <f t="shared" si="896"/>
        <v>0</v>
      </c>
      <c r="BV368" s="13">
        <f t="shared" si="897"/>
        <v>0</v>
      </c>
      <c r="BW368" s="13">
        <f t="shared" si="898"/>
        <v>0</v>
      </c>
      <c r="BX368" s="13">
        <f t="shared" si="899"/>
        <v>0</v>
      </c>
      <c r="BY368" s="13">
        <f t="shared" si="900"/>
        <v>0</v>
      </c>
      <c r="BZ368" s="13">
        <f t="shared" si="901"/>
        <v>0</v>
      </c>
      <c r="CA368" s="13">
        <f t="shared" si="902"/>
        <v>0</v>
      </c>
      <c r="CB368" s="13">
        <f t="shared" si="903"/>
        <v>0</v>
      </c>
      <c r="CC368" s="13">
        <f t="shared" si="904"/>
        <v>0</v>
      </c>
      <c r="CD368" s="13">
        <f t="shared" si="905"/>
        <v>0</v>
      </c>
      <c r="CE368" s="13">
        <f t="shared" si="906"/>
        <v>0</v>
      </c>
      <c r="CF368" s="13">
        <f t="shared" si="907"/>
        <v>0</v>
      </c>
      <c r="CG368" s="13">
        <f t="shared" si="908"/>
        <v>0</v>
      </c>
      <c r="CH368" s="13">
        <f t="shared" si="909"/>
        <v>0</v>
      </c>
      <c r="CI368" s="13">
        <f t="shared" si="910"/>
        <v>0</v>
      </c>
      <c r="CJ368" s="13">
        <f t="shared" si="911"/>
        <v>0</v>
      </c>
      <c r="CK368" s="13">
        <f t="shared" si="912"/>
        <v>0</v>
      </c>
      <c r="CL368" s="13">
        <f t="shared" si="913"/>
        <v>0</v>
      </c>
      <c r="CM368" s="13">
        <f t="shared" si="914"/>
        <v>0</v>
      </c>
      <c r="CN368" s="13">
        <f t="shared" si="915"/>
        <v>0</v>
      </c>
      <c r="CO368" s="13">
        <f t="shared" si="916"/>
        <v>0</v>
      </c>
      <c r="CP368" s="13">
        <f t="shared" si="917"/>
        <v>0</v>
      </c>
      <c r="CQ368" s="13">
        <f t="shared" si="918"/>
        <v>0</v>
      </c>
      <c r="CR368" s="13">
        <f t="shared" si="919"/>
        <v>0</v>
      </c>
      <c r="CS368" s="13">
        <f t="shared" si="920"/>
        <v>0</v>
      </c>
      <c r="CT368" s="13">
        <f t="shared" si="921"/>
        <v>0</v>
      </c>
      <c r="CU368" s="13">
        <f t="shared" si="922"/>
        <v>0</v>
      </c>
      <c r="CV368" s="13">
        <f t="shared" si="923"/>
        <v>0</v>
      </c>
      <c r="CW368" s="13">
        <f t="shared" si="924"/>
        <v>0</v>
      </c>
      <c r="CX368" s="13">
        <f t="shared" si="925"/>
        <v>0</v>
      </c>
      <c r="CY368" s="13">
        <f t="shared" si="926"/>
        <v>0</v>
      </c>
      <c r="CZ368" s="13">
        <f t="shared" si="927"/>
        <v>0</v>
      </c>
      <c r="DA368" s="13">
        <f t="shared" si="928"/>
        <v>0</v>
      </c>
      <c r="DB368" s="13"/>
      <c r="DC368" s="13"/>
      <c r="DD368" s="13"/>
      <c r="DE368" s="13"/>
      <c r="DF368" s="13"/>
      <c r="DG368" s="13"/>
      <c r="DH368" s="13"/>
      <c r="DI368" s="13"/>
      <c r="DJ368" s="13"/>
      <c r="DK368" s="13"/>
      <c r="DL368" s="13"/>
      <c r="DM368" s="13"/>
      <c r="DN368" s="13"/>
      <c r="DO368" s="13"/>
      <c r="DP368" s="13"/>
      <c r="DQ368" s="13"/>
      <c r="DR368" s="13"/>
      <c r="DS368" s="13"/>
      <c r="DT368" s="13"/>
      <c r="DU368" s="13"/>
      <c r="DV368" s="13"/>
      <c r="DW368" s="13"/>
      <c r="DX368" s="13"/>
      <c r="DY368" s="13"/>
      <c r="DZ368" s="13"/>
      <c r="EA368" s="13"/>
      <c r="EB368" s="13"/>
      <c r="EC368" s="13"/>
      <c r="ED368" s="13"/>
      <c r="EE368" s="13"/>
      <c r="EF368" s="13"/>
      <c r="EG368" s="13"/>
      <c r="EH368" s="13"/>
      <c r="EI368" s="13"/>
      <c r="EJ368" s="13"/>
      <c r="EK368" s="13"/>
      <c r="EL368" s="13"/>
      <c r="EM368" s="13"/>
      <c r="EN368" s="13"/>
      <c r="EO368" s="13"/>
      <c r="EP368" s="13"/>
      <c r="EQ368" s="13"/>
      <c r="ER368" s="13"/>
      <c r="ES368" s="13"/>
      <c r="ET368" s="13"/>
      <c r="EU368" s="13"/>
      <c r="EV368" s="13"/>
      <c r="EW368" s="13"/>
      <c r="EX368" s="13"/>
      <c r="EY368" s="13"/>
      <c r="EZ368" s="13"/>
      <c r="FA368" s="13"/>
      <c r="FB368" s="13"/>
      <c r="FC368" s="13"/>
      <c r="FD368" s="13"/>
      <c r="FE368" s="13"/>
      <c r="FF368" s="13"/>
      <c r="FG368" s="13"/>
      <c r="FH368" s="13"/>
      <c r="FI368" s="13"/>
      <c r="FJ368" s="13"/>
      <c r="FK368" s="13"/>
      <c r="FL368" s="13"/>
      <c r="FM368" s="13"/>
      <c r="FN368" s="13"/>
      <c r="FO368" s="13"/>
      <c r="FP368" s="13"/>
      <c r="FQ368" s="13"/>
      <c r="FR368" s="13"/>
      <c r="FS368" s="13"/>
      <c r="FT368" s="13"/>
      <c r="FU368" s="13"/>
      <c r="FV368" s="13"/>
      <c r="FW368" s="13"/>
      <c r="FX368" s="13"/>
      <c r="FY368" s="13"/>
      <c r="FZ368" s="13"/>
      <c r="GA368" s="13"/>
      <c r="GB368" s="13"/>
      <c r="GC368" s="13"/>
      <c r="GD368" s="13"/>
      <c r="GE368" s="13"/>
      <c r="GF368" s="13"/>
      <c r="GG368" s="13"/>
      <c r="GH368" s="30">
        <f t="shared" si="930"/>
        <v>1</v>
      </c>
    </row>
    <row r="369" spans="1:190">
      <c r="A369" s="2">
        <f>'database including 834 studies'!A369</f>
        <v>368</v>
      </c>
      <c r="B369" s="2">
        <f>'database including 834 studies'!J369</f>
        <v>1</v>
      </c>
      <c r="C369" s="2">
        <f>'database including 834 studies'!K369</f>
        <v>2</v>
      </c>
      <c r="D369" s="2">
        <f>'database including 834 studies'!L369</f>
        <v>0</v>
      </c>
      <c r="E369" s="2">
        <f>'database including 834 studies'!M369</f>
        <v>1</v>
      </c>
      <c r="F369" s="2">
        <f>'database including 834 studies'!N369</f>
        <v>0</v>
      </c>
      <c r="G369" s="2">
        <f>'database including 834 studies'!O369</f>
        <v>1</v>
      </c>
      <c r="H369" s="2">
        <f>'database including 834 studies'!P369</f>
        <v>0</v>
      </c>
      <c r="I369" s="2">
        <f>'database including 834 studies'!Q369</f>
        <v>0</v>
      </c>
      <c r="J369" s="2">
        <f>'database including 834 studies'!R369</f>
        <v>2022</v>
      </c>
      <c r="V369" s="13">
        <f t="shared" si="845"/>
        <v>0</v>
      </c>
      <c r="W369" s="13">
        <f t="shared" si="846"/>
        <v>0</v>
      </c>
      <c r="X369" s="13">
        <f t="shared" si="847"/>
        <v>0</v>
      </c>
      <c r="Y369" s="13">
        <f t="shared" si="848"/>
        <v>0</v>
      </c>
      <c r="Z369" s="13">
        <f t="shared" si="849"/>
        <v>0</v>
      </c>
      <c r="AA369" s="13">
        <f t="shared" si="850"/>
        <v>0</v>
      </c>
      <c r="AB369" s="13">
        <f t="shared" si="851"/>
        <v>0</v>
      </c>
      <c r="AC369" s="13">
        <f t="shared" si="852"/>
        <v>0</v>
      </c>
      <c r="AD369" s="13">
        <f t="shared" si="853"/>
        <v>0</v>
      </c>
      <c r="AE369" s="13">
        <f t="shared" si="854"/>
        <v>0</v>
      </c>
      <c r="AF369" s="13">
        <f t="shared" si="855"/>
        <v>0</v>
      </c>
      <c r="AG369" s="13">
        <f t="shared" si="856"/>
        <v>0</v>
      </c>
      <c r="AH369" s="13">
        <f t="shared" si="857"/>
        <v>0</v>
      </c>
      <c r="AI369" s="13">
        <f t="shared" si="858"/>
        <v>0</v>
      </c>
      <c r="AJ369" s="13">
        <f t="shared" si="859"/>
        <v>0</v>
      </c>
      <c r="AK369" s="13">
        <f t="shared" si="860"/>
        <v>0</v>
      </c>
      <c r="AL369" s="13">
        <f t="shared" si="861"/>
        <v>0</v>
      </c>
      <c r="AM369" s="13">
        <f t="shared" si="862"/>
        <v>0</v>
      </c>
      <c r="AN369" s="13">
        <f t="shared" si="863"/>
        <v>0</v>
      </c>
      <c r="AO369" s="13">
        <f t="shared" si="864"/>
        <v>0</v>
      </c>
      <c r="AP369" s="13">
        <f t="shared" si="865"/>
        <v>0</v>
      </c>
      <c r="AQ369" s="13">
        <f t="shared" si="866"/>
        <v>0</v>
      </c>
      <c r="AR369" s="13">
        <f t="shared" si="867"/>
        <v>0</v>
      </c>
      <c r="AS369" s="13">
        <f t="shared" si="868"/>
        <v>0</v>
      </c>
      <c r="AT369" s="13">
        <f t="shared" si="869"/>
        <v>0</v>
      </c>
      <c r="AU369" s="13">
        <f t="shared" si="870"/>
        <v>0</v>
      </c>
      <c r="AV369" s="13">
        <f t="shared" si="871"/>
        <v>0</v>
      </c>
      <c r="AW369" s="13">
        <f t="shared" si="872"/>
        <v>0</v>
      </c>
      <c r="AX369" s="13">
        <f t="shared" si="873"/>
        <v>0</v>
      </c>
      <c r="AY369" s="13">
        <f t="shared" si="874"/>
        <v>0</v>
      </c>
      <c r="AZ369" s="13">
        <f t="shared" si="875"/>
        <v>0</v>
      </c>
      <c r="BA369" s="13">
        <f t="shared" si="876"/>
        <v>0</v>
      </c>
      <c r="BB369" s="13">
        <f t="shared" si="877"/>
        <v>0</v>
      </c>
      <c r="BC369" s="13">
        <f t="shared" si="878"/>
        <v>0</v>
      </c>
      <c r="BD369" s="13">
        <f t="shared" si="879"/>
        <v>0</v>
      </c>
      <c r="BE369" s="13">
        <f t="shared" si="880"/>
        <v>1</v>
      </c>
      <c r="BF369" s="13">
        <f t="shared" si="881"/>
        <v>0</v>
      </c>
      <c r="BG369" s="13">
        <f t="shared" si="882"/>
        <v>0</v>
      </c>
      <c r="BH369" s="13">
        <f t="shared" si="883"/>
        <v>0</v>
      </c>
      <c r="BI369" s="13">
        <f t="shared" si="884"/>
        <v>0</v>
      </c>
      <c r="BJ369" s="13">
        <f t="shared" si="885"/>
        <v>0</v>
      </c>
      <c r="BK369" s="13">
        <f t="shared" si="886"/>
        <v>0</v>
      </c>
      <c r="BL369" s="13">
        <f t="shared" si="887"/>
        <v>0</v>
      </c>
      <c r="BM369" s="13">
        <f t="shared" si="888"/>
        <v>0</v>
      </c>
      <c r="BN369" s="13">
        <f t="shared" si="889"/>
        <v>0</v>
      </c>
      <c r="BO369" s="13">
        <f t="shared" si="890"/>
        <v>0</v>
      </c>
      <c r="BP369" s="13">
        <f t="shared" si="891"/>
        <v>0</v>
      </c>
      <c r="BQ369" s="13">
        <f t="shared" si="892"/>
        <v>0</v>
      </c>
      <c r="BR369" s="13">
        <f t="shared" si="893"/>
        <v>0</v>
      </c>
      <c r="BS369" s="13">
        <f t="shared" si="894"/>
        <v>0</v>
      </c>
      <c r="BT369" s="13">
        <f t="shared" si="895"/>
        <v>0</v>
      </c>
      <c r="BU369" s="13">
        <f t="shared" si="896"/>
        <v>0</v>
      </c>
      <c r="BV369" s="13">
        <f t="shared" si="897"/>
        <v>0</v>
      </c>
      <c r="BW369" s="13">
        <f t="shared" si="898"/>
        <v>0</v>
      </c>
      <c r="BX369" s="13">
        <f t="shared" si="899"/>
        <v>0</v>
      </c>
      <c r="BY369" s="13">
        <f t="shared" si="900"/>
        <v>0</v>
      </c>
      <c r="BZ369" s="13">
        <f t="shared" si="901"/>
        <v>0</v>
      </c>
      <c r="CA369" s="13">
        <f t="shared" si="902"/>
        <v>0</v>
      </c>
      <c r="CB369" s="13">
        <f t="shared" si="903"/>
        <v>0</v>
      </c>
      <c r="CC369" s="13">
        <f t="shared" si="904"/>
        <v>0</v>
      </c>
      <c r="CD369" s="13">
        <f t="shared" si="905"/>
        <v>0</v>
      </c>
      <c r="CE369" s="13">
        <f t="shared" si="906"/>
        <v>0</v>
      </c>
      <c r="CF369" s="13">
        <f t="shared" si="907"/>
        <v>0</v>
      </c>
      <c r="CG369" s="13">
        <f t="shared" si="908"/>
        <v>0</v>
      </c>
      <c r="CH369" s="13">
        <f t="shared" si="909"/>
        <v>0</v>
      </c>
      <c r="CI369" s="13">
        <f t="shared" si="910"/>
        <v>0</v>
      </c>
      <c r="CJ369" s="13">
        <f t="shared" si="911"/>
        <v>0</v>
      </c>
      <c r="CK369" s="13">
        <f t="shared" si="912"/>
        <v>0</v>
      </c>
      <c r="CL369" s="13">
        <f t="shared" si="913"/>
        <v>0</v>
      </c>
      <c r="CM369" s="13">
        <f t="shared" si="914"/>
        <v>0</v>
      </c>
      <c r="CN369" s="13">
        <f t="shared" si="915"/>
        <v>0</v>
      </c>
      <c r="CO369" s="13">
        <f t="shared" si="916"/>
        <v>0</v>
      </c>
      <c r="CP369" s="13">
        <f t="shared" si="917"/>
        <v>0</v>
      </c>
      <c r="CQ369" s="13">
        <f t="shared" si="918"/>
        <v>0</v>
      </c>
      <c r="CR369" s="13">
        <f t="shared" si="919"/>
        <v>0</v>
      </c>
      <c r="CS369" s="13">
        <f t="shared" si="920"/>
        <v>0</v>
      </c>
      <c r="CT369" s="13">
        <f t="shared" si="921"/>
        <v>0</v>
      </c>
      <c r="CU369" s="13">
        <f t="shared" si="922"/>
        <v>0</v>
      </c>
      <c r="CV369" s="13">
        <f t="shared" si="923"/>
        <v>0</v>
      </c>
      <c r="CW369" s="13">
        <f t="shared" si="924"/>
        <v>0</v>
      </c>
      <c r="CX369" s="13">
        <f t="shared" si="925"/>
        <v>0</v>
      </c>
      <c r="CY369" s="13">
        <f t="shared" si="926"/>
        <v>0</v>
      </c>
      <c r="CZ369" s="13">
        <f t="shared" si="927"/>
        <v>0</v>
      </c>
      <c r="DA369" s="13">
        <f t="shared" si="928"/>
        <v>0</v>
      </c>
      <c r="DB369" s="13"/>
      <c r="DC369" s="13"/>
      <c r="DD369" s="13"/>
      <c r="DE369" s="13"/>
      <c r="DF369" s="13"/>
      <c r="DG369" s="13"/>
      <c r="DH369" s="13"/>
      <c r="DI369" s="13"/>
      <c r="DJ369" s="13"/>
      <c r="DK369" s="13"/>
      <c r="DL369" s="13"/>
      <c r="DM369" s="13"/>
      <c r="DN369" s="13"/>
      <c r="DO369" s="13"/>
      <c r="DP369" s="13"/>
      <c r="DQ369" s="13"/>
      <c r="DR369" s="13"/>
      <c r="DS369" s="13"/>
      <c r="DT369" s="13"/>
      <c r="DU369" s="13"/>
      <c r="DV369" s="13"/>
      <c r="DW369" s="13"/>
      <c r="DX369" s="13"/>
      <c r="DY369" s="13"/>
      <c r="DZ369" s="13"/>
      <c r="EA369" s="13"/>
      <c r="EB369" s="13"/>
      <c r="EC369" s="13"/>
      <c r="ED369" s="13"/>
      <c r="EE369" s="13"/>
      <c r="EF369" s="13"/>
      <c r="EG369" s="13"/>
      <c r="EH369" s="13"/>
      <c r="EI369" s="13"/>
      <c r="EJ369" s="13"/>
      <c r="EK369" s="13"/>
      <c r="EL369" s="13"/>
      <c r="EM369" s="13"/>
      <c r="EN369" s="13"/>
      <c r="EO369" s="13"/>
      <c r="EP369" s="13"/>
      <c r="EQ369" s="13"/>
      <c r="ER369" s="13"/>
      <c r="ES369" s="13"/>
      <c r="ET369" s="13"/>
      <c r="EU369" s="13"/>
      <c r="EV369" s="13"/>
      <c r="EW369" s="13"/>
      <c r="EX369" s="13"/>
      <c r="EY369" s="13"/>
      <c r="EZ369" s="13"/>
      <c r="FA369" s="13"/>
      <c r="FB369" s="13"/>
      <c r="FC369" s="13"/>
      <c r="FD369" s="13"/>
      <c r="FE369" s="13"/>
      <c r="FF369" s="13"/>
      <c r="FG369" s="13"/>
      <c r="FH369" s="13"/>
      <c r="FI369" s="13"/>
      <c r="FJ369" s="13"/>
      <c r="FK369" s="13"/>
      <c r="FL369" s="13"/>
      <c r="FM369" s="13"/>
      <c r="FN369" s="13"/>
      <c r="FO369" s="13"/>
      <c r="FP369" s="13"/>
      <c r="FQ369" s="13"/>
      <c r="FR369" s="13"/>
      <c r="FS369" s="13"/>
      <c r="FT369" s="13"/>
      <c r="FU369" s="13"/>
      <c r="FV369" s="13"/>
      <c r="FW369" s="13"/>
      <c r="FX369" s="13"/>
      <c r="FY369" s="13"/>
      <c r="FZ369" s="13"/>
      <c r="GA369" s="13"/>
      <c r="GB369" s="13"/>
      <c r="GC369" s="13"/>
      <c r="GD369" s="13"/>
      <c r="GE369" s="13"/>
      <c r="GF369" s="13"/>
      <c r="GG369" s="13"/>
      <c r="GH369" s="30">
        <f t="shared" si="930"/>
        <v>1</v>
      </c>
    </row>
    <row r="370" spans="1:190">
      <c r="A370" s="2">
        <f>'database including 834 studies'!A370</f>
        <v>369</v>
      </c>
      <c r="B370" s="2">
        <f>'database including 834 studies'!J370</f>
        <v>1</v>
      </c>
      <c r="C370" s="2">
        <f>'database including 834 studies'!K370</f>
        <v>2</v>
      </c>
      <c r="D370" s="2">
        <f>'database including 834 studies'!L370</f>
        <v>0</v>
      </c>
      <c r="E370" s="2">
        <f>'database including 834 studies'!M370</f>
        <v>1</v>
      </c>
      <c r="F370" s="2">
        <f>'database including 834 studies'!N370</f>
        <v>1</v>
      </c>
      <c r="G370" s="2">
        <f>'database including 834 studies'!O370</f>
        <v>0</v>
      </c>
      <c r="H370" s="2">
        <f>'database including 834 studies'!P370</f>
        <v>0</v>
      </c>
      <c r="I370" s="2">
        <f>'database including 834 studies'!Q370</f>
        <v>0</v>
      </c>
      <c r="J370" s="2">
        <f>'database including 834 studies'!R370</f>
        <v>2022</v>
      </c>
      <c r="V370" s="13">
        <f t="shared" si="845"/>
        <v>0</v>
      </c>
      <c r="W370" s="13">
        <f t="shared" si="846"/>
        <v>0</v>
      </c>
      <c r="X370" s="13">
        <f t="shared" si="847"/>
        <v>0</v>
      </c>
      <c r="Y370" s="13">
        <f t="shared" si="848"/>
        <v>0</v>
      </c>
      <c r="Z370" s="13">
        <f t="shared" si="849"/>
        <v>0</v>
      </c>
      <c r="AA370" s="13">
        <f t="shared" si="850"/>
        <v>0</v>
      </c>
      <c r="AB370" s="13">
        <f t="shared" si="851"/>
        <v>0</v>
      </c>
      <c r="AC370" s="13">
        <f t="shared" si="852"/>
        <v>0</v>
      </c>
      <c r="AD370" s="13">
        <f t="shared" si="853"/>
        <v>0</v>
      </c>
      <c r="AE370" s="13">
        <f t="shared" si="854"/>
        <v>0</v>
      </c>
      <c r="AF370" s="13">
        <f t="shared" si="855"/>
        <v>0</v>
      </c>
      <c r="AG370" s="13">
        <f t="shared" si="856"/>
        <v>0</v>
      </c>
      <c r="AH370" s="13">
        <f t="shared" si="857"/>
        <v>0</v>
      </c>
      <c r="AI370" s="13">
        <f t="shared" si="858"/>
        <v>0</v>
      </c>
      <c r="AJ370" s="13">
        <f t="shared" si="859"/>
        <v>0</v>
      </c>
      <c r="AK370" s="13">
        <f t="shared" si="860"/>
        <v>0</v>
      </c>
      <c r="AL370" s="13">
        <f t="shared" si="861"/>
        <v>0</v>
      </c>
      <c r="AM370" s="13">
        <f t="shared" si="862"/>
        <v>0</v>
      </c>
      <c r="AN370" s="13">
        <f t="shared" si="863"/>
        <v>0</v>
      </c>
      <c r="AO370" s="13">
        <f t="shared" si="864"/>
        <v>0</v>
      </c>
      <c r="AP370" s="13">
        <f t="shared" si="865"/>
        <v>0</v>
      </c>
      <c r="AQ370" s="13">
        <f t="shared" si="866"/>
        <v>0</v>
      </c>
      <c r="AR370" s="13">
        <f t="shared" si="867"/>
        <v>0</v>
      </c>
      <c r="AS370" s="13">
        <f t="shared" si="868"/>
        <v>0</v>
      </c>
      <c r="AT370" s="13">
        <f t="shared" si="869"/>
        <v>0</v>
      </c>
      <c r="AU370" s="13">
        <f t="shared" si="870"/>
        <v>0</v>
      </c>
      <c r="AV370" s="13">
        <f t="shared" si="871"/>
        <v>0</v>
      </c>
      <c r="AW370" s="13">
        <f t="shared" si="872"/>
        <v>0</v>
      </c>
      <c r="AX370" s="13">
        <f t="shared" si="873"/>
        <v>0</v>
      </c>
      <c r="AY370" s="13">
        <f t="shared" si="874"/>
        <v>0</v>
      </c>
      <c r="AZ370" s="13">
        <f t="shared" si="875"/>
        <v>0</v>
      </c>
      <c r="BA370" s="13">
        <f t="shared" si="876"/>
        <v>0</v>
      </c>
      <c r="BB370" s="13">
        <f t="shared" si="877"/>
        <v>0</v>
      </c>
      <c r="BC370" s="13">
        <f t="shared" si="878"/>
        <v>0</v>
      </c>
      <c r="BD370" s="13">
        <f t="shared" si="879"/>
        <v>0</v>
      </c>
      <c r="BE370" s="13">
        <f t="shared" si="880"/>
        <v>1</v>
      </c>
      <c r="BF370" s="13">
        <f t="shared" si="881"/>
        <v>0</v>
      </c>
      <c r="BG370" s="13">
        <f t="shared" si="882"/>
        <v>0</v>
      </c>
      <c r="BH370" s="13">
        <f t="shared" si="883"/>
        <v>0</v>
      </c>
      <c r="BI370" s="13">
        <f t="shared" si="884"/>
        <v>0</v>
      </c>
      <c r="BJ370" s="13">
        <f t="shared" si="885"/>
        <v>0</v>
      </c>
      <c r="BK370" s="13">
        <f t="shared" si="886"/>
        <v>0</v>
      </c>
      <c r="BL370" s="13">
        <f t="shared" si="887"/>
        <v>0</v>
      </c>
      <c r="BM370" s="13">
        <f t="shared" si="888"/>
        <v>0</v>
      </c>
      <c r="BN370" s="13">
        <f t="shared" si="889"/>
        <v>0</v>
      </c>
      <c r="BO370" s="13">
        <f t="shared" si="890"/>
        <v>0</v>
      </c>
      <c r="BP370" s="13">
        <f t="shared" si="891"/>
        <v>0</v>
      </c>
      <c r="BQ370" s="13">
        <f t="shared" si="892"/>
        <v>0</v>
      </c>
      <c r="BR370" s="13">
        <f t="shared" si="893"/>
        <v>0</v>
      </c>
      <c r="BS370" s="13">
        <f t="shared" si="894"/>
        <v>0</v>
      </c>
      <c r="BT370" s="13">
        <f t="shared" si="895"/>
        <v>0</v>
      </c>
      <c r="BU370" s="13">
        <f t="shared" si="896"/>
        <v>0</v>
      </c>
      <c r="BV370" s="13">
        <f t="shared" si="897"/>
        <v>0</v>
      </c>
      <c r="BW370" s="13">
        <f t="shared" si="898"/>
        <v>0</v>
      </c>
      <c r="BX370" s="13">
        <f t="shared" si="899"/>
        <v>0</v>
      </c>
      <c r="BY370" s="13">
        <f t="shared" si="900"/>
        <v>0</v>
      </c>
      <c r="BZ370" s="13">
        <f t="shared" si="901"/>
        <v>0</v>
      </c>
      <c r="CA370" s="13">
        <f t="shared" si="902"/>
        <v>0</v>
      </c>
      <c r="CB370" s="13">
        <f t="shared" si="903"/>
        <v>0</v>
      </c>
      <c r="CC370" s="13">
        <f t="shared" si="904"/>
        <v>0</v>
      </c>
      <c r="CD370" s="13">
        <f t="shared" si="905"/>
        <v>0</v>
      </c>
      <c r="CE370" s="13">
        <f t="shared" si="906"/>
        <v>0</v>
      </c>
      <c r="CF370" s="13">
        <f t="shared" si="907"/>
        <v>0</v>
      </c>
      <c r="CG370" s="13">
        <f t="shared" si="908"/>
        <v>0</v>
      </c>
      <c r="CH370" s="13">
        <f t="shared" si="909"/>
        <v>0</v>
      </c>
      <c r="CI370" s="13">
        <f t="shared" si="910"/>
        <v>0</v>
      </c>
      <c r="CJ370" s="13">
        <f t="shared" si="911"/>
        <v>0</v>
      </c>
      <c r="CK370" s="13">
        <f t="shared" si="912"/>
        <v>0</v>
      </c>
      <c r="CL370" s="13">
        <f t="shared" si="913"/>
        <v>0</v>
      </c>
      <c r="CM370" s="13">
        <f t="shared" si="914"/>
        <v>0</v>
      </c>
      <c r="CN370" s="13">
        <f t="shared" si="915"/>
        <v>0</v>
      </c>
      <c r="CO370" s="13">
        <f t="shared" si="916"/>
        <v>0</v>
      </c>
      <c r="CP370" s="13">
        <f t="shared" si="917"/>
        <v>0</v>
      </c>
      <c r="CQ370" s="13">
        <f t="shared" si="918"/>
        <v>0</v>
      </c>
      <c r="CR370" s="13">
        <f t="shared" si="919"/>
        <v>0</v>
      </c>
      <c r="CS370" s="13">
        <f t="shared" si="920"/>
        <v>0</v>
      </c>
      <c r="CT370" s="13">
        <f t="shared" si="921"/>
        <v>0</v>
      </c>
      <c r="CU370" s="13">
        <f t="shared" si="922"/>
        <v>0</v>
      </c>
      <c r="CV370" s="13">
        <f t="shared" si="923"/>
        <v>0</v>
      </c>
      <c r="CW370" s="13">
        <f t="shared" si="924"/>
        <v>0</v>
      </c>
      <c r="CX370" s="13">
        <f t="shared" si="925"/>
        <v>0</v>
      </c>
      <c r="CY370" s="13">
        <f t="shared" si="926"/>
        <v>0</v>
      </c>
      <c r="CZ370" s="13">
        <f t="shared" si="927"/>
        <v>0</v>
      </c>
      <c r="DA370" s="13">
        <f t="shared" si="928"/>
        <v>0</v>
      </c>
      <c r="DB370" s="13"/>
      <c r="DC370" s="13"/>
      <c r="DD370" s="13"/>
      <c r="DE370" s="13"/>
      <c r="DF370" s="13"/>
      <c r="DG370" s="13"/>
      <c r="DH370" s="13"/>
      <c r="DI370" s="13"/>
      <c r="DJ370" s="13"/>
      <c r="DK370" s="13"/>
      <c r="DL370" s="13"/>
      <c r="DM370" s="13"/>
      <c r="DN370" s="13"/>
      <c r="DO370" s="13"/>
      <c r="DP370" s="13"/>
      <c r="DQ370" s="13"/>
      <c r="DR370" s="13"/>
      <c r="DS370" s="13"/>
      <c r="DT370" s="13"/>
      <c r="DU370" s="13"/>
      <c r="DV370" s="13"/>
      <c r="DW370" s="13"/>
      <c r="DX370" s="13"/>
      <c r="DY370" s="13"/>
      <c r="DZ370" s="13"/>
      <c r="EA370" s="13"/>
      <c r="EB370" s="13"/>
      <c r="EC370" s="13"/>
      <c r="ED370" s="13"/>
      <c r="EE370" s="13"/>
      <c r="EF370" s="13"/>
      <c r="EG370" s="13"/>
      <c r="EH370" s="13"/>
      <c r="EI370" s="13"/>
      <c r="EJ370" s="13"/>
      <c r="EK370" s="13"/>
      <c r="EL370" s="13"/>
      <c r="EM370" s="13"/>
      <c r="EN370" s="13"/>
      <c r="EO370" s="13"/>
      <c r="EP370" s="13"/>
      <c r="EQ370" s="13"/>
      <c r="ER370" s="13"/>
      <c r="ES370" s="13"/>
      <c r="ET370" s="13"/>
      <c r="EU370" s="13"/>
      <c r="EV370" s="13"/>
      <c r="EW370" s="13"/>
      <c r="EX370" s="13"/>
      <c r="EY370" s="13"/>
      <c r="EZ370" s="13"/>
      <c r="FA370" s="13"/>
      <c r="FB370" s="13"/>
      <c r="FC370" s="13"/>
      <c r="FD370" s="13"/>
      <c r="FE370" s="13"/>
      <c r="FF370" s="13"/>
      <c r="FG370" s="13"/>
      <c r="FH370" s="13"/>
      <c r="FI370" s="13"/>
      <c r="FJ370" s="13"/>
      <c r="FK370" s="13"/>
      <c r="FL370" s="13"/>
      <c r="FM370" s="13"/>
      <c r="FN370" s="13"/>
      <c r="FO370" s="13"/>
      <c r="FP370" s="13"/>
      <c r="FQ370" s="13"/>
      <c r="FR370" s="13"/>
      <c r="FS370" s="13"/>
      <c r="FT370" s="13"/>
      <c r="FU370" s="13"/>
      <c r="FV370" s="13"/>
      <c r="FW370" s="13"/>
      <c r="FX370" s="13"/>
      <c r="FY370" s="13"/>
      <c r="FZ370" s="13"/>
      <c r="GA370" s="13"/>
      <c r="GB370" s="13"/>
      <c r="GC370" s="13"/>
      <c r="GD370" s="13"/>
      <c r="GE370" s="13"/>
      <c r="GF370" s="13"/>
      <c r="GG370" s="13"/>
      <c r="GH370" s="30">
        <f t="shared" si="930"/>
        <v>1</v>
      </c>
    </row>
    <row r="371" spans="1:190">
      <c r="A371" s="2">
        <f>'database including 834 studies'!A371</f>
        <v>370</v>
      </c>
      <c r="B371" s="2">
        <f>'database including 834 studies'!J371</f>
        <v>1</v>
      </c>
      <c r="C371" s="2">
        <f>'database including 834 studies'!K371</f>
        <v>2</v>
      </c>
      <c r="D371" s="2">
        <f>'database including 834 studies'!L371</f>
        <v>1</v>
      </c>
      <c r="E371" s="2">
        <f>'database including 834 studies'!M371</f>
        <v>1</v>
      </c>
      <c r="F371" s="2">
        <f>'database including 834 studies'!N371</f>
        <v>0</v>
      </c>
      <c r="G371" s="2">
        <f>'database including 834 studies'!O371</f>
        <v>0</v>
      </c>
      <c r="H371" s="2">
        <f>'database including 834 studies'!P371</f>
        <v>0</v>
      </c>
      <c r="I371" s="2">
        <f>'database including 834 studies'!Q371</f>
        <v>0</v>
      </c>
      <c r="J371" s="2">
        <f>'database including 834 studies'!R371</f>
        <v>2022</v>
      </c>
      <c r="V371" s="13">
        <f t="shared" si="845"/>
        <v>0</v>
      </c>
      <c r="W371" s="13">
        <f t="shared" si="846"/>
        <v>0</v>
      </c>
      <c r="X371" s="13">
        <f t="shared" si="847"/>
        <v>0</v>
      </c>
      <c r="Y371" s="13">
        <f t="shared" si="848"/>
        <v>0</v>
      </c>
      <c r="Z371" s="13">
        <f t="shared" si="849"/>
        <v>0</v>
      </c>
      <c r="AA371" s="13">
        <f t="shared" si="850"/>
        <v>0</v>
      </c>
      <c r="AB371" s="13">
        <f t="shared" si="851"/>
        <v>0</v>
      </c>
      <c r="AC371" s="13">
        <f t="shared" si="852"/>
        <v>0</v>
      </c>
      <c r="AD371" s="13">
        <f t="shared" si="853"/>
        <v>0</v>
      </c>
      <c r="AE371" s="13">
        <f t="shared" si="854"/>
        <v>0</v>
      </c>
      <c r="AF371" s="13">
        <f t="shared" si="855"/>
        <v>0</v>
      </c>
      <c r="AG371" s="13">
        <f t="shared" si="856"/>
        <v>0</v>
      </c>
      <c r="AH371" s="13">
        <f t="shared" si="857"/>
        <v>0</v>
      </c>
      <c r="AI371" s="13">
        <f t="shared" si="858"/>
        <v>0</v>
      </c>
      <c r="AJ371" s="13">
        <f t="shared" si="859"/>
        <v>0</v>
      </c>
      <c r="AK371" s="13">
        <f t="shared" si="860"/>
        <v>0</v>
      </c>
      <c r="AL371" s="13">
        <f t="shared" si="861"/>
        <v>0</v>
      </c>
      <c r="AM371" s="13">
        <f t="shared" si="862"/>
        <v>0</v>
      </c>
      <c r="AN371" s="13">
        <f t="shared" si="863"/>
        <v>0</v>
      </c>
      <c r="AO371" s="13">
        <f t="shared" si="864"/>
        <v>0</v>
      </c>
      <c r="AP371" s="13">
        <f t="shared" si="865"/>
        <v>0</v>
      </c>
      <c r="AQ371" s="13">
        <f t="shared" si="866"/>
        <v>0</v>
      </c>
      <c r="AR371" s="13">
        <f t="shared" si="867"/>
        <v>0</v>
      </c>
      <c r="AS371" s="13">
        <f t="shared" si="868"/>
        <v>0</v>
      </c>
      <c r="AT371" s="13">
        <f t="shared" si="869"/>
        <v>0</v>
      </c>
      <c r="AU371" s="13">
        <f t="shared" si="870"/>
        <v>0</v>
      </c>
      <c r="AV371" s="13">
        <f t="shared" si="871"/>
        <v>0</v>
      </c>
      <c r="AW371" s="13">
        <f t="shared" si="872"/>
        <v>0</v>
      </c>
      <c r="AX371" s="13">
        <f t="shared" si="873"/>
        <v>0</v>
      </c>
      <c r="AY371" s="13">
        <f t="shared" si="874"/>
        <v>0</v>
      </c>
      <c r="AZ371" s="13">
        <f t="shared" si="875"/>
        <v>0</v>
      </c>
      <c r="BA371" s="13">
        <f t="shared" si="876"/>
        <v>0</v>
      </c>
      <c r="BB371" s="13">
        <f t="shared" si="877"/>
        <v>0</v>
      </c>
      <c r="BC371" s="13">
        <f t="shared" si="878"/>
        <v>0</v>
      </c>
      <c r="BD371" s="13">
        <f t="shared" si="879"/>
        <v>0</v>
      </c>
      <c r="BE371" s="13">
        <f t="shared" si="880"/>
        <v>1</v>
      </c>
      <c r="BF371" s="13">
        <f t="shared" si="881"/>
        <v>0</v>
      </c>
      <c r="BG371" s="13">
        <f t="shared" si="882"/>
        <v>0</v>
      </c>
      <c r="BH371" s="13">
        <f t="shared" si="883"/>
        <v>0</v>
      </c>
      <c r="BI371" s="13">
        <f t="shared" si="884"/>
        <v>0</v>
      </c>
      <c r="BJ371" s="13">
        <f t="shared" si="885"/>
        <v>0</v>
      </c>
      <c r="BK371" s="13">
        <f t="shared" si="886"/>
        <v>0</v>
      </c>
      <c r="BL371" s="13">
        <f t="shared" si="887"/>
        <v>0</v>
      </c>
      <c r="BM371" s="13">
        <f t="shared" si="888"/>
        <v>0</v>
      </c>
      <c r="BN371" s="13">
        <f t="shared" si="889"/>
        <v>0</v>
      </c>
      <c r="BO371" s="13">
        <f t="shared" si="890"/>
        <v>0</v>
      </c>
      <c r="BP371" s="13">
        <f t="shared" si="891"/>
        <v>0</v>
      </c>
      <c r="BQ371" s="13">
        <f t="shared" si="892"/>
        <v>0</v>
      </c>
      <c r="BR371" s="13">
        <f t="shared" si="893"/>
        <v>0</v>
      </c>
      <c r="BS371" s="13">
        <f t="shared" si="894"/>
        <v>0</v>
      </c>
      <c r="BT371" s="13">
        <f t="shared" si="895"/>
        <v>0</v>
      </c>
      <c r="BU371" s="13">
        <f t="shared" si="896"/>
        <v>0</v>
      </c>
      <c r="BV371" s="13">
        <f t="shared" si="897"/>
        <v>0</v>
      </c>
      <c r="BW371" s="13">
        <f t="shared" si="898"/>
        <v>0</v>
      </c>
      <c r="BX371" s="13">
        <f t="shared" si="899"/>
        <v>0</v>
      </c>
      <c r="BY371" s="13">
        <f t="shared" si="900"/>
        <v>0</v>
      </c>
      <c r="BZ371" s="13">
        <f t="shared" si="901"/>
        <v>0</v>
      </c>
      <c r="CA371" s="13">
        <f t="shared" si="902"/>
        <v>0</v>
      </c>
      <c r="CB371" s="13">
        <f t="shared" si="903"/>
        <v>0</v>
      </c>
      <c r="CC371" s="13">
        <f t="shared" si="904"/>
        <v>0</v>
      </c>
      <c r="CD371" s="13">
        <f t="shared" si="905"/>
        <v>0</v>
      </c>
      <c r="CE371" s="13">
        <f t="shared" si="906"/>
        <v>0</v>
      </c>
      <c r="CF371" s="13">
        <f t="shared" si="907"/>
        <v>0</v>
      </c>
      <c r="CG371" s="13">
        <f t="shared" si="908"/>
        <v>0</v>
      </c>
      <c r="CH371" s="13">
        <f t="shared" si="909"/>
        <v>0</v>
      </c>
      <c r="CI371" s="13">
        <f t="shared" si="910"/>
        <v>0</v>
      </c>
      <c r="CJ371" s="13">
        <f t="shared" si="911"/>
        <v>0</v>
      </c>
      <c r="CK371" s="13">
        <f t="shared" si="912"/>
        <v>0</v>
      </c>
      <c r="CL371" s="13">
        <f t="shared" si="913"/>
        <v>0</v>
      </c>
      <c r="CM371" s="13">
        <f t="shared" si="914"/>
        <v>0</v>
      </c>
      <c r="CN371" s="13">
        <f t="shared" si="915"/>
        <v>0</v>
      </c>
      <c r="CO371" s="13">
        <f t="shared" si="916"/>
        <v>0</v>
      </c>
      <c r="CP371" s="13">
        <f t="shared" si="917"/>
        <v>0</v>
      </c>
      <c r="CQ371" s="13">
        <f t="shared" si="918"/>
        <v>0</v>
      </c>
      <c r="CR371" s="13">
        <f t="shared" si="919"/>
        <v>0</v>
      </c>
      <c r="CS371" s="13">
        <f t="shared" si="920"/>
        <v>0</v>
      </c>
      <c r="CT371" s="13">
        <f t="shared" si="921"/>
        <v>0</v>
      </c>
      <c r="CU371" s="13">
        <f t="shared" si="922"/>
        <v>0</v>
      </c>
      <c r="CV371" s="13">
        <f t="shared" si="923"/>
        <v>0</v>
      </c>
      <c r="CW371" s="13">
        <f t="shared" si="924"/>
        <v>0</v>
      </c>
      <c r="CX371" s="13">
        <f t="shared" si="925"/>
        <v>0</v>
      </c>
      <c r="CY371" s="13">
        <f t="shared" si="926"/>
        <v>0</v>
      </c>
      <c r="CZ371" s="13">
        <f t="shared" si="927"/>
        <v>0</v>
      </c>
      <c r="DA371" s="13">
        <f t="shared" si="928"/>
        <v>0</v>
      </c>
      <c r="DB371" s="13"/>
      <c r="DC371" s="13"/>
      <c r="DD371" s="13"/>
      <c r="DE371" s="13"/>
      <c r="DF371" s="13"/>
      <c r="DG371" s="13"/>
      <c r="DH371" s="13"/>
      <c r="DI371" s="13"/>
      <c r="DJ371" s="13"/>
      <c r="DK371" s="13"/>
      <c r="DL371" s="13"/>
      <c r="DM371" s="13"/>
      <c r="DN371" s="13"/>
      <c r="DO371" s="13"/>
      <c r="DP371" s="13"/>
      <c r="DQ371" s="13"/>
      <c r="DR371" s="13"/>
      <c r="DS371" s="13"/>
      <c r="DT371" s="13"/>
      <c r="DU371" s="13"/>
      <c r="DV371" s="13"/>
      <c r="DW371" s="13"/>
      <c r="DX371" s="13"/>
      <c r="DY371" s="13"/>
      <c r="DZ371" s="13"/>
      <c r="EA371" s="13"/>
      <c r="EB371" s="13"/>
      <c r="EC371" s="13"/>
      <c r="ED371" s="13"/>
      <c r="EE371" s="13"/>
      <c r="EF371" s="13"/>
      <c r="EG371" s="13"/>
      <c r="EH371" s="13"/>
      <c r="EI371" s="13"/>
      <c r="EJ371" s="13"/>
      <c r="EK371" s="13"/>
      <c r="EL371" s="13"/>
      <c r="EM371" s="13"/>
      <c r="EN371" s="13"/>
      <c r="EO371" s="13"/>
      <c r="EP371" s="13"/>
      <c r="EQ371" s="13"/>
      <c r="ER371" s="13"/>
      <c r="ES371" s="13"/>
      <c r="ET371" s="13"/>
      <c r="EU371" s="13"/>
      <c r="EV371" s="13"/>
      <c r="EW371" s="13"/>
      <c r="EX371" s="13"/>
      <c r="EY371" s="13"/>
      <c r="EZ371" s="13"/>
      <c r="FA371" s="13"/>
      <c r="FB371" s="13"/>
      <c r="FC371" s="13"/>
      <c r="FD371" s="13"/>
      <c r="FE371" s="13"/>
      <c r="FF371" s="13"/>
      <c r="FG371" s="13"/>
      <c r="FH371" s="13"/>
      <c r="FI371" s="13"/>
      <c r="FJ371" s="13"/>
      <c r="FK371" s="13"/>
      <c r="FL371" s="13"/>
      <c r="FM371" s="13"/>
      <c r="FN371" s="13"/>
      <c r="FO371" s="13"/>
      <c r="FP371" s="13"/>
      <c r="FQ371" s="13"/>
      <c r="FR371" s="13"/>
      <c r="FS371" s="13"/>
      <c r="FT371" s="13"/>
      <c r="FU371" s="13"/>
      <c r="FV371" s="13"/>
      <c r="FW371" s="13"/>
      <c r="FX371" s="13"/>
      <c r="FY371" s="13"/>
      <c r="FZ371" s="13"/>
      <c r="GA371" s="13"/>
      <c r="GB371" s="13"/>
      <c r="GC371" s="13"/>
      <c r="GD371" s="13"/>
      <c r="GE371" s="13"/>
      <c r="GF371" s="13"/>
      <c r="GG371" s="13"/>
      <c r="GH371" s="30">
        <f t="shared" si="930"/>
        <v>1</v>
      </c>
    </row>
    <row r="372" spans="1:190">
      <c r="A372" s="2">
        <f>'database including 834 studies'!A372</f>
        <v>371</v>
      </c>
      <c r="B372" s="2">
        <f>'database including 834 studies'!J372</f>
        <v>1</v>
      </c>
      <c r="C372" s="2">
        <f>'database including 834 studies'!K372</f>
        <v>2</v>
      </c>
      <c r="D372" s="2">
        <f>'database including 834 studies'!L372</f>
        <v>0</v>
      </c>
      <c r="E372" s="2">
        <f>'database including 834 studies'!M372</f>
        <v>1</v>
      </c>
      <c r="F372" s="2">
        <f>'database including 834 studies'!N372</f>
        <v>1</v>
      </c>
      <c r="G372" s="2">
        <f>'database including 834 studies'!O372</f>
        <v>0</v>
      </c>
      <c r="H372" s="2">
        <f>'database including 834 studies'!P372</f>
        <v>0</v>
      </c>
      <c r="I372" s="2">
        <f>'database including 834 studies'!Q372</f>
        <v>0</v>
      </c>
      <c r="J372" s="2">
        <f>'database including 834 studies'!R372</f>
        <v>2022</v>
      </c>
      <c r="V372" s="13">
        <f t="shared" si="845"/>
        <v>0</v>
      </c>
      <c r="W372" s="13">
        <f t="shared" si="846"/>
        <v>0</v>
      </c>
      <c r="X372" s="13">
        <f t="shared" si="847"/>
        <v>0</v>
      </c>
      <c r="Y372" s="13">
        <f t="shared" si="848"/>
        <v>0</v>
      </c>
      <c r="Z372" s="13">
        <f t="shared" si="849"/>
        <v>0</v>
      </c>
      <c r="AA372" s="13">
        <f t="shared" si="850"/>
        <v>0</v>
      </c>
      <c r="AB372" s="13">
        <f t="shared" si="851"/>
        <v>0</v>
      </c>
      <c r="AC372" s="13">
        <f t="shared" si="852"/>
        <v>0</v>
      </c>
      <c r="AD372" s="13">
        <f t="shared" si="853"/>
        <v>0</v>
      </c>
      <c r="AE372" s="13">
        <f t="shared" si="854"/>
        <v>0</v>
      </c>
      <c r="AF372" s="13">
        <f t="shared" si="855"/>
        <v>0</v>
      </c>
      <c r="AG372" s="13">
        <f t="shared" si="856"/>
        <v>0</v>
      </c>
      <c r="AH372" s="13">
        <f t="shared" si="857"/>
        <v>0</v>
      </c>
      <c r="AI372" s="13">
        <f t="shared" si="858"/>
        <v>0</v>
      </c>
      <c r="AJ372" s="13">
        <f t="shared" si="859"/>
        <v>0</v>
      </c>
      <c r="AK372" s="13">
        <f t="shared" si="860"/>
        <v>0</v>
      </c>
      <c r="AL372" s="13">
        <f t="shared" si="861"/>
        <v>0</v>
      </c>
      <c r="AM372" s="13">
        <f t="shared" si="862"/>
        <v>0</v>
      </c>
      <c r="AN372" s="13">
        <f t="shared" si="863"/>
        <v>0</v>
      </c>
      <c r="AO372" s="13">
        <f t="shared" si="864"/>
        <v>0</v>
      </c>
      <c r="AP372" s="13">
        <f t="shared" si="865"/>
        <v>0</v>
      </c>
      <c r="AQ372" s="13">
        <f t="shared" si="866"/>
        <v>0</v>
      </c>
      <c r="AR372" s="13">
        <f t="shared" si="867"/>
        <v>0</v>
      </c>
      <c r="AS372" s="13">
        <f t="shared" si="868"/>
        <v>0</v>
      </c>
      <c r="AT372" s="13">
        <f t="shared" si="869"/>
        <v>0</v>
      </c>
      <c r="AU372" s="13">
        <f t="shared" si="870"/>
        <v>0</v>
      </c>
      <c r="AV372" s="13">
        <f t="shared" si="871"/>
        <v>0</v>
      </c>
      <c r="AW372" s="13">
        <f t="shared" si="872"/>
        <v>0</v>
      </c>
      <c r="AX372" s="13">
        <f t="shared" si="873"/>
        <v>0</v>
      </c>
      <c r="AY372" s="13">
        <f t="shared" si="874"/>
        <v>0</v>
      </c>
      <c r="AZ372" s="13">
        <f t="shared" si="875"/>
        <v>0</v>
      </c>
      <c r="BA372" s="13">
        <f t="shared" si="876"/>
        <v>0</v>
      </c>
      <c r="BB372" s="13">
        <f t="shared" si="877"/>
        <v>0</v>
      </c>
      <c r="BC372" s="13">
        <f t="shared" si="878"/>
        <v>0</v>
      </c>
      <c r="BD372" s="13">
        <f t="shared" si="879"/>
        <v>0</v>
      </c>
      <c r="BE372" s="13">
        <f t="shared" si="880"/>
        <v>1</v>
      </c>
      <c r="BF372" s="13">
        <f t="shared" si="881"/>
        <v>0</v>
      </c>
      <c r="BG372" s="13">
        <f t="shared" si="882"/>
        <v>0</v>
      </c>
      <c r="BH372" s="13">
        <f t="shared" si="883"/>
        <v>0</v>
      </c>
      <c r="BI372" s="13">
        <f t="shared" si="884"/>
        <v>0</v>
      </c>
      <c r="BJ372" s="13">
        <f t="shared" si="885"/>
        <v>0</v>
      </c>
      <c r="BK372" s="13">
        <f t="shared" si="886"/>
        <v>0</v>
      </c>
      <c r="BL372" s="13">
        <f t="shared" si="887"/>
        <v>0</v>
      </c>
      <c r="BM372" s="13">
        <f t="shared" si="888"/>
        <v>0</v>
      </c>
      <c r="BN372" s="13">
        <f t="shared" si="889"/>
        <v>0</v>
      </c>
      <c r="BO372" s="13">
        <f t="shared" si="890"/>
        <v>0</v>
      </c>
      <c r="BP372" s="13">
        <f t="shared" si="891"/>
        <v>0</v>
      </c>
      <c r="BQ372" s="13">
        <f t="shared" si="892"/>
        <v>0</v>
      </c>
      <c r="BR372" s="13">
        <f t="shared" si="893"/>
        <v>0</v>
      </c>
      <c r="BS372" s="13">
        <f t="shared" si="894"/>
        <v>0</v>
      </c>
      <c r="BT372" s="13">
        <f t="shared" si="895"/>
        <v>0</v>
      </c>
      <c r="BU372" s="13">
        <f t="shared" si="896"/>
        <v>0</v>
      </c>
      <c r="BV372" s="13">
        <f t="shared" si="897"/>
        <v>0</v>
      </c>
      <c r="BW372" s="13">
        <f t="shared" si="898"/>
        <v>0</v>
      </c>
      <c r="BX372" s="13">
        <f t="shared" si="899"/>
        <v>0</v>
      </c>
      <c r="BY372" s="13">
        <f t="shared" si="900"/>
        <v>0</v>
      </c>
      <c r="BZ372" s="13">
        <f t="shared" si="901"/>
        <v>0</v>
      </c>
      <c r="CA372" s="13">
        <f t="shared" si="902"/>
        <v>0</v>
      </c>
      <c r="CB372" s="13">
        <f t="shared" si="903"/>
        <v>0</v>
      </c>
      <c r="CC372" s="13">
        <f t="shared" si="904"/>
        <v>0</v>
      </c>
      <c r="CD372" s="13">
        <f t="shared" si="905"/>
        <v>0</v>
      </c>
      <c r="CE372" s="13">
        <f t="shared" si="906"/>
        <v>0</v>
      </c>
      <c r="CF372" s="13">
        <f t="shared" si="907"/>
        <v>0</v>
      </c>
      <c r="CG372" s="13">
        <f t="shared" si="908"/>
        <v>0</v>
      </c>
      <c r="CH372" s="13">
        <f t="shared" si="909"/>
        <v>0</v>
      </c>
      <c r="CI372" s="13">
        <f t="shared" si="910"/>
        <v>0</v>
      </c>
      <c r="CJ372" s="13">
        <f t="shared" si="911"/>
        <v>0</v>
      </c>
      <c r="CK372" s="13">
        <f t="shared" si="912"/>
        <v>0</v>
      </c>
      <c r="CL372" s="13">
        <f t="shared" si="913"/>
        <v>0</v>
      </c>
      <c r="CM372" s="13">
        <f t="shared" si="914"/>
        <v>0</v>
      </c>
      <c r="CN372" s="13">
        <f t="shared" si="915"/>
        <v>0</v>
      </c>
      <c r="CO372" s="13">
        <f t="shared" si="916"/>
        <v>0</v>
      </c>
      <c r="CP372" s="13">
        <f t="shared" si="917"/>
        <v>0</v>
      </c>
      <c r="CQ372" s="13">
        <f t="shared" si="918"/>
        <v>0</v>
      </c>
      <c r="CR372" s="13">
        <f t="shared" si="919"/>
        <v>0</v>
      </c>
      <c r="CS372" s="13">
        <f t="shared" si="920"/>
        <v>0</v>
      </c>
      <c r="CT372" s="13">
        <f t="shared" si="921"/>
        <v>0</v>
      </c>
      <c r="CU372" s="13">
        <f t="shared" si="922"/>
        <v>0</v>
      </c>
      <c r="CV372" s="13">
        <f t="shared" si="923"/>
        <v>0</v>
      </c>
      <c r="CW372" s="13">
        <f t="shared" si="924"/>
        <v>0</v>
      </c>
      <c r="CX372" s="13">
        <f t="shared" si="925"/>
        <v>0</v>
      </c>
      <c r="CY372" s="13">
        <f t="shared" si="926"/>
        <v>0</v>
      </c>
      <c r="CZ372" s="13">
        <f t="shared" si="927"/>
        <v>0</v>
      </c>
      <c r="DA372" s="13">
        <f t="shared" si="928"/>
        <v>0</v>
      </c>
      <c r="DB372" s="13"/>
      <c r="DC372" s="13"/>
      <c r="DD372" s="13"/>
      <c r="DE372" s="13"/>
      <c r="DF372" s="13"/>
      <c r="DG372" s="13"/>
      <c r="DH372" s="13"/>
      <c r="DI372" s="13"/>
      <c r="DJ372" s="13"/>
      <c r="DK372" s="13"/>
      <c r="DL372" s="13"/>
      <c r="DM372" s="13"/>
      <c r="DN372" s="13"/>
      <c r="DO372" s="13"/>
      <c r="DP372" s="13"/>
      <c r="DQ372" s="13"/>
      <c r="DR372" s="13"/>
      <c r="DS372" s="13"/>
      <c r="DT372" s="13"/>
      <c r="DU372" s="13"/>
      <c r="DV372" s="13"/>
      <c r="DW372" s="13"/>
      <c r="DX372" s="13"/>
      <c r="DY372" s="13"/>
      <c r="DZ372" s="13"/>
      <c r="EA372" s="13"/>
      <c r="EB372" s="13"/>
      <c r="EC372" s="13"/>
      <c r="ED372" s="13"/>
      <c r="EE372" s="13"/>
      <c r="EF372" s="13"/>
      <c r="EG372" s="13"/>
      <c r="EH372" s="13"/>
      <c r="EI372" s="13"/>
      <c r="EJ372" s="13"/>
      <c r="EK372" s="13"/>
      <c r="EL372" s="13"/>
      <c r="EM372" s="13"/>
      <c r="EN372" s="13"/>
      <c r="EO372" s="13"/>
      <c r="EP372" s="13"/>
      <c r="EQ372" s="13"/>
      <c r="ER372" s="13"/>
      <c r="ES372" s="13"/>
      <c r="ET372" s="13"/>
      <c r="EU372" s="13"/>
      <c r="EV372" s="13"/>
      <c r="EW372" s="13"/>
      <c r="EX372" s="13"/>
      <c r="EY372" s="13"/>
      <c r="EZ372" s="13"/>
      <c r="FA372" s="13"/>
      <c r="FB372" s="13"/>
      <c r="FC372" s="13"/>
      <c r="FD372" s="13"/>
      <c r="FE372" s="13"/>
      <c r="FF372" s="13"/>
      <c r="FG372" s="13"/>
      <c r="FH372" s="13"/>
      <c r="FI372" s="13"/>
      <c r="FJ372" s="13"/>
      <c r="FK372" s="13"/>
      <c r="FL372" s="13"/>
      <c r="FM372" s="13"/>
      <c r="FN372" s="13"/>
      <c r="FO372" s="13"/>
      <c r="FP372" s="13"/>
      <c r="FQ372" s="13"/>
      <c r="FR372" s="13"/>
      <c r="FS372" s="13"/>
      <c r="FT372" s="13"/>
      <c r="FU372" s="13"/>
      <c r="FV372" s="13"/>
      <c r="FW372" s="13"/>
      <c r="FX372" s="13"/>
      <c r="FY372" s="13"/>
      <c r="FZ372" s="13"/>
      <c r="GA372" s="13"/>
      <c r="GB372" s="13"/>
      <c r="GC372" s="13"/>
      <c r="GD372" s="13"/>
      <c r="GE372" s="13"/>
      <c r="GF372" s="13"/>
      <c r="GG372" s="13"/>
      <c r="GH372" s="30">
        <f t="shared" si="930"/>
        <v>1</v>
      </c>
    </row>
    <row r="373" spans="1:190">
      <c r="A373" s="2">
        <f>'database including 834 studies'!A373</f>
        <v>372</v>
      </c>
      <c r="B373" s="2">
        <f>'database including 834 studies'!J373</f>
        <v>1</v>
      </c>
      <c r="C373" s="2">
        <f>'database including 834 studies'!K373</f>
        <v>2</v>
      </c>
      <c r="D373" s="2">
        <f>'database including 834 studies'!L373</f>
        <v>1</v>
      </c>
      <c r="E373" s="2">
        <f>'database including 834 studies'!M373</f>
        <v>1</v>
      </c>
      <c r="F373" s="2">
        <f>'database including 834 studies'!N373</f>
        <v>0</v>
      </c>
      <c r="G373" s="2">
        <f>'database including 834 studies'!O373</f>
        <v>0</v>
      </c>
      <c r="H373" s="2">
        <f>'database including 834 studies'!P373</f>
        <v>0</v>
      </c>
      <c r="I373" s="2">
        <f>'database including 834 studies'!Q373</f>
        <v>0</v>
      </c>
      <c r="J373" s="2">
        <f>'database including 834 studies'!R373</f>
        <v>2019</v>
      </c>
      <c r="V373" s="13">
        <f t="shared" si="845"/>
        <v>0</v>
      </c>
      <c r="W373" s="13">
        <f t="shared" si="846"/>
        <v>0</v>
      </c>
      <c r="X373" s="13">
        <f t="shared" si="847"/>
        <v>0</v>
      </c>
      <c r="Y373" s="13">
        <f t="shared" si="848"/>
        <v>0</v>
      </c>
      <c r="Z373" s="13">
        <f t="shared" si="849"/>
        <v>0</v>
      </c>
      <c r="AA373" s="13">
        <f t="shared" si="850"/>
        <v>0</v>
      </c>
      <c r="AB373" s="13">
        <f t="shared" si="851"/>
        <v>0</v>
      </c>
      <c r="AC373" s="13">
        <f t="shared" si="852"/>
        <v>0</v>
      </c>
      <c r="AD373" s="13">
        <f t="shared" si="853"/>
        <v>0</v>
      </c>
      <c r="AE373" s="13">
        <f t="shared" si="854"/>
        <v>0</v>
      </c>
      <c r="AF373" s="13">
        <f t="shared" si="855"/>
        <v>0</v>
      </c>
      <c r="AG373" s="13">
        <f t="shared" si="856"/>
        <v>0</v>
      </c>
      <c r="AH373" s="13">
        <f t="shared" si="857"/>
        <v>0</v>
      </c>
      <c r="AI373" s="13">
        <f t="shared" si="858"/>
        <v>0</v>
      </c>
      <c r="AJ373" s="13">
        <f t="shared" si="859"/>
        <v>0</v>
      </c>
      <c r="AK373" s="13">
        <f t="shared" si="860"/>
        <v>0</v>
      </c>
      <c r="AL373" s="13">
        <f t="shared" si="861"/>
        <v>0</v>
      </c>
      <c r="AM373" s="13">
        <f t="shared" si="862"/>
        <v>0</v>
      </c>
      <c r="AN373" s="13">
        <f t="shared" si="863"/>
        <v>0</v>
      </c>
      <c r="AO373" s="13">
        <f t="shared" si="864"/>
        <v>0</v>
      </c>
      <c r="AP373" s="13">
        <f t="shared" si="865"/>
        <v>0</v>
      </c>
      <c r="AQ373" s="13">
        <f t="shared" si="866"/>
        <v>0</v>
      </c>
      <c r="AR373" s="13">
        <f t="shared" si="867"/>
        <v>0</v>
      </c>
      <c r="AS373" s="13">
        <f t="shared" si="868"/>
        <v>0</v>
      </c>
      <c r="AT373" s="13">
        <f t="shared" si="869"/>
        <v>0</v>
      </c>
      <c r="AU373" s="13">
        <f t="shared" si="870"/>
        <v>0</v>
      </c>
      <c r="AV373" s="13">
        <f t="shared" si="871"/>
        <v>0</v>
      </c>
      <c r="AW373" s="13">
        <f t="shared" si="872"/>
        <v>0</v>
      </c>
      <c r="AX373" s="13">
        <f t="shared" si="873"/>
        <v>0</v>
      </c>
      <c r="AY373" s="13">
        <f t="shared" si="874"/>
        <v>0</v>
      </c>
      <c r="AZ373" s="13">
        <f t="shared" si="875"/>
        <v>0</v>
      </c>
      <c r="BA373" s="13">
        <f t="shared" si="876"/>
        <v>0</v>
      </c>
      <c r="BB373" s="13">
        <f t="shared" si="877"/>
        <v>1</v>
      </c>
      <c r="BC373" s="13">
        <f t="shared" si="878"/>
        <v>0</v>
      </c>
      <c r="BD373" s="13">
        <f t="shared" si="879"/>
        <v>0</v>
      </c>
      <c r="BE373" s="13">
        <f t="shared" si="880"/>
        <v>0</v>
      </c>
      <c r="BF373" s="13">
        <f t="shared" si="881"/>
        <v>0</v>
      </c>
      <c r="BG373" s="13">
        <f t="shared" si="882"/>
        <v>0</v>
      </c>
      <c r="BH373" s="13">
        <f t="shared" si="883"/>
        <v>0</v>
      </c>
      <c r="BI373" s="13">
        <f t="shared" si="884"/>
        <v>0</v>
      </c>
      <c r="BJ373" s="13">
        <f t="shared" si="885"/>
        <v>0</v>
      </c>
      <c r="BK373" s="13">
        <f t="shared" si="886"/>
        <v>0</v>
      </c>
      <c r="BL373" s="13">
        <f t="shared" si="887"/>
        <v>0</v>
      </c>
      <c r="BM373" s="13">
        <f t="shared" si="888"/>
        <v>0</v>
      </c>
      <c r="BN373" s="13">
        <f t="shared" si="889"/>
        <v>0</v>
      </c>
      <c r="BO373" s="13">
        <f t="shared" si="890"/>
        <v>0</v>
      </c>
      <c r="BP373" s="13">
        <f t="shared" si="891"/>
        <v>0</v>
      </c>
      <c r="BQ373" s="13">
        <f t="shared" si="892"/>
        <v>0</v>
      </c>
      <c r="BR373" s="13">
        <f t="shared" si="893"/>
        <v>0</v>
      </c>
      <c r="BS373" s="13">
        <f t="shared" si="894"/>
        <v>0</v>
      </c>
      <c r="BT373" s="13">
        <f t="shared" si="895"/>
        <v>0</v>
      </c>
      <c r="BU373" s="13">
        <f t="shared" si="896"/>
        <v>0</v>
      </c>
      <c r="BV373" s="13">
        <f t="shared" si="897"/>
        <v>0</v>
      </c>
      <c r="BW373" s="13">
        <f t="shared" si="898"/>
        <v>0</v>
      </c>
      <c r="BX373" s="13">
        <f t="shared" si="899"/>
        <v>0</v>
      </c>
      <c r="BY373" s="13">
        <f t="shared" si="900"/>
        <v>0</v>
      </c>
      <c r="BZ373" s="13">
        <f t="shared" si="901"/>
        <v>0</v>
      </c>
      <c r="CA373" s="13">
        <f t="shared" si="902"/>
        <v>0</v>
      </c>
      <c r="CB373" s="13">
        <f t="shared" si="903"/>
        <v>0</v>
      </c>
      <c r="CC373" s="13">
        <f t="shared" si="904"/>
        <v>0</v>
      </c>
      <c r="CD373" s="13">
        <f t="shared" si="905"/>
        <v>0</v>
      </c>
      <c r="CE373" s="13">
        <f t="shared" si="906"/>
        <v>0</v>
      </c>
      <c r="CF373" s="13">
        <f t="shared" si="907"/>
        <v>0</v>
      </c>
      <c r="CG373" s="13">
        <f t="shared" si="908"/>
        <v>0</v>
      </c>
      <c r="CH373" s="13">
        <f t="shared" si="909"/>
        <v>0</v>
      </c>
      <c r="CI373" s="13">
        <f t="shared" si="910"/>
        <v>0</v>
      </c>
      <c r="CJ373" s="13">
        <f t="shared" si="911"/>
        <v>0</v>
      </c>
      <c r="CK373" s="13">
        <f t="shared" si="912"/>
        <v>0</v>
      </c>
      <c r="CL373" s="13">
        <f t="shared" si="913"/>
        <v>0</v>
      </c>
      <c r="CM373" s="13">
        <f t="shared" si="914"/>
        <v>0</v>
      </c>
      <c r="CN373" s="13">
        <f t="shared" si="915"/>
        <v>0</v>
      </c>
      <c r="CO373" s="13">
        <f t="shared" si="916"/>
        <v>0</v>
      </c>
      <c r="CP373" s="13">
        <f t="shared" si="917"/>
        <v>0</v>
      </c>
      <c r="CQ373" s="13">
        <f t="shared" si="918"/>
        <v>0</v>
      </c>
      <c r="CR373" s="13">
        <f t="shared" si="919"/>
        <v>0</v>
      </c>
      <c r="CS373" s="13">
        <f t="shared" si="920"/>
        <v>0</v>
      </c>
      <c r="CT373" s="13">
        <f t="shared" si="921"/>
        <v>0</v>
      </c>
      <c r="CU373" s="13">
        <f t="shared" si="922"/>
        <v>0</v>
      </c>
      <c r="CV373" s="13">
        <f t="shared" si="923"/>
        <v>0</v>
      </c>
      <c r="CW373" s="13">
        <f t="shared" si="924"/>
        <v>0</v>
      </c>
      <c r="CX373" s="13">
        <f t="shared" si="925"/>
        <v>0</v>
      </c>
      <c r="CY373" s="13">
        <f t="shared" si="926"/>
        <v>0</v>
      </c>
      <c r="CZ373" s="13">
        <f t="shared" si="927"/>
        <v>0</v>
      </c>
      <c r="DA373" s="13">
        <f t="shared" si="928"/>
        <v>0</v>
      </c>
      <c r="DB373" s="13"/>
      <c r="DC373" s="13"/>
      <c r="DD373" s="13"/>
      <c r="DE373" s="13"/>
      <c r="DF373" s="13"/>
      <c r="DG373" s="13"/>
      <c r="DH373" s="13"/>
      <c r="DI373" s="13"/>
      <c r="DJ373" s="13"/>
      <c r="DK373" s="13"/>
      <c r="DL373" s="13"/>
      <c r="DM373" s="13"/>
      <c r="DN373" s="13"/>
      <c r="DO373" s="13"/>
      <c r="DP373" s="13"/>
      <c r="DQ373" s="13"/>
      <c r="DR373" s="13"/>
      <c r="DS373" s="13"/>
      <c r="DT373" s="13"/>
      <c r="DU373" s="13"/>
      <c r="DV373" s="13"/>
      <c r="DW373" s="13"/>
      <c r="DX373" s="13"/>
      <c r="DY373" s="13"/>
      <c r="DZ373" s="13"/>
      <c r="EA373" s="13"/>
      <c r="EB373" s="13"/>
      <c r="EC373" s="13"/>
      <c r="ED373" s="13"/>
      <c r="EE373" s="13"/>
      <c r="EF373" s="13"/>
      <c r="EG373" s="13"/>
      <c r="EH373" s="13"/>
      <c r="EI373" s="13"/>
      <c r="EJ373" s="13"/>
      <c r="EK373" s="13"/>
      <c r="EL373" s="13"/>
      <c r="EM373" s="13"/>
      <c r="EN373" s="13"/>
      <c r="EO373" s="13"/>
      <c r="EP373" s="13"/>
      <c r="EQ373" s="13"/>
      <c r="ER373" s="13"/>
      <c r="ES373" s="13"/>
      <c r="ET373" s="13"/>
      <c r="EU373" s="13"/>
      <c r="EV373" s="13"/>
      <c r="EW373" s="13"/>
      <c r="EX373" s="13"/>
      <c r="EY373" s="13"/>
      <c r="EZ373" s="13"/>
      <c r="FA373" s="13"/>
      <c r="FB373" s="13"/>
      <c r="FC373" s="13"/>
      <c r="FD373" s="13"/>
      <c r="FE373" s="13"/>
      <c r="FF373" s="13"/>
      <c r="FG373" s="13"/>
      <c r="FH373" s="13"/>
      <c r="FI373" s="13"/>
      <c r="FJ373" s="13"/>
      <c r="FK373" s="13"/>
      <c r="FL373" s="13"/>
      <c r="FM373" s="13"/>
      <c r="FN373" s="13"/>
      <c r="FO373" s="13"/>
      <c r="FP373" s="13"/>
      <c r="FQ373" s="13"/>
      <c r="FR373" s="13"/>
      <c r="FS373" s="13"/>
      <c r="FT373" s="13"/>
      <c r="FU373" s="13"/>
      <c r="FV373" s="13"/>
      <c r="FW373" s="13"/>
      <c r="FX373" s="13"/>
      <c r="FY373" s="13"/>
      <c r="FZ373" s="13"/>
      <c r="GA373" s="13"/>
      <c r="GB373" s="13"/>
      <c r="GC373" s="13"/>
      <c r="GD373" s="13"/>
      <c r="GE373" s="13"/>
      <c r="GF373" s="13"/>
      <c r="GG373" s="13"/>
      <c r="GH373" s="30">
        <f t="shared" si="930"/>
        <v>1</v>
      </c>
    </row>
    <row r="374" spans="1:190">
      <c r="A374" s="2">
        <f>'database including 834 studies'!A374</f>
        <v>373</v>
      </c>
      <c r="B374" s="2">
        <f>'database including 834 studies'!J374</f>
        <v>1</v>
      </c>
      <c r="C374" s="2">
        <f>'database including 834 studies'!K374</f>
        <v>2</v>
      </c>
      <c r="D374" s="2">
        <f>'database including 834 studies'!L374</f>
        <v>0</v>
      </c>
      <c r="E374" s="2">
        <f>'database including 834 studies'!M374</f>
        <v>1</v>
      </c>
      <c r="F374" s="2">
        <f>'database including 834 studies'!N374</f>
        <v>1</v>
      </c>
      <c r="G374" s="2">
        <f>'database including 834 studies'!O374</f>
        <v>0</v>
      </c>
      <c r="H374" s="2">
        <f>'database including 834 studies'!P374</f>
        <v>0</v>
      </c>
      <c r="I374" s="2">
        <f>'database including 834 studies'!Q374</f>
        <v>0</v>
      </c>
      <c r="J374" s="2">
        <f>'database including 834 studies'!R374</f>
        <v>2022</v>
      </c>
      <c r="V374" s="13">
        <f t="shared" si="845"/>
        <v>0</v>
      </c>
      <c r="W374" s="13">
        <f t="shared" si="846"/>
        <v>0</v>
      </c>
      <c r="X374" s="13">
        <f t="shared" si="847"/>
        <v>0</v>
      </c>
      <c r="Y374" s="13">
        <f t="shared" si="848"/>
        <v>0</v>
      </c>
      <c r="Z374" s="13">
        <f t="shared" si="849"/>
        <v>0</v>
      </c>
      <c r="AA374" s="13">
        <f t="shared" si="850"/>
        <v>0</v>
      </c>
      <c r="AB374" s="13">
        <f t="shared" si="851"/>
        <v>0</v>
      </c>
      <c r="AC374" s="13">
        <f t="shared" si="852"/>
        <v>0</v>
      </c>
      <c r="AD374" s="13">
        <f t="shared" si="853"/>
        <v>0</v>
      </c>
      <c r="AE374" s="13">
        <f t="shared" si="854"/>
        <v>0</v>
      </c>
      <c r="AF374" s="13">
        <f t="shared" si="855"/>
        <v>0</v>
      </c>
      <c r="AG374" s="13">
        <f t="shared" si="856"/>
        <v>0</v>
      </c>
      <c r="AH374" s="13">
        <f t="shared" si="857"/>
        <v>0</v>
      </c>
      <c r="AI374" s="13">
        <f t="shared" si="858"/>
        <v>0</v>
      </c>
      <c r="AJ374" s="13">
        <f t="shared" si="859"/>
        <v>0</v>
      </c>
      <c r="AK374" s="13">
        <f t="shared" si="860"/>
        <v>0</v>
      </c>
      <c r="AL374" s="13">
        <f t="shared" si="861"/>
        <v>0</v>
      </c>
      <c r="AM374" s="13">
        <f t="shared" si="862"/>
        <v>0</v>
      </c>
      <c r="AN374" s="13">
        <f t="shared" si="863"/>
        <v>0</v>
      </c>
      <c r="AO374" s="13">
        <f t="shared" si="864"/>
        <v>0</v>
      </c>
      <c r="AP374" s="13">
        <f t="shared" si="865"/>
        <v>0</v>
      </c>
      <c r="AQ374" s="13">
        <f t="shared" si="866"/>
        <v>0</v>
      </c>
      <c r="AR374" s="13">
        <f t="shared" si="867"/>
        <v>0</v>
      </c>
      <c r="AS374" s="13">
        <f t="shared" si="868"/>
        <v>0</v>
      </c>
      <c r="AT374" s="13">
        <f t="shared" si="869"/>
        <v>0</v>
      </c>
      <c r="AU374" s="13">
        <f t="shared" si="870"/>
        <v>0</v>
      </c>
      <c r="AV374" s="13">
        <f t="shared" si="871"/>
        <v>0</v>
      </c>
      <c r="AW374" s="13">
        <f t="shared" si="872"/>
        <v>0</v>
      </c>
      <c r="AX374" s="13">
        <f t="shared" si="873"/>
        <v>0</v>
      </c>
      <c r="AY374" s="13">
        <f t="shared" si="874"/>
        <v>0</v>
      </c>
      <c r="AZ374" s="13">
        <f t="shared" si="875"/>
        <v>0</v>
      </c>
      <c r="BA374" s="13">
        <f t="shared" si="876"/>
        <v>0</v>
      </c>
      <c r="BB374" s="13">
        <f t="shared" si="877"/>
        <v>0</v>
      </c>
      <c r="BC374" s="13">
        <f t="shared" si="878"/>
        <v>0</v>
      </c>
      <c r="BD374" s="13">
        <f t="shared" si="879"/>
        <v>0</v>
      </c>
      <c r="BE374" s="13">
        <f t="shared" si="880"/>
        <v>1</v>
      </c>
      <c r="BF374" s="13">
        <f t="shared" si="881"/>
        <v>0</v>
      </c>
      <c r="BG374" s="13">
        <f t="shared" si="882"/>
        <v>0</v>
      </c>
      <c r="BH374" s="13">
        <f t="shared" si="883"/>
        <v>0</v>
      </c>
      <c r="BI374" s="13">
        <f t="shared" si="884"/>
        <v>0</v>
      </c>
      <c r="BJ374" s="13">
        <f t="shared" si="885"/>
        <v>0</v>
      </c>
      <c r="BK374" s="13">
        <f t="shared" si="886"/>
        <v>0</v>
      </c>
      <c r="BL374" s="13">
        <f t="shared" si="887"/>
        <v>0</v>
      </c>
      <c r="BM374" s="13">
        <f t="shared" si="888"/>
        <v>0</v>
      </c>
      <c r="BN374" s="13">
        <f t="shared" si="889"/>
        <v>0</v>
      </c>
      <c r="BO374" s="13">
        <f t="shared" si="890"/>
        <v>0</v>
      </c>
      <c r="BP374" s="13">
        <f t="shared" si="891"/>
        <v>0</v>
      </c>
      <c r="BQ374" s="13">
        <f t="shared" si="892"/>
        <v>0</v>
      </c>
      <c r="BR374" s="13">
        <f t="shared" si="893"/>
        <v>0</v>
      </c>
      <c r="BS374" s="13">
        <f t="shared" si="894"/>
        <v>0</v>
      </c>
      <c r="BT374" s="13">
        <f t="shared" si="895"/>
        <v>0</v>
      </c>
      <c r="BU374" s="13">
        <f t="shared" si="896"/>
        <v>0</v>
      </c>
      <c r="BV374" s="13">
        <f t="shared" si="897"/>
        <v>0</v>
      </c>
      <c r="BW374" s="13">
        <f t="shared" si="898"/>
        <v>0</v>
      </c>
      <c r="BX374" s="13">
        <f t="shared" si="899"/>
        <v>0</v>
      </c>
      <c r="BY374" s="13">
        <f t="shared" si="900"/>
        <v>0</v>
      </c>
      <c r="BZ374" s="13">
        <f t="shared" si="901"/>
        <v>0</v>
      </c>
      <c r="CA374" s="13">
        <f t="shared" si="902"/>
        <v>0</v>
      </c>
      <c r="CB374" s="13">
        <f t="shared" si="903"/>
        <v>0</v>
      </c>
      <c r="CC374" s="13">
        <f t="shared" si="904"/>
        <v>0</v>
      </c>
      <c r="CD374" s="13">
        <f t="shared" si="905"/>
        <v>0</v>
      </c>
      <c r="CE374" s="13">
        <f t="shared" si="906"/>
        <v>0</v>
      </c>
      <c r="CF374" s="13">
        <f t="shared" si="907"/>
        <v>0</v>
      </c>
      <c r="CG374" s="13">
        <f t="shared" si="908"/>
        <v>0</v>
      </c>
      <c r="CH374" s="13">
        <f t="shared" si="909"/>
        <v>0</v>
      </c>
      <c r="CI374" s="13">
        <f t="shared" si="910"/>
        <v>0</v>
      </c>
      <c r="CJ374" s="13">
        <f t="shared" si="911"/>
        <v>0</v>
      </c>
      <c r="CK374" s="13">
        <f t="shared" si="912"/>
        <v>0</v>
      </c>
      <c r="CL374" s="13">
        <f t="shared" si="913"/>
        <v>0</v>
      </c>
      <c r="CM374" s="13">
        <f t="shared" si="914"/>
        <v>0</v>
      </c>
      <c r="CN374" s="13">
        <f t="shared" si="915"/>
        <v>0</v>
      </c>
      <c r="CO374" s="13">
        <f t="shared" si="916"/>
        <v>0</v>
      </c>
      <c r="CP374" s="13">
        <f t="shared" si="917"/>
        <v>0</v>
      </c>
      <c r="CQ374" s="13">
        <f t="shared" si="918"/>
        <v>0</v>
      </c>
      <c r="CR374" s="13">
        <f t="shared" si="919"/>
        <v>0</v>
      </c>
      <c r="CS374" s="13">
        <f t="shared" si="920"/>
        <v>0</v>
      </c>
      <c r="CT374" s="13">
        <f t="shared" si="921"/>
        <v>0</v>
      </c>
      <c r="CU374" s="13">
        <f t="shared" si="922"/>
        <v>0</v>
      </c>
      <c r="CV374" s="13">
        <f t="shared" si="923"/>
        <v>0</v>
      </c>
      <c r="CW374" s="13">
        <f t="shared" si="924"/>
        <v>0</v>
      </c>
      <c r="CX374" s="13">
        <f t="shared" si="925"/>
        <v>0</v>
      </c>
      <c r="CY374" s="13">
        <f t="shared" si="926"/>
        <v>0</v>
      </c>
      <c r="CZ374" s="13">
        <f t="shared" si="927"/>
        <v>0</v>
      </c>
      <c r="DA374" s="13">
        <f t="shared" si="928"/>
        <v>0</v>
      </c>
      <c r="DB374" s="13"/>
      <c r="DC374" s="13"/>
      <c r="DD374" s="13"/>
      <c r="DE374" s="13"/>
      <c r="DF374" s="13"/>
      <c r="DG374" s="13"/>
      <c r="DH374" s="13"/>
      <c r="DI374" s="13"/>
      <c r="DJ374" s="13"/>
      <c r="DK374" s="13"/>
      <c r="DL374" s="13"/>
      <c r="DM374" s="13"/>
      <c r="DN374" s="13"/>
      <c r="DO374" s="13"/>
      <c r="DP374" s="13"/>
      <c r="DQ374" s="13"/>
      <c r="DR374" s="13"/>
      <c r="DS374" s="13"/>
      <c r="DT374" s="13"/>
      <c r="DU374" s="13"/>
      <c r="DV374" s="13"/>
      <c r="DW374" s="13"/>
      <c r="DX374" s="13"/>
      <c r="DY374" s="13"/>
      <c r="DZ374" s="13"/>
      <c r="EA374" s="13"/>
      <c r="EB374" s="13"/>
      <c r="EC374" s="13"/>
      <c r="ED374" s="13"/>
      <c r="EE374" s="13"/>
      <c r="EF374" s="13"/>
      <c r="EG374" s="13"/>
      <c r="EH374" s="13"/>
      <c r="EI374" s="13"/>
      <c r="EJ374" s="13"/>
      <c r="EK374" s="13"/>
      <c r="EL374" s="13"/>
      <c r="EM374" s="13"/>
      <c r="EN374" s="13"/>
      <c r="EO374" s="13"/>
      <c r="EP374" s="13"/>
      <c r="EQ374" s="13"/>
      <c r="ER374" s="13"/>
      <c r="ES374" s="13"/>
      <c r="ET374" s="13"/>
      <c r="EU374" s="13"/>
      <c r="EV374" s="13"/>
      <c r="EW374" s="13"/>
      <c r="EX374" s="13"/>
      <c r="EY374" s="13"/>
      <c r="EZ374" s="13"/>
      <c r="FA374" s="13"/>
      <c r="FB374" s="13"/>
      <c r="FC374" s="13"/>
      <c r="FD374" s="13"/>
      <c r="FE374" s="13"/>
      <c r="FF374" s="13"/>
      <c r="FG374" s="13"/>
      <c r="FH374" s="13"/>
      <c r="FI374" s="13"/>
      <c r="FJ374" s="13"/>
      <c r="FK374" s="13"/>
      <c r="FL374" s="13"/>
      <c r="FM374" s="13"/>
      <c r="FN374" s="13"/>
      <c r="FO374" s="13"/>
      <c r="FP374" s="13"/>
      <c r="FQ374" s="13"/>
      <c r="FR374" s="13"/>
      <c r="FS374" s="13"/>
      <c r="FT374" s="13"/>
      <c r="FU374" s="13"/>
      <c r="FV374" s="13"/>
      <c r="FW374" s="13"/>
      <c r="FX374" s="13"/>
      <c r="FY374" s="13"/>
      <c r="FZ374" s="13"/>
      <c r="GA374" s="13"/>
      <c r="GB374" s="13"/>
      <c r="GC374" s="13"/>
      <c r="GD374" s="13"/>
      <c r="GE374" s="13"/>
      <c r="GF374" s="13"/>
      <c r="GG374" s="13"/>
      <c r="GH374" s="30">
        <f t="shared" si="930"/>
        <v>1</v>
      </c>
    </row>
    <row r="375" spans="1:190">
      <c r="A375" s="2">
        <f>'database including 834 studies'!A375</f>
        <v>374</v>
      </c>
      <c r="B375" s="2">
        <f>'database including 834 studies'!J375</f>
        <v>1</v>
      </c>
      <c r="C375" s="2">
        <f>'database including 834 studies'!K375</f>
        <v>2</v>
      </c>
      <c r="D375" s="2">
        <f>'database including 834 studies'!L375</f>
        <v>1</v>
      </c>
      <c r="E375" s="2">
        <f>'database including 834 studies'!M375</f>
        <v>1</v>
      </c>
      <c r="F375" s="2">
        <f>'database including 834 studies'!N375</f>
        <v>0</v>
      </c>
      <c r="G375" s="2">
        <f>'database including 834 studies'!O375</f>
        <v>0</v>
      </c>
      <c r="H375" s="2">
        <f>'database including 834 studies'!P375</f>
        <v>0</v>
      </c>
      <c r="I375" s="2">
        <f>'database including 834 studies'!Q375</f>
        <v>0</v>
      </c>
      <c r="J375" s="2">
        <f>'database including 834 studies'!R375</f>
        <v>2022</v>
      </c>
      <c r="V375" s="13">
        <f t="shared" si="845"/>
        <v>0</v>
      </c>
      <c r="W375" s="13">
        <f t="shared" si="846"/>
        <v>0</v>
      </c>
      <c r="X375" s="13">
        <f t="shared" si="847"/>
        <v>0</v>
      </c>
      <c r="Y375" s="13">
        <f t="shared" si="848"/>
        <v>0</v>
      </c>
      <c r="Z375" s="13">
        <f t="shared" si="849"/>
        <v>0</v>
      </c>
      <c r="AA375" s="13">
        <f t="shared" si="850"/>
        <v>0</v>
      </c>
      <c r="AB375" s="13">
        <f t="shared" si="851"/>
        <v>0</v>
      </c>
      <c r="AC375" s="13">
        <f t="shared" si="852"/>
        <v>0</v>
      </c>
      <c r="AD375" s="13">
        <f t="shared" si="853"/>
        <v>0</v>
      </c>
      <c r="AE375" s="13">
        <f t="shared" si="854"/>
        <v>0</v>
      </c>
      <c r="AF375" s="13">
        <f t="shared" si="855"/>
        <v>0</v>
      </c>
      <c r="AG375" s="13">
        <f t="shared" si="856"/>
        <v>0</v>
      </c>
      <c r="AH375" s="13">
        <f t="shared" si="857"/>
        <v>0</v>
      </c>
      <c r="AI375" s="13">
        <f t="shared" si="858"/>
        <v>0</v>
      </c>
      <c r="AJ375" s="13">
        <f t="shared" si="859"/>
        <v>0</v>
      </c>
      <c r="AK375" s="13">
        <f t="shared" si="860"/>
        <v>0</v>
      </c>
      <c r="AL375" s="13">
        <f t="shared" si="861"/>
        <v>0</v>
      </c>
      <c r="AM375" s="13">
        <f t="shared" si="862"/>
        <v>0</v>
      </c>
      <c r="AN375" s="13">
        <f t="shared" si="863"/>
        <v>0</v>
      </c>
      <c r="AO375" s="13">
        <f t="shared" si="864"/>
        <v>0</v>
      </c>
      <c r="AP375" s="13">
        <f t="shared" si="865"/>
        <v>0</v>
      </c>
      <c r="AQ375" s="13">
        <f t="shared" si="866"/>
        <v>0</v>
      </c>
      <c r="AR375" s="13">
        <f t="shared" si="867"/>
        <v>0</v>
      </c>
      <c r="AS375" s="13">
        <f t="shared" si="868"/>
        <v>0</v>
      </c>
      <c r="AT375" s="13">
        <f t="shared" si="869"/>
        <v>0</v>
      </c>
      <c r="AU375" s="13">
        <f t="shared" si="870"/>
        <v>0</v>
      </c>
      <c r="AV375" s="13">
        <f t="shared" si="871"/>
        <v>0</v>
      </c>
      <c r="AW375" s="13">
        <f t="shared" si="872"/>
        <v>0</v>
      </c>
      <c r="AX375" s="13">
        <f t="shared" si="873"/>
        <v>0</v>
      </c>
      <c r="AY375" s="13">
        <f t="shared" si="874"/>
        <v>0</v>
      </c>
      <c r="AZ375" s="13">
        <f t="shared" si="875"/>
        <v>0</v>
      </c>
      <c r="BA375" s="13">
        <f t="shared" si="876"/>
        <v>0</v>
      </c>
      <c r="BB375" s="13">
        <f t="shared" si="877"/>
        <v>0</v>
      </c>
      <c r="BC375" s="13">
        <f t="shared" si="878"/>
        <v>0</v>
      </c>
      <c r="BD375" s="13">
        <f t="shared" si="879"/>
        <v>0</v>
      </c>
      <c r="BE375" s="13">
        <f t="shared" si="880"/>
        <v>1</v>
      </c>
      <c r="BF375" s="13">
        <f t="shared" si="881"/>
        <v>0</v>
      </c>
      <c r="BG375" s="13">
        <f t="shared" si="882"/>
        <v>0</v>
      </c>
      <c r="BH375" s="13">
        <f t="shared" si="883"/>
        <v>0</v>
      </c>
      <c r="BI375" s="13">
        <f t="shared" si="884"/>
        <v>0</v>
      </c>
      <c r="BJ375" s="13">
        <f t="shared" si="885"/>
        <v>0</v>
      </c>
      <c r="BK375" s="13">
        <f t="shared" si="886"/>
        <v>0</v>
      </c>
      <c r="BL375" s="13">
        <f t="shared" si="887"/>
        <v>0</v>
      </c>
      <c r="BM375" s="13">
        <f t="shared" si="888"/>
        <v>0</v>
      </c>
      <c r="BN375" s="13">
        <f t="shared" si="889"/>
        <v>0</v>
      </c>
      <c r="BO375" s="13">
        <f t="shared" si="890"/>
        <v>0</v>
      </c>
      <c r="BP375" s="13">
        <f t="shared" si="891"/>
        <v>0</v>
      </c>
      <c r="BQ375" s="13">
        <f t="shared" si="892"/>
        <v>0</v>
      </c>
      <c r="BR375" s="13">
        <f t="shared" si="893"/>
        <v>0</v>
      </c>
      <c r="BS375" s="13">
        <f t="shared" si="894"/>
        <v>0</v>
      </c>
      <c r="BT375" s="13">
        <f t="shared" si="895"/>
        <v>0</v>
      </c>
      <c r="BU375" s="13">
        <f t="shared" si="896"/>
        <v>0</v>
      </c>
      <c r="BV375" s="13">
        <f t="shared" si="897"/>
        <v>0</v>
      </c>
      <c r="BW375" s="13">
        <f t="shared" si="898"/>
        <v>0</v>
      </c>
      <c r="BX375" s="13">
        <f t="shared" si="899"/>
        <v>0</v>
      </c>
      <c r="BY375" s="13">
        <f t="shared" si="900"/>
        <v>0</v>
      </c>
      <c r="BZ375" s="13">
        <f t="shared" si="901"/>
        <v>0</v>
      </c>
      <c r="CA375" s="13">
        <f t="shared" si="902"/>
        <v>0</v>
      </c>
      <c r="CB375" s="13">
        <f t="shared" si="903"/>
        <v>0</v>
      </c>
      <c r="CC375" s="13">
        <f t="shared" si="904"/>
        <v>0</v>
      </c>
      <c r="CD375" s="13">
        <f t="shared" si="905"/>
        <v>0</v>
      </c>
      <c r="CE375" s="13">
        <f t="shared" si="906"/>
        <v>0</v>
      </c>
      <c r="CF375" s="13">
        <f t="shared" si="907"/>
        <v>0</v>
      </c>
      <c r="CG375" s="13">
        <f t="shared" si="908"/>
        <v>0</v>
      </c>
      <c r="CH375" s="13">
        <f t="shared" si="909"/>
        <v>0</v>
      </c>
      <c r="CI375" s="13">
        <f t="shared" si="910"/>
        <v>0</v>
      </c>
      <c r="CJ375" s="13">
        <f t="shared" si="911"/>
        <v>0</v>
      </c>
      <c r="CK375" s="13">
        <f t="shared" si="912"/>
        <v>0</v>
      </c>
      <c r="CL375" s="13">
        <f t="shared" si="913"/>
        <v>0</v>
      </c>
      <c r="CM375" s="13">
        <f t="shared" si="914"/>
        <v>0</v>
      </c>
      <c r="CN375" s="13">
        <f t="shared" si="915"/>
        <v>0</v>
      </c>
      <c r="CO375" s="13">
        <f t="shared" si="916"/>
        <v>0</v>
      </c>
      <c r="CP375" s="13">
        <f t="shared" si="917"/>
        <v>0</v>
      </c>
      <c r="CQ375" s="13">
        <f t="shared" si="918"/>
        <v>0</v>
      </c>
      <c r="CR375" s="13">
        <f t="shared" si="919"/>
        <v>0</v>
      </c>
      <c r="CS375" s="13">
        <f t="shared" si="920"/>
        <v>0</v>
      </c>
      <c r="CT375" s="13">
        <f t="shared" si="921"/>
        <v>0</v>
      </c>
      <c r="CU375" s="13">
        <f t="shared" si="922"/>
        <v>0</v>
      </c>
      <c r="CV375" s="13">
        <f t="shared" si="923"/>
        <v>0</v>
      </c>
      <c r="CW375" s="13">
        <f t="shared" si="924"/>
        <v>0</v>
      </c>
      <c r="CX375" s="13">
        <f t="shared" si="925"/>
        <v>0</v>
      </c>
      <c r="CY375" s="13">
        <f t="shared" si="926"/>
        <v>0</v>
      </c>
      <c r="CZ375" s="13">
        <f t="shared" si="927"/>
        <v>0</v>
      </c>
      <c r="DA375" s="13">
        <f t="shared" si="928"/>
        <v>0</v>
      </c>
      <c r="DB375" s="13"/>
      <c r="DC375" s="13"/>
      <c r="DD375" s="13"/>
      <c r="DE375" s="13"/>
      <c r="DF375" s="13"/>
      <c r="DG375" s="13"/>
      <c r="DH375" s="13"/>
      <c r="DI375" s="13"/>
      <c r="DJ375" s="13"/>
      <c r="DK375" s="13"/>
      <c r="DL375" s="13"/>
      <c r="DM375" s="13"/>
      <c r="DN375" s="13"/>
      <c r="DO375" s="13"/>
      <c r="DP375" s="13"/>
      <c r="DQ375" s="13"/>
      <c r="DR375" s="13"/>
      <c r="DS375" s="13"/>
      <c r="DT375" s="13"/>
      <c r="DU375" s="13"/>
      <c r="DV375" s="13"/>
      <c r="DW375" s="13"/>
      <c r="DX375" s="13"/>
      <c r="DY375" s="13"/>
      <c r="DZ375" s="13"/>
      <c r="EA375" s="13"/>
      <c r="EB375" s="13"/>
      <c r="EC375" s="13"/>
      <c r="ED375" s="13"/>
      <c r="EE375" s="13"/>
      <c r="EF375" s="13"/>
      <c r="EG375" s="13"/>
      <c r="EH375" s="13"/>
      <c r="EI375" s="13"/>
      <c r="EJ375" s="13"/>
      <c r="EK375" s="13"/>
      <c r="EL375" s="13"/>
      <c r="EM375" s="13"/>
      <c r="EN375" s="13"/>
      <c r="EO375" s="13"/>
      <c r="EP375" s="13"/>
      <c r="EQ375" s="13"/>
      <c r="ER375" s="13"/>
      <c r="ES375" s="13"/>
      <c r="ET375" s="13"/>
      <c r="EU375" s="13"/>
      <c r="EV375" s="13"/>
      <c r="EW375" s="13"/>
      <c r="EX375" s="13"/>
      <c r="EY375" s="13"/>
      <c r="EZ375" s="13"/>
      <c r="FA375" s="13"/>
      <c r="FB375" s="13"/>
      <c r="FC375" s="13"/>
      <c r="FD375" s="13"/>
      <c r="FE375" s="13"/>
      <c r="FF375" s="13"/>
      <c r="FG375" s="13"/>
      <c r="FH375" s="13"/>
      <c r="FI375" s="13"/>
      <c r="FJ375" s="13"/>
      <c r="FK375" s="13"/>
      <c r="FL375" s="13"/>
      <c r="FM375" s="13"/>
      <c r="FN375" s="13"/>
      <c r="FO375" s="13"/>
      <c r="FP375" s="13"/>
      <c r="FQ375" s="13"/>
      <c r="FR375" s="13"/>
      <c r="FS375" s="13"/>
      <c r="FT375" s="13"/>
      <c r="FU375" s="13"/>
      <c r="FV375" s="13"/>
      <c r="FW375" s="13"/>
      <c r="FX375" s="13"/>
      <c r="FY375" s="13"/>
      <c r="FZ375" s="13"/>
      <c r="GA375" s="13"/>
      <c r="GB375" s="13"/>
      <c r="GC375" s="13"/>
      <c r="GD375" s="13"/>
      <c r="GE375" s="13"/>
      <c r="GF375" s="13"/>
      <c r="GG375" s="13"/>
      <c r="GH375" s="30">
        <f t="shared" si="930"/>
        <v>1</v>
      </c>
    </row>
    <row r="376" spans="1:190">
      <c r="A376" s="2">
        <f>'database including 834 studies'!A376</f>
        <v>375</v>
      </c>
      <c r="B376" s="2">
        <f>'database including 834 studies'!J376</f>
        <v>1</v>
      </c>
      <c r="C376" s="2">
        <f>'database including 834 studies'!K376</f>
        <v>2</v>
      </c>
      <c r="D376" s="2">
        <f>'database including 834 studies'!L376</f>
        <v>0</v>
      </c>
      <c r="E376" s="2">
        <f>'database including 834 studies'!M376</f>
        <v>1</v>
      </c>
      <c r="F376" s="2">
        <f>'database including 834 studies'!N376</f>
        <v>1</v>
      </c>
      <c r="G376" s="2">
        <f>'database including 834 studies'!O376</f>
        <v>0</v>
      </c>
      <c r="H376" s="2">
        <f>'database including 834 studies'!P376</f>
        <v>0</v>
      </c>
      <c r="I376" s="2">
        <f>'database including 834 studies'!Q376</f>
        <v>0</v>
      </c>
      <c r="J376" s="2">
        <f>'database including 834 studies'!R376</f>
        <v>2021</v>
      </c>
      <c r="V376" s="13">
        <f t="shared" si="845"/>
        <v>0</v>
      </c>
      <c r="W376" s="13">
        <f t="shared" si="846"/>
        <v>0</v>
      </c>
      <c r="X376" s="13">
        <f t="shared" si="847"/>
        <v>0</v>
      </c>
      <c r="Y376" s="13">
        <f t="shared" si="848"/>
        <v>0</v>
      </c>
      <c r="Z376" s="13">
        <f t="shared" si="849"/>
        <v>0</v>
      </c>
      <c r="AA376" s="13">
        <f t="shared" si="850"/>
        <v>0</v>
      </c>
      <c r="AB376" s="13">
        <f t="shared" si="851"/>
        <v>0</v>
      </c>
      <c r="AC376" s="13">
        <f t="shared" si="852"/>
        <v>0</v>
      </c>
      <c r="AD376" s="13">
        <f t="shared" si="853"/>
        <v>0</v>
      </c>
      <c r="AE376" s="13">
        <f t="shared" si="854"/>
        <v>0</v>
      </c>
      <c r="AF376" s="13">
        <f t="shared" si="855"/>
        <v>0</v>
      </c>
      <c r="AG376" s="13">
        <f t="shared" si="856"/>
        <v>0</v>
      </c>
      <c r="AH376" s="13">
        <f t="shared" si="857"/>
        <v>0</v>
      </c>
      <c r="AI376" s="13">
        <f t="shared" si="858"/>
        <v>0</v>
      </c>
      <c r="AJ376" s="13">
        <f t="shared" si="859"/>
        <v>0</v>
      </c>
      <c r="AK376" s="13">
        <f t="shared" si="860"/>
        <v>0</v>
      </c>
      <c r="AL376" s="13">
        <f t="shared" si="861"/>
        <v>0</v>
      </c>
      <c r="AM376" s="13">
        <f t="shared" si="862"/>
        <v>0</v>
      </c>
      <c r="AN376" s="13">
        <f t="shared" si="863"/>
        <v>0</v>
      </c>
      <c r="AO376" s="13">
        <f t="shared" si="864"/>
        <v>0</v>
      </c>
      <c r="AP376" s="13">
        <f t="shared" si="865"/>
        <v>0</v>
      </c>
      <c r="AQ376" s="13">
        <f t="shared" si="866"/>
        <v>0</v>
      </c>
      <c r="AR376" s="13">
        <f t="shared" si="867"/>
        <v>0</v>
      </c>
      <c r="AS376" s="13">
        <f t="shared" si="868"/>
        <v>0</v>
      </c>
      <c r="AT376" s="13">
        <f t="shared" si="869"/>
        <v>0</v>
      </c>
      <c r="AU376" s="13">
        <f t="shared" si="870"/>
        <v>0</v>
      </c>
      <c r="AV376" s="13">
        <f t="shared" si="871"/>
        <v>0</v>
      </c>
      <c r="AW376" s="13">
        <f t="shared" si="872"/>
        <v>0</v>
      </c>
      <c r="AX376" s="13">
        <f t="shared" si="873"/>
        <v>0</v>
      </c>
      <c r="AY376" s="13">
        <f t="shared" si="874"/>
        <v>0</v>
      </c>
      <c r="AZ376" s="13">
        <f t="shared" si="875"/>
        <v>0</v>
      </c>
      <c r="BA376" s="13">
        <f t="shared" si="876"/>
        <v>0</v>
      </c>
      <c r="BB376" s="13">
        <f t="shared" si="877"/>
        <v>0</v>
      </c>
      <c r="BC376" s="13">
        <f t="shared" si="878"/>
        <v>0</v>
      </c>
      <c r="BD376" s="13">
        <f t="shared" si="879"/>
        <v>1</v>
      </c>
      <c r="BE376" s="13">
        <f t="shared" si="880"/>
        <v>0</v>
      </c>
      <c r="BF376" s="13">
        <f t="shared" si="881"/>
        <v>0</v>
      </c>
      <c r="BG376" s="13">
        <f t="shared" si="882"/>
        <v>0</v>
      </c>
      <c r="BH376" s="13">
        <f t="shared" si="883"/>
        <v>0</v>
      </c>
      <c r="BI376" s="13">
        <f t="shared" si="884"/>
        <v>0</v>
      </c>
      <c r="BJ376" s="13">
        <f t="shared" si="885"/>
        <v>0</v>
      </c>
      <c r="BK376" s="13">
        <f t="shared" si="886"/>
        <v>0</v>
      </c>
      <c r="BL376" s="13">
        <f t="shared" si="887"/>
        <v>0</v>
      </c>
      <c r="BM376" s="13">
        <f t="shared" si="888"/>
        <v>0</v>
      </c>
      <c r="BN376" s="13">
        <f t="shared" si="889"/>
        <v>0</v>
      </c>
      <c r="BO376" s="13">
        <f t="shared" si="890"/>
        <v>0</v>
      </c>
      <c r="BP376" s="13">
        <f t="shared" si="891"/>
        <v>0</v>
      </c>
      <c r="BQ376" s="13">
        <f t="shared" si="892"/>
        <v>0</v>
      </c>
      <c r="BR376" s="13">
        <f t="shared" si="893"/>
        <v>0</v>
      </c>
      <c r="BS376" s="13">
        <f t="shared" si="894"/>
        <v>0</v>
      </c>
      <c r="BT376" s="13">
        <f t="shared" si="895"/>
        <v>0</v>
      </c>
      <c r="BU376" s="13">
        <f t="shared" si="896"/>
        <v>0</v>
      </c>
      <c r="BV376" s="13">
        <f t="shared" si="897"/>
        <v>0</v>
      </c>
      <c r="BW376" s="13">
        <f t="shared" si="898"/>
        <v>0</v>
      </c>
      <c r="BX376" s="13">
        <f t="shared" si="899"/>
        <v>0</v>
      </c>
      <c r="BY376" s="13">
        <f t="shared" si="900"/>
        <v>0</v>
      </c>
      <c r="BZ376" s="13">
        <f t="shared" si="901"/>
        <v>0</v>
      </c>
      <c r="CA376" s="13">
        <f t="shared" si="902"/>
        <v>0</v>
      </c>
      <c r="CB376" s="13">
        <f t="shared" si="903"/>
        <v>0</v>
      </c>
      <c r="CC376" s="13">
        <f t="shared" si="904"/>
        <v>0</v>
      </c>
      <c r="CD376" s="13">
        <f t="shared" si="905"/>
        <v>0</v>
      </c>
      <c r="CE376" s="13">
        <f t="shared" si="906"/>
        <v>0</v>
      </c>
      <c r="CF376" s="13">
        <f t="shared" si="907"/>
        <v>0</v>
      </c>
      <c r="CG376" s="13">
        <f t="shared" si="908"/>
        <v>0</v>
      </c>
      <c r="CH376" s="13">
        <f t="shared" si="909"/>
        <v>0</v>
      </c>
      <c r="CI376" s="13">
        <f t="shared" si="910"/>
        <v>0</v>
      </c>
      <c r="CJ376" s="13">
        <f t="shared" si="911"/>
        <v>0</v>
      </c>
      <c r="CK376" s="13">
        <f t="shared" si="912"/>
        <v>0</v>
      </c>
      <c r="CL376" s="13">
        <f t="shared" si="913"/>
        <v>0</v>
      </c>
      <c r="CM376" s="13">
        <f t="shared" si="914"/>
        <v>0</v>
      </c>
      <c r="CN376" s="13">
        <f t="shared" si="915"/>
        <v>0</v>
      </c>
      <c r="CO376" s="13">
        <f t="shared" si="916"/>
        <v>0</v>
      </c>
      <c r="CP376" s="13">
        <f t="shared" si="917"/>
        <v>0</v>
      </c>
      <c r="CQ376" s="13">
        <f t="shared" si="918"/>
        <v>0</v>
      </c>
      <c r="CR376" s="13">
        <f t="shared" si="919"/>
        <v>0</v>
      </c>
      <c r="CS376" s="13">
        <f t="shared" si="920"/>
        <v>0</v>
      </c>
      <c r="CT376" s="13">
        <f t="shared" si="921"/>
        <v>0</v>
      </c>
      <c r="CU376" s="13">
        <f t="shared" si="922"/>
        <v>0</v>
      </c>
      <c r="CV376" s="13">
        <f t="shared" si="923"/>
        <v>0</v>
      </c>
      <c r="CW376" s="13">
        <f t="shared" si="924"/>
        <v>0</v>
      </c>
      <c r="CX376" s="13">
        <f t="shared" si="925"/>
        <v>0</v>
      </c>
      <c r="CY376" s="13">
        <f t="shared" si="926"/>
        <v>0</v>
      </c>
      <c r="CZ376" s="13">
        <f t="shared" si="927"/>
        <v>0</v>
      </c>
      <c r="DA376" s="13">
        <f t="shared" si="928"/>
        <v>0</v>
      </c>
      <c r="DB376" s="13"/>
      <c r="DC376" s="13"/>
      <c r="DD376" s="13"/>
      <c r="DE376" s="13"/>
      <c r="DF376" s="13"/>
      <c r="DG376" s="13"/>
      <c r="DH376" s="13"/>
      <c r="DI376" s="13"/>
      <c r="DJ376" s="13"/>
      <c r="DK376" s="13"/>
      <c r="DL376" s="13"/>
      <c r="DM376" s="13"/>
      <c r="DN376" s="13"/>
      <c r="DO376" s="13"/>
      <c r="DP376" s="13"/>
      <c r="DQ376" s="13"/>
      <c r="DR376" s="13"/>
      <c r="DS376" s="13"/>
      <c r="DT376" s="13"/>
      <c r="DU376" s="13"/>
      <c r="DV376" s="13"/>
      <c r="DW376" s="13"/>
      <c r="DX376" s="13"/>
      <c r="DY376" s="13"/>
      <c r="DZ376" s="13"/>
      <c r="EA376" s="13"/>
      <c r="EB376" s="13"/>
      <c r="EC376" s="13"/>
      <c r="ED376" s="13"/>
      <c r="EE376" s="13"/>
      <c r="EF376" s="13"/>
      <c r="EG376" s="13"/>
      <c r="EH376" s="13"/>
      <c r="EI376" s="13"/>
      <c r="EJ376" s="13"/>
      <c r="EK376" s="13"/>
      <c r="EL376" s="13"/>
      <c r="EM376" s="13"/>
      <c r="EN376" s="13"/>
      <c r="EO376" s="13"/>
      <c r="EP376" s="13"/>
      <c r="EQ376" s="13"/>
      <c r="ER376" s="13"/>
      <c r="ES376" s="13"/>
      <c r="ET376" s="13"/>
      <c r="EU376" s="13"/>
      <c r="EV376" s="13"/>
      <c r="EW376" s="13"/>
      <c r="EX376" s="13"/>
      <c r="EY376" s="13"/>
      <c r="EZ376" s="13"/>
      <c r="FA376" s="13"/>
      <c r="FB376" s="13"/>
      <c r="FC376" s="13"/>
      <c r="FD376" s="13"/>
      <c r="FE376" s="13"/>
      <c r="FF376" s="13"/>
      <c r="FG376" s="13"/>
      <c r="FH376" s="13"/>
      <c r="FI376" s="13"/>
      <c r="FJ376" s="13"/>
      <c r="FK376" s="13"/>
      <c r="FL376" s="13"/>
      <c r="FM376" s="13"/>
      <c r="FN376" s="13"/>
      <c r="FO376" s="13"/>
      <c r="FP376" s="13"/>
      <c r="FQ376" s="13"/>
      <c r="FR376" s="13"/>
      <c r="FS376" s="13"/>
      <c r="FT376" s="13"/>
      <c r="FU376" s="13"/>
      <c r="FV376" s="13"/>
      <c r="FW376" s="13"/>
      <c r="FX376" s="13"/>
      <c r="FY376" s="13"/>
      <c r="FZ376" s="13"/>
      <c r="GA376" s="13"/>
      <c r="GB376" s="13"/>
      <c r="GC376" s="13"/>
      <c r="GD376" s="13"/>
      <c r="GE376" s="13"/>
      <c r="GF376" s="13"/>
      <c r="GG376" s="13"/>
      <c r="GH376" s="30">
        <f t="shared" si="930"/>
        <v>1</v>
      </c>
    </row>
    <row r="377" spans="1:190">
      <c r="A377" s="2">
        <f>'database including 834 studies'!A377</f>
        <v>376</v>
      </c>
      <c r="B377" s="2">
        <f>'database including 834 studies'!J377</f>
        <v>1</v>
      </c>
      <c r="C377" s="2">
        <f>'database including 834 studies'!K377</f>
        <v>2</v>
      </c>
      <c r="D377" s="2">
        <f>'database including 834 studies'!L377</f>
        <v>1</v>
      </c>
      <c r="E377" s="2">
        <f>'database including 834 studies'!M377</f>
        <v>1</v>
      </c>
      <c r="F377" s="2">
        <f>'database including 834 studies'!N377</f>
        <v>0</v>
      </c>
      <c r="G377" s="2">
        <f>'database including 834 studies'!O377</f>
        <v>0</v>
      </c>
      <c r="H377" s="2">
        <f>'database including 834 studies'!P377</f>
        <v>0</v>
      </c>
      <c r="I377" s="2">
        <f>'database including 834 studies'!Q377</f>
        <v>0</v>
      </c>
      <c r="J377" s="2">
        <f>'database including 834 studies'!R377</f>
        <v>2018</v>
      </c>
      <c r="V377" s="13">
        <f t="shared" si="845"/>
        <v>0</v>
      </c>
      <c r="W377" s="13">
        <f t="shared" si="846"/>
        <v>0</v>
      </c>
      <c r="X377" s="13">
        <f t="shared" si="847"/>
        <v>0</v>
      </c>
      <c r="Y377" s="13">
        <f t="shared" si="848"/>
        <v>0</v>
      </c>
      <c r="Z377" s="13">
        <f t="shared" si="849"/>
        <v>0</v>
      </c>
      <c r="AA377" s="13">
        <f t="shared" si="850"/>
        <v>0</v>
      </c>
      <c r="AB377" s="13">
        <f t="shared" si="851"/>
        <v>0</v>
      </c>
      <c r="AC377" s="13">
        <f t="shared" si="852"/>
        <v>0</v>
      </c>
      <c r="AD377" s="13">
        <f t="shared" si="853"/>
        <v>0</v>
      </c>
      <c r="AE377" s="13">
        <f t="shared" si="854"/>
        <v>0</v>
      </c>
      <c r="AF377" s="13">
        <f t="shared" si="855"/>
        <v>0</v>
      </c>
      <c r="AG377" s="13">
        <f t="shared" si="856"/>
        <v>0</v>
      </c>
      <c r="AH377" s="13">
        <f t="shared" si="857"/>
        <v>0</v>
      </c>
      <c r="AI377" s="13">
        <f t="shared" si="858"/>
        <v>0</v>
      </c>
      <c r="AJ377" s="13">
        <f t="shared" si="859"/>
        <v>0</v>
      </c>
      <c r="AK377" s="13">
        <f t="shared" si="860"/>
        <v>0</v>
      </c>
      <c r="AL377" s="13">
        <f t="shared" si="861"/>
        <v>0</v>
      </c>
      <c r="AM377" s="13">
        <f t="shared" si="862"/>
        <v>0</v>
      </c>
      <c r="AN377" s="13">
        <f t="shared" si="863"/>
        <v>0</v>
      </c>
      <c r="AO377" s="13">
        <f t="shared" si="864"/>
        <v>0</v>
      </c>
      <c r="AP377" s="13">
        <f t="shared" si="865"/>
        <v>0</v>
      </c>
      <c r="AQ377" s="13">
        <f t="shared" si="866"/>
        <v>0</v>
      </c>
      <c r="AR377" s="13">
        <f t="shared" si="867"/>
        <v>0</v>
      </c>
      <c r="AS377" s="13">
        <f t="shared" si="868"/>
        <v>0</v>
      </c>
      <c r="AT377" s="13">
        <f t="shared" si="869"/>
        <v>0</v>
      </c>
      <c r="AU377" s="13">
        <f t="shared" si="870"/>
        <v>0</v>
      </c>
      <c r="AV377" s="13">
        <f t="shared" si="871"/>
        <v>0</v>
      </c>
      <c r="AW377" s="13">
        <f t="shared" si="872"/>
        <v>0</v>
      </c>
      <c r="AX377" s="13">
        <f t="shared" si="873"/>
        <v>0</v>
      </c>
      <c r="AY377" s="13">
        <f t="shared" si="874"/>
        <v>0</v>
      </c>
      <c r="AZ377" s="13">
        <f t="shared" si="875"/>
        <v>0</v>
      </c>
      <c r="BA377" s="13">
        <f t="shared" si="876"/>
        <v>1</v>
      </c>
      <c r="BB377" s="13">
        <f t="shared" si="877"/>
        <v>0</v>
      </c>
      <c r="BC377" s="13">
        <f t="shared" si="878"/>
        <v>0</v>
      </c>
      <c r="BD377" s="13">
        <f t="shared" si="879"/>
        <v>0</v>
      </c>
      <c r="BE377" s="13">
        <f t="shared" si="880"/>
        <v>0</v>
      </c>
      <c r="BF377" s="13">
        <f t="shared" si="881"/>
        <v>0</v>
      </c>
      <c r="BG377" s="13">
        <f t="shared" si="882"/>
        <v>0</v>
      </c>
      <c r="BH377" s="13">
        <f t="shared" si="883"/>
        <v>0</v>
      </c>
      <c r="BI377" s="13">
        <f t="shared" si="884"/>
        <v>0</v>
      </c>
      <c r="BJ377" s="13">
        <f t="shared" si="885"/>
        <v>0</v>
      </c>
      <c r="BK377" s="13">
        <f t="shared" si="886"/>
        <v>0</v>
      </c>
      <c r="BL377" s="13">
        <f t="shared" si="887"/>
        <v>0</v>
      </c>
      <c r="BM377" s="13">
        <f t="shared" si="888"/>
        <v>0</v>
      </c>
      <c r="BN377" s="13">
        <f t="shared" si="889"/>
        <v>0</v>
      </c>
      <c r="BO377" s="13">
        <f t="shared" si="890"/>
        <v>0</v>
      </c>
      <c r="BP377" s="13">
        <f t="shared" si="891"/>
        <v>0</v>
      </c>
      <c r="BQ377" s="13">
        <f t="shared" si="892"/>
        <v>0</v>
      </c>
      <c r="BR377" s="13">
        <f t="shared" si="893"/>
        <v>0</v>
      </c>
      <c r="BS377" s="13">
        <f t="shared" si="894"/>
        <v>0</v>
      </c>
      <c r="BT377" s="13">
        <f t="shared" si="895"/>
        <v>0</v>
      </c>
      <c r="BU377" s="13">
        <f t="shared" si="896"/>
        <v>0</v>
      </c>
      <c r="BV377" s="13">
        <f t="shared" si="897"/>
        <v>0</v>
      </c>
      <c r="BW377" s="13">
        <f t="shared" si="898"/>
        <v>0</v>
      </c>
      <c r="BX377" s="13">
        <f t="shared" si="899"/>
        <v>0</v>
      </c>
      <c r="BY377" s="13">
        <f t="shared" si="900"/>
        <v>0</v>
      </c>
      <c r="BZ377" s="13">
        <f t="shared" si="901"/>
        <v>0</v>
      </c>
      <c r="CA377" s="13">
        <f t="shared" si="902"/>
        <v>0</v>
      </c>
      <c r="CB377" s="13">
        <f t="shared" si="903"/>
        <v>0</v>
      </c>
      <c r="CC377" s="13">
        <f t="shared" si="904"/>
        <v>0</v>
      </c>
      <c r="CD377" s="13">
        <f t="shared" si="905"/>
        <v>0</v>
      </c>
      <c r="CE377" s="13">
        <f t="shared" si="906"/>
        <v>0</v>
      </c>
      <c r="CF377" s="13">
        <f t="shared" si="907"/>
        <v>0</v>
      </c>
      <c r="CG377" s="13">
        <f t="shared" si="908"/>
        <v>0</v>
      </c>
      <c r="CH377" s="13">
        <f t="shared" si="909"/>
        <v>0</v>
      </c>
      <c r="CI377" s="13">
        <f t="shared" si="910"/>
        <v>0</v>
      </c>
      <c r="CJ377" s="13">
        <f t="shared" si="911"/>
        <v>0</v>
      </c>
      <c r="CK377" s="13">
        <f t="shared" si="912"/>
        <v>0</v>
      </c>
      <c r="CL377" s="13">
        <f t="shared" si="913"/>
        <v>0</v>
      </c>
      <c r="CM377" s="13">
        <f t="shared" si="914"/>
        <v>0</v>
      </c>
      <c r="CN377" s="13">
        <f t="shared" si="915"/>
        <v>0</v>
      </c>
      <c r="CO377" s="13">
        <f t="shared" si="916"/>
        <v>0</v>
      </c>
      <c r="CP377" s="13">
        <f t="shared" si="917"/>
        <v>0</v>
      </c>
      <c r="CQ377" s="13">
        <f t="shared" si="918"/>
        <v>0</v>
      </c>
      <c r="CR377" s="13">
        <f t="shared" si="919"/>
        <v>0</v>
      </c>
      <c r="CS377" s="13">
        <f t="shared" si="920"/>
        <v>0</v>
      </c>
      <c r="CT377" s="13">
        <f t="shared" si="921"/>
        <v>0</v>
      </c>
      <c r="CU377" s="13">
        <f t="shared" si="922"/>
        <v>0</v>
      </c>
      <c r="CV377" s="13">
        <f t="shared" si="923"/>
        <v>0</v>
      </c>
      <c r="CW377" s="13">
        <f t="shared" si="924"/>
        <v>0</v>
      </c>
      <c r="CX377" s="13">
        <f t="shared" si="925"/>
        <v>0</v>
      </c>
      <c r="CY377" s="13">
        <f t="shared" si="926"/>
        <v>0</v>
      </c>
      <c r="CZ377" s="13">
        <f t="shared" si="927"/>
        <v>0</v>
      </c>
      <c r="DA377" s="13">
        <f t="shared" si="928"/>
        <v>0</v>
      </c>
      <c r="DB377" s="13"/>
      <c r="DC377" s="13"/>
      <c r="DD377" s="13"/>
      <c r="DE377" s="13"/>
      <c r="DF377" s="13"/>
      <c r="DG377" s="13"/>
      <c r="DH377" s="13"/>
      <c r="DI377" s="13"/>
      <c r="DJ377" s="13"/>
      <c r="DK377" s="13"/>
      <c r="DL377" s="13"/>
      <c r="DM377" s="13"/>
      <c r="DN377" s="13"/>
      <c r="DO377" s="13"/>
      <c r="DP377" s="13"/>
      <c r="DQ377" s="13"/>
      <c r="DR377" s="13"/>
      <c r="DS377" s="13"/>
      <c r="DT377" s="13"/>
      <c r="DU377" s="13"/>
      <c r="DV377" s="13"/>
      <c r="DW377" s="13"/>
      <c r="DX377" s="13"/>
      <c r="DY377" s="13"/>
      <c r="DZ377" s="13"/>
      <c r="EA377" s="13"/>
      <c r="EB377" s="13"/>
      <c r="EC377" s="13"/>
      <c r="ED377" s="13"/>
      <c r="EE377" s="13"/>
      <c r="EF377" s="13"/>
      <c r="EG377" s="13"/>
      <c r="EH377" s="13"/>
      <c r="EI377" s="13"/>
      <c r="EJ377" s="13"/>
      <c r="EK377" s="13"/>
      <c r="EL377" s="13"/>
      <c r="EM377" s="13"/>
      <c r="EN377" s="13"/>
      <c r="EO377" s="13"/>
      <c r="EP377" s="13"/>
      <c r="EQ377" s="13"/>
      <c r="ER377" s="13"/>
      <c r="ES377" s="13"/>
      <c r="ET377" s="13"/>
      <c r="EU377" s="13"/>
      <c r="EV377" s="13"/>
      <c r="EW377" s="13"/>
      <c r="EX377" s="13"/>
      <c r="EY377" s="13"/>
      <c r="EZ377" s="13"/>
      <c r="FA377" s="13"/>
      <c r="FB377" s="13"/>
      <c r="FC377" s="13"/>
      <c r="FD377" s="13"/>
      <c r="FE377" s="13"/>
      <c r="FF377" s="13"/>
      <c r="FG377" s="13"/>
      <c r="FH377" s="13"/>
      <c r="FI377" s="13"/>
      <c r="FJ377" s="13"/>
      <c r="FK377" s="13"/>
      <c r="FL377" s="13"/>
      <c r="FM377" s="13"/>
      <c r="FN377" s="13"/>
      <c r="FO377" s="13"/>
      <c r="FP377" s="13"/>
      <c r="FQ377" s="13"/>
      <c r="FR377" s="13"/>
      <c r="FS377" s="13"/>
      <c r="FT377" s="13"/>
      <c r="FU377" s="13"/>
      <c r="FV377" s="13"/>
      <c r="FW377" s="13"/>
      <c r="FX377" s="13"/>
      <c r="FY377" s="13"/>
      <c r="FZ377" s="13"/>
      <c r="GA377" s="13"/>
      <c r="GB377" s="13"/>
      <c r="GC377" s="13"/>
      <c r="GD377" s="13"/>
      <c r="GE377" s="13"/>
      <c r="GF377" s="13"/>
      <c r="GG377" s="13"/>
      <c r="GH377" s="30">
        <f t="shared" si="930"/>
        <v>1</v>
      </c>
    </row>
    <row r="378" spans="1:190">
      <c r="A378" s="2">
        <f>'database including 834 studies'!A378</f>
        <v>377</v>
      </c>
      <c r="B378" s="2">
        <f>'database including 834 studies'!J378</f>
        <v>1</v>
      </c>
      <c r="C378" s="2">
        <f>'database including 834 studies'!K378</f>
        <v>2</v>
      </c>
      <c r="D378" s="2">
        <f>'database including 834 studies'!L378</f>
        <v>0</v>
      </c>
      <c r="E378" s="2">
        <f>'database including 834 studies'!M378</f>
        <v>1</v>
      </c>
      <c r="F378" s="2">
        <f>'database including 834 studies'!N378</f>
        <v>0</v>
      </c>
      <c r="G378" s="2">
        <f>'database including 834 studies'!O378</f>
        <v>1</v>
      </c>
      <c r="H378" s="2">
        <f>'database including 834 studies'!P378</f>
        <v>0</v>
      </c>
      <c r="I378" s="2">
        <f>'database including 834 studies'!Q378</f>
        <v>0</v>
      </c>
      <c r="J378" s="2">
        <f>'database including 834 studies'!R378</f>
        <v>2022</v>
      </c>
      <c r="V378" s="13">
        <f t="shared" si="845"/>
        <v>0</v>
      </c>
      <c r="W378" s="13">
        <f t="shared" si="846"/>
        <v>0</v>
      </c>
      <c r="X378" s="13">
        <f t="shared" si="847"/>
        <v>0</v>
      </c>
      <c r="Y378" s="13">
        <f t="shared" si="848"/>
        <v>0</v>
      </c>
      <c r="Z378" s="13">
        <f t="shared" si="849"/>
        <v>0</v>
      </c>
      <c r="AA378" s="13">
        <f t="shared" si="850"/>
        <v>0</v>
      </c>
      <c r="AB378" s="13">
        <f t="shared" si="851"/>
        <v>0</v>
      </c>
      <c r="AC378" s="13">
        <f t="shared" si="852"/>
        <v>0</v>
      </c>
      <c r="AD378" s="13">
        <f t="shared" si="853"/>
        <v>0</v>
      </c>
      <c r="AE378" s="13">
        <f t="shared" si="854"/>
        <v>0</v>
      </c>
      <c r="AF378" s="13">
        <f t="shared" si="855"/>
        <v>0</v>
      </c>
      <c r="AG378" s="13">
        <f t="shared" si="856"/>
        <v>0</v>
      </c>
      <c r="AH378" s="13">
        <f t="shared" si="857"/>
        <v>0</v>
      </c>
      <c r="AI378" s="13">
        <f t="shared" si="858"/>
        <v>0</v>
      </c>
      <c r="AJ378" s="13">
        <f t="shared" si="859"/>
        <v>0</v>
      </c>
      <c r="AK378" s="13">
        <f t="shared" si="860"/>
        <v>0</v>
      </c>
      <c r="AL378" s="13">
        <f t="shared" si="861"/>
        <v>0</v>
      </c>
      <c r="AM378" s="13">
        <f t="shared" si="862"/>
        <v>0</v>
      </c>
      <c r="AN378" s="13">
        <f t="shared" si="863"/>
        <v>0</v>
      </c>
      <c r="AO378" s="13">
        <f t="shared" si="864"/>
        <v>0</v>
      </c>
      <c r="AP378" s="13">
        <f t="shared" si="865"/>
        <v>0</v>
      </c>
      <c r="AQ378" s="13">
        <f t="shared" si="866"/>
        <v>0</v>
      </c>
      <c r="AR378" s="13">
        <f t="shared" si="867"/>
        <v>0</v>
      </c>
      <c r="AS378" s="13">
        <f t="shared" si="868"/>
        <v>0</v>
      </c>
      <c r="AT378" s="13">
        <f t="shared" si="869"/>
        <v>0</v>
      </c>
      <c r="AU378" s="13">
        <f t="shared" si="870"/>
        <v>0</v>
      </c>
      <c r="AV378" s="13">
        <f t="shared" si="871"/>
        <v>0</v>
      </c>
      <c r="AW378" s="13">
        <f t="shared" si="872"/>
        <v>0</v>
      </c>
      <c r="AX378" s="13">
        <f t="shared" si="873"/>
        <v>0</v>
      </c>
      <c r="AY378" s="13">
        <f t="shared" si="874"/>
        <v>0</v>
      </c>
      <c r="AZ378" s="13">
        <f t="shared" si="875"/>
        <v>0</v>
      </c>
      <c r="BA378" s="13">
        <f t="shared" si="876"/>
        <v>0</v>
      </c>
      <c r="BB378" s="13">
        <f t="shared" si="877"/>
        <v>0</v>
      </c>
      <c r="BC378" s="13">
        <f t="shared" si="878"/>
        <v>0</v>
      </c>
      <c r="BD378" s="13">
        <f t="shared" si="879"/>
        <v>0</v>
      </c>
      <c r="BE378" s="13">
        <f t="shared" si="880"/>
        <v>1</v>
      </c>
      <c r="BF378" s="13">
        <f t="shared" si="881"/>
        <v>0</v>
      </c>
      <c r="BG378" s="13">
        <f t="shared" si="882"/>
        <v>0</v>
      </c>
      <c r="BH378" s="13">
        <f t="shared" si="883"/>
        <v>0</v>
      </c>
      <c r="BI378" s="13">
        <f t="shared" si="884"/>
        <v>0</v>
      </c>
      <c r="BJ378" s="13">
        <f t="shared" si="885"/>
        <v>0</v>
      </c>
      <c r="BK378" s="13">
        <f t="shared" si="886"/>
        <v>0</v>
      </c>
      <c r="BL378" s="13">
        <f t="shared" si="887"/>
        <v>0</v>
      </c>
      <c r="BM378" s="13">
        <f t="shared" si="888"/>
        <v>0</v>
      </c>
      <c r="BN378" s="13">
        <f t="shared" si="889"/>
        <v>0</v>
      </c>
      <c r="BO378" s="13">
        <f t="shared" si="890"/>
        <v>0</v>
      </c>
      <c r="BP378" s="13">
        <f t="shared" si="891"/>
        <v>0</v>
      </c>
      <c r="BQ378" s="13">
        <f t="shared" si="892"/>
        <v>0</v>
      </c>
      <c r="BR378" s="13">
        <f t="shared" si="893"/>
        <v>0</v>
      </c>
      <c r="BS378" s="13">
        <f t="shared" si="894"/>
        <v>0</v>
      </c>
      <c r="BT378" s="13">
        <f t="shared" si="895"/>
        <v>0</v>
      </c>
      <c r="BU378" s="13">
        <f t="shared" si="896"/>
        <v>0</v>
      </c>
      <c r="BV378" s="13">
        <f t="shared" si="897"/>
        <v>0</v>
      </c>
      <c r="BW378" s="13">
        <f t="shared" si="898"/>
        <v>0</v>
      </c>
      <c r="BX378" s="13">
        <f t="shared" si="899"/>
        <v>0</v>
      </c>
      <c r="BY378" s="13">
        <f t="shared" si="900"/>
        <v>0</v>
      </c>
      <c r="BZ378" s="13">
        <f t="shared" si="901"/>
        <v>0</v>
      </c>
      <c r="CA378" s="13">
        <f t="shared" si="902"/>
        <v>0</v>
      </c>
      <c r="CB378" s="13">
        <f t="shared" si="903"/>
        <v>0</v>
      </c>
      <c r="CC378" s="13">
        <f t="shared" si="904"/>
        <v>0</v>
      </c>
      <c r="CD378" s="13">
        <f t="shared" si="905"/>
        <v>0</v>
      </c>
      <c r="CE378" s="13">
        <f t="shared" si="906"/>
        <v>0</v>
      </c>
      <c r="CF378" s="13">
        <f t="shared" si="907"/>
        <v>0</v>
      </c>
      <c r="CG378" s="13">
        <f t="shared" si="908"/>
        <v>0</v>
      </c>
      <c r="CH378" s="13">
        <f t="shared" si="909"/>
        <v>0</v>
      </c>
      <c r="CI378" s="13">
        <f t="shared" si="910"/>
        <v>0</v>
      </c>
      <c r="CJ378" s="13">
        <f t="shared" si="911"/>
        <v>0</v>
      </c>
      <c r="CK378" s="13">
        <f t="shared" si="912"/>
        <v>0</v>
      </c>
      <c r="CL378" s="13">
        <f t="shared" si="913"/>
        <v>0</v>
      </c>
      <c r="CM378" s="13">
        <f t="shared" si="914"/>
        <v>0</v>
      </c>
      <c r="CN378" s="13">
        <f t="shared" si="915"/>
        <v>0</v>
      </c>
      <c r="CO378" s="13">
        <f t="shared" si="916"/>
        <v>0</v>
      </c>
      <c r="CP378" s="13">
        <f t="shared" si="917"/>
        <v>0</v>
      </c>
      <c r="CQ378" s="13">
        <f t="shared" si="918"/>
        <v>0</v>
      </c>
      <c r="CR378" s="13">
        <f t="shared" si="919"/>
        <v>0</v>
      </c>
      <c r="CS378" s="13">
        <f t="shared" si="920"/>
        <v>0</v>
      </c>
      <c r="CT378" s="13">
        <f t="shared" si="921"/>
        <v>0</v>
      </c>
      <c r="CU378" s="13">
        <f t="shared" si="922"/>
        <v>0</v>
      </c>
      <c r="CV378" s="13">
        <f t="shared" si="923"/>
        <v>0</v>
      </c>
      <c r="CW378" s="13">
        <f t="shared" si="924"/>
        <v>0</v>
      </c>
      <c r="CX378" s="13">
        <f t="shared" si="925"/>
        <v>0</v>
      </c>
      <c r="CY378" s="13">
        <f t="shared" si="926"/>
        <v>0</v>
      </c>
      <c r="CZ378" s="13">
        <f t="shared" si="927"/>
        <v>0</v>
      </c>
      <c r="DA378" s="13">
        <f t="shared" si="928"/>
        <v>0</v>
      </c>
      <c r="DB378" s="13"/>
      <c r="DC378" s="13"/>
      <c r="DD378" s="13"/>
      <c r="DE378" s="13"/>
      <c r="DF378" s="13"/>
      <c r="DG378" s="13"/>
      <c r="DH378" s="13"/>
      <c r="DI378" s="13"/>
      <c r="DJ378" s="13"/>
      <c r="DK378" s="13"/>
      <c r="DL378" s="13"/>
      <c r="DM378" s="13"/>
      <c r="DN378" s="13"/>
      <c r="DO378" s="13"/>
      <c r="DP378" s="13"/>
      <c r="DQ378" s="13"/>
      <c r="DR378" s="13"/>
      <c r="DS378" s="13"/>
      <c r="DT378" s="13"/>
      <c r="DU378" s="13"/>
      <c r="DV378" s="13"/>
      <c r="DW378" s="13"/>
      <c r="DX378" s="13"/>
      <c r="DY378" s="13"/>
      <c r="DZ378" s="13"/>
      <c r="EA378" s="13"/>
      <c r="EB378" s="13"/>
      <c r="EC378" s="13"/>
      <c r="ED378" s="13"/>
      <c r="EE378" s="13"/>
      <c r="EF378" s="13"/>
      <c r="EG378" s="13"/>
      <c r="EH378" s="13"/>
      <c r="EI378" s="13"/>
      <c r="EJ378" s="13"/>
      <c r="EK378" s="13"/>
      <c r="EL378" s="13"/>
      <c r="EM378" s="13"/>
      <c r="EN378" s="13"/>
      <c r="EO378" s="13"/>
      <c r="EP378" s="13"/>
      <c r="EQ378" s="13"/>
      <c r="ER378" s="13"/>
      <c r="ES378" s="13"/>
      <c r="ET378" s="13"/>
      <c r="EU378" s="13"/>
      <c r="EV378" s="13"/>
      <c r="EW378" s="13"/>
      <c r="EX378" s="13"/>
      <c r="EY378" s="13"/>
      <c r="EZ378" s="13"/>
      <c r="FA378" s="13"/>
      <c r="FB378" s="13"/>
      <c r="FC378" s="13"/>
      <c r="FD378" s="13"/>
      <c r="FE378" s="13"/>
      <c r="FF378" s="13"/>
      <c r="FG378" s="13"/>
      <c r="FH378" s="13"/>
      <c r="FI378" s="13"/>
      <c r="FJ378" s="13"/>
      <c r="FK378" s="13"/>
      <c r="FL378" s="13"/>
      <c r="FM378" s="13"/>
      <c r="FN378" s="13"/>
      <c r="FO378" s="13"/>
      <c r="FP378" s="13"/>
      <c r="FQ378" s="13"/>
      <c r="FR378" s="13"/>
      <c r="FS378" s="13"/>
      <c r="FT378" s="13"/>
      <c r="FU378" s="13"/>
      <c r="FV378" s="13"/>
      <c r="FW378" s="13"/>
      <c r="FX378" s="13"/>
      <c r="FY378" s="13"/>
      <c r="FZ378" s="13"/>
      <c r="GA378" s="13"/>
      <c r="GB378" s="13"/>
      <c r="GC378" s="13"/>
      <c r="GD378" s="13"/>
      <c r="GE378" s="13"/>
      <c r="GF378" s="13"/>
      <c r="GG378" s="13"/>
      <c r="GH378" s="30">
        <f t="shared" si="930"/>
        <v>1</v>
      </c>
    </row>
    <row r="379" spans="1:190">
      <c r="A379" s="2">
        <f>'database including 834 studies'!A379</f>
        <v>378</v>
      </c>
      <c r="B379" s="2">
        <f>'database including 834 studies'!J379</f>
        <v>1</v>
      </c>
      <c r="C379" s="2">
        <f>'database including 834 studies'!K379</f>
        <v>2</v>
      </c>
      <c r="D379" s="2">
        <f>'database including 834 studies'!L379</f>
        <v>0</v>
      </c>
      <c r="E379" s="2">
        <f>'database including 834 studies'!M379</f>
        <v>1</v>
      </c>
      <c r="F379" s="2">
        <f>'database including 834 studies'!N379</f>
        <v>0</v>
      </c>
      <c r="G379" s="2">
        <f>'database including 834 studies'!O379</f>
        <v>0</v>
      </c>
      <c r="H379" s="2">
        <f>'database including 834 studies'!P379</f>
        <v>1</v>
      </c>
      <c r="I379" s="2">
        <f>'database including 834 studies'!Q379</f>
        <v>0</v>
      </c>
      <c r="J379" s="2">
        <f>'database including 834 studies'!R379</f>
        <v>2022</v>
      </c>
      <c r="V379" s="13">
        <f t="shared" si="845"/>
        <v>0</v>
      </c>
      <c r="W379" s="13">
        <f t="shared" si="846"/>
        <v>0</v>
      </c>
      <c r="X379" s="13">
        <f t="shared" si="847"/>
        <v>0</v>
      </c>
      <c r="Y379" s="13">
        <f t="shared" si="848"/>
        <v>0</v>
      </c>
      <c r="Z379" s="13">
        <f t="shared" si="849"/>
        <v>0</v>
      </c>
      <c r="AA379" s="13">
        <f t="shared" si="850"/>
        <v>0</v>
      </c>
      <c r="AB379" s="13">
        <f t="shared" si="851"/>
        <v>0</v>
      </c>
      <c r="AC379" s="13">
        <f t="shared" si="852"/>
        <v>0</v>
      </c>
      <c r="AD379" s="13">
        <f t="shared" si="853"/>
        <v>0</v>
      </c>
      <c r="AE379" s="13">
        <f t="shared" si="854"/>
        <v>0</v>
      </c>
      <c r="AF379" s="13">
        <f t="shared" si="855"/>
        <v>0</v>
      </c>
      <c r="AG379" s="13">
        <f t="shared" si="856"/>
        <v>0</v>
      </c>
      <c r="AH379" s="13">
        <f t="shared" si="857"/>
        <v>0</v>
      </c>
      <c r="AI379" s="13">
        <f t="shared" si="858"/>
        <v>0</v>
      </c>
      <c r="AJ379" s="13">
        <f t="shared" si="859"/>
        <v>0</v>
      </c>
      <c r="AK379" s="13">
        <f t="shared" si="860"/>
        <v>0</v>
      </c>
      <c r="AL379" s="13">
        <f t="shared" si="861"/>
        <v>0</v>
      </c>
      <c r="AM379" s="13">
        <f t="shared" si="862"/>
        <v>0</v>
      </c>
      <c r="AN379" s="13">
        <f t="shared" si="863"/>
        <v>0</v>
      </c>
      <c r="AO379" s="13">
        <f t="shared" si="864"/>
        <v>0</v>
      </c>
      <c r="AP379" s="13">
        <f t="shared" si="865"/>
        <v>0</v>
      </c>
      <c r="AQ379" s="13">
        <f t="shared" si="866"/>
        <v>0</v>
      </c>
      <c r="AR379" s="13">
        <f t="shared" si="867"/>
        <v>0</v>
      </c>
      <c r="AS379" s="13">
        <f t="shared" si="868"/>
        <v>0</v>
      </c>
      <c r="AT379" s="13">
        <f t="shared" si="869"/>
        <v>0</v>
      </c>
      <c r="AU379" s="13">
        <f t="shared" si="870"/>
        <v>0</v>
      </c>
      <c r="AV379" s="13">
        <f t="shared" si="871"/>
        <v>0</v>
      </c>
      <c r="AW379" s="13">
        <f t="shared" si="872"/>
        <v>0</v>
      </c>
      <c r="AX379" s="13">
        <f t="shared" si="873"/>
        <v>0</v>
      </c>
      <c r="AY379" s="13">
        <f t="shared" si="874"/>
        <v>0</v>
      </c>
      <c r="AZ379" s="13">
        <f t="shared" si="875"/>
        <v>0</v>
      </c>
      <c r="BA379" s="13">
        <f t="shared" si="876"/>
        <v>0</v>
      </c>
      <c r="BB379" s="13">
        <f t="shared" si="877"/>
        <v>0</v>
      </c>
      <c r="BC379" s="13">
        <f t="shared" si="878"/>
        <v>0</v>
      </c>
      <c r="BD379" s="13">
        <f t="shared" si="879"/>
        <v>0</v>
      </c>
      <c r="BE379" s="13">
        <f t="shared" si="880"/>
        <v>1</v>
      </c>
      <c r="BF379" s="13">
        <f t="shared" si="881"/>
        <v>0</v>
      </c>
      <c r="BG379" s="13">
        <f t="shared" si="882"/>
        <v>0</v>
      </c>
      <c r="BH379" s="13">
        <f t="shared" si="883"/>
        <v>0</v>
      </c>
      <c r="BI379" s="13">
        <f t="shared" si="884"/>
        <v>0</v>
      </c>
      <c r="BJ379" s="13">
        <f t="shared" si="885"/>
        <v>0</v>
      </c>
      <c r="BK379" s="13">
        <f t="shared" si="886"/>
        <v>0</v>
      </c>
      <c r="BL379" s="13">
        <f t="shared" si="887"/>
        <v>0</v>
      </c>
      <c r="BM379" s="13">
        <f t="shared" si="888"/>
        <v>0</v>
      </c>
      <c r="BN379" s="13">
        <f t="shared" si="889"/>
        <v>0</v>
      </c>
      <c r="BO379" s="13">
        <f t="shared" si="890"/>
        <v>0</v>
      </c>
      <c r="BP379" s="13">
        <f t="shared" si="891"/>
        <v>0</v>
      </c>
      <c r="BQ379" s="13">
        <f t="shared" si="892"/>
        <v>0</v>
      </c>
      <c r="BR379" s="13">
        <f t="shared" si="893"/>
        <v>0</v>
      </c>
      <c r="BS379" s="13">
        <f t="shared" si="894"/>
        <v>0</v>
      </c>
      <c r="BT379" s="13">
        <f t="shared" si="895"/>
        <v>0</v>
      </c>
      <c r="BU379" s="13">
        <f t="shared" si="896"/>
        <v>0</v>
      </c>
      <c r="BV379" s="13">
        <f t="shared" si="897"/>
        <v>0</v>
      </c>
      <c r="BW379" s="13">
        <f t="shared" si="898"/>
        <v>0</v>
      </c>
      <c r="BX379" s="13">
        <f t="shared" si="899"/>
        <v>0</v>
      </c>
      <c r="BY379" s="13">
        <f t="shared" si="900"/>
        <v>0</v>
      </c>
      <c r="BZ379" s="13">
        <f t="shared" si="901"/>
        <v>0</v>
      </c>
      <c r="CA379" s="13">
        <f t="shared" si="902"/>
        <v>0</v>
      </c>
      <c r="CB379" s="13">
        <f t="shared" si="903"/>
        <v>0</v>
      </c>
      <c r="CC379" s="13">
        <f t="shared" si="904"/>
        <v>0</v>
      </c>
      <c r="CD379" s="13">
        <f t="shared" si="905"/>
        <v>0</v>
      </c>
      <c r="CE379" s="13">
        <f t="shared" si="906"/>
        <v>0</v>
      </c>
      <c r="CF379" s="13">
        <f t="shared" si="907"/>
        <v>0</v>
      </c>
      <c r="CG379" s="13">
        <f t="shared" si="908"/>
        <v>0</v>
      </c>
      <c r="CH379" s="13">
        <f t="shared" si="909"/>
        <v>0</v>
      </c>
      <c r="CI379" s="13">
        <f t="shared" si="910"/>
        <v>0</v>
      </c>
      <c r="CJ379" s="13">
        <f t="shared" si="911"/>
        <v>0</v>
      </c>
      <c r="CK379" s="13">
        <f t="shared" si="912"/>
        <v>0</v>
      </c>
      <c r="CL379" s="13">
        <f t="shared" si="913"/>
        <v>0</v>
      </c>
      <c r="CM379" s="13">
        <f t="shared" si="914"/>
        <v>0</v>
      </c>
      <c r="CN379" s="13">
        <f t="shared" si="915"/>
        <v>0</v>
      </c>
      <c r="CO379" s="13">
        <f t="shared" si="916"/>
        <v>0</v>
      </c>
      <c r="CP379" s="13">
        <f t="shared" si="917"/>
        <v>0</v>
      </c>
      <c r="CQ379" s="13">
        <f t="shared" si="918"/>
        <v>0</v>
      </c>
      <c r="CR379" s="13">
        <f t="shared" si="919"/>
        <v>0</v>
      </c>
      <c r="CS379" s="13">
        <f t="shared" si="920"/>
        <v>0</v>
      </c>
      <c r="CT379" s="13">
        <f t="shared" si="921"/>
        <v>0</v>
      </c>
      <c r="CU379" s="13">
        <f t="shared" si="922"/>
        <v>0</v>
      </c>
      <c r="CV379" s="13">
        <f t="shared" si="923"/>
        <v>0</v>
      </c>
      <c r="CW379" s="13">
        <f t="shared" si="924"/>
        <v>0</v>
      </c>
      <c r="CX379" s="13">
        <f t="shared" si="925"/>
        <v>0</v>
      </c>
      <c r="CY379" s="13">
        <f t="shared" si="926"/>
        <v>0</v>
      </c>
      <c r="CZ379" s="13">
        <f t="shared" si="927"/>
        <v>0</v>
      </c>
      <c r="DA379" s="13">
        <f t="shared" si="928"/>
        <v>0</v>
      </c>
      <c r="DB379" s="13"/>
      <c r="DC379" s="13"/>
      <c r="DD379" s="13"/>
      <c r="DE379" s="13"/>
      <c r="DF379" s="13"/>
      <c r="DG379" s="13"/>
      <c r="DH379" s="13"/>
      <c r="DI379" s="13"/>
      <c r="DJ379" s="13"/>
      <c r="DK379" s="13"/>
      <c r="DL379" s="13"/>
      <c r="DM379" s="13"/>
      <c r="DN379" s="13"/>
      <c r="DO379" s="13"/>
      <c r="DP379" s="13"/>
      <c r="DQ379" s="13"/>
      <c r="DR379" s="13"/>
      <c r="DS379" s="13"/>
      <c r="DT379" s="13"/>
      <c r="DU379" s="13"/>
      <c r="DV379" s="13"/>
      <c r="DW379" s="13"/>
      <c r="DX379" s="13"/>
      <c r="DY379" s="13"/>
      <c r="DZ379" s="13"/>
      <c r="EA379" s="13"/>
      <c r="EB379" s="13"/>
      <c r="EC379" s="13"/>
      <c r="ED379" s="13"/>
      <c r="EE379" s="13"/>
      <c r="EF379" s="13"/>
      <c r="EG379" s="13"/>
      <c r="EH379" s="13"/>
      <c r="EI379" s="13"/>
      <c r="EJ379" s="13"/>
      <c r="EK379" s="13"/>
      <c r="EL379" s="13"/>
      <c r="EM379" s="13"/>
      <c r="EN379" s="13"/>
      <c r="EO379" s="13"/>
      <c r="EP379" s="13"/>
      <c r="EQ379" s="13"/>
      <c r="ER379" s="13"/>
      <c r="ES379" s="13"/>
      <c r="ET379" s="13"/>
      <c r="EU379" s="13"/>
      <c r="EV379" s="13"/>
      <c r="EW379" s="13"/>
      <c r="EX379" s="13"/>
      <c r="EY379" s="13"/>
      <c r="EZ379" s="13"/>
      <c r="FA379" s="13"/>
      <c r="FB379" s="13"/>
      <c r="FC379" s="13"/>
      <c r="FD379" s="13"/>
      <c r="FE379" s="13"/>
      <c r="FF379" s="13"/>
      <c r="FG379" s="13"/>
      <c r="FH379" s="13"/>
      <c r="FI379" s="13"/>
      <c r="FJ379" s="13"/>
      <c r="FK379" s="13"/>
      <c r="FL379" s="13"/>
      <c r="FM379" s="13"/>
      <c r="FN379" s="13"/>
      <c r="FO379" s="13"/>
      <c r="FP379" s="13"/>
      <c r="FQ379" s="13"/>
      <c r="FR379" s="13"/>
      <c r="FS379" s="13"/>
      <c r="FT379" s="13"/>
      <c r="FU379" s="13"/>
      <c r="FV379" s="13"/>
      <c r="FW379" s="13"/>
      <c r="FX379" s="13"/>
      <c r="FY379" s="13"/>
      <c r="FZ379" s="13"/>
      <c r="GA379" s="13"/>
      <c r="GB379" s="13"/>
      <c r="GC379" s="13"/>
      <c r="GD379" s="13"/>
      <c r="GE379" s="13"/>
      <c r="GF379" s="13"/>
      <c r="GG379" s="13"/>
      <c r="GH379" s="30">
        <f t="shared" si="930"/>
        <v>1</v>
      </c>
    </row>
    <row r="380" spans="1:190">
      <c r="A380" s="2">
        <f>'database including 834 studies'!A380</f>
        <v>379</v>
      </c>
      <c r="B380" s="2">
        <f>'database including 834 studies'!J380</f>
        <v>1</v>
      </c>
      <c r="C380" s="2">
        <f>'database including 834 studies'!K380</f>
        <v>2</v>
      </c>
      <c r="D380" s="2">
        <f>'database including 834 studies'!L380</f>
        <v>1</v>
      </c>
      <c r="E380" s="2">
        <f>'database including 834 studies'!M380</f>
        <v>0</v>
      </c>
      <c r="F380" s="2">
        <f>'database including 834 studies'!N380</f>
        <v>0</v>
      </c>
      <c r="G380" s="2">
        <f>'database including 834 studies'!O380</f>
        <v>0</v>
      </c>
      <c r="H380" s="2">
        <f>'database including 834 studies'!P380</f>
        <v>1</v>
      </c>
      <c r="I380" s="2">
        <f>'database including 834 studies'!Q380</f>
        <v>0</v>
      </c>
      <c r="J380" s="2">
        <f>'database including 834 studies'!R380</f>
        <v>2018</v>
      </c>
      <c r="V380" s="13">
        <f t="shared" si="845"/>
        <v>0</v>
      </c>
      <c r="W380" s="13">
        <f t="shared" si="846"/>
        <v>0</v>
      </c>
      <c r="X380" s="13">
        <f t="shared" si="847"/>
        <v>0</v>
      </c>
      <c r="Y380" s="13">
        <f t="shared" si="848"/>
        <v>0</v>
      </c>
      <c r="Z380" s="13">
        <f t="shared" si="849"/>
        <v>0</v>
      </c>
      <c r="AA380" s="13">
        <f t="shared" si="850"/>
        <v>0</v>
      </c>
      <c r="AB380" s="13">
        <f t="shared" si="851"/>
        <v>0</v>
      </c>
      <c r="AC380" s="13">
        <f t="shared" si="852"/>
        <v>0</v>
      </c>
      <c r="AD380" s="13">
        <f t="shared" si="853"/>
        <v>0</v>
      </c>
      <c r="AE380" s="13">
        <f t="shared" si="854"/>
        <v>0</v>
      </c>
      <c r="AF380" s="13">
        <f t="shared" si="855"/>
        <v>0</v>
      </c>
      <c r="AG380" s="13">
        <f t="shared" si="856"/>
        <v>0</v>
      </c>
      <c r="AH380" s="13">
        <f t="shared" si="857"/>
        <v>0</v>
      </c>
      <c r="AI380" s="13">
        <f t="shared" si="858"/>
        <v>0</v>
      </c>
      <c r="AJ380" s="13">
        <f t="shared" si="859"/>
        <v>0</v>
      </c>
      <c r="AK380" s="13">
        <f t="shared" si="860"/>
        <v>0</v>
      </c>
      <c r="AL380" s="13">
        <f t="shared" si="861"/>
        <v>0</v>
      </c>
      <c r="AM380" s="13">
        <f t="shared" si="862"/>
        <v>0</v>
      </c>
      <c r="AN380" s="13">
        <f t="shared" si="863"/>
        <v>0</v>
      </c>
      <c r="AO380" s="13">
        <f t="shared" si="864"/>
        <v>0</v>
      </c>
      <c r="AP380" s="13">
        <f t="shared" si="865"/>
        <v>0</v>
      </c>
      <c r="AQ380" s="13">
        <f t="shared" si="866"/>
        <v>0</v>
      </c>
      <c r="AR380" s="13">
        <f t="shared" si="867"/>
        <v>0</v>
      </c>
      <c r="AS380" s="13">
        <f t="shared" si="868"/>
        <v>0</v>
      </c>
      <c r="AT380" s="13">
        <f t="shared" si="869"/>
        <v>0</v>
      </c>
      <c r="AU380" s="13">
        <f t="shared" si="870"/>
        <v>0</v>
      </c>
      <c r="AV380" s="13">
        <f t="shared" si="871"/>
        <v>0</v>
      </c>
      <c r="AW380" s="13">
        <f t="shared" si="872"/>
        <v>0</v>
      </c>
      <c r="AX380" s="13">
        <f t="shared" si="873"/>
        <v>0</v>
      </c>
      <c r="AY380" s="13">
        <f t="shared" si="874"/>
        <v>0</v>
      </c>
      <c r="AZ380" s="13">
        <f t="shared" si="875"/>
        <v>0</v>
      </c>
      <c r="BA380" s="13">
        <f t="shared" si="876"/>
        <v>1</v>
      </c>
      <c r="BB380" s="13">
        <f t="shared" si="877"/>
        <v>0</v>
      </c>
      <c r="BC380" s="13">
        <f t="shared" si="878"/>
        <v>0</v>
      </c>
      <c r="BD380" s="13">
        <f t="shared" si="879"/>
        <v>0</v>
      </c>
      <c r="BE380" s="13">
        <f t="shared" si="880"/>
        <v>0</v>
      </c>
      <c r="BF380" s="13">
        <f t="shared" si="881"/>
        <v>0</v>
      </c>
      <c r="BG380" s="13">
        <f t="shared" si="882"/>
        <v>0</v>
      </c>
      <c r="BH380" s="13">
        <f t="shared" si="883"/>
        <v>0</v>
      </c>
      <c r="BI380" s="13">
        <f t="shared" si="884"/>
        <v>0</v>
      </c>
      <c r="BJ380" s="13">
        <f t="shared" si="885"/>
        <v>0</v>
      </c>
      <c r="BK380" s="13">
        <f t="shared" si="886"/>
        <v>0</v>
      </c>
      <c r="BL380" s="13">
        <f t="shared" si="887"/>
        <v>0</v>
      </c>
      <c r="BM380" s="13">
        <f t="shared" si="888"/>
        <v>0</v>
      </c>
      <c r="BN380" s="13">
        <f t="shared" si="889"/>
        <v>0</v>
      </c>
      <c r="BO380" s="13">
        <f t="shared" si="890"/>
        <v>0</v>
      </c>
      <c r="BP380" s="13">
        <f t="shared" si="891"/>
        <v>0</v>
      </c>
      <c r="BQ380" s="13">
        <f t="shared" si="892"/>
        <v>0</v>
      </c>
      <c r="BR380" s="13">
        <f t="shared" si="893"/>
        <v>0</v>
      </c>
      <c r="BS380" s="13">
        <f t="shared" si="894"/>
        <v>0</v>
      </c>
      <c r="BT380" s="13">
        <f t="shared" si="895"/>
        <v>0</v>
      </c>
      <c r="BU380" s="13">
        <f t="shared" si="896"/>
        <v>0</v>
      </c>
      <c r="BV380" s="13">
        <f t="shared" si="897"/>
        <v>0</v>
      </c>
      <c r="BW380" s="13">
        <f t="shared" si="898"/>
        <v>0</v>
      </c>
      <c r="BX380" s="13">
        <f t="shared" si="899"/>
        <v>0</v>
      </c>
      <c r="BY380" s="13">
        <f t="shared" si="900"/>
        <v>0</v>
      </c>
      <c r="BZ380" s="13">
        <f t="shared" si="901"/>
        <v>0</v>
      </c>
      <c r="CA380" s="13">
        <f t="shared" si="902"/>
        <v>0</v>
      </c>
      <c r="CB380" s="13">
        <f t="shared" si="903"/>
        <v>0</v>
      </c>
      <c r="CC380" s="13">
        <f t="shared" si="904"/>
        <v>0</v>
      </c>
      <c r="CD380" s="13">
        <f t="shared" si="905"/>
        <v>0</v>
      </c>
      <c r="CE380" s="13">
        <f t="shared" si="906"/>
        <v>0</v>
      </c>
      <c r="CF380" s="13">
        <f t="shared" si="907"/>
        <v>0</v>
      </c>
      <c r="CG380" s="13">
        <f t="shared" si="908"/>
        <v>0</v>
      </c>
      <c r="CH380" s="13">
        <f t="shared" si="909"/>
        <v>0</v>
      </c>
      <c r="CI380" s="13">
        <f t="shared" si="910"/>
        <v>0</v>
      </c>
      <c r="CJ380" s="13">
        <f t="shared" si="911"/>
        <v>0</v>
      </c>
      <c r="CK380" s="13">
        <f t="shared" si="912"/>
        <v>0</v>
      </c>
      <c r="CL380" s="13">
        <f t="shared" si="913"/>
        <v>0</v>
      </c>
      <c r="CM380" s="13">
        <f t="shared" si="914"/>
        <v>0</v>
      </c>
      <c r="CN380" s="13">
        <f t="shared" si="915"/>
        <v>0</v>
      </c>
      <c r="CO380" s="13">
        <f t="shared" si="916"/>
        <v>0</v>
      </c>
      <c r="CP380" s="13">
        <f t="shared" si="917"/>
        <v>0</v>
      </c>
      <c r="CQ380" s="13">
        <f t="shared" si="918"/>
        <v>0</v>
      </c>
      <c r="CR380" s="13">
        <f t="shared" si="919"/>
        <v>0</v>
      </c>
      <c r="CS380" s="13">
        <f t="shared" si="920"/>
        <v>0</v>
      </c>
      <c r="CT380" s="13">
        <f t="shared" si="921"/>
        <v>0</v>
      </c>
      <c r="CU380" s="13">
        <f t="shared" si="922"/>
        <v>0</v>
      </c>
      <c r="CV380" s="13">
        <f t="shared" si="923"/>
        <v>0</v>
      </c>
      <c r="CW380" s="13">
        <f t="shared" si="924"/>
        <v>0</v>
      </c>
      <c r="CX380" s="13">
        <f t="shared" si="925"/>
        <v>0</v>
      </c>
      <c r="CY380" s="13">
        <f t="shared" si="926"/>
        <v>0</v>
      </c>
      <c r="CZ380" s="13">
        <f t="shared" si="927"/>
        <v>0</v>
      </c>
      <c r="DA380" s="13">
        <f t="shared" si="928"/>
        <v>0</v>
      </c>
      <c r="DB380" s="13"/>
      <c r="DC380" s="13"/>
      <c r="DD380" s="13"/>
      <c r="DE380" s="13"/>
      <c r="DF380" s="13"/>
      <c r="DG380" s="13"/>
      <c r="DH380" s="13"/>
      <c r="DI380" s="13"/>
      <c r="DJ380" s="13"/>
      <c r="DK380" s="13"/>
      <c r="DL380" s="13"/>
      <c r="DM380" s="13"/>
      <c r="DN380" s="13"/>
      <c r="DO380" s="13"/>
      <c r="DP380" s="13"/>
      <c r="DQ380" s="13"/>
      <c r="DR380" s="13"/>
      <c r="DS380" s="13"/>
      <c r="DT380" s="13"/>
      <c r="DU380" s="13"/>
      <c r="DV380" s="13"/>
      <c r="DW380" s="13"/>
      <c r="DX380" s="13"/>
      <c r="DY380" s="13"/>
      <c r="DZ380" s="13"/>
      <c r="EA380" s="13"/>
      <c r="EB380" s="13"/>
      <c r="EC380" s="13"/>
      <c r="ED380" s="13"/>
      <c r="EE380" s="13"/>
      <c r="EF380" s="13"/>
      <c r="EG380" s="13"/>
      <c r="EH380" s="13"/>
      <c r="EI380" s="13"/>
      <c r="EJ380" s="13"/>
      <c r="EK380" s="13"/>
      <c r="EL380" s="13"/>
      <c r="EM380" s="13"/>
      <c r="EN380" s="13"/>
      <c r="EO380" s="13"/>
      <c r="EP380" s="13"/>
      <c r="EQ380" s="13"/>
      <c r="ER380" s="13"/>
      <c r="ES380" s="13"/>
      <c r="ET380" s="13"/>
      <c r="EU380" s="13"/>
      <c r="EV380" s="13"/>
      <c r="EW380" s="13"/>
      <c r="EX380" s="13"/>
      <c r="EY380" s="13"/>
      <c r="EZ380" s="13"/>
      <c r="FA380" s="13"/>
      <c r="FB380" s="13"/>
      <c r="FC380" s="13"/>
      <c r="FD380" s="13"/>
      <c r="FE380" s="13"/>
      <c r="FF380" s="13"/>
      <c r="FG380" s="13"/>
      <c r="FH380" s="13"/>
      <c r="FI380" s="13"/>
      <c r="FJ380" s="13"/>
      <c r="FK380" s="13"/>
      <c r="FL380" s="13"/>
      <c r="FM380" s="13"/>
      <c r="FN380" s="13"/>
      <c r="FO380" s="13"/>
      <c r="FP380" s="13"/>
      <c r="FQ380" s="13"/>
      <c r="FR380" s="13"/>
      <c r="FS380" s="13"/>
      <c r="FT380" s="13"/>
      <c r="FU380" s="13"/>
      <c r="FV380" s="13"/>
      <c r="FW380" s="13"/>
      <c r="FX380" s="13"/>
      <c r="FY380" s="13"/>
      <c r="FZ380" s="13"/>
      <c r="GA380" s="13"/>
      <c r="GB380" s="13"/>
      <c r="GC380" s="13"/>
      <c r="GD380" s="13"/>
      <c r="GE380" s="13"/>
      <c r="GF380" s="13"/>
      <c r="GG380" s="13"/>
      <c r="GH380" s="30">
        <f t="shared" si="930"/>
        <v>1</v>
      </c>
    </row>
    <row r="381" spans="1:190">
      <c r="A381" s="2">
        <f>'database including 834 studies'!A381</f>
        <v>380</v>
      </c>
      <c r="B381" s="2">
        <f>'database including 834 studies'!J381</f>
        <v>1</v>
      </c>
      <c r="C381" s="2">
        <f>'database including 834 studies'!K381</f>
        <v>2</v>
      </c>
      <c r="D381" s="2">
        <f>'database including 834 studies'!L381</f>
        <v>1</v>
      </c>
      <c r="E381" s="2">
        <f>'database including 834 studies'!M381</f>
        <v>1</v>
      </c>
      <c r="F381" s="2">
        <f>'database including 834 studies'!N381</f>
        <v>0</v>
      </c>
      <c r="G381" s="2">
        <f>'database including 834 studies'!O381</f>
        <v>0</v>
      </c>
      <c r="H381" s="2">
        <f>'database including 834 studies'!P381</f>
        <v>0</v>
      </c>
      <c r="I381" s="2">
        <f>'database including 834 studies'!Q381</f>
        <v>0</v>
      </c>
      <c r="J381" s="2">
        <f>'database including 834 studies'!R381</f>
        <v>2016</v>
      </c>
      <c r="V381" s="13">
        <f t="shared" si="845"/>
        <v>0</v>
      </c>
      <c r="W381" s="13">
        <f t="shared" si="846"/>
        <v>0</v>
      </c>
      <c r="X381" s="13">
        <f t="shared" si="847"/>
        <v>0</v>
      </c>
      <c r="Y381" s="13">
        <f t="shared" si="848"/>
        <v>0</v>
      </c>
      <c r="Z381" s="13">
        <f t="shared" si="849"/>
        <v>0</v>
      </c>
      <c r="AA381" s="13">
        <f t="shared" si="850"/>
        <v>0</v>
      </c>
      <c r="AB381" s="13">
        <f t="shared" si="851"/>
        <v>0</v>
      </c>
      <c r="AC381" s="13">
        <f t="shared" si="852"/>
        <v>0</v>
      </c>
      <c r="AD381" s="13">
        <f t="shared" si="853"/>
        <v>0</v>
      </c>
      <c r="AE381" s="13">
        <f t="shared" si="854"/>
        <v>0</v>
      </c>
      <c r="AF381" s="13">
        <f t="shared" si="855"/>
        <v>0</v>
      </c>
      <c r="AG381" s="13">
        <f t="shared" si="856"/>
        <v>0</v>
      </c>
      <c r="AH381" s="13">
        <f t="shared" si="857"/>
        <v>0</v>
      </c>
      <c r="AI381" s="13">
        <f t="shared" si="858"/>
        <v>0</v>
      </c>
      <c r="AJ381" s="13">
        <f t="shared" si="859"/>
        <v>0</v>
      </c>
      <c r="AK381" s="13">
        <f t="shared" si="860"/>
        <v>0</v>
      </c>
      <c r="AL381" s="13">
        <f t="shared" si="861"/>
        <v>0</v>
      </c>
      <c r="AM381" s="13">
        <f t="shared" si="862"/>
        <v>0</v>
      </c>
      <c r="AN381" s="13">
        <f t="shared" si="863"/>
        <v>0</v>
      </c>
      <c r="AO381" s="13">
        <f t="shared" si="864"/>
        <v>0</v>
      </c>
      <c r="AP381" s="13">
        <f t="shared" si="865"/>
        <v>0</v>
      </c>
      <c r="AQ381" s="13">
        <f t="shared" si="866"/>
        <v>0</v>
      </c>
      <c r="AR381" s="13">
        <f t="shared" si="867"/>
        <v>0</v>
      </c>
      <c r="AS381" s="13">
        <f t="shared" si="868"/>
        <v>0</v>
      </c>
      <c r="AT381" s="13">
        <f t="shared" si="869"/>
        <v>0</v>
      </c>
      <c r="AU381" s="13">
        <f t="shared" si="870"/>
        <v>0</v>
      </c>
      <c r="AV381" s="13">
        <f t="shared" si="871"/>
        <v>0</v>
      </c>
      <c r="AW381" s="13">
        <f t="shared" si="872"/>
        <v>0</v>
      </c>
      <c r="AX381" s="13">
        <f t="shared" si="873"/>
        <v>0</v>
      </c>
      <c r="AY381" s="13">
        <f t="shared" si="874"/>
        <v>1</v>
      </c>
      <c r="AZ381" s="13">
        <f t="shared" si="875"/>
        <v>0</v>
      </c>
      <c r="BA381" s="13">
        <f t="shared" si="876"/>
        <v>0</v>
      </c>
      <c r="BB381" s="13">
        <f t="shared" si="877"/>
        <v>0</v>
      </c>
      <c r="BC381" s="13">
        <f t="shared" si="878"/>
        <v>0</v>
      </c>
      <c r="BD381" s="13">
        <f t="shared" si="879"/>
        <v>0</v>
      </c>
      <c r="BE381" s="13">
        <f t="shared" si="880"/>
        <v>0</v>
      </c>
      <c r="BF381" s="13">
        <f t="shared" si="881"/>
        <v>0</v>
      </c>
      <c r="BG381" s="13">
        <f t="shared" si="882"/>
        <v>0</v>
      </c>
      <c r="BH381" s="13">
        <f t="shared" si="883"/>
        <v>0</v>
      </c>
      <c r="BI381" s="13">
        <f t="shared" si="884"/>
        <v>0</v>
      </c>
      <c r="BJ381" s="13">
        <f t="shared" si="885"/>
        <v>0</v>
      </c>
      <c r="BK381" s="13">
        <f t="shared" si="886"/>
        <v>0</v>
      </c>
      <c r="BL381" s="13">
        <f t="shared" si="887"/>
        <v>0</v>
      </c>
      <c r="BM381" s="13">
        <f t="shared" si="888"/>
        <v>0</v>
      </c>
      <c r="BN381" s="13">
        <f t="shared" si="889"/>
        <v>0</v>
      </c>
      <c r="BO381" s="13">
        <f t="shared" si="890"/>
        <v>0</v>
      </c>
      <c r="BP381" s="13">
        <f t="shared" si="891"/>
        <v>0</v>
      </c>
      <c r="BQ381" s="13">
        <f t="shared" si="892"/>
        <v>0</v>
      </c>
      <c r="BR381" s="13">
        <f t="shared" si="893"/>
        <v>0</v>
      </c>
      <c r="BS381" s="13">
        <f t="shared" si="894"/>
        <v>0</v>
      </c>
      <c r="BT381" s="13">
        <f t="shared" si="895"/>
        <v>0</v>
      </c>
      <c r="BU381" s="13">
        <f t="shared" si="896"/>
        <v>0</v>
      </c>
      <c r="BV381" s="13">
        <f t="shared" si="897"/>
        <v>0</v>
      </c>
      <c r="BW381" s="13">
        <f t="shared" si="898"/>
        <v>0</v>
      </c>
      <c r="BX381" s="13">
        <f t="shared" si="899"/>
        <v>0</v>
      </c>
      <c r="BY381" s="13">
        <f t="shared" si="900"/>
        <v>0</v>
      </c>
      <c r="BZ381" s="13">
        <f t="shared" si="901"/>
        <v>0</v>
      </c>
      <c r="CA381" s="13">
        <f t="shared" si="902"/>
        <v>0</v>
      </c>
      <c r="CB381" s="13">
        <f t="shared" si="903"/>
        <v>0</v>
      </c>
      <c r="CC381" s="13">
        <f t="shared" si="904"/>
        <v>0</v>
      </c>
      <c r="CD381" s="13">
        <f t="shared" si="905"/>
        <v>0</v>
      </c>
      <c r="CE381" s="13">
        <f t="shared" si="906"/>
        <v>0</v>
      </c>
      <c r="CF381" s="13">
        <f t="shared" si="907"/>
        <v>0</v>
      </c>
      <c r="CG381" s="13">
        <f t="shared" si="908"/>
        <v>0</v>
      </c>
      <c r="CH381" s="13">
        <f t="shared" si="909"/>
        <v>0</v>
      </c>
      <c r="CI381" s="13">
        <f t="shared" si="910"/>
        <v>0</v>
      </c>
      <c r="CJ381" s="13">
        <f t="shared" si="911"/>
        <v>0</v>
      </c>
      <c r="CK381" s="13">
        <f t="shared" si="912"/>
        <v>0</v>
      </c>
      <c r="CL381" s="13">
        <f t="shared" si="913"/>
        <v>0</v>
      </c>
      <c r="CM381" s="13">
        <f t="shared" si="914"/>
        <v>0</v>
      </c>
      <c r="CN381" s="13">
        <f t="shared" si="915"/>
        <v>0</v>
      </c>
      <c r="CO381" s="13">
        <f t="shared" si="916"/>
        <v>0</v>
      </c>
      <c r="CP381" s="13">
        <f t="shared" si="917"/>
        <v>0</v>
      </c>
      <c r="CQ381" s="13">
        <f t="shared" si="918"/>
        <v>0</v>
      </c>
      <c r="CR381" s="13">
        <f t="shared" si="919"/>
        <v>0</v>
      </c>
      <c r="CS381" s="13">
        <f t="shared" si="920"/>
        <v>0</v>
      </c>
      <c r="CT381" s="13">
        <f t="shared" si="921"/>
        <v>0</v>
      </c>
      <c r="CU381" s="13">
        <f t="shared" si="922"/>
        <v>0</v>
      </c>
      <c r="CV381" s="13">
        <f t="shared" si="923"/>
        <v>0</v>
      </c>
      <c r="CW381" s="13">
        <f t="shared" si="924"/>
        <v>0</v>
      </c>
      <c r="CX381" s="13">
        <f t="shared" si="925"/>
        <v>0</v>
      </c>
      <c r="CY381" s="13">
        <f t="shared" si="926"/>
        <v>0</v>
      </c>
      <c r="CZ381" s="13">
        <f t="shared" si="927"/>
        <v>0</v>
      </c>
      <c r="DA381" s="13">
        <f t="shared" si="928"/>
        <v>0</v>
      </c>
      <c r="DB381" s="13"/>
      <c r="DC381" s="13"/>
      <c r="DD381" s="13"/>
      <c r="DE381" s="13"/>
      <c r="DF381" s="13"/>
      <c r="DG381" s="13"/>
      <c r="DH381" s="13"/>
      <c r="DI381" s="13"/>
      <c r="DJ381" s="13"/>
      <c r="DK381" s="13"/>
      <c r="DL381" s="13"/>
      <c r="DM381" s="13"/>
      <c r="DN381" s="13"/>
      <c r="DO381" s="13"/>
      <c r="DP381" s="13"/>
      <c r="DQ381" s="13"/>
      <c r="DR381" s="13"/>
      <c r="DS381" s="13"/>
      <c r="DT381" s="13"/>
      <c r="DU381" s="13"/>
      <c r="DV381" s="13"/>
      <c r="DW381" s="13"/>
      <c r="DX381" s="13"/>
      <c r="DY381" s="13"/>
      <c r="DZ381" s="13"/>
      <c r="EA381" s="13"/>
      <c r="EB381" s="13"/>
      <c r="EC381" s="13"/>
      <c r="ED381" s="13"/>
      <c r="EE381" s="13"/>
      <c r="EF381" s="13"/>
      <c r="EG381" s="13"/>
      <c r="EH381" s="13"/>
      <c r="EI381" s="13"/>
      <c r="EJ381" s="13"/>
      <c r="EK381" s="13"/>
      <c r="EL381" s="13"/>
      <c r="EM381" s="13"/>
      <c r="EN381" s="13"/>
      <c r="EO381" s="13"/>
      <c r="EP381" s="13"/>
      <c r="EQ381" s="13"/>
      <c r="ER381" s="13"/>
      <c r="ES381" s="13"/>
      <c r="ET381" s="13"/>
      <c r="EU381" s="13"/>
      <c r="EV381" s="13"/>
      <c r="EW381" s="13"/>
      <c r="EX381" s="13"/>
      <c r="EY381" s="13"/>
      <c r="EZ381" s="13"/>
      <c r="FA381" s="13"/>
      <c r="FB381" s="13"/>
      <c r="FC381" s="13"/>
      <c r="FD381" s="13"/>
      <c r="FE381" s="13"/>
      <c r="FF381" s="13"/>
      <c r="FG381" s="13"/>
      <c r="FH381" s="13"/>
      <c r="FI381" s="13"/>
      <c r="FJ381" s="13"/>
      <c r="FK381" s="13"/>
      <c r="FL381" s="13"/>
      <c r="FM381" s="13"/>
      <c r="FN381" s="13"/>
      <c r="FO381" s="13"/>
      <c r="FP381" s="13"/>
      <c r="FQ381" s="13"/>
      <c r="FR381" s="13"/>
      <c r="FS381" s="13"/>
      <c r="FT381" s="13"/>
      <c r="FU381" s="13"/>
      <c r="FV381" s="13"/>
      <c r="FW381" s="13"/>
      <c r="FX381" s="13"/>
      <c r="FY381" s="13"/>
      <c r="FZ381" s="13"/>
      <c r="GA381" s="13"/>
      <c r="GB381" s="13"/>
      <c r="GC381" s="13"/>
      <c r="GD381" s="13"/>
      <c r="GE381" s="13"/>
      <c r="GF381" s="13"/>
      <c r="GG381" s="13"/>
      <c r="GH381" s="30">
        <f t="shared" si="930"/>
        <v>1</v>
      </c>
    </row>
    <row r="382" spans="1:190">
      <c r="A382" s="2">
        <f>'database including 834 studies'!A382</f>
        <v>381</v>
      </c>
      <c r="B382" s="2">
        <f>'database including 834 studies'!J382</f>
        <v>1</v>
      </c>
      <c r="C382" s="2">
        <f>'database including 834 studies'!K382</f>
        <v>2</v>
      </c>
      <c r="D382" s="2">
        <f>'database including 834 studies'!L382</f>
        <v>0</v>
      </c>
      <c r="E382" s="2">
        <f>'database including 834 studies'!M382</f>
        <v>1</v>
      </c>
      <c r="F382" s="2">
        <f>'database including 834 studies'!N382</f>
        <v>0</v>
      </c>
      <c r="G382" s="2">
        <f>'database including 834 studies'!O382</f>
        <v>1</v>
      </c>
      <c r="H382" s="2">
        <f>'database including 834 studies'!P382</f>
        <v>0</v>
      </c>
      <c r="I382" s="2">
        <f>'database including 834 studies'!Q382</f>
        <v>0</v>
      </c>
      <c r="J382" s="2">
        <f>'database including 834 studies'!R382</f>
        <v>2020</v>
      </c>
      <c r="V382" s="13">
        <f t="shared" si="845"/>
        <v>0</v>
      </c>
      <c r="W382" s="13">
        <f t="shared" si="846"/>
        <v>0</v>
      </c>
      <c r="X382" s="13">
        <f t="shared" si="847"/>
        <v>0</v>
      </c>
      <c r="Y382" s="13">
        <f t="shared" si="848"/>
        <v>0</v>
      </c>
      <c r="Z382" s="13">
        <f t="shared" si="849"/>
        <v>0</v>
      </c>
      <c r="AA382" s="13">
        <f t="shared" si="850"/>
        <v>0</v>
      </c>
      <c r="AB382" s="13">
        <f t="shared" si="851"/>
        <v>0</v>
      </c>
      <c r="AC382" s="13">
        <f t="shared" si="852"/>
        <v>0</v>
      </c>
      <c r="AD382" s="13">
        <f t="shared" si="853"/>
        <v>0</v>
      </c>
      <c r="AE382" s="13">
        <f t="shared" si="854"/>
        <v>0</v>
      </c>
      <c r="AF382" s="13">
        <f t="shared" si="855"/>
        <v>0</v>
      </c>
      <c r="AG382" s="13">
        <f t="shared" si="856"/>
        <v>0</v>
      </c>
      <c r="AH382" s="13">
        <f t="shared" si="857"/>
        <v>0</v>
      </c>
      <c r="AI382" s="13">
        <f t="shared" si="858"/>
        <v>0</v>
      </c>
      <c r="AJ382" s="13">
        <f t="shared" si="859"/>
        <v>0</v>
      </c>
      <c r="AK382" s="13">
        <f t="shared" si="860"/>
        <v>0</v>
      </c>
      <c r="AL382" s="13">
        <f t="shared" si="861"/>
        <v>0</v>
      </c>
      <c r="AM382" s="13">
        <f t="shared" si="862"/>
        <v>0</v>
      </c>
      <c r="AN382" s="13">
        <f t="shared" si="863"/>
        <v>0</v>
      </c>
      <c r="AO382" s="13">
        <f t="shared" si="864"/>
        <v>0</v>
      </c>
      <c r="AP382" s="13">
        <f t="shared" si="865"/>
        <v>0</v>
      </c>
      <c r="AQ382" s="13">
        <f t="shared" si="866"/>
        <v>0</v>
      </c>
      <c r="AR382" s="13">
        <f t="shared" si="867"/>
        <v>0</v>
      </c>
      <c r="AS382" s="13">
        <f t="shared" si="868"/>
        <v>0</v>
      </c>
      <c r="AT382" s="13">
        <f t="shared" si="869"/>
        <v>0</v>
      </c>
      <c r="AU382" s="13">
        <f t="shared" si="870"/>
        <v>0</v>
      </c>
      <c r="AV382" s="13">
        <f t="shared" si="871"/>
        <v>0</v>
      </c>
      <c r="AW382" s="13">
        <f t="shared" si="872"/>
        <v>0</v>
      </c>
      <c r="AX382" s="13">
        <f t="shared" si="873"/>
        <v>0</v>
      </c>
      <c r="AY382" s="13">
        <f t="shared" si="874"/>
        <v>0</v>
      </c>
      <c r="AZ382" s="13">
        <f t="shared" si="875"/>
        <v>0</v>
      </c>
      <c r="BA382" s="13">
        <f t="shared" si="876"/>
        <v>0</v>
      </c>
      <c r="BB382" s="13">
        <f t="shared" si="877"/>
        <v>0</v>
      </c>
      <c r="BC382" s="13">
        <f t="shared" si="878"/>
        <v>1</v>
      </c>
      <c r="BD382" s="13">
        <f t="shared" si="879"/>
        <v>0</v>
      </c>
      <c r="BE382" s="13">
        <f t="shared" si="880"/>
        <v>0</v>
      </c>
      <c r="BF382" s="13">
        <f t="shared" si="881"/>
        <v>0</v>
      </c>
      <c r="BG382" s="13">
        <f t="shared" si="882"/>
        <v>0</v>
      </c>
      <c r="BH382" s="13">
        <f t="shared" si="883"/>
        <v>0</v>
      </c>
      <c r="BI382" s="13">
        <f t="shared" si="884"/>
        <v>0</v>
      </c>
      <c r="BJ382" s="13">
        <f t="shared" si="885"/>
        <v>0</v>
      </c>
      <c r="BK382" s="13">
        <f t="shared" si="886"/>
        <v>0</v>
      </c>
      <c r="BL382" s="13">
        <f t="shared" si="887"/>
        <v>0</v>
      </c>
      <c r="BM382" s="13">
        <f t="shared" si="888"/>
        <v>0</v>
      </c>
      <c r="BN382" s="13">
        <f t="shared" si="889"/>
        <v>0</v>
      </c>
      <c r="BO382" s="13">
        <f t="shared" si="890"/>
        <v>0</v>
      </c>
      <c r="BP382" s="13">
        <f t="shared" si="891"/>
        <v>0</v>
      </c>
      <c r="BQ382" s="13">
        <f t="shared" si="892"/>
        <v>0</v>
      </c>
      <c r="BR382" s="13">
        <f t="shared" si="893"/>
        <v>0</v>
      </c>
      <c r="BS382" s="13">
        <f t="shared" si="894"/>
        <v>0</v>
      </c>
      <c r="BT382" s="13">
        <f t="shared" si="895"/>
        <v>0</v>
      </c>
      <c r="BU382" s="13">
        <f t="shared" si="896"/>
        <v>0</v>
      </c>
      <c r="BV382" s="13">
        <f t="shared" si="897"/>
        <v>0</v>
      </c>
      <c r="BW382" s="13">
        <f t="shared" si="898"/>
        <v>0</v>
      </c>
      <c r="BX382" s="13">
        <f t="shared" si="899"/>
        <v>0</v>
      </c>
      <c r="BY382" s="13">
        <f t="shared" si="900"/>
        <v>0</v>
      </c>
      <c r="BZ382" s="13">
        <f t="shared" si="901"/>
        <v>0</v>
      </c>
      <c r="CA382" s="13">
        <f t="shared" si="902"/>
        <v>0</v>
      </c>
      <c r="CB382" s="13">
        <f t="shared" si="903"/>
        <v>0</v>
      </c>
      <c r="CC382" s="13">
        <f t="shared" si="904"/>
        <v>0</v>
      </c>
      <c r="CD382" s="13">
        <f t="shared" si="905"/>
        <v>0</v>
      </c>
      <c r="CE382" s="13">
        <f t="shared" si="906"/>
        <v>0</v>
      </c>
      <c r="CF382" s="13">
        <f t="shared" si="907"/>
        <v>0</v>
      </c>
      <c r="CG382" s="13">
        <f t="shared" si="908"/>
        <v>0</v>
      </c>
      <c r="CH382" s="13">
        <f t="shared" si="909"/>
        <v>0</v>
      </c>
      <c r="CI382" s="13">
        <f t="shared" si="910"/>
        <v>0</v>
      </c>
      <c r="CJ382" s="13">
        <f t="shared" si="911"/>
        <v>0</v>
      </c>
      <c r="CK382" s="13">
        <f t="shared" si="912"/>
        <v>0</v>
      </c>
      <c r="CL382" s="13">
        <f t="shared" si="913"/>
        <v>0</v>
      </c>
      <c r="CM382" s="13">
        <f t="shared" si="914"/>
        <v>0</v>
      </c>
      <c r="CN382" s="13">
        <f t="shared" si="915"/>
        <v>0</v>
      </c>
      <c r="CO382" s="13">
        <f t="shared" si="916"/>
        <v>0</v>
      </c>
      <c r="CP382" s="13">
        <f t="shared" si="917"/>
        <v>0</v>
      </c>
      <c r="CQ382" s="13">
        <f t="shared" si="918"/>
        <v>0</v>
      </c>
      <c r="CR382" s="13">
        <f t="shared" si="919"/>
        <v>0</v>
      </c>
      <c r="CS382" s="13">
        <f t="shared" si="920"/>
        <v>0</v>
      </c>
      <c r="CT382" s="13">
        <f t="shared" si="921"/>
        <v>0</v>
      </c>
      <c r="CU382" s="13">
        <f t="shared" si="922"/>
        <v>0</v>
      </c>
      <c r="CV382" s="13">
        <f t="shared" si="923"/>
        <v>0</v>
      </c>
      <c r="CW382" s="13">
        <f t="shared" si="924"/>
        <v>0</v>
      </c>
      <c r="CX382" s="13">
        <f t="shared" si="925"/>
        <v>0</v>
      </c>
      <c r="CY382" s="13">
        <f t="shared" si="926"/>
        <v>0</v>
      </c>
      <c r="CZ382" s="13">
        <f t="shared" si="927"/>
        <v>0</v>
      </c>
      <c r="DA382" s="13">
        <f t="shared" si="928"/>
        <v>0</v>
      </c>
      <c r="DB382" s="13"/>
      <c r="DC382" s="13"/>
      <c r="DD382" s="13"/>
      <c r="DE382" s="13"/>
      <c r="DF382" s="13"/>
      <c r="DG382" s="13"/>
      <c r="DH382" s="13"/>
      <c r="DI382" s="13"/>
      <c r="DJ382" s="13"/>
      <c r="DK382" s="13"/>
      <c r="DL382" s="13"/>
      <c r="DM382" s="13"/>
      <c r="DN382" s="13"/>
      <c r="DO382" s="13"/>
      <c r="DP382" s="13"/>
      <c r="DQ382" s="13"/>
      <c r="DR382" s="13"/>
      <c r="DS382" s="13"/>
      <c r="DT382" s="13"/>
      <c r="DU382" s="13"/>
      <c r="DV382" s="13"/>
      <c r="DW382" s="13"/>
      <c r="DX382" s="13"/>
      <c r="DY382" s="13"/>
      <c r="DZ382" s="13"/>
      <c r="EA382" s="13"/>
      <c r="EB382" s="13"/>
      <c r="EC382" s="13"/>
      <c r="ED382" s="13"/>
      <c r="EE382" s="13"/>
      <c r="EF382" s="13"/>
      <c r="EG382" s="13"/>
      <c r="EH382" s="13"/>
      <c r="EI382" s="13"/>
      <c r="EJ382" s="13"/>
      <c r="EK382" s="13"/>
      <c r="EL382" s="13"/>
      <c r="EM382" s="13"/>
      <c r="EN382" s="13"/>
      <c r="EO382" s="13"/>
      <c r="EP382" s="13"/>
      <c r="EQ382" s="13"/>
      <c r="ER382" s="13"/>
      <c r="ES382" s="13"/>
      <c r="ET382" s="13"/>
      <c r="EU382" s="13"/>
      <c r="EV382" s="13"/>
      <c r="EW382" s="13"/>
      <c r="EX382" s="13"/>
      <c r="EY382" s="13"/>
      <c r="EZ382" s="13"/>
      <c r="FA382" s="13"/>
      <c r="FB382" s="13"/>
      <c r="FC382" s="13"/>
      <c r="FD382" s="13"/>
      <c r="FE382" s="13"/>
      <c r="FF382" s="13"/>
      <c r="FG382" s="13"/>
      <c r="FH382" s="13"/>
      <c r="FI382" s="13"/>
      <c r="FJ382" s="13"/>
      <c r="FK382" s="13"/>
      <c r="FL382" s="13"/>
      <c r="FM382" s="13"/>
      <c r="FN382" s="13"/>
      <c r="FO382" s="13"/>
      <c r="FP382" s="13"/>
      <c r="FQ382" s="13"/>
      <c r="FR382" s="13"/>
      <c r="FS382" s="13"/>
      <c r="FT382" s="13"/>
      <c r="FU382" s="13"/>
      <c r="FV382" s="13"/>
      <c r="FW382" s="13"/>
      <c r="FX382" s="13"/>
      <c r="FY382" s="13"/>
      <c r="FZ382" s="13"/>
      <c r="GA382" s="13"/>
      <c r="GB382" s="13"/>
      <c r="GC382" s="13"/>
      <c r="GD382" s="13"/>
      <c r="GE382" s="13"/>
      <c r="GF382" s="13"/>
      <c r="GG382" s="13"/>
      <c r="GH382" s="30">
        <f t="shared" si="930"/>
        <v>1</v>
      </c>
    </row>
    <row r="383" spans="1:190">
      <c r="A383" s="2">
        <f>'database including 834 studies'!A383</f>
        <v>382</v>
      </c>
      <c r="B383" s="2">
        <f>'database including 834 studies'!J383</f>
        <v>1</v>
      </c>
      <c r="C383" s="2">
        <f>'database including 834 studies'!K383</f>
        <v>2</v>
      </c>
      <c r="D383" s="2">
        <f>'database including 834 studies'!L383</f>
        <v>0</v>
      </c>
      <c r="E383" s="2">
        <f>'database including 834 studies'!M383</f>
        <v>1</v>
      </c>
      <c r="F383" s="2">
        <f>'database including 834 studies'!N383</f>
        <v>1</v>
      </c>
      <c r="G383" s="2">
        <f>'database including 834 studies'!O383</f>
        <v>0</v>
      </c>
      <c r="H383" s="2">
        <f>'database including 834 studies'!P383</f>
        <v>0</v>
      </c>
      <c r="I383" s="2">
        <f>'database including 834 studies'!Q383</f>
        <v>0</v>
      </c>
      <c r="J383" s="2">
        <f>'database including 834 studies'!R383</f>
        <v>2019</v>
      </c>
      <c r="V383" s="13">
        <f t="shared" si="845"/>
        <v>0</v>
      </c>
      <c r="W383" s="13">
        <f t="shared" si="846"/>
        <v>0</v>
      </c>
      <c r="X383" s="13">
        <f t="shared" si="847"/>
        <v>0</v>
      </c>
      <c r="Y383" s="13">
        <f t="shared" si="848"/>
        <v>0</v>
      </c>
      <c r="Z383" s="13">
        <f t="shared" si="849"/>
        <v>0</v>
      </c>
      <c r="AA383" s="13">
        <f t="shared" si="850"/>
        <v>0</v>
      </c>
      <c r="AB383" s="13">
        <f t="shared" si="851"/>
        <v>0</v>
      </c>
      <c r="AC383" s="13">
        <f t="shared" si="852"/>
        <v>0</v>
      </c>
      <c r="AD383" s="13">
        <f t="shared" si="853"/>
        <v>0</v>
      </c>
      <c r="AE383" s="13">
        <f t="shared" si="854"/>
        <v>0</v>
      </c>
      <c r="AF383" s="13">
        <f t="shared" si="855"/>
        <v>0</v>
      </c>
      <c r="AG383" s="13">
        <f t="shared" si="856"/>
        <v>0</v>
      </c>
      <c r="AH383" s="13">
        <f t="shared" si="857"/>
        <v>0</v>
      </c>
      <c r="AI383" s="13">
        <f t="shared" si="858"/>
        <v>0</v>
      </c>
      <c r="AJ383" s="13">
        <f t="shared" si="859"/>
        <v>0</v>
      </c>
      <c r="AK383" s="13">
        <f t="shared" si="860"/>
        <v>0</v>
      </c>
      <c r="AL383" s="13">
        <f t="shared" si="861"/>
        <v>0</v>
      </c>
      <c r="AM383" s="13">
        <f t="shared" si="862"/>
        <v>0</v>
      </c>
      <c r="AN383" s="13">
        <f t="shared" si="863"/>
        <v>0</v>
      </c>
      <c r="AO383" s="13">
        <f t="shared" si="864"/>
        <v>0</v>
      </c>
      <c r="AP383" s="13">
        <f t="shared" si="865"/>
        <v>0</v>
      </c>
      <c r="AQ383" s="13">
        <f t="shared" si="866"/>
        <v>0</v>
      </c>
      <c r="AR383" s="13">
        <f t="shared" si="867"/>
        <v>0</v>
      </c>
      <c r="AS383" s="13">
        <f t="shared" si="868"/>
        <v>0</v>
      </c>
      <c r="AT383" s="13">
        <f t="shared" si="869"/>
        <v>0</v>
      </c>
      <c r="AU383" s="13">
        <f t="shared" si="870"/>
        <v>0</v>
      </c>
      <c r="AV383" s="13">
        <f t="shared" si="871"/>
        <v>0</v>
      </c>
      <c r="AW383" s="13">
        <f t="shared" si="872"/>
        <v>0</v>
      </c>
      <c r="AX383" s="13">
        <f t="shared" si="873"/>
        <v>0</v>
      </c>
      <c r="AY383" s="13">
        <f t="shared" si="874"/>
        <v>0</v>
      </c>
      <c r="AZ383" s="13">
        <f t="shared" si="875"/>
        <v>0</v>
      </c>
      <c r="BA383" s="13">
        <f t="shared" si="876"/>
        <v>0</v>
      </c>
      <c r="BB383" s="13">
        <f t="shared" si="877"/>
        <v>1</v>
      </c>
      <c r="BC383" s="13">
        <f t="shared" si="878"/>
        <v>0</v>
      </c>
      <c r="BD383" s="13">
        <f t="shared" si="879"/>
        <v>0</v>
      </c>
      <c r="BE383" s="13">
        <f t="shared" si="880"/>
        <v>0</v>
      </c>
      <c r="BF383" s="13">
        <f t="shared" si="881"/>
        <v>0</v>
      </c>
      <c r="BG383" s="13">
        <f t="shared" si="882"/>
        <v>0</v>
      </c>
      <c r="BH383" s="13">
        <f t="shared" si="883"/>
        <v>0</v>
      </c>
      <c r="BI383" s="13">
        <f t="shared" si="884"/>
        <v>0</v>
      </c>
      <c r="BJ383" s="13">
        <f t="shared" si="885"/>
        <v>0</v>
      </c>
      <c r="BK383" s="13">
        <f t="shared" si="886"/>
        <v>0</v>
      </c>
      <c r="BL383" s="13">
        <f t="shared" si="887"/>
        <v>0</v>
      </c>
      <c r="BM383" s="13">
        <f t="shared" si="888"/>
        <v>0</v>
      </c>
      <c r="BN383" s="13">
        <f t="shared" si="889"/>
        <v>0</v>
      </c>
      <c r="BO383" s="13">
        <f t="shared" si="890"/>
        <v>0</v>
      </c>
      <c r="BP383" s="13">
        <f t="shared" si="891"/>
        <v>0</v>
      </c>
      <c r="BQ383" s="13">
        <f t="shared" si="892"/>
        <v>0</v>
      </c>
      <c r="BR383" s="13">
        <f t="shared" si="893"/>
        <v>0</v>
      </c>
      <c r="BS383" s="13">
        <f t="shared" si="894"/>
        <v>0</v>
      </c>
      <c r="BT383" s="13">
        <f t="shared" si="895"/>
        <v>0</v>
      </c>
      <c r="BU383" s="13">
        <f t="shared" si="896"/>
        <v>0</v>
      </c>
      <c r="BV383" s="13">
        <f t="shared" si="897"/>
        <v>0</v>
      </c>
      <c r="BW383" s="13">
        <f t="shared" si="898"/>
        <v>0</v>
      </c>
      <c r="BX383" s="13">
        <f t="shared" si="899"/>
        <v>0</v>
      </c>
      <c r="BY383" s="13">
        <f t="shared" si="900"/>
        <v>0</v>
      </c>
      <c r="BZ383" s="13">
        <f t="shared" si="901"/>
        <v>0</v>
      </c>
      <c r="CA383" s="13">
        <f t="shared" si="902"/>
        <v>0</v>
      </c>
      <c r="CB383" s="13">
        <f t="shared" si="903"/>
        <v>0</v>
      </c>
      <c r="CC383" s="13">
        <f t="shared" si="904"/>
        <v>0</v>
      </c>
      <c r="CD383" s="13">
        <f t="shared" si="905"/>
        <v>0</v>
      </c>
      <c r="CE383" s="13">
        <f t="shared" si="906"/>
        <v>0</v>
      </c>
      <c r="CF383" s="13">
        <f t="shared" si="907"/>
        <v>0</v>
      </c>
      <c r="CG383" s="13">
        <f t="shared" si="908"/>
        <v>0</v>
      </c>
      <c r="CH383" s="13">
        <f t="shared" si="909"/>
        <v>0</v>
      </c>
      <c r="CI383" s="13">
        <f t="shared" si="910"/>
        <v>0</v>
      </c>
      <c r="CJ383" s="13">
        <f t="shared" si="911"/>
        <v>0</v>
      </c>
      <c r="CK383" s="13">
        <f t="shared" si="912"/>
        <v>0</v>
      </c>
      <c r="CL383" s="13">
        <f t="shared" si="913"/>
        <v>0</v>
      </c>
      <c r="CM383" s="13">
        <f t="shared" si="914"/>
        <v>0</v>
      </c>
      <c r="CN383" s="13">
        <f t="shared" si="915"/>
        <v>0</v>
      </c>
      <c r="CO383" s="13">
        <f t="shared" si="916"/>
        <v>0</v>
      </c>
      <c r="CP383" s="13">
        <f t="shared" si="917"/>
        <v>0</v>
      </c>
      <c r="CQ383" s="13">
        <f t="shared" si="918"/>
        <v>0</v>
      </c>
      <c r="CR383" s="13">
        <f t="shared" si="919"/>
        <v>0</v>
      </c>
      <c r="CS383" s="13">
        <f t="shared" si="920"/>
        <v>0</v>
      </c>
      <c r="CT383" s="13">
        <f t="shared" si="921"/>
        <v>0</v>
      </c>
      <c r="CU383" s="13">
        <f t="shared" si="922"/>
        <v>0</v>
      </c>
      <c r="CV383" s="13">
        <f t="shared" si="923"/>
        <v>0</v>
      </c>
      <c r="CW383" s="13">
        <f t="shared" si="924"/>
        <v>0</v>
      </c>
      <c r="CX383" s="13">
        <f t="shared" si="925"/>
        <v>0</v>
      </c>
      <c r="CY383" s="13">
        <f t="shared" si="926"/>
        <v>0</v>
      </c>
      <c r="CZ383" s="13">
        <f t="shared" si="927"/>
        <v>0</v>
      </c>
      <c r="DA383" s="13">
        <f t="shared" si="928"/>
        <v>0</v>
      </c>
      <c r="DB383" s="13"/>
      <c r="DC383" s="13"/>
      <c r="DD383" s="13"/>
      <c r="DE383" s="13"/>
      <c r="DF383" s="13"/>
      <c r="DG383" s="13"/>
      <c r="DH383" s="13"/>
      <c r="DI383" s="13"/>
      <c r="DJ383" s="13"/>
      <c r="DK383" s="13"/>
      <c r="DL383" s="13"/>
      <c r="DM383" s="13"/>
      <c r="DN383" s="13"/>
      <c r="DO383" s="13"/>
      <c r="DP383" s="13"/>
      <c r="DQ383" s="13"/>
      <c r="DR383" s="13"/>
      <c r="DS383" s="13"/>
      <c r="DT383" s="13"/>
      <c r="DU383" s="13"/>
      <c r="DV383" s="13"/>
      <c r="DW383" s="13"/>
      <c r="DX383" s="13"/>
      <c r="DY383" s="13"/>
      <c r="DZ383" s="13"/>
      <c r="EA383" s="13"/>
      <c r="EB383" s="13"/>
      <c r="EC383" s="13"/>
      <c r="ED383" s="13"/>
      <c r="EE383" s="13"/>
      <c r="EF383" s="13"/>
      <c r="EG383" s="13"/>
      <c r="EH383" s="13"/>
      <c r="EI383" s="13"/>
      <c r="EJ383" s="13"/>
      <c r="EK383" s="13"/>
      <c r="EL383" s="13"/>
      <c r="EM383" s="13"/>
      <c r="EN383" s="13"/>
      <c r="EO383" s="13"/>
      <c r="EP383" s="13"/>
      <c r="EQ383" s="13"/>
      <c r="ER383" s="13"/>
      <c r="ES383" s="13"/>
      <c r="ET383" s="13"/>
      <c r="EU383" s="13"/>
      <c r="EV383" s="13"/>
      <c r="EW383" s="13"/>
      <c r="EX383" s="13"/>
      <c r="EY383" s="13"/>
      <c r="EZ383" s="13"/>
      <c r="FA383" s="13"/>
      <c r="FB383" s="13"/>
      <c r="FC383" s="13"/>
      <c r="FD383" s="13"/>
      <c r="FE383" s="13"/>
      <c r="FF383" s="13"/>
      <c r="FG383" s="13"/>
      <c r="FH383" s="13"/>
      <c r="FI383" s="13"/>
      <c r="FJ383" s="13"/>
      <c r="FK383" s="13"/>
      <c r="FL383" s="13"/>
      <c r="FM383" s="13"/>
      <c r="FN383" s="13"/>
      <c r="FO383" s="13"/>
      <c r="FP383" s="13"/>
      <c r="FQ383" s="13"/>
      <c r="FR383" s="13"/>
      <c r="FS383" s="13"/>
      <c r="FT383" s="13"/>
      <c r="FU383" s="13"/>
      <c r="FV383" s="13"/>
      <c r="FW383" s="13"/>
      <c r="FX383" s="13"/>
      <c r="FY383" s="13"/>
      <c r="FZ383" s="13"/>
      <c r="GA383" s="13"/>
      <c r="GB383" s="13"/>
      <c r="GC383" s="13"/>
      <c r="GD383" s="13"/>
      <c r="GE383" s="13"/>
      <c r="GF383" s="13"/>
      <c r="GG383" s="13"/>
      <c r="GH383" s="30">
        <f t="shared" si="930"/>
        <v>1</v>
      </c>
    </row>
    <row r="384" spans="1:190">
      <c r="A384" s="2">
        <f>'database including 834 studies'!A384</f>
        <v>383</v>
      </c>
      <c r="B384" s="2">
        <f>'database including 834 studies'!J384</f>
        <v>1</v>
      </c>
      <c r="C384" s="2">
        <f>'database including 834 studies'!K384</f>
        <v>2</v>
      </c>
      <c r="D384" s="2">
        <f>'database including 834 studies'!L384</f>
        <v>0</v>
      </c>
      <c r="E384" s="2">
        <f>'database including 834 studies'!M384</f>
        <v>0</v>
      </c>
      <c r="F384" s="2">
        <f>'database including 834 studies'!N384</f>
        <v>0</v>
      </c>
      <c r="G384" s="2">
        <f>'database including 834 studies'!O384</f>
        <v>0</v>
      </c>
      <c r="H384" s="2">
        <f>'database including 834 studies'!P384</f>
        <v>1</v>
      </c>
      <c r="I384" s="2">
        <f>'database including 834 studies'!Q384</f>
        <v>1</v>
      </c>
      <c r="J384" s="2">
        <f>'database including 834 studies'!R384</f>
        <v>2019</v>
      </c>
      <c r="V384" s="13">
        <f t="shared" si="845"/>
        <v>0</v>
      </c>
      <c r="W384" s="13">
        <f t="shared" si="846"/>
        <v>0</v>
      </c>
      <c r="X384" s="13">
        <f t="shared" si="847"/>
        <v>0</v>
      </c>
      <c r="Y384" s="13">
        <f t="shared" si="848"/>
        <v>0</v>
      </c>
      <c r="Z384" s="13">
        <f t="shared" si="849"/>
        <v>0</v>
      </c>
      <c r="AA384" s="13">
        <f t="shared" si="850"/>
        <v>0</v>
      </c>
      <c r="AB384" s="13">
        <f t="shared" si="851"/>
        <v>0</v>
      </c>
      <c r="AC384" s="13">
        <f t="shared" si="852"/>
        <v>0</v>
      </c>
      <c r="AD384" s="13">
        <f t="shared" si="853"/>
        <v>0</v>
      </c>
      <c r="AE384" s="13">
        <f t="shared" si="854"/>
        <v>0</v>
      </c>
      <c r="AF384" s="13">
        <f t="shared" si="855"/>
        <v>0</v>
      </c>
      <c r="AG384" s="13">
        <f t="shared" si="856"/>
        <v>0</v>
      </c>
      <c r="AH384" s="13">
        <f t="shared" si="857"/>
        <v>0</v>
      </c>
      <c r="AI384" s="13">
        <f t="shared" si="858"/>
        <v>0</v>
      </c>
      <c r="AJ384" s="13">
        <f t="shared" si="859"/>
        <v>0</v>
      </c>
      <c r="AK384" s="13">
        <f t="shared" si="860"/>
        <v>0</v>
      </c>
      <c r="AL384" s="13">
        <f t="shared" si="861"/>
        <v>0</v>
      </c>
      <c r="AM384" s="13">
        <f t="shared" si="862"/>
        <v>0</v>
      </c>
      <c r="AN384" s="13">
        <f t="shared" si="863"/>
        <v>0</v>
      </c>
      <c r="AO384" s="13">
        <f t="shared" si="864"/>
        <v>0</v>
      </c>
      <c r="AP384" s="13">
        <f t="shared" si="865"/>
        <v>0</v>
      </c>
      <c r="AQ384" s="13">
        <f t="shared" si="866"/>
        <v>0</v>
      </c>
      <c r="AR384" s="13">
        <f t="shared" si="867"/>
        <v>0</v>
      </c>
      <c r="AS384" s="13">
        <f t="shared" si="868"/>
        <v>0</v>
      </c>
      <c r="AT384" s="13">
        <f t="shared" si="869"/>
        <v>0</v>
      </c>
      <c r="AU384" s="13">
        <f t="shared" si="870"/>
        <v>0</v>
      </c>
      <c r="AV384" s="13">
        <f t="shared" si="871"/>
        <v>0</v>
      </c>
      <c r="AW384" s="13">
        <f t="shared" si="872"/>
        <v>0</v>
      </c>
      <c r="AX384" s="13">
        <f t="shared" si="873"/>
        <v>0</v>
      </c>
      <c r="AY384" s="13">
        <f t="shared" si="874"/>
        <v>0</v>
      </c>
      <c r="AZ384" s="13">
        <f t="shared" si="875"/>
        <v>0</v>
      </c>
      <c r="BA384" s="13">
        <f t="shared" si="876"/>
        <v>0</v>
      </c>
      <c r="BB384" s="13">
        <f t="shared" si="877"/>
        <v>1</v>
      </c>
      <c r="BC384" s="13">
        <f t="shared" si="878"/>
        <v>0</v>
      </c>
      <c r="BD384" s="13">
        <f t="shared" si="879"/>
        <v>0</v>
      </c>
      <c r="BE384" s="13">
        <f t="shared" si="880"/>
        <v>0</v>
      </c>
      <c r="BF384" s="13">
        <f t="shared" si="881"/>
        <v>0</v>
      </c>
      <c r="BG384" s="13">
        <f t="shared" si="882"/>
        <v>0</v>
      </c>
      <c r="BH384" s="13">
        <f t="shared" si="883"/>
        <v>0</v>
      </c>
      <c r="BI384" s="13">
        <f t="shared" si="884"/>
        <v>0</v>
      </c>
      <c r="BJ384" s="13">
        <f t="shared" si="885"/>
        <v>0</v>
      </c>
      <c r="BK384" s="13">
        <f t="shared" si="886"/>
        <v>0</v>
      </c>
      <c r="BL384" s="13">
        <f t="shared" si="887"/>
        <v>0</v>
      </c>
      <c r="BM384" s="13">
        <f t="shared" si="888"/>
        <v>0</v>
      </c>
      <c r="BN384" s="13">
        <f t="shared" si="889"/>
        <v>0</v>
      </c>
      <c r="BO384" s="13">
        <f t="shared" si="890"/>
        <v>0</v>
      </c>
      <c r="BP384" s="13">
        <f t="shared" si="891"/>
        <v>0</v>
      </c>
      <c r="BQ384" s="13">
        <f t="shared" si="892"/>
        <v>0</v>
      </c>
      <c r="BR384" s="13">
        <f t="shared" si="893"/>
        <v>0</v>
      </c>
      <c r="BS384" s="13">
        <f t="shared" si="894"/>
        <v>0</v>
      </c>
      <c r="BT384" s="13">
        <f t="shared" si="895"/>
        <v>0</v>
      </c>
      <c r="BU384" s="13">
        <f t="shared" si="896"/>
        <v>0</v>
      </c>
      <c r="BV384" s="13">
        <f t="shared" si="897"/>
        <v>0</v>
      </c>
      <c r="BW384" s="13">
        <f t="shared" si="898"/>
        <v>0</v>
      </c>
      <c r="BX384" s="13">
        <f t="shared" si="899"/>
        <v>0</v>
      </c>
      <c r="BY384" s="13">
        <f t="shared" si="900"/>
        <v>0</v>
      </c>
      <c r="BZ384" s="13">
        <f t="shared" si="901"/>
        <v>0</v>
      </c>
      <c r="CA384" s="13">
        <f t="shared" si="902"/>
        <v>0</v>
      </c>
      <c r="CB384" s="13">
        <f t="shared" si="903"/>
        <v>0</v>
      </c>
      <c r="CC384" s="13">
        <f t="shared" si="904"/>
        <v>0</v>
      </c>
      <c r="CD384" s="13">
        <f t="shared" si="905"/>
        <v>0</v>
      </c>
      <c r="CE384" s="13">
        <f t="shared" si="906"/>
        <v>0</v>
      </c>
      <c r="CF384" s="13">
        <f t="shared" si="907"/>
        <v>0</v>
      </c>
      <c r="CG384" s="13">
        <f t="shared" si="908"/>
        <v>0</v>
      </c>
      <c r="CH384" s="13">
        <f t="shared" si="909"/>
        <v>0</v>
      </c>
      <c r="CI384" s="13">
        <f t="shared" si="910"/>
        <v>0</v>
      </c>
      <c r="CJ384" s="13">
        <f t="shared" si="911"/>
        <v>0</v>
      </c>
      <c r="CK384" s="13">
        <f t="shared" si="912"/>
        <v>0</v>
      </c>
      <c r="CL384" s="13">
        <f t="shared" si="913"/>
        <v>0</v>
      </c>
      <c r="CM384" s="13">
        <f t="shared" si="914"/>
        <v>0</v>
      </c>
      <c r="CN384" s="13">
        <f t="shared" si="915"/>
        <v>0</v>
      </c>
      <c r="CO384" s="13">
        <f t="shared" si="916"/>
        <v>0</v>
      </c>
      <c r="CP384" s="13">
        <f t="shared" si="917"/>
        <v>0</v>
      </c>
      <c r="CQ384" s="13">
        <f t="shared" si="918"/>
        <v>0</v>
      </c>
      <c r="CR384" s="13">
        <f t="shared" si="919"/>
        <v>0</v>
      </c>
      <c r="CS384" s="13">
        <f t="shared" si="920"/>
        <v>0</v>
      </c>
      <c r="CT384" s="13">
        <f t="shared" si="921"/>
        <v>0</v>
      </c>
      <c r="CU384" s="13">
        <f t="shared" si="922"/>
        <v>0</v>
      </c>
      <c r="CV384" s="13">
        <f t="shared" si="923"/>
        <v>0</v>
      </c>
      <c r="CW384" s="13">
        <f t="shared" si="924"/>
        <v>0</v>
      </c>
      <c r="CX384" s="13">
        <f t="shared" si="925"/>
        <v>0</v>
      </c>
      <c r="CY384" s="13">
        <f t="shared" si="926"/>
        <v>0</v>
      </c>
      <c r="CZ384" s="13">
        <f t="shared" si="927"/>
        <v>0</v>
      </c>
      <c r="DA384" s="13">
        <f t="shared" si="928"/>
        <v>0</v>
      </c>
      <c r="DB384" s="13"/>
      <c r="DC384" s="13"/>
      <c r="DD384" s="13"/>
      <c r="DE384" s="13"/>
      <c r="DF384" s="13"/>
      <c r="DG384" s="13"/>
      <c r="DH384" s="13"/>
      <c r="DI384" s="13"/>
      <c r="DJ384" s="13"/>
      <c r="DK384" s="13"/>
      <c r="DL384" s="13"/>
      <c r="DM384" s="13"/>
      <c r="DN384" s="13"/>
      <c r="DO384" s="13"/>
      <c r="DP384" s="13"/>
      <c r="DQ384" s="13"/>
      <c r="DR384" s="13"/>
      <c r="DS384" s="13"/>
      <c r="DT384" s="13"/>
      <c r="DU384" s="13"/>
      <c r="DV384" s="13"/>
      <c r="DW384" s="13"/>
      <c r="DX384" s="13"/>
      <c r="DY384" s="13"/>
      <c r="DZ384" s="13"/>
      <c r="EA384" s="13"/>
      <c r="EB384" s="13"/>
      <c r="EC384" s="13"/>
      <c r="ED384" s="13"/>
      <c r="EE384" s="13"/>
      <c r="EF384" s="13"/>
      <c r="EG384" s="13"/>
      <c r="EH384" s="13"/>
      <c r="EI384" s="13"/>
      <c r="EJ384" s="13"/>
      <c r="EK384" s="13"/>
      <c r="EL384" s="13"/>
      <c r="EM384" s="13"/>
      <c r="EN384" s="13"/>
      <c r="EO384" s="13"/>
      <c r="EP384" s="13"/>
      <c r="EQ384" s="13"/>
      <c r="ER384" s="13"/>
      <c r="ES384" s="13"/>
      <c r="ET384" s="13"/>
      <c r="EU384" s="13"/>
      <c r="EV384" s="13"/>
      <c r="EW384" s="13"/>
      <c r="EX384" s="13"/>
      <c r="EY384" s="13"/>
      <c r="EZ384" s="13"/>
      <c r="FA384" s="13"/>
      <c r="FB384" s="13"/>
      <c r="FC384" s="13"/>
      <c r="FD384" s="13"/>
      <c r="FE384" s="13"/>
      <c r="FF384" s="13"/>
      <c r="FG384" s="13"/>
      <c r="FH384" s="13"/>
      <c r="FI384" s="13"/>
      <c r="FJ384" s="13"/>
      <c r="FK384" s="13"/>
      <c r="FL384" s="13"/>
      <c r="FM384" s="13"/>
      <c r="FN384" s="13"/>
      <c r="FO384" s="13"/>
      <c r="FP384" s="13"/>
      <c r="FQ384" s="13"/>
      <c r="FR384" s="13"/>
      <c r="FS384" s="13"/>
      <c r="FT384" s="13"/>
      <c r="FU384" s="13"/>
      <c r="FV384" s="13"/>
      <c r="FW384" s="13"/>
      <c r="FX384" s="13"/>
      <c r="FY384" s="13"/>
      <c r="FZ384" s="13"/>
      <c r="GA384" s="13"/>
      <c r="GB384" s="13"/>
      <c r="GC384" s="13"/>
      <c r="GD384" s="13"/>
      <c r="GE384" s="13"/>
      <c r="GF384" s="13"/>
      <c r="GG384" s="13"/>
      <c r="GH384" s="30">
        <f t="shared" si="930"/>
        <v>1</v>
      </c>
    </row>
    <row r="385" spans="1:190">
      <c r="A385" s="2">
        <f>'database including 834 studies'!A385</f>
        <v>384</v>
      </c>
      <c r="B385" s="2">
        <f>'database including 834 studies'!J385</f>
        <v>1</v>
      </c>
      <c r="C385" s="2">
        <f>'database including 834 studies'!K385</f>
        <v>2</v>
      </c>
      <c r="D385" s="2">
        <f>'database including 834 studies'!L385</f>
        <v>0</v>
      </c>
      <c r="E385" s="2">
        <f>'database including 834 studies'!M385</f>
        <v>1</v>
      </c>
      <c r="F385" s="2">
        <f>'database including 834 studies'!N385</f>
        <v>0</v>
      </c>
      <c r="G385" s="2">
        <f>'database including 834 studies'!O385</f>
        <v>0</v>
      </c>
      <c r="H385" s="2">
        <f>'database including 834 studies'!P385</f>
        <v>1</v>
      </c>
      <c r="I385" s="2">
        <f>'database including 834 studies'!Q385</f>
        <v>0</v>
      </c>
      <c r="J385" s="2">
        <f>'database including 834 studies'!R385</f>
        <v>2018</v>
      </c>
      <c r="V385" s="13">
        <f t="shared" si="845"/>
        <v>0</v>
      </c>
      <c r="W385" s="13">
        <f t="shared" si="846"/>
        <v>0</v>
      </c>
      <c r="X385" s="13">
        <f t="shared" si="847"/>
        <v>0</v>
      </c>
      <c r="Y385" s="13">
        <f t="shared" si="848"/>
        <v>0</v>
      </c>
      <c r="Z385" s="13">
        <f t="shared" si="849"/>
        <v>0</v>
      </c>
      <c r="AA385" s="13">
        <f t="shared" si="850"/>
        <v>0</v>
      </c>
      <c r="AB385" s="13">
        <f t="shared" si="851"/>
        <v>0</v>
      </c>
      <c r="AC385" s="13">
        <f t="shared" si="852"/>
        <v>0</v>
      </c>
      <c r="AD385" s="13">
        <f t="shared" si="853"/>
        <v>0</v>
      </c>
      <c r="AE385" s="13">
        <f t="shared" si="854"/>
        <v>0</v>
      </c>
      <c r="AF385" s="13">
        <f t="shared" si="855"/>
        <v>0</v>
      </c>
      <c r="AG385" s="13">
        <f t="shared" si="856"/>
        <v>0</v>
      </c>
      <c r="AH385" s="13">
        <f t="shared" si="857"/>
        <v>0</v>
      </c>
      <c r="AI385" s="13">
        <f t="shared" si="858"/>
        <v>0</v>
      </c>
      <c r="AJ385" s="13">
        <f t="shared" si="859"/>
        <v>0</v>
      </c>
      <c r="AK385" s="13">
        <f t="shared" si="860"/>
        <v>0</v>
      </c>
      <c r="AL385" s="13">
        <f t="shared" si="861"/>
        <v>0</v>
      </c>
      <c r="AM385" s="13">
        <f t="shared" si="862"/>
        <v>0</v>
      </c>
      <c r="AN385" s="13">
        <f t="shared" si="863"/>
        <v>0</v>
      </c>
      <c r="AO385" s="13">
        <f t="shared" si="864"/>
        <v>0</v>
      </c>
      <c r="AP385" s="13">
        <f t="shared" si="865"/>
        <v>0</v>
      </c>
      <c r="AQ385" s="13">
        <f t="shared" si="866"/>
        <v>0</v>
      </c>
      <c r="AR385" s="13">
        <f t="shared" si="867"/>
        <v>0</v>
      </c>
      <c r="AS385" s="13">
        <f t="shared" si="868"/>
        <v>0</v>
      </c>
      <c r="AT385" s="13">
        <f t="shared" si="869"/>
        <v>0</v>
      </c>
      <c r="AU385" s="13">
        <f t="shared" si="870"/>
        <v>0</v>
      </c>
      <c r="AV385" s="13">
        <f t="shared" si="871"/>
        <v>0</v>
      </c>
      <c r="AW385" s="13">
        <f t="shared" si="872"/>
        <v>0</v>
      </c>
      <c r="AX385" s="13">
        <f t="shared" si="873"/>
        <v>0</v>
      </c>
      <c r="AY385" s="13">
        <f t="shared" si="874"/>
        <v>0</v>
      </c>
      <c r="AZ385" s="13">
        <f t="shared" si="875"/>
        <v>0</v>
      </c>
      <c r="BA385" s="13">
        <f t="shared" si="876"/>
        <v>1</v>
      </c>
      <c r="BB385" s="13">
        <f t="shared" si="877"/>
        <v>0</v>
      </c>
      <c r="BC385" s="13">
        <f t="shared" si="878"/>
        <v>0</v>
      </c>
      <c r="BD385" s="13">
        <f t="shared" si="879"/>
        <v>0</v>
      </c>
      <c r="BE385" s="13">
        <f t="shared" si="880"/>
        <v>0</v>
      </c>
      <c r="BF385" s="13">
        <f t="shared" si="881"/>
        <v>0</v>
      </c>
      <c r="BG385" s="13">
        <f t="shared" si="882"/>
        <v>0</v>
      </c>
      <c r="BH385" s="13">
        <f t="shared" si="883"/>
        <v>0</v>
      </c>
      <c r="BI385" s="13">
        <f t="shared" si="884"/>
        <v>0</v>
      </c>
      <c r="BJ385" s="13">
        <f t="shared" si="885"/>
        <v>0</v>
      </c>
      <c r="BK385" s="13">
        <f t="shared" si="886"/>
        <v>0</v>
      </c>
      <c r="BL385" s="13">
        <f t="shared" si="887"/>
        <v>0</v>
      </c>
      <c r="BM385" s="13">
        <f t="shared" si="888"/>
        <v>0</v>
      </c>
      <c r="BN385" s="13">
        <f t="shared" si="889"/>
        <v>0</v>
      </c>
      <c r="BO385" s="13">
        <f t="shared" si="890"/>
        <v>0</v>
      </c>
      <c r="BP385" s="13">
        <f t="shared" si="891"/>
        <v>0</v>
      </c>
      <c r="BQ385" s="13">
        <f t="shared" si="892"/>
        <v>0</v>
      </c>
      <c r="BR385" s="13">
        <f t="shared" si="893"/>
        <v>0</v>
      </c>
      <c r="BS385" s="13">
        <f t="shared" si="894"/>
        <v>0</v>
      </c>
      <c r="BT385" s="13">
        <f t="shared" si="895"/>
        <v>0</v>
      </c>
      <c r="BU385" s="13">
        <f t="shared" si="896"/>
        <v>0</v>
      </c>
      <c r="BV385" s="13">
        <f t="shared" si="897"/>
        <v>0</v>
      </c>
      <c r="BW385" s="13">
        <f t="shared" si="898"/>
        <v>0</v>
      </c>
      <c r="BX385" s="13">
        <f t="shared" si="899"/>
        <v>0</v>
      </c>
      <c r="BY385" s="13">
        <f t="shared" si="900"/>
        <v>0</v>
      </c>
      <c r="BZ385" s="13">
        <f t="shared" si="901"/>
        <v>0</v>
      </c>
      <c r="CA385" s="13">
        <f t="shared" si="902"/>
        <v>0</v>
      </c>
      <c r="CB385" s="13">
        <f t="shared" si="903"/>
        <v>0</v>
      </c>
      <c r="CC385" s="13">
        <f t="shared" si="904"/>
        <v>0</v>
      </c>
      <c r="CD385" s="13">
        <f t="shared" si="905"/>
        <v>0</v>
      </c>
      <c r="CE385" s="13">
        <f t="shared" si="906"/>
        <v>0</v>
      </c>
      <c r="CF385" s="13">
        <f t="shared" si="907"/>
        <v>0</v>
      </c>
      <c r="CG385" s="13">
        <f t="shared" si="908"/>
        <v>0</v>
      </c>
      <c r="CH385" s="13">
        <f t="shared" si="909"/>
        <v>0</v>
      </c>
      <c r="CI385" s="13">
        <f t="shared" si="910"/>
        <v>0</v>
      </c>
      <c r="CJ385" s="13">
        <f t="shared" si="911"/>
        <v>0</v>
      </c>
      <c r="CK385" s="13">
        <f t="shared" si="912"/>
        <v>0</v>
      </c>
      <c r="CL385" s="13">
        <f t="shared" si="913"/>
        <v>0</v>
      </c>
      <c r="CM385" s="13">
        <f t="shared" si="914"/>
        <v>0</v>
      </c>
      <c r="CN385" s="13">
        <f t="shared" si="915"/>
        <v>0</v>
      </c>
      <c r="CO385" s="13">
        <f t="shared" si="916"/>
        <v>0</v>
      </c>
      <c r="CP385" s="13">
        <f t="shared" si="917"/>
        <v>0</v>
      </c>
      <c r="CQ385" s="13">
        <f t="shared" si="918"/>
        <v>0</v>
      </c>
      <c r="CR385" s="13">
        <f t="shared" si="919"/>
        <v>0</v>
      </c>
      <c r="CS385" s="13">
        <f t="shared" si="920"/>
        <v>0</v>
      </c>
      <c r="CT385" s="13">
        <f t="shared" si="921"/>
        <v>0</v>
      </c>
      <c r="CU385" s="13">
        <f t="shared" si="922"/>
        <v>0</v>
      </c>
      <c r="CV385" s="13">
        <f t="shared" si="923"/>
        <v>0</v>
      </c>
      <c r="CW385" s="13">
        <f t="shared" si="924"/>
        <v>0</v>
      </c>
      <c r="CX385" s="13">
        <f t="shared" si="925"/>
        <v>0</v>
      </c>
      <c r="CY385" s="13">
        <f t="shared" si="926"/>
        <v>0</v>
      </c>
      <c r="CZ385" s="13">
        <f t="shared" si="927"/>
        <v>0</v>
      </c>
      <c r="DA385" s="13">
        <f t="shared" si="928"/>
        <v>0</v>
      </c>
      <c r="DB385" s="13"/>
      <c r="DC385" s="13"/>
      <c r="DD385" s="13"/>
      <c r="DE385" s="13"/>
      <c r="DF385" s="13"/>
      <c r="DG385" s="13"/>
      <c r="DH385" s="13"/>
      <c r="DI385" s="13"/>
      <c r="DJ385" s="13"/>
      <c r="DK385" s="13"/>
      <c r="DL385" s="13"/>
      <c r="DM385" s="13"/>
      <c r="DN385" s="13"/>
      <c r="DO385" s="13"/>
      <c r="DP385" s="13"/>
      <c r="DQ385" s="13"/>
      <c r="DR385" s="13"/>
      <c r="DS385" s="13"/>
      <c r="DT385" s="13"/>
      <c r="DU385" s="13"/>
      <c r="DV385" s="13"/>
      <c r="DW385" s="13"/>
      <c r="DX385" s="13"/>
      <c r="DY385" s="13"/>
      <c r="DZ385" s="13"/>
      <c r="EA385" s="13"/>
      <c r="EB385" s="13"/>
      <c r="EC385" s="13"/>
      <c r="ED385" s="13"/>
      <c r="EE385" s="13"/>
      <c r="EF385" s="13"/>
      <c r="EG385" s="13"/>
      <c r="EH385" s="13"/>
      <c r="EI385" s="13"/>
      <c r="EJ385" s="13"/>
      <c r="EK385" s="13"/>
      <c r="EL385" s="13"/>
      <c r="EM385" s="13"/>
      <c r="EN385" s="13"/>
      <c r="EO385" s="13"/>
      <c r="EP385" s="13"/>
      <c r="EQ385" s="13"/>
      <c r="ER385" s="13"/>
      <c r="ES385" s="13"/>
      <c r="ET385" s="13"/>
      <c r="EU385" s="13"/>
      <c r="EV385" s="13"/>
      <c r="EW385" s="13"/>
      <c r="EX385" s="13"/>
      <c r="EY385" s="13"/>
      <c r="EZ385" s="13"/>
      <c r="FA385" s="13"/>
      <c r="FB385" s="13"/>
      <c r="FC385" s="13"/>
      <c r="FD385" s="13"/>
      <c r="FE385" s="13"/>
      <c r="FF385" s="13"/>
      <c r="FG385" s="13"/>
      <c r="FH385" s="13"/>
      <c r="FI385" s="13"/>
      <c r="FJ385" s="13"/>
      <c r="FK385" s="13"/>
      <c r="FL385" s="13"/>
      <c r="FM385" s="13"/>
      <c r="FN385" s="13"/>
      <c r="FO385" s="13"/>
      <c r="FP385" s="13"/>
      <c r="FQ385" s="13"/>
      <c r="FR385" s="13"/>
      <c r="FS385" s="13"/>
      <c r="FT385" s="13"/>
      <c r="FU385" s="13"/>
      <c r="FV385" s="13"/>
      <c r="FW385" s="13"/>
      <c r="FX385" s="13"/>
      <c r="FY385" s="13"/>
      <c r="FZ385" s="13"/>
      <c r="GA385" s="13"/>
      <c r="GB385" s="13"/>
      <c r="GC385" s="13"/>
      <c r="GD385" s="13"/>
      <c r="GE385" s="13"/>
      <c r="GF385" s="13"/>
      <c r="GG385" s="13"/>
      <c r="GH385" s="30">
        <f t="shared" si="930"/>
        <v>1</v>
      </c>
    </row>
    <row r="386" spans="1:190">
      <c r="A386" s="2">
        <f>'database including 834 studies'!A386</f>
        <v>385</v>
      </c>
      <c r="B386" s="2">
        <f>'database including 834 studies'!J386</f>
        <v>1</v>
      </c>
      <c r="C386" s="2">
        <f>'database including 834 studies'!K386</f>
        <v>2</v>
      </c>
      <c r="D386" s="2">
        <f>'database including 834 studies'!L386</f>
        <v>1</v>
      </c>
      <c r="E386" s="2">
        <f>'database including 834 studies'!M386</f>
        <v>1</v>
      </c>
      <c r="F386" s="2">
        <f>'database including 834 studies'!N386</f>
        <v>0</v>
      </c>
      <c r="G386" s="2">
        <f>'database including 834 studies'!O386</f>
        <v>0</v>
      </c>
      <c r="H386" s="2">
        <f>'database including 834 studies'!P386</f>
        <v>0</v>
      </c>
      <c r="I386" s="2">
        <f>'database including 834 studies'!Q386</f>
        <v>0</v>
      </c>
      <c r="J386" s="2">
        <f>'database including 834 studies'!R386</f>
        <v>2019</v>
      </c>
      <c r="V386" s="13">
        <f t="shared" si="845"/>
        <v>0</v>
      </c>
      <c r="W386" s="13">
        <f t="shared" si="846"/>
        <v>0</v>
      </c>
      <c r="X386" s="13">
        <f t="shared" si="847"/>
        <v>0</v>
      </c>
      <c r="Y386" s="13">
        <f t="shared" si="848"/>
        <v>0</v>
      </c>
      <c r="Z386" s="13">
        <f t="shared" si="849"/>
        <v>0</v>
      </c>
      <c r="AA386" s="13">
        <f t="shared" si="850"/>
        <v>0</v>
      </c>
      <c r="AB386" s="13">
        <f t="shared" si="851"/>
        <v>0</v>
      </c>
      <c r="AC386" s="13">
        <f t="shared" si="852"/>
        <v>0</v>
      </c>
      <c r="AD386" s="13">
        <f t="shared" si="853"/>
        <v>0</v>
      </c>
      <c r="AE386" s="13">
        <f t="shared" si="854"/>
        <v>0</v>
      </c>
      <c r="AF386" s="13">
        <f t="shared" si="855"/>
        <v>0</v>
      </c>
      <c r="AG386" s="13">
        <f t="shared" si="856"/>
        <v>0</v>
      </c>
      <c r="AH386" s="13">
        <f t="shared" si="857"/>
        <v>0</v>
      </c>
      <c r="AI386" s="13">
        <f t="shared" si="858"/>
        <v>0</v>
      </c>
      <c r="AJ386" s="13">
        <f t="shared" si="859"/>
        <v>0</v>
      </c>
      <c r="AK386" s="13">
        <f t="shared" si="860"/>
        <v>0</v>
      </c>
      <c r="AL386" s="13">
        <f t="shared" si="861"/>
        <v>0</v>
      </c>
      <c r="AM386" s="13">
        <f t="shared" si="862"/>
        <v>0</v>
      </c>
      <c r="AN386" s="13">
        <f t="shared" si="863"/>
        <v>0</v>
      </c>
      <c r="AO386" s="13">
        <f t="shared" si="864"/>
        <v>0</v>
      </c>
      <c r="AP386" s="13">
        <f t="shared" si="865"/>
        <v>0</v>
      </c>
      <c r="AQ386" s="13">
        <f t="shared" si="866"/>
        <v>0</v>
      </c>
      <c r="AR386" s="13">
        <f t="shared" si="867"/>
        <v>0</v>
      </c>
      <c r="AS386" s="13">
        <f t="shared" si="868"/>
        <v>0</v>
      </c>
      <c r="AT386" s="13">
        <f t="shared" si="869"/>
        <v>0</v>
      </c>
      <c r="AU386" s="13">
        <f t="shared" si="870"/>
        <v>0</v>
      </c>
      <c r="AV386" s="13">
        <f t="shared" si="871"/>
        <v>0</v>
      </c>
      <c r="AW386" s="13">
        <f t="shared" si="872"/>
        <v>0</v>
      </c>
      <c r="AX386" s="13">
        <f t="shared" si="873"/>
        <v>0</v>
      </c>
      <c r="AY386" s="13">
        <f t="shared" si="874"/>
        <v>0</v>
      </c>
      <c r="AZ386" s="13">
        <f t="shared" si="875"/>
        <v>0</v>
      </c>
      <c r="BA386" s="13">
        <f t="shared" si="876"/>
        <v>0</v>
      </c>
      <c r="BB386" s="13">
        <f t="shared" si="877"/>
        <v>1</v>
      </c>
      <c r="BC386" s="13">
        <f t="shared" si="878"/>
        <v>0</v>
      </c>
      <c r="BD386" s="13">
        <f t="shared" si="879"/>
        <v>0</v>
      </c>
      <c r="BE386" s="13">
        <f t="shared" si="880"/>
        <v>0</v>
      </c>
      <c r="BF386" s="13">
        <f t="shared" si="881"/>
        <v>0</v>
      </c>
      <c r="BG386" s="13">
        <f t="shared" si="882"/>
        <v>0</v>
      </c>
      <c r="BH386" s="13">
        <f t="shared" si="883"/>
        <v>0</v>
      </c>
      <c r="BI386" s="13">
        <f t="shared" si="884"/>
        <v>0</v>
      </c>
      <c r="BJ386" s="13">
        <f t="shared" si="885"/>
        <v>0</v>
      </c>
      <c r="BK386" s="13">
        <f t="shared" si="886"/>
        <v>0</v>
      </c>
      <c r="BL386" s="13">
        <f t="shared" si="887"/>
        <v>0</v>
      </c>
      <c r="BM386" s="13">
        <f t="shared" si="888"/>
        <v>0</v>
      </c>
      <c r="BN386" s="13">
        <f t="shared" si="889"/>
        <v>0</v>
      </c>
      <c r="BO386" s="13">
        <f t="shared" si="890"/>
        <v>0</v>
      </c>
      <c r="BP386" s="13">
        <f t="shared" si="891"/>
        <v>0</v>
      </c>
      <c r="BQ386" s="13">
        <f t="shared" si="892"/>
        <v>0</v>
      </c>
      <c r="BR386" s="13">
        <f t="shared" si="893"/>
        <v>0</v>
      </c>
      <c r="BS386" s="13">
        <f t="shared" si="894"/>
        <v>0</v>
      </c>
      <c r="BT386" s="13">
        <f t="shared" si="895"/>
        <v>0</v>
      </c>
      <c r="BU386" s="13">
        <f t="shared" si="896"/>
        <v>0</v>
      </c>
      <c r="BV386" s="13">
        <f t="shared" si="897"/>
        <v>0</v>
      </c>
      <c r="BW386" s="13">
        <f t="shared" si="898"/>
        <v>0</v>
      </c>
      <c r="BX386" s="13">
        <f t="shared" si="899"/>
        <v>0</v>
      </c>
      <c r="BY386" s="13">
        <f t="shared" si="900"/>
        <v>0</v>
      </c>
      <c r="BZ386" s="13">
        <f t="shared" si="901"/>
        <v>0</v>
      </c>
      <c r="CA386" s="13">
        <f t="shared" si="902"/>
        <v>0</v>
      </c>
      <c r="CB386" s="13">
        <f t="shared" si="903"/>
        <v>0</v>
      </c>
      <c r="CC386" s="13">
        <f t="shared" si="904"/>
        <v>0</v>
      </c>
      <c r="CD386" s="13">
        <f t="shared" si="905"/>
        <v>0</v>
      </c>
      <c r="CE386" s="13">
        <f t="shared" si="906"/>
        <v>0</v>
      </c>
      <c r="CF386" s="13">
        <f t="shared" si="907"/>
        <v>0</v>
      </c>
      <c r="CG386" s="13">
        <f t="shared" si="908"/>
        <v>0</v>
      </c>
      <c r="CH386" s="13">
        <f t="shared" si="909"/>
        <v>0</v>
      </c>
      <c r="CI386" s="13">
        <f t="shared" si="910"/>
        <v>0</v>
      </c>
      <c r="CJ386" s="13">
        <f t="shared" si="911"/>
        <v>0</v>
      </c>
      <c r="CK386" s="13">
        <f t="shared" si="912"/>
        <v>0</v>
      </c>
      <c r="CL386" s="13">
        <f t="shared" si="913"/>
        <v>0</v>
      </c>
      <c r="CM386" s="13">
        <f t="shared" si="914"/>
        <v>0</v>
      </c>
      <c r="CN386" s="13">
        <f t="shared" si="915"/>
        <v>0</v>
      </c>
      <c r="CO386" s="13">
        <f t="shared" si="916"/>
        <v>0</v>
      </c>
      <c r="CP386" s="13">
        <f t="shared" si="917"/>
        <v>0</v>
      </c>
      <c r="CQ386" s="13">
        <f t="shared" si="918"/>
        <v>0</v>
      </c>
      <c r="CR386" s="13">
        <f t="shared" si="919"/>
        <v>0</v>
      </c>
      <c r="CS386" s="13">
        <f t="shared" si="920"/>
        <v>0</v>
      </c>
      <c r="CT386" s="13">
        <f t="shared" si="921"/>
        <v>0</v>
      </c>
      <c r="CU386" s="13">
        <f t="shared" si="922"/>
        <v>0</v>
      </c>
      <c r="CV386" s="13">
        <f t="shared" si="923"/>
        <v>0</v>
      </c>
      <c r="CW386" s="13">
        <f t="shared" si="924"/>
        <v>0</v>
      </c>
      <c r="CX386" s="13">
        <f t="shared" si="925"/>
        <v>0</v>
      </c>
      <c r="CY386" s="13">
        <f t="shared" si="926"/>
        <v>0</v>
      </c>
      <c r="CZ386" s="13">
        <f t="shared" si="927"/>
        <v>0</v>
      </c>
      <c r="DA386" s="13">
        <f t="shared" si="928"/>
        <v>0</v>
      </c>
      <c r="DB386" s="13"/>
      <c r="DC386" s="13"/>
      <c r="DD386" s="13"/>
      <c r="DE386" s="13"/>
      <c r="DF386" s="13"/>
      <c r="DG386" s="13"/>
      <c r="DH386" s="13"/>
      <c r="DI386" s="13"/>
      <c r="DJ386" s="13"/>
      <c r="DK386" s="13"/>
      <c r="DL386" s="13"/>
      <c r="DM386" s="13"/>
      <c r="DN386" s="13"/>
      <c r="DO386" s="13"/>
      <c r="DP386" s="13"/>
      <c r="DQ386" s="13"/>
      <c r="DR386" s="13"/>
      <c r="DS386" s="13"/>
      <c r="DT386" s="13"/>
      <c r="DU386" s="13"/>
      <c r="DV386" s="13"/>
      <c r="DW386" s="13"/>
      <c r="DX386" s="13"/>
      <c r="DY386" s="13"/>
      <c r="DZ386" s="13"/>
      <c r="EA386" s="13"/>
      <c r="EB386" s="13"/>
      <c r="EC386" s="13"/>
      <c r="ED386" s="13"/>
      <c r="EE386" s="13"/>
      <c r="EF386" s="13"/>
      <c r="EG386" s="13"/>
      <c r="EH386" s="13"/>
      <c r="EI386" s="13"/>
      <c r="EJ386" s="13"/>
      <c r="EK386" s="13"/>
      <c r="EL386" s="13"/>
      <c r="EM386" s="13"/>
      <c r="EN386" s="13"/>
      <c r="EO386" s="13"/>
      <c r="EP386" s="13"/>
      <c r="EQ386" s="13"/>
      <c r="ER386" s="13"/>
      <c r="ES386" s="13"/>
      <c r="ET386" s="13"/>
      <c r="EU386" s="13"/>
      <c r="EV386" s="13"/>
      <c r="EW386" s="13"/>
      <c r="EX386" s="13"/>
      <c r="EY386" s="13"/>
      <c r="EZ386" s="13"/>
      <c r="FA386" s="13"/>
      <c r="FB386" s="13"/>
      <c r="FC386" s="13"/>
      <c r="FD386" s="13"/>
      <c r="FE386" s="13"/>
      <c r="FF386" s="13"/>
      <c r="FG386" s="13"/>
      <c r="FH386" s="13"/>
      <c r="FI386" s="13"/>
      <c r="FJ386" s="13"/>
      <c r="FK386" s="13"/>
      <c r="FL386" s="13"/>
      <c r="FM386" s="13"/>
      <c r="FN386" s="13"/>
      <c r="FO386" s="13"/>
      <c r="FP386" s="13"/>
      <c r="FQ386" s="13"/>
      <c r="FR386" s="13"/>
      <c r="FS386" s="13"/>
      <c r="FT386" s="13"/>
      <c r="FU386" s="13"/>
      <c r="FV386" s="13"/>
      <c r="FW386" s="13"/>
      <c r="FX386" s="13"/>
      <c r="FY386" s="13"/>
      <c r="FZ386" s="13"/>
      <c r="GA386" s="13"/>
      <c r="GB386" s="13"/>
      <c r="GC386" s="13"/>
      <c r="GD386" s="13"/>
      <c r="GE386" s="13"/>
      <c r="GF386" s="13"/>
      <c r="GG386" s="13"/>
      <c r="GH386" s="30">
        <f t="shared" si="930"/>
        <v>1</v>
      </c>
    </row>
    <row r="387" spans="1:190">
      <c r="A387" s="2">
        <f>'database including 834 studies'!A387</f>
        <v>386</v>
      </c>
      <c r="B387" s="2">
        <f>'database including 834 studies'!J387</f>
        <v>1</v>
      </c>
      <c r="C387" s="2">
        <f>'database including 834 studies'!K387</f>
        <v>2</v>
      </c>
      <c r="D387" s="2">
        <f>'database including 834 studies'!L387</f>
        <v>0</v>
      </c>
      <c r="E387" s="2">
        <f>'database including 834 studies'!M387</f>
        <v>1</v>
      </c>
      <c r="F387" s="2">
        <f>'database including 834 studies'!N387</f>
        <v>0</v>
      </c>
      <c r="G387" s="2">
        <f>'database including 834 studies'!O387</f>
        <v>0</v>
      </c>
      <c r="H387" s="2">
        <f>'database including 834 studies'!P387</f>
        <v>1</v>
      </c>
      <c r="I387" s="2">
        <f>'database including 834 studies'!Q387</f>
        <v>0</v>
      </c>
      <c r="J387" s="2">
        <f>'database including 834 studies'!R387</f>
        <v>2019</v>
      </c>
      <c r="V387" s="13">
        <f t="shared" ref="V387:V450" si="931">IF(AND($C387=0,$J387=2011),1,0)</f>
        <v>0</v>
      </c>
      <c r="W387" s="13">
        <f t="shared" ref="W387:W450" si="932">IF(AND($C387=0,$J387=2012),1,0)</f>
        <v>0</v>
      </c>
      <c r="X387" s="13">
        <f t="shared" ref="X387:X450" si="933">IF(AND($C387=0,$J387=2013),1,0)</f>
        <v>0</v>
      </c>
      <c r="Y387" s="13">
        <f t="shared" ref="Y387:Y450" si="934">IF(AND($C387=0,$J387=2014),1,0)</f>
        <v>0</v>
      </c>
      <c r="Z387" s="13">
        <f t="shared" ref="Z387:Z450" si="935">IF(AND($C387=0,$J387=2015),1,0)</f>
        <v>0</v>
      </c>
      <c r="AA387" s="13">
        <f t="shared" ref="AA387:AA450" si="936">IF(AND($C387=0,$J387=2016),1,0)</f>
        <v>0</v>
      </c>
      <c r="AB387" s="13">
        <f t="shared" ref="AB387:AB450" si="937">IF(AND($C387=0,$J387=2017),1,0)</f>
        <v>0</v>
      </c>
      <c r="AC387" s="13">
        <f t="shared" ref="AC387:AC450" si="938">IF(AND($C387=0,$J387=2018),1,0)</f>
        <v>0</v>
      </c>
      <c r="AD387" s="13">
        <f t="shared" ref="AD387:AD450" si="939">IF(AND($C387=0,$J387=2019),1,0)</f>
        <v>0</v>
      </c>
      <c r="AE387" s="13">
        <f t="shared" ref="AE387:AE450" si="940">IF(AND($C387=0,$J387=2020),1,0)</f>
        <v>0</v>
      </c>
      <c r="AF387" s="13">
        <f t="shared" ref="AF387:AF450" si="941">IF(AND($C387=0,$J387=2021),1,0)</f>
        <v>0</v>
      </c>
      <c r="AG387" s="13">
        <f t="shared" ref="AG387:AG450" si="942">IF(AND($C387=0,$J387=2022),1,0)</f>
        <v>0</v>
      </c>
      <c r="AH387" s="13">
        <f t="shared" ref="AH387:AH450" si="943">IF(AND($C387=1,$J387=2011),1,0)</f>
        <v>0</v>
      </c>
      <c r="AI387" s="13">
        <f t="shared" ref="AI387:AI450" si="944">IF(AND($C387=1,$J387=2012),1,0)</f>
        <v>0</v>
      </c>
      <c r="AJ387" s="13">
        <f t="shared" ref="AJ387:AJ450" si="945">IF(AND($C387=1,$J387=2013),1,0)</f>
        <v>0</v>
      </c>
      <c r="AK387" s="13">
        <f t="shared" ref="AK387:AK450" si="946">IF(AND($C387=1,$J387=2014),1,0)</f>
        <v>0</v>
      </c>
      <c r="AL387" s="13">
        <f t="shared" ref="AL387:AL450" si="947">IF(AND($C387=1,$J387=2015),1,0)</f>
        <v>0</v>
      </c>
      <c r="AM387" s="13">
        <f t="shared" ref="AM387:AM450" si="948">IF(AND($C387=1,$J387=2016),1,0)</f>
        <v>0</v>
      </c>
      <c r="AN387" s="13">
        <f t="shared" ref="AN387:AN450" si="949">IF(AND($C387=1,$J387=2017),1,0)</f>
        <v>0</v>
      </c>
      <c r="AO387" s="13">
        <f t="shared" ref="AO387:AO450" si="950">IF(AND($C387=1,$J387=2018),1,0)</f>
        <v>0</v>
      </c>
      <c r="AP387" s="13">
        <f t="shared" ref="AP387:AP450" si="951">IF(AND($C387=1,$J387=2019),1,0)</f>
        <v>0</v>
      </c>
      <c r="AQ387" s="13">
        <f t="shared" ref="AQ387:AQ450" si="952">IF(AND($C387=1,$J387=2020),1,0)</f>
        <v>0</v>
      </c>
      <c r="AR387" s="13">
        <f t="shared" ref="AR387:AR450" si="953">IF(AND($C387=1,$J387=2021),1,0)</f>
        <v>0</v>
      </c>
      <c r="AS387" s="13">
        <f t="shared" ref="AS387:AS450" si="954">IF(AND($C387=1,$J387=2022),1,0)</f>
        <v>0</v>
      </c>
      <c r="AT387" s="13">
        <f t="shared" ref="AT387:AT450" si="955">IF(AND($C387=2,$J387=2011),1,0)</f>
        <v>0</v>
      </c>
      <c r="AU387" s="13">
        <f t="shared" ref="AU387:AU450" si="956">IF(AND($C387=2,$J387=2012),1,0)</f>
        <v>0</v>
      </c>
      <c r="AV387" s="13">
        <f t="shared" ref="AV387:AV450" si="957">IF(AND($C387=2,$J387=2013),1,0)</f>
        <v>0</v>
      </c>
      <c r="AW387" s="13">
        <f t="shared" ref="AW387:AW450" si="958">IF(AND($C387=2,$J387=2014),1,0)</f>
        <v>0</v>
      </c>
      <c r="AX387" s="13">
        <f t="shared" ref="AX387:AX450" si="959">IF(AND($C387=2,$J387=2015),1,0)</f>
        <v>0</v>
      </c>
      <c r="AY387" s="13">
        <f t="shared" ref="AY387:AY450" si="960">IF(AND($C387=2,$J387=2016),1,0)</f>
        <v>0</v>
      </c>
      <c r="AZ387" s="13">
        <f t="shared" ref="AZ387:AZ450" si="961">IF(AND($C387=2,$J387=2017),1,0)</f>
        <v>0</v>
      </c>
      <c r="BA387" s="13">
        <f t="shared" ref="BA387:BA450" si="962">IF(AND($C387=2,$J387=2018),1,0)</f>
        <v>0</v>
      </c>
      <c r="BB387" s="13">
        <f t="shared" ref="BB387:BB450" si="963">IF(AND($C387=2,$J387=2019),1,0)</f>
        <v>1</v>
      </c>
      <c r="BC387" s="13">
        <f t="shared" ref="BC387:BC450" si="964">IF(AND($C387=2,$J387=2020),1,0)</f>
        <v>0</v>
      </c>
      <c r="BD387" s="13">
        <f t="shared" ref="BD387:BD450" si="965">IF(AND($C387=2,$J387=2021),1,0)</f>
        <v>0</v>
      </c>
      <c r="BE387" s="13">
        <f t="shared" ref="BE387:BE450" si="966">IF(AND($C387=2,$J387=2022),1,0)</f>
        <v>0</v>
      </c>
      <c r="BF387" s="13">
        <f t="shared" ref="BF387:BF450" si="967">IF(AND($C387=3,$J387=2011),1,0)</f>
        <v>0</v>
      </c>
      <c r="BG387" s="13">
        <f t="shared" ref="BG387:BG450" si="968">IF(AND($C387=3,$J387=2012),1,0)</f>
        <v>0</v>
      </c>
      <c r="BH387" s="13">
        <f t="shared" ref="BH387:BH450" si="969">IF(AND($C387=3,$J387=2013),1,0)</f>
        <v>0</v>
      </c>
      <c r="BI387" s="13">
        <f t="shared" ref="BI387:BI450" si="970">IF(AND($C387=3,$J387=2014),1,0)</f>
        <v>0</v>
      </c>
      <c r="BJ387" s="13">
        <f t="shared" ref="BJ387:BJ450" si="971">IF(AND($C387=3,$J387=2015),1,0)</f>
        <v>0</v>
      </c>
      <c r="BK387" s="13">
        <f t="shared" ref="BK387:BK450" si="972">IF(AND($C387=3,$J387=2016),1,0)</f>
        <v>0</v>
      </c>
      <c r="BL387" s="13">
        <f t="shared" ref="BL387:BL450" si="973">IF(AND($C387=3,$J387=2017),1,0)</f>
        <v>0</v>
      </c>
      <c r="BM387" s="13">
        <f t="shared" ref="BM387:BM450" si="974">IF(AND($C387=3,$J387=2018),1,0)</f>
        <v>0</v>
      </c>
      <c r="BN387" s="13">
        <f t="shared" ref="BN387:BN450" si="975">IF(AND($C387=3,$J387=2019),1,0)</f>
        <v>0</v>
      </c>
      <c r="BO387" s="13">
        <f t="shared" ref="BO387:BO450" si="976">IF(AND($C387=3,$J387=2020),1,0)</f>
        <v>0</v>
      </c>
      <c r="BP387" s="13">
        <f t="shared" ref="BP387:BP450" si="977">IF(AND($C387=3,$J387=2021),1,0)</f>
        <v>0</v>
      </c>
      <c r="BQ387" s="13">
        <f t="shared" ref="BQ387:BQ450" si="978">IF(AND($C387=3,$J387=2022),1,0)</f>
        <v>0</v>
      </c>
      <c r="BR387" s="13">
        <f t="shared" ref="BR387:BR450" si="979">IF(AND($C387=4,$J387=2011),1,0)</f>
        <v>0</v>
      </c>
      <c r="BS387" s="13">
        <f t="shared" ref="BS387:BS450" si="980">IF(AND($C387=4,$J387=2012),1,0)</f>
        <v>0</v>
      </c>
      <c r="BT387" s="13">
        <f t="shared" ref="BT387:BT450" si="981">IF(AND($C387=4,$J387=2013),1,0)</f>
        <v>0</v>
      </c>
      <c r="BU387" s="13">
        <f t="shared" ref="BU387:BU450" si="982">IF(AND($C387=4,$J387=2014),1,0)</f>
        <v>0</v>
      </c>
      <c r="BV387" s="13">
        <f t="shared" ref="BV387:BV450" si="983">IF(AND($C387=4,$J387=2015),1,0)</f>
        <v>0</v>
      </c>
      <c r="BW387" s="13">
        <f t="shared" ref="BW387:BW450" si="984">IF(AND($C387=4,$J387=2016),1,0)</f>
        <v>0</v>
      </c>
      <c r="BX387" s="13">
        <f t="shared" ref="BX387:BX450" si="985">IF(AND($C387=4,$J387=2017),1,0)</f>
        <v>0</v>
      </c>
      <c r="BY387" s="13">
        <f t="shared" ref="BY387:BY450" si="986">IF(AND($C387=4,$J387=2018),1,0)</f>
        <v>0</v>
      </c>
      <c r="BZ387" s="13">
        <f t="shared" ref="BZ387:BZ450" si="987">IF(AND($C387=4,$J387=2019),1,0)</f>
        <v>0</v>
      </c>
      <c r="CA387" s="13">
        <f t="shared" ref="CA387:CA450" si="988">IF(AND($C387=4,$J387=2020),1,0)</f>
        <v>0</v>
      </c>
      <c r="CB387" s="13">
        <f t="shared" ref="CB387:CB450" si="989">IF(AND($C387=4,$J387=2021),1,0)</f>
        <v>0</v>
      </c>
      <c r="CC387" s="13">
        <f t="shared" ref="CC387:CC450" si="990">IF(AND($C387=4,$J387=2022),1,0)</f>
        <v>0</v>
      </c>
      <c r="CD387" s="13">
        <f t="shared" ref="CD387:CD450" si="991">IF(AND($C387=5,$J387=2011),1,0)</f>
        <v>0</v>
      </c>
      <c r="CE387" s="13">
        <f t="shared" ref="CE387:CE450" si="992">IF(AND($C387=5,$J387=2012),1,0)</f>
        <v>0</v>
      </c>
      <c r="CF387" s="13">
        <f t="shared" ref="CF387:CF450" si="993">IF(AND($C387=5,$J387=2013),1,0)</f>
        <v>0</v>
      </c>
      <c r="CG387" s="13">
        <f t="shared" ref="CG387:CG450" si="994">IF(AND($C387=5,$J387=2014),1,0)</f>
        <v>0</v>
      </c>
      <c r="CH387" s="13">
        <f t="shared" ref="CH387:CH450" si="995">IF(AND($C387=5,$J387=2015),1,0)</f>
        <v>0</v>
      </c>
      <c r="CI387" s="13">
        <f t="shared" ref="CI387:CI450" si="996">IF(AND($C387=5,$J387=2016),1,0)</f>
        <v>0</v>
      </c>
      <c r="CJ387" s="13">
        <f t="shared" ref="CJ387:CJ450" si="997">IF(AND($C387=5,$J387=2017),1,0)</f>
        <v>0</v>
      </c>
      <c r="CK387" s="13">
        <f t="shared" ref="CK387:CK450" si="998">IF(AND($C387=5,$J387=2018),1,0)</f>
        <v>0</v>
      </c>
      <c r="CL387" s="13">
        <f t="shared" ref="CL387:CL450" si="999">IF(AND($C387=5,$J387=2019),1,0)</f>
        <v>0</v>
      </c>
      <c r="CM387" s="13">
        <f t="shared" ref="CM387:CM450" si="1000">IF(AND($C387=5,$J387=2020),1,0)</f>
        <v>0</v>
      </c>
      <c r="CN387" s="13">
        <f t="shared" ref="CN387:CN450" si="1001">IF(AND($C387=5,$J387=2021),1,0)</f>
        <v>0</v>
      </c>
      <c r="CO387" s="13">
        <f t="shared" ref="CO387:CO450" si="1002">IF(AND($C387=5,$J387=2022),1,0)</f>
        <v>0</v>
      </c>
      <c r="CP387" s="13">
        <f t="shared" ref="CP387:CP450" si="1003">IF(AND($C387=6,$J387=2011),1,0)</f>
        <v>0</v>
      </c>
      <c r="CQ387" s="13">
        <f t="shared" ref="CQ387:CQ450" si="1004">IF(AND($C387=6,$J387=2012),1,0)</f>
        <v>0</v>
      </c>
      <c r="CR387" s="13">
        <f t="shared" ref="CR387:CR450" si="1005">IF(AND($C387=6,$J387=2013),1,0)</f>
        <v>0</v>
      </c>
      <c r="CS387" s="13">
        <f t="shared" ref="CS387:CS450" si="1006">IF(AND($C387=6,$J387=2014),1,0)</f>
        <v>0</v>
      </c>
      <c r="CT387" s="13">
        <f t="shared" ref="CT387:CT450" si="1007">IF(AND($C387=6,$J387=2015),1,0)</f>
        <v>0</v>
      </c>
      <c r="CU387" s="13">
        <f t="shared" ref="CU387:CU450" si="1008">IF(AND($C387=6,$J387=2016),1,0)</f>
        <v>0</v>
      </c>
      <c r="CV387" s="13">
        <f t="shared" ref="CV387:CV450" si="1009">IF(AND($C387=6,$J387=2017),1,0)</f>
        <v>0</v>
      </c>
      <c r="CW387" s="13">
        <f t="shared" ref="CW387:CW450" si="1010">IF(AND($C387=6,$J387=2018),1,0)</f>
        <v>0</v>
      </c>
      <c r="CX387" s="13">
        <f t="shared" ref="CX387:CX450" si="1011">IF(AND($C387=6,$J387=2019),1,0)</f>
        <v>0</v>
      </c>
      <c r="CY387" s="13">
        <f t="shared" ref="CY387:CY450" si="1012">IF(AND($C387=6,$J387=2020),1,0)</f>
        <v>0</v>
      </c>
      <c r="CZ387" s="13">
        <f t="shared" ref="CZ387:CZ450" si="1013">IF(AND($C387=6,$J387=2021),1,0)</f>
        <v>0</v>
      </c>
      <c r="DA387" s="13">
        <f t="shared" ref="DA387:DA450" si="1014">IF(AND($C387=6,$J387=2022),1,0)</f>
        <v>0</v>
      </c>
      <c r="DB387" s="13"/>
      <c r="DC387" s="13"/>
      <c r="DD387" s="13"/>
      <c r="DE387" s="13"/>
      <c r="DF387" s="13"/>
      <c r="DG387" s="13"/>
      <c r="DH387" s="13"/>
      <c r="DI387" s="13"/>
      <c r="DJ387" s="13"/>
      <c r="DK387" s="13"/>
      <c r="DL387" s="13"/>
      <c r="DM387" s="13"/>
      <c r="DN387" s="13"/>
      <c r="DO387" s="13"/>
      <c r="DP387" s="13"/>
      <c r="DQ387" s="13"/>
      <c r="DR387" s="13"/>
      <c r="DS387" s="13"/>
      <c r="DT387" s="13"/>
      <c r="DU387" s="13"/>
      <c r="DV387" s="13"/>
      <c r="DW387" s="13"/>
      <c r="DX387" s="13"/>
      <c r="DY387" s="13"/>
      <c r="DZ387" s="13"/>
      <c r="EA387" s="13"/>
      <c r="EB387" s="13"/>
      <c r="EC387" s="13"/>
      <c r="ED387" s="13"/>
      <c r="EE387" s="13"/>
      <c r="EF387" s="13"/>
      <c r="EG387" s="13"/>
      <c r="EH387" s="13"/>
      <c r="EI387" s="13"/>
      <c r="EJ387" s="13"/>
      <c r="EK387" s="13"/>
      <c r="EL387" s="13"/>
      <c r="EM387" s="13"/>
      <c r="EN387" s="13"/>
      <c r="EO387" s="13"/>
      <c r="EP387" s="13"/>
      <c r="EQ387" s="13"/>
      <c r="ER387" s="13"/>
      <c r="ES387" s="13"/>
      <c r="ET387" s="13"/>
      <c r="EU387" s="13"/>
      <c r="EV387" s="13"/>
      <c r="EW387" s="13"/>
      <c r="EX387" s="13"/>
      <c r="EY387" s="13"/>
      <c r="EZ387" s="13"/>
      <c r="FA387" s="13"/>
      <c r="FB387" s="13"/>
      <c r="FC387" s="13"/>
      <c r="FD387" s="13"/>
      <c r="FE387" s="13"/>
      <c r="FF387" s="13"/>
      <c r="FG387" s="13"/>
      <c r="FH387" s="13"/>
      <c r="FI387" s="13"/>
      <c r="FJ387" s="13"/>
      <c r="FK387" s="13"/>
      <c r="FL387" s="13"/>
      <c r="FM387" s="13"/>
      <c r="FN387" s="13"/>
      <c r="FO387" s="13"/>
      <c r="FP387" s="13"/>
      <c r="FQ387" s="13"/>
      <c r="FR387" s="13"/>
      <c r="FS387" s="13"/>
      <c r="FT387" s="13"/>
      <c r="FU387" s="13"/>
      <c r="FV387" s="13"/>
      <c r="FW387" s="13"/>
      <c r="FX387" s="13"/>
      <c r="FY387" s="13"/>
      <c r="FZ387" s="13"/>
      <c r="GA387" s="13"/>
      <c r="GB387" s="13"/>
      <c r="GC387" s="13"/>
      <c r="GD387" s="13"/>
      <c r="GE387" s="13"/>
      <c r="GF387" s="13"/>
      <c r="GG387" s="13"/>
      <c r="GH387" s="30">
        <f t="shared" si="930"/>
        <v>1</v>
      </c>
    </row>
    <row r="388" spans="1:190">
      <c r="A388" s="2">
        <f>'database including 834 studies'!A388</f>
        <v>387</v>
      </c>
      <c r="B388" s="2">
        <f>'database including 834 studies'!J388</f>
        <v>1</v>
      </c>
      <c r="C388" s="2">
        <f>'database including 834 studies'!K388</f>
        <v>2</v>
      </c>
      <c r="D388" s="2">
        <f>'database including 834 studies'!L388</f>
        <v>1</v>
      </c>
      <c r="E388" s="2">
        <f>'database including 834 studies'!M388</f>
        <v>1</v>
      </c>
      <c r="F388" s="2">
        <f>'database including 834 studies'!N388</f>
        <v>0</v>
      </c>
      <c r="G388" s="2">
        <f>'database including 834 studies'!O388</f>
        <v>0</v>
      </c>
      <c r="H388" s="2">
        <f>'database including 834 studies'!P388</f>
        <v>0</v>
      </c>
      <c r="I388" s="2">
        <f>'database including 834 studies'!Q388</f>
        <v>0</v>
      </c>
      <c r="J388" s="2">
        <f>'database including 834 studies'!R388</f>
        <v>2019</v>
      </c>
      <c r="V388" s="13">
        <f t="shared" si="931"/>
        <v>0</v>
      </c>
      <c r="W388" s="13">
        <f t="shared" si="932"/>
        <v>0</v>
      </c>
      <c r="X388" s="13">
        <f t="shared" si="933"/>
        <v>0</v>
      </c>
      <c r="Y388" s="13">
        <f t="shared" si="934"/>
        <v>0</v>
      </c>
      <c r="Z388" s="13">
        <f t="shared" si="935"/>
        <v>0</v>
      </c>
      <c r="AA388" s="13">
        <f t="shared" si="936"/>
        <v>0</v>
      </c>
      <c r="AB388" s="13">
        <f t="shared" si="937"/>
        <v>0</v>
      </c>
      <c r="AC388" s="13">
        <f t="shared" si="938"/>
        <v>0</v>
      </c>
      <c r="AD388" s="13">
        <f t="shared" si="939"/>
        <v>0</v>
      </c>
      <c r="AE388" s="13">
        <f t="shared" si="940"/>
        <v>0</v>
      </c>
      <c r="AF388" s="13">
        <f t="shared" si="941"/>
        <v>0</v>
      </c>
      <c r="AG388" s="13">
        <f t="shared" si="942"/>
        <v>0</v>
      </c>
      <c r="AH388" s="13">
        <f t="shared" si="943"/>
        <v>0</v>
      </c>
      <c r="AI388" s="13">
        <f t="shared" si="944"/>
        <v>0</v>
      </c>
      <c r="AJ388" s="13">
        <f t="shared" si="945"/>
        <v>0</v>
      </c>
      <c r="AK388" s="13">
        <f t="shared" si="946"/>
        <v>0</v>
      </c>
      <c r="AL388" s="13">
        <f t="shared" si="947"/>
        <v>0</v>
      </c>
      <c r="AM388" s="13">
        <f t="shared" si="948"/>
        <v>0</v>
      </c>
      <c r="AN388" s="13">
        <f t="shared" si="949"/>
        <v>0</v>
      </c>
      <c r="AO388" s="13">
        <f t="shared" si="950"/>
        <v>0</v>
      </c>
      <c r="AP388" s="13">
        <f t="shared" si="951"/>
        <v>0</v>
      </c>
      <c r="AQ388" s="13">
        <f t="shared" si="952"/>
        <v>0</v>
      </c>
      <c r="AR388" s="13">
        <f t="shared" si="953"/>
        <v>0</v>
      </c>
      <c r="AS388" s="13">
        <f t="shared" si="954"/>
        <v>0</v>
      </c>
      <c r="AT388" s="13">
        <f t="shared" si="955"/>
        <v>0</v>
      </c>
      <c r="AU388" s="13">
        <f t="shared" si="956"/>
        <v>0</v>
      </c>
      <c r="AV388" s="13">
        <f t="shared" si="957"/>
        <v>0</v>
      </c>
      <c r="AW388" s="13">
        <f t="shared" si="958"/>
        <v>0</v>
      </c>
      <c r="AX388" s="13">
        <f t="shared" si="959"/>
        <v>0</v>
      </c>
      <c r="AY388" s="13">
        <f t="shared" si="960"/>
        <v>0</v>
      </c>
      <c r="AZ388" s="13">
        <f t="shared" si="961"/>
        <v>0</v>
      </c>
      <c r="BA388" s="13">
        <f t="shared" si="962"/>
        <v>0</v>
      </c>
      <c r="BB388" s="13">
        <f t="shared" si="963"/>
        <v>1</v>
      </c>
      <c r="BC388" s="13">
        <f t="shared" si="964"/>
        <v>0</v>
      </c>
      <c r="BD388" s="13">
        <f t="shared" si="965"/>
        <v>0</v>
      </c>
      <c r="BE388" s="13">
        <f t="shared" si="966"/>
        <v>0</v>
      </c>
      <c r="BF388" s="13">
        <f t="shared" si="967"/>
        <v>0</v>
      </c>
      <c r="BG388" s="13">
        <f t="shared" si="968"/>
        <v>0</v>
      </c>
      <c r="BH388" s="13">
        <f t="shared" si="969"/>
        <v>0</v>
      </c>
      <c r="BI388" s="13">
        <f t="shared" si="970"/>
        <v>0</v>
      </c>
      <c r="BJ388" s="13">
        <f t="shared" si="971"/>
        <v>0</v>
      </c>
      <c r="BK388" s="13">
        <f t="shared" si="972"/>
        <v>0</v>
      </c>
      <c r="BL388" s="13">
        <f t="shared" si="973"/>
        <v>0</v>
      </c>
      <c r="BM388" s="13">
        <f t="shared" si="974"/>
        <v>0</v>
      </c>
      <c r="BN388" s="13">
        <f t="shared" si="975"/>
        <v>0</v>
      </c>
      <c r="BO388" s="13">
        <f t="shared" si="976"/>
        <v>0</v>
      </c>
      <c r="BP388" s="13">
        <f t="shared" si="977"/>
        <v>0</v>
      </c>
      <c r="BQ388" s="13">
        <f t="shared" si="978"/>
        <v>0</v>
      </c>
      <c r="BR388" s="13">
        <f t="shared" si="979"/>
        <v>0</v>
      </c>
      <c r="BS388" s="13">
        <f t="shared" si="980"/>
        <v>0</v>
      </c>
      <c r="BT388" s="13">
        <f t="shared" si="981"/>
        <v>0</v>
      </c>
      <c r="BU388" s="13">
        <f t="shared" si="982"/>
        <v>0</v>
      </c>
      <c r="BV388" s="13">
        <f t="shared" si="983"/>
        <v>0</v>
      </c>
      <c r="BW388" s="13">
        <f t="shared" si="984"/>
        <v>0</v>
      </c>
      <c r="BX388" s="13">
        <f t="shared" si="985"/>
        <v>0</v>
      </c>
      <c r="BY388" s="13">
        <f t="shared" si="986"/>
        <v>0</v>
      </c>
      <c r="BZ388" s="13">
        <f t="shared" si="987"/>
        <v>0</v>
      </c>
      <c r="CA388" s="13">
        <f t="shared" si="988"/>
        <v>0</v>
      </c>
      <c r="CB388" s="13">
        <f t="shared" si="989"/>
        <v>0</v>
      </c>
      <c r="CC388" s="13">
        <f t="shared" si="990"/>
        <v>0</v>
      </c>
      <c r="CD388" s="13">
        <f t="shared" si="991"/>
        <v>0</v>
      </c>
      <c r="CE388" s="13">
        <f t="shared" si="992"/>
        <v>0</v>
      </c>
      <c r="CF388" s="13">
        <f t="shared" si="993"/>
        <v>0</v>
      </c>
      <c r="CG388" s="13">
        <f t="shared" si="994"/>
        <v>0</v>
      </c>
      <c r="CH388" s="13">
        <f t="shared" si="995"/>
        <v>0</v>
      </c>
      <c r="CI388" s="13">
        <f t="shared" si="996"/>
        <v>0</v>
      </c>
      <c r="CJ388" s="13">
        <f t="shared" si="997"/>
        <v>0</v>
      </c>
      <c r="CK388" s="13">
        <f t="shared" si="998"/>
        <v>0</v>
      </c>
      <c r="CL388" s="13">
        <f t="shared" si="999"/>
        <v>0</v>
      </c>
      <c r="CM388" s="13">
        <f t="shared" si="1000"/>
        <v>0</v>
      </c>
      <c r="CN388" s="13">
        <f t="shared" si="1001"/>
        <v>0</v>
      </c>
      <c r="CO388" s="13">
        <f t="shared" si="1002"/>
        <v>0</v>
      </c>
      <c r="CP388" s="13">
        <f t="shared" si="1003"/>
        <v>0</v>
      </c>
      <c r="CQ388" s="13">
        <f t="shared" si="1004"/>
        <v>0</v>
      </c>
      <c r="CR388" s="13">
        <f t="shared" si="1005"/>
        <v>0</v>
      </c>
      <c r="CS388" s="13">
        <f t="shared" si="1006"/>
        <v>0</v>
      </c>
      <c r="CT388" s="13">
        <f t="shared" si="1007"/>
        <v>0</v>
      </c>
      <c r="CU388" s="13">
        <f t="shared" si="1008"/>
        <v>0</v>
      </c>
      <c r="CV388" s="13">
        <f t="shared" si="1009"/>
        <v>0</v>
      </c>
      <c r="CW388" s="13">
        <f t="shared" si="1010"/>
        <v>0</v>
      </c>
      <c r="CX388" s="13">
        <f t="shared" si="1011"/>
        <v>0</v>
      </c>
      <c r="CY388" s="13">
        <f t="shared" si="1012"/>
        <v>0</v>
      </c>
      <c r="CZ388" s="13">
        <f t="shared" si="1013"/>
        <v>0</v>
      </c>
      <c r="DA388" s="13">
        <f t="shared" si="1014"/>
        <v>0</v>
      </c>
      <c r="DB388" s="13"/>
      <c r="DC388" s="13"/>
      <c r="DD388" s="13"/>
      <c r="DE388" s="13"/>
      <c r="DF388" s="13"/>
      <c r="DG388" s="13"/>
      <c r="DH388" s="13"/>
      <c r="DI388" s="13"/>
      <c r="DJ388" s="13"/>
      <c r="DK388" s="13"/>
      <c r="DL388" s="13"/>
      <c r="DM388" s="13"/>
      <c r="DN388" s="13"/>
      <c r="DO388" s="13"/>
      <c r="DP388" s="13"/>
      <c r="DQ388" s="13"/>
      <c r="DR388" s="13"/>
      <c r="DS388" s="13"/>
      <c r="DT388" s="13"/>
      <c r="DU388" s="13"/>
      <c r="DV388" s="13"/>
      <c r="DW388" s="13"/>
      <c r="DX388" s="13"/>
      <c r="DY388" s="13"/>
      <c r="DZ388" s="13"/>
      <c r="EA388" s="13"/>
      <c r="EB388" s="13"/>
      <c r="EC388" s="13"/>
      <c r="ED388" s="13"/>
      <c r="EE388" s="13"/>
      <c r="EF388" s="13"/>
      <c r="EG388" s="13"/>
      <c r="EH388" s="13"/>
      <c r="EI388" s="13"/>
      <c r="EJ388" s="13"/>
      <c r="EK388" s="13"/>
      <c r="EL388" s="13"/>
      <c r="EM388" s="13"/>
      <c r="EN388" s="13"/>
      <c r="EO388" s="13"/>
      <c r="EP388" s="13"/>
      <c r="EQ388" s="13"/>
      <c r="ER388" s="13"/>
      <c r="ES388" s="13"/>
      <c r="ET388" s="13"/>
      <c r="EU388" s="13"/>
      <c r="EV388" s="13"/>
      <c r="EW388" s="13"/>
      <c r="EX388" s="13"/>
      <c r="EY388" s="13"/>
      <c r="EZ388" s="13"/>
      <c r="FA388" s="13"/>
      <c r="FB388" s="13"/>
      <c r="FC388" s="13"/>
      <c r="FD388" s="13"/>
      <c r="FE388" s="13"/>
      <c r="FF388" s="13"/>
      <c r="FG388" s="13"/>
      <c r="FH388" s="13"/>
      <c r="FI388" s="13"/>
      <c r="FJ388" s="13"/>
      <c r="FK388" s="13"/>
      <c r="FL388" s="13"/>
      <c r="FM388" s="13"/>
      <c r="FN388" s="13"/>
      <c r="FO388" s="13"/>
      <c r="FP388" s="13"/>
      <c r="FQ388" s="13"/>
      <c r="FR388" s="13"/>
      <c r="FS388" s="13"/>
      <c r="FT388" s="13"/>
      <c r="FU388" s="13"/>
      <c r="FV388" s="13"/>
      <c r="FW388" s="13"/>
      <c r="FX388" s="13"/>
      <c r="FY388" s="13"/>
      <c r="FZ388" s="13"/>
      <c r="GA388" s="13"/>
      <c r="GB388" s="13"/>
      <c r="GC388" s="13"/>
      <c r="GD388" s="13"/>
      <c r="GE388" s="13"/>
      <c r="GF388" s="13"/>
      <c r="GG388" s="13"/>
      <c r="GH388" s="30">
        <f t="shared" si="930"/>
        <v>1</v>
      </c>
    </row>
    <row r="389" spans="1:190">
      <c r="A389" s="2">
        <f>'database including 834 studies'!A389</f>
        <v>388</v>
      </c>
      <c r="B389" s="2">
        <f>'database including 834 studies'!J389</f>
        <v>1</v>
      </c>
      <c r="C389" s="2">
        <f>'database including 834 studies'!K389</f>
        <v>2</v>
      </c>
      <c r="D389" s="2">
        <f>'database including 834 studies'!L389</f>
        <v>1</v>
      </c>
      <c r="E389" s="2">
        <f>'database including 834 studies'!M389</f>
        <v>1</v>
      </c>
      <c r="F389" s="2">
        <f>'database including 834 studies'!N389</f>
        <v>0</v>
      </c>
      <c r="G389" s="2">
        <f>'database including 834 studies'!O389</f>
        <v>0</v>
      </c>
      <c r="H389" s="2">
        <f>'database including 834 studies'!P389</f>
        <v>0</v>
      </c>
      <c r="I389" s="2">
        <f>'database including 834 studies'!Q389</f>
        <v>0</v>
      </c>
      <c r="J389" s="2">
        <f>'database including 834 studies'!R389</f>
        <v>2020</v>
      </c>
      <c r="V389" s="13">
        <f t="shared" si="931"/>
        <v>0</v>
      </c>
      <c r="W389" s="13">
        <f t="shared" si="932"/>
        <v>0</v>
      </c>
      <c r="X389" s="13">
        <f t="shared" si="933"/>
        <v>0</v>
      </c>
      <c r="Y389" s="13">
        <f t="shared" si="934"/>
        <v>0</v>
      </c>
      <c r="Z389" s="13">
        <f t="shared" si="935"/>
        <v>0</v>
      </c>
      <c r="AA389" s="13">
        <f t="shared" si="936"/>
        <v>0</v>
      </c>
      <c r="AB389" s="13">
        <f t="shared" si="937"/>
        <v>0</v>
      </c>
      <c r="AC389" s="13">
        <f t="shared" si="938"/>
        <v>0</v>
      </c>
      <c r="AD389" s="13">
        <f t="shared" si="939"/>
        <v>0</v>
      </c>
      <c r="AE389" s="13">
        <f t="shared" si="940"/>
        <v>0</v>
      </c>
      <c r="AF389" s="13">
        <f t="shared" si="941"/>
        <v>0</v>
      </c>
      <c r="AG389" s="13">
        <f t="shared" si="942"/>
        <v>0</v>
      </c>
      <c r="AH389" s="13">
        <f t="shared" si="943"/>
        <v>0</v>
      </c>
      <c r="AI389" s="13">
        <f t="shared" si="944"/>
        <v>0</v>
      </c>
      <c r="AJ389" s="13">
        <f t="shared" si="945"/>
        <v>0</v>
      </c>
      <c r="AK389" s="13">
        <f t="shared" si="946"/>
        <v>0</v>
      </c>
      <c r="AL389" s="13">
        <f t="shared" si="947"/>
        <v>0</v>
      </c>
      <c r="AM389" s="13">
        <f t="shared" si="948"/>
        <v>0</v>
      </c>
      <c r="AN389" s="13">
        <f t="shared" si="949"/>
        <v>0</v>
      </c>
      <c r="AO389" s="13">
        <f t="shared" si="950"/>
        <v>0</v>
      </c>
      <c r="AP389" s="13">
        <f t="shared" si="951"/>
        <v>0</v>
      </c>
      <c r="AQ389" s="13">
        <f t="shared" si="952"/>
        <v>0</v>
      </c>
      <c r="AR389" s="13">
        <f t="shared" si="953"/>
        <v>0</v>
      </c>
      <c r="AS389" s="13">
        <f t="shared" si="954"/>
        <v>0</v>
      </c>
      <c r="AT389" s="13">
        <f t="shared" si="955"/>
        <v>0</v>
      </c>
      <c r="AU389" s="13">
        <f t="shared" si="956"/>
        <v>0</v>
      </c>
      <c r="AV389" s="13">
        <f t="shared" si="957"/>
        <v>0</v>
      </c>
      <c r="AW389" s="13">
        <f t="shared" si="958"/>
        <v>0</v>
      </c>
      <c r="AX389" s="13">
        <f t="shared" si="959"/>
        <v>0</v>
      </c>
      <c r="AY389" s="13">
        <f t="shared" si="960"/>
        <v>0</v>
      </c>
      <c r="AZ389" s="13">
        <f t="shared" si="961"/>
        <v>0</v>
      </c>
      <c r="BA389" s="13">
        <f t="shared" si="962"/>
        <v>0</v>
      </c>
      <c r="BB389" s="13">
        <f t="shared" si="963"/>
        <v>0</v>
      </c>
      <c r="BC389" s="13">
        <f t="shared" si="964"/>
        <v>1</v>
      </c>
      <c r="BD389" s="13">
        <f t="shared" si="965"/>
        <v>0</v>
      </c>
      <c r="BE389" s="13">
        <f t="shared" si="966"/>
        <v>0</v>
      </c>
      <c r="BF389" s="13">
        <f t="shared" si="967"/>
        <v>0</v>
      </c>
      <c r="BG389" s="13">
        <f t="shared" si="968"/>
        <v>0</v>
      </c>
      <c r="BH389" s="13">
        <f t="shared" si="969"/>
        <v>0</v>
      </c>
      <c r="BI389" s="13">
        <f t="shared" si="970"/>
        <v>0</v>
      </c>
      <c r="BJ389" s="13">
        <f t="shared" si="971"/>
        <v>0</v>
      </c>
      <c r="BK389" s="13">
        <f t="shared" si="972"/>
        <v>0</v>
      </c>
      <c r="BL389" s="13">
        <f t="shared" si="973"/>
        <v>0</v>
      </c>
      <c r="BM389" s="13">
        <f t="shared" si="974"/>
        <v>0</v>
      </c>
      <c r="BN389" s="13">
        <f t="shared" si="975"/>
        <v>0</v>
      </c>
      <c r="BO389" s="13">
        <f t="shared" si="976"/>
        <v>0</v>
      </c>
      <c r="BP389" s="13">
        <f t="shared" si="977"/>
        <v>0</v>
      </c>
      <c r="BQ389" s="13">
        <f t="shared" si="978"/>
        <v>0</v>
      </c>
      <c r="BR389" s="13">
        <f t="shared" si="979"/>
        <v>0</v>
      </c>
      <c r="BS389" s="13">
        <f t="shared" si="980"/>
        <v>0</v>
      </c>
      <c r="BT389" s="13">
        <f t="shared" si="981"/>
        <v>0</v>
      </c>
      <c r="BU389" s="13">
        <f t="shared" si="982"/>
        <v>0</v>
      </c>
      <c r="BV389" s="13">
        <f t="shared" si="983"/>
        <v>0</v>
      </c>
      <c r="BW389" s="13">
        <f t="shared" si="984"/>
        <v>0</v>
      </c>
      <c r="BX389" s="13">
        <f t="shared" si="985"/>
        <v>0</v>
      </c>
      <c r="BY389" s="13">
        <f t="shared" si="986"/>
        <v>0</v>
      </c>
      <c r="BZ389" s="13">
        <f t="shared" si="987"/>
        <v>0</v>
      </c>
      <c r="CA389" s="13">
        <f t="shared" si="988"/>
        <v>0</v>
      </c>
      <c r="CB389" s="13">
        <f t="shared" si="989"/>
        <v>0</v>
      </c>
      <c r="CC389" s="13">
        <f t="shared" si="990"/>
        <v>0</v>
      </c>
      <c r="CD389" s="13">
        <f t="shared" si="991"/>
        <v>0</v>
      </c>
      <c r="CE389" s="13">
        <f t="shared" si="992"/>
        <v>0</v>
      </c>
      <c r="CF389" s="13">
        <f t="shared" si="993"/>
        <v>0</v>
      </c>
      <c r="CG389" s="13">
        <f t="shared" si="994"/>
        <v>0</v>
      </c>
      <c r="CH389" s="13">
        <f t="shared" si="995"/>
        <v>0</v>
      </c>
      <c r="CI389" s="13">
        <f t="shared" si="996"/>
        <v>0</v>
      </c>
      <c r="CJ389" s="13">
        <f t="shared" si="997"/>
        <v>0</v>
      </c>
      <c r="CK389" s="13">
        <f t="shared" si="998"/>
        <v>0</v>
      </c>
      <c r="CL389" s="13">
        <f t="shared" si="999"/>
        <v>0</v>
      </c>
      <c r="CM389" s="13">
        <f t="shared" si="1000"/>
        <v>0</v>
      </c>
      <c r="CN389" s="13">
        <f t="shared" si="1001"/>
        <v>0</v>
      </c>
      <c r="CO389" s="13">
        <f t="shared" si="1002"/>
        <v>0</v>
      </c>
      <c r="CP389" s="13">
        <f t="shared" si="1003"/>
        <v>0</v>
      </c>
      <c r="CQ389" s="13">
        <f t="shared" si="1004"/>
        <v>0</v>
      </c>
      <c r="CR389" s="13">
        <f t="shared" si="1005"/>
        <v>0</v>
      </c>
      <c r="CS389" s="13">
        <f t="shared" si="1006"/>
        <v>0</v>
      </c>
      <c r="CT389" s="13">
        <f t="shared" si="1007"/>
        <v>0</v>
      </c>
      <c r="CU389" s="13">
        <f t="shared" si="1008"/>
        <v>0</v>
      </c>
      <c r="CV389" s="13">
        <f t="shared" si="1009"/>
        <v>0</v>
      </c>
      <c r="CW389" s="13">
        <f t="shared" si="1010"/>
        <v>0</v>
      </c>
      <c r="CX389" s="13">
        <f t="shared" si="1011"/>
        <v>0</v>
      </c>
      <c r="CY389" s="13">
        <f t="shared" si="1012"/>
        <v>0</v>
      </c>
      <c r="CZ389" s="13">
        <f t="shared" si="1013"/>
        <v>0</v>
      </c>
      <c r="DA389" s="13">
        <f t="shared" si="1014"/>
        <v>0</v>
      </c>
      <c r="DB389" s="13"/>
      <c r="DC389" s="13"/>
      <c r="DD389" s="13"/>
      <c r="DE389" s="13"/>
      <c r="DF389" s="13"/>
      <c r="DG389" s="13"/>
      <c r="DH389" s="13"/>
      <c r="DI389" s="13"/>
      <c r="DJ389" s="13"/>
      <c r="DK389" s="13"/>
      <c r="DL389" s="13"/>
      <c r="DM389" s="13"/>
      <c r="DN389" s="13"/>
      <c r="DO389" s="13"/>
      <c r="DP389" s="13"/>
      <c r="DQ389" s="13"/>
      <c r="DR389" s="13"/>
      <c r="DS389" s="13"/>
      <c r="DT389" s="13"/>
      <c r="DU389" s="13"/>
      <c r="DV389" s="13"/>
      <c r="DW389" s="13"/>
      <c r="DX389" s="13"/>
      <c r="DY389" s="13"/>
      <c r="DZ389" s="13"/>
      <c r="EA389" s="13"/>
      <c r="EB389" s="13"/>
      <c r="EC389" s="13"/>
      <c r="ED389" s="13"/>
      <c r="EE389" s="13"/>
      <c r="EF389" s="13"/>
      <c r="EG389" s="13"/>
      <c r="EH389" s="13"/>
      <c r="EI389" s="13"/>
      <c r="EJ389" s="13"/>
      <c r="EK389" s="13"/>
      <c r="EL389" s="13"/>
      <c r="EM389" s="13"/>
      <c r="EN389" s="13"/>
      <c r="EO389" s="13"/>
      <c r="EP389" s="13"/>
      <c r="EQ389" s="13"/>
      <c r="ER389" s="13"/>
      <c r="ES389" s="13"/>
      <c r="ET389" s="13"/>
      <c r="EU389" s="13"/>
      <c r="EV389" s="13"/>
      <c r="EW389" s="13"/>
      <c r="EX389" s="13"/>
      <c r="EY389" s="13"/>
      <c r="EZ389" s="13"/>
      <c r="FA389" s="13"/>
      <c r="FB389" s="13"/>
      <c r="FC389" s="13"/>
      <c r="FD389" s="13"/>
      <c r="FE389" s="13"/>
      <c r="FF389" s="13"/>
      <c r="FG389" s="13"/>
      <c r="FH389" s="13"/>
      <c r="FI389" s="13"/>
      <c r="FJ389" s="13"/>
      <c r="FK389" s="13"/>
      <c r="FL389" s="13"/>
      <c r="FM389" s="13"/>
      <c r="FN389" s="13"/>
      <c r="FO389" s="13"/>
      <c r="FP389" s="13"/>
      <c r="FQ389" s="13"/>
      <c r="FR389" s="13"/>
      <c r="FS389" s="13"/>
      <c r="FT389" s="13"/>
      <c r="FU389" s="13"/>
      <c r="FV389" s="13"/>
      <c r="FW389" s="13"/>
      <c r="FX389" s="13"/>
      <c r="FY389" s="13"/>
      <c r="FZ389" s="13"/>
      <c r="GA389" s="13"/>
      <c r="GB389" s="13"/>
      <c r="GC389" s="13"/>
      <c r="GD389" s="13"/>
      <c r="GE389" s="13"/>
      <c r="GF389" s="13"/>
      <c r="GG389" s="13"/>
      <c r="GH389" s="30">
        <f t="shared" ref="GH389:GH452" si="1015">SUM(V389:GG389)</f>
        <v>1</v>
      </c>
    </row>
    <row r="390" spans="1:190">
      <c r="A390" s="2">
        <f>'database including 834 studies'!A390</f>
        <v>389</v>
      </c>
      <c r="B390" s="2">
        <f>'database including 834 studies'!J390</f>
        <v>1</v>
      </c>
      <c r="C390" s="2">
        <f>'database including 834 studies'!K390</f>
        <v>2</v>
      </c>
      <c r="D390" s="2">
        <f>'database including 834 studies'!L390</f>
        <v>0</v>
      </c>
      <c r="E390" s="2">
        <f>'database including 834 studies'!M390</f>
        <v>0</v>
      </c>
      <c r="F390" s="2">
        <f>'database including 834 studies'!N390</f>
        <v>1</v>
      </c>
      <c r="G390" s="2">
        <f>'database including 834 studies'!O390</f>
        <v>1</v>
      </c>
      <c r="H390" s="2">
        <f>'database including 834 studies'!P390</f>
        <v>0</v>
      </c>
      <c r="I390" s="2">
        <f>'database including 834 studies'!Q390</f>
        <v>0</v>
      </c>
      <c r="J390" s="2">
        <f>'database including 834 studies'!R390</f>
        <v>2020</v>
      </c>
      <c r="V390" s="13">
        <f t="shared" si="931"/>
        <v>0</v>
      </c>
      <c r="W390" s="13">
        <f t="shared" si="932"/>
        <v>0</v>
      </c>
      <c r="X390" s="13">
        <f t="shared" si="933"/>
        <v>0</v>
      </c>
      <c r="Y390" s="13">
        <f t="shared" si="934"/>
        <v>0</v>
      </c>
      <c r="Z390" s="13">
        <f t="shared" si="935"/>
        <v>0</v>
      </c>
      <c r="AA390" s="13">
        <f t="shared" si="936"/>
        <v>0</v>
      </c>
      <c r="AB390" s="13">
        <f t="shared" si="937"/>
        <v>0</v>
      </c>
      <c r="AC390" s="13">
        <f t="shared" si="938"/>
        <v>0</v>
      </c>
      <c r="AD390" s="13">
        <f t="shared" si="939"/>
        <v>0</v>
      </c>
      <c r="AE390" s="13">
        <f t="shared" si="940"/>
        <v>0</v>
      </c>
      <c r="AF390" s="13">
        <f t="shared" si="941"/>
        <v>0</v>
      </c>
      <c r="AG390" s="13">
        <f t="shared" si="942"/>
        <v>0</v>
      </c>
      <c r="AH390" s="13">
        <f t="shared" si="943"/>
        <v>0</v>
      </c>
      <c r="AI390" s="13">
        <f t="shared" si="944"/>
        <v>0</v>
      </c>
      <c r="AJ390" s="13">
        <f t="shared" si="945"/>
        <v>0</v>
      </c>
      <c r="AK390" s="13">
        <f t="shared" si="946"/>
        <v>0</v>
      </c>
      <c r="AL390" s="13">
        <f t="shared" si="947"/>
        <v>0</v>
      </c>
      <c r="AM390" s="13">
        <f t="shared" si="948"/>
        <v>0</v>
      </c>
      <c r="AN390" s="13">
        <f t="shared" si="949"/>
        <v>0</v>
      </c>
      <c r="AO390" s="13">
        <f t="shared" si="950"/>
        <v>0</v>
      </c>
      <c r="AP390" s="13">
        <f t="shared" si="951"/>
        <v>0</v>
      </c>
      <c r="AQ390" s="13">
        <f t="shared" si="952"/>
        <v>0</v>
      </c>
      <c r="AR390" s="13">
        <f t="shared" si="953"/>
        <v>0</v>
      </c>
      <c r="AS390" s="13">
        <f t="shared" si="954"/>
        <v>0</v>
      </c>
      <c r="AT390" s="13">
        <f t="shared" si="955"/>
        <v>0</v>
      </c>
      <c r="AU390" s="13">
        <f t="shared" si="956"/>
        <v>0</v>
      </c>
      <c r="AV390" s="13">
        <f t="shared" si="957"/>
        <v>0</v>
      </c>
      <c r="AW390" s="13">
        <f t="shared" si="958"/>
        <v>0</v>
      </c>
      <c r="AX390" s="13">
        <f t="shared" si="959"/>
        <v>0</v>
      </c>
      <c r="AY390" s="13">
        <f t="shared" si="960"/>
        <v>0</v>
      </c>
      <c r="AZ390" s="13">
        <f t="shared" si="961"/>
        <v>0</v>
      </c>
      <c r="BA390" s="13">
        <f t="shared" si="962"/>
        <v>0</v>
      </c>
      <c r="BB390" s="13">
        <f t="shared" si="963"/>
        <v>0</v>
      </c>
      <c r="BC390" s="13">
        <f t="shared" si="964"/>
        <v>1</v>
      </c>
      <c r="BD390" s="13">
        <f t="shared" si="965"/>
        <v>0</v>
      </c>
      <c r="BE390" s="13">
        <f t="shared" si="966"/>
        <v>0</v>
      </c>
      <c r="BF390" s="13">
        <f t="shared" si="967"/>
        <v>0</v>
      </c>
      <c r="BG390" s="13">
        <f t="shared" si="968"/>
        <v>0</v>
      </c>
      <c r="BH390" s="13">
        <f t="shared" si="969"/>
        <v>0</v>
      </c>
      <c r="BI390" s="13">
        <f t="shared" si="970"/>
        <v>0</v>
      </c>
      <c r="BJ390" s="13">
        <f t="shared" si="971"/>
        <v>0</v>
      </c>
      <c r="BK390" s="13">
        <f t="shared" si="972"/>
        <v>0</v>
      </c>
      <c r="BL390" s="13">
        <f t="shared" si="973"/>
        <v>0</v>
      </c>
      <c r="BM390" s="13">
        <f t="shared" si="974"/>
        <v>0</v>
      </c>
      <c r="BN390" s="13">
        <f t="shared" si="975"/>
        <v>0</v>
      </c>
      <c r="BO390" s="13">
        <f t="shared" si="976"/>
        <v>0</v>
      </c>
      <c r="BP390" s="13">
        <f t="shared" si="977"/>
        <v>0</v>
      </c>
      <c r="BQ390" s="13">
        <f t="shared" si="978"/>
        <v>0</v>
      </c>
      <c r="BR390" s="13">
        <f t="shared" si="979"/>
        <v>0</v>
      </c>
      <c r="BS390" s="13">
        <f t="shared" si="980"/>
        <v>0</v>
      </c>
      <c r="BT390" s="13">
        <f t="shared" si="981"/>
        <v>0</v>
      </c>
      <c r="BU390" s="13">
        <f t="shared" si="982"/>
        <v>0</v>
      </c>
      <c r="BV390" s="13">
        <f t="shared" si="983"/>
        <v>0</v>
      </c>
      <c r="BW390" s="13">
        <f t="shared" si="984"/>
        <v>0</v>
      </c>
      <c r="BX390" s="13">
        <f t="shared" si="985"/>
        <v>0</v>
      </c>
      <c r="BY390" s="13">
        <f t="shared" si="986"/>
        <v>0</v>
      </c>
      <c r="BZ390" s="13">
        <f t="shared" si="987"/>
        <v>0</v>
      </c>
      <c r="CA390" s="13">
        <f t="shared" si="988"/>
        <v>0</v>
      </c>
      <c r="CB390" s="13">
        <f t="shared" si="989"/>
        <v>0</v>
      </c>
      <c r="CC390" s="13">
        <f t="shared" si="990"/>
        <v>0</v>
      </c>
      <c r="CD390" s="13">
        <f t="shared" si="991"/>
        <v>0</v>
      </c>
      <c r="CE390" s="13">
        <f t="shared" si="992"/>
        <v>0</v>
      </c>
      <c r="CF390" s="13">
        <f t="shared" si="993"/>
        <v>0</v>
      </c>
      <c r="CG390" s="13">
        <f t="shared" si="994"/>
        <v>0</v>
      </c>
      <c r="CH390" s="13">
        <f t="shared" si="995"/>
        <v>0</v>
      </c>
      <c r="CI390" s="13">
        <f t="shared" si="996"/>
        <v>0</v>
      </c>
      <c r="CJ390" s="13">
        <f t="shared" si="997"/>
        <v>0</v>
      </c>
      <c r="CK390" s="13">
        <f t="shared" si="998"/>
        <v>0</v>
      </c>
      <c r="CL390" s="13">
        <f t="shared" si="999"/>
        <v>0</v>
      </c>
      <c r="CM390" s="13">
        <f t="shared" si="1000"/>
        <v>0</v>
      </c>
      <c r="CN390" s="13">
        <f t="shared" si="1001"/>
        <v>0</v>
      </c>
      <c r="CO390" s="13">
        <f t="shared" si="1002"/>
        <v>0</v>
      </c>
      <c r="CP390" s="13">
        <f t="shared" si="1003"/>
        <v>0</v>
      </c>
      <c r="CQ390" s="13">
        <f t="shared" si="1004"/>
        <v>0</v>
      </c>
      <c r="CR390" s="13">
        <f t="shared" si="1005"/>
        <v>0</v>
      </c>
      <c r="CS390" s="13">
        <f t="shared" si="1006"/>
        <v>0</v>
      </c>
      <c r="CT390" s="13">
        <f t="shared" si="1007"/>
        <v>0</v>
      </c>
      <c r="CU390" s="13">
        <f t="shared" si="1008"/>
        <v>0</v>
      </c>
      <c r="CV390" s="13">
        <f t="shared" si="1009"/>
        <v>0</v>
      </c>
      <c r="CW390" s="13">
        <f t="shared" si="1010"/>
        <v>0</v>
      </c>
      <c r="CX390" s="13">
        <f t="shared" si="1011"/>
        <v>0</v>
      </c>
      <c r="CY390" s="13">
        <f t="shared" si="1012"/>
        <v>0</v>
      </c>
      <c r="CZ390" s="13">
        <f t="shared" si="1013"/>
        <v>0</v>
      </c>
      <c r="DA390" s="13">
        <f t="shared" si="1014"/>
        <v>0</v>
      </c>
      <c r="DB390" s="13"/>
      <c r="DC390" s="13"/>
      <c r="DD390" s="13"/>
      <c r="DE390" s="13"/>
      <c r="DF390" s="13"/>
      <c r="DG390" s="13"/>
      <c r="DH390" s="13"/>
      <c r="DI390" s="13"/>
      <c r="DJ390" s="13"/>
      <c r="DK390" s="13"/>
      <c r="DL390" s="13"/>
      <c r="DM390" s="13"/>
      <c r="DN390" s="13"/>
      <c r="DO390" s="13"/>
      <c r="DP390" s="13"/>
      <c r="DQ390" s="13"/>
      <c r="DR390" s="13"/>
      <c r="DS390" s="13"/>
      <c r="DT390" s="13"/>
      <c r="DU390" s="13"/>
      <c r="DV390" s="13"/>
      <c r="DW390" s="13"/>
      <c r="DX390" s="13"/>
      <c r="DY390" s="13"/>
      <c r="DZ390" s="13"/>
      <c r="EA390" s="13"/>
      <c r="EB390" s="13"/>
      <c r="EC390" s="13"/>
      <c r="ED390" s="13"/>
      <c r="EE390" s="13"/>
      <c r="EF390" s="13"/>
      <c r="EG390" s="13"/>
      <c r="EH390" s="13"/>
      <c r="EI390" s="13"/>
      <c r="EJ390" s="13"/>
      <c r="EK390" s="13"/>
      <c r="EL390" s="13"/>
      <c r="EM390" s="13"/>
      <c r="EN390" s="13"/>
      <c r="EO390" s="13"/>
      <c r="EP390" s="13"/>
      <c r="EQ390" s="13"/>
      <c r="ER390" s="13"/>
      <c r="ES390" s="13"/>
      <c r="ET390" s="13"/>
      <c r="EU390" s="13"/>
      <c r="EV390" s="13"/>
      <c r="EW390" s="13"/>
      <c r="EX390" s="13"/>
      <c r="EY390" s="13"/>
      <c r="EZ390" s="13"/>
      <c r="FA390" s="13"/>
      <c r="FB390" s="13"/>
      <c r="FC390" s="13"/>
      <c r="FD390" s="13"/>
      <c r="FE390" s="13"/>
      <c r="FF390" s="13"/>
      <c r="FG390" s="13"/>
      <c r="FH390" s="13"/>
      <c r="FI390" s="13"/>
      <c r="FJ390" s="13"/>
      <c r="FK390" s="13"/>
      <c r="FL390" s="13"/>
      <c r="FM390" s="13"/>
      <c r="FN390" s="13"/>
      <c r="FO390" s="13"/>
      <c r="FP390" s="13"/>
      <c r="FQ390" s="13"/>
      <c r="FR390" s="13"/>
      <c r="FS390" s="13"/>
      <c r="FT390" s="13"/>
      <c r="FU390" s="13"/>
      <c r="FV390" s="13"/>
      <c r="FW390" s="13"/>
      <c r="FX390" s="13"/>
      <c r="FY390" s="13"/>
      <c r="FZ390" s="13"/>
      <c r="GA390" s="13"/>
      <c r="GB390" s="13"/>
      <c r="GC390" s="13"/>
      <c r="GD390" s="13"/>
      <c r="GE390" s="13"/>
      <c r="GF390" s="13"/>
      <c r="GG390" s="13"/>
      <c r="GH390" s="30">
        <f t="shared" si="1015"/>
        <v>1</v>
      </c>
    </row>
    <row r="391" spans="1:190">
      <c r="A391" s="2">
        <f>'database including 834 studies'!A391</f>
        <v>390</v>
      </c>
      <c r="B391" s="2">
        <f>'database including 834 studies'!J391</f>
        <v>1</v>
      </c>
      <c r="C391" s="2">
        <f>'database including 834 studies'!K391</f>
        <v>2</v>
      </c>
      <c r="D391" s="2">
        <f>'database including 834 studies'!L391</f>
        <v>1</v>
      </c>
      <c r="E391" s="2">
        <f>'database including 834 studies'!M391</f>
        <v>1</v>
      </c>
      <c r="F391" s="2">
        <f>'database including 834 studies'!N391</f>
        <v>0</v>
      </c>
      <c r="G391" s="2">
        <f>'database including 834 studies'!O391</f>
        <v>0</v>
      </c>
      <c r="H391" s="2">
        <f>'database including 834 studies'!P391</f>
        <v>0</v>
      </c>
      <c r="I391" s="2">
        <f>'database including 834 studies'!Q391</f>
        <v>0</v>
      </c>
      <c r="J391" s="2">
        <f>'database including 834 studies'!R391</f>
        <v>2020</v>
      </c>
      <c r="V391" s="13">
        <f t="shared" si="931"/>
        <v>0</v>
      </c>
      <c r="W391" s="13">
        <f t="shared" si="932"/>
        <v>0</v>
      </c>
      <c r="X391" s="13">
        <f t="shared" si="933"/>
        <v>0</v>
      </c>
      <c r="Y391" s="13">
        <f t="shared" si="934"/>
        <v>0</v>
      </c>
      <c r="Z391" s="13">
        <f t="shared" si="935"/>
        <v>0</v>
      </c>
      <c r="AA391" s="13">
        <f t="shared" si="936"/>
        <v>0</v>
      </c>
      <c r="AB391" s="13">
        <f t="shared" si="937"/>
        <v>0</v>
      </c>
      <c r="AC391" s="13">
        <f t="shared" si="938"/>
        <v>0</v>
      </c>
      <c r="AD391" s="13">
        <f t="shared" si="939"/>
        <v>0</v>
      </c>
      <c r="AE391" s="13">
        <f t="shared" si="940"/>
        <v>0</v>
      </c>
      <c r="AF391" s="13">
        <f t="shared" si="941"/>
        <v>0</v>
      </c>
      <c r="AG391" s="13">
        <f t="shared" si="942"/>
        <v>0</v>
      </c>
      <c r="AH391" s="13">
        <f t="shared" si="943"/>
        <v>0</v>
      </c>
      <c r="AI391" s="13">
        <f t="shared" si="944"/>
        <v>0</v>
      </c>
      <c r="AJ391" s="13">
        <f t="shared" si="945"/>
        <v>0</v>
      </c>
      <c r="AK391" s="13">
        <f t="shared" si="946"/>
        <v>0</v>
      </c>
      <c r="AL391" s="13">
        <f t="shared" si="947"/>
        <v>0</v>
      </c>
      <c r="AM391" s="13">
        <f t="shared" si="948"/>
        <v>0</v>
      </c>
      <c r="AN391" s="13">
        <f t="shared" si="949"/>
        <v>0</v>
      </c>
      <c r="AO391" s="13">
        <f t="shared" si="950"/>
        <v>0</v>
      </c>
      <c r="AP391" s="13">
        <f t="shared" si="951"/>
        <v>0</v>
      </c>
      <c r="AQ391" s="13">
        <f t="shared" si="952"/>
        <v>0</v>
      </c>
      <c r="AR391" s="13">
        <f t="shared" si="953"/>
        <v>0</v>
      </c>
      <c r="AS391" s="13">
        <f t="shared" si="954"/>
        <v>0</v>
      </c>
      <c r="AT391" s="13">
        <f t="shared" si="955"/>
        <v>0</v>
      </c>
      <c r="AU391" s="13">
        <f t="shared" si="956"/>
        <v>0</v>
      </c>
      <c r="AV391" s="13">
        <f t="shared" si="957"/>
        <v>0</v>
      </c>
      <c r="AW391" s="13">
        <f t="shared" si="958"/>
        <v>0</v>
      </c>
      <c r="AX391" s="13">
        <f t="shared" si="959"/>
        <v>0</v>
      </c>
      <c r="AY391" s="13">
        <f t="shared" si="960"/>
        <v>0</v>
      </c>
      <c r="AZ391" s="13">
        <f t="shared" si="961"/>
        <v>0</v>
      </c>
      <c r="BA391" s="13">
        <f t="shared" si="962"/>
        <v>0</v>
      </c>
      <c r="BB391" s="13">
        <f t="shared" si="963"/>
        <v>0</v>
      </c>
      <c r="BC391" s="13">
        <f t="shared" si="964"/>
        <v>1</v>
      </c>
      <c r="BD391" s="13">
        <f t="shared" si="965"/>
        <v>0</v>
      </c>
      <c r="BE391" s="13">
        <f t="shared" si="966"/>
        <v>0</v>
      </c>
      <c r="BF391" s="13">
        <f t="shared" si="967"/>
        <v>0</v>
      </c>
      <c r="BG391" s="13">
        <f t="shared" si="968"/>
        <v>0</v>
      </c>
      <c r="BH391" s="13">
        <f t="shared" si="969"/>
        <v>0</v>
      </c>
      <c r="BI391" s="13">
        <f t="shared" si="970"/>
        <v>0</v>
      </c>
      <c r="BJ391" s="13">
        <f t="shared" si="971"/>
        <v>0</v>
      </c>
      <c r="BK391" s="13">
        <f t="shared" si="972"/>
        <v>0</v>
      </c>
      <c r="BL391" s="13">
        <f t="shared" si="973"/>
        <v>0</v>
      </c>
      <c r="BM391" s="13">
        <f t="shared" si="974"/>
        <v>0</v>
      </c>
      <c r="BN391" s="13">
        <f t="shared" si="975"/>
        <v>0</v>
      </c>
      <c r="BO391" s="13">
        <f t="shared" si="976"/>
        <v>0</v>
      </c>
      <c r="BP391" s="13">
        <f t="shared" si="977"/>
        <v>0</v>
      </c>
      <c r="BQ391" s="13">
        <f t="shared" si="978"/>
        <v>0</v>
      </c>
      <c r="BR391" s="13">
        <f t="shared" si="979"/>
        <v>0</v>
      </c>
      <c r="BS391" s="13">
        <f t="shared" si="980"/>
        <v>0</v>
      </c>
      <c r="BT391" s="13">
        <f t="shared" si="981"/>
        <v>0</v>
      </c>
      <c r="BU391" s="13">
        <f t="shared" si="982"/>
        <v>0</v>
      </c>
      <c r="BV391" s="13">
        <f t="shared" si="983"/>
        <v>0</v>
      </c>
      <c r="BW391" s="13">
        <f t="shared" si="984"/>
        <v>0</v>
      </c>
      <c r="BX391" s="13">
        <f t="shared" si="985"/>
        <v>0</v>
      </c>
      <c r="BY391" s="13">
        <f t="shared" si="986"/>
        <v>0</v>
      </c>
      <c r="BZ391" s="13">
        <f t="shared" si="987"/>
        <v>0</v>
      </c>
      <c r="CA391" s="13">
        <f t="shared" si="988"/>
        <v>0</v>
      </c>
      <c r="CB391" s="13">
        <f t="shared" si="989"/>
        <v>0</v>
      </c>
      <c r="CC391" s="13">
        <f t="shared" si="990"/>
        <v>0</v>
      </c>
      <c r="CD391" s="13">
        <f t="shared" si="991"/>
        <v>0</v>
      </c>
      <c r="CE391" s="13">
        <f t="shared" si="992"/>
        <v>0</v>
      </c>
      <c r="CF391" s="13">
        <f t="shared" si="993"/>
        <v>0</v>
      </c>
      <c r="CG391" s="13">
        <f t="shared" si="994"/>
        <v>0</v>
      </c>
      <c r="CH391" s="13">
        <f t="shared" si="995"/>
        <v>0</v>
      </c>
      <c r="CI391" s="13">
        <f t="shared" si="996"/>
        <v>0</v>
      </c>
      <c r="CJ391" s="13">
        <f t="shared" si="997"/>
        <v>0</v>
      </c>
      <c r="CK391" s="13">
        <f t="shared" si="998"/>
        <v>0</v>
      </c>
      <c r="CL391" s="13">
        <f t="shared" si="999"/>
        <v>0</v>
      </c>
      <c r="CM391" s="13">
        <f t="shared" si="1000"/>
        <v>0</v>
      </c>
      <c r="CN391" s="13">
        <f t="shared" si="1001"/>
        <v>0</v>
      </c>
      <c r="CO391" s="13">
        <f t="shared" si="1002"/>
        <v>0</v>
      </c>
      <c r="CP391" s="13">
        <f t="shared" si="1003"/>
        <v>0</v>
      </c>
      <c r="CQ391" s="13">
        <f t="shared" si="1004"/>
        <v>0</v>
      </c>
      <c r="CR391" s="13">
        <f t="shared" si="1005"/>
        <v>0</v>
      </c>
      <c r="CS391" s="13">
        <f t="shared" si="1006"/>
        <v>0</v>
      </c>
      <c r="CT391" s="13">
        <f t="shared" si="1007"/>
        <v>0</v>
      </c>
      <c r="CU391" s="13">
        <f t="shared" si="1008"/>
        <v>0</v>
      </c>
      <c r="CV391" s="13">
        <f t="shared" si="1009"/>
        <v>0</v>
      </c>
      <c r="CW391" s="13">
        <f t="shared" si="1010"/>
        <v>0</v>
      </c>
      <c r="CX391" s="13">
        <f t="shared" si="1011"/>
        <v>0</v>
      </c>
      <c r="CY391" s="13">
        <f t="shared" si="1012"/>
        <v>0</v>
      </c>
      <c r="CZ391" s="13">
        <f t="shared" si="1013"/>
        <v>0</v>
      </c>
      <c r="DA391" s="13">
        <f t="shared" si="1014"/>
        <v>0</v>
      </c>
      <c r="DB391" s="13"/>
      <c r="DC391" s="13"/>
      <c r="DD391" s="13"/>
      <c r="DE391" s="13"/>
      <c r="DF391" s="13"/>
      <c r="DG391" s="13"/>
      <c r="DH391" s="13"/>
      <c r="DI391" s="13"/>
      <c r="DJ391" s="13"/>
      <c r="DK391" s="13"/>
      <c r="DL391" s="13"/>
      <c r="DM391" s="13"/>
      <c r="DN391" s="13"/>
      <c r="DO391" s="13"/>
      <c r="DP391" s="13"/>
      <c r="DQ391" s="13"/>
      <c r="DR391" s="13"/>
      <c r="DS391" s="13"/>
      <c r="DT391" s="13"/>
      <c r="DU391" s="13"/>
      <c r="DV391" s="13"/>
      <c r="DW391" s="13"/>
      <c r="DX391" s="13"/>
      <c r="DY391" s="13"/>
      <c r="DZ391" s="13"/>
      <c r="EA391" s="13"/>
      <c r="EB391" s="13"/>
      <c r="EC391" s="13"/>
      <c r="ED391" s="13"/>
      <c r="EE391" s="13"/>
      <c r="EF391" s="13"/>
      <c r="EG391" s="13"/>
      <c r="EH391" s="13"/>
      <c r="EI391" s="13"/>
      <c r="EJ391" s="13"/>
      <c r="EK391" s="13"/>
      <c r="EL391" s="13"/>
      <c r="EM391" s="13"/>
      <c r="EN391" s="13"/>
      <c r="EO391" s="13"/>
      <c r="EP391" s="13"/>
      <c r="EQ391" s="13"/>
      <c r="ER391" s="13"/>
      <c r="ES391" s="13"/>
      <c r="ET391" s="13"/>
      <c r="EU391" s="13"/>
      <c r="EV391" s="13"/>
      <c r="EW391" s="13"/>
      <c r="EX391" s="13"/>
      <c r="EY391" s="13"/>
      <c r="EZ391" s="13"/>
      <c r="FA391" s="13"/>
      <c r="FB391" s="13"/>
      <c r="FC391" s="13"/>
      <c r="FD391" s="13"/>
      <c r="FE391" s="13"/>
      <c r="FF391" s="13"/>
      <c r="FG391" s="13"/>
      <c r="FH391" s="13"/>
      <c r="FI391" s="13"/>
      <c r="FJ391" s="13"/>
      <c r="FK391" s="13"/>
      <c r="FL391" s="13"/>
      <c r="FM391" s="13"/>
      <c r="FN391" s="13"/>
      <c r="FO391" s="13"/>
      <c r="FP391" s="13"/>
      <c r="FQ391" s="13"/>
      <c r="FR391" s="13"/>
      <c r="FS391" s="13"/>
      <c r="FT391" s="13"/>
      <c r="FU391" s="13"/>
      <c r="FV391" s="13"/>
      <c r="FW391" s="13"/>
      <c r="FX391" s="13"/>
      <c r="FY391" s="13"/>
      <c r="FZ391" s="13"/>
      <c r="GA391" s="13"/>
      <c r="GB391" s="13"/>
      <c r="GC391" s="13"/>
      <c r="GD391" s="13"/>
      <c r="GE391" s="13"/>
      <c r="GF391" s="13"/>
      <c r="GG391" s="13"/>
      <c r="GH391" s="30">
        <f t="shared" si="1015"/>
        <v>1</v>
      </c>
    </row>
    <row r="392" spans="1:190">
      <c r="A392" s="2">
        <f>'database including 834 studies'!A392</f>
        <v>391</v>
      </c>
      <c r="B392" s="2">
        <f>'database including 834 studies'!J392</f>
        <v>1</v>
      </c>
      <c r="C392" s="2">
        <f>'database including 834 studies'!K392</f>
        <v>2</v>
      </c>
      <c r="D392" s="2">
        <f>'database including 834 studies'!L392</f>
        <v>1</v>
      </c>
      <c r="E392" s="2">
        <f>'database including 834 studies'!M392</f>
        <v>0</v>
      </c>
      <c r="F392" s="2">
        <f>'database including 834 studies'!N392</f>
        <v>0</v>
      </c>
      <c r="G392" s="2">
        <f>'database including 834 studies'!O392</f>
        <v>0</v>
      </c>
      <c r="H392" s="2">
        <f>'database including 834 studies'!P392</f>
        <v>1</v>
      </c>
      <c r="I392" s="2">
        <f>'database including 834 studies'!Q392</f>
        <v>0</v>
      </c>
      <c r="J392" s="2">
        <f>'database including 834 studies'!R392</f>
        <v>2020</v>
      </c>
      <c r="V392" s="13">
        <f t="shared" si="931"/>
        <v>0</v>
      </c>
      <c r="W392" s="13">
        <f t="shared" si="932"/>
        <v>0</v>
      </c>
      <c r="X392" s="13">
        <f t="shared" si="933"/>
        <v>0</v>
      </c>
      <c r="Y392" s="13">
        <f t="shared" si="934"/>
        <v>0</v>
      </c>
      <c r="Z392" s="13">
        <f t="shared" si="935"/>
        <v>0</v>
      </c>
      <c r="AA392" s="13">
        <f t="shared" si="936"/>
        <v>0</v>
      </c>
      <c r="AB392" s="13">
        <f t="shared" si="937"/>
        <v>0</v>
      </c>
      <c r="AC392" s="13">
        <f t="shared" si="938"/>
        <v>0</v>
      </c>
      <c r="AD392" s="13">
        <f t="shared" si="939"/>
        <v>0</v>
      </c>
      <c r="AE392" s="13">
        <f t="shared" si="940"/>
        <v>0</v>
      </c>
      <c r="AF392" s="13">
        <f t="shared" si="941"/>
        <v>0</v>
      </c>
      <c r="AG392" s="13">
        <f t="shared" si="942"/>
        <v>0</v>
      </c>
      <c r="AH392" s="13">
        <f t="shared" si="943"/>
        <v>0</v>
      </c>
      <c r="AI392" s="13">
        <f t="shared" si="944"/>
        <v>0</v>
      </c>
      <c r="AJ392" s="13">
        <f t="shared" si="945"/>
        <v>0</v>
      </c>
      <c r="AK392" s="13">
        <f t="shared" si="946"/>
        <v>0</v>
      </c>
      <c r="AL392" s="13">
        <f t="shared" si="947"/>
        <v>0</v>
      </c>
      <c r="AM392" s="13">
        <f t="shared" si="948"/>
        <v>0</v>
      </c>
      <c r="AN392" s="13">
        <f t="shared" si="949"/>
        <v>0</v>
      </c>
      <c r="AO392" s="13">
        <f t="shared" si="950"/>
        <v>0</v>
      </c>
      <c r="AP392" s="13">
        <f t="shared" si="951"/>
        <v>0</v>
      </c>
      <c r="AQ392" s="13">
        <f t="shared" si="952"/>
        <v>0</v>
      </c>
      <c r="AR392" s="13">
        <f t="shared" si="953"/>
        <v>0</v>
      </c>
      <c r="AS392" s="13">
        <f t="shared" si="954"/>
        <v>0</v>
      </c>
      <c r="AT392" s="13">
        <f t="shared" si="955"/>
        <v>0</v>
      </c>
      <c r="AU392" s="13">
        <f t="shared" si="956"/>
        <v>0</v>
      </c>
      <c r="AV392" s="13">
        <f t="shared" si="957"/>
        <v>0</v>
      </c>
      <c r="AW392" s="13">
        <f t="shared" si="958"/>
        <v>0</v>
      </c>
      <c r="AX392" s="13">
        <f t="shared" si="959"/>
        <v>0</v>
      </c>
      <c r="AY392" s="13">
        <f t="shared" si="960"/>
        <v>0</v>
      </c>
      <c r="AZ392" s="13">
        <f t="shared" si="961"/>
        <v>0</v>
      </c>
      <c r="BA392" s="13">
        <f t="shared" si="962"/>
        <v>0</v>
      </c>
      <c r="BB392" s="13">
        <f t="shared" si="963"/>
        <v>0</v>
      </c>
      <c r="BC392" s="13">
        <f t="shared" si="964"/>
        <v>1</v>
      </c>
      <c r="BD392" s="13">
        <f t="shared" si="965"/>
        <v>0</v>
      </c>
      <c r="BE392" s="13">
        <f t="shared" si="966"/>
        <v>0</v>
      </c>
      <c r="BF392" s="13">
        <f t="shared" si="967"/>
        <v>0</v>
      </c>
      <c r="BG392" s="13">
        <f t="shared" si="968"/>
        <v>0</v>
      </c>
      <c r="BH392" s="13">
        <f t="shared" si="969"/>
        <v>0</v>
      </c>
      <c r="BI392" s="13">
        <f t="shared" si="970"/>
        <v>0</v>
      </c>
      <c r="BJ392" s="13">
        <f t="shared" si="971"/>
        <v>0</v>
      </c>
      <c r="BK392" s="13">
        <f t="shared" si="972"/>
        <v>0</v>
      </c>
      <c r="BL392" s="13">
        <f t="shared" si="973"/>
        <v>0</v>
      </c>
      <c r="BM392" s="13">
        <f t="shared" si="974"/>
        <v>0</v>
      </c>
      <c r="BN392" s="13">
        <f t="shared" si="975"/>
        <v>0</v>
      </c>
      <c r="BO392" s="13">
        <f t="shared" si="976"/>
        <v>0</v>
      </c>
      <c r="BP392" s="13">
        <f t="shared" si="977"/>
        <v>0</v>
      </c>
      <c r="BQ392" s="13">
        <f t="shared" si="978"/>
        <v>0</v>
      </c>
      <c r="BR392" s="13">
        <f t="shared" si="979"/>
        <v>0</v>
      </c>
      <c r="BS392" s="13">
        <f t="shared" si="980"/>
        <v>0</v>
      </c>
      <c r="BT392" s="13">
        <f t="shared" si="981"/>
        <v>0</v>
      </c>
      <c r="BU392" s="13">
        <f t="shared" si="982"/>
        <v>0</v>
      </c>
      <c r="BV392" s="13">
        <f t="shared" si="983"/>
        <v>0</v>
      </c>
      <c r="BW392" s="13">
        <f t="shared" si="984"/>
        <v>0</v>
      </c>
      <c r="BX392" s="13">
        <f t="shared" si="985"/>
        <v>0</v>
      </c>
      <c r="BY392" s="13">
        <f t="shared" si="986"/>
        <v>0</v>
      </c>
      <c r="BZ392" s="13">
        <f t="shared" si="987"/>
        <v>0</v>
      </c>
      <c r="CA392" s="13">
        <f t="shared" si="988"/>
        <v>0</v>
      </c>
      <c r="CB392" s="13">
        <f t="shared" si="989"/>
        <v>0</v>
      </c>
      <c r="CC392" s="13">
        <f t="shared" si="990"/>
        <v>0</v>
      </c>
      <c r="CD392" s="13">
        <f t="shared" si="991"/>
        <v>0</v>
      </c>
      <c r="CE392" s="13">
        <f t="shared" si="992"/>
        <v>0</v>
      </c>
      <c r="CF392" s="13">
        <f t="shared" si="993"/>
        <v>0</v>
      </c>
      <c r="CG392" s="13">
        <f t="shared" si="994"/>
        <v>0</v>
      </c>
      <c r="CH392" s="13">
        <f t="shared" si="995"/>
        <v>0</v>
      </c>
      <c r="CI392" s="13">
        <f t="shared" si="996"/>
        <v>0</v>
      </c>
      <c r="CJ392" s="13">
        <f t="shared" si="997"/>
        <v>0</v>
      </c>
      <c r="CK392" s="13">
        <f t="shared" si="998"/>
        <v>0</v>
      </c>
      <c r="CL392" s="13">
        <f t="shared" si="999"/>
        <v>0</v>
      </c>
      <c r="CM392" s="13">
        <f t="shared" si="1000"/>
        <v>0</v>
      </c>
      <c r="CN392" s="13">
        <f t="shared" si="1001"/>
        <v>0</v>
      </c>
      <c r="CO392" s="13">
        <f t="shared" si="1002"/>
        <v>0</v>
      </c>
      <c r="CP392" s="13">
        <f t="shared" si="1003"/>
        <v>0</v>
      </c>
      <c r="CQ392" s="13">
        <f t="shared" si="1004"/>
        <v>0</v>
      </c>
      <c r="CR392" s="13">
        <f t="shared" si="1005"/>
        <v>0</v>
      </c>
      <c r="CS392" s="13">
        <f t="shared" si="1006"/>
        <v>0</v>
      </c>
      <c r="CT392" s="13">
        <f t="shared" si="1007"/>
        <v>0</v>
      </c>
      <c r="CU392" s="13">
        <f t="shared" si="1008"/>
        <v>0</v>
      </c>
      <c r="CV392" s="13">
        <f t="shared" si="1009"/>
        <v>0</v>
      </c>
      <c r="CW392" s="13">
        <f t="shared" si="1010"/>
        <v>0</v>
      </c>
      <c r="CX392" s="13">
        <f t="shared" si="1011"/>
        <v>0</v>
      </c>
      <c r="CY392" s="13">
        <f t="shared" si="1012"/>
        <v>0</v>
      </c>
      <c r="CZ392" s="13">
        <f t="shared" si="1013"/>
        <v>0</v>
      </c>
      <c r="DA392" s="13">
        <f t="shared" si="1014"/>
        <v>0</v>
      </c>
      <c r="DB392" s="13"/>
      <c r="DC392" s="13"/>
      <c r="DD392" s="13"/>
      <c r="DE392" s="13"/>
      <c r="DF392" s="13"/>
      <c r="DG392" s="13"/>
      <c r="DH392" s="13"/>
      <c r="DI392" s="13"/>
      <c r="DJ392" s="13"/>
      <c r="DK392" s="13"/>
      <c r="DL392" s="13"/>
      <c r="DM392" s="13"/>
      <c r="DN392" s="13"/>
      <c r="DO392" s="13"/>
      <c r="DP392" s="13"/>
      <c r="DQ392" s="13"/>
      <c r="DR392" s="13"/>
      <c r="DS392" s="13"/>
      <c r="DT392" s="13"/>
      <c r="DU392" s="13"/>
      <c r="DV392" s="13"/>
      <c r="DW392" s="13"/>
      <c r="DX392" s="13"/>
      <c r="DY392" s="13"/>
      <c r="DZ392" s="13"/>
      <c r="EA392" s="13"/>
      <c r="EB392" s="13"/>
      <c r="EC392" s="13"/>
      <c r="ED392" s="13"/>
      <c r="EE392" s="13"/>
      <c r="EF392" s="13"/>
      <c r="EG392" s="13"/>
      <c r="EH392" s="13"/>
      <c r="EI392" s="13"/>
      <c r="EJ392" s="13"/>
      <c r="EK392" s="13"/>
      <c r="EL392" s="13"/>
      <c r="EM392" s="13"/>
      <c r="EN392" s="13"/>
      <c r="EO392" s="13"/>
      <c r="EP392" s="13"/>
      <c r="EQ392" s="13"/>
      <c r="ER392" s="13"/>
      <c r="ES392" s="13"/>
      <c r="ET392" s="13"/>
      <c r="EU392" s="13"/>
      <c r="EV392" s="13"/>
      <c r="EW392" s="13"/>
      <c r="EX392" s="13"/>
      <c r="EY392" s="13"/>
      <c r="EZ392" s="13"/>
      <c r="FA392" s="13"/>
      <c r="FB392" s="13"/>
      <c r="FC392" s="13"/>
      <c r="FD392" s="13"/>
      <c r="FE392" s="13"/>
      <c r="FF392" s="13"/>
      <c r="FG392" s="13"/>
      <c r="FH392" s="13"/>
      <c r="FI392" s="13"/>
      <c r="FJ392" s="13"/>
      <c r="FK392" s="13"/>
      <c r="FL392" s="13"/>
      <c r="FM392" s="13"/>
      <c r="FN392" s="13"/>
      <c r="FO392" s="13"/>
      <c r="FP392" s="13"/>
      <c r="FQ392" s="13"/>
      <c r="FR392" s="13"/>
      <c r="FS392" s="13"/>
      <c r="FT392" s="13"/>
      <c r="FU392" s="13"/>
      <c r="FV392" s="13"/>
      <c r="FW392" s="13"/>
      <c r="FX392" s="13"/>
      <c r="FY392" s="13"/>
      <c r="FZ392" s="13"/>
      <c r="GA392" s="13"/>
      <c r="GB392" s="13"/>
      <c r="GC392" s="13"/>
      <c r="GD392" s="13"/>
      <c r="GE392" s="13"/>
      <c r="GF392" s="13"/>
      <c r="GG392" s="13"/>
      <c r="GH392" s="30">
        <f t="shared" si="1015"/>
        <v>1</v>
      </c>
    </row>
    <row r="393" spans="1:190">
      <c r="A393" s="2">
        <f>'database including 834 studies'!A393</f>
        <v>392</v>
      </c>
      <c r="B393" s="2">
        <f>'database including 834 studies'!J393</f>
        <v>1</v>
      </c>
      <c r="C393" s="2">
        <f>'database including 834 studies'!K393</f>
        <v>2</v>
      </c>
      <c r="D393" s="2">
        <f>'database including 834 studies'!L393</f>
        <v>1</v>
      </c>
      <c r="E393" s="2">
        <f>'database including 834 studies'!M393</f>
        <v>0</v>
      </c>
      <c r="F393" s="2">
        <f>'database including 834 studies'!N393</f>
        <v>0</v>
      </c>
      <c r="G393" s="2">
        <f>'database including 834 studies'!O393</f>
        <v>0</v>
      </c>
      <c r="H393" s="2">
        <f>'database including 834 studies'!P393</f>
        <v>1</v>
      </c>
      <c r="I393" s="2">
        <f>'database including 834 studies'!Q393</f>
        <v>0</v>
      </c>
      <c r="J393" s="2">
        <f>'database including 834 studies'!R393</f>
        <v>2020</v>
      </c>
      <c r="V393" s="13">
        <f t="shared" si="931"/>
        <v>0</v>
      </c>
      <c r="W393" s="13">
        <f t="shared" si="932"/>
        <v>0</v>
      </c>
      <c r="X393" s="13">
        <f t="shared" si="933"/>
        <v>0</v>
      </c>
      <c r="Y393" s="13">
        <f t="shared" si="934"/>
        <v>0</v>
      </c>
      <c r="Z393" s="13">
        <f t="shared" si="935"/>
        <v>0</v>
      </c>
      <c r="AA393" s="13">
        <f t="shared" si="936"/>
        <v>0</v>
      </c>
      <c r="AB393" s="13">
        <f t="shared" si="937"/>
        <v>0</v>
      </c>
      <c r="AC393" s="13">
        <f t="shared" si="938"/>
        <v>0</v>
      </c>
      <c r="AD393" s="13">
        <f t="shared" si="939"/>
        <v>0</v>
      </c>
      <c r="AE393" s="13">
        <f t="shared" si="940"/>
        <v>0</v>
      </c>
      <c r="AF393" s="13">
        <f t="shared" si="941"/>
        <v>0</v>
      </c>
      <c r="AG393" s="13">
        <f t="shared" si="942"/>
        <v>0</v>
      </c>
      <c r="AH393" s="13">
        <f t="shared" si="943"/>
        <v>0</v>
      </c>
      <c r="AI393" s="13">
        <f t="shared" si="944"/>
        <v>0</v>
      </c>
      <c r="AJ393" s="13">
        <f t="shared" si="945"/>
        <v>0</v>
      </c>
      <c r="AK393" s="13">
        <f t="shared" si="946"/>
        <v>0</v>
      </c>
      <c r="AL393" s="13">
        <f t="shared" si="947"/>
        <v>0</v>
      </c>
      <c r="AM393" s="13">
        <f t="shared" si="948"/>
        <v>0</v>
      </c>
      <c r="AN393" s="13">
        <f t="shared" si="949"/>
        <v>0</v>
      </c>
      <c r="AO393" s="13">
        <f t="shared" si="950"/>
        <v>0</v>
      </c>
      <c r="AP393" s="13">
        <f t="shared" si="951"/>
        <v>0</v>
      </c>
      <c r="AQ393" s="13">
        <f t="shared" si="952"/>
        <v>0</v>
      </c>
      <c r="AR393" s="13">
        <f t="shared" si="953"/>
        <v>0</v>
      </c>
      <c r="AS393" s="13">
        <f t="shared" si="954"/>
        <v>0</v>
      </c>
      <c r="AT393" s="13">
        <f t="shared" si="955"/>
        <v>0</v>
      </c>
      <c r="AU393" s="13">
        <f t="shared" si="956"/>
        <v>0</v>
      </c>
      <c r="AV393" s="13">
        <f t="shared" si="957"/>
        <v>0</v>
      </c>
      <c r="AW393" s="13">
        <f t="shared" si="958"/>
        <v>0</v>
      </c>
      <c r="AX393" s="13">
        <f t="shared" si="959"/>
        <v>0</v>
      </c>
      <c r="AY393" s="13">
        <f t="shared" si="960"/>
        <v>0</v>
      </c>
      <c r="AZ393" s="13">
        <f t="shared" si="961"/>
        <v>0</v>
      </c>
      <c r="BA393" s="13">
        <f t="shared" si="962"/>
        <v>0</v>
      </c>
      <c r="BB393" s="13">
        <f t="shared" si="963"/>
        <v>0</v>
      </c>
      <c r="BC393" s="13">
        <f t="shared" si="964"/>
        <v>1</v>
      </c>
      <c r="BD393" s="13">
        <f t="shared" si="965"/>
        <v>0</v>
      </c>
      <c r="BE393" s="13">
        <f t="shared" si="966"/>
        <v>0</v>
      </c>
      <c r="BF393" s="13">
        <f t="shared" si="967"/>
        <v>0</v>
      </c>
      <c r="BG393" s="13">
        <f t="shared" si="968"/>
        <v>0</v>
      </c>
      <c r="BH393" s="13">
        <f t="shared" si="969"/>
        <v>0</v>
      </c>
      <c r="BI393" s="13">
        <f t="shared" si="970"/>
        <v>0</v>
      </c>
      <c r="BJ393" s="13">
        <f t="shared" si="971"/>
        <v>0</v>
      </c>
      <c r="BK393" s="13">
        <f t="shared" si="972"/>
        <v>0</v>
      </c>
      <c r="BL393" s="13">
        <f t="shared" si="973"/>
        <v>0</v>
      </c>
      <c r="BM393" s="13">
        <f t="shared" si="974"/>
        <v>0</v>
      </c>
      <c r="BN393" s="13">
        <f t="shared" si="975"/>
        <v>0</v>
      </c>
      <c r="BO393" s="13">
        <f t="shared" si="976"/>
        <v>0</v>
      </c>
      <c r="BP393" s="13">
        <f t="shared" si="977"/>
        <v>0</v>
      </c>
      <c r="BQ393" s="13">
        <f t="shared" si="978"/>
        <v>0</v>
      </c>
      <c r="BR393" s="13">
        <f t="shared" si="979"/>
        <v>0</v>
      </c>
      <c r="BS393" s="13">
        <f t="shared" si="980"/>
        <v>0</v>
      </c>
      <c r="BT393" s="13">
        <f t="shared" si="981"/>
        <v>0</v>
      </c>
      <c r="BU393" s="13">
        <f t="shared" si="982"/>
        <v>0</v>
      </c>
      <c r="BV393" s="13">
        <f t="shared" si="983"/>
        <v>0</v>
      </c>
      <c r="BW393" s="13">
        <f t="shared" si="984"/>
        <v>0</v>
      </c>
      <c r="BX393" s="13">
        <f t="shared" si="985"/>
        <v>0</v>
      </c>
      <c r="BY393" s="13">
        <f t="shared" si="986"/>
        <v>0</v>
      </c>
      <c r="BZ393" s="13">
        <f t="shared" si="987"/>
        <v>0</v>
      </c>
      <c r="CA393" s="13">
        <f t="shared" si="988"/>
        <v>0</v>
      </c>
      <c r="CB393" s="13">
        <f t="shared" si="989"/>
        <v>0</v>
      </c>
      <c r="CC393" s="13">
        <f t="shared" si="990"/>
        <v>0</v>
      </c>
      <c r="CD393" s="13">
        <f t="shared" si="991"/>
        <v>0</v>
      </c>
      <c r="CE393" s="13">
        <f t="shared" si="992"/>
        <v>0</v>
      </c>
      <c r="CF393" s="13">
        <f t="shared" si="993"/>
        <v>0</v>
      </c>
      <c r="CG393" s="13">
        <f t="shared" si="994"/>
        <v>0</v>
      </c>
      <c r="CH393" s="13">
        <f t="shared" si="995"/>
        <v>0</v>
      </c>
      <c r="CI393" s="13">
        <f t="shared" si="996"/>
        <v>0</v>
      </c>
      <c r="CJ393" s="13">
        <f t="shared" si="997"/>
        <v>0</v>
      </c>
      <c r="CK393" s="13">
        <f t="shared" si="998"/>
        <v>0</v>
      </c>
      <c r="CL393" s="13">
        <f t="shared" si="999"/>
        <v>0</v>
      </c>
      <c r="CM393" s="13">
        <f t="shared" si="1000"/>
        <v>0</v>
      </c>
      <c r="CN393" s="13">
        <f t="shared" si="1001"/>
        <v>0</v>
      </c>
      <c r="CO393" s="13">
        <f t="shared" si="1002"/>
        <v>0</v>
      </c>
      <c r="CP393" s="13">
        <f t="shared" si="1003"/>
        <v>0</v>
      </c>
      <c r="CQ393" s="13">
        <f t="shared" si="1004"/>
        <v>0</v>
      </c>
      <c r="CR393" s="13">
        <f t="shared" si="1005"/>
        <v>0</v>
      </c>
      <c r="CS393" s="13">
        <f t="shared" si="1006"/>
        <v>0</v>
      </c>
      <c r="CT393" s="13">
        <f t="shared" si="1007"/>
        <v>0</v>
      </c>
      <c r="CU393" s="13">
        <f t="shared" si="1008"/>
        <v>0</v>
      </c>
      <c r="CV393" s="13">
        <f t="shared" si="1009"/>
        <v>0</v>
      </c>
      <c r="CW393" s="13">
        <f t="shared" si="1010"/>
        <v>0</v>
      </c>
      <c r="CX393" s="13">
        <f t="shared" si="1011"/>
        <v>0</v>
      </c>
      <c r="CY393" s="13">
        <f t="shared" si="1012"/>
        <v>0</v>
      </c>
      <c r="CZ393" s="13">
        <f t="shared" si="1013"/>
        <v>0</v>
      </c>
      <c r="DA393" s="13">
        <f t="shared" si="1014"/>
        <v>0</v>
      </c>
      <c r="DB393" s="13"/>
      <c r="DC393" s="13"/>
      <c r="DD393" s="13"/>
      <c r="DE393" s="13"/>
      <c r="DF393" s="13"/>
      <c r="DG393" s="13"/>
      <c r="DH393" s="13"/>
      <c r="DI393" s="13"/>
      <c r="DJ393" s="13"/>
      <c r="DK393" s="13"/>
      <c r="DL393" s="13"/>
      <c r="DM393" s="13"/>
      <c r="DN393" s="13"/>
      <c r="DO393" s="13"/>
      <c r="DP393" s="13"/>
      <c r="DQ393" s="13"/>
      <c r="DR393" s="13"/>
      <c r="DS393" s="13"/>
      <c r="DT393" s="13"/>
      <c r="DU393" s="13"/>
      <c r="DV393" s="13"/>
      <c r="DW393" s="13"/>
      <c r="DX393" s="13"/>
      <c r="DY393" s="13"/>
      <c r="DZ393" s="13"/>
      <c r="EA393" s="13"/>
      <c r="EB393" s="13"/>
      <c r="EC393" s="13"/>
      <c r="ED393" s="13"/>
      <c r="EE393" s="13"/>
      <c r="EF393" s="13"/>
      <c r="EG393" s="13"/>
      <c r="EH393" s="13"/>
      <c r="EI393" s="13"/>
      <c r="EJ393" s="13"/>
      <c r="EK393" s="13"/>
      <c r="EL393" s="13"/>
      <c r="EM393" s="13"/>
      <c r="EN393" s="13"/>
      <c r="EO393" s="13"/>
      <c r="EP393" s="13"/>
      <c r="EQ393" s="13"/>
      <c r="ER393" s="13"/>
      <c r="ES393" s="13"/>
      <c r="ET393" s="13"/>
      <c r="EU393" s="13"/>
      <c r="EV393" s="13"/>
      <c r="EW393" s="13"/>
      <c r="EX393" s="13"/>
      <c r="EY393" s="13"/>
      <c r="EZ393" s="13"/>
      <c r="FA393" s="13"/>
      <c r="FB393" s="13"/>
      <c r="FC393" s="13"/>
      <c r="FD393" s="13"/>
      <c r="FE393" s="13"/>
      <c r="FF393" s="13"/>
      <c r="FG393" s="13"/>
      <c r="FH393" s="13"/>
      <c r="FI393" s="13"/>
      <c r="FJ393" s="13"/>
      <c r="FK393" s="13"/>
      <c r="FL393" s="13"/>
      <c r="FM393" s="13"/>
      <c r="FN393" s="13"/>
      <c r="FO393" s="13"/>
      <c r="FP393" s="13"/>
      <c r="FQ393" s="13"/>
      <c r="FR393" s="13"/>
      <c r="FS393" s="13"/>
      <c r="FT393" s="13"/>
      <c r="FU393" s="13"/>
      <c r="FV393" s="13"/>
      <c r="FW393" s="13"/>
      <c r="FX393" s="13"/>
      <c r="FY393" s="13"/>
      <c r="FZ393" s="13"/>
      <c r="GA393" s="13"/>
      <c r="GB393" s="13"/>
      <c r="GC393" s="13"/>
      <c r="GD393" s="13"/>
      <c r="GE393" s="13"/>
      <c r="GF393" s="13"/>
      <c r="GG393" s="13"/>
      <c r="GH393" s="30">
        <f t="shared" si="1015"/>
        <v>1</v>
      </c>
    </row>
    <row r="394" spans="1:190">
      <c r="A394" s="2">
        <f>'database including 834 studies'!A394</f>
        <v>393</v>
      </c>
      <c r="B394" s="2">
        <f>'database including 834 studies'!J394</f>
        <v>1</v>
      </c>
      <c r="C394" s="2">
        <f>'database including 834 studies'!K394</f>
        <v>2</v>
      </c>
      <c r="D394" s="2">
        <f>'database including 834 studies'!L394</f>
        <v>1</v>
      </c>
      <c r="E394" s="2">
        <f>'database including 834 studies'!M394</f>
        <v>1</v>
      </c>
      <c r="F394" s="2">
        <f>'database including 834 studies'!N394</f>
        <v>0</v>
      </c>
      <c r="G394" s="2">
        <f>'database including 834 studies'!O394</f>
        <v>0</v>
      </c>
      <c r="H394" s="2">
        <f>'database including 834 studies'!P394</f>
        <v>0</v>
      </c>
      <c r="I394" s="2">
        <f>'database including 834 studies'!Q394</f>
        <v>0</v>
      </c>
      <c r="J394" s="2">
        <f>'database including 834 studies'!R394</f>
        <v>2021</v>
      </c>
      <c r="V394" s="13">
        <f t="shared" si="931"/>
        <v>0</v>
      </c>
      <c r="W394" s="13">
        <f t="shared" si="932"/>
        <v>0</v>
      </c>
      <c r="X394" s="13">
        <f t="shared" si="933"/>
        <v>0</v>
      </c>
      <c r="Y394" s="13">
        <f t="shared" si="934"/>
        <v>0</v>
      </c>
      <c r="Z394" s="13">
        <f t="shared" si="935"/>
        <v>0</v>
      </c>
      <c r="AA394" s="13">
        <f t="shared" si="936"/>
        <v>0</v>
      </c>
      <c r="AB394" s="13">
        <f t="shared" si="937"/>
        <v>0</v>
      </c>
      <c r="AC394" s="13">
        <f t="shared" si="938"/>
        <v>0</v>
      </c>
      <c r="AD394" s="13">
        <f t="shared" si="939"/>
        <v>0</v>
      </c>
      <c r="AE394" s="13">
        <f t="shared" si="940"/>
        <v>0</v>
      </c>
      <c r="AF394" s="13">
        <f t="shared" si="941"/>
        <v>0</v>
      </c>
      <c r="AG394" s="13">
        <f t="shared" si="942"/>
        <v>0</v>
      </c>
      <c r="AH394" s="13">
        <f t="shared" si="943"/>
        <v>0</v>
      </c>
      <c r="AI394" s="13">
        <f t="shared" si="944"/>
        <v>0</v>
      </c>
      <c r="AJ394" s="13">
        <f t="shared" si="945"/>
        <v>0</v>
      </c>
      <c r="AK394" s="13">
        <f t="shared" si="946"/>
        <v>0</v>
      </c>
      <c r="AL394" s="13">
        <f t="shared" si="947"/>
        <v>0</v>
      </c>
      <c r="AM394" s="13">
        <f t="shared" si="948"/>
        <v>0</v>
      </c>
      <c r="AN394" s="13">
        <f t="shared" si="949"/>
        <v>0</v>
      </c>
      <c r="AO394" s="13">
        <f t="shared" si="950"/>
        <v>0</v>
      </c>
      <c r="AP394" s="13">
        <f t="shared" si="951"/>
        <v>0</v>
      </c>
      <c r="AQ394" s="13">
        <f t="shared" si="952"/>
        <v>0</v>
      </c>
      <c r="AR394" s="13">
        <f t="shared" si="953"/>
        <v>0</v>
      </c>
      <c r="AS394" s="13">
        <f t="shared" si="954"/>
        <v>0</v>
      </c>
      <c r="AT394" s="13">
        <f t="shared" si="955"/>
        <v>0</v>
      </c>
      <c r="AU394" s="13">
        <f t="shared" si="956"/>
        <v>0</v>
      </c>
      <c r="AV394" s="13">
        <f t="shared" si="957"/>
        <v>0</v>
      </c>
      <c r="AW394" s="13">
        <f t="shared" si="958"/>
        <v>0</v>
      </c>
      <c r="AX394" s="13">
        <f t="shared" si="959"/>
        <v>0</v>
      </c>
      <c r="AY394" s="13">
        <f t="shared" si="960"/>
        <v>0</v>
      </c>
      <c r="AZ394" s="13">
        <f t="shared" si="961"/>
        <v>0</v>
      </c>
      <c r="BA394" s="13">
        <f t="shared" si="962"/>
        <v>0</v>
      </c>
      <c r="BB394" s="13">
        <f t="shared" si="963"/>
        <v>0</v>
      </c>
      <c r="BC394" s="13">
        <f t="shared" si="964"/>
        <v>0</v>
      </c>
      <c r="BD394" s="13">
        <f t="shared" si="965"/>
        <v>1</v>
      </c>
      <c r="BE394" s="13">
        <f t="shared" si="966"/>
        <v>0</v>
      </c>
      <c r="BF394" s="13">
        <f t="shared" si="967"/>
        <v>0</v>
      </c>
      <c r="BG394" s="13">
        <f t="shared" si="968"/>
        <v>0</v>
      </c>
      <c r="BH394" s="13">
        <f t="shared" si="969"/>
        <v>0</v>
      </c>
      <c r="BI394" s="13">
        <f t="shared" si="970"/>
        <v>0</v>
      </c>
      <c r="BJ394" s="13">
        <f t="shared" si="971"/>
        <v>0</v>
      </c>
      <c r="BK394" s="13">
        <f t="shared" si="972"/>
        <v>0</v>
      </c>
      <c r="BL394" s="13">
        <f t="shared" si="973"/>
        <v>0</v>
      </c>
      <c r="BM394" s="13">
        <f t="shared" si="974"/>
        <v>0</v>
      </c>
      <c r="BN394" s="13">
        <f t="shared" si="975"/>
        <v>0</v>
      </c>
      <c r="BO394" s="13">
        <f t="shared" si="976"/>
        <v>0</v>
      </c>
      <c r="BP394" s="13">
        <f t="shared" si="977"/>
        <v>0</v>
      </c>
      <c r="BQ394" s="13">
        <f t="shared" si="978"/>
        <v>0</v>
      </c>
      <c r="BR394" s="13">
        <f t="shared" si="979"/>
        <v>0</v>
      </c>
      <c r="BS394" s="13">
        <f t="shared" si="980"/>
        <v>0</v>
      </c>
      <c r="BT394" s="13">
        <f t="shared" si="981"/>
        <v>0</v>
      </c>
      <c r="BU394" s="13">
        <f t="shared" si="982"/>
        <v>0</v>
      </c>
      <c r="BV394" s="13">
        <f t="shared" si="983"/>
        <v>0</v>
      </c>
      <c r="BW394" s="13">
        <f t="shared" si="984"/>
        <v>0</v>
      </c>
      <c r="BX394" s="13">
        <f t="shared" si="985"/>
        <v>0</v>
      </c>
      <c r="BY394" s="13">
        <f t="shared" si="986"/>
        <v>0</v>
      </c>
      <c r="BZ394" s="13">
        <f t="shared" si="987"/>
        <v>0</v>
      </c>
      <c r="CA394" s="13">
        <f t="shared" si="988"/>
        <v>0</v>
      </c>
      <c r="CB394" s="13">
        <f t="shared" si="989"/>
        <v>0</v>
      </c>
      <c r="CC394" s="13">
        <f t="shared" si="990"/>
        <v>0</v>
      </c>
      <c r="CD394" s="13">
        <f t="shared" si="991"/>
        <v>0</v>
      </c>
      <c r="CE394" s="13">
        <f t="shared" si="992"/>
        <v>0</v>
      </c>
      <c r="CF394" s="13">
        <f t="shared" si="993"/>
        <v>0</v>
      </c>
      <c r="CG394" s="13">
        <f t="shared" si="994"/>
        <v>0</v>
      </c>
      <c r="CH394" s="13">
        <f t="shared" si="995"/>
        <v>0</v>
      </c>
      <c r="CI394" s="13">
        <f t="shared" si="996"/>
        <v>0</v>
      </c>
      <c r="CJ394" s="13">
        <f t="shared" si="997"/>
        <v>0</v>
      </c>
      <c r="CK394" s="13">
        <f t="shared" si="998"/>
        <v>0</v>
      </c>
      <c r="CL394" s="13">
        <f t="shared" si="999"/>
        <v>0</v>
      </c>
      <c r="CM394" s="13">
        <f t="shared" si="1000"/>
        <v>0</v>
      </c>
      <c r="CN394" s="13">
        <f t="shared" si="1001"/>
        <v>0</v>
      </c>
      <c r="CO394" s="13">
        <f t="shared" si="1002"/>
        <v>0</v>
      </c>
      <c r="CP394" s="13">
        <f t="shared" si="1003"/>
        <v>0</v>
      </c>
      <c r="CQ394" s="13">
        <f t="shared" si="1004"/>
        <v>0</v>
      </c>
      <c r="CR394" s="13">
        <f t="shared" si="1005"/>
        <v>0</v>
      </c>
      <c r="CS394" s="13">
        <f t="shared" si="1006"/>
        <v>0</v>
      </c>
      <c r="CT394" s="13">
        <f t="shared" si="1007"/>
        <v>0</v>
      </c>
      <c r="CU394" s="13">
        <f t="shared" si="1008"/>
        <v>0</v>
      </c>
      <c r="CV394" s="13">
        <f t="shared" si="1009"/>
        <v>0</v>
      </c>
      <c r="CW394" s="13">
        <f t="shared" si="1010"/>
        <v>0</v>
      </c>
      <c r="CX394" s="13">
        <f t="shared" si="1011"/>
        <v>0</v>
      </c>
      <c r="CY394" s="13">
        <f t="shared" si="1012"/>
        <v>0</v>
      </c>
      <c r="CZ394" s="13">
        <f t="shared" si="1013"/>
        <v>0</v>
      </c>
      <c r="DA394" s="13">
        <f t="shared" si="1014"/>
        <v>0</v>
      </c>
      <c r="DB394" s="13"/>
      <c r="DC394" s="13"/>
      <c r="DD394" s="13"/>
      <c r="DE394" s="13"/>
      <c r="DF394" s="13"/>
      <c r="DG394" s="13"/>
      <c r="DH394" s="13"/>
      <c r="DI394" s="13"/>
      <c r="DJ394" s="13"/>
      <c r="DK394" s="13"/>
      <c r="DL394" s="13"/>
      <c r="DM394" s="13"/>
      <c r="DN394" s="13"/>
      <c r="DO394" s="13"/>
      <c r="DP394" s="13"/>
      <c r="DQ394" s="13"/>
      <c r="DR394" s="13"/>
      <c r="DS394" s="13"/>
      <c r="DT394" s="13"/>
      <c r="DU394" s="13"/>
      <c r="DV394" s="13"/>
      <c r="DW394" s="13"/>
      <c r="DX394" s="13"/>
      <c r="DY394" s="13"/>
      <c r="DZ394" s="13"/>
      <c r="EA394" s="13"/>
      <c r="EB394" s="13"/>
      <c r="EC394" s="13"/>
      <c r="ED394" s="13"/>
      <c r="EE394" s="13"/>
      <c r="EF394" s="13"/>
      <c r="EG394" s="13"/>
      <c r="EH394" s="13"/>
      <c r="EI394" s="13"/>
      <c r="EJ394" s="13"/>
      <c r="EK394" s="13"/>
      <c r="EL394" s="13"/>
      <c r="EM394" s="13"/>
      <c r="EN394" s="13"/>
      <c r="EO394" s="13"/>
      <c r="EP394" s="13"/>
      <c r="EQ394" s="13"/>
      <c r="ER394" s="13"/>
      <c r="ES394" s="13"/>
      <c r="ET394" s="13"/>
      <c r="EU394" s="13"/>
      <c r="EV394" s="13"/>
      <c r="EW394" s="13"/>
      <c r="EX394" s="13"/>
      <c r="EY394" s="13"/>
      <c r="EZ394" s="13"/>
      <c r="FA394" s="13"/>
      <c r="FB394" s="13"/>
      <c r="FC394" s="13"/>
      <c r="FD394" s="13"/>
      <c r="FE394" s="13"/>
      <c r="FF394" s="13"/>
      <c r="FG394" s="13"/>
      <c r="FH394" s="13"/>
      <c r="FI394" s="13"/>
      <c r="FJ394" s="13"/>
      <c r="FK394" s="13"/>
      <c r="FL394" s="13"/>
      <c r="FM394" s="13"/>
      <c r="FN394" s="13"/>
      <c r="FO394" s="13"/>
      <c r="FP394" s="13"/>
      <c r="FQ394" s="13"/>
      <c r="FR394" s="13"/>
      <c r="FS394" s="13"/>
      <c r="FT394" s="13"/>
      <c r="FU394" s="13"/>
      <c r="FV394" s="13"/>
      <c r="FW394" s="13"/>
      <c r="FX394" s="13"/>
      <c r="FY394" s="13"/>
      <c r="FZ394" s="13"/>
      <c r="GA394" s="13"/>
      <c r="GB394" s="13"/>
      <c r="GC394" s="13"/>
      <c r="GD394" s="13"/>
      <c r="GE394" s="13"/>
      <c r="GF394" s="13"/>
      <c r="GG394" s="13"/>
      <c r="GH394" s="30">
        <f t="shared" si="1015"/>
        <v>1</v>
      </c>
    </row>
    <row r="395" spans="1:190">
      <c r="A395" s="2">
        <f>'database including 834 studies'!A395</f>
        <v>394</v>
      </c>
      <c r="B395" s="2">
        <f>'database including 834 studies'!J395</f>
        <v>1</v>
      </c>
      <c r="C395" s="2">
        <f>'database including 834 studies'!K395</f>
        <v>2</v>
      </c>
      <c r="D395" s="2">
        <f>'database including 834 studies'!L395</f>
        <v>0</v>
      </c>
      <c r="E395" s="2">
        <f>'database including 834 studies'!M395</f>
        <v>1</v>
      </c>
      <c r="F395" s="2">
        <f>'database including 834 studies'!N395</f>
        <v>1</v>
      </c>
      <c r="G395" s="2">
        <f>'database including 834 studies'!O395</f>
        <v>0</v>
      </c>
      <c r="H395" s="2">
        <f>'database including 834 studies'!P395</f>
        <v>0</v>
      </c>
      <c r="I395" s="2">
        <f>'database including 834 studies'!Q395</f>
        <v>0</v>
      </c>
      <c r="J395" s="2">
        <f>'database including 834 studies'!R395</f>
        <v>2021</v>
      </c>
      <c r="V395" s="13">
        <f t="shared" si="931"/>
        <v>0</v>
      </c>
      <c r="W395" s="13">
        <f t="shared" si="932"/>
        <v>0</v>
      </c>
      <c r="X395" s="13">
        <f t="shared" si="933"/>
        <v>0</v>
      </c>
      <c r="Y395" s="13">
        <f t="shared" si="934"/>
        <v>0</v>
      </c>
      <c r="Z395" s="13">
        <f t="shared" si="935"/>
        <v>0</v>
      </c>
      <c r="AA395" s="13">
        <f t="shared" si="936"/>
        <v>0</v>
      </c>
      <c r="AB395" s="13">
        <f t="shared" si="937"/>
        <v>0</v>
      </c>
      <c r="AC395" s="13">
        <f t="shared" si="938"/>
        <v>0</v>
      </c>
      <c r="AD395" s="13">
        <f t="shared" si="939"/>
        <v>0</v>
      </c>
      <c r="AE395" s="13">
        <f t="shared" si="940"/>
        <v>0</v>
      </c>
      <c r="AF395" s="13">
        <f t="shared" si="941"/>
        <v>0</v>
      </c>
      <c r="AG395" s="13">
        <f t="shared" si="942"/>
        <v>0</v>
      </c>
      <c r="AH395" s="13">
        <f t="shared" si="943"/>
        <v>0</v>
      </c>
      <c r="AI395" s="13">
        <f t="shared" si="944"/>
        <v>0</v>
      </c>
      <c r="AJ395" s="13">
        <f t="shared" si="945"/>
        <v>0</v>
      </c>
      <c r="AK395" s="13">
        <f t="shared" si="946"/>
        <v>0</v>
      </c>
      <c r="AL395" s="13">
        <f t="shared" si="947"/>
        <v>0</v>
      </c>
      <c r="AM395" s="13">
        <f t="shared" si="948"/>
        <v>0</v>
      </c>
      <c r="AN395" s="13">
        <f t="shared" si="949"/>
        <v>0</v>
      </c>
      <c r="AO395" s="13">
        <f t="shared" si="950"/>
        <v>0</v>
      </c>
      <c r="AP395" s="13">
        <f t="shared" si="951"/>
        <v>0</v>
      </c>
      <c r="AQ395" s="13">
        <f t="shared" si="952"/>
        <v>0</v>
      </c>
      <c r="AR395" s="13">
        <f t="shared" si="953"/>
        <v>0</v>
      </c>
      <c r="AS395" s="13">
        <f t="shared" si="954"/>
        <v>0</v>
      </c>
      <c r="AT395" s="13">
        <f t="shared" si="955"/>
        <v>0</v>
      </c>
      <c r="AU395" s="13">
        <f t="shared" si="956"/>
        <v>0</v>
      </c>
      <c r="AV395" s="13">
        <f t="shared" si="957"/>
        <v>0</v>
      </c>
      <c r="AW395" s="13">
        <f t="shared" si="958"/>
        <v>0</v>
      </c>
      <c r="AX395" s="13">
        <f t="shared" si="959"/>
        <v>0</v>
      </c>
      <c r="AY395" s="13">
        <f t="shared" si="960"/>
        <v>0</v>
      </c>
      <c r="AZ395" s="13">
        <f t="shared" si="961"/>
        <v>0</v>
      </c>
      <c r="BA395" s="13">
        <f t="shared" si="962"/>
        <v>0</v>
      </c>
      <c r="BB395" s="13">
        <f t="shared" si="963"/>
        <v>0</v>
      </c>
      <c r="BC395" s="13">
        <f t="shared" si="964"/>
        <v>0</v>
      </c>
      <c r="BD395" s="13">
        <f t="shared" si="965"/>
        <v>1</v>
      </c>
      <c r="BE395" s="13">
        <f t="shared" si="966"/>
        <v>0</v>
      </c>
      <c r="BF395" s="13">
        <f t="shared" si="967"/>
        <v>0</v>
      </c>
      <c r="BG395" s="13">
        <f t="shared" si="968"/>
        <v>0</v>
      </c>
      <c r="BH395" s="13">
        <f t="shared" si="969"/>
        <v>0</v>
      </c>
      <c r="BI395" s="13">
        <f t="shared" si="970"/>
        <v>0</v>
      </c>
      <c r="BJ395" s="13">
        <f t="shared" si="971"/>
        <v>0</v>
      </c>
      <c r="BK395" s="13">
        <f t="shared" si="972"/>
        <v>0</v>
      </c>
      <c r="BL395" s="13">
        <f t="shared" si="973"/>
        <v>0</v>
      </c>
      <c r="BM395" s="13">
        <f t="shared" si="974"/>
        <v>0</v>
      </c>
      <c r="BN395" s="13">
        <f t="shared" si="975"/>
        <v>0</v>
      </c>
      <c r="BO395" s="13">
        <f t="shared" si="976"/>
        <v>0</v>
      </c>
      <c r="BP395" s="13">
        <f t="shared" si="977"/>
        <v>0</v>
      </c>
      <c r="BQ395" s="13">
        <f t="shared" si="978"/>
        <v>0</v>
      </c>
      <c r="BR395" s="13">
        <f t="shared" si="979"/>
        <v>0</v>
      </c>
      <c r="BS395" s="13">
        <f t="shared" si="980"/>
        <v>0</v>
      </c>
      <c r="BT395" s="13">
        <f t="shared" si="981"/>
        <v>0</v>
      </c>
      <c r="BU395" s="13">
        <f t="shared" si="982"/>
        <v>0</v>
      </c>
      <c r="BV395" s="13">
        <f t="shared" si="983"/>
        <v>0</v>
      </c>
      <c r="BW395" s="13">
        <f t="shared" si="984"/>
        <v>0</v>
      </c>
      <c r="BX395" s="13">
        <f t="shared" si="985"/>
        <v>0</v>
      </c>
      <c r="BY395" s="13">
        <f t="shared" si="986"/>
        <v>0</v>
      </c>
      <c r="BZ395" s="13">
        <f t="shared" si="987"/>
        <v>0</v>
      </c>
      <c r="CA395" s="13">
        <f t="shared" si="988"/>
        <v>0</v>
      </c>
      <c r="CB395" s="13">
        <f t="shared" si="989"/>
        <v>0</v>
      </c>
      <c r="CC395" s="13">
        <f t="shared" si="990"/>
        <v>0</v>
      </c>
      <c r="CD395" s="13">
        <f t="shared" si="991"/>
        <v>0</v>
      </c>
      <c r="CE395" s="13">
        <f t="shared" si="992"/>
        <v>0</v>
      </c>
      <c r="CF395" s="13">
        <f t="shared" si="993"/>
        <v>0</v>
      </c>
      <c r="CG395" s="13">
        <f t="shared" si="994"/>
        <v>0</v>
      </c>
      <c r="CH395" s="13">
        <f t="shared" si="995"/>
        <v>0</v>
      </c>
      <c r="CI395" s="13">
        <f t="shared" si="996"/>
        <v>0</v>
      </c>
      <c r="CJ395" s="13">
        <f t="shared" si="997"/>
        <v>0</v>
      </c>
      <c r="CK395" s="13">
        <f t="shared" si="998"/>
        <v>0</v>
      </c>
      <c r="CL395" s="13">
        <f t="shared" si="999"/>
        <v>0</v>
      </c>
      <c r="CM395" s="13">
        <f t="shared" si="1000"/>
        <v>0</v>
      </c>
      <c r="CN395" s="13">
        <f t="shared" si="1001"/>
        <v>0</v>
      </c>
      <c r="CO395" s="13">
        <f t="shared" si="1002"/>
        <v>0</v>
      </c>
      <c r="CP395" s="13">
        <f t="shared" si="1003"/>
        <v>0</v>
      </c>
      <c r="CQ395" s="13">
        <f t="shared" si="1004"/>
        <v>0</v>
      </c>
      <c r="CR395" s="13">
        <f t="shared" si="1005"/>
        <v>0</v>
      </c>
      <c r="CS395" s="13">
        <f t="shared" si="1006"/>
        <v>0</v>
      </c>
      <c r="CT395" s="13">
        <f t="shared" si="1007"/>
        <v>0</v>
      </c>
      <c r="CU395" s="13">
        <f t="shared" si="1008"/>
        <v>0</v>
      </c>
      <c r="CV395" s="13">
        <f t="shared" si="1009"/>
        <v>0</v>
      </c>
      <c r="CW395" s="13">
        <f t="shared" si="1010"/>
        <v>0</v>
      </c>
      <c r="CX395" s="13">
        <f t="shared" si="1011"/>
        <v>0</v>
      </c>
      <c r="CY395" s="13">
        <f t="shared" si="1012"/>
        <v>0</v>
      </c>
      <c r="CZ395" s="13">
        <f t="shared" si="1013"/>
        <v>0</v>
      </c>
      <c r="DA395" s="13">
        <f t="shared" si="1014"/>
        <v>0</v>
      </c>
      <c r="DB395" s="13"/>
      <c r="DC395" s="13"/>
      <c r="DD395" s="13"/>
      <c r="DE395" s="13"/>
      <c r="DF395" s="13"/>
      <c r="DG395" s="13"/>
      <c r="DH395" s="13"/>
      <c r="DI395" s="13"/>
      <c r="DJ395" s="13"/>
      <c r="DK395" s="13"/>
      <c r="DL395" s="13"/>
      <c r="DM395" s="13"/>
      <c r="DN395" s="13"/>
      <c r="DO395" s="13"/>
      <c r="DP395" s="13"/>
      <c r="DQ395" s="13"/>
      <c r="DR395" s="13"/>
      <c r="DS395" s="13"/>
      <c r="DT395" s="13"/>
      <c r="DU395" s="13"/>
      <c r="DV395" s="13"/>
      <c r="DW395" s="13"/>
      <c r="DX395" s="13"/>
      <c r="DY395" s="13"/>
      <c r="DZ395" s="13"/>
      <c r="EA395" s="13"/>
      <c r="EB395" s="13"/>
      <c r="EC395" s="13"/>
      <c r="ED395" s="13"/>
      <c r="EE395" s="13"/>
      <c r="EF395" s="13"/>
      <c r="EG395" s="13"/>
      <c r="EH395" s="13"/>
      <c r="EI395" s="13"/>
      <c r="EJ395" s="13"/>
      <c r="EK395" s="13"/>
      <c r="EL395" s="13"/>
      <c r="EM395" s="13"/>
      <c r="EN395" s="13"/>
      <c r="EO395" s="13"/>
      <c r="EP395" s="13"/>
      <c r="EQ395" s="13"/>
      <c r="ER395" s="13"/>
      <c r="ES395" s="13"/>
      <c r="ET395" s="13"/>
      <c r="EU395" s="13"/>
      <c r="EV395" s="13"/>
      <c r="EW395" s="13"/>
      <c r="EX395" s="13"/>
      <c r="EY395" s="13"/>
      <c r="EZ395" s="13"/>
      <c r="FA395" s="13"/>
      <c r="FB395" s="13"/>
      <c r="FC395" s="13"/>
      <c r="FD395" s="13"/>
      <c r="FE395" s="13"/>
      <c r="FF395" s="13"/>
      <c r="FG395" s="13"/>
      <c r="FH395" s="13"/>
      <c r="FI395" s="13"/>
      <c r="FJ395" s="13"/>
      <c r="FK395" s="13"/>
      <c r="FL395" s="13"/>
      <c r="FM395" s="13"/>
      <c r="FN395" s="13"/>
      <c r="FO395" s="13"/>
      <c r="FP395" s="13"/>
      <c r="FQ395" s="13"/>
      <c r="FR395" s="13"/>
      <c r="FS395" s="13"/>
      <c r="FT395" s="13"/>
      <c r="FU395" s="13"/>
      <c r="FV395" s="13"/>
      <c r="FW395" s="13"/>
      <c r="FX395" s="13"/>
      <c r="FY395" s="13"/>
      <c r="FZ395" s="13"/>
      <c r="GA395" s="13"/>
      <c r="GB395" s="13"/>
      <c r="GC395" s="13"/>
      <c r="GD395" s="13"/>
      <c r="GE395" s="13"/>
      <c r="GF395" s="13"/>
      <c r="GG395" s="13"/>
      <c r="GH395" s="30">
        <f t="shared" si="1015"/>
        <v>1</v>
      </c>
    </row>
    <row r="396" spans="1:190">
      <c r="A396" s="2">
        <f>'database including 834 studies'!A396</f>
        <v>395</v>
      </c>
      <c r="B396" s="2">
        <f>'database including 834 studies'!J396</f>
        <v>1</v>
      </c>
      <c r="C396" s="2">
        <f>'database including 834 studies'!K396</f>
        <v>2</v>
      </c>
      <c r="D396" s="2">
        <f>'database including 834 studies'!L396</f>
        <v>0</v>
      </c>
      <c r="E396" s="2">
        <f>'database including 834 studies'!M396</f>
        <v>1</v>
      </c>
      <c r="F396" s="2">
        <f>'database including 834 studies'!N396</f>
        <v>1</v>
      </c>
      <c r="G396" s="2">
        <f>'database including 834 studies'!O396</f>
        <v>0</v>
      </c>
      <c r="H396" s="2">
        <f>'database including 834 studies'!P396</f>
        <v>0</v>
      </c>
      <c r="I396" s="2">
        <f>'database including 834 studies'!Q396</f>
        <v>0</v>
      </c>
      <c r="J396" s="2">
        <f>'database including 834 studies'!R396</f>
        <v>2022</v>
      </c>
      <c r="V396" s="13">
        <f t="shared" si="931"/>
        <v>0</v>
      </c>
      <c r="W396" s="13">
        <f t="shared" si="932"/>
        <v>0</v>
      </c>
      <c r="X396" s="13">
        <f t="shared" si="933"/>
        <v>0</v>
      </c>
      <c r="Y396" s="13">
        <f t="shared" si="934"/>
        <v>0</v>
      </c>
      <c r="Z396" s="13">
        <f t="shared" si="935"/>
        <v>0</v>
      </c>
      <c r="AA396" s="13">
        <f t="shared" si="936"/>
        <v>0</v>
      </c>
      <c r="AB396" s="13">
        <f t="shared" si="937"/>
        <v>0</v>
      </c>
      <c r="AC396" s="13">
        <f t="shared" si="938"/>
        <v>0</v>
      </c>
      <c r="AD396" s="13">
        <f t="shared" si="939"/>
        <v>0</v>
      </c>
      <c r="AE396" s="13">
        <f t="shared" si="940"/>
        <v>0</v>
      </c>
      <c r="AF396" s="13">
        <f t="shared" si="941"/>
        <v>0</v>
      </c>
      <c r="AG396" s="13">
        <f t="shared" si="942"/>
        <v>0</v>
      </c>
      <c r="AH396" s="13">
        <f t="shared" si="943"/>
        <v>0</v>
      </c>
      <c r="AI396" s="13">
        <f t="shared" si="944"/>
        <v>0</v>
      </c>
      <c r="AJ396" s="13">
        <f t="shared" si="945"/>
        <v>0</v>
      </c>
      <c r="AK396" s="13">
        <f t="shared" si="946"/>
        <v>0</v>
      </c>
      <c r="AL396" s="13">
        <f t="shared" si="947"/>
        <v>0</v>
      </c>
      <c r="AM396" s="13">
        <f t="shared" si="948"/>
        <v>0</v>
      </c>
      <c r="AN396" s="13">
        <f t="shared" si="949"/>
        <v>0</v>
      </c>
      <c r="AO396" s="13">
        <f t="shared" si="950"/>
        <v>0</v>
      </c>
      <c r="AP396" s="13">
        <f t="shared" si="951"/>
        <v>0</v>
      </c>
      <c r="AQ396" s="13">
        <f t="shared" si="952"/>
        <v>0</v>
      </c>
      <c r="AR396" s="13">
        <f t="shared" si="953"/>
        <v>0</v>
      </c>
      <c r="AS396" s="13">
        <f t="shared" si="954"/>
        <v>0</v>
      </c>
      <c r="AT396" s="13">
        <f t="shared" si="955"/>
        <v>0</v>
      </c>
      <c r="AU396" s="13">
        <f t="shared" si="956"/>
        <v>0</v>
      </c>
      <c r="AV396" s="13">
        <f t="shared" si="957"/>
        <v>0</v>
      </c>
      <c r="AW396" s="13">
        <f t="shared" si="958"/>
        <v>0</v>
      </c>
      <c r="AX396" s="13">
        <f t="shared" si="959"/>
        <v>0</v>
      </c>
      <c r="AY396" s="13">
        <f t="shared" si="960"/>
        <v>0</v>
      </c>
      <c r="AZ396" s="13">
        <f t="shared" si="961"/>
        <v>0</v>
      </c>
      <c r="BA396" s="13">
        <f t="shared" si="962"/>
        <v>0</v>
      </c>
      <c r="BB396" s="13">
        <f t="shared" si="963"/>
        <v>0</v>
      </c>
      <c r="BC396" s="13">
        <f t="shared" si="964"/>
        <v>0</v>
      </c>
      <c r="BD396" s="13">
        <f t="shared" si="965"/>
        <v>0</v>
      </c>
      <c r="BE396" s="13">
        <f t="shared" si="966"/>
        <v>1</v>
      </c>
      <c r="BF396" s="13">
        <f t="shared" si="967"/>
        <v>0</v>
      </c>
      <c r="BG396" s="13">
        <f t="shared" si="968"/>
        <v>0</v>
      </c>
      <c r="BH396" s="13">
        <f t="shared" si="969"/>
        <v>0</v>
      </c>
      <c r="BI396" s="13">
        <f t="shared" si="970"/>
        <v>0</v>
      </c>
      <c r="BJ396" s="13">
        <f t="shared" si="971"/>
        <v>0</v>
      </c>
      <c r="BK396" s="13">
        <f t="shared" si="972"/>
        <v>0</v>
      </c>
      <c r="BL396" s="13">
        <f t="shared" si="973"/>
        <v>0</v>
      </c>
      <c r="BM396" s="13">
        <f t="shared" si="974"/>
        <v>0</v>
      </c>
      <c r="BN396" s="13">
        <f t="shared" si="975"/>
        <v>0</v>
      </c>
      <c r="BO396" s="13">
        <f t="shared" si="976"/>
        <v>0</v>
      </c>
      <c r="BP396" s="13">
        <f t="shared" si="977"/>
        <v>0</v>
      </c>
      <c r="BQ396" s="13">
        <f t="shared" si="978"/>
        <v>0</v>
      </c>
      <c r="BR396" s="13">
        <f t="shared" si="979"/>
        <v>0</v>
      </c>
      <c r="BS396" s="13">
        <f t="shared" si="980"/>
        <v>0</v>
      </c>
      <c r="BT396" s="13">
        <f t="shared" si="981"/>
        <v>0</v>
      </c>
      <c r="BU396" s="13">
        <f t="shared" si="982"/>
        <v>0</v>
      </c>
      <c r="BV396" s="13">
        <f t="shared" si="983"/>
        <v>0</v>
      </c>
      <c r="BW396" s="13">
        <f t="shared" si="984"/>
        <v>0</v>
      </c>
      <c r="BX396" s="13">
        <f t="shared" si="985"/>
        <v>0</v>
      </c>
      <c r="BY396" s="13">
        <f t="shared" si="986"/>
        <v>0</v>
      </c>
      <c r="BZ396" s="13">
        <f t="shared" si="987"/>
        <v>0</v>
      </c>
      <c r="CA396" s="13">
        <f t="shared" si="988"/>
        <v>0</v>
      </c>
      <c r="CB396" s="13">
        <f t="shared" si="989"/>
        <v>0</v>
      </c>
      <c r="CC396" s="13">
        <f t="shared" si="990"/>
        <v>0</v>
      </c>
      <c r="CD396" s="13">
        <f t="shared" si="991"/>
        <v>0</v>
      </c>
      <c r="CE396" s="13">
        <f t="shared" si="992"/>
        <v>0</v>
      </c>
      <c r="CF396" s="13">
        <f t="shared" si="993"/>
        <v>0</v>
      </c>
      <c r="CG396" s="13">
        <f t="shared" si="994"/>
        <v>0</v>
      </c>
      <c r="CH396" s="13">
        <f t="shared" si="995"/>
        <v>0</v>
      </c>
      <c r="CI396" s="13">
        <f t="shared" si="996"/>
        <v>0</v>
      </c>
      <c r="CJ396" s="13">
        <f t="shared" si="997"/>
        <v>0</v>
      </c>
      <c r="CK396" s="13">
        <f t="shared" si="998"/>
        <v>0</v>
      </c>
      <c r="CL396" s="13">
        <f t="shared" si="999"/>
        <v>0</v>
      </c>
      <c r="CM396" s="13">
        <f t="shared" si="1000"/>
        <v>0</v>
      </c>
      <c r="CN396" s="13">
        <f t="shared" si="1001"/>
        <v>0</v>
      </c>
      <c r="CO396" s="13">
        <f t="shared" si="1002"/>
        <v>0</v>
      </c>
      <c r="CP396" s="13">
        <f t="shared" si="1003"/>
        <v>0</v>
      </c>
      <c r="CQ396" s="13">
        <f t="shared" si="1004"/>
        <v>0</v>
      </c>
      <c r="CR396" s="13">
        <f t="shared" si="1005"/>
        <v>0</v>
      </c>
      <c r="CS396" s="13">
        <f t="shared" si="1006"/>
        <v>0</v>
      </c>
      <c r="CT396" s="13">
        <f t="shared" si="1007"/>
        <v>0</v>
      </c>
      <c r="CU396" s="13">
        <f t="shared" si="1008"/>
        <v>0</v>
      </c>
      <c r="CV396" s="13">
        <f t="shared" si="1009"/>
        <v>0</v>
      </c>
      <c r="CW396" s="13">
        <f t="shared" si="1010"/>
        <v>0</v>
      </c>
      <c r="CX396" s="13">
        <f t="shared" si="1011"/>
        <v>0</v>
      </c>
      <c r="CY396" s="13">
        <f t="shared" si="1012"/>
        <v>0</v>
      </c>
      <c r="CZ396" s="13">
        <f t="shared" si="1013"/>
        <v>0</v>
      </c>
      <c r="DA396" s="13">
        <f t="shared" si="1014"/>
        <v>0</v>
      </c>
      <c r="DB396" s="13"/>
      <c r="DC396" s="13"/>
      <c r="DD396" s="13"/>
      <c r="DE396" s="13"/>
      <c r="DF396" s="13"/>
      <c r="DG396" s="13"/>
      <c r="DH396" s="13"/>
      <c r="DI396" s="13"/>
      <c r="DJ396" s="13"/>
      <c r="DK396" s="13"/>
      <c r="DL396" s="13"/>
      <c r="DM396" s="13"/>
      <c r="DN396" s="13"/>
      <c r="DO396" s="13"/>
      <c r="DP396" s="13"/>
      <c r="DQ396" s="13"/>
      <c r="DR396" s="13"/>
      <c r="DS396" s="13"/>
      <c r="DT396" s="13"/>
      <c r="DU396" s="13"/>
      <c r="DV396" s="13"/>
      <c r="DW396" s="13"/>
      <c r="DX396" s="13"/>
      <c r="DY396" s="13"/>
      <c r="DZ396" s="13"/>
      <c r="EA396" s="13"/>
      <c r="EB396" s="13"/>
      <c r="EC396" s="13"/>
      <c r="ED396" s="13"/>
      <c r="EE396" s="13"/>
      <c r="EF396" s="13"/>
      <c r="EG396" s="13"/>
      <c r="EH396" s="13"/>
      <c r="EI396" s="13"/>
      <c r="EJ396" s="13"/>
      <c r="EK396" s="13"/>
      <c r="EL396" s="13"/>
      <c r="EM396" s="13"/>
      <c r="EN396" s="13"/>
      <c r="EO396" s="13"/>
      <c r="EP396" s="13"/>
      <c r="EQ396" s="13"/>
      <c r="ER396" s="13"/>
      <c r="ES396" s="13"/>
      <c r="ET396" s="13"/>
      <c r="EU396" s="13"/>
      <c r="EV396" s="13"/>
      <c r="EW396" s="13"/>
      <c r="EX396" s="13"/>
      <c r="EY396" s="13"/>
      <c r="EZ396" s="13"/>
      <c r="FA396" s="13"/>
      <c r="FB396" s="13"/>
      <c r="FC396" s="13"/>
      <c r="FD396" s="13"/>
      <c r="FE396" s="13"/>
      <c r="FF396" s="13"/>
      <c r="FG396" s="13"/>
      <c r="FH396" s="13"/>
      <c r="FI396" s="13"/>
      <c r="FJ396" s="13"/>
      <c r="FK396" s="13"/>
      <c r="FL396" s="13"/>
      <c r="FM396" s="13"/>
      <c r="FN396" s="13"/>
      <c r="FO396" s="13"/>
      <c r="FP396" s="13"/>
      <c r="FQ396" s="13"/>
      <c r="FR396" s="13"/>
      <c r="FS396" s="13"/>
      <c r="FT396" s="13"/>
      <c r="FU396" s="13"/>
      <c r="FV396" s="13"/>
      <c r="FW396" s="13"/>
      <c r="FX396" s="13"/>
      <c r="FY396" s="13"/>
      <c r="FZ396" s="13"/>
      <c r="GA396" s="13"/>
      <c r="GB396" s="13"/>
      <c r="GC396" s="13"/>
      <c r="GD396" s="13"/>
      <c r="GE396" s="13"/>
      <c r="GF396" s="13"/>
      <c r="GG396" s="13"/>
      <c r="GH396" s="30">
        <f t="shared" si="1015"/>
        <v>1</v>
      </c>
    </row>
    <row r="397" spans="1:190">
      <c r="A397" s="2">
        <f>'database including 834 studies'!A397</f>
        <v>396</v>
      </c>
      <c r="B397" s="2">
        <f>'database including 834 studies'!J397</f>
        <v>1</v>
      </c>
      <c r="C397" s="2">
        <f>'database including 834 studies'!K397</f>
        <v>2</v>
      </c>
      <c r="D397" s="2">
        <f>'database including 834 studies'!L397</f>
        <v>0</v>
      </c>
      <c r="E397" s="2">
        <f>'database including 834 studies'!M397</f>
        <v>1</v>
      </c>
      <c r="F397" s="2">
        <f>'database including 834 studies'!N397</f>
        <v>1</v>
      </c>
      <c r="G397" s="2">
        <f>'database including 834 studies'!O397</f>
        <v>0</v>
      </c>
      <c r="H397" s="2">
        <f>'database including 834 studies'!P397</f>
        <v>0</v>
      </c>
      <c r="I397" s="2">
        <f>'database including 834 studies'!Q397</f>
        <v>0</v>
      </c>
      <c r="J397" s="2">
        <f>'database including 834 studies'!R397</f>
        <v>2022</v>
      </c>
      <c r="V397" s="13">
        <f t="shared" si="931"/>
        <v>0</v>
      </c>
      <c r="W397" s="13">
        <f t="shared" si="932"/>
        <v>0</v>
      </c>
      <c r="X397" s="13">
        <f t="shared" si="933"/>
        <v>0</v>
      </c>
      <c r="Y397" s="13">
        <f t="shared" si="934"/>
        <v>0</v>
      </c>
      <c r="Z397" s="13">
        <f t="shared" si="935"/>
        <v>0</v>
      </c>
      <c r="AA397" s="13">
        <f t="shared" si="936"/>
        <v>0</v>
      </c>
      <c r="AB397" s="13">
        <f t="shared" si="937"/>
        <v>0</v>
      </c>
      <c r="AC397" s="13">
        <f t="shared" si="938"/>
        <v>0</v>
      </c>
      <c r="AD397" s="13">
        <f t="shared" si="939"/>
        <v>0</v>
      </c>
      <c r="AE397" s="13">
        <f t="shared" si="940"/>
        <v>0</v>
      </c>
      <c r="AF397" s="13">
        <f t="shared" si="941"/>
        <v>0</v>
      </c>
      <c r="AG397" s="13">
        <f t="shared" si="942"/>
        <v>0</v>
      </c>
      <c r="AH397" s="13">
        <f t="shared" si="943"/>
        <v>0</v>
      </c>
      <c r="AI397" s="13">
        <f t="shared" si="944"/>
        <v>0</v>
      </c>
      <c r="AJ397" s="13">
        <f t="shared" si="945"/>
        <v>0</v>
      </c>
      <c r="AK397" s="13">
        <f t="shared" si="946"/>
        <v>0</v>
      </c>
      <c r="AL397" s="13">
        <f t="shared" si="947"/>
        <v>0</v>
      </c>
      <c r="AM397" s="13">
        <f t="shared" si="948"/>
        <v>0</v>
      </c>
      <c r="AN397" s="13">
        <f t="shared" si="949"/>
        <v>0</v>
      </c>
      <c r="AO397" s="13">
        <f t="shared" si="950"/>
        <v>0</v>
      </c>
      <c r="AP397" s="13">
        <f t="shared" si="951"/>
        <v>0</v>
      </c>
      <c r="AQ397" s="13">
        <f t="shared" si="952"/>
        <v>0</v>
      </c>
      <c r="AR397" s="13">
        <f t="shared" si="953"/>
        <v>0</v>
      </c>
      <c r="AS397" s="13">
        <f t="shared" si="954"/>
        <v>0</v>
      </c>
      <c r="AT397" s="13">
        <f t="shared" si="955"/>
        <v>0</v>
      </c>
      <c r="AU397" s="13">
        <f t="shared" si="956"/>
        <v>0</v>
      </c>
      <c r="AV397" s="13">
        <f t="shared" si="957"/>
        <v>0</v>
      </c>
      <c r="AW397" s="13">
        <f t="shared" si="958"/>
        <v>0</v>
      </c>
      <c r="AX397" s="13">
        <f t="shared" si="959"/>
        <v>0</v>
      </c>
      <c r="AY397" s="13">
        <f t="shared" si="960"/>
        <v>0</v>
      </c>
      <c r="AZ397" s="13">
        <f t="shared" si="961"/>
        <v>0</v>
      </c>
      <c r="BA397" s="13">
        <f t="shared" si="962"/>
        <v>0</v>
      </c>
      <c r="BB397" s="13">
        <f t="shared" si="963"/>
        <v>0</v>
      </c>
      <c r="BC397" s="13">
        <f t="shared" si="964"/>
        <v>0</v>
      </c>
      <c r="BD397" s="13">
        <f t="shared" si="965"/>
        <v>0</v>
      </c>
      <c r="BE397" s="13">
        <f t="shared" si="966"/>
        <v>1</v>
      </c>
      <c r="BF397" s="13">
        <f t="shared" si="967"/>
        <v>0</v>
      </c>
      <c r="BG397" s="13">
        <f t="shared" si="968"/>
        <v>0</v>
      </c>
      <c r="BH397" s="13">
        <f t="shared" si="969"/>
        <v>0</v>
      </c>
      <c r="BI397" s="13">
        <f t="shared" si="970"/>
        <v>0</v>
      </c>
      <c r="BJ397" s="13">
        <f t="shared" si="971"/>
        <v>0</v>
      </c>
      <c r="BK397" s="13">
        <f t="shared" si="972"/>
        <v>0</v>
      </c>
      <c r="BL397" s="13">
        <f t="shared" si="973"/>
        <v>0</v>
      </c>
      <c r="BM397" s="13">
        <f t="shared" si="974"/>
        <v>0</v>
      </c>
      <c r="BN397" s="13">
        <f t="shared" si="975"/>
        <v>0</v>
      </c>
      <c r="BO397" s="13">
        <f t="shared" si="976"/>
        <v>0</v>
      </c>
      <c r="BP397" s="13">
        <f t="shared" si="977"/>
        <v>0</v>
      </c>
      <c r="BQ397" s="13">
        <f t="shared" si="978"/>
        <v>0</v>
      </c>
      <c r="BR397" s="13">
        <f t="shared" si="979"/>
        <v>0</v>
      </c>
      <c r="BS397" s="13">
        <f t="shared" si="980"/>
        <v>0</v>
      </c>
      <c r="BT397" s="13">
        <f t="shared" si="981"/>
        <v>0</v>
      </c>
      <c r="BU397" s="13">
        <f t="shared" si="982"/>
        <v>0</v>
      </c>
      <c r="BV397" s="13">
        <f t="shared" si="983"/>
        <v>0</v>
      </c>
      <c r="BW397" s="13">
        <f t="shared" si="984"/>
        <v>0</v>
      </c>
      <c r="BX397" s="13">
        <f t="shared" si="985"/>
        <v>0</v>
      </c>
      <c r="BY397" s="13">
        <f t="shared" si="986"/>
        <v>0</v>
      </c>
      <c r="BZ397" s="13">
        <f t="shared" si="987"/>
        <v>0</v>
      </c>
      <c r="CA397" s="13">
        <f t="shared" si="988"/>
        <v>0</v>
      </c>
      <c r="CB397" s="13">
        <f t="shared" si="989"/>
        <v>0</v>
      </c>
      <c r="CC397" s="13">
        <f t="shared" si="990"/>
        <v>0</v>
      </c>
      <c r="CD397" s="13">
        <f t="shared" si="991"/>
        <v>0</v>
      </c>
      <c r="CE397" s="13">
        <f t="shared" si="992"/>
        <v>0</v>
      </c>
      <c r="CF397" s="13">
        <f t="shared" si="993"/>
        <v>0</v>
      </c>
      <c r="CG397" s="13">
        <f t="shared" si="994"/>
        <v>0</v>
      </c>
      <c r="CH397" s="13">
        <f t="shared" si="995"/>
        <v>0</v>
      </c>
      <c r="CI397" s="13">
        <f t="shared" si="996"/>
        <v>0</v>
      </c>
      <c r="CJ397" s="13">
        <f t="shared" si="997"/>
        <v>0</v>
      </c>
      <c r="CK397" s="13">
        <f t="shared" si="998"/>
        <v>0</v>
      </c>
      <c r="CL397" s="13">
        <f t="shared" si="999"/>
        <v>0</v>
      </c>
      <c r="CM397" s="13">
        <f t="shared" si="1000"/>
        <v>0</v>
      </c>
      <c r="CN397" s="13">
        <f t="shared" si="1001"/>
        <v>0</v>
      </c>
      <c r="CO397" s="13">
        <f t="shared" si="1002"/>
        <v>0</v>
      </c>
      <c r="CP397" s="13">
        <f t="shared" si="1003"/>
        <v>0</v>
      </c>
      <c r="CQ397" s="13">
        <f t="shared" si="1004"/>
        <v>0</v>
      </c>
      <c r="CR397" s="13">
        <f t="shared" si="1005"/>
        <v>0</v>
      </c>
      <c r="CS397" s="13">
        <f t="shared" si="1006"/>
        <v>0</v>
      </c>
      <c r="CT397" s="13">
        <f t="shared" si="1007"/>
        <v>0</v>
      </c>
      <c r="CU397" s="13">
        <f t="shared" si="1008"/>
        <v>0</v>
      </c>
      <c r="CV397" s="13">
        <f t="shared" si="1009"/>
        <v>0</v>
      </c>
      <c r="CW397" s="13">
        <f t="shared" si="1010"/>
        <v>0</v>
      </c>
      <c r="CX397" s="13">
        <f t="shared" si="1011"/>
        <v>0</v>
      </c>
      <c r="CY397" s="13">
        <f t="shared" si="1012"/>
        <v>0</v>
      </c>
      <c r="CZ397" s="13">
        <f t="shared" si="1013"/>
        <v>0</v>
      </c>
      <c r="DA397" s="13">
        <f t="shared" si="1014"/>
        <v>0</v>
      </c>
      <c r="DB397" s="13"/>
      <c r="DC397" s="13"/>
      <c r="DD397" s="13"/>
      <c r="DE397" s="13"/>
      <c r="DF397" s="13"/>
      <c r="DG397" s="13"/>
      <c r="DH397" s="13"/>
      <c r="DI397" s="13"/>
      <c r="DJ397" s="13"/>
      <c r="DK397" s="13"/>
      <c r="DL397" s="13"/>
      <c r="DM397" s="13"/>
      <c r="DN397" s="13"/>
      <c r="DO397" s="13"/>
      <c r="DP397" s="13"/>
      <c r="DQ397" s="13"/>
      <c r="DR397" s="13"/>
      <c r="DS397" s="13"/>
      <c r="DT397" s="13"/>
      <c r="DU397" s="13"/>
      <c r="DV397" s="13"/>
      <c r="DW397" s="13"/>
      <c r="DX397" s="13"/>
      <c r="DY397" s="13"/>
      <c r="DZ397" s="13"/>
      <c r="EA397" s="13"/>
      <c r="EB397" s="13"/>
      <c r="EC397" s="13"/>
      <c r="ED397" s="13"/>
      <c r="EE397" s="13"/>
      <c r="EF397" s="13"/>
      <c r="EG397" s="13"/>
      <c r="EH397" s="13"/>
      <c r="EI397" s="13"/>
      <c r="EJ397" s="13"/>
      <c r="EK397" s="13"/>
      <c r="EL397" s="13"/>
      <c r="EM397" s="13"/>
      <c r="EN397" s="13"/>
      <c r="EO397" s="13"/>
      <c r="EP397" s="13"/>
      <c r="EQ397" s="13"/>
      <c r="ER397" s="13"/>
      <c r="ES397" s="13"/>
      <c r="ET397" s="13"/>
      <c r="EU397" s="13"/>
      <c r="EV397" s="13"/>
      <c r="EW397" s="13"/>
      <c r="EX397" s="13"/>
      <c r="EY397" s="13"/>
      <c r="EZ397" s="13"/>
      <c r="FA397" s="13"/>
      <c r="FB397" s="13"/>
      <c r="FC397" s="13"/>
      <c r="FD397" s="13"/>
      <c r="FE397" s="13"/>
      <c r="FF397" s="13"/>
      <c r="FG397" s="13"/>
      <c r="FH397" s="13"/>
      <c r="FI397" s="13"/>
      <c r="FJ397" s="13"/>
      <c r="FK397" s="13"/>
      <c r="FL397" s="13"/>
      <c r="FM397" s="13"/>
      <c r="FN397" s="13"/>
      <c r="FO397" s="13"/>
      <c r="FP397" s="13"/>
      <c r="FQ397" s="13"/>
      <c r="FR397" s="13"/>
      <c r="FS397" s="13"/>
      <c r="FT397" s="13"/>
      <c r="FU397" s="13"/>
      <c r="FV397" s="13"/>
      <c r="FW397" s="13"/>
      <c r="FX397" s="13"/>
      <c r="FY397" s="13"/>
      <c r="FZ397" s="13"/>
      <c r="GA397" s="13"/>
      <c r="GB397" s="13"/>
      <c r="GC397" s="13"/>
      <c r="GD397" s="13"/>
      <c r="GE397" s="13"/>
      <c r="GF397" s="13"/>
      <c r="GG397" s="13"/>
      <c r="GH397" s="30">
        <f t="shared" si="1015"/>
        <v>1</v>
      </c>
    </row>
    <row r="398" spans="1:190">
      <c r="A398" s="2">
        <f>'database including 834 studies'!A398</f>
        <v>397</v>
      </c>
      <c r="B398" s="2">
        <f>'database including 834 studies'!J398</f>
        <v>1</v>
      </c>
      <c r="C398" s="2">
        <f>'database including 834 studies'!K398</f>
        <v>2</v>
      </c>
      <c r="D398" s="2">
        <f>'database including 834 studies'!L398</f>
        <v>0</v>
      </c>
      <c r="E398" s="2">
        <f>'database including 834 studies'!M398</f>
        <v>1</v>
      </c>
      <c r="F398" s="2">
        <f>'database including 834 studies'!N398</f>
        <v>1</v>
      </c>
      <c r="G398" s="2">
        <f>'database including 834 studies'!O398</f>
        <v>0</v>
      </c>
      <c r="H398" s="2">
        <f>'database including 834 studies'!P398</f>
        <v>0</v>
      </c>
      <c r="I398" s="2">
        <f>'database including 834 studies'!Q398</f>
        <v>0</v>
      </c>
      <c r="J398" s="2">
        <f>'database including 834 studies'!R398</f>
        <v>2022</v>
      </c>
      <c r="V398" s="13">
        <f t="shared" si="931"/>
        <v>0</v>
      </c>
      <c r="W398" s="13">
        <f t="shared" si="932"/>
        <v>0</v>
      </c>
      <c r="X398" s="13">
        <f t="shared" si="933"/>
        <v>0</v>
      </c>
      <c r="Y398" s="13">
        <f t="shared" si="934"/>
        <v>0</v>
      </c>
      <c r="Z398" s="13">
        <f t="shared" si="935"/>
        <v>0</v>
      </c>
      <c r="AA398" s="13">
        <f t="shared" si="936"/>
        <v>0</v>
      </c>
      <c r="AB398" s="13">
        <f t="shared" si="937"/>
        <v>0</v>
      </c>
      <c r="AC398" s="13">
        <f t="shared" si="938"/>
        <v>0</v>
      </c>
      <c r="AD398" s="13">
        <f t="shared" si="939"/>
        <v>0</v>
      </c>
      <c r="AE398" s="13">
        <f t="shared" si="940"/>
        <v>0</v>
      </c>
      <c r="AF398" s="13">
        <f t="shared" si="941"/>
        <v>0</v>
      </c>
      <c r="AG398" s="13">
        <f t="shared" si="942"/>
        <v>0</v>
      </c>
      <c r="AH398" s="13">
        <f t="shared" si="943"/>
        <v>0</v>
      </c>
      <c r="AI398" s="13">
        <f t="shared" si="944"/>
        <v>0</v>
      </c>
      <c r="AJ398" s="13">
        <f t="shared" si="945"/>
        <v>0</v>
      </c>
      <c r="AK398" s="13">
        <f t="shared" si="946"/>
        <v>0</v>
      </c>
      <c r="AL398" s="13">
        <f t="shared" si="947"/>
        <v>0</v>
      </c>
      <c r="AM398" s="13">
        <f t="shared" si="948"/>
        <v>0</v>
      </c>
      <c r="AN398" s="13">
        <f t="shared" si="949"/>
        <v>0</v>
      </c>
      <c r="AO398" s="13">
        <f t="shared" si="950"/>
        <v>0</v>
      </c>
      <c r="AP398" s="13">
        <f t="shared" si="951"/>
        <v>0</v>
      </c>
      <c r="AQ398" s="13">
        <f t="shared" si="952"/>
        <v>0</v>
      </c>
      <c r="AR398" s="13">
        <f t="shared" si="953"/>
        <v>0</v>
      </c>
      <c r="AS398" s="13">
        <f t="shared" si="954"/>
        <v>0</v>
      </c>
      <c r="AT398" s="13">
        <f t="shared" si="955"/>
        <v>0</v>
      </c>
      <c r="AU398" s="13">
        <f t="shared" si="956"/>
        <v>0</v>
      </c>
      <c r="AV398" s="13">
        <f t="shared" si="957"/>
        <v>0</v>
      </c>
      <c r="AW398" s="13">
        <f t="shared" si="958"/>
        <v>0</v>
      </c>
      <c r="AX398" s="13">
        <f t="shared" si="959"/>
        <v>0</v>
      </c>
      <c r="AY398" s="13">
        <f t="shared" si="960"/>
        <v>0</v>
      </c>
      <c r="AZ398" s="13">
        <f t="shared" si="961"/>
        <v>0</v>
      </c>
      <c r="BA398" s="13">
        <f t="shared" si="962"/>
        <v>0</v>
      </c>
      <c r="BB398" s="13">
        <f t="shared" si="963"/>
        <v>0</v>
      </c>
      <c r="BC398" s="13">
        <f t="shared" si="964"/>
        <v>0</v>
      </c>
      <c r="BD398" s="13">
        <f t="shared" si="965"/>
        <v>0</v>
      </c>
      <c r="BE398" s="13">
        <f t="shared" si="966"/>
        <v>1</v>
      </c>
      <c r="BF398" s="13">
        <f t="shared" si="967"/>
        <v>0</v>
      </c>
      <c r="BG398" s="13">
        <f t="shared" si="968"/>
        <v>0</v>
      </c>
      <c r="BH398" s="13">
        <f t="shared" si="969"/>
        <v>0</v>
      </c>
      <c r="BI398" s="13">
        <f t="shared" si="970"/>
        <v>0</v>
      </c>
      <c r="BJ398" s="13">
        <f t="shared" si="971"/>
        <v>0</v>
      </c>
      <c r="BK398" s="13">
        <f t="shared" si="972"/>
        <v>0</v>
      </c>
      <c r="BL398" s="13">
        <f t="shared" si="973"/>
        <v>0</v>
      </c>
      <c r="BM398" s="13">
        <f t="shared" si="974"/>
        <v>0</v>
      </c>
      <c r="BN398" s="13">
        <f t="shared" si="975"/>
        <v>0</v>
      </c>
      <c r="BO398" s="13">
        <f t="shared" si="976"/>
        <v>0</v>
      </c>
      <c r="BP398" s="13">
        <f t="shared" si="977"/>
        <v>0</v>
      </c>
      <c r="BQ398" s="13">
        <f t="shared" si="978"/>
        <v>0</v>
      </c>
      <c r="BR398" s="13">
        <f t="shared" si="979"/>
        <v>0</v>
      </c>
      <c r="BS398" s="13">
        <f t="shared" si="980"/>
        <v>0</v>
      </c>
      <c r="BT398" s="13">
        <f t="shared" si="981"/>
        <v>0</v>
      </c>
      <c r="BU398" s="13">
        <f t="shared" si="982"/>
        <v>0</v>
      </c>
      <c r="BV398" s="13">
        <f t="shared" si="983"/>
        <v>0</v>
      </c>
      <c r="BW398" s="13">
        <f t="shared" si="984"/>
        <v>0</v>
      </c>
      <c r="BX398" s="13">
        <f t="shared" si="985"/>
        <v>0</v>
      </c>
      <c r="BY398" s="13">
        <f t="shared" si="986"/>
        <v>0</v>
      </c>
      <c r="BZ398" s="13">
        <f t="shared" si="987"/>
        <v>0</v>
      </c>
      <c r="CA398" s="13">
        <f t="shared" si="988"/>
        <v>0</v>
      </c>
      <c r="CB398" s="13">
        <f t="shared" si="989"/>
        <v>0</v>
      </c>
      <c r="CC398" s="13">
        <f t="shared" si="990"/>
        <v>0</v>
      </c>
      <c r="CD398" s="13">
        <f t="shared" si="991"/>
        <v>0</v>
      </c>
      <c r="CE398" s="13">
        <f t="shared" si="992"/>
        <v>0</v>
      </c>
      <c r="CF398" s="13">
        <f t="shared" si="993"/>
        <v>0</v>
      </c>
      <c r="CG398" s="13">
        <f t="shared" si="994"/>
        <v>0</v>
      </c>
      <c r="CH398" s="13">
        <f t="shared" si="995"/>
        <v>0</v>
      </c>
      <c r="CI398" s="13">
        <f t="shared" si="996"/>
        <v>0</v>
      </c>
      <c r="CJ398" s="13">
        <f t="shared" si="997"/>
        <v>0</v>
      </c>
      <c r="CK398" s="13">
        <f t="shared" si="998"/>
        <v>0</v>
      </c>
      <c r="CL398" s="13">
        <f t="shared" si="999"/>
        <v>0</v>
      </c>
      <c r="CM398" s="13">
        <f t="shared" si="1000"/>
        <v>0</v>
      </c>
      <c r="CN398" s="13">
        <f t="shared" si="1001"/>
        <v>0</v>
      </c>
      <c r="CO398" s="13">
        <f t="shared" si="1002"/>
        <v>0</v>
      </c>
      <c r="CP398" s="13">
        <f t="shared" si="1003"/>
        <v>0</v>
      </c>
      <c r="CQ398" s="13">
        <f t="shared" si="1004"/>
        <v>0</v>
      </c>
      <c r="CR398" s="13">
        <f t="shared" si="1005"/>
        <v>0</v>
      </c>
      <c r="CS398" s="13">
        <f t="shared" si="1006"/>
        <v>0</v>
      </c>
      <c r="CT398" s="13">
        <f t="shared" si="1007"/>
        <v>0</v>
      </c>
      <c r="CU398" s="13">
        <f t="shared" si="1008"/>
        <v>0</v>
      </c>
      <c r="CV398" s="13">
        <f t="shared" si="1009"/>
        <v>0</v>
      </c>
      <c r="CW398" s="13">
        <f t="shared" si="1010"/>
        <v>0</v>
      </c>
      <c r="CX398" s="13">
        <f t="shared" si="1011"/>
        <v>0</v>
      </c>
      <c r="CY398" s="13">
        <f t="shared" si="1012"/>
        <v>0</v>
      </c>
      <c r="CZ398" s="13">
        <f t="shared" si="1013"/>
        <v>0</v>
      </c>
      <c r="DA398" s="13">
        <f t="shared" si="1014"/>
        <v>0</v>
      </c>
      <c r="DB398" s="13"/>
      <c r="DC398" s="13"/>
      <c r="DD398" s="13"/>
      <c r="DE398" s="13"/>
      <c r="DF398" s="13"/>
      <c r="DG398" s="13"/>
      <c r="DH398" s="13"/>
      <c r="DI398" s="13"/>
      <c r="DJ398" s="13"/>
      <c r="DK398" s="13"/>
      <c r="DL398" s="13"/>
      <c r="DM398" s="13"/>
      <c r="DN398" s="13"/>
      <c r="DO398" s="13"/>
      <c r="DP398" s="13"/>
      <c r="DQ398" s="13"/>
      <c r="DR398" s="13"/>
      <c r="DS398" s="13"/>
      <c r="DT398" s="13"/>
      <c r="DU398" s="13"/>
      <c r="DV398" s="13"/>
      <c r="DW398" s="13"/>
      <c r="DX398" s="13"/>
      <c r="DY398" s="13"/>
      <c r="DZ398" s="13"/>
      <c r="EA398" s="13"/>
      <c r="EB398" s="13"/>
      <c r="EC398" s="13"/>
      <c r="ED398" s="13"/>
      <c r="EE398" s="13"/>
      <c r="EF398" s="13"/>
      <c r="EG398" s="13"/>
      <c r="EH398" s="13"/>
      <c r="EI398" s="13"/>
      <c r="EJ398" s="13"/>
      <c r="EK398" s="13"/>
      <c r="EL398" s="13"/>
      <c r="EM398" s="13"/>
      <c r="EN398" s="13"/>
      <c r="EO398" s="13"/>
      <c r="EP398" s="13"/>
      <c r="EQ398" s="13"/>
      <c r="ER398" s="13"/>
      <c r="ES398" s="13"/>
      <c r="ET398" s="13"/>
      <c r="EU398" s="13"/>
      <c r="EV398" s="13"/>
      <c r="EW398" s="13"/>
      <c r="EX398" s="13"/>
      <c r="EY398" s="13"/>
      <c r="EZ398" s="13"/>
      <c r="FA398" s="13"/>
      <c r="FB398" s="13"/>
      <c r="FC398" s="13"/>
      <c r="FD398" s="13"/>
      <c r="FE398" s="13"/>
      <c r="FF398" s="13"/>
      <c r="FG398" s="13"/>
      <c r="FH398" s="13"/>
      <c r="FI398" s="13"/>
      <c r="FJ398" s="13"/>
      <c r="FK398" s="13"/>
      <c r="FL398" s="13"/>
      <c r="FM398" s="13"/>
      <c r="FN398" s="13"/>
      <c r="FO398" s="13"/>
      <c r="FP398" s="13"/>
      <c r="FQ398" s="13"/>
      <c r="FR398" s="13"/>
      <c r="FS398" s="13"/>
      <c r="FT398" s="13"/>
      <c r="FU398" s="13"/>
      <c r="FV398" s="13"/>
      <c r="FW398" s="13"/>
      <c r="FX398" s="13"/>
      <c r="FY398" s="13"/>
      <c r="FZ398" s="13"/>
      <c r="GA398" s="13"/>
      <c r="GB398" s="13"/>
      <c r="GC398" s="13"/>
      <c r="GD398" s="13"/>
      <c r="GE398" s="13"/>
      <c r="GF398" s="13"/>
      <c r="GG398" s="13"/>
      <c r="GH398" s="30">
        <f t="shared" si="1015"/>
        <v>1</v>
      </c>
    </row>
    <row r="399" spans="1:190">
      <c r="A399" s="2">
        <f>'database including 834 studies'!A399</f>
        <v>398</v>
      </c>
      <c r="B399" s="2">
        <f>'database including 834 studies'!J399</f>
        <v>1</v>
      </c>
      <c r="C399" s="2">
        <f>'database including 834 studies'!K399</f>
        <v>2</v>
      </c>
      <c r="D399" s="2">
        <f>'database including 834 studies'!L399</f>
        <v>0</v>
      </c>
      <c r="E399" s="2">
        <f>'database including 834 studies'!M399</f>
        <v>0</v>
      </c>
      <c r="F399" s="2">
        <f>'database including 834 studies'!N399</f>
        <v>1</v>
      </c>
      <c r="G399" s="2">
        <f>'database including 834 studies'!O399</f>
        <v>1</v>
      </c>
      <c r="H399" s="2">
        <f>'database including 834 studies'!P399</f>
        <v>0</v>
      </c>
      <c r="I399" s="2">
        <f>'database including 834 studies'!Q399</f>
        <v>0</v>
      </c>
      <c r="J399" s="2">
        <f>'database including 834 studies'!R399</f>
        <v>2018</v>
      </c>
      <c r="V399" s="13">
        <f t="shared" si="931"/>
        <v>0</v>
      </c>
      <c r="W399" s="13">
        <f t="shared" si="932"/>
        <v>0</v>
      </c>
      <c r="X399" s="13">
        <f t="shared" si="933"/>
        <v>0</v>
      </c>
      <c r="Y399" s="13">
        <f t="shared" si="934"/>
        <v>0</v>
      </c>
      <c r="Z399" s="13">
        <f t="shared" si="935"/>
        <v>0</v>
      </c>
      <c r="AA399" s="13">
        <f t="shared" si="936"/>
        <v>0</v>
      </c>
      <c r="AB399" s="13">
        <f t="shared" si="937"/>
        <v>0</v>
      </c>
      <c r="AC399" s="13">
        <f t="shared" si="938"/>
        <v>0</v>
      </c>
      <c r="AD399" s="13">
        <f t="shared" si="939"/>
        <v>0</v>
      </c>
      <c r="AE399" s="13">
        <f t="shared" si="940"/>
        <v>0</v>
      </c>
      <c r="AF399" s="13">
        <f t="shared" si="941"/>
        <v>0</v>
      </c>
      <c r="AG399" s="13">
        <f t="shared" si="942"/>
        <v>0</v>
      </c>
      <c r="AH399" s="13">
        <f t="shared" si="943"/>
        <v>0</v>
      </c>
      <c r="AI399" s="13">
        <f t="shared" si="944"/>
        <v>0</v>
      </c>
      <c r="AJ399" s="13">
        <f t="shared" si="945"/>
        <v>0</v>
      </c>
      <c r="AK399" s="13">
        <f t="shared" si="946"/>
        <v>0</v>
      </c>
      <c r="AL399" s="13">
        <f t="shared" si="947"/>
        <v>0</v>
      </c>
      <c r="AM399" s="13">
        <f t="shared" si="948"/>
        <v>0</v>
      </c>
      <c r="AN399" s="13">
        <f t="shared" si="949"/>
        <v>0</v>
      </c>
      <c r="AO399" s="13">
        <f t="shared" si="950"/>
        <v>0</v>
      </c>
      <c r="AP399" s="13">
        <f t="shared" si="951"/>
        <v>0</v>
      </c>
      <c r="AQ399" s="13">
        <f t="shared" si="952"/>
        <v>0</v>
      </c>
      <c r="AR399" s="13">
        <f t="shared" si="953"/>
        <v>0</v>
      </c>
      <c r="AS399" s="13">
        <f t="shared" si="954"/>
        <v>0</v>
      </c>
      <c r="AT399" s="13">
        <f t="shared" si="955"/>
        <v>0</v>
      </c>
      <c r="AU399" s="13">
        <f t="shared" si="956"/>
        <v>0</v>
      </c>
      <c r="AV399" s="13">
        <f t="shared" si="957"/>
        <v>0</v>
      </c>
      <c r="AW399" s="13">
        <f t="shared" si="958"/>
        <v>0</v>
      </c>
      <c r="AX399" s="13">
        <f t="shared" si="959"/>
        <v>0</v>
      </c>
      <c r="AY399" s="13">
        <f t="shared" si="960"/>
        <v>0</v>
      </c>
      <c r="AZ399" s="13">
        <f t="shared" si="961"/>
        <v>0</v>
      </c>
      <c r="BA399" s="13">
        <f t="shared" si="962"/>
        <v>1</v>
      </c>
      <c r="BB399" s="13">
        <f t="shared" si="963"/>
        <v>0</v>
      </c>
      <c r="BC399" s="13">
        <f t="shared" si="964"/>
        <v>0</v>
      </c>
      <c r="BD399" s="13">
        <f t="shared" si="965"/>
        <v>0</v>
      </c>
      <c r="BE399" s="13">
        <f t="shared" si="966"/>
        <v>0</v>
      </c>
      <c r="BF399" s="13">
        <f t="shared" si="967"/>
        <v>0</v>
      </c>
      <c r="BG399" s="13">
        <f t="shared" si="968"/>
        <v>0</v>
      </c>
      <c r="BH399" s="13">
        <f t="shared" si="969"/>
        <v>0</v>
      </c>
      <c r="BI399" s="13">
        <f t="shared" si="970"/>
        <v>0</v>
      </c>
      <c r="BJ399" s="13">
        <f t="shared" si="971"/>
        <v>0</v>
      </c>
      <c r="BK399" s="13">
        <f t="shared" si="972"/>
        <v>0</v>
      </c>
      <c r="BL399" s="13">
        <f t="shared" si="973"/>
        <v>0</v>
      </c>
      <c r="BM399" s="13">
        <f t="shared" si="974"/>
        <v>0</v>
      </c>
      <c r="BN399" s="13">
        <f t="shared" si="975"/>
        <v>0</v>
      </c>
      <c r="BO399" s="13">
        <f t="shared" si="976"/>
        <v>0</v>
      </c>
      <c r="BP399" s="13">
        <f t="shared" si="977"/>
        <v>0</v>
      </c>
      <c r="BQ399" s="13">
        <f t="shared" si="978"/>
        <v>0</v>
      </c>
      <c r="BR399" s="13">
        <f t="shared" si="979"/>
        <v>0</v>
      </c>
      <c r="BS399" s="13">
        <f t="shared" si="980"/>
        <v>0</v>
      </c>
      <c r="BT399" s="13">
        <f t="shared" si="981"/>
        <v>0</v>
      </c>
      <c r="BU399" s="13">
        <f t="shared" si="982"/>
        <v>0</v>
      </c>
      <c r="BV399" s="13">
        <f t="shared" si="983"/>
        <v>0</v>
      </c>
      <c r="BW399" s="13">
        <f t="shared" si="984"/>
        <v>0</v>
      </c>
      <c r="BX399" s="13">
        <f t="shared" si="985"/>
        <v>0</v>
      </c>
      <c r="BY399" s="13">
        <f t="shared" si="986"/>
        <v>0</v>
      </c>
      <c r="BZ399" s="13">
        <f t="shared" si="987"/>
        <v>0</v>
      </c>
      <c r="CA399" s="13">
        <f t="shared" si="988"/>
        <v>0</v>
      </c>
      <c r="CB399" s="13">
        <f t="shared" si="989"/>
        <v>0</v>
      </c>
      <c r="CC399" s="13">
        <f t="shared" si="990"/>
        <v>0</v>
      </c>
      <c r="CD399" s="13">
        <f t="shared" si="991"/>
        <v>0</v>
      </c>
      <c r="CE399" s="13">
        <f t="shared" si="992"/>
        <v>0</v>
      </c>
      <c r="CF399" s="13">
        <f t="shared" si="993"/>
        <v>0</v>
      </c>
      <c r="CG399" s="13">
        <f t="shared" si="994"/>
        <v>0</v>
      </c>
      <c r="CH399" s="13">
        <f t="shared" si="995"/>
        <v>0</v>
      </c>
      <c r="CI399" s="13">
        <f t="shared" si="996"/>
        <v>0</v>
      </c>
      <c r="CJ399" s="13">
        <f t="shared" si="997"/>
        <v>0</v>
      </c>
      <c r="CK399" s="13">
        <f t="shared" si="998"/>
        <v>0</v>
      </c>
      <c r="CL399" s="13">
        <f t="shared" si="999"/>
        <v>0</v>
      </c>
      <c r="CM399" s="13">
        <f t="shared" si="1000"/>
        <v>0</v>
      </c>
      <c r="CN399" s="13">
        <f t="shared" si="1001"/>
        <v>0</v>
      </c>
      <c r="CO399" s="13">
        <f t="shared" si="1002"/>
        <v>0</v>
      </c>
      <c r="CP399" s="13">
        <f t="shared" si="1003"/>
        <v>0</v>
      </c>
      <c r="CQ399" s="13">
        <f t="shared" si="1004"/>
        <v>0</v>
      </c>
      <c r="CR399" s="13">
        <f t="shared" si="1005"/>
        <v>0</v>
      </c>
      <c r="CS399" s="13">
        <f t="shared" si="1006"/>
        <v>0</v>
      </c>
      <c r="CT399" s="13">
        <f t="shared" si="1007"/>
        <v>0</v>
      </c>
      <c r="CU399" s="13">
        <f t="shared" si="1008"/>
        <v>0</v>
      </c>
      <c r="CV399" s="13">
        <f t="shared" si="1009"/>
        <v>0</v>
      </c>
      <c r="CW399" s="13">
        <f t="shared" si="1010"/>
        <v>0</v>
      </c>
      <c r="CX399" s="13">
        <f t="shared" si="1011"/>
        <v>0</v>
      </c>
      <c r="CY399" s="13">
        <f t="shared" si="1012"/>
        <v>0</v>
      </c>
      <c r="CZ399" s="13">
        <f t="shared" si="1013"/>
        <v>0</v>
      </c>
      <c r="DA399" s="13">
        <f t="shared" si="1014"/>
        <v>0</v>
      </c>
      <c r="DB399" s="13"/>
      <c r="DC399" s="13"/>
      <c r="DD399" s="13"/>
      <c r="DE399" s="13"/>
      <c r="DF399" s="13"/>
      <c r="DG399" s="13"/>
      <c r="DH399" s="13"/>
      <c r="DI399" s="13"/>
      <c r="DJ399" s="13"/>
      <c r="DK399" s="13"/>
      <c r="DL399" s="13"/>
      <c r="DM399" s="13"/>
      <c r="DN399" s="13"/>
      <c r="DO399" s="13"/>
      <c r="DP399" s="13"/>
      <c r="DQ399" s="13"/>
      <c r="DR399" s="13"/>
      <c r="DS399" s="13"/>
      <c r="DT399" s="13"/>
      <c r="DU399" s="13"/>
      <c r="DV399" s="13"/>
      <c r="DW399" s="13"/>
      <c r="DX399" s="13"/>
      <c r="DY399" s="13"/>
      <c r="DZ399" s="13"/>
      <c r="EA399" s="13"/>
      <c r="EB399" s="13"/>
      <c r="EC399" s="13"/>
      <c r="ED399" s="13"/>
      <c r="EE399" s="13"/>
      <c r="EF399" s="13"/>
      <c r="EG399" s="13"/>
      <c r="EH399" s="13"/>
      <c r="EI399" s="13"/>
      <c r="EJ399" s="13"/>
      <c r="EK399" s="13"/>
      <c r="EL399" s="13"/>
      <c r="EM399" s="13"/>
      <c r="EN399" s="13"/>
      <c r="EO399" s="13"/>
      <c r="EP399" s="13"/>
      <c r="EQ399" s="13"/>
      <c r="ER399" s="13"/>
      <c r="ES399" s="13"/>
      <c r="ET399" s="13"/>
      <c r="EU399" s="13"/>
      <c r="EV399" s="13"/>
      <c r="EW399" s="13"/>
      <c r="EX399" s="13"/>
      <c r="EY399" s="13"/>
      <c r="EZ399" s="13"/>
      <c r="FA399" s="13"/>
      <c r="FB399" s="13"/>
      <c r="FC399" s="13"/>
      <c r="FD399" s="13"/>
      <c r="FE399" s="13"/>
      <c r="FF399" s="13"/>
      <c r="FG399" s="13"/>
      <c r="FH399" s="13"/>
      <c r="FI399" s="13"/>
      <c r="FJ399" s="13"/>
      <c r="FK399" s="13"/>
      <c r="FL399" s="13"/>
      <c r="FM399" s="13"/>
      <c r="FN399" s="13"/>
      <c r="FO399" s="13"/>
      <c r="FP399" s="13"/>
      <c r="FQ399" s="13"/>
      <c r="FR399" s="13"/>
      <c r="FS399" s="13"/>
      <c r="FT399" s="13"/>
      <c r="FU399" s="13"/>
      <c r="FV399" s="13"/>
      <c r="FW399" s="13"/>
      <c r="FX399" s="13"/>
      <c r="FY399" s="13"/>
      <c r="FZ399" s="13"/>
      <c r="GA399" s="13"/>
      <c r="GB399" s="13"/>
      <c r="GC399" s="13"/>
      <c r="GD399" s="13"/>
      <c r="GE399" s="13"/>
      <c r="GF399" s="13"/>
      <c r="GG399" s="13"/>
      <c r="GH399" s="30">
        <f t="shared" si="1015"/>
        <v>1</v>
      </c>
    </row>
    <row r="400" spans="1:190">
      <c r="A400" s="2">
        <f>'database including 834 studies'!A400</f>
        <v>399</v>
      </c>
      <c r="B400" s="2">
        <f>'database including 834 studies'!J400</f>
        <v>1</v>
      </c>
      <c r="C400" s="2">
        <f>'database including 834 studies'!K400</f>
        <v>2</v>
      </c>
      <c r="D400" s="2">
        <f>'database including 834 studies'!L400</f>
        <v>0</v>
      </c>
      <c r="E400" s="2">
        <f>'database including 834 studies'!M400</f>
        <v>1</v>
      </c>
      <c r="F400" s="2">
        <f>'database including 834 studies'!N400</f>
        <v>0</v>
      </c>
      <c r="G400" s="2">
        <f>'database including 834 studies'!O400</f>
        <v>1</v>
      </c>
      <c r="H400" s="2">
        <f>'database including 834 studies'!P400</f>
        <v>0</v>
      </c>
      <c r="I400" s="2">
        <f>'database including 834 studies'!Q400</f>
        <v>0</v>
      </c>
      <c r="J400" s="2">
        <f>'database including 834 studies'!R400</f>
        <v>2021</v>
      </c>
      <c r="V400" s="13">
        <f t="shared" si="931"/>
        <v>0</v>
      </c>
      <c r="W400" s="13">
        <f t="shared" si="932"/>
        <v>0</v>
      </c>
      <c r="X400" s="13">
        <f t="shared" si="933"/>
        <v>0</v>
      </c>
      <c r="Y400" s="13">
        <f t="shared" si="934"/>
        <v>0</v>
      </c>
      <c r="Z400" s="13">
        <f t="shared" si="935"/>
        <v>0</v>
      </c>
      <c r="AA400" s="13">
        <f t="shared" si="936"/>
        <v>0</v>
      </c>
      <c r="AB400" s="13">
        <f t="shared" si="937"/>
        <v>0</v>
      </c>
      <c r="AC400" s="13">
        <f t="shared" si="938"/>
        <v>0</v>
      </c>
      <c r="AD400" s="13">
        <f t="shared" si="939"/>
        <v>0</v>
      </c>
      <c r="AE400" s="13">
        <f t="shared" si="940"/>
        <v>0</v>
      </c>
      <c r="AF400" s="13">
        <f t="shared" si="941"/>
        <v>0</v>
      </c>
      <c r="AG400" s="13">
        <f t="shared" si="942"/>
        <v>0</v>
      </c>
      <c r="AH400" s="13">
        <f t="shared" si="943"/>
        <v>0</v>
      </c>
      <c r="AI400" s="13">
        <f t="shared" si="944"/>
        <v>0</v>
      </c>
      <c r="AJ400" s="13">
        <f t="shared" si="945"/>
        <v>0</v>
      </c>
      <c r="AK400" s="13">
        <f t="shared" si="946"/>
        <v>0</v>
      </c>
      <c r="AL400" s="13">
        <f t="shared" si="947"/>
        <v>0</v>
      </c>
      <c r="AM400" s="13">
        <f t="shared" si="948"/>
        <v>0</v>
      </c>
      <c r="AN400" s="13">
        <f t="shared" si="949"/>
        <v>0</v>
      </c>
      <c r="AO400" s="13">
        <f t="shared" si="950"/>
        <v>0</v>
      </c>
      <c r="AP400" s="13">
        <f t="shared" si="951"/>
        <v>0</v>
      </c>
      <c r="AQ400" s="13">
        <f t="shared" si="952"/>
        <v>0</v>
      </c>
      <c r="AR400" s="13">
        <f t="shared" si="953"/>
        <v>0</v>
      </c>
      <c r="AS400" s="13">
        <f t="shared" si="954"/>
        <v>0</v>
      </c>
      <c r="AT400" s="13">
        <f t="shared" si="955"/>
        <v>0</v>
      </c>
      <c r="AU400" s="13">
        <f t="shared" si="956"/>
        <v>0</v>
      </c>
      <c r="AV400" s="13">
        <f t="shared" si="957"/>
        <v>0</v>
      </c>
      <c r="AW400" s="13">
        <f t="shared" si="958"/>
        <v>0</v>
      </c>
      <c r="AX400" s="13">
        <f t="shared" si="959"/>
        <v>0</v>
      </c>
      <c r="AY400" s="13">
        <f t="shared" si="960"/>
        <v>0</v>
      </c>
      <c r="AZ400" s="13">
        <f t="shared" si="961"/>
        <v>0</v>
      </c>
      <c r="BA400" s="13">
        <f t="shared" si="962"/>
        <v>0</v>
      </c>
      <c r="BB400" s="13">
        <f t="shared" si="963"/>
        <v>0</v>
      </c>
      <c r="BC400" s="13">
        <f t="shared" si="964"/>
        <v>0</v>
      </c>
      <c r="BD400" s="13">
        <f t="shared" si="965"/>
        <v>1</v>
      </c>
      <c r="BE400" s="13">
        <f t="shared" si="966"/>
        <v>0</v>
      </c>
      <c r="BF400" s="13">
        <f t="shared" si="967"/>
        <v>0</v>
      </c>
      <c r="BG400" s="13">
        <f t="shared" si="968"/>
        <v>0</v>
      </c>
      <c r="BH400" s="13">
        <f t="shared" si="969"/>
        <v>0</v>
      </c>
      <c r="BI400" s="13">
        <f t="shared" si="970"/>
        <v>0</v>
      </c>
      <c r="BJ400" s="13">
        <f t="shared" si="971"/>
        <v>0</v>
      </c>
      <c r="BK400" s="13">
        <f t="shared" si="972"/>
        <v>0</v>
      </c>
      <c r="BL400" s="13">
        <f t="shared" si="973"/>
        <v>0</v>
      </c>
      <c r="BM400" s="13">
        <f t="shared" si="974"/>
        <v>0</v>
      </c>
      <c r="BN400" s="13">
        <f t="shared" si="975"/>
        <v>0</v>
      </c>
      <c r="BO400" s="13">
        <f t="shared" si="976"/>
        <v>0</v>
      </c>
      <c r="BP400" s="13">
        <f t="shared" si="977"/>
        <v>0</v>
      </c>
      <c r="BQ400" s="13">
        <f t="shared" si="978"/>
        <v>0</v>
      </c>
      <c r="BR400" s="13">
        <f t="shared" si="979"/>
        <v>0</v>
      </c>
      <c r="BS400" s="13">
        <f t="shared" si="980"/>
        <v>0</v>
      </c>
      <c r="BT400" s="13">
        <f t="shared" si="981"/>
        <v>0</v>
      </c>
      <c r="BU400" s="13">
        <f t="shared" si="982"/>
        <v>0</v>
      </c>
      <c r="BV400" s="13">
        <f t="shared" si="983"/>
        <v>0</v>
      </c>
      <c r="BW400" s="13">
        <f t="shared" si="984"/>
        <v>0</v>
      </c>
      <c r="BX400" s="13">
        <f t="shared" si="985"/>
        <v>0</v>
      </c>
      <c r="BY400" s="13">
        <f t="shared" si="986"/>
        <v>0</v>
      </c>
      <c r="BZ400" s="13">
        <f t="shared" si="987"/>
        <v>0</v>
      </c>
      <c r="CA400" s="13">
        <f t="shared" si="988"/>
        <v>0</v>
      </c>
      <c r="CB400" s="13">
        <f t="shared" si="989"/>
        <v>0</v>
      </c>
      <c r="CC400" s="13">
        <f t="shared" si="990"/>
        <v>0</v>
      </c>
      <c r="CD400" s="13">
        <f t="shared" si="991"/>
        <v>0</v>
      </c>
      <c r="CE400" s="13">
        <f t="shared" si="992"/>
        <v>0</v>
      </c>
      <c r="CF400" s="13">
        <f t="shared" si="993"/>
        <v>0</v>
      </c>
      <c r="CG400" s="13">
        <f t="shared" si="994"/>
        <v>0</v>
      </c>
      <c r="CH400" s="13">
        <f t="shared" si="995"/>
        <v>0</v>
      </c>
      <c r="CI400" s="13">
        <f t="shared" si="996"/>
        <v>0</v>
      </c>
      <c r="CJ400" s="13">
        <f t="shared" si="997"/>
        <v>0</v>
      </c>
      <c r="CK400" s="13">
        <f t="shared" si="998"/>
        <v>0</v>
      </c>
      <c r="CL400" s="13">
        <f t="shared" si="999"/>
        <v>0</v>
      </c>
      <c r="CM400" s="13">
        <f t="shared" si="1000"/>
        <v>0</v>
      </c>
      <c r="CN400" s="13">
        <f t="shared" si="1001"/>
        <v>0</v>
      </c>
      <c r="CO400" s="13">
        <f t="shared" si="1002"/>
        <v>0</v>
      </c>
      <c r="CP400" s="13">
        <f t="shared" si="1003"/>
        <v>0</v>
      </c>
      <c r="CQ400" s="13">
        <f t="shared" si="1004"/>
        <v>0</v>
      </c>
      <c r="CR400" s="13">
        <f t="shared" si="1005"/>
        <v>0</v>
      </c>
      <c r="CS400" s="13">
        <f t="shared" si="1006"/>
        <v>0</v>
      </c>
      <c r="CT400" s="13">
        <f t="shared" si="1007"/>
        <v>0</v>
      </c>
      <c r="CU400" s="13">
        <f t="shared" si="1008"/>
        <v>0</v>
      </c>
      <c r="CV400" s="13">
        <f t="shared" si="1009"/>
        <v>0</v>
      </c>
      <c r="CW400" s="13">
        <f t="shared" si="1010"/>
        <v>0</v>
      </c>
      <c r="CX400" s="13">
        <f t="shared" si="1011"/>
        <v>0</v>
      </c>
      <c r="CY400" s="13">
        <f t="shared" si="1012"/>
        <v>0</v>
      </c>
      <c r="CZ400" s="13">
        <f t="shared" si="1013"/>
        <v>0</v>
      </c>
      <c r="DA400" s="13">
        <f t="shared" si="1014"/>
        <v>0</v>
      </c>
      <c r="DB400" s="13"/>
      <c r="DC400" s="13"/>
      <c r="DD400" s="13"/>
      <c r="DE400" s="13"/>
      <c r="DF400" s="13"/>
      <c r="DG400" s="13"/>
      <c r="DH400" s="13"/>
      <c r="DI400" s="13"/>
      <c r="DJ400" s="13"/>
      <c r="DK400" s="13"/>
      <c r="DL400" s="13"/>
      <c r="DM400" s="13"/>
      <c r="DN400" s="13"/>
      <c r="DO400" s="13"/>
      <c r="DP400" s="13"/>
      <c r="DQ400" s="13"/>
      <c r="DR400" s="13"/>
      <c r="DS400" s="13"/>
      <c r="DT400" s="13"/>
      <c r="DU400" s="13"/>
      <c r="DV400" s="13"/>
      <c r="DW400" s="13"/>
      <c r="DX400" s="13"/>
      <c r="DY400" s="13"/>
      <c r="DZ400" s="13"/>
      <c r="EA400" s="13"/>
      <c r="EB400" s="13"/>
      <c r="EC400" s="13"/>
      <c r="ED400" s="13"/>
      <c r="EE400" s="13"/>
      <c r="EF400" s="13"/>
      <c r="EG400" s="13"/>
      <c r="EH400" s="13"/>
      <c r="EI400" s="13"/>
      <c r="EJ400" s="13"/>
      <c r="EK400" s="13"/>
      <c r="EL400" s="13"/>
      <c r="EM400" s="13"/>
      <c r="EN400" s="13"/>
      <c r="EO400" s="13"/>
      <c r="EP400" s="13"/>
      <c r="EQ400" s="13"/>
      <c r="ER400" s="13"/>
      <c r="ES400" s="13"/>
      <c r="ET400" s="13"/>
      <c r="EU400" s="13"/>
      <c r="EV400" s="13"/>
      <c r="EW400" s="13"/>
      <c r="EX400" s="13"/>
      <c r="EY400" s="13"/>
      <c r="EZ400" s="13"/>
      <c r="FA400" s="13"/>
      <c r="FB400" s="13"/>
      <c r="FC400" s="13"/>
      <c r="FD400" s="13"/>
      <c r="FE400" s="13"/>
      <c r="FF400" s="13"/>
      <c r="FG400" s="13"/>
      <c r="FH400" s="13"/>
      <c r="FI400" s="13"/>
      <c r="FJ400" s="13"/>
      <c r="FK400" s="13"/>
      <c r="FL400" s="13"/>
      <c r="FM400" s="13"/>
      <c r="FN400" s="13"/>
      <c r="FO400" s="13"/>
      <c r="FP400" s="13"/>
      <c r="FQ400" s="13"/>
      <c r="FR400" s="13"/>
      <c r="FS400" s="13"/>
      <c r="FT400" s="13"/>
      <c r="FU400" s="13"/>
      <c r="FV400" s="13"/>
      <c r="FW400" s="13"/>
      <c r="FX400" s="13"/>
      <c r="FY400" s="13"/>
      <c r="FZ400" s="13"/>
      <c r="GA400" s="13"/>
      <c r="GB400" s="13"/>
      <c r="GC400" s="13"/>
      <c r="GD400" s="13"/>
      <c r="GE400" s="13"/>
      <c r="GF400" s="13"/>
      <c r="GG400" s="13"/>
      <c r="GH400" s="30">
        <f t="shared" si="1015"/>
        <v>1</v>
      </c>
    </row>
    <row r="401" spans="1:190">
      <c r="A401" s="2">
        <f>'database including 834 studies'!A401</f>
        <v>400</v>
      </c>
      <c r="B401" s="2">
        <f>'database including 834 studies'!J401</f>
        <v>1</v>
      </c>
      <c r="C401" s="2">
        <f>'database including 834 studies'!K401</f>
        <v>2</v>
      </c>
      <c r="D401" s="2">
        <f>'database including 834 studies'!L401</f>
        <v>1</v>
      </c>
      <c r="E401" s="2">
        <f>'database including 834 studies'!M401</f>
        <v>1</v>
      </c>
      <c r="F401" s="2">
        <f>'database including 834 studies'!N401</f>
        <v>0</v>
      </c>
      <c r="G401" s="2">
        <f>'database including 834 studies'!O401</f>
        <v>0</v>
      </c>
      <c r="H401" s="2">
        <f>'database including 834 studies'!P401</f>
        <v>0</v>
      </c>
      <c r="I401" s="2">
        <f>'database including 834 studies'!Q401</f>
        <v>0</v>
      </c>
      <c r="J401" s="2">
        <f>'database including 834 studies'!R401</f>
        <v>2020</v>
      </c>
      <c r="V401" s="13">
        <f t="shared" si="931"/>
        <v>0</v>
      </c>
      <c r="W401" s="13">
        <f t="shared" si="932"/>
        <v>0</v>
      </c>
      <c r="X401" s="13">
        <f t="shared" si="933"/>
        <v>0</v>
      </c>
      <c r="Y401" s="13">
        <f t="shared" si="934"/>
        <v>0</v>
      </c>
      <c r="Z401" s="13">
        <f t="shared" si="935"/>
        <v>0</v>
      </c>
      <c r="AA401" s="13">
        <f t="shared" si="936"/>
        <v>0</v>
      </c>
      <c r="AB401" s="13">
        <f t="shared" si="937"/>
        <v>0</v>
      </c>
      <c r="AC401" s="13">
        <f t="shared" si="938"/>
        <v>0</v>
      </c>
      <c r="AD401" s="13">
        <f t="shared" si="939"/>
        <v>0</v>
      </c>
      <c r="AE401" s="13">
        <f t="shared" si="940"/>
        <v>0</v>
      </c>
      <c r="AF401" s="13">
        <f t="shared" si="941"/>
        <v>0</v>
      </c>
      <c r="AG401" s="13">
        <f t="shared" si="942"/>
        <v>0</v>
      </c>
      <c r="AH401" s="13">
        <f t="shared" si="943"/>
        <v>0</v>
      </c>
      <c r="AI401" s="13">
        <f t="shared" si="944"/>
        <v>0</v>
      </c>
      <c r="AJ401" s="13">
        <f t="shared" si="945"/>
        <v>0</v>
      </c>
      <c r="AK401" s="13">
        <f t="shared" si="946"/>
        <v>0</v>
      </c>
      <c r="AL401" s="13">
        <f t="shared" si="947"/>
        <v>0</v>
      </c>
      <c r="AM401" s="13">
        <f t="shared" si="948"/>
        <v>0</v>
      </c>
      <c r="AN401" s="13">
        <f t="shared" si="949"/>
        <v>0</v>
      </c>
      <c r="AO401" s="13">
        <f t="shared" si="950"/>
        <v>0</v>
      </c>
      <c r="AP401" s="13">
        <f t="shared" si="951"/>
        <v>0</v>
      </c>
      <c r="AQ401" s="13">
        <f t="shared" si="952"/>
        <v>0</v>
      </c>
      <c r="AR401" s="13">
        <f t="shared" si="953"/>
        <v>0</v>
      </c>
      <c r="AS401" s="13">
        <f t="shared" si="954"/>
        <v>0</v>
      </c>
      <c r="AT401" s="13">
        <f t="shared" si="955"/>
        <v>0</v>
      </c>
      <c r="AU401" s="13">
        <f t="shared" si="956"/>
        <v>0</v>
      </c>
      <c r="AV401" s="13">
        <f t="shared" si="957"/>
        <v>0</v>
      </c>
      <c r="AW401" s="13">
        <f t="shared" si="958"/>
        <v>0</v>
      </c>
      <c r="AX401" s="13">
        <f t="shared" si="959"/>
        <v>0</v>
      </c>
      <c r="AY401" s="13">
        <f t="shared" si="960"/>
        <v>0</v>
      </c>
      <c r="AZ401" s="13">
        <f t="shared" si="961"/>
        <v>0</v>
      </c>
      <c r="BA401" s="13">
        <f t="shared" si="962"/>
        <v>0</v>
      </c>
      <c r="BB401" s="13">
        <f t="shared" si="963"/>
        <v>0</v>
      </c>
      <c r="BC401" s="13">
        <f t="shared" si="964"/>
        <v>1</v>
      </c>
      <c r="BD401" s="13">
        <f t="shared" si="965"/>
        <v>0</v>
      </c>
      <c r="BE401" s="13">
        <f t="shared" si="966"/>
        <v>0</v>
      </c>
      <c r="BF401" s="13">
        <f t="shared" si="967"/>
        <v>0</v>
      </c>
      <c r="BG401" s="13">
        <f t="shared" si="968"/>
        <v>0</v>
      </c>
      <c r="BH401" s="13">
        <f t="shared" si="969"/>
        <v>0</v>
      </c>
      <c r="BI401" s="13">
        <f t="shared" si="970"/>
        <v>0</v>
      </c>
      <c r="BJ401" s="13">
        <f t="shared" si="971"/>
        <v>0</v>
      </c>
      <c r="BK401" s="13">
        <f t="shared" si="972"/>
        <v>0</v>
      </c>
      <c r="BL401" s="13">
        <f t="shared" si="973"/>
        <v>0</v>
      </c>
      <c r="BM401" s="13">
        <f t="shared" si="974"/>
        <v>0</v>
      </c>
      <c r="BN401" s="13">
        <f t="shared" si="975"/>
        <v>0</v>
      </c>
      <c r="BO401" s="13">
        <f t="shared" si="976"/>
        <v>0</v>
      </c>
      <c r="BP401" s="13">
        <f t="shared" si="977"/>
        <v>0</v>
      </c>
      <c r="BQ401" s="13">
        <f t="shared" si="978"/>
        <v>0</v>
      </c>
      <c r="BR401" s="13">
        <f t="shared" si="979"/>
        <v>0</v>
      </c>
      <c r="BS401" s="13">
        <f t="shared" si="980"/>
        <v>0</v>
      </c>
      <c r="BT401" s="13">
        <f t="shared" si="981"/>
        <v>0</v>
      </c>
      <c r="BU401" s="13">
        <f t="shared" si="982"/>
        <v>0</v>
      </c>
      <c r="BV401" s="13">
        <f t="shared" si="983"/>
        <v>0</v>
      </c>
      <c r="BW401" s="13">
        <f t="shared" si="984"/>
        <v>0</v>
      </c>
      <c r="BX401" s="13">
        <f t="shared" si="985"/>
        <v>0</v>
      </c>
      <c r="BY401" s="13">
        <f t="shared" si="986"/>
        <v>0</v>
      </c>
      <c r="BZ401" s="13">
        <f t="shared" si="987"/>
        <v>0</v>
      </c>
      <c r="CA401" s="13">
        <f t="shared" si="988"/>
        <v>0</v>
      </c>
      <c r="CB401" s="13">
        <f t="shared" si="989"/>
        <v>0</v>
      </c>
      <c r="CC401" s="13">
        <f t="shared" si="990"/>
        <v>0</v>
      </c>
      <c r="CD401" s="13">
        <f t="shared" si="991"/>
        <v>0</v>
      </c>
      <c r="CE401" s="13">
        <f t="shared" si="992"/>
        <v>0</v>
      </c>
      <c r="CF401" s="13">
        <f t="shared" si="993"/>
        <v>0</v>
      </c>
      <c r="CG401" s="13">
        <f t="shared" si="994"/>
        <v>0</v>
      </c>
      <c r="CH401" s="13">
        <f t="shared" si="995"/>
        <v>0</v>
      </c>
      <c r="CI401" s="13">
        <f t="shared" si="996"/>
        <v>0</v>
      </c>
      <c r="CJ401" s="13">
        <f t="shared" si="997"/>
        <v>0</v>
      </c>
      <c r="CK401" s="13">
        <f t="shared" si="998"/>
        <v>0</v>
      </c>
      <c r="CL401" s="13">
        <f t="shared" si="999"/>
        <v>0</v>
      </c>
      <c r="CM401" s="13">
        <f t="shared" si="1000"/>
        <v>0</v>
      </c>
      <c r="CN401" s="13">
        <f t="shared" si="1001"/>
        <v>0</v>
      </c>
      <c r="CO401" s="13">
        <f t="shared" si="1002"/>
        <v>0</v>
      </c>
      <c r="CP401" s="13">
        <f t="shared" si="1003"/>
        <v>0</v>
      </c>
      <c r="CQ401" s="13">
        <f t="shared" si="1004"/>
        <v>0</v>
      </c>
      <c r="CR401" s="13">
        <f t="shared" si="1005"/>
        <v>0</v>
      </c>
      <c r="CS401" s="13">
        <f t="shared" si="1006"/>
        <v>0</v>
      </c>
      <c r="CT401" s="13">
        <f t="shared" si="1007"/>
        <v>0</v>
      </c>
      <c r="CU401" s="13">
        <f t="shared" si="1008"/>
        <v>0</v>
      </c>
      <c r="CV401" s="13">
        <f t="shared" si="1009"/>
        <v>0</v>
      </c>
      <c r="CW401" s="13">
        <f t="shared" si="1010"/>
        <v>0</v>
      </c>
      <c r="CX401" s="13">
        <f t="shared" si="1011"/>
        <v>0</v>
      </c>
      <c r="CY401" s="13">
        <f t="shared" si="1012"/>
        <v>0</v>
      </c>
      <c r="CZ401" s="13">
        <f t="shared" si="1013"/>
        <v>0</v>
      </c>
      <c r="DA401" s="13">
        <f t="shared" si="1014"/>
        <v>0</v>
      </c>
      <c r="DB401" s="13"/>
      <c r="DC401" s="13"/>
      <c r="DD401" s="13"/>
      <c r="DE401" s="13"/>
      <c r="DF401" s="13"/>
      <c r="DG401" s="13"/>
      <c r="DH401" s="13"/>
      <c r="DI401" s="13"/>
      <c r="DJ401" s="13"/>
      <c r="DK401" s="13"/>
      <c r="DL401" s="13"/>
      <c r="DM401" s="13"/>
      <c r="DN401" s="13"/>
      <c r="DO401" s="13"/>
      <c r="DP401" s="13"/>
      <c r="DQ401" s="13"/>
      <c r="DR401" s="13"/>
      <c r="DS401" s="13"/>
      <c r="DT401" s="13"/>
      <c r="DU401" s="13"/>
      <c r="DV401" s="13"/>
      <c r="DW401" s="13"/>
      <c r="DX401" s="13"/>
      <c r="DY401" s="13"/>
      <c r="DZ401" s="13"/>
      <c r="EA401" s="13"/>
      <c r="EB401" s="13"/>
      <c r="EC401" s="13"/>
      <c r="ED401" s="13"/>
      <c r="EE401" s="13"/>
      <c r="EF401" s="13"/>
      <c r="EG401" s="13"/>
      <c r="EH401" s="13"/>
      <c r="EI401" s="13"/>
      <c r="EJ401" s="13"/>
      <c r="EK401" s="13"/>
      <c r="EL401" s="13"/>
      <c r="EM401" s="13"/>
      <c r="EN401" s="13"/>
      <c r="EO401" s="13"/>
      <c r="EP401" s="13"/>
      <c r="EQ401" s="13"/>
      <c r="ER401" s="13"/>
      <c r="ES401" s="13"/>
      <c r="ET401" s="13"/>
      <c r="EU401" s="13"/>
      <c r="EV401" s="13"/>
      <c r="EW401" s="13"/>
      <c r="EX401" s="13"/>
      <c r="EY401" s="13"/>
      <c r="EZ401" s="13"/>
      <c r="FA401" s="13"/>
      <c r="FB401" s="13"/>
      <c r="FC401" s="13"/>
      <c r="FD401" s="13"/>
      <c r="FE401" s="13"/>
      <c r="FF401" s="13"/>
      <c r="FG401" s="13"/>
      <c r="FH401" s="13"/>
      <c r="FI401" s="13"/>
      <c r="FJ401" s="13"/>
      <c r="FK401" s="13"/>
      <c r="FL401" s="13"/>
      <c r="FM401" s="13"/>
      <c r="FN401" s="13"/>
      <c r="FO401" s="13"/>
      <c r="FP401" s="13"/>
      <c r="FQ401" s="13"/>
      <c r="FR401" s="13"/>
      <c r="FS401" s="13"/>
      <c r="FT401" s="13"/>
      <c r="FU401" s="13"/>
      <c r="FV401" s="13"/>
      <c r="FW401" s="13"/>
      <c r="FX401" s="13"/>
      <c r="FY401" s="13"/>
      <c r="FZ401" s="13"/>
      <c r="GA401" s="13"/>
      <c r="GB401" s="13"/>
      <c r="GC401" s="13"/>
      <c r="GD401" s="13"/>
      <c r="GE401" s="13"/>
      <c r="GF401" s="13"/>
      <c r="GG401" s="13"/>
      <c r="GH401" s="30">
        <f t="shared" si="1015"/>
        <v>1</v>
      </c>
    </row>
    <row r="402" spans="1:190">
      <c r="A402" s="2">
        <f>'database including 834 studies'!A402</f>
        <v>401</v>
      </c>
      <c r="B402" s="2">
        <f>'database including 834 studies'!J402</f>
        <v>1</v>
      </c>
      <c r="C402" s="2">
        <f>'database including 834 studies'!K402</f>
        <v>2</v>
      </c>
      <c r="D402" s="2">
        <f>'database including 834 studies'!L402</f>
        <v>1</v>
      </c>
      <c r="E402" s="2">
        <f>'database including 834 studies'!M402</f>
        <v>1</v>
      </c>
      <c r="F402" s="2">
        <f>'database including 834 studies'!N402</f>
        <v>0</v>
      </c>
      <c r="G402" s="2">
        <f>'database including 834 studies'!O402</f>
        <v>0</v>
      </c>
      <c r="H402" s="2">
        <f>'database including 834 studies'!P402</f>
        <v>0</v>
      </c>
      <c r="I402" s="2">
        <f>'database including 834 studies'!Q402</f>
        <v>0</v>
      </c>
      <c r="J402" s="2">
        <f>'database including 834 studies'!R402</f>
        <v>2022</v>
      </c>
      <c r="V402" s="13">
        <f t="shared" si="931"/>
        <v>0</v>
      </c>
      <c r="W402" s="13">
        <f t="shared" si="932"/>
        <v>0</v>
      </c>
      <c r="X402" s="13">
        <f t="shared" si="933"/>
        <v>0</v>
      </c>
      <c r="Y402" s="13">
        <f t="shared" si="934"/>
        <v>0</v>
      </c>
      <c r="Z402" s="13">
        <f t="shared" si="935"/>
        <v>0</v>
      </c>
      <c r="AA402" s="13">
        <f t="shared" si="936"/>
        <v>0</v>
      </c>
      <c r="AB402" s="13">
        <f t="shared" si="937"/>
        <v>0</v>
      </c>
      <c r="AC402" s="13">
        <f t="shared" si="938"/>
        <v>0</v>
      </c>
      <c r="AD402" s="13">
        <f t="shared" si="939"/>
        <v>0</v>
      </c>
      <c r="AE402" s="13">
        <f t="shared" si="940"/>
        <v>0</v>
      </c>
      <c r="AF402" s="13">
        <f t="shared" si="941"/>
        <v>0</v>
      </c>
      <c r="AG402" s="13">
        <f t="shared" si="942"/>
        <v>0</v>
      </c>
      <c r="AH402" s="13">
        <f t="shared" si="943"/>
        <v>0</v>
      </c>
      <c r="AI402" s="13">
        <f t="shared" si="944"/>
        <v>0</v>
      </c>
      <c r="AJ402" s="13">
        <f t="shared" si="945"/>
        <v>0</v>
      </c>
      <c r="AK402" s="13">
        <f t="shared" si="946"/>
        <v>0</v>
      </c>
      <c r="AL402" s="13">
        <f t="shared" si="947"/>
        <v>0</v>
      </c>
      <c r="AM402" s="13">
        <f t="shared" si="948"/>
        <v>0</v>
      </c>
      <c r="AN402" s="13">
        <f t="shared" si="949"/>
        <v>0</v>
      </c>
      <c r="AO402" s="13">
        <f t="shared" si="950"/>
        <v>0</v>
      </c>
      <c r="AP402" s="13">
        <f t="shared" si="951"/>
        <v>0</v>
      </c>
      <c r="AQ402" s="13">
        <f t="shared" si="952"/>
        <v>0</v>
      </c>
      <c r="AR402" s="13">
        <f t="shared" si="953"/>
        <v>0</v>
      </c>
      <c r="AS402" s="13">
        <f t="shared" si="954"/>
        <v>0</v>
      </c>
      <c r="AT402" s="13">
        <f t="shared" si="955"/>
        <v>0</v>
      </c>
      <c r="AU402" s="13">
        <f t="shared" si="956"/>
        <v>0</v>
      </c>
      <c r="AV402" s="13">
        <f t="shared" si="957"/>
        <v>0</v>
      </c>
      <c r="AW402" s="13">
        <f t="shared" si="958"/>
        <v>0</v>
      </c>
      <c r="AX402" s="13">
        <f t="shared" si="959"/>
        <v>0</v>
      </c>
      <c r="AY402" s="13">
        <f t="shared" si="960"/>
        <v>0</v>
      </c>
      <c r="AZ402" s="13">
        <f t="shared" si="961"/>
        <v>0</v>
      </c>
      <c r="BA402" s="13">
        <f t="shared" si="962"/>
        <v>0</v>
      </c>
      <c r="BB402" s="13">
        <f t="shared" si="963"/>
        <v>0</v>
      </c>
      <c r="BC402" s="13">
        <f t="shared" si="964"/>
        <v>0</v>
      </c>
      <c r="BD402" s="13">
        <f t="shared" si="965"/>
        <v>0</v>
      </c>
      <c r="BE402" s="13">
        <f t="shared" si="966"/>
        <v>1</v>
      </c>
      <c r="BF402" s="13">
        <f t="shared" si="967"/>
        <v>0</v>
      </c>
      <c r="BG402" s="13">
        <f t="shared" si="968"/>
        <v>0</v>
      </c>
      <c r="BH402" s="13">
        <f t="shared" si="969"/>
        <v>0</v>
      </c>
      <c r="BI402" s="13">
        <f t="shared" si="970"/>
        <v>0</v>
      </c>
      <c r="BJ402" s="13">
        <f t="shared" si="971"/>
        <v>0</v>
      </c>
      <c r="BK402" s="13">
        <f t="shared" si="972"/>
        <v>0</v>
      </c>
      <c r="BL402" s="13">
        <f t="shared" si="973"/>
        <v>0</v>
      </c>
      <c r="BM402" s="13">
        <f t="shared" si="974"/>
        <v>0</v>
      </c>
      <c r="BN402" s="13">
        <f t="shared" si="975"/>
        <v>0</v>
      </c>
      <c r="BO402" s="13">
        <f t="shared" si="976"/>
        <v>0</v>
      </c>
      <c r="BP402" s="13">
        <f t="shared" si="977"/>
        <v>0</v>
      </c>
      <c r="BQ402" s="13">
        <f t="shared" si="978"/>
        <v>0</v>
      </c>
      <c r="BR402" s="13">
        <f t="shared" si="979"/>
        <v>0</v>
      </c>
      <c r="BS402" s="13">
        <f t="shared" si="980"/>
        <v>0</v>
      </c>
      <c r="BT402" s="13">
        <f t="shared" si="981"/>
        <v>0</v>
      </c>
      <c r="BU402" s="13">
        <f t="shared" si="982"/>
        <v>0</v>
      </c>
      <c r="BV402" s="13">
        <f t="shared" si="983"/>
        <v>0</v>
      </c>
      <c r="BW402" s="13">
        <f t="shared" si="984"/>
        <v>0</v>
      </c>
      <c r="BX402" s="13">
        <f t="shared" si="985"/>
        <v>0</v>
      </c>
      <c r="BY402" s="13">
        <f t="shared" si="986"/>
        <v>0</v>
      </c>
      <c r="BZ402" s="13">
        <f t="shared" si="987"/>
        <v>0</v>
      </c>
      <c r="CA402" s="13">
        <f t="shared" si="988"/>
        <v>0</v>
      </c>
      <c r="CB402" s="13">
        <f t="shared" si="989"/>
        <v>0</v>
      </c>
      <c r="CC402" s="13">
        <f t="shared" si="990"/>
        <v>0</v>
      </c>
      <c r="CD402" s="13">
        <f t="shared" si="991"/>
        <v>0</v>
      </c>
      <c r="CE402" s="13">
        <f t="shared" si="992"/>
        <v>0</v>
      </c>
      <c r="CF402" s="13">
        <f t="shared" si="993"/>
        <v>0</v>
      </c>
      <c r="CG402" s="13">
        <f t="shared" si="994"/>
        <v>0</v>
      </c>
      <c r="CH402" s="13">
        <f t="shared" si="995"/>
        <v>0</v>
      </c>
      <c r="CI402" s="13">
        <f t="shared" si="996"/>
        <v>0</v>
      </c>
      <c r="CJ402" s="13">
        <f t="shared" si="997"/>
        <v>0</v>
      </c>
      <c r="CK402" s="13">
        <f t="shared" si="998"/>
        <v>0</v>
      </c>
      <c r="CL402" s="13">
        <f t="shared" si="999"/>
        <v>0</v>
      </c>
      <c r="CM402" s="13">
        <f t="shared" si="1000"/>
        <v>0</v>
      </c>
      <c r="CN402" s="13">
        <f t="shared" si="1001"/>
        <v>0</v>
      </c>
      <c r="CO402" s="13">
        <f t="shared" si="1002"/>
        <v>0</v>
      </c>
      <c r="CP402" s="13">
        <f t="shared" si="1003"/>
        <v>0</v>
      </c>
      <c r="CQ402" s="13">
        <f t="shared" si="1004"/>
        <v>0</v>
      </c>
      <c r="CR402" s="13">
        <f t="shared" si="1005"/>
        <v>0</v>
      </c>
      <c r="CS402" s="13">
        <f t="shared" si="1006"/>
        <v>0</v>
      </c>
      <c r="CT402" s="13">
        <f t="shared" si="1007"/>
        <v>0</v>
      </c>
      <c r="CU402" s="13">
        <f t="shared" si="1008"/>
        <v>0</v>
      </c>
      <c r="CV402" s="13">
        <f t="shared" si="1009"/>
        <v>0</v>
      </c>
      <c r="CW402" s="13">
        <f t="shared" si="1010"/>
        <v>0</v>
      </c>
      <c r="CX402" s="13">
        <f t="shared" si="1011"/>
        <v>0</v>
      </c>
      <c r="CY402" s="13">
        <f t="shared" si="1012"/>
        <v>0</v>
      </c>
      <c r="CZ402" s="13">
        <f t="shared" si="1013"/>
        <v>0</v>
      </c>
      <c r="DA402" s="13">
        <f t="shared" si="1014"/>
        <v>0</v>
      </c>
      <c r="DB402" s="13"/>
      <c r="DC402" s="13"/>
      <c r="DD402" s="13"/>
      <c r="DE402" s="13"/>
      <c r="DF402" s="13"/>
      <c r="DG402" s="13"/>
      <c r="DH402" s="13"/>
      <c r="DI402" s="13"/>
      <c r="DJ402" s="13"/>
      <c r="DK402" s="13"/>
      <c r="DL402" s="13"/>
      <c r="DM402" s="13"/>
      <c r="DN402" s="13"/>
      <c r="DO402" s="13"/>
      <c r="DP402" s="13"/>
      <c r="DQ402" s="13"/>
      <c r="DR402" s="13"/>
      <c r="DS402" s="13"/>
      <c r="DT402" s="13"/>
      <c r="DU402" s="13"/>
      <c r="DV402" s="13"/>
      <c r="DW402" s="13"/>
      <c r="DX402" s="13"/>
      <c r="DY402" s="13"/>
      <c r="DZ402" s="13"/>
      <c r="EA402" s="13"/>
      <c r="EB402" s="13"/>
      <c r="EC402" s="13"/>
      <c r="ED402" s="13"/>
      <c r="EE402" s="13"/>
      <c r="EF402" s="13"/>
      <c r="EG402" s="13"/>
      <c r="EH402" s="13"/>
      <c r="EI402" s="13"/>
      <c r="EJ402" s="13"/>
      <c r="EK402" s="13"/>
      <c r="EL402" s="13"/>
      <c r="EM402" s="13"/>
      <c r="EN402" s="13"/>
      <c r="EO402" s="13"/>
      <c r="EP402" s="13"/>
      <c r="EQ402" s="13"/>
      <c r="ER402" s="13"/>
      <c r="ES402" s="13"/>
      <c r="ET402" s="13"/>
      <c r="EU402" s="13"/>
      <c r="EV402" s="13"/>
      <c r="EW402" s="13"/>
      <c r="EX402" s="13"/>
      <c r="EY402" s="13"/>
      <c r="EZ402" s="13"/>
      <c r="FA402" s="13"/>
      <c r="FB402" s="13"/>
      <c r="FC402" s="13"/>
      <c r="FD402" s="13"/>
      <c r="FE402" s="13"/>
      <c r="FF402" s="13"/>
      <c r="FG402" s="13"/>
      <c r="FH402" s="13"/>
      <c r="FI402" s="13"/>
      <c r="FJ402" s="13"/>
      <c r="FK402" s="13"/>
      <c r="FL402" s="13"/>
      <c r="FM402" s="13"/>
      <c r="FN402" s="13"/>
      <c r="FO402" s="13"/>
      <c r="FP402" s="13"/>
      <c r="FQ402" s="13"/>
      <c r="FR402" s="13"/>
      <c r="FS402" s="13"/>
      <c r="FT402" s="13"/>
      <c r="FU402" s="13"/>
      <c r="FV402" s="13"/>
      <c r="FW402" s="13"/>
      <c r="FX402" s="13"/>
      <c r="FY402" s="13"/>
      <c r="FZ402" s="13"/>
      <c r="GA402" s="13"/>
      <c r="GB402" s="13"/>
      <c r="GC402" s="13"/>
      <c r="GD402" s="13"/>
      <c r="GE402" s="13"/>
      <c r="GF402" s="13"/>
      <c r="GG402" s="13"/>
      <c r="GH402" s="30">
        <f t="shared" si="1015"/>
        <v>1</v>
      </c>
    </row>
    <row r="403" spans="1:190">
      <c r="A403" s="2">
        <f>'database including 834 studies'!A403</f>
        <v>402</v>
      </c>
      <c r="B403" s="2">
        <f>'database including 834 studies'!J403</f>
        <v>1</v>
      </c>
      <c r="C403" s="2">
        <f>'database including 834 studies'!K403</f>
        <v>2</v>
      </c>
      <c r="D403" s="2">
        <f>'database including 834 studies'!L403</f>
        <v>0</v>
      </c>
      <c r="E403" s="2">
        <f>'database including 834 studies'!M403</f>
        <v>1</v>
      </c>
      <c r="F403" s="2">
        <f>'database including 834 studies'!N403</f>
        <v>1</v>
      </c>
      <c r="G403" s="2">
        <f>'database including 834 studies'!O403</f>
        <v>0</v>
      </c>
      <c r="H403" s="2">
        <f>'database including 834 studies'!P403</f>
        <v>0</v>
      </c>
      <c r="I403" s="2">
        <f>'database including 834 studies'!Q403</f>
        <v>0</v>
      </c>
      <c r="J403" s="2">
        <f>'database including 834 studies'!R403</f>
        <v>2019</v>
      </c>
      <c r="V403" s="13">
        <f t="shared" si="931"/>
        <v>0</v>
      </c>
      <c r="W403" s="13">
        <f t="shared" si="932"/>
        <v>0</v>
      </c>
      <c r="X403" s="13">
        <f t="shared" si="933"/>
        <v>0</v>
      </c>
      <c r="Y403" s="13">
        <f t="shared" si="934"/>
        <v>0</v>
      </c>
      <c r="Z403" s="13">
        <f t="shared" si="935"/>
        <v>0</v>
      </c>
      <c r="AA403" s="13">
        <f t="shared" si="936"/>
        <v>0</v>
      </c>
      <c r="AB403" s="13">
        <f t="shared" si="937"/>
        <v>0</v>
      </c>
      <c r="AC403" s="13">
        <f t="shared" si="938"/>
        <v>0</v>
      </c>
      <c r="AD403" s="13">
        <f t="shared" si="939"/>
        <v>0</v>
      </c>
      <c r="AE403" s="13">
        <f t="shared" si="940"/>
        <v>0</v>
      </c>
      <c r="AF403" s="13">
        <f t="shared" si="941"/>
        <v>0</v>
      </c>
      <c r="AG403" s="13">
        <f t="shared" si="942"/>
        <v>0</v>
      </c>
      <c r="AH403" s="13">
        <f t="shared" si="943"/>
        <v>0</v>
      </c>
      <c r="AI403" s="13">
        <f t="shared" si="944"/>
        <v>0</v>
      </c>
      <c r="AJ403" s="13">
        <f t="shared" si="945"/>
        <v>0</v>
      </c>
      <c r="AK403" s="13">
        <f t="shared" si="946"/>
        <v>0</v>
      </c>
      <c r="AL403" s="13">
        <f t="shared" si="947"/>
        <v>0</v>
      </c>
      <c r="AM403" s="13">
        <f t="shared" si="948"/>
        <v>0</v>
      </c>
      <c r="AN403" s="13">
        <f t="shared" si="949"/>
        <v>0</v>
      </c>
      <c r="AO403" s="13">
        <f t="shared" si="950"/>
        <v>0</v>
      </c>
      <c r="AP403" s="13">
        <f t="shared" si="951"/>
        <v>0</v>
      </c>
      <c r="AQ403" s="13">
        <f t="shared" si="952"/>
        <v>0</v>
      </c>
      <c r="AR403" s="13">
        <f t="shared" si="953"/>
        <v>0</v>
      </c>
      <c r="AS403" s="13">
        <f t="shared" si="954"/>
        <v>0</v>
      </c>
      <c r="AT403" s="13">
        <f t="shared" si="955"/>
        <v>0</v>
      </c>
      <c r="AU403" s="13">
        <f t="shared" si="956"/>
        <v>0</v>
      </c>
      <c r="AV403" s="13">
        <f t="shared" si="957"/>
        <v>0</v>
      </c>
      <c r="AW403" s="13">
        <f t="shared" si="958"/>
        <v>0</v>
      </c>
      <c r="AX403" s="13">
        <f t="shared" si="959"/>
        <v>0</v>
      </c>
      <c r="AY403" s="13">
        <f t="shared" si="960"/>
        <v>0</v>
      </c>
      <c r="AZ403" s="13">
        <f t="shared" si="961"/>
        <v>0</v>
      </c>
      <c r="BA403" s="13">
        <f t="shared" si="962"/>
        <v>0</v>
      </c>
      <c r="BB403" s="13">
        <f t="shared" si="963"/>
        <v>1</v>
      </c>
      <c r="BC403" s="13">
        <f t="shared" si="964"/>
        <v>0</v>
      </c>
      <c r="BD403" s="13">
        <f t="shared" si="965"/>
        <v>0</v>
      </c>
      <c r="BE403" s="13">
        <f t="shared" si="966"/>
        <v>0</v>
      </c>
      <c r="BF403" s="13">
        <f t="shared" si="967"/>
        <v>0</v>
      </c>
      <c r="BG403" s="13">
        <f t="shared" si="968"/>
        <v>0</v>
      </c>
      <c r="BH403" s="13">
        <f t="shared" si="969"/>
        <v>0</v>
      </c>
      <c r="BI403" s="13">
        <f t="shared" si="970"/>
        <v>0</v>
      </c>
      <c r="BJ403" s="13">
        <f t="shared" si="971"/>
        <v>0</v>
      </c>
      <c r="BK403" s="13">
        <f t="shared" si="972"/>
        <v>0</v>
      </c>
      <c r="BL403" s="13">
        <f t="shared" si="973"/>
        <v>0</v>
      </c>
      <c r="BM403" s="13">
        <f t="shared" si="974"/>
        <v>0</v>
      </c>
      <c r="BN403" s="13">
        <f t="shared" si="975"/>
        <v>0</v>
      </c>
      <c r="BO403" s="13">
        <f t="shared" si="976"/>
        <v>0</v>
      </c>
      <c r="BP403" s="13">
        <f t="shared" si="977"/>
        <v>0</v>
      </c>
      <c r="BQ403" s="13">
        <f t="shared" si="978"/>
        <v>0</v>
      </c>
      <c r="BR403" s="13">
        <f t="shared" si="979"/>
        <v>0</v>
      </c>
      <c r="BS403" s="13">
        <f t="shared" si="980"/>
        <v>0</v>
      </c>
      <c r="BT403" s="13">
        <f t="shared" si="981"/>
        <v>0</v>
      </c>
      <c r="BU403" s="13">
        <f t="shared" si="982"/>
        <v>0</v>
      </c>
      <c r="BV403" s="13">
        <f t="shared" si="983"/>
        <v>0</v>
      </c>
      <c r="BW403" s="13">
        <f t="shared" si="984"/>
        <v>0</v>
      </c>
      <c r="BX403" s="13">
        <f t="shared" si="985"/>
        <v>0</v>
      </c>
      <c r="BY403" s="13">
        <f t="shared" si="986"/>
        <v>0</v>
      </c>
      <c r="BZ403" s="13">
        <f t="shared" si="987"/>
        <v>0</v>
      </c>
      <c r="CA403" s="13">
        <f t="shared" si="988"/>
        <v>0</v>
      </c>
      <c r="CB403" s="13">
        <f t="shared" si="989"/>
        <v>0</v>
      </c>
      <c r="CC403" s="13">
        <f t="shared" si="990"/>
        <v>0</v>
      </c>
      <c r="CD403" s="13">
        <f t="shared" si="991"/>
        <v>0</v>
      </c>
      <c r="CE403" s="13">
        <f t="shared" si="992"/>
        <v>0</v>
      </c>
      <c r="CF403" s="13">
        <f t="shared" si="993"/>
        <v>0</v>
      </c>
      <c r="CG403" s="13">
        <f t="shared" si="994"/>
        <v>0</v>
      </c>
      <c r="CH403" s="13">
        <f t="shared" si="995"/>
        <v>0</v>
      </c>
      <c r="CI403" s="13">
        <f t="shared" si="996"/>
        <v>0</v>
      </c>
      <c r="CJ403" s="13">
        <f t="shared" si="997"/>
        <v>0</v>
      </c>
      <c r="CK403" s="13">
        <f t="shared" si="998"/>
        <v>0</v>
      </c>
      <c r="CL403" s="13">
        <f t="shared" si="999"/>
        <v>0</v>
      </c>
      <c r="CM403" s="13">
        <f t="shared" si="1000"/>
        <v>0</v>
      </c>
      <c r="CN403" s="13">
        <f t="shared" si="1001"/>
        <v>0</v>
      </c>
      <c r="CO403" s="13">
        <f t="shared" si="1002"/>
        <v>0</v>
      </c>
      <c r="CP403" s="13">
        <f t="shared" si="1003"/>
        <v>0</v>
      </c>
      <c r="CQ403" s="13">
        <f t="shared" si="1004"/>
        <v>0</v>
      </c>
      <c r="CR403" s="13">
        <f t="shared" si="1005"/>
        <v>0</v>
      </c>
      <c r="CS403" s="13">
        <f t="shared" si="1006"/>
        <v>0</v>
      </c>
      <c r="CT403" s="13">
        <f t="shared" si="1007"/>
        <v>0</v>
      </c>
      <c r="CU403" s="13">
        <f t="shared" si="1008"/>
        <v>0</v>
      </c>
      <c r="CV403" s="13">
        <f t="shared" si="1009"/>
        <v>0</v>
      </c>
      <c r="CW403" s="13">
        <f t="shared" si="1010"/>
        <v>0</v>
      </c>
      <c r="CX403" s="13">
        <f t="shared" si="1011"/>
        <v>0</v>
      </c>
      <c r="CY403" s="13">
        <f t="shared" si="1012"/>
        <v>0</v>
      </c>
      <c r="CZ403" s="13">
        <f t="shared" si="1013"/>
        <v>0</v>
      </c>
      <c r="DA403" s="13">
        <f t="shared" si="1014"/>
        <v>0</v>
      </c>
      <c r="DB403" s="13"/>
      <c r="DC403" s="13"/>
      <c r="DD403" s="13"/>
      <c r="DE403" s="13"/>
      <c r="DF403" s="13"/>
      <c r="DG403" s="13"/>
      <c r="DH403" s="13"/>
      <c r="DI403" s="13"/>
      <c r="DJ403" s="13"/>
      <c r="DK403" s="13"/>
      <c r="DL403" s="13"/>
      <c r="DM403" s="13"/>
      <c r="DN403" s="13"/>
      <c r="DO403" s="13"/>
      <c r="DP403" s="13"/>
      <c r="DQ403" s="13"/>
      <c r="DR403" s="13"/>
      <c r="DS403" s="13"/>
      <c r="DT403" s="13"/>
      <c r="DU403" s="13"/>
      <c r="DV403" s="13"/>
      <c r="DW403" s="13"/>
      <c r="DX403" s="13"/>
      <c r="DY403" s="13"/>
      <c r="DZ403" s="13"/>
      <c r="EA403" s="13"/>
      <c r="EB403" s="13"/>
      <c r="EC403" s="13"/>
      <c r="ED403" s="13"/>
      <c r="EE403" s="13"/>
      <c r="EF403" s="13"/>
      <c r="EG403" s="13"/>
      <c r="EH403" s="13"/>
      <c r="EI403" s="13"/>
      <c r="EJ403" s="13"/>
      <c r="EK403" s="13"/>
      <c r="EL403" s="13"/>
      <c r="EM403" s="13"/>
      <c r="EN403" s="13"/>
      <c r="EO403" s="13"/>
      <c r="EP403" s="13"/>
      <c r="EQ403" s="13"/>
      <c r="ER403" s="13"/>
      <c r="ES403" s="13"/>
      <c r="ET403" s="13"/>
      <c r="EU403" s="13"/>
      <c r="EV403" s="13"/>
      <c r="EW403" s="13"/>
      <c r="EX403" s="13"/>
      <c r="EY403" s="13"/>
      <c r="EZ403" s="13"/>
      <c r="FA403" s="13"/>
      <c r="FB403" s="13"/>
      <c r="FC403" s="13"/>
      <c r="FD403" s="13"/>
      <c r="FE403" s="13"/>
      <c r="FF403" s="13"/>
      <c r="FG403" s="13"/>
      <c r="FH403" s="13"/>
      <c r="FI403" s="13"/>
      <c r="FJ403" s="13"/>
      <c r="FK403" s="13"/>
      <c r="FL403" s="13"/>
      <c r="FM403" s="13"/>
      <c r="FN403" s="13"/>
      <c r="FO403" s="13"/>
      <c r="FP403" s="13"/>
      <c r="FQ403" s="13"/>
      <c r="FR403" s="13"/>
      <c r="FS403" s="13"/>
      <c r="FT403" s="13"/>
      <c r="FU403" s="13"/>
      <c r="FV403" s="13"/>
      <c r="FW403" s="13"/>
      <c r="FX403" s="13"/>
      <c r="FY403" s="13"/>
      <c r="FZ403" s="13"/>
      <c r="GA403" s="13"/>
      <c r="GB403" s="13"/>
      <c r="GC403" s="13"/>
      <c r="GD403" s="13"/>
      <c r="GE403" s="13"/>
      <c r="GF403" s="13"/>
      <c r="GG403" s="13"/>
      <c r="GH403" s="30">
        <f t="shared" si="1015"/>
        <v>1</v>
      </c>
    </row>
    <row r="404" spans="1:190">
      <c r="A404" s="2">
        <f>'database including 834 studies'!A404</f>
        <v>403</v>
      </c>
      <c r="B404" s="2">
        <f>'database including 834 studies'!J404</f>
        <v>1</v>
      </c>
      <c r="C404" s="2">
        <f>'database including 834 studies'!K404</f>
        <v>2</v>
      </c>
      <c r="D404" s="2">
        <f>'database including 834 studies'!L404</f>
        <v>1</v>
      </c>
      <c r="E404" s="2">
        <f>'database including 834 studies'!M404</f>
        <v>0</v>
      </c>
      <c r="F404" s="2">
        <f>'database including 834 studies'!N404</f>
        <v>0</v>
      </c>
      <c r="G404" s="2">
        <f>'database including 834 studies'!O404</f>
        <v>0</v>
      </c>
      <c r="H404" s="2">
        <f>'database including 834 studies'!P404</f>
        <v>1</v>
      </c>
      <c r="I404" s="2">
        <f>'database including 834 studies'!Q404</f>
        <v>0</v>
      </c>
      <c r="J404" s="2">
        <f>'database including 834 studies'!R404</f>
        <v>2022</v>
      </c>
      <c r="V404" s="13">
        <f t="shared" si="931"/>
        <v>0</v>
      </c>
      <c r="W404" s="13">
        <f t="shared" si="932"/>
        <v>0</v>
      </c>
      <c r="X404" s="13">
        <f t="shared" si="933"/>
        <v>0</v>
      </c>
      <c r="Y404" s="13">
        <f t="shared" si="934"/>
        <v>0</v>
      </c>
      <c r="Z404" s="13">
        <f t="shared" si="935"/>
        <v>0</v>
      </c>
      <c r="AA404" s="13">
        <f t="shared" si="936"/>
        <v>0</v>
      </c>
      <c r="AB404" s="13">
        <f t="shared" si="937"/>
        <v>0</v>
      </c>
      <c r="AC404" s="13">
        <f t="shared" si="938"/>
        <v>0</v>
      </c>
      <c r="AD404" s="13">
        <f t="shared" si="939"/>
        <v>0</v>
      </c>
      <c r="AE404" s="13">
        <f t="shared" si="940"/>
        <v>0</v>
      </c>
      <c r="AF404" s="13">
        <f t="shared" si="941"/>
        <v>0</v>
      </c>
      <c r="AG404" s="13">
        <f t="shared" si="942"/>
        <v>0</v>
      </c>
      <c r="AH404" s="13">
        <f t="shared" si="943"/>
        <v>0</v>
      </c>
      <c r="AI404" s="13">
        <f t="shared" si="944"/>
        <v>0</v>
      </c>
      <c r="AJ404" s="13">
        <f t="shared" si="945"/>
        <v>0</v>
      </c>
      <c r="AK404" s="13">
        <f t="shared" si="946"/>
        <v>0</v>
      </c>
      <c r="AL404" s="13">
        <f t="shared" si="947"/>
        <v>0</v>
      </c>
      <c r="AM404" s="13">
        <f t="shared" si="948"/>
        <v>0</v>
      </c>
      <c r="AN404" s="13">
        <f t="shared" si="949"/>
        <v>0</v>
      </c>
      <c r="AO404" s="13">
        <f t="shared" si="950"/>
        <v>0</v>
      </c>
      <c r="AP404" s="13">
        <f t="shared" si="951"/>
        <v>0</v>
      </c>
      <c r="AQ404" s="13">
        <f t="shared" si="952"/>
        <v>0</v>
      </c>
      <c r="AR404" s="13">
        <f t="shared" si="953"/>
        <v>0</v>
      </c>
      <c r="AS404" s="13">
        <f t="shared" si="954"/>
        <v>0</v>
      </c>
      <c r="AT404" s="13">
        <f t="shared" si="955"/>
        <v>0</v>
      </c>
      <c r="AU404" s="13">
        <f t="shared" si="956"/>
        <v>0</v>
      </c>
      <c r="AV404" s="13">
        <f t="shared" si="957"/>
        <v>0</v>
      </c>
      <c r="AW404" s="13">
        <f t="shared" si="958"/>
        <v>0</v>
      </c>
      <c r="AX404" s="13">
        <f t="shared" si="959"/>
        <v>0</v>
      </c>
      <c r="AY404" s="13">
        <f t="shared" si="960"/>
        <v>0</v>
      </c>
      <c r="AZ404" s="13">
        <f t="shared" si="961"/>
        <v>0</v>
      </c>
      <c r="BA404" s="13">
        <f t="shared" si="962"/>
        <v>0</v>
      </c>
      <c r="BB404" s="13">
        <f t="shared" si="963"/>
        <v>0</v>
      </c>
      <c r="BC404" s="13">
        <f t="shared" si="964"/>
        <v>0</v>
      </c>
      <c r="BD404" s="13">
        <f t="shared" si="965"/>
        <v>0</v>
      </c>
      <c r="BE404" s="13">
        <f t="shared" si="966"/>
        <v>1</v>
      </c>
      <c r="BF404" s="13">
        <f t="shared" si="967"/>
        <v>0</v>
      </c>
      <c r="BG404" s="13">
        <f t="shared" si="968"/>
        <v>0</v>
      </c>
      <c r="BH404" s="13">
        <f t="shared" si="969"/>
        <v>0</v>
      </c>
      <c r="BI404" s="13">
        <f t="shared" si="970"/>
        <v>0</v>
      </c>
      <c r="BJ404" s="13">
        <f t="shared" si="971"/>
        <v>0</v>
      </c>
      <c r="BK404" s="13">
        <f t="shared" si="972"/>
        <v>0</v>
      </c>
      <c r="BL404" s="13">
        <f t="shared" si="973"/>
        <v>0</v>
      </c>
      <c r="BM404" s="13">
        <f t="shared" si="974"/>
        <v>0</v>
      </c>
      <c r="BN404" s="13">
        <f t="shared" si="975"/>
        <v>0</v>
      </c>
      <c r="BO404" s="13">
        <f t="shared" si="976"/>
        <v>0</v>
      </c>
      <c r="BP404" s="13">
        <f t="shared" si="977"/>
        <v>0</v>
      </c>
      <c r="BQ404" s="13">
        <f t="shared" si="978"/>
        <v>0</v>
      </c>
      <c r="BR404" s="13">
        <f t="shared" si="979"/>
        <v>0</v>
      </c>
      <c r="BS404" s="13">
        <f t="shared" si="980"/>
        <v>0</v>
      </c>
      <c r="BT404" s="13">
        <f t="shared" si="981"/>
        <v>0</v>
      </c>
      <c r="BU404" s="13">
        <f t="shared" si="982"/>
        <v>0</v>
      </c>
      <c r="BV404" s="13">
        <f t="shared" si="983"/>
        <v>0</v>
      </c>
      <c r="BW404" s="13">
        <f t="shared" si="984"/>
        <v>0</v>
      </c>
      <c r="BX404" s="13">
        <f t="shared" si="985"/>
        <v>0</v>
      </c>
      <c r="BY404" s="13">
        <f t="shared" si="986"/>
        <v>0</v>
      </c>
      <c r="BZ404" s="13">
        <f t="shared" si="987"/>
        <v>0</v>
      </c>
      <c r="CA404" s="13">
        <f t="shared" si="988"/>
        <v>0</v>
      </c>
      <c r="CB404" s="13">
        <f t="shared" si="989"/>
        <v>0</v>
      </c>
      <c r="CC404" s="13">
        <f t="shared" si="990"/>
        <v>0</v>
      </c>
      <c r="CD404" s="13">
        <f t="shared" si="991"/>
        <v>0</v>
      </c>
      <c r="CE404" s="13">
        <f t="shared" si="992"/>
        <v>0</v>
      </c>
      <c r="CF404" s="13">
        <f t="shared" si="993"/>
        <v>0</v>
      </c>
      <c r="CG404" s="13">
        <f t="shared" si="994"/>
        <v>0</v>
      </c>
      <c r="CH404" s="13">
        <f t="shared" si="995"/>
        <v>0</v>
      </c>
      <c r="CI404" s="13">
        <f t="shared" si="996"/>
        <v>0</v>
      </c>
      <c r="CJ404" s="13">
        <f t="shared" si="997"/>
        <v>0</v>
      </c>
      <c r="CK404" s="13">
        <f t="shared" si="998"/>
        <v>0</v>
      </c>
      <c r="CL404" s="13">
        <f t="shared" si="999"/>
        <v>0</v>
      </c>
      <c r="CM404" s="13">
        <f t="shared" si="1000"/>
        <v>0</v>
      </c>
      <c r="CN404" s="13">
        <f t="shared" si="1001"/>
        <v>0</v>
      </c>
      <c r="CO404" s="13">
        <f t="shared" si="1002"/>
        <v>0</v>
      </c>
      <c r="CP404" s="13">
        <f t="shared" si="1003"/>
        <v>0</v>
      </c>
      <c r="CQ404" s="13">
        <f t="shared" si="1004"/>
        <v>0</v>
      </c>
      <c r="CR404" s="13">
        <f t="shared" si="1005"/>
        <v>0</v>
      </c>
      <c r="CS404" s="13">
        <f t="shared" si="1006"/>
        <v>0</v>
      </c>
      <c r="CT404" s="13">
        <f t="shared" si="1007"/>
        <v>0</v>
      </c>
      <c r="CU404" s="13">
        <f t="shared" si="1008"/>
        <v>0</v>
      </c>
      <c r="CV404" s="13">
        <f t="shared" si="1009"/>
        <v>0</v>
      </c>
      <c r="CW404" s="13">
        <f t="shared" si="1010"/>
        <v>0</v>
      </c>
      <c r="CX404" s="13">
        <f t="shared" si="1011"/>
        <v>0</v>
      </c>
      <c r="CY404" s="13">
        <f t="shared" si="1012"/>
        <v>0</v>
      </c>
      <c r="CZ404" s="13">
        <f t="shared" si="1013"/>
        <v>0</v>
      </c>
      <c r="DA404" s="13">
        <f t="shared" si="1014"/>
        <v>0</v>
      </c>
      <c r="DB404" s="13"/>
      <c r="DC404" s="13"/>
      <c r="DD404" s="13"/>
      <c r="DE404" s="13"/>
      <c r="DF404" s="13"/>
      <c r="DG404" s="13"/>
      <c r="DH404" s="13"/>
      <c r="DI404" s="13"/>
      <c r="DJ404" s="13"/>
      <c r="DK404" s="13"/>
      <c r="DL404" s="13"/>
      <c r="DM404" s="13"/>
      <c r="DN404" s="13"/>
      <c r="DO404" s="13"/>
      <c r="DP404" s="13"/>
      <c r="DQ404" s="13"/>
      <c r="DR404" s="13"/>
      <c r="DS404" s="13"/>
      <c r="DT404" s="13"/>
      <c r="DU404" s="13"/>
      <c r="DV404" s="13"/>
      <c r="DW404" s="13"/>
      <c r="DX404" s="13"/>
      <c r="DY404" s="13"/>
      <c r="DZ404" s="13"/>
      <c r="EA404" s="13"/>
      <c r="EB404" s="13"/>
      <c r="EC404" s="13"/>
      <c r="ED404" s="13"/>
      <c r="EE404" s="13"/>
      <c r="EF404" s="13"/>
      <c r="EG404" s="13"/>
      <c r="EH404" s="13"/>
      <c r="EI404" s="13"/>
      <c r="EJ404" s="13"/>
      <c r="EK404" s="13"/>
      <c r="EL404" s="13"/>
      <c r="EM404" s="13"/>
      <c r="EN404" s="13"/>
      <c r="EO404" s="13"/>
      <c r="EP404" s="13"/>
      <c r="EQ404" s="13"/>
      <c r="ER404" s="13"/>
      <c r="ES404" s="13"/>
      <c r="ET404" s="13"/>
      <c r="EU404" s="13"/>
      <c r="EV404" s="13"/>
      <c r="EW404" s="13"/>
      <c r="EX404" s="13"/>
      <c r="EY404" s="13"/>
      <c r="EZ404" s="13"/>
      <c r="FA404" s="13"/>
      <c r="FB404" s="13"/>
      <c r="FC404" s="13"/>
      <c r="FD404" s="13"/>
      <c r="FE404" s="13"/>
      <c r="FF404" s="13"/>
      <c r="FG404" s="13"/>
      <c r="FH404" s="13"/>
      <c r="FI404" s="13"/>
      <c r="FJ404" s="13"/>
      <c r="FK404" s="13"/>
      <c r="FL404" s="13"/>
      <c r="FM404" s="13"/>
      <c r="FN404" s="13"/>
      <c r="FO404" s="13"/>
      <c r="FP404" s="13"/>
      <c r="FQ404" s="13"/>
      <c r="FR404" s="13"/>
      <c r="FS404" s="13"/>
      <c r="FT404" s="13"/>
      <c r="FU404" s="13"/>
      <c r="FV404" s="13"/>
      <c r="FW404" s="13"/>
      <c r="FX404" s="13"/>
      <c r="FY404" s="13"/>
      <c r="FZ404" s="13"/>
      <c r="GA404" s="13"/>
      <c r="GB404" s="13"/>
      <c r="GC404" s="13"/>
      <c r="GD404" s="13"/>
      <c r="GE404" s="13"/>
      <c r="GF404" s="13"/>
      <c r="GG404" s="13"/>
      <c r="GH404" s="30">
        <f t="shared" si="1015"/>
        <v>1</v>
      </c>
    </row>
    <row r="405" spans="1:190">
      <c r="A405" s="2">
        <f>'database including 834 studies'!A405</f>
        <v>404</v>
      </c>
      <c r="B405" s="2">
        <f>'database including 834 studies'!J405</f>
        <v>1</v>
      </c>
      <c r="C405" s="2">
        <f>'database including 834 studies'!K405</f>
        <v>2</v>
      </c>
      <c r="D405" s="2">
        <f>'database including 834 studies'!L405</f>
        <v>1</v>
      </c>
      <c r="E405" s="2">
        <f>'database including 834 studies'!M405</f>
        <v>1</v>
      </c>
      <c r="F405" s="2">
        <f>'database including 834 studies'!N405</f>
        <v>0</v>
      </c>
      <c r="G405" s="2">
        <f>'database including 834 studies'!O405</f>
        <v>0</v>
      </c>
      <c r="H405" s="2">
        <f>'database including 834 studies'!P405</f>
        <v>0</v>
      </c>
      <c r="I405" s="2">
        <f>'database including 834 studies'!Q405</f>
        <v>0</v>
      </c>
      <c r="J405" s="2">
        <f>'database including 834 studies'!R405</f>
        <v>2021</v>
      </c>
      <c r="V405" s="13">
        <f t="shared" si="931"/>
        <v>0</v>
      </c>
      <c r="W405" s="13">
        <f t="shared" si="932"/>
        <v>0</v>
      </c>
      <c r="X405" s="13">
        <f t="shared" si="933"/>
        <v>0</v>
      </c>
      <c r="Y405" s="13">
        <f t="shared" si="934"/>
        <v>0</v>
      </c>
      <c r="Z405" s="13">
        <f t="shared" si="935"/>
        <v>0</v>
      </c>
      <c r="AA405" s="13">
        <f t="shared" si="936"/>
        <v>0</v>
      </c>
      <c r="AB405" s="13">
        <f t="shared" si="937"/>
        <v>0</v>
      </c>
      <c r="AC405" s="13">
        <f t="shared" si="938"/>
        <v>0</v>
      </c>
      <c r="AD405" s="13">
        <f t="shared" si="939"/>
        <v>0</v>
      </c>
      <c r="AE405" s="13">
        <f t="shared" si="940"/>
        <v>0</v>
      </c>
      <c r="AF405" s="13">
        <f t="shared" si="941"/>
        <v>0</v>
      </c>
      <c r="AG405" s="13">
        <f t="shared" si="942"/>
        <v>0</v>
      </c>
      <c r="AH405" s="13">
        <f t="shared" si="943"/>
        <v>0</v>
      </c>
      <c r="AI405" s="13">
        <f t="shared" si="944"/>
        <v>0</v>
      </c>
      <c r="AJ405" s="13">
        <f t="shared" si="945"/>
        <v>0</v>
      </c>
      <c r="AK405" s="13">
        <f t="shared" si="946"/>
        <v>0</v>
      </c>
      <c r="AL405" s="13">
        <f t="shared" si="947"/>
        <v>0</v>
      </c>
      <c r="AM405" s="13">
        <f t="shared" si="948"/>
        <v>0</v>
      </c>
      <c r="AN405" s="13">
        <f t="shared" si="949"/>
        <v>0</v>
      </c>
      <c r="AO405" s="13">
        <f t="shared" si="950"/>
        <v>0</v>
      </c>
      <c r="AP405" s="13">
        <f t="shared" si="951"/>
        <v>0</v>
      </c>
      <c r="AQ405" s="13">
        <f t="shared" si="952"/>
        <v>0</v>
      </c>
      <c r="AR405" s="13">
        <f t="shared" si="953"/>
        <v>0</v>
      </c>
      <c r="AS405" s="13">
        <f t="shared" si="954"/>
        <v>0</v>
      </c>
      <c r="AT405" s="13">
        <f t="shared" si="955"/>
        <v>0</v>
      </c>
      <c r="AU405" s="13">
        <f t="shared" si="956"/>
        <v>0</v>
      </c>
      <c r="AV405" s="13">
        <f t="shared" si="957"/>
        <v>0</v>
      </c>
      <c r="AW405" s="13">
        <f t="shared" si="958"/>
        <v>0</v>
      </c>
      <c r="AX405" s="13">
        <f t="shared" si="959"/>
        <v>0</v>
      </c>
      <c r="AY405" s="13">
        <f t="shared" si="960"/>
        <v>0</v>
      </c>
      <c r="AZ405" s="13">
        <f t="shared" si="961"/>
        <v>0</v>
      </c>
      <c r="BA405" s="13">
        <f t="shared" si="962"/>
        <v>0</v>
      </c>
      <c r="BB405" s="13">
        <f t="shared" si="963"/>
        <v>0</v>
      </c>
      <c r="BC405" s="13">
        <f t="shared" si="964"/>
        <v>0</v>
      </c>
      <c r="BD405" s="13">
        <f t="shared" si="965"/>
        <v>1</v>
      </c>
      <c r="BE405" s="13">
        <f t="shared" si="966"/>
        <v>0</v>
      </c>
      <c r="BF405" s="13">
        <f t="shared" si="967"/>
        <v>0</v>
      </c>
      <c r="BG405" s="13">
        <f t="shared" si="968"/>
        <v>0</v>
      </c>
      <c r="BH405" s="13">
        <f t="shared" si="969"/>
        <v>0</v>
      </c>
      <c r="BI405" s="13">
        <f t="shared" si="970"/>
        <v>0</v>
      </c>
      <c r="BJ405" s="13">
        <f t="shared" si="971"/>
        <v>0</v>
      </c>
      <c r="BK405" s="13">
        <f t="shared" si="972"/>
        <v>0</v>
      </c>
      <c r="BL405" s="13">
        <f t="shared" si="973"/>
        <v>0</v>
      </c>
      <c r="BM405" s="13">
        <f t="shared" si="974"/>
        <v>0</v>
      </c>
      <c r="BN405" s="13">
        <f t="shared" si="975"/>
        <v>0</v>
      </c>
      <c r="BO405" s="13">
        <f t="shared" si="976"/>
        <v>0</v>
      </c>
      <c r="BP405" s="13">
        <f t="shared" si="977"/>
        <v>0</v>
      </c>
      <c r="BQ405" s="13">
        <f t="shared" si="978"/>
        <v>0</v>
      </c>
      <c r="BR405" s="13">
        <f t="shared" si="979"/>
        <v>0</v>
      </c>
      <c r="BS405" s="13">
        <f t="shared" si="980"/>
        <v>0</v>
      </c>
      <c r="BT405" s="13">
        <f t="shared" si="981"/>
        <v>0</v>
      </c>
      <c r="BU405" s="13">
        <f t="shared" si="982"/>
        <v>0</v>
      </c>
      <c r="BV405" s="13">
        <f t="shared" si="983"/>
        <v>0</v>
      </c>
      <c r="BW405" s="13">
        <f t="shared" si="984"/>
        <v>0</v>
      </c>
      <c r="BX405" s="13">
        <f t="shared" si="985"/>
        <v>0</v>
      </c>
      <c r="BY405" s="13">
        <f t="shared" si="986"/>
        <v>0</v>
      </c>
      <c r="BZ405" s="13">
        <f t="shared" si="987"/>
        <v>0</v>
      </c>
      <c r="CA405" s="13">
        <f t="shared" si="988"/>
        <v>0</v>
      </c>
      <c r="CB405" s="13">
        <f t="shared" si="989"/>
        <v>0</v>
      </c>
      <c r="CC405" s="13">
        <f t="shared" si="990"/>
        <v>0</v>
      </c>
      <c r="CD405" s="13">
        <f t="shared" si="991"/>
        <v>0</v>
      </c>
      <c r="CE405" s="13">
        <f t="shared" si="992"/>
        <v>0</v>
      </c>
      <c r="CF405" s="13">
        <f t="shared" si="993"/>
        <v>0</v>
      </c>
      <c r="CG405" s="13">
        <f t="shared" si="994"/>
        <v>0</v>
      </c>
      <c r="CH405" s="13">
        <f t="shared" si="995"/>
        <v>0</v>
      </c>
      <c r="CI405" s="13">
        <f t="shared" si="996"/>
        <v>0</v>
      </c>
      <c r="CJ405" s="13">
        <f t="shared" si="997"/>
        <v>0</v>
      </c>
      <c r="CK405" s="13">
        <f t="shared" si="998"/>
        <v>0</v>
      </c>
      <c r="CL405" s="13">
        <f t="shared" si="999"/>
        <v>0</v>
      </c>
      <c r="CM405" s="13">
        <f t="shared" si="1000"/>
        <v>0</v>
      </c>
      <c r="CN405" s="13">
        <f t="shared" si="1001"/>
        <v>0</v>
      </c>
      <c r="CO405" s="13">
        <f t="shared" si="1002"/>
        <v>0</v>
      </c>
      <c r="CP405" s="13">
        <f t="shared" si="1003"/>
        <v>0</v>
      </c>
      <c r="CQ405" s="13">
        <f t="shared" si="1004"/>
        <v>0</v>
      </c>
      <c r="CR405" s="13">
        <f t="shared" si="1005"/>
        <v>0</v>
      </c>
      <c r="CS405" s="13">
        <f t="shared" si="1006"/>
        <v>0</v>
      </c>
      <c r="CT405" s="13">
        <f t="shared" si="1007"/>
        <v>0</v>
      </c>
      <c r="CU405" s="13">
        <f t="shared" si="1008"/>
        <v>0</v>
      </c>
      <c r="CV405" s="13">
        <f t="shared" si="1009"/>
        <v>0</v>
      </c>
      <c r="CW405" s="13">
        <f t="shared" si="1010"/>
        <v>0</v>
      </c>
      <c r="CX405" s="13">
        <f t="shared" si="1011"/>
        <v>0</v>
      </c>
      <c r="CY405" s="13">
        <f t="shared" si="1012"/>
        <v>0</v>
      </c>
      <c r="CZ405" s="13">
        <f t="shared" si="1013"/>
        <v>0</v>
      </c>
      <c r="DA405" s="13">
        <f t="shared" si="1014"/>
        <v>0</v>
      </c>
      <c r="DB405" s="13"/>
      <c r="DC405" s="13"/>
      <c r="DD405" s="13"/>
      <c r="DE405" s="13"/>
      <c r="DF405" s="13"/>
      <c r="DG405" s="13"/>
      <c r="DH405" s="13"/>
      <c r="DI405" s="13"/>
      <c r="DJ405" s="13"/>
      <c r="DK405" s="13"/>
      <c r="DL405" s="13"/>
      <c r="DM405" s="13"/>
      <c r="DN405" s="13"/>
      <c r="DO405" s="13"/>
      <c r="DP405" s="13"/>
      <c r="DQ405" s="13"/>
      <c r="DR405" s="13"/>
      <c r="DS405" s="13"/>
      <c r="DT405" s="13"/>
      <c r="DU405" s="13"/>
      <c r="DV405" s="13"/>
      <c r="DW405" s="13"/>
      <c r="DX405" s="13"/>
      <c r="DY405" s="13"/>
      <c r="DZ405" s="13"/>
      <c r="EA405" s="13"/>
      <c r="EB405" s="13"/>
      <c r="EC405" s="13"/>
      <c r="ED405" s="13"/>
      <c r="EE405" s="13"/>
      <c r="EF405" s="13"/>
      <c r="EG405" s="13"/>
      <c r="EH405" s="13"/>
      <c r="EI405" s="13"/>
      <c r="EJ405" s="13"/>
      <c r="EK405" s="13"/>
      <c r="EL405" s="13"/>
      <c r="EM405" s="13"/>
      <c r="EN405" s="13"/>
      <c r="EO405" s="13"/>
      <c r="EP405" s="13"/>
      <c r="EQ405" s="13"/>
      <c r="ER405" s="13"/>
      <c r="ES405" s="13"/>
      <c r="ET405" s="13"/>
      <c r="EU405" s="13"/>
      <c r="EV405" s="13"/>
      <c r="EW405" s="13"/>
      <c r="EX405" s="13"/>
      <c r="EY405" s="13"/>
      <c r="EZ405" s="13"/>
      <c r="FA405" s="13"/>
      <c r="FB405" s="13"/>
      <c r="FC405" s="13"/>
      <c r="FD405" s="13"/>
      <c r="FE405" s="13"/>
      <c r="FF405" s="13"/>
      <c r="FG405" s="13"/>
      <c r="FH405" s="13"/>
      <c r="FI405" s="13"/>
      <c r="FJ405" s="13"/>
      <c r="FK405" s="13"/>
      <c r="FL405" s="13"/>
      <c r="FM405" s="13"/>
      <c r="FN405" s="13"/>
      <c r="FO405" s="13"/>
      <c r="FP405" s="13"/>
      <c r="FQ405" s="13"/>
      <c r="FR405" s="13"/>
      <c r="FS405" s="13"/>
      <c r="FT405" s="13"/>
      <c r="FU405" s="13"/>
      <c r="FV405" s="13"/>
      <c r="FW405" s="13"/>
      <c r="FX405" s="13"/>
      <c r="FY405" s="13"/>
      <c r="FZ405" s="13"/>
      <c r="GA405" s="13"/>
      <c r="GB405" s="13"/>
      <c r="GC405" s="13"/>
      <c r="GD405" s="13"/>
      <c r="GE405" s="13"/>
      <c r="GF405" s="13"/>
      <c r="GG405" s="13"/>
      <c r="GH405" s="30">
        <f t="shared" si="1015"/>
        <v>1</v>
      </c>
    </row>
    <row r="406" spans="1:190">
      <c r="A406" s="2">
        <f>'database including 834 studies'!A406</f>
        <v>405</v>
      </c>
      <c r="B406" s="2">
        <f>'database including 834 studies'!J406</f>
        <v>1</v>
      </c>
      <c r="C406" s="2">
        <f>'database including 834 studies'!K406</f>
        <v>2</v>
      </c>
      <c r="D406" s="2">
        <f>'database including 834 studies'!L406</f>
        <v>1</v>
      </c>
      <c r="E406" s="2">
        <f>'database including 834 studies'!M406</f>
        <v>1</v>
      </c>
      <c r="F406" s="2">
        <f>'database including 834 studies'!N406</f>
        <v>0</v>
      </c>
      <c r="G406" s="2">
        <f>'database including 834 studies'!O406</f>
        <v>0</v>
      </c>
      <c r="H406" s="2">
        <f>'database including 834 studies'!P406</f>
        <v>0</v>
      </c>
      <c r="I406" s="2">
        <f>'database including 834 studies'!Q406</f>
        <v>0</v>
      </c>
      <c r="J406" s="2">
        <f>'database including 834 studies'!R406</f>
        <v>2021</v>
      </c>
      <c r="V406" s="13">
        <f t="shared" si="931"/>
        <v>0</v>
      </c>
      <c r="W406" s="13">
        <f t="shared" si="932"/>
        <v>0</v>
      </c>
      <c r="X406" s="13">
        <f t="shared" si="933"/>
        <v>0</v>
      </c>
      <c r="Y406" s="13">
        <f t="shared" si="934"/>
        <v>0</v>
      </c>
      <c r="Z406" s="13">
        <f t="shared" si="935"/>
        <v>0</v>
      </c>
      <c r="AA406" s="13">
        <f t="shared" si="936"/>
        <v>0</v>
      </c>
      <c r="AB406" s="13">
        <f t="shared" si="937"/>
        <v>0</v>
      </c>
      <c r="AC406" s="13">
        <f t="shared" si="938"/>
        <v>0</v>
      </c>
      <c r="AD406" s="13">
        <f t="shared" si="939"/>
        <v>0</v>
      </c>
      <c r="AE406" s="13">
        <f t="shared" si="940"/>
        <v>0</v>
      </c>
      <c r="AF406" s="13">
        <f t="shared" si="941"/>
        <v>0</v>
      </c>
      <c r="AG406" s="13">
        <f t="shared" si="942"/>
        <v>0</v>
      </c>
      <c r="AH406" s="13">
        <f t="shared" si="943"/>
        <v>0</v>
      </c>
      <c r="AI406" s="13">
        <f t="shared" si="944"/>
        <v>0</v>
      </c>
      <c r="AJ406" s="13">
        <f t="shared" si="945"/>
        <v>0</v>
      </c>
      <c r="AK406" s="13">
        <f t="shared" si="946"/>
        <v>0</v>
      </c>
      <c r="AL406" s="13">
        <f t="shared" si="947"/>
        <v>0</v>
      </c>
      <c r="AM406" s="13">
        <f t="shared" si="948"/>
        <v>0</v>
      </c>
      <c r="AN406" s="13">
        <f t="shared" si="949"/>
        <v>0</v>
      </c>
      <c r="AO406" s="13">
        <f t="shared" si="950"/>
        <v>0</v>
      </c>
      <c r="AP406" s="13">
        <f t="shared" si="951"/>
        <v>0</v>
      </c>
      <c r="AQ406" s="13">
        <f t="shared" si="952"/>
        <v>0</v>
      </c>
      <c r="AR406" s="13">
        <f t="shared" si="953"/>
        <v>0</v>
      </c>
      <c r="AS406" s="13">
        <f t="shared" si="954"/>
        <v>0</v>
      </c>
      <c r="AT406" s="13">
        <f t="shared" si="955"/>
        <v>0</v>
      </c>
      <c r="AU406" s="13">
        <f t="shared" si="956"/>
        <v>0</v>
      </c>
      <c r="AV406" s="13">
        <f t="shared" si="957"/>
        <v>0</v>
      </c>
      <c r="AW406" s="13">
        <f t="shared" si="958"/>
        <v>0</v>
      </c>
      <c r="AX406" s="13">
        <f t="shared" si="959"/>
        <v>0</v>
      </c>
      <c r="AY406" s="13">
        <f t="shared" si="960"/>
        <v>0</v>
      </c>
      <c r="AZ406" s="13">
        <f t="shared" si="961"/>
        <v>0</v>
      </c>
      <c r="BA406" s="13">
        <f t="shared" si="962"/>
        <v>0</v>
      </c>
      <c r="BB406" s="13">
        <f t="shared" si="963"/>
        <v>0</v>
      </c>
      <c r="BC406" s="13">
        <f t="shared" si="964"/>
        <v>0</v>
      </c>
      <c r="BD406" s="13">
        <f t="shared" si="965"/>
        <v>1</v>
      </c>
      <c r="BE406" s="13">
        <f t="shared" si="966"/>
        <v>0</v>
      </c>
      <c r="BF406" s="13">
        <f t="shared" si="967"/>
        <v>0</v>
      </c>
      <c r="BG406" s="13">
        <f t="shared" si="968"/>
        <v>0</v>
      </c>
      <c r="BH406" s="13">
        <f t="shared" si="969"/>
        <v>0</v>
      </c>
      <c r="BI406" s="13">
        <f t="shared" si="970"/>
        <v>0</v>
      </c>
      <c r="BJ406" s="13">
        <f t="shared" si="971"/>
        <v>0</v>
      </c>
      <c r="BK406" s="13">
        <f t="shared" si="972"/>
        <v>0</v>
      </c>
      <c r="BL406" s="13">
        <f t="shared" si="973"/>
        <v>0</v>
      </c>
      <c r="BM406" s="13">
        <f t="shared" si="974"/>
        <v>0</v>
      </c>
      <c r="BN406" s="13">
        <f t="shared" si="975"/>
        <v>0</v>
      </c>
      <c r="BO406" s="13">
        <f t="shared" si="976"/>
        <v>0</v>
      </c>
      <c r="BP406" s="13">
        <f t="shared" si="977"/>
        <v>0</v>
      </c>
      <c r="BQ406" s="13">
        <f t="shared" si="978"/>
        <v>0</v>
      </c>
      <c r="BR406" s="13">
        <f t="shared" si="979"/>
        <v>0</v>
      </c>
      <c r="BS406" s="13">
        <f t="shared" si="980"/>
        <v>0</v>
      </c>
      <c r="BT406" s="13">
        <f t="shared" si="981"/>
        <v>0</v>
      </c>
      <c r="BU406" s="13">
        <f t="shared" si="982"/>
        <v>0</v>
      </c>
      <c r="BV406" s="13">
        <f t="shared" si="983"/>
        <v>0</v>
      </c>
      <c r="BW406" s="13">
        <f t="shared" si="984"/>
        <v>0</v>
      </c>
      <c r="BX406" s="13">
        <f t="shared" si="985"/>
        <v>0</v>
      </c>
      <c r="BY406" s="13">
        <f t="shared" si="986"/>
        <v>0</v>
      </c>
      <c r="BZ406" s="13">
        <f t="shared" si="987"/>
        <v>0</v>
      </c>
      <c r="CA406" s="13">
        <f t="shared" si="988"/>
        <v>0</v>
      </c>
      <c r="CB406" s="13">
        <f t="shared" si="989"/>
        <v>0</v>
      </c>
      <c r="CC406" s="13">
        <f t="shared" si="990"/>
        <v>0</v>
      </c>
      <c r="CD406" s="13">
        <f t="shared" si="991"/>
        <v>0</v>
      </c>
      <c r="CE406" s="13">
        <f t="shared" si="992"/>
        <v>0</v>
      </c>
      <c r="CF406" s="13">
        <f t="shared" si="993"/>
        <v>0</v>
      </c>
      <c r="CG406" s="13">
        <f t="shared" si="994"/>
        <v>0</v>
      </c>
      <c r="CH406" s="13">
        <f t="shared" si="995"/>
        <v>0</v>
      </c>
      <c r="CI406" s="13">
        <f t="shared" si="996"/>
        <v>0</v>
      </c>
      <c r="CJ406" s="13">
        <f t="shared" si="997"/>
        <v>0</v>
      </c>
      <c r="CK406" s="13">
        <f t="shared" si="998"/>
        <v>0</v>
      </c>
      <c r="CL406" s="13">
        <f t="shared" si="999"/>
        <v>0</v>
      </c>
      <c r="CM406" s="13">
        <f t="shared" si="1000"/>
        <v>0</v>
      </c>
      <c r="CN406" s="13">
        <f t="shared" si="1001"/>
        <v>0</v>
      </c>
      <c r="CO406" s="13">
        <f t="shared" si="1002"/>
        <v>0</v>
      </c>
      <c r="CP406" s="13">
        <f t="shared" si="1003"/>
        <v>0</v>
      </c>
      <c r="CQ406" s="13">
        <f t="shared" si="1004"/>
        <v>0</v>
      </c>
      <c r="CR406" s="13">
        <f t="shared" si="1005"/>
        <v>0</v>
      </c>
      <c r="CS406" s="13">
        <f t="shared" si="1006"/>
        <v>0</v>
      </c>
      <c r="CT406" s="13">
        <f t="shared" si="1007"/>
        <v>0</v>
      </c>
      <c r="CU406" s="13">
        <f t="shared" si="1008"/>
        <v>0</v>
      </c>
      <c r="CV406" s="13">
        <f t="shared" si="1009"/>
        <v>0</v>
      </c>
      <c r="CW406" s="13">
        <f t="shared" si="1010"/>
        <v>0</v>
      </c>
      <c r="CX406" s="13">
        <f t="shared" si="1011"/>
        <v>0</v>
      </c>
      <c r="CY406" s="13">
        <f t="shared" si="1012"/>
        <v>0</v>
      </c>
      <c r="CZ406" s="13">
        <f t="shared" si="1013"/>
        <v>0</v>
      </c>
      <c r="DA406" s="13">
        <f t="shared" si="1014"/>
        <v>0</v>
      </c>
      <c r="DB406" s="13"/>
      <c r="DC406" s="13"/>
      <c r="DD406" s="13"/>
      <c r="DE406" s="13"/>
      <c r="DF406" s="13"/>
      <c r="DG406" s="13"/>
      <c r="DH406" s="13"/>
      <c r="DI406" s="13"/>
      <c r="DJ406" s="13"/>
      <c r="DK406" s="13"/>
      <c r="DL406" s="13"/>
      <c r="DM406" s="13"/>
      <c r="DN406" s="13"/>
      <c r="DO406" s="13"/>
      <c r="DP406" s="13"/>
      <c r="DQ406" s="13"/>
      <c r="DR406" s="13"/>
      <c r="DS406" s="13"/>
      <c r="DT406" s="13"/>
      <c r="DU406" s="13"/>
      <c r="DV406" s="13"/>
      <c r="DW406" s="13"/>
      <c r="DX406" s="13"/>
      <c r="DY406" s="13"/>
      <c r="DZ406" s="13"/>
      <c r="EA406" s="13"/>
      <c r="EB406" s="13"/>
      <c r="EC406" s="13"/>
      <c r="ED406" s="13"/>
      <c r="EE406" s="13"/>
      <c r="EF406" s="13"/>
      <c r="EG406" s="13"/>
      <c r="EH406" s="13"/>
      <c r="EI406" s="13"/>
      <c r="EJ406" s="13"/>
      <c r="EK406" s="13"/>
      <c r="EL406" s="13"/>
      <c r="EM406" s="13"/>
      <c r="EN406" s="13"/>
      <c r="EO406" s="13"/>
      <c r="EP406" s="13"/>
      <c r="EQ406" s="13"/>
      <c r="ER406" s="13"/>
      <c r="ES406" s="13"/>
      <c r="ET406" s="13"/>
      <c r="EU406" s="13"/>
      <c r="EV406" s="13"/>
      <c r="EW406" s="13"/>
      <c r="EX406" s="13"/>
      <c r="EY406" s="13"/>
      <c r="EZ406" s="13"/>
      <c r="FA406" s="13"/>
      <c r="FB406" s="13"/>
      <c r="FC406" s="13"/>
      <c r="FD406" s="13"/>
      <c r="FE406" s="13"/>
      <c r="FF406" s="13"/>
      <c r="FG406" s="13"/>
      <c r="FH406" s="13"/>
      <c r="FI406" s="13"/>
      <c r="FJ406" s="13"/>
      <c r="FK406" s="13"/>
      <c r="FL406" s="13"/>
      <c r="FM406" s="13"/>
      <c r="FN406" s="13"/>
      <c r="FO406" s="13"/>
      <c r="FP406" s="13"/>
      <c r="FQ406" s="13"/>
      <c r="FR406" s="13"/>
      <c r="FS406" s="13"/>
      <c r="FT406" s="13"/>
      <c r="FU406" s="13"/>
      <c r="FV406" s="13"/>
      <c r="FW406" s="13"/>
      <c r="FX406" s="13"/>
      <c r="FY406" s="13"/>
      <c r="FZ406" s="13"/>
      <c r="GA406" s="13"/>
      <c r="GB406" s="13"/>
      <c r="GC406" s="13"/>
      <c r="GD406" s="13"/>
      <c r="GE406" s="13"/>
      <c r="GF406" s="13"/>
      <c r="GG406" s="13"/>
      <c r="GH406" s="30">
        <f t="shared" si="1015"/>
        <v>1</v>
      </c>
    </row>
    <row r="407" spans="1:190">
      <c r="A407" s="2">
        <f>'database including 834 studies'!A407</f>
        <v>406</v>
      </c>
      <c r="B407" s="2">
        <f>'database including 834 studies'!J407</f>
        <v>1</v>
      </c>
      <c r="C407" s="2">
        <f>'database including 834 studies'!K407</f>
        <v>2</v>
      </c>
      <c r="D407" s="2">
        <f>'database including 834 studies'!L407</f>
        <v>0</v>
      </c>
      <c r="E407" s="2">
        <f>'database including 834 studies'!M407</f>
        <v>1</v>
      </c>
      <c r="F407" s="2">
        <f>'database including 834 studies'!N407</f>
        <v>0</v>
      </c>
      <c r="G407" s="2">
        <f>'database including 834 studies'!O407</f>
        <v>0</v>
      </c>
      <c r="H407" s="2">
        <f>'database including 834 studies'!P407</f>
        <v>1</v>
      </c>
      <c r="I407" s="2">
        <f>'database including 834 studies'!Q407</f>
        <v>0</v>
      </c>
      <c r="J407" s="2">
        <f>'database including 834 studies'!R407</f>
        <v>2021</v>
      </c>
      <c r="V407" s="13">
        <f t="shared" si="931"/>
        <v>0</v>
      </c>
      <c r="W407" s="13">
        <f t="shared" si="932"/>
        <v>0</v>
      </c>
      <c r="X407" s="13">
        <f t="shared" si="933"/>
        <v>0</v>
      </c>
      <c r="Y407" s="13">
        <f t="shared" si="934"/>
        <v>0</v>
      </c>
      <c r="Z407" s="13">
        <f t="shared" si="935"/>
        <v>0</v>
      </c>
      <c r="AA407" s="13">
        <f t="shared" si="936"/>
        <v>0</v>
      </c>
      <c r="AB407" s="13">
        <f t="shared" si="937"/>
        <v>0</v>
      </c>
      <c r="AC407" s="13">
        <f t="shared" si="938"/>
        <v>0</v>
      </c>
      <c r="AD407" s="13">
        <f t="shared" si="939"/>
        <v>0</v>
      </c>
      <c r="AE407" s="13">
        <f t="shared" si="940"/>
        <v>0</v>
      </c>
      <c r="AF407" s="13">
        <f t="shared" si="941"/>
        <v>0</v>
      </c>
      <c r="AG407" s="13">
        <f t="shared" si="942"/>
        <v>0</v>
      </c>
      <c r="AH407" s="13">
        <f t="shared" si="943"/>
        <v>0</v>
      </c>
      <c r="AI407" s="13">
        <f t="shared" si="944"/>
        <v>0</v>
      </c>
      <c r="AJ407" s="13">
        <f t="shared" si="945"/>
        <v>0</v>
      </c>
      <c r="AK407" s="13">
        <f t="shared" si="946"/>
        <v>0</v>
      </c>
      <c r="AL407" s="13">
        <f t="shared" si="947"/>
        <v>0</v>
      </c>
      <c r="AM407" s="13">
        <f t="shared" si="948"/>
        <v>0</v>
      </c>
      <c r="AN407" s="13">
        <f t="shared" si="949"/>
        <v>0</v>
      </c>
      <c r="AO407" s="13">
        <f t="shared" si="950"/>
        <v>0</v>
      </c>
      <c r="AP407" s="13">
        <f t="shared" si="951"/>
        <v>0</v>
      </c>
      <c r="AQ407" s="13">
        <f t="shared" si="952"/>
        <v>0</v>
      </c>
      <c r="AR407" s="13">
        <f t="shared" si="953"/>
        <v>0</v>
      </c>
      <c r="AS407" s="13">
        <f t="shared" si="954"/>
        <v>0</v>
      </c>
      <c r="AT407" s="13">
        <f t="shared" si="955"/>
        <v>0</v>
      </c>
      <c r="AU407" s="13">
        <f t="shared" si="956"/>
        <v>0</v>
      </c>
      <c r="AV407" s="13">
        <f t="shared" si="957"/>
        <v>0</v>
      </c>
      <c r="AW407" s="13">
        <f t="shared" si="958"/>
        <v>0</v>
      </c>
      <c r="AX407" s="13">
        <f t="shared" si="959"/>
        <v>0</v>
      </c>
      <c r="AY407" s="13">
        <f t="shared" si="960"/>
        <v>0</v>
      </c>
      <c r="AZ407" s="13">
        <f t="shared" si="961"/>
        <v>0</v>
      </c>
      <c r="BA407" s="13">
        <f t="shared" si="962"/>
        <v>0</v>
      </c>
      <c r="BB407" s="13">
        <f t="shared" si="963"/>
        <v>0</v>
      </c>
      <c r="BC407" s="13">
        <f t="shared" si="964"/>
        <v>0</v>
      </c>
      <c r="BD407" s="13">
        <f t="shared" si="965"/>
        <v>1</v>
      </c>
      <c r="BE407" s="13">
        <f t="shared" si="966"/>
        <v>0</v>
      </c>
      <c r="BF407" s="13">
        <f t="shared" si="967"/>
        <v>0</v>
      </c>
      <c r="BG407" s="13">
        <f t="shared" si="968"/>
        <v>0</v>
      </c>
      <c r="BH407" s="13">
        <f t="shared" si="969"/>
        <v>0</v>
      </c>
      <c r="BI407" s="13">
        <f t="shared" si="970"/>
        <v>0</v>
      </c>
      <c r="BJ407" s="13">
        <f t="shared" si="971"/>
        <v>0</v>
      </c>
      <c r="BK407" s="13">
        <f t="shared" si="972"/>
        <v>0</v>
      </c>
      <c r="BL407" s="13">
        <f t="shared" si="973"/>
        <v>0</v>
      </c>
      <c r="BM407" s="13">
        <f t="shared" si="974"/>
        <v>0</v>
      </c>
      <c r="BN407" s="13">
        <f t="shared" si="975"/>
        <v>0</v>
      </c>
      <c r="BO407" s="13">
        <f t="shared" si="976"/>
        <v>0</v>
      </c>
      <c r="BP407" s="13">
        <f t="shared" si="977"/>
        <v>0</v>
      </c>
      <c r="BQ407" s="13">
        <f t="shared" si="978"/>
        <v>0</v>
      </c>
      <c r="BR407" s="13">
        <f t="shared" si="979"/>
        <v>0</v>
      </c>
      <c r="BS407" s="13">
        <f t="shared" si="980"/>
        <v>0</v>
      </c>
      <c r="BT407" s="13">
        <f t="shared" si="981"/>
        <v>0</v>
      </c>
      <c r="BU407" s="13">
        <f t="shared" si="982"/>
        <v>0</v>
      </c>
      <c r="BV407" s="13">
        <f t="shared" si="983"/>
        <v>0</v>
      </c>
      <c r="BW407" s="13">
        <f t="shared" si="984"/>
        <v>0</v>
      </c>
      <c r="BX407" s="13">
        <f t="shared" si="985"/>
        <v>0</v>
      </c>
      <c r="BY407" s="13">
        <f t="shared" si="986"/>
        <v>0</v>
      </c>
      <c r="BZ407" s="13">
        <f t="shared" si="987"/>
        <v>0</v>
      </c>
      <c r="CA407" s="13">
        <f t="shared" si="988"/>
        <v>0</v>
      </c>
      <c r="CB407" s="13">
        <f t="shared" si="989"/>
        <v>0</v>
      </c>
      <c r="CC407" s="13">
        <f t="shared" si="990"/>
        <v>0</v>
      </c>
      <c r="CD407" s="13">
        <f t="shared" si="991"/>
        <v>0</v>
      </c>
      <c r="CE407" s="13">
        <f t="shared" si="992"/>
        <v>0</v>
      </c>
      <c r="CF407" s="13">
        <f t="shared" si="993"/>
        <v>0</v>
      </c>
      <c r="CG407" s="13">
        <f t="shared" si="994"/>
        <v>0</v>
      </c>
      <c r="CH407" s="13">
        <f t="shared" si="995"/>
        <v>0</v>
      </c>
      <c r="CI407" s="13">
        <f t="shared" si="996"/>
        <v>0</v>
      </c>
      <c r="CJ407" s="13">
        <f t="shared" si="997"/>
        <v>0</v>
      </c>
      <c r="CK407" s="13">
        <f t="shared" si="998"/>
        <v>0</v>
      </c>
      <c r="CL407" s="13">
        <f t="shared" si="999"/>
        <v>0</v>
      </c>
      <c r="CM407" s="13">
        <f t="shared" si="1000"/>
        <v>0</v>
      </c>
      <c r="CN407" s="13">
        <f t="shared" si="1001"/>
        <v>0</v>
      </c>
      <c r="CO407" s="13">
        <f t="shared" si="1002"/>
        <v>0</v>
      </c>
      <c r="CP407" s="13">
        <f t="shared" si="1003"/>
        <v>0</v>
      </c>
      <c r="CQ407" s="13">
        <f t="shared" si="1004"/>
        <v>0</v>
      </c>
      <c r="CR407" s="13">
        <f t="shared" si="1005"/>
        <v>0</v>
      </c>
      <c r="CS407" s="13">
        <f t="shared" si="1006"/>
        <v>0</v>
      </c>
      <c r="CT407" s="13">
        <f t="shared" si="1007"/>
        <v>0</v>
      </c>
      <c r="CU407" s="13">
        <f t="shared" si="1008"/>
        <v>0</v>
      </c>
      <c r="CV407" s="13">
        <f t="shared" si="1009"/>
        <v>0</v>
      </c>
      <c r="CW407" s="13">
        <f t="shared" si="1010"/>
        <v>0</v>
      </c>
      <c r="CX407" s="13">
        <f t="shared" si="1011"/>
        <v>0</v>
      </c>
      <c r="CY407" s="13">
        <f t="shared" si="1012"/>
        <v>0</v>
      </c>
      <c r="CZ407" s="13">
        <f t="shared" si="1013"/>
        <v>0</v>
      </c>
      <c r="DA407" s="13">
        <f t="shared" si="1014"/>
        <v>0</v>
      </c>
      <c r="DB407" s="13"/>
      <c r="DC407" s="13"/>
      <c r="DD407" s="13"/>
      <c r="DE407" s="13"/>
      <c r="DF407" s="13"/>
      <c r="DG407" s="13"/>
      <c r="DH407" s="13"/>
      <c r="DI407" s="13"/>
      <c r="DJ407" s="13"/>
      <c r="DK407" s="13"/>
      <c r="DL407" s="13"/>
      <c r="DM407" s="13"/>
      <c r="DN407" s="13"/>
      <c r="DO407" s="13"/>
      <c r="DP407" s="13"/>
      <c r="DQ407" s="13"/>
      <c r="DR407" s="13"/>
      <c r="DS407" s="13"/>
      <c r="DT407" s="13"/>
      <c r="DU407" s="13"/>
      <c r="DV407" s="13"/>
      <c r="DW407" s="13"/>
      <c r="DX407" s="13"/>
      <c r="DY407" s="13"/>
      <c r="DZ407" s="13"/>
      <c r="EA407" s="13"/>
      <c r="EB407" s="13"/>
      <c r="EC407" s="13"/>
      <c r="ED407" s="13"/>
      <c r="EE407" s="13"/>
      <c r="EF407" s="13"/>
      <c r="EG407" s="13"/>
      <c r="EH407" s="13"/>
      <c r="EI407" s="13"/>
      <c r="EJ407" s="13"/>
      <c r="EK407" s="13"/>
      <c r="EL407" s="13"/>
      <c r="EM407" s="13"/>
      <c r="EN407" s="13"/>
      <c r="EO407" s="13"/>
      <c r="EP407" s="13"/>
      <c r="EQ407" s="13"/>
      <c r="ER407" s="13"/>
      <c r="ES407" s="13"/>
      <c r="ET407" s="13"/>
      <c r="EU407" s="13"/>
      <c r="EV407" s="13"/>
      <c r="EW407" s="13"/>
      <c r="EX407" s="13"/>
      <c r="EY407" s="13"/>
      <c r="EZ407" s="13"/>
      <c r="FA407" s="13"/>
      <c r="FB407" s="13"/>
      <c r="FC407" s="13"/>
      <c r="FD407" s="13"/>
      <c r="FE407" s="13"/>
      <c r="FF407" s="13"/>
      <c r="FG407" s="13"/>
      <c r="FH407" s="13"/>
      <c r="FI407" s="13"/>
      <c r="FJ407" s="13"/>
      <c r="FK407" s="13"/>
      <c r="FL407" s="13"/>
      <c r="FM407" s="13"/>
      <c r="FN407" s="13"/>
      <c r="FO407" s="13"/>
      <c r="FP407" s="13"/>
      <c r="FQ407" s="13"/>
      <c r="FR407" s="13"/>
      <c r="FS407" s="13"/>
      <c r="FT407" s="13"/>
      <c r="FU407" s="13"/>
      <c r="FV407" s="13"/>
      <c r="FW407" s="13"/>
      <c r="FX407" s="13"/>
      <c r="FY407" s="13"/>
      <c r="FZ407" s="13"/>
      <c r="GA407" s="13"/>
      <c r="GB407" s="13"/>
      <c r="GC407" s="13"/>
      <c r="GD407" s="13"/>
      <c r="GE407" s="13"/>
      <c r="GF407" s="13"/>
      <c r="GG407" s="13"/>
      <c r="GH407" s="30">
        <f t="shared" si="1015"/>
        <v>1</v>
      </c>
    </row>
    <row r="408" spans="1:190">
      <c r="A408" s="2">
        <f>'database including 834 studies'!A408</f>
        <v>407</v>
      </c>
      <c r="B408" s="2">
        <f>'database including 834 studies'!J408</f>
        <v>1</v>
      </c>
      <c r="C408" s="2">
        <f>'database including 834 studies'!K408</f>
        <v>2</v>
      </c>
      <c r="D408" s="2">
        <f>'database including 834 studies'!L408</f>
        <v>1</v>
      </c>
      <c r="E408" s="2">
        <f>'database including 834 studies'!M408</f>
        <v>1</v>
      </c>
      <c r="F408" s="2">
        <f>'database including 834 studies'!N408</f>
        <v>0</v>
      </c>
      <c r="G408" s="2">
        <f>'database including 834 studies'!O408</f>
        <v>0</v>
      </c>
      <c r="H408" s="2">
        <f>'database including 834 studies'!P408</f>
        <v>0</v>
      </c>
      <c r="I408" s="2">
        <f>'database including 834 studies'!Q408</f>
        <v>0</v>
      </c>
      <c r="J408" s="2">
        <f>'database including 834 studies'!R408</f>
        <v>2021</v>
      </c>
      <c r="V408" s="13">
        <f t="shared" si="931"/>
        <v>0</v>
      </c>
      <c r="W408" s="13">
        <f t="shared" si="932"/>
        <v>0</v>
      </c>
      <c r="X408" s="13">
        <f t="shared" si="933"/>
        <v>0</v>
      </c>
      <c r="Y408" s="13">
        <f t="shared" si="934"/>
        <v>0</v>
      </c>
      <c r="Z408" s="13">
        <f t="shared" si="935"/>
        <v>0</v>
      </c>
      <c r="AA408" s="13">
        <f t="shared" si="936"/>
        <v>0</v>
      </c>
      <c r="AB408" s="13">
        <f t="shared" si="937"/>
        <v>0</v>
      </c>
      <c r="AC408" s="13">
        <f t="shared" si="938"/>
        <v>0</v>
      </c>
      <c r="AD408" s="13">
        <f t="shared" si="939"/>
        <v>0</v>
      </c>
      <c r="AE408" s="13">
        <f t="shared" si="940"/>
        <v>0</v>
      </c>
      <c r="AF408" s="13">
        <f t="shared" si="941"/>
        <v>0</v>
      </c>
      <c r="AG408" s="13">
        <f t="shared" si="942"/>
        <v>0</v>
      </c>
      <c r="AH408" s="13">
        <f t="shared" si="943"/>
        <v>0</v>
      </c>
      <c r="AI408" s="13">
        <f t="shared" si="944"/>
        <v>0</v>
      </c>
      <c r="AJ408" s="13">
        <f t="shared" si="945"/>
        <v>0</v>
      </c>
      <c r="AK408" s="13">
        <f t="shared" si="946"/>
        <v>0</v>
      </c>
      <c r="AL408" s="13">
        <f t="shared" si="947"/>
        <v>0</v>
      </c>
      <c r="AM408" s="13">
        <f t="shared" si="948"/>
        <v>0</v>
      </c>
      <c r="AN408" s="13">
        <f t="shared" si="949"/>
        <v>0</v>
      </c>
      <c r="AO408" s="13">
        <f t="shared" si="950"/>
        <v>0</v>
      </c>
      <c r="AP408" s="13">
        <f t="shared" si="951"/>
        <v>0</v>
      </c>
      <c r="AQ408" s="13">
        <f t="shared" si="952"/>
        <v>0</v>
      </c>
      <c r="AR408" s="13">
        <f t="shared" si="953"/>
        <v>0</v>
      </c>
      <c r="AS408" s="13">
        <f t="shared" si="954"/>
        <v>0</v>
      </c>
      <c r="AT408" s="13">
        <f t="shared" si="955"/>
        <v>0</v>
      </c>
      <c r="AU408" s="13">
        <f t="shared" si="956"/>
        <v>0</v>
      </c>
      <c r="AV408" s="13">
        <f t="shared" si="957"/>
        <v>0</v>
      </c>
      <c r="AW408" s="13">
        <f t="shared" si="958"/>
        <v>0</v>
      </c>
      <c r="AX408" s="13">
        <f t="shared" si="959"/>
        <v>0</v>
      </c>
      <c r="AY408" s="13">
        <f t="shared" si="960"/>
        <v>0</v>
      </c>
      <c r="AZ408" s="13">
        <f t="shared" si="961"/>
        <v>0</v>
      </c>
      <c r="BA408" s="13">
        <f t="shared" si="962"/>
        <v>0</v>
      </c>
      <c r="BB408" s="13">
        <f t="shared" si="963"/>
        <v>0</v>
      </c>
      <c r="BC408" s="13">
        <f t="shared" si="964"/>
        <v>0</v>
      </c>
      <c r="BD408" s="13">
        <f t="shared" si="965"/>
        <v>1</v>
      </c>
      <c r="BE408" s="13">
        <f t="shared" si="966"/>
        <v>0</v>
      </c>
      <c r="BF408" s="13">
        <f t="shared" si="967"/>
        <v>0</v>
      </c>
      <c r="BG408" s="13">
        <f t="shared" si="968"/>
        <v>0</v>
      </c>
      <c r="BH408" s="13">
        <f t="shared" si="969"/>
        <v>0</v>
      </c>
      <c r="BI408" s="13">
        <f t="shared" si="970"/>
        <v>0</v>
      </c>
      <c r="BJ408" s="13">
        <f t="shared" si="971"/>
        <v>0</v>
      </c>
      <c r="BK408" s="13">
        <f t="shared" si="972"/>
        <v>0</v>
      </c>
      <c r="BL408" s="13">
        <f t="shared" si="973"/>
        <v>0</v>
      </c>
      <c r="BM408" s="13">
        <f t="shared" si="974"/>
        <v>0</v>
      </c>
      <c r="BN408" s="13">
        <f t="shared" si="975"/>
        <v>0</v>
      </c>
      <c r="BO408" s="13">
        <f t="shared" si="976"/>
        <v>0</v>
      </c>
      <c r="BP408" s="13">
        <f t="shared" si="977"/>
        <v>0</v>
      </c>
      <c r="BQ408" s="13">
        <f t="shared" si="978"/>
        <v>0</v>
      </c>
      <c r="BR408" s="13">
        <f t="shared" si="979"/>
        <v>0</v>
      </c>
      <c r="BS408" s="13">
        <f t="shared" si="980"/>
        <v>0</v>
      </c>
      <c r="BT408" s="13">
        <f t="shared" si="981"/>
        <v>0</v>
      </c>
      <c r="BU408" s="13">
        <f t="shared" si="982"/>
        <v>0</v>
      </c>
      <c r="BV408" s="13">
        <f t="shared" si="983"/>
        <v>0</v>
      </c>
      <c r="BW408" s="13">
        <f t="shared" si="984"/>
        <v>0</v>
      </c>
      <c r="BX408" s="13">
        <f t="shared" si="985"/>
        <v>0</v>
      </c>
      <c r="BY408" s="13">
        <f t="shared" si="986"/>
        <v>0</v>
      </c>
      <c r="BZ408" s="13">
        <f t="shared" si="987"/>
        <v>0</v>
      </c>
      <c r="CA408" s="13">
        <f t="shared" si="988"/>
        <v>0</v>
      </c>
      <c r="CB408" s="13">
        <f t="shared" si="989"/>
        <v>0</v>
      </c>
      <c r="CC408" s="13">
        <f t="shared" si="990"/>
        <v>0</v>
      </c>
      <c r="CD408" s="13">
        <f t="shared" si="991"/>
        <v>0</v>
      </c>
      <c r="CE408" s="13">
        <f t="shared" si="992"/>
        <v>0</v>
      </c>
      <c r="CF408" s="13">
        <f t="shared" si="993"/>
        <v>0</v>
      </c>
      <c r="CG408" s="13">
        <f t="shared" si="994"/>
        <v>0</v>
      </c>
      <c r="CH408" s="13">
        <f t="shared" si="995"/>
        <v>0</v>
      </c>
      <c r="CI408" s="13">
        <f t="shared" si="996"/>
        <v>0</v>
      </c>
      <c r="CJ408" s="13">
        <f t="shared" si="997"/>
        <v>0</v>
      </c>
      <c r="CK408" s="13">
        <f t="shared" si="998"/>
        <v>0</v>
      </c>
      <c r="CL408" s="13">
        <f t="shared" si="999"/>
        <v>0</v>
      </c>
      <c r="CM408" s="13">
        <f t="shared" si="1000"/>
        <v>0</v>
      </c>
      <c r="CN408" s="13">
        <f t="shared" si="1001"/>
        <v>0</v>
      </c>
      <c r="CO408" s="13">
        <f t="shared" si="1002"/>
        <v>0</v>
      </c>
      <c r="CP408" s="13">
        <f t="shared" si="1003"/>
        <v>0</v>
      </c>
      <c r="CQ408" s="13">
        <f t="shared" si="1004"/>
        <v>0</v>
      </c>
      <c r="CR408" s="13">
        <f t="shared" si="1005"/>
        <v>0</v>
      </c>
      <c r="CS408" s="13">
        <f t="shared" si="1006"/>
        <v>0</v>
      </c>
      <c r="CT408" s="13">
        <f t="shared" si="1007"/>
        <v>0</v>
      </c>
      <c r="CU408" s="13">
        <f t="shared" si="1008"/>
        <v>0</v>
      </c>
      <c r="CV408" s="13">
        <f t="shared" si="1009"/>
        <v>0</v>
      </c>
      <c r="CW408" s="13">
        <f t="shared" si="1010"/>
        <v>0</v>
      </c>
      <c r="CX408" s="13">
        <f t="shared" si="1011"/>
        <v>0</v>
      </c>
      <c r="CY408" s="13">
        <f t="shared" si="1012"/>
        <v>0</v>
      </c>
      <c r="CZ408" s="13">
        <f t="shared" si="1013"/>
        <v>0</v>
      </c>
      <c r="DA408" s="13">
        <f t="shared" si="1014"/>
        <v>0</v>
      </c>
      <c r="DB408" s="13"/>
      <c r="DC408" s="13"/>
      <c r="DD408" s="13"/>
      <c r="DE408" s="13"/>
      <c r="DF408" s="13"/>
      <c r="DG408" s="13"/>
      <c r="DH408" s="13"/>
      <c r="DI408" s="13"/>
      <c r="DJ408" s="13"/>
      <c r="DK408" s="13"/>
      <c r="DL408" s="13"/>
      <c r="DM408" s="13"/>
      <c r="DN408" s="13"/>
      <c r="DO408" s="13"/>
      <c r="DP408" s="13"/>
      <c r="DQ408" s="13"/>
      <c r="DR408" s="13"/>
      <c r="DS408" s="13"/>
      <c r="DT408" s="13"/>
      <c r="DU408" s="13"/>
      <c r="DV408" s="13"/>
      <c r="DW408" s="13"/>
      <c r="DX408" s="13"/>
      <c r="DY408" s="13"/>
      <c r="DZ408" s="13"/>
      <c r="EA408" s="13"/>
      <c r="EB408" s="13"/>
      <c r="EC408" s="13"/>
      <c r="ED408" s="13"/>
      <c r="EE408" s="13"/>
      <c r="EF408" s="13"/>
      <c r="EG408" s="13"/>
      <c r="EH408" s="13"/>
      <c r="EI408" s="13"/>
      <c r="EJ408" s="13"/>
      <c r="EK408" s="13"/>
      <c r="EL408" s="13"/>
      <c r="EM408" s="13"/>
      <c r="EN408" s="13"/>
      <c r="EO408" s="13"/>
      <c r="EP408" s="13"/>
      <c r="EQ408" s="13"/>
      <c r="ER408" s="13"/>
      <c r="ES408" s="13"/>
      <c r="ET408" s="13"/>
      <c r="EU408" s="13"/>
      <c r="EV408" s="13"/>
      <c r="EW408" s="13"/>
      <c r="EX408" s="13"/>
      <c r="EY408" s="13"/>
      <c r="EZ408" s="13"/>
      <c r="FA408" s="13"/>
      <c r="FB408" s="13"/>
      <c r="FC408" s="13"/>
      <c r="FD408" s="13"/>
      <c r="FE408" s="13"/>
      <c r="FF408" s="13"/>
      <c r="FG408" s="13"/>
      <c r="FH408" s="13"/>
      <c r="FI408" s="13"/>
      <c r="FJ408" s="13"/>
      <c r="FK408" s="13"/>
      <c r="FL408" s="13"/>
      <c r="FM408" s="13"/>
      <c r="FN408" s="13"/>
      <c r="FO408" s="13"/>
      <c r="FP408" s="13"/>
      <c r="FQ408" s="13"/>
      <c r="FR408" s="13"/>
      <c r="FS408" s="13"/>
      <c r="FT408" s="13"/>
      <c r="FU408" s="13"/>
      <c r="FV408" s="13"/>
      <c r="FW408" s="13"/>
      <c r="FX408" s="13"/>
      <c r="FY408" s="13"/>
      <c r="FZ408" s="13"/>
      <c r="GA408" s="13"/>
      <c r="GB408" s="13"/>
      <c r="GC408" s="13"/>
      <c r="GD408" s="13"/>
      <c r="GE408" s="13"/>
      <c r="GF408" s="13"/>
      <c r="GG408" s="13"/>
      <c r="GH408" s="30">
        <f t="shared" si="1015"/>
        <v>1</v>
      </c>
    </row>
    <row r="409" spans="1:190">
      <c r="A409" s="2">
        <f>'database including 834 studies'!A409</f>
        <v>408</v>
      </c>
      <c r="B409" s="2">
        <f>'database including 834 studies'!J409</f>
        <v>1</v>
      </c>
      <c r="C409" s="2">
        <f>'database including 834 studies'!K409</f>
        <v>2</v>
      </c>
      <c r="D409" s="2">
        <f>'database including 834 studies'!L409</f>
        <v>0</v>
      </c>
      <c r="E409" s="2">
        <f>'database including 834 studies'!M409</f>
        <v>1</v>
      </c>
      <c r="F409" s="2">
        <f>'database including 834 studies'!N409</f>
        <v>1</v>
      </c>
      <c r="G409" s="2">
        <f>'database including 834 studies'!O409</f>
        <v>0</v>
      </c>
      <c r="H409" s="2">
        <f>'database including 834 studies'!P409</f>
        <v>0</v>
      </c>
      <c r="I409" s="2">
        <f>'database including 834 studies'!Q409</f>
        <v>0</v>
      </c>
      <c r="J409" s="2">
        <f>'database including 834 studies'!R409</f>
        <v>2021</v>
      </c>
      <c r="V409" s="13">
        <f t="shared" si="931"/>
        <v>0</v>
      </c>
      <c r="W409" s="13">
        <f t="shared" si="932"/>
        <v>0</v>
      </c>
      <c r="X409" s="13">
        <f t="shared" si="933"/>
        <v>0</v>
      </c>
      <c r="Y409" s="13">
        <f t="shared" si="934"/>
        <v>0</v>
      </c>
      <c r="Z409" s="13">
        <f t="shared" si="935"/>
        <v>0</v>
      </c>
      <c r="AA409" s="13">
        <f t="shared" si="936"/>
        <v>0</v>
      </c>
      <c r="AB409" s="13">
        <f t="shared" si="937"/>
        <v>0</v>
      </c>
      <c r="AC409" s="13">
        <f t="shared" si="938"/>
        <v>0</v>
      </c>
      <c r="AD409" s="13">
        <f t="shared" si="939"/>
        <v>0</v>
      </c>
      <c r="AE409" s="13">
        <f t="shared" si="940"/>
        <v>0</v>
      </c>
      <c r="AF409" s="13">
        <f t="shared" si="941"/>
        <v>0</v>
      </c>
      <c r="AG409" s="13">
        <f t="shared" si="942"/>
        <v>0</v>
      </c>
      <c r="AH409" s="13">
        <f t="shared" si="943"/>
        <v>0</v>
      </c>
      <c r="AI409" s="13">
        <f t="shared" si="944"/>
        <v>0</v>
      </c>
      <c r="AJ409" s="13">
        <f t="shared" si="945"/>
        <v>0</v>
      </c>
      <c r="AK409" s="13">
        <f t="shared" si="946"/>
        <v>0</v>
      </c>
      <c r="AL409" s="13">
        <f t="shared" si="947"/>
        <v>0</v>
      </c>
      <c r="AM409" s="13">
        <f t="shared" si="948"/>
        <v>0</v>
      </c>
      <c r="AN409" s="13">
        <f t="shared" si="949"/>
        <v>0</v>
      </c>
      <c r="AO409" s="13">
        <f t="shared" si="950"/>
        <v>0</v>
      </c>
      <c r="AP409" s="13">
        <f t="shared" si="951"/>
        <v>0</v>
      </c>
      <c r="AQ409" s="13">
        <f t="shared" si="952"/>
        <v>0</v>
      </c>
      <c r="AR409" s="13">
        <f t="shared" si="953"/>
        <v>0</v>
      </c>
      <c r="AS409" s="13">
        <f t="shared" si="954"/>
        <v>0</v>
      </c>
      <c r="AT409" s="13">
        <f t="shared" si="955"/>
        <v>0</v>
      </c>
      <c r="AU409" s="13">
        <f t="shared" si="956"/>
        <v>0</v>
      </c>
      <c r="AV409" s="13">
        <f t="shared" si="957"/>
        <v>0</v>
      </c>
      <c r="AW409" s="13">
        <f t="shared" si="958"/>
        <v>0</v>
      </c>
      <c r="AX409" s="13">
        <f t="shared" si="959"/>
        <v>0</v>
      </c>
      <c r="AY409" s="13">
        <f t="shared" si="960"/>
        <v>0</v>
      </c>
      <c r="AZ409" s="13">
        <f t="shared" si="961"/>
        <v>0</v>
      </c>
      <c r="BA409" s="13">
        <f t="shared" si="962"/>
        <v>0</v>
      </c>
      <c r="BB409" s="13">
        <f t="shared" si="963"/>
        <v>0</v>
      </c>
      <c r="BC409" s="13">
        <f t="shared" si="964"/>
        <v>0</v>
      </c>
      <c r="BD409" s="13">
        <f t="shared" si="965"/>
        <v>1</v>
      </c>
      <c r="BE409" s="13">
        <f t="shared" si="966"/>
        <v>0</v>
      </c>
      <c r="BF409" s="13">
        <f t="shared" si="967"/>
        <v>0</v>
      </c>
      <c r="BG409" s="13">
        <f t="shared" si="968"/>
        <v>0</v>
      </c>
      <c r="BH409" s="13">
        <f t="shared" si="969"/>
        <v>0</v>
      </c>
      <c r="BI409" s="13">
        <f t="shared" si="970"/>
        <v>0</v>
      </c>
      <c r="BJ409" s="13">
        <f t="shared" si="971"/>
        <v>0</v>
      </c>
      <c r="BK409" s="13">
        <f t="shared" si="972"/>
        <v>0</v>
      </c>
      <c r="BL409" s="13">
        <f t="shared" si="973"/>
        <v>0</v>
      </c>
      <c r="BM409" s="13">
        <f t="shared" si="974"/>
        <v>0</v>
      </c>
      <c r="BN409" s="13">
        <f t="shared" si="975"/>
        <v>0</v>
      </c>
      <c r="BO409" s="13">
        <f t="shared" si="976"/>
        <v>0</v>
      </c>
      <c r="BP409" s="13">
        <f t="shared" si="977"/>
        <v>0</v>
      </c>
      <c r="BQ409" s="13">
        <f t="shared" si="978"/>
        <v>0</v>
      </c>
      <c r="BR409" s="13">
        <f t="shared" si="979"/>
        <v>0</v>
      </c>
      <c r="BS409" s="13">
        <f t="shared" si="980"/>
        <v>0</v>
      </c>
      <c r="BT409" s="13">
        <f t="shared" si="981"/>
        <v>0</v>
      </c>
      <c r="BU409" s="13">
        <f t="shared" si="982"/>
        <v>0</v>
      </c>
      <c r="BV409" s="13">
        <f t="shared" si="983"/>
        <v>0</v>
      </c>
      <c r="BW409" s="13">
        <f t="shared" si="984"/>
        <v>0</v>
      </c>
      <c r="BX409" s="13">
        <f t="shared" si="985"/>
        <v>0</v>
      </c>
      <c r="BY409" s="13">
        <f t="shared" si="986"/>
        <v>0</v>
      </c>
      <c r="BZ409" s="13">
        <f t="shared" si="987"/>
        <v>0</v>
      </c>
      <c r="CA409" s="13">
        <f t="shared" si="988"/>
        <v>0</v>
      </c>
      <c r="CB409" s="13">
        <f t="shared" si="989"/>
        <v>0</v>
      </c>
      <c r="CC409" s="13">
        <f t="shared" si="990"/>
        <v>0</v>
      </c>
      <c r="CD409" s="13">
        <f t="shared" si="991"/>
        <v>0</v>
      </c>
      <c r="CE409" s="13">
        <f t="shared" si="992"/>
        <v>0</v>
      </c>
      <c r="CF409" s="13">
        <f t="shared" si="993"/>
        <v>0</v>
      </c>
      <c r="CG409" s="13">
        <f t="shared" si="994"/>
        <v>0</v>
      </c>
      <c r="CH409" s="13">
        <f t="shared" si="995"/>
        <v>0</v>
      </c>
      <c r="CI409" s="13">
        <f t="shared" si="996"/>
        <v>0</v>
      </c>
      <c r="CJ409" s="13">
        <f t="shared" si="997"/>
        <v>0</v>
      </c>
      <c r="CK409" s="13">
        <f t="shared" si="998"/>
        <v>0</v>
      </c>
      <c r="CL409" s="13">
        <f t="shared" si="999"/>
        <v>0</v>
      </c>
      <c r="CM409" s="13">
        <f t="shared" si="1000"/>
        <v>0</v>
      </c>
      <c r="CN409" s="13">
        <f t="shared" si="1001"/>
        <v>0</v>
      </c>
      <c r="CO409" s="13">
        <f t="shared" si="1002"/>
        <v>0</v>
      </c>
      <c r="CP409" s="13">
        <f t="shared" si="1003"/>
        <v>0</v>
      </c>
      <c r="CQ409" s="13">
        <f t="shared" si="1004"/>
        <v>0</v>
      </c>
      <c r="CR409" s="13">
        <f t="shared" si="1005"/>
        <v>0</v>
      </c>
      <c r="CS409" s="13">
        <f t="shared" si="1006"/>
        <v>0</v>
      </c>
      <c r="CT409" s="13">
        <f t="shared" si="1007"/>
        <v>0</v>
      </c>
      <c r="CU409" s="13">
        <f t="shared" si="1008"/>
        <v>0</v>
      </c>
      <c r="CV409" s="13">
        <f t="shared" si="1009"/>
        <v>0</v>
      </c>
      <c r="CW409" s="13">
        <f t="shared" si="1010"/>
        <v>0</v>
      </c>
      <c r="CX409" s="13">
        <f t="shared" si="1011"/>
        <v>0</v>
      </c>
      <c r="CY409" s="13">
        <f t="shared" si="1012"/>
        <v>0</v>
      </c>
      <c r="CZ409" s="13">
        <f t="shared" si="1013"/>
        <v>0</v>
      </c>
      <c r="DA409" s="13">
        <f t="shared" si="1014"/>
        <v>0</v>
      </c>
      <c r="DB409" s="13"/>
      <c r="DC409" s="13"/>
      <c r="DD409" s="13"/>
      <c r="DE409" s="13"/>
      <c r="DF409" s="13"/>
      <c r="DG409" s="13"/>
      <c r="DH409" s="13"/>
      <c r="DI409" s="13"/>
      <c r="DJ409" s="13"/>
      <c r="DK409" s="13"/>
      <c r="DL409" s="13"/>
      <c r="DM409" s="13"/>
      <c r="DN409" s="13"/>
      <c r="DO409" s="13"/>
      <c r="DP409" s="13"/>
      <c r="DQ409" s="13"/>
      <c r="DR409" s="13"/>
      <c r="DS409" s="13"/>
      <c r="DT409" s="13"/>
      <c r="DU409" s="13"/>
      <c r="DV409" s="13"/>
      <c r="DW409" s="13"/>
      <c r="DX409" s="13"/>
      <c r="DY409" s="13"/>
      <c r="DZ409" s="13"/>
      <c r="EA409" s="13"/>
      <c r="EB409" s="13"/>
      <c r="EC409" s="13"/>
      <c r="ED409" s="13"/>
      <c r="EE409" s="13"/>
      <c r="EF409" s="13"/>
      <c r="EG409" s="13"/>
      <c r="EH409" s="13"/>
      <c r="EI409" s="13"/>
      <c r="EJ409" s="13"/>
      <c r="EK409" s="13"/>
      <c r="EL409" s="13"/>
      <c r="EM409" s="13"/>
      <c r="EN409" s="13"/>
      <c r="EO409" s="13"/>
      <c r="EP409" s="13"/>
      <c r="EQ409" s="13"/>
      <c r="ER409" s="13"/>
      <c r="ES409" s="13"/>
      <c r="ET409" s="13"/>
      <c r="EU409" s="13"/>
      <c r="EV409" s="13"/>
      <c r="EW409" s="13"/>
      <c r="EX409" s="13"/>
      <c r="EY409" s="13"/>
      <c r="EZ409" s="13"/>
      <c r="FA409" s="13"/>
      <c r="FB409" s="13"/>
      <c r="FC409" s="13"/>
      <c r="FD409" s="13"/>
      <c r="FE409" s="13"/>
      <c r="FF409" s="13"/>
      <c r="FG409" s="13"/>
      <c r="FH409" s="13"/>
      <c r="FI409" s="13"/>
      <c r="FJ409" s="13"/>
      <c r="FK409" s="13"/>
      <c r="FL409" s="13"/>
      <c r="FM409" s="13"/>
      <c r="FN409" s="13"/>
      <c r="FO409" s="13"/>
      <c r="FP409" s="13"/>
      <c r="FQ409" s="13"/>
      <c r="FR409" s="13"/>
      <c r="FS409" s="13"/>
      <c r="FT409" s="13"/>
      <c r="FU409" s="13"/>
      <c r="FV409" s="13"/>
      <c r="FW409" s="13"/>
      <c r="FX409" s="13"/>
      <c r="FY409" s="13"/>
      <c r="FZ409" s="13"/>
      <c r="GA409" s="13"/>
      <c r="GB409" s="13"/>
      <c r="GC409" s="13"/>
      <c r="GD409" s="13"/>
      <c r="GE409" s="13"/>
      <c r="GF409" s="13"/>
      <c r="GG409" s="13"/>
      <c r="GH409" s="30">
        <f t="shared" si="1015"/>
        <v>1</v>
      </c>
    </row>
    <row r="410" spans="1:190">
      <c r="A410" s="2">
        <f>'database including 834 studies'!A410</f>
        <v>409</v>
      </c>
      <c r="B410" s="2">
        <f>'database including 834 studies'!J410</f>
        <v>1</v>
      </c>
      <c r="C410" s="2">
        <f>'database including 834 studies'!K410</f>
        <v>2</v>
      </c>
      <c r="D410" s="2">
        <f>'database including 834 studies'!L410</f>
        <v>0</v>
      </c>
      <c r="E410" s="2">
        <f>'database including 834 studies'!M410</f>
        <v>1</v>
      </c>
      <c r="F410" s="2">
        <f>'database including 834 studies'!N410</f>
        <v>1</v>
      </c>
      <c r="G410" s="2">
        <f>'database including 834 studies'!O410</f>
        <v>0</v>
      </c>
      <c r="H410" s="2">
        <f>'database including 834 studies'!P410</f>
        <v>0</v>
      </c>
      <c r="I410" s="2">
        <f>'database including 834 studies'!Q410</f>
        <v>0</v>
      </c>
      <c r="J410" s="2">
        <f>'database including 834 studies'!R410</f>
        <v>2022</v>
      </c>
      <c r="V410" s="13">
        <f t="shared" si="931"/>
        <v>0</v>
      </c>
      <c r="W410" s="13">
        <f t="shared" si="932"/>
        <v>0</v>
      </c>
      <c r="X410" s="13">
        <f t="shared" si="933"/>
        <v>0</v>
      </c>
      <c r="Y410" s="13">
        <f t="shared" si="934"/>
        <v>0</v>
      </c>
      <c r="Z410" s="13">
        <f t="shared" si="935"/>
        <v>0</v>
      </c>
      <c r="AA410" s="13">
        <f t="shared" si="936"/>
        <v>0</v>
      </c>
      <c r="AB410" s="13">
        <f t="shared" si="937"/>
        <v>0</v>
      </c>
      <c r="AC410" s="13">
        <f t="shared" si="938"/>
        <v>0</v>
      </c>
      <c r="AD410" s="13">
        <f t="shared" si="939"/>
        <v>0</v>
      </c>
      <c r="AE410" s="13">
        <f t="shared" si="940"/>
        <v>0</v>
      </c>
      <c r="AF410" s="13">
        <f t="shared" si="941"/>
        <v>0</v>
      </c>
      <c r="AG410" s="13">
        <f t="shared" si="942"/>
        <v>0</v>
      </c>
      <c r="AH410" s="13">
        <f t="shared" si="943"/>
        <v>0</v>
      </c>
      <c r="AI410" s="13">
        <f t="shared" si="944"/>
        <v>0</v>
      </c>
      <c r="AJ410" s="13">
        <f t="shared" si="945"/>
        <v>0</v>
      </c>
      <c r="AK410" s="13">
        <f t="shared" si="946"/>
        <v>0</v>
      </c>
      <c r="AL410" s="13">
        <f t="shared" si="947"/>
        <v>0</v>
      </c>
      <c r="AM410" s="13">
        <f t="shared" si="948"/>
        <v>0</v>
      </c>
      <c r="AN410" s="13">
        <f t="shared" si="949"/>
        <v>0</v>
      </c>
      <c r="AO410" s="13">
        <f t="shared" si="950"/>
        <v>0</v>
      </c>
      <c r="AP410" s="13">
        <f t="shared" si="951"/>
        <v>0</v>
      </c>
      <c r="AQ410" s="13">
        <f t="shared" si="952"/>
        <v>0</v>
      </c>
      <c r="AR410" s="13">
        <f t="shared" si="953"/>
        <v>0</v>
      </c>
      <c r="AS410" s="13">
        <f t="shared" si="954"/>
        <v>0</v>
      </c>
      <c r="AT410" s="13">
        <f t="shared" si="955"/>
        <v>0</v>
      </c>
      <c r="AU410" s="13">
        <f t="shared" si="956"/>
        <v>0</v>
      </c>
      <c r="AV410" s="13">
        <f t="shared" si="957"/>
        <v>0</v>
      </c>
      <c r="AW410" s="13">
        <f t="shared" si="958"/>
        <v>0</v>
      </c>
      <c r="AX410" s="13">
        <f t="shared" si="959"/>
        <v>0</v>
      </c>
      <c r="AY410" s="13">
        <f t="shared" si="960"/>
        <v>0</v>
      </c>
      <c r="AZ410" s="13">
        <f t="shared" si="961"/>
        <v>0</v>
      </c>
      <c r="BA410" s="13">
        <f t="shared" si="962"/>
        <v>0</v>
      </c>
      <c r="BB410" s="13">
        <f t="shared" si="963"/>
        <v>0</v>
      </c>
      <c r="BC410" s="13">
        <f t="shared" si="964"/>
        <v>0</v>
      </c>
      <c r="BD410" s="13">
        <f t="shared" si="965"/>
        <v>0</v>
      </c>
      <c r="BE410" s="13">
        <f t="shared" si="966"/>
        <v>1</v>
      </c>
      <c r="BF410" s="13">
        <f t="shared" si="967"/>
        <v>0</v>
      </c>
      <c r="BG410" s="13">
        <f t="shared" si="968"/>
        <v>0</v>
      </c>
      <c r="BH410" s="13">
        <f t="shared" si="969"/>
        <v>0</v>
      </c>
      <c r="BI410" s="13">
        <f t="shared" si="970"/>
        <v>0</v>
      </c>
      <c r="BJ410" s="13">
        <f t="shared" si="971"/>
        <v>0</v>
      </c>
      <c r="BK410" s="13">
        <f t="shared" si="972"/>
        <v>0</v>
      </c>
      <c r="BL410" s="13">
        <f t="shared" si="973"/>
        <v>0</v>
      </c>
      <c r="BM410" s="13">
        <f t="shared" si="974"/>
        <v>0</v>
      </c>
      <c r="BN410" s="13">
        <f t="shared" si="975"/>
        <v>0</v>
      </c>
      <c r="BO410" s="13">
        <f t="shared" si="976"/>
        <v>0</v>
      </c>
      <c r="BP410" s="13">
        <f t="shared" si="977"/>
        <v>0</v>
      </c>
      <c r="BQ410" s="13">
        <f t="shared" si="978"/>
        <v>0</v>
      </c>
      <c r="BR410" s="13">
        <f t="shared" si="979"/>
        <v>0</v>
      </c>
      <c r="BS410" s="13">
        <f t="shared" si="980"/>
        <v>0</v>
      </c>
      <c r="BT410" s="13">
        <f t="shared" si="981"/>
        <v>0</v>
      </c>
      <c r="BU410" s="13">
        <f t="shared" si="982"/>
        <v>0</v>
      </c>
      <c r="BV410" s="13">
        <f t="shared" si="983"/>
        <v>0</v>
      </c>
      <c r="BW410" s="13">
        <f t="shared" si="984"/>
        <v>0</v>
      </c>
      <c r="BX410" s="13">
        <f t="shared" si="985"/>
        <v>0</v>
      </c>
      <c r="BY410" s="13">
        <f t="shared" si="986"/>
        <v>0</v>
      </c>
      <c r="BZ410" s="13">
        <f t="shared" si="987"/>
        <v>0</v>
      </c>
      <c r="CA410" s="13">
        <f t="shared" si="988"/>
        <v>0</v>
      </c>
      <c r="CB410" s="13">
        <f t="shared" si="989"/>
        <v>0</v>
      </c>
      <c r="CC410" s="13">
        <f t="shared" si="990"/>
        <v>0</v>
      </c>
      <c r="CD410" s="13">
        <f t="shared" si="991"/>
        <v>0</v>
      </c>
      <c r="CE410" s="13">
        <f t="shared" si="992"/>
        <v>0</v>
      </c>
      <c r="CF410" s="13">
        <f t="shared" si="993"/>
        <v>0</v>
      </c>
      <c r="CG410" s="13">
        <f t="shared" si="994"/>
        <v>0</v>
      </c>
      <c r="CH410" s="13">
        <f t="shared" si="995"/>
        <v>0</v>
      </c>
      <c r="CI410" s="13">
        <f t="shared" si="996"/>
        <v>0</v>
      </c>
      <c r="CJ410" s="13">
        <f t="shared" si="997"/>
        <v>0</v>
      </c>
      <c r="CK410" s="13">
        <f t="shared" si="998"/>
        <v>0</v>
      </c>
      <c r="CL410" s="13">
        <f t="shared" si="999"/>
        <v>0</v>
      </c>
      <c r="CM410" s="13">
        <f t="shared" si="1000"/>
        <v>0</v>
      </c>
      <c r="CN410" s="13">
        <f t="shared" si="1001"/>
        <v>0</v>
      </c>
      <c r="CO410" s="13">
        <f t="shared" si="1002"/>
        <v>0</v>
      </c>
      <c r="CP410" s="13">
        <f t="shared" si="1003"/>
        <v>0</v>
      </c>
      <c r="CQ410" s="13">
        <f t="shared" si="1004"/>
        <v>0</v>
      </c>
      <c r="CR410" s="13">
        <f t="shared" si="1005"/>
        <v>0</v>
      </c>
      <c r="CS410" s="13">
        <f t="shared" si="1006"/>
        <v>0</v>
      </c>
      <c r="CT410" s="13">
        <f t="shared" si="1007"/>
        <v>0</v>
      </c>
      <c r="CU410" s="13">
        <f t="shared" si="1008"/>
        <v>0</v>
      </c>
      <c r="CV410" s="13">
        <f t="shared" si="1009"/>
        <v>0</v>
      </c>
      <c r="CW410" s="13">
        <f t="shared" si="1010"/>
        <v>0</v>
      </c>
      <c r="CX410" s="13">
        <f t="shared" si="1011"/>
        <v>0</v>
      </c>
      <c r="CY410" s="13">
        <f t="shared" si="1012"/>
        <v>0</v>
      </c>
      <c r="CZ410" s="13">
        <f t="shared" si="1013"/>
        <v>0</v>
      </c>
      <c r="DA410" s="13">
        <f t="shared" si="1014"/>
        <v>0</v>
      </c>
      <c r="DB410" s="13"/>
      <c r="DC410" s="13"/>
      <c r="DD410" s="13"/>
      <c r="DE410" s="13"/>
      <c r="DF410" s="13"/>
      <c r="DG410" s="13"/>
      <c r="DH410" s="13"/>
      <c r="DI410" s="13"/>
      <c r="DJ410" s="13"/>
      <c r="DK410" s="13"/>
      <c r="DL410" s="13"/>
      <c r="DM410" s="13"/>
      <c r="DN410" s="13"/>
      <c r="DO410" s="13"/>
      <c r="DP410" s="13"/>
      <c r="DQ410" s="13"/>
      <c r="DR410" s="13"/>
      <c r="DS410" s="13"/>
      <c r="DT410" s="13"/>
      <c r="DU410" s="13"/>
      <c r="DV410" s="13"/>
      <c r="DW410" s="13"/>
      <c r="DX410" s="13"/>
      <c r="DY410" s="13"/>
      <c r="DZ410" s="13"/>
      <c r="EA410" s="13"/>
      <c r="EB410" s="13"/>
      <c r="EC410" s="13"/>
      <c r="ED410" s="13"/>
      <c r="EE410" s="13"/>
      <c r="EF410" s="13"/>
      <c r="EG410" s="13"/>
      <c r="EH410" s="13"/>
      <c r="EI410" s="13"/>
      <c r="EJ410" s="13"/>
      <c r="EK410" s="13"/>
      <c r="EL410" s="13"/>
      <c r="EM410" s="13"/>
      <c r="EN410" s="13"/>
      <c r="EO410" s="13"/>
      <c r="EP410" s="13"/>
      <c r="EQ410" s="13"/>
      <c r="ER410" s="13"/>
      <c r="ES410" s="13"/>
      <c r="ET410" s="13"/>
      <c r="EU410" s="13"/>
      <c r="EV410" s="13"/>
      <c r="EW410" s="13"/>
      <c r="EX410" s="13"/>
      <c r="EY410" s="13"/>
      <c r="EZ410" s="13"/>
      <c r="FA410" s="13"/>
      <c r="FB410" s="13"/>
      <c r="FC410" s="13"/>
      <c r="FD410" s="13"/>
      <c r="FE410" s="13"/>
      <c r="FF410" s="13"/>
      <c r="FG410" s="13"/>
      <c r="FH410" s="13"/>
      <c r="FI410" s="13"/>
      <c r="FJ410" s="13"/>
      <c r="FK410" s="13"/>
      <c r="FL410" s="13"/>
      <c r="FM410" s="13"/>
      <c r="FN410" s="13"/>
      <c r="FO410" s="13"/>
      <c r="FP410" s="13"/>
      <c r="FQ410" s="13"/>
      <c r="FR410" s="13"/>
      <c r="FS410" s="13"/>
      <c r="FT410" s="13"/>
      <c r="FU410" s="13"/>
      <c r="FV410" s="13"/>
      <c r="FW410" s="13"/>
      <c r="FX410" s="13"/>
      <c r="FY410" s="13"/>
      <c r="FZ410" s="13"/>
      <c r="GA410" s="13"/>
      <c r="GB410" s="13"/>
      <c r="GC410" s="13"/>
      <c r="GD410" s="13"/>
      <c r="GE410" s="13"/>
      <c r="GF410" s="13"/>
      <c r="GG410" s="13"/>
      <c r="GH410" s="30">
        <f t="shared" si="1015"/>
        <v>1</v>
      </c>
    </row>
    <row r="411" spans="1:190">
      <c r="A411" s="2">
        <f>'database including 834 studies'!A411</f>
        <v>410</v>
      </c>
      <c r="B411" s="2">
        <f>'database including 834 studies'!J411</f>
        <v>1</v>
      </c>
      <c r="C411" s="2">
        <f>'database including 834 studies'!K411</f>
        <v>2</v>
      </c>
      <c r="D411" s="2">
        <f>'database including 834 studies'!L411</f>
        <v>1</v>
      </c>
      <c r="E411" s="2">
        <f>'database including 834 studies'!M411</f>
        <v>1</v>
      </c>
      <c r="F411" s="2">
        <f>'database including 834 studies'!N411</f>
        <v>0</v>
      </c>
      <c r="G411" s="2">
        <f>'database including 834 studies'!O411</f>
        <v>0</v>
      </c>
      <c r="H411" s="2">
        <f>'database including 834 studies'!P411</f>
        <v>0</v>
      </c>
      <c r="I411" s="2">
        <f>'database including 834 studies'!Q411</f>
        <v>0</v>
      </c>
      <c r="J411" s="2">
        <f>'database including 834 studies'!R411</f>
        <v>2021</v>
      </c>
      <c r="V411" s="13">
        <f t="shared" si="931"/>
        <v>0</v>
      </c>
      <c r="W411" s="13">
        <f t="shared" si="932"/>
        <v>0</v>
      </c>
      <c r="X411" s="13">
        <f t="shared" si="933"/>
        <v>0</v>
      </c>
      <c r="Y411" s="13">
        <f t="shared" si="934"/>
        <v>0</v>
      </c>
      <c r="Z411" s="13">
        <f t="shared" si="935"/>
        <v>0</v>
      </c>
      <c r="AA411" s="13">
        <f t="shared" si="936"/>
        <v>0</v>
      </c>
      <c r="AB411" s="13">
        <f t="shared" si="937"/>
        <v>0</v>
      </c>
      <c r="AC411" s="13">
        <f t="shared" si="938"/>
        <v>0</v>
      </c>
      <c r="AD411" s="13">
        <f t="shared" si="939"/>
        <v>0</v>
      </c>
      <c r="AE411" s="13">
        <f t="shared" si="940"/>
        <v>0</v>
      </c>
      <c r="AF411" s="13">
        <f t="shared" si="941"/>
        <v>0</v>
      </c>
      <c r="AG411" s="13">
        <f t="shared" si="942"/>
        <v>0</v>
      </c>
      <c r="AH411" s="13">
        <f t="shared" si="943"/>
        <v>0</v>
      </c>
      <c r="AI411" s="13">
        <f t="shared" si="944"/>
        <v>0</v>
      </c>
      <c r="AJ411" s="13">
        <f t="shared" si="945"/>
        <v>0</v>
      </c>
      <c r="AK411" s="13">
        <f t="shared" si="946"/>
        <v>0</v>
      </c>
      <c r="AL411" s="13">
        <f t="shared" si="947"/>
        <v>0</v>
      </c>
      <c r="AM411" s="13">
        <f t="shared" si="948"/>
        <v>0</v>
      </c>
      <c r="AN411" s="13">
        <f t="shared" si="949"/>
        <v>0</v>
      </c>
      <c r="AO411" s="13">
        <f t="shared" si="950"/>
        <v>0</v>
      </c>
      <c r="AP411" s="13">
        <f t="shared" si="951"/>
        <v>0</v>
      </c>
      <c r="AQ411" s="13">
        <f t="shared" si="952"/>
        <v>0</v>
      </c>
      <c r="AR411" s="13">
        <f t="shared" si="953"/>
        <v>0</v>
      </c>
      <c r="AS411" s="13">
        <f t="shared" si="954"/>
        <v>0</v>
      </c>
      <c r="AT411" s="13">
        <f t="shared" si="955"/>
        <v>0</v>
      </c>
      <c r="AU411" s="13">
        <f t="shared" si="956"/>
        <v>0</v>
      </c>
      <c r="AV411" s="13">
        <f t="shared" si="957"/>
        <v>0</v>
      </c>
      <c r="AW411" s="13">
        <f t="shared" si="958"/>
        <v>0</v>
      </c>
      <c r="AX411" s="13">
        <f t="shared" si="959"/>
        <v>0</v>
      </c>
      <c r="AY411" s="13">
        <f t="shared" si="960"/>
        <v>0</v>
      </c>
      <c r="AZ411" s="13">
        <f t="shared" si="961"/>
        <v>0</v>
      </c>
      <c r="BA411" s="13">
        <f t="shared" si="962"/>
        <v>0</v>
      </c>
      <c r="BB411" s="13">
        <f t="shared" si="963"/>
        <v>0</v>
      </c>
      <c r="BC411" s="13">
        <f t="shared" si="964"/>
        <v>0</v>
      </c>
      <c r="BD411" s="13">
        <f t="shared" si="965"/>
        <v>1</v>
      </c>
      <c r="BE411" s="13">
        <f t="shared" si="966"/>
        <v>0</v>
      </c>
      <c r="BF411" s="13">
        <f t="shared" si="967"/>
        <v>0</v>
      </c>
      <c r="BG411" s="13">
        <f t="shared" si="968"/>
        <v>0</v>
      </c>
      <c r="BH411" s="13">
        <f t="shared" si="969"/>
        <v>0</v>
      </c>
      <c r="BI411" s="13">
        <f t="shared" si="970"/>
        <v>0</v>
      </c>
      <c r="BJ411" s="13">
        <f t="shared" si="971"/>
        <v>0</v>
      </c>
      <c r="BK411" s="13">
        <f t="shared" si="972"/>
        <v>0</v>
      </c>
      <c r="BL411" s="13">
        <f t="shared" si="973"/>
        <v>0</v>
      </c>
      <c r="BM411" s="13">
        <f t="shared" si="974"/>
        <v>0</v>
      </c>
      <c r="BN411" s="13">
        <f t="shared" si="975"/>
        <v>0</v>
      </c>
      <c r="BO411" s="13">
        <f t="shared" si="976"/>
        <v>0</v>
      </c>
      <c r="BP411" s="13">
        <f t="shared" si="977"/>
        <v>0</v>
      </c>
      <c r="BQ411" s="13">
        <f t="shared" si="978"/>
        <v>0</v>
      </c>
      <c r="BR411" s="13">
        <f t="shared" si="979"/>
        <v>0</v>
      </c>
      <c r="BS411" s="13">
        <f t="shared" si="980"/>
        <v>0</v>
      </c>
      <c r="BT411" s="13">
        <f t="shared" si="981"/>
        <v>0</v>
      </c>
      <c r="BU411" s="13">
        <f t="shared" si="982"/>
        <v>0</v>
      </c>
      <c r="BV411" s="13">
        <f t="shared" si="983"/>
        <v>0</v>
      </c>
      <c r="BW411" s="13">
        <f t="shared" si="984"/>
        <v>0</v>
      </c>
      <c r="BX411" s="13">
        <f t="shared" si="985"/>
        <v>0</v>
      </c>
      <c r="BY411" s="13">
        <f t="shared" si="986"/>
        <v>0</v>
      </c>
      <c r="BZ411" s="13">
        <f t="shared" si="987"/>
        <v>0</v>
      </c>
      <c r="CA411" s="13">
        <f t="shared" si="988"/>
        <v>0</v>
      </c>
      <c r="CB411" s="13">
        <f t="shared" si="989"/>
        <v>0</v>
      </c>
      <c r="CC411" s="13">
        <f t="shared" si="990"/>
        <v>0</v>
      </c>
      <c r="CD411" s="13">
        <f t="shared" si="991"/>
        <v>0</v>
      </c>
      <c r="CE411" s="13">
        <f t="shared" si="992"/>
        <v>0</v>
      </c>
      <c r="CF411" s="13">
        <f t="shared" si="993"/>
        <v>0</v>
      </c>
      <c r="CG411" s="13">
        <f t="shared" si="994"/>
        <v>0</v>
      </c>
      <c r="CH411" s="13">
        <f t="shared" si="995"/>
        <v>0</v>
      </c>
      <c r="CI411" s="13">
        <f t="shared" si="996"/>
        <v>0</v>
      </c>
      <c r="CJ411" s="13">
        <f t="shared" si="997"/>
        <v>0</v>
      </c>
      <c r="CK411" s="13">
        <f t="shared" si="998"/>
        <v>0</v>
      </c>
      <c r="CL411" s="13">
        <f t="shared" si="999"/>
        <v>0</v>
      </c>
      <c r="CM411" s="13">
        <f t="shared" si="1000"/>
        <v>0</v>
      </c>
      <c r="CN411" s="13">
        <f t="shared" si="1001"/>
        <v>0</v>
      </c>
      <c r="CO411" s="13">
        <f t="shared" si="1002"/>
        <v>0</v>
      </c>
      <c r="CP411" s="13">
        <f t="shared" si="1003"/>
        <v>0</v>
      </c>
      <c r="CQ411" s="13">
        <f t="shared" si="1004"/>
        <v>0</v>
      </c>
      <c r="CR411" s="13">
        <f t="shared" si="1005"/>
        <v>0</v>
      </c>
      <c r="CS411" s="13">
        <f t="shared" si="1006"/>
        <v>0</v>
      </c>
      <c r="CT411" s="13">
        <f t="shared" si="1007"/>
        <v>0</v>
      </c>
      <c r="CU411" s="13">
        <f t="shared" si="1008"/>
        <v>0</v>
      </c>
      <c r="CV411" s="13">
        <f t="shared" si="1009"/>
        <v>0</v>
      </c>
      <c r="CW411" s="13">
        <f t="shared" si="1010"/>
        <v>0</v>
      </c>
      <c r="CX411" s="13">
        <f t="shared" si="1011"/>
        <v>0</v>
      </c>
      <c r="CY411" s="13">
        <f t="shared" si="1012"/>
        <v>0</v>
      </c>
      <c r="CZ411" s="13">
        <f t="shared" si="1013"/>
        <v>0</v>
      </c>
      <c r="DA411" s="13">
        <f t="shared" si="1014"/>
        <v>0</v>
      </c>
      <c r="DB411" s="13"/>
      <c r="DC411" s="13"/>
      <c r="DD411" s="13"/>
      <c r="DE411" s="13"/>
      <c r="DF411" s="13"/>
      <c r="DG411" s="13"/>
      <c r="DH411" s="13"/>
      <c r="DI411" s="13"/>
      <c r="DJ411" s="13"/>
      <c r="DK411" s="13"/>
      <c r="DL411" s="13"/>
      <c r="DM411" s="13"/>
      <c r="DN411" s="13"/>
      <c r="DO411" s="13"/>
      <c r="DP411" s="13"/>
      <c r="DQ411" s="13"/>
      <c r="DR411" s="13"/>
      <c r="DS411" s="13"/>
      <c r="DT411" s="13"/>
      <c r="DU411" s="13"/>
      <c r="DV411" s="13"/>
      <c r="DW411" s="13"/>
      <c r="DX411" s="13"/>
      <c r="DY411" s="13"/>
      <c r="DZ411" s="13"/>
      <c r="EA411" s="13"/>
      <c r="EB411" s="13"/>
      <c r="EC411" s="13"/>
      <c r="ED411" s="13"/>
      <c r="EE411" s="13"/>
      <c r="EF411" s="13"/>
      <c r="EG411" s="13"/>
      <c r="EH411" s="13"/>
      <c r="EI411" s="13"/>
      <c r="EJ411" s="13"/>
      <c r="EK411" s="13"/>
      <c r="EL411" s="13"/>
      <c r="EM411" s="13"/>
      <c r="EN411" s="13"/>
      <c r="EO411" s="13"/>
      <c r="EP411" s="13"/>
      <c r="EQ411" s="13"/>
      <c r="ER411" s="13"/>
      <c r="ES411" s="13"/>
      <c r="ET411" s="13"/>
      <c r="EU411" s="13"/>
      <c r="EV411" s="13"/>
      <c r="EW411" s="13"/>
      <c r="EX411" s="13"/>
      <c r="EY411" s="13"/>
      <c r="EZ411" s="13"/>
      <c r="FA411" s="13"/>
      <c r="FB411" s="13"/>
      <c r="FC411" s="13"/>
      <c r="FD411" s="13"/>
      <c r="FE411" s="13"/>
      <c r="FF411" s="13"/>
      <c r="FG411" s="13"/>
      <c r="FH411" s="13"/>
      <c r="FI411" s="13"/>
      <c r="FJ411" s="13"/>
      <c r="FK411" s="13"/>
      <c r="FL411" s="13"/>
      <c r="FM411" s="13"/>
      <c r="FN411" s="13"/>
      <c r="FO411" s="13"/>
      <c r="FP411" s="13"/>
      <c r="FQ411" s="13"/>
      <c r="FR411" s="13"/>
      <c r="FS411" s="13"/>
      <c r="FT411" s="13"/>
      <c r="FU411" s="13"/>
      <c r="FV411" s="13"/>
      <c r="FW411" s="13"/>
      <c r="FX411" s="13"/>
      <c r="FY411" s="13"/>
      <c r="FZ411" s="13"/>
      <c r="GA411" s="13"/>
      <c r="GB411" s="13"/>
      <c r="GC411" s="13"/>
      <c r="GD411" s="13"/>
      <c r="GE411" s="13"/>
      <c r="GF411" s="13"/>
      <c r="GG411" s="13"/>
      <c r="GH411" s="30">
        <f t="shared" si="1015"/>
        <v>1</v>
      </c>
    </row>
    <row r="412" spans="1:190">
      <c r="A412" s="2">
        <f>'database including 834 studies'!A412</f>
        <v>411</v>
      </c>
      <c r="B412" s="2">
        <f>'database including 834 studies'!J412</f>
        <v>1</v>
      </c>
      <c r="C412" s="2">
        <f>'database including 834 studies'!K412</f>
        <v>2</v>
      </c>
      <c r="D412" s="2">
        <f>'database including 834 studies'!L412</f>
        <v>0</v>
      </c>
      <c r="E412" s="2">
        <f>'database including 834 studies'!M412</f>
        <v>1</v>
      </c>
      <c r="F412" s="2">
        <f>'database including 834 studies'!N412</f>
        <v>0</v>
      </c>
      <c r="G412" s="2">
        <f>'database including 834 studies'!O412</f>
        <v>1</v>
      </c>
      <c r="H412" s="2">
        <f>'database including 834 studies'!P412</f>
        <v>0</v>
      </c>
      <c r="I412" s="2">
        <f>'database including 834 studies'!Q412</f>
        <v>0</v>
      </c>
      <c r="J412" s="2">
        <f>'database including 834 studies'!R412</f>
        <v>2022</v>
      </c>
      <c r="V412" s="13">
        <f t="shared" si="931"/>
        <v>0</v>
      </c>
      <c r="W412" s="13">
        <f t="shared" si="932"/>
        <v>0</v>
      </c>
      <c r="X412" s="13">
        <f t="shared" si="933"/>
        <v>0</v>
      </c>
      <c r="Y412" s="13">
        <f t="shared" si="934"/>
        <v>0</v>
      </c>
      <c r="Z412" s="13">
        <f t="shared" si="935"/>
        <v>0</v>
      </c>
      <c r="AA412" s="13">
        <f t="shared" si="936"/>
        <v>0</v>
      </c>
      <c r="AB412" s="13">
        <f t="shared" si="937"/>
        <v>0</v>
      </c>
      <c r="AC412" s="13">
        <f t="shared" si="938"/>
        <v>0</v>
      </c>
      <c r="AD412" s="13">
        <f t="shared" si="939"/>
        <v>0</v>
      </c>
      <c r="AE412" s="13">
        <f t="shared" si="940"/>
        <v>0</v>
      </c>
      <c r="AF412" s="13">
        <f t="shared" si="941"/>
        <v>0</v>
      </c>
      <c r="AG412" s="13">
        <f t="shared" si="942"/>
        <v>0</v>
      </c>
      <c r="AH412" s="13">
        <f t="shared" si="943"/>
        <v>0</v>
      </c>
      <c r="AI412" s="13">
        <f t="shared" si="944"/>
        <v>0</v>
      </c>
      <c r="AJ412" s="13">
        <f t="shared" si="945"/>
        <v>0</v>
      </c>
      <c r="AK412" s="13">
        <f t="shared" si="946"/>
        <v>0</v>
      </c>
      <c r="AL412" s="13">
        <f t="shared" si="947"/>
        <v>0</v>
      </c>
      <c r="AM412" s="13">
        <f t="shared" si="948"/>
        <v>0</v>
      </c>
      <c r="AN412" s="13">
        <f t="shared" si="949"/>
        <v>0</v>
      </c>
      <c r="AO412" s="13">
        <f t="shared" si="950"/>
        <v>0</v>
      </c>
      <c r="AP412" s="13">
        <f t="shared" si="951"/>
        <v>0</v>
      </c>
      <c r="AQ412" s="13">
        <f t="shared" si="952"/>
        <v>0</v>
      </c>
      <c r="AR412" s="13">
        <f t="shared" si="953"/>
        <v>0</v>
      </c>
      <c r="AS412" s="13">
        <f t="shared" si="954"/>
        <v>0</v>
      </c>
      <c r="AT412" s="13">
        <f t="shared" si="955"/>
        <v>0</v>
      </c>
      <c r="AU412" s="13">
        <f t="shared" si="956"/>
        <v>0</v>
      </c>
      <c r="AV412" s="13">
        <f t="shared" si="957"/>
        <v>0</v>
      </c>
      <c r="AW412" s="13">
        <f t="shared" si="958"/>
        <v>0</v>
      </c>
      <c r="AX412" s="13">
        <f t="shared" si="959"/>
        <v>0</v>
      </c>
      <c r="AY412" s="13">
        <f t="shared" si="960"/>
        <v>0</v>
      </c>
      <c r="AZ412" s="13">
        <f t="shared" si="961"/>
        <v>0</v>
      </c>
      <c r="BA412" s="13">
        <f t="shared" si="962"/>
        <v>0</v>
      </c>
      <c r="BB412" s="13">
        <f t="shared" si="963"/>
        <v>0</v>
      </c>
      <c r="BC412" s="13">
        <f t="shared" si="964"/>
        <v>0</v>
      </c>
      <c r="BD412" s="13">
        <f t="shared" si="965"/>
        <v>0</v>
      </c>
      <c r="BE412" s="13">
        <f t="shared" si="966"/>
        <v>1</v>
      </c>
      <c r="BF412" s="13">
        <f t="shared" si="967"/>
        <v>0</v>
      </c>
      <c r="BG412" s="13">
        <f t="shared" si="968"/>
        <v>0</v>
      </c>
      <c r="BH412" s="13">
        <f t="shared" si="969"/>
        <v>0</v>
      </c>
      <c r="BI412" s="13">
        <f t="shared" si="970"/>
        <v>0</v>
      </c>
      <c r="BJ412" s="13">
        <f t="shared" si="971"/>
        <v>0</v>
      </c>
      <c r="BK412" s="13">
        <f t="shared" si="972"/>
        <v>0</v>
      </c>
      <c r="BL412" s="13">
        <f t="shared" si="973"/>
        <v>0</v>
      </c>
      <c r="BM412" s="13">
        <f t="shared" si="974"/>
        <v>0</v>
      </c>
      <c r="BN412" s="13">
        <f t="shared" si="975"/>
        <v>0</v>
      </c>
      <c r="BO412" s="13">
        <f t="shared" si="976"/>
        <v>0</v>
      </c>
      <c r="BP412" s="13">
        <f t="shared" si="977"/>
        <v>0</v>
      </c>
      <c r="BQ412" s="13">
        <f t="shared" si="978"/>
        <v>0</v>
      </c>
      <c r="BR412" s="13">
        <f t="shared" si="979"/>
        <v>0</v>
      </c>
      <c r="BS412" s="13">
        <f t="shared" si="980"/>
        <v>0</v>
      </c>
      <c r="BT412" s="13">
        <f t="shared" si="981"/>
        <v>0</v>
      </c>
      <c r="BU412" s="13">
        <f t="shared" si="982"/>
        <v>0</v>
      </c>
      <c r="BV412" s="13">
        <f t="shared" si="983"/>
        <v>0</v>
      </c>
      <c r="BW412" s="13">
        <f t="shared" si="984"/>
        <v>0</v>
      </c>
      <c r="BX412" s="13">
        <f t="shared" si="985"/>
        <v>0</v>
      </c>
      <c r="BY412" s="13">
        <f t="shared" si="986"/>
        <v>0</v>
      </c>
      <c r="BZ412" s="13">
        <f t="shared" si="987"/>
        <v>0</v>
      </c>
      <c r="CA412" s="13">
        <f t="shared" si="988"/>
        <v>0</v>
      </c>
      <c r="CB412" s="13">
        <f t="shared" si="989"/>
        <v>0</v>
      </c>
      <c r="CC412" s="13">
        <f t="shared" si="990"/>
        <v>0</v>
      </c>
      <c r="CD412" s="13">
        <f t="shared" si="991"/>
        <v>0</v>
      </c>
      <c r="CE412" s="13">
        <f t="shared" si="992"/>
        <v>0</v>
      </c>
      <c r="CF412" s="13">
        <f t="shared" si="993"/>
        <v>0</v>
      </c>
      <c r="CG412" s="13">
        <f t="shared" si="994"/>
        <v>0</v>
      </c>
      <c r="CH412" s="13">
        <f t="shared" si="995"/>
        <v>0</v>
      </c>
      <c r="CI412" s="13">
        <f t="shared" si="996"/>
        <v>0</v>
      </c>
      <c r="CJ412" s="13">
        <f t="shared" si="997"/>
        <v>0</v>
      </c>
      <c r="CK412" s="13">
        <f t="shared" si="998"/>
        <v>0</v>
      </c>
      <c r="CL412" s="13">
        <f t="shared" si="999"/>
        <v>0</v>
      </c>
      <c r="CM412" s="13">
        <f t="shared" si="1000"/>
        <v>0</v>
      </c>
      <c r="CN412" s="13">
        <f t="shared" si="1001"/>
        <v>0</v>
      </c>
      <c r="CO412" s="13">
        <f t="shared" si="1002"/>
        <v>0</v>
      </c>
      <c r="CP412" s="13">
        <f t="shared" si="1003"/>
        <v>0</v>
      </c>
      <c r="CQ412" s="13">
        <f t="shared" si="1004"/>
        <v>0</v>
      </c>
      <c r="CR412" s="13">
        <f t="shared" si="1005"/>
        <v>0</v>
      </c>
      <c r="CS412" s="13">
        <f t="shared" si="1006"/>
        <v>0</v>
      </c>
      <c r="CT412" s="13">
        <f t="shared" si="1007"/>
        <v>0</v>
      </c>
      <c r="CU412" s="13">
        <f t="shared" si="1008"/>
        <v>0</v>
      </c>
      <c r="CV412" s="13">
        <f t="shared" si="1009"/>
        <v>0</v>
      </c>
      <c r="CW412" s="13">
        <f t="shared" si="1010"/>
        <v>0</v>
      </c>
      <c r="CX412" s="13">
        <f t="shared" si="1011"/>
        <v>0</v>
      </c>
      <c r="CY412" s="13">
        <f t="shared" si="1012"/>
        <v>0</v>
      </c>
      <c r="CZ412" s="13">
        <f t="shared" si="1013"/>
        <v>0</v>
      </c>
      <c r="DA412" s="13">
        <f t="shared" si="1014"/>
        <v>0</v>
      </c>
      <c r="DB412" s="13"/>
      <c r="DC412" s="13"/>
      <c r="DD412" s="13"/>
      <c r="DE412" s="13"/>
      <c r="DF412" s="13"/>
      <c r="DG412" s="13"/>
      <c r="DH412" s="13"/>
      <c r="DI412" s="13"/>
      <c r="DJ412" s="13"/>
      <c r="DK412" s="13"/>
      <c r="DL412" s="13"/>
      <c r="DM412" s="13"/>
      <c r="DN412" s="13"/>
      <c r="DO412" s="13"/>
      <c r="DP412" s="13"/>
      <c r="DQ412" s="13"/>
      <c r="DR412" s="13"/>
      <c r="DS412" s="13"/>
      <c r="DT412" s="13"/>
      <c r="DU412" s="13"/>
      <c r="DV412" s="13"/>
      <c r="DW412" s="13"/>
      <c r="DX412" s="13"/>
      <c r="DY412" s="13"/>
      <c r="DZ412" s="13"/>
      <c r="EA412" s="13"/>
      <c r="EB412" s="13"/>
      <c r="EC412" s="13"/>
      <c r="ED412" s="13"/>
      <c r="EE412" s="13"/>
      <c r="EF412" s="13"/>
      <c r="EG412" s="13"/>
      <c r="EH412" s="13"/>
      <c r="EI412" s="13"/>
      <c r="EJ412" s="13"/>
      <c r="EK412" s="13"/>
      <c r="EL412" s="13"/>
      <c r="EM412" s="13"/>
      <c r="EN412" s="13"/>
      <c r="EO412" s="13"/>
      <c r="EP412" s="13"/>
      <c r="EQ412" s="13"/>
      <c r="ER412" s="13"/>
      <c r="ES412" s="13"/>
      <c r="ET412" s="13"/>
      <c r="EU412" s="13"/>
      <c r="EV412" s="13"/>
      <c r="EW412" s="13"/>
      <c r="EX412" s="13"/>
      <c r="EY412" s="13"/>
      <c r="EZ412" s="13"/>
      <c r="FA412" s="13"/>
      <c r="FB412" s="13"/>
      <c r="FC412" s="13"/>
      <c r="FD412" s="13"/>
      <c r="FE412" s="13"/>
      <c r="FF412" s="13"/>
      <c r="FG412" s="13"/>
      <c r="FH412" s="13"/>
      <c r="FI412" s="13"/>
      <c r="FJ412" s="13"/>
      <c r="FK412" s="13"/>
      <c r="FL412" s="13"/>
      <c r="FM412" s="13"/>
      <c r="FN412" s="13"/>
      <c r="FO412" s="13"/>
      <c r="FP412" s="13"/>
      <c r="FQ412" s="13"/>
      <c r="FR412" s="13"/>
      <c r="FS412" s="13"/>
      <c r="FT412" s="13"/>
      <c r="FU412" s="13"/>
      <c r="FV412" s="13"/>
      <c r="FW412" s="13"/>
      <c r="FX412" s="13"/>
      <c r="FY412" s="13"/>
      <c r="FZ412" s="13"/>
      <c r="GA412" s="13"/>
      <c r="GB412" s="13"/>
      <c r="GC412" s="13"/>
      <c r="GD412" s="13"/>
      <c r="GE412" s="13"/>
      <c r="GF412" s="13"/>
      <c r="GG412" s="13"/>
      <c r="GH412" s="30">
        <f t="shared" si="1015"/>
        <v>1</v>
      </c>
    </row>
    <row r="413" spans="1:190">
      <c r="A413" s="2">
        <f>'database including 834 studies'!A413</f>
        <v>412</v>
      </c>
      <c r="B413" s="2">
        <f>'database including 834 studies'!J413</f>
        <v>1</v>
      </c>
      <c r="C413" s="2">
        <f>'database including 834 studies'!K413</f>
        <v>2</v>
      </c>
      <c r="D413" s="2">
        <f>'database including 834 studies'!L413</f>
        <v>1</v>
      </c>
      <c r="E413" s="2">
        <f>'database including 834 studies'!M413</f>
        <v>1</v>
      </c>
      <c r="F413" s="2">
        <f>'database including 834 studies'!N413</f>
        <v>0</v>
      </c>
      <c r="G413" s="2">
        <f>'database including 834 studies'!O413</f>
        <v>0</v>
      </c>
      <c r="H413" s="2">
        <f>'database including 834 studies'!P413</f>
        <v>0</v>
      </c>
      <c r="I413" s="2">
        <f>'database including 834 studies'!Q413</f>
        <v>0</v>
      </c>
      <c r="J413" s="2">
        <f>'database including 834 studies'!R413</f>
        <v>2018</v>
      </c>
      <c r="V413" s="13">
        <f t="shared" si="931"/>
        <v>0</v>
      </c>
      <c r="W413" s="13">
        <f t="shared" si="932"/>
        <v>0</v>
      </c>
      <c r="X413" s="13">
        <f t="shared" si="933"/>
        <v>0</v>
      </c>
      <c r="Y413" s="13">
        <f t="shared" si="934"/>
        <v>0</v>
      </c>
      <c r="Z413" s="13">
        <f t="shared" si="935"/>
        <v>0</v>
      </c>
      <c r="AA413" s="13">
        <f t="shared" si="936"/>
        <v>0</v>
      </c>
      <c r="AB413" s="13">
        <f t="shared" si="937"/>
        <v>0</v>
      </c>
      <c r="AC413" s="13">
        <f t="shared" si="938"/>
        <v>0</v>
      </c>
      <c r="AD413" s="13">
        <f t="shared" si="939"/>
        <v>0</v>
      </c>
      <c r="AE413" s="13">
        <f t="shared" si="940"/>
        <v>0</v>
      </c>
      <c r="AF413" s="13">
        <f t="shared" si="941"/>
        <v>0</v>
      </c>
      <c r="AG413" s="13">
        <f t="shared" si="942"/>
        <v>0</v>
      </c>
      <c r="AH413" s="13">
        <f t="shared" si="943"/>
        <v>0</v>
      </c>
      <c r="AI413" s="13">
        <f t="shared" si="944"/>
        <v>0</v>
      </c>
      <c r="AJ413" s="13">
        <f t="shared" si="945"/>
        <v>0</v>
      </c>
      <c r="AK413" s="13">
        <f t="shared" si="946"/>
        <v>0</v>
      </c>
      <c r="AL413" s="13">
        <f t="shared" si="947"/>
        <v>0</v>
      </c>
      <c r="AM413" s="13">
        <f t="shared" si="948"/>
        <v>0</v>
      </c>
      <c r="AN413" s="13">
        <f t="shared" si="949"/>
        <v>0</v>
      </c>
      <c r="AO413" s="13">
        <f t="shared" si="950"/>
        <v>0</v>
      </c>
      <c r="AP413" s="13">
        <f t="shared" si="951"/>
        <v>0</v>
      </c>
      <c r="AQ413" s="13">
        <f t="shared" si="952"/>
        <v>0</v>
      </c>
      <c r="AR413" s="13">
        <f t="shared" si="953"/>
        <v>0</v>
      </c>
      <c r="AS413" s="13">
        <f t="shared" si="954"/>
        <v>0</v>
      </c>
      <c r="AT413" s="13">
        <f t="shared" si="955"/>
        <v>0</v>
      </c>
      <c r="AU413" s="13">
        <f t="shared" si="956"/>
        <v>0</v>
      </c>
      <c r="AV413" s="13">
        <f t="shared" si="957"/>
        <v>0</v>
      </c>
      <c r="AW413" s="13">
        <f t="shared" si="958"/>
        <v>0</v>
      </c>
      <c r="AX413" s="13">
        <f t="shared" si="959"/>
        <v>0</v>
      </c>
      <c r="AY413" s="13">
        <f t="shared" si="960"/>
        <v>0</v>
      </c>
      <c r="AZ413" s="13">
        <f t="shared" si="961"/>
        <v>0</v>
      </c>
      <c r="BA413" s="13">
        <f t="shared" si="962"/>
        <v>1</v>
      </c>
      <c r="BB413" s="13">
        <f t="shared" si="963"/>
        <v>0</v>
      </c>
      <c r="BC413" s="13">
        <f t="shared" si="964"/>
        <v>0</v>
      </c>
      <c r="BD413" s="13">
        <f t="shared" si="965"/>
        <v>0</v>
      </c>
      <c r="BE413" s="13">
        <f t="shared" si="966"/>
        <v>0</v>
      </c>
      <c r="BF413" s="13">
        <f t="shared" si="967"/>
        <v>0</v>
      </c>
      <c r="BG413" s="13">
        <f t="shared" si="968"/>
        <v>0</v>
      </c>
      <c r="BH413" s="13">
        <f t="shared" si="969"/>
        <v>0</v>
      </c>
      <c r="BI413" s="13">
        <f t="shared" si="970"/>
        <v>0</v>
      </c>
      <c r="BJ413" s="13">
        <f t="shared" si="971"/>
        <v>0</v>
      </c>
      <c r="BK413" s="13">
        <f t="shared" si="972"/>
        <v>0</v>
      </c>
      <c r="BL413" s="13">
        <f t="shared" si="973"/>
        <v>0</v>
      </c>
      <c r="BM413" s="13">
        <f t="shared" si="974"/>
        <v>0</v>
      </c>
      <c r="BN413" s="13">
        <f t="shared" si="975"/>
        <v>0</v>
      </c>
      <c r="BO413" s="13">
        <f t="shared" si="976"/>
        <v>0</v>
      </c>
      <c r="BP413" s="13">
        <f t="shared" si="977"/>
        <v>0</v>
      </c>
      <c r="BQ413" s="13">
        <f t="shared" si="978"/>
        <v>0</v>
      </c>
      <c r="BR413" s="13">
        <f t="shared" si="979"/>
        <v>0</v>
      </c>
      <c r="BS413" s="13">
        <f t="shared" si="980"/>
        <v>0</v>
      </c>
      <c r="BT413" s="13">
        <f t="shared" si="981"/>
        <v>0</v>
      </c>
      <c r="BU413" s="13">
        <f t="shared" si="982"/>
        <v>0</v>
      </c>
      <c r="BV413" s="13">
        <f t="shared" si="983"/>
        <v>0</v>
      </c>
      <c r="BW413" s="13">
        <f t="shared" si="984"/>
        <v>0</v>
      </c>
      <c r="BX413" s="13">
        <f t="shared" si="985"/>
        <v>0</v>
      </c>
      <c r="BY413" s="13">
        <f t="shared" si="986"/>
        <v>0</v>
      </c>
      <c r="BZ413" s="13">
        <f t="shared" si="987"/>
        <v>0</v>
      </c>
      <c r="CA413" s="13">
        <f t="shared" si="988"/>
        <v>0</v>
      </c>
      <c r="CB413" s="13">
        <f t="shared" si="989"/>
        <v>0</v>
      </c>
      <c r="CC413" s="13">
        <f t="shared" si="990"/>
        <v>0</v>
      </c>
      <c r="CD413" s="13">
        <f t="shared" si="991"/>
        <v>0</v>
      </c>
      <c r="CE413" s="13">
        <f t="shared" si="992"/>
        <v>0</v>
      </c>
      <c r="CF413" s="13">
        <f t="shared" si="993"/>
        <v>0</v>
      </c>
      <c r="CG413" s="13">
        <f t="shared" si="994"/>
        <v>0</v>
      </c>
      <c r="CH413" s="13">
        <f t="shared" si="995"/>
        <v>0</v>
      </c>
      <c r="CI413" s="13">
        <f t="shared" si="996"/>
        <v>0</v>
      </c>
      <c r="CJ413" s="13">
        <f t="shared" si="997"/>
        <v>0</v>
      </c>
      <c r="CK413" s="13">
        <f t="shared" si="998"/>
        <v>0</v>
      </c>
      <c r="CL413" s="13">
        <f t="shared" si="999"/>
        <v>0</v>
      </c>
      <c r="CM413" s="13">
        <f t="shared" si="1000"/>
        <v>0</v>
      </c>
      <c r="CN413" s="13">
        <f t="shared" si="1001"/>
        <v>0</v>
      </c>
      <c r="CO413" s="13">
        <f t="shared" si="1002"/>
        <v>0</v>
      </c>
      <c r="CP413" s="13">
        <f t="shared" si="1003"/>
        <v>0</v>
      </c>
      <c r="CQ413" s="13">
        <f t="shared" si="1004"/>
        <v>0</v>
      </c>
      <c r="CR413" s="13">
        <f t="shared" si="1005"/>
        <v>0</v>
      </c>
      <c r="CS413" s="13">
        <f t="shared" si="1006"/>
        <v>0</v>
      </c>
      <c r="CT413" s="13">
        <f t="shared" si="1007"/>
        <v>0</v>
      </c>
      <c r="CU413" s="13">
        <f t="shared" si="1008"/>
        <v>0</v>
      </c>
      <c r="CV413" s="13">
        <f t="shared" si="1009"/>
        <v>0</v>
      </c>
      <c r="CW413" s="13">
        <f t="shared" si="1010"/>
        <v>0</v>
      </c>
      <c r="CX413" s="13">
        <f t="shared" si="1011"/>
        <v>0</v>
      </c>
      <c r="CY413" s="13">
        <f t="shared" si="1012"/>
        <v>0</v>
      </c>
      <c r="CZ413" s="13">
        <f t="shared" si="1013"/>
        <v>0</v>
      </c>
      <c r="DA413" s="13">
        <f t="shared" si="1014"/>
        <v>0</v>
      </c>
      <c r="DB413" s="13"/>
      <c r="DC413" s="13"/>
      <c r="DD413" s="13"/>
      <c r="DE413" s="13"/>
      <c r="DF413" s="13"/>
      <c r="DG413" s="13"/>
      <c r="DH413" s="13"/>
      <c r="DI413" s="13"/>
      <c r="DJ413" s="13"/>
      <c r="DK413" s="13"/>
      <c r="DL413" s="13"/>
      <c r="DM413" s="13"/>
      <c r="DN413" s="13"/>
      <c r="DO413" s="13"/>
      <c r="DP413" s="13"/>
      <c r="DQ413" s="13"/>
      <c r="DR413" s="13"/>
      <c r="DS413" s="13"/>
      <c r="DT413" s="13"/>
      <c r="DU413" s="13"/>
      <c r="DV413" s="13"/>
      <c r="DW413" s="13"/>
      <c r="DX413" s="13"/>
      <c r="DY413" s="13"/>
      <c r="DZ413" s="13"/>
      <c r="EA413" s="13"/>
      <c r="EB413" s="13"/>
      <c r="EC413" s="13"/>
      <c r="ED413" s="13"/>
      <c r="EE413" s="13"/>
      <c r="EF413" s="13"/>
      <c r="EG413" s="13"/>
      <c r="EH413" s="13"/>
      <c r="EI413" s="13"/>
      <c r="EJ413" s="13"/>
      <c r="EK413" s="13"/>
      <c r="EL413" s="13"/>
      <c r="EM413" s="13"/>
      <c r="EN413" s="13"/>
      <c r="EO413" s="13"/>
      <c r="EP413" s="13"/>
      <c r="EQ413" s="13"/>
      <c r="ER413" s="13"/>
      <c r="ES413" s="13"/>
      <c r="ET413" s="13"/>
      <c r="EU413" s="13"/>
      <c r="EV413" s="13"/>
      <c r="EW413" s="13"/>
      <c r="EX413" s="13"/>
      <c r="EY413" s="13"/>
      <c r="EZ413" s="13"/>
      <c r="FA413" s="13"/>
      <c r="FB413" s="13"/>
      <c r="FC413" s="13"/>
      <c r="FD413" s="13"/>
      <c r="FE413" s="13"/>
      <c r="FF413" s="13"/>
      <c r="FG413" s="13"/>
      <c r="FH413" s="13"/>
      <c r="FI413" s="13"/>
      <c r="FJ413" s="13"/>
      <c r="FK413" s="13"/>
      <c r="FL413" s="13"/>
      <c r="FM413" s="13"/>
      <c r="FN413" s="13"/>
      <c r="FO413" s="13"/>
      <c r="FP413" s="13"/>
      <c r="FQ413" s="13"/>
      <c r="FR413" s="13"/>
      <c r="FS413" s="13"/>
      <c r="FT413" s="13"/>
      <c r="FU413" s="13"/>
      <c r="FV413" s="13"/>
      <c r="FW413" s="13"/>
      <c r="FX413" s="13"/>
      <c r="FY413" s="13"/>
      <c r="FZ413" s="13"/>
      <c r="GA413" s="13"/>
      <c r="GB413" s="13"/>
      <c r="GC413" s="13"/>
      <c r="GD413" s="13"/>
      <c r="GE413" s="13"/>
      <c r="GF413" s="13"/>
      <c r="GG413" s="13"/>
      <c r="GH413" s="30">
        <f t="shared" si="1015"/>
        <v>1</v>
      </c>
    </row>
    <row r="414" spans="1:190">
      <c r="A414" s="2">
        <f>'database including 834 studies'!A414</f>
        <v>413</v>
      </c>
      <c r="B414" s="2">
        <f>'database including 834 studies'!J414</f>
        <v>1</v>
      </c>
      <c r="C414" s="2">
        <f>'database including 834 studies'!K414</f>
        <v>2</v>
      </c>
      <c r="D414" s="2">
        <f>'database including 834 studies'!L414</f>
        <v>1</v>
      </c>
      <c r="E414" s="2">
        <f>'database including 834 studies'!M414</f>
        <v>1</v>
      </c>
      <c r="F414" s="2">
        <f>'database including 834 studies'!N414</f>
        <v>0</v>
      </c>
      <c r="G414" s="2">
        <f>'database including 834 studies'!O414</f>
        <v>0</v>
      </c>
      <c r="H414" s="2">
        <f>'database including 834 studies'!P414</f>
        <v>0</v>
      </c>
      <c r="I414" s="2">
        <f>'database including 834 studies'!Q414</f>
        <v>0</v>
      </c>
      <c r="J414" s="2">
        <f>'database including 834 studies'!R414</f>
        <v>2019</v>
      </c>
      <c r="V414" s="13">
        <f t="shared" si="931"/>
        <v>0</v>
      </c>
      <c r="W414" s="13">
        <f t="shared" si="932"/>
        <v>0</v>
      </c>
      <c r="X414" s="13">
        <f t="shared" si="933"/>
        <v>0</v>
      </c>
      <c r="Y414" s="13">
        <f t="shared" si="934"/>
        <v>0</v>
      </c>
      <c r="Z414" s="13">
        <f t="shared" si="935"/>
        <v>0</v>
      </c>
      <c r="AA414" s="13">
        <f t="shared" si="936"/>
        <v>0</v>
      </c>
      <c r="AB414" s="13">
        <f t="shared" si="937"/>
        <v>0</v>
      </c>
      <c r="AC414" s="13">
        <f t="shared" si="938"/>
        <v>0</v>
      </c>
      <c r="AD414" s="13">
        <f t="shared" si="939"/>
        <v>0</v>
      </c>
      <c r="AE414" s="13">
        <f t="shared" si="940"/>
        <v>0</v>
      </c>
      <c r="AF414" s="13">
        <f t="shared" si="941"/>
        <v>0</v>
      </c>
      <c r="AG414" s="13">
        <f t="shared" si="942"/>
        <v>0</v>
      </c>
      <c r="AH414" s="13">
        <f t="shared" si="943"/>
        <v>0</v>
      </c>
      <c r="AI414" s="13">
        <f t="shared" si="944"/>
        <v>0</v>
      </c>
      <c r="AJ414" s="13">
        <f t="shared" si="945"/>
        <v>0</v>
      </c>
      <c r="AK414" s="13">
        <f t="shared" si="946"/>
        <v>0</v>
      </c>
      <c r="AL414" s="13">
        <f t="shared" si="947"/>
        <v>0</v>
      </c>
      <c r="AM414" s="13">
        <f t="shared" si="948"/>
        <v>0</v>
      </c>
      <c r="AN414" s="13">
        <f t="shared" si="949"/>
        <v>0</v>
      </c>
      <c r="AO414" s="13">
        <f t="shared" si="950"/>
        <v>0</v>
      </c>
      <c r="AP414" s="13">
        <f t="shared" si="951"/>
        <v>0</v>
      </c>
      <c r="AQ414" s="13">
        <f t="shared" si="952"/>
        <v>0</v>
      </c>
      <c r="AR414" s="13">
        <f t="shared" si="953"/>
        <v>0</v>
      </c>
      <c r="AS414" s="13">
        <f t="shared" si="954"/>
        <v>0</v>
      </c>
      <c r="AT414" s="13">
        <f t="shared" si="955"/>
        <v>0</v>
      </c>
      <c r="AU414" s="13">
        <f t="shared" si="956"/>
        <v>0</v>
      </c>
      <c r="AV414" s="13">
        <f t="shared" si="957"/>
        <v>0</v>
      </c>
      <c r="AW414" s="13">
        <f t="shared" si="958"/>
        <v>0</v>
      </c>
      <c r="AX414" s="13">
        <f t="shared" si="959"/>
        <v>0</v>
      </c>
      <c r="AY414" s="13">
        <f t="shared" si="960"/>
        <v>0</v>
      </c>
      <c r="AZ414" s="13">
        <f t="shared" si="961"/>
        <v>0</v>
      </c>
      <c r="BA414" s="13">
        <f t="shared" si="962"/>
        <v>0</v>
      </c>
      <c r="BB414" s="13">
        <f t="shared" si="963"/>
        <v>1</v>
      </c>
      <c r="BC414" s="13">
        <f t="shared" si="964"/>
        <v>0</v>
      </c>
      <c r="BD414" s="13">
        <f t="shared" si="965"/>
        <v>0</v>
      </c>
      <c r="BE414" s="13">
        <f t="shared" si="966"/>
        <v>0</v>
      </c>
      <c r="BF414" s="13">
        <f t="shared" si="967"/>
        <v>0</v>
      </c>
      <c r="BG414" s="13">
        <f t="shared" si="968"/>
        <v>0</v>
      </c>
      <c r="BH414" s="13">
        <f t="shared" si="969"/>
        <v>0</v>
      </c>
      <c r="BI414" s="13">
        <f t="shared" si="970"/>
        <v>0</v>
      </c>
      <c r="BJ414" s="13">
        <f t="shared" si="971"/>
        <v>0</v>
      </c>
      <c r="BK414" s="13">
        <f t="shared" si="972"/>
        <v>0</v>
      </c>
      <c r="BL414" s="13">
        <f t="shared" si="973"/>
        <v>0</v>
      </c>
      <c r="BM414" s="13">
        <f t="shared" si="974"/>
        <v>0</v>
      </c>
      <c r="BN414" s="13">
        <f t="shared" si="975"/>
        <v>0</v>
      </c>
      <c r="BO414" s="13">
        <f t="shared" si="976"/>
        <v>0</v>
      </c>
      <c r="BP414" s="13">
        <f t="shared" si="977"/>
        <v>0</v>
      </c>
      <c r="BQ414" s="13">
        <f t="shared" si="978"/>
        <v>0</v>
      </c>
      <c r="BR414" s="13">
        <f t="shared" si="979"/>
        <v>0</v>
      </c>
      <c r="BS414" s="13">
        <f t="shared" si="980"/>
        <v>0</v>
      </c>
      <c r="BT414" s="13">
        <f t="shared" si="981"/>
        <v>0</v>
      </c>
      <c r="BU414" s="13">
        <f t="shared" si="982"/>
        <v>0</v>
      </c>
      <c r="BV414" s="13">
        <f t="shared" si="983"/>
        <v>0</v>
      </c>
      <c r="BW414" s="13">
        <f t="shared" si="984"/>
        <v>0</v>
      </c>
      <c r="BX414" s="13">
        <f t="shared" si="985"/>
        <v>0</v>
      </c>
      <c r="BY414" s="13">
        <f t="shared" si="986"/>
        <v>0</v>
      </c>
      <c r="BZ414" s="13">
        <f t="shared" si="987"/>
        <v>0</v>
      </c>
      <c r="CA414" s="13">
        <f t="shared" si="988"/>
        <v>0</v>
      </c>
      <c r="CB414" s="13">
        <f t="shared" si="989"/>
        <v>0</v>
      </c>
      <c r="CC414" s="13">
        <f t="shared" si="990"/>
        <v>0</v>
      </c>
      <c r="CD414" s="13">
        <f t="shared" si="991"/>
        <v>0</v>
      </c>
      <c r="CE414" s="13">
        <f t="shared" si="992"/>
        <v>0</v>
      </c>
      <c r="CF414" s="13">
        <f t="shared" si="993"/>
        <v>0</v>
      </c>
      <c r="CG414" s="13">
        <f t="shared" si="994"/>
        <v>0</v>
      </c>
      <c r="CH414" s="13">
        <f t="shared" si="995"/>
        <v>0</v>
      </c>
      <c r="CI414" s="13">
        <f t="shared" si="996"/>
        <v>0</v>
      </c>
      <c r="CJ414" s="13">
        <f t="shared" si="997"/>
        <v>0</v>
      </c>
      <c r="CK414" s="13">
        <f t="shared" si="998"/>
        <v>0</v>
      </c>
      <c r="CL414" s="13">
        <f t="shared" si="999"/>
        <v>0</v>
      </c>
      <c r="CM414" s="13">
        <f t="shared" si="1000"/>
        <v>0</v>
      </c>
      <c r="CN414" s="13">
        <f t="shared" si="1001"/>
        <v>0</v>
      </c>
      <c r="CO414" s="13">
        <f t="shared" si="1002"/>
        <v>0</v>
      </c>
      <c r="CP414" s="13">
        <f t="shared" si="1003"/>
        <v>0</v>
      </c>
      <c r="CQ414" s="13">
        <f t="shared" si="1004"/>
        <v>0</v>
      </c>
      <c r="CR414" s="13">
        <f t="shared" si="1005"/>
        <v>0</v>
      </c>
      <c r="CS414" s="13">
        <f t="shared" si="1006"/>
        <v>0</v>
      </c>
      <c r="CT414" s="13">
        <f t="shared" si="1007"/>
        <v>0</v>
      </c>
      <c r="CU414" s="13">
        <f t="shared" si="1008"/>
        <v>0</v>
      </c>
      <c r="CV414" s="13">
        <f t="shared" si="1009"/>
        <v>0</v>
      </c>
      <c r="CW414" s="13">
        <f t="shared" si="1010"/>
        <v>0</v>
      </c>
      <c r="CX414" s="13">
        <f t="shared" si="1011"/>
        <v>0</v>
      </c>
      <c r="CY414" s="13">
        <f t="shared" si="1012"/>
        <v>0</v>
      </c>
      <c r="CZ414" s="13">
        <f t="shared" si="1013"/>
        <v>0</v>
      </c>
      <c r="DA414" s="13">
        <f t="shared" si="1014"/>
        <v>0</v>
      </c>
      <c r="DB414" s="13"/>
      <c r="DC414" s="13"/>
      <c r="DD414" s="13"/>
      <c r="DE414" s="13"/>
      <c r="DF414" s="13"/>
      <c r="DG414" s="13"/>
      <c r="DH414" s="13"/>
      <c r="DI414" s="13"/>
      <c r="DJ414" s="13"/>
      <c r="DK414" s="13"/>
      <c r="DL414" s="13"/>
      <c r="DM414" s="13"/>
      <c r="DN414" s="13"/>
      <c r="DO414" s="13"/>
      <c r="DP414" s="13"/>
      <c r="DQ414" s="13"/>
      <c r="DR414" s="13"/>
      <c r="DS414" s="13"/>
      <c r="DT414" s="13"/>
      <c r="DU414" s="13"/>
      <c r="DV414" s="13"/>
      <c r="DW414" s="13"/>
      <c r="DX414" s="13"/>
      <c r="DY414" s="13"/>
      <c r="DZ414" s="13"/>
      <c r="EA414" s="13"/>
      <c r="EB414" s="13"/>
      <c r="EC414" s="13"/>
      <c r="ED414" s="13"/>
      <c r="EE414" s="13"/>
      <c r="EF414" s="13"/>
      <c r="EG414" s="13"/>
      <c r="EH414" s="13"/>
      <c r="EI414" s="13"/>
      <c r="EJ414" s="13"/>
      <c r="EK414" s="13"/>
      <c r="EL414" s="13"/>
      <c r="EM414" s="13"/>
      <c r="EN414" s="13"/>
      <c r="EO414" s="13"/>
      <c r="EP414" s="13"/>
      <c r="EQ414" s="13"/>
      <c r="ER414" s="13"/>
      <c r="ES414" s="13"/>
      <c r="ET414" s="13"/>
      <c r="EU414" s="13"/>
      <c r="EV414" s="13"/>
      <c r="EW414" s="13"/>
      <c r="EX414" s="13"/>
      <c r="EY414" s="13"/>
      <c r="EZ414" s="13"/>
      <c r="FA414" s="13"/>
      <c r="FB414" s="13"/>
      <c r="FC414" s="13"/>
      <c r="FD414" s="13"/>
      <c r="FE414" s="13"/>
      <c r="FF414" s="13"/>
      <c r="FG414" s="13"/>
      <c r="FH414" s="13"/>
      <c r="FI414" s="13"/>
      <c r="FJ414" s="13"/>
      <c r="FK414" s="13"/>
      <c r="FL414" s="13"/>
      <c r="FM414" s="13"/>
      <c r="FN414" s="13"/>
      <c r="FO414" s="13"/>
      <c r="FP414" s="13"/>
      <c r="FQ414" s="13"/>
      <c r="FR414" s="13"/>
      <c r="FS414" s="13"/>
      <c r="FT414" s="13"/>
      <c r="FU414" s="13"/>
      <c r="FV414" s="13"/>
      <c r="FW414" s="13"/>
      <c r="FX414" s="13"/>
      <c r="FY414" s="13"/>
      <c r="FZ414" s="13"/>
      <c r="GA414" s="13"/>
      <c r="GB414" s="13"/>
      <c r="GC414" s="13"/>
      <c r="GD414" s="13"/>
      <c r="GE414" s="13"/>
      <c r="GF414" s="13"/>
      <c r="GG414" s="13"/>
      <c r="GH414" s="30">
        <f t="shared" si="1015"/>
        <v>1</v>
      </c>
    </row>
    <row r="415" spans="1:190">
      <c r="A415" s="2">
        <f>'database including 834 studies'!A415</f>
        <v>414</v>
      </c>
      <c r="B415" s="2">
        <f>'database including 834 studies'!J415</f>
        <v>1</v>
      </c>
      <c r="C415" s="2">
        <f>'database including 834 studies'!K415</f>
        <v>2</v>
      </c>
      <c r="D415" s="2">
        <f>'database including 834 studies'!L415</f>
        <v>1</v>
      </c>
      <c r="E415" s="2">
        <f>'database including 834 studies'!M415</f>
        <v>1</v>
      </c>
      <c r="F415" s="2">
        <f>'database including 834 studies'!N415</f>
        <v>0</v>
      </c>
      <c r="G415" s="2">
        <f>'database including 834 studies'!O415</f>
        <v>0</v>
      </c>
      <c r="H415" s="2">
        <f>'database including 834 studies'!P415</f>
        <v>0</v>
      </c>
      <c r="I415" s="2">
        <f>'database including 834 studies'!Q415</f>
        <v>0</v>
      </c>
      <c r="J415" s="2">
        <f>'database including 834 studies'!R415</f>
        <v>2019</v>
      </c>
      <c r="V415" s="13">
        <f t="shared" si="931"/>
        <v>0</v>
      </c>
      <c r="W415" s="13">
        <f t="shared" si="932"/>
        <v>0</v>
      </c>
      <c r="X415" s="13">
        <f t="shared" si="933"/>
        <v>0</v>
      </c>
      <c r="Y415" s="13">
        <f t="shared" si="934"/>
        <v>0</v>
      </c>
      <c r="Z415" s="13">
        <f t="shared" si="935"/>
        <v>0</v>
      </c>
      <c r="AA415" s="13">
        <f t="shared" si="936"/>
        <v>0</v>
      </c>
      <c r="AB415" s="13">
        <f t="shared" si="937"/>
        <v>0</v>
      </c>
      <c r="AC415" s="13">
        <f t="shared" si="938"/>
        <v>0</v>
      </c>
      <c r="AD415" s="13">
        <f t="shared" si="939"/>
        <v>0</v>
      </c>
      <c r="AE415" s="13">
        <f t="shared" si="940"/>
        <v>0</v>
      </c>
      <c r="AF415" s="13">
        <f t="shared" si="941"/>
        <v>0</v>
      </c>
      <c r="AG415" s="13">
        <f t="shared" si="942"/>
        <v>0</v>
      </c>
      <c r="AH415" s="13">
        <f t="shared" si="943"/>
        <v>0</v>
      </c>
      <c r="AI415" s="13">
        <f t="shared" si="944"/>
        <v>0</v>
      </c>
      <c r="AJ415" s="13">
        <f t="shared" si="945"/>
        <v>0</v>
      </c>
      <c r="AK415" s="13">
        <f t="shared" si="946"/>
        <v>0</v>
      </c>
      <c r="AL415" s="13">
        <f t="shared" si="947"/>
        <v>0</v>
      </c>
      <c r="AM415" s="13">
        <f t="shared" si="948"/>
        <v>0</v>
      </c>
      <c r="AN415" s="13">
        <f t="shared" si="949"/>
        <v>0</v>
      </c>
      <c r="AO415" s="13">
        <f t="shared" si="950"/>
        <v>0</v>
      </c>
      <c r="AP415" s="13">
        <f t="shared" si="951"/>
        <v>0</v>
      </c>
      <c r="AQ415" s="13">
        <f t="shared" si="952"/>
        <v>0</v>
      </c>
      <c r="AR415" s="13">
        <f t="shared" si="953"/>
        <v>0</v>
      </c>
      <c r="AS415" s="13">
        <f t="shared" si="954"/>
        <v>0</v>
      </c>
      <c r="AT415" s="13">
        <f t="shared" si="955"/>
        <v>0</v>
      </c>
      <c r="AU415" s="13">
        <f t="shared" si="956"/>
        <v>0</v>
      </c>
      <c r="AV415" s="13">
        <f t="shared" si="957"/>
        <v>0</v>
      </c>
      <c r="AW415" s="13">
        <f t="shared" si="958"/>
        <v>0</v>
      </c>
      <c r="AX415" s="13">
        <f t="shared" si="959"/>
        <v>0</v>
      </c>
      <c r="AY415" s="13">
        <f t="shared" si="960"/>
        <v>0</v>
      </c>
      <c r="AZ415" s="13">
        <f t="shared" si="961"/>
        <v>0</v>
      </c>
      <c r="BA415" s="13">
        <f t="shared" si="962"/>
        <v>0</v>
      </c>
      <c r="BB415" s="13">
        <f t="shared" si="963"/>
        <v>1</v>
      </c>
      <c r="BC415" s="13">
        <f t="shared" si="964"/>
        <v>0</v>
      </c>
      <c r="BD415" s="13">
        <f t="shared" si="965"/>
        <v>0</v>
      </c>
      <c r="BE415" s="13">
        <f t="shared" si="966"/>
        <v>0</v>
      </c>
      <c r="BF415" s="13">
        <f t="shared" si="967"/>
        <v>0</v>
      </c>
      <c r="BG415" s="13">
        <f t="shared" si="968"/>
        <v>0</v>
      </c>
      <c r="BH415" s="13">
        <f t="shared" si="969"/>
        <v>0</v>
      </c>
      <c r="BI415" s="13">
        <f t="shared" si="970"/>
        <v>0</v>
      </c>
      <c r="BJ415" s="13">
        <f t="shared" si="971"/>
        <v>0</v>
      </c>
      <c r="BK415" s="13">
        <f t="shared" si="972"/>
        <v>0</v>
      </c>
      <c r="BL415" s="13">
        <f t="shared" si="973"/>
        <v>0</v>
      </c>
      <c r="BM415" s="13">
        <f t="shared" si="974"/>
        <v>0</v>
      </c>
      <c r="BN415" s="13">
        <f t="shared" si="975"/>
        <v>0</v>
      </c>
      <c r="BO415" s="13">
        <f t="shared" si="976"/>
        <v>0</v>
      </c>
      <c r="BP415" s="13">
        <f t="shared" si="977"/>
        <v>0</v>
      </c>
      <c r="BQ415" s="13">
        <f t="shared" si="978"/>
        <v>0</v>
      </c>
      <c r="BR415" s="13">
        <f t="shared" si="979"/>
        <v>0</v>
      </c>
      <c r="BS415" s="13">
        <f t="shared" si="980"/>
        <v>0</v>
      </c>
      <c r="BT415" s="13">
        <f t="shared" si="981"/>
        <v>0</v>
      </c>
      <c r="BU415" s="13">
        <f t="shared" si="982"/>
        <v>0</v>
      </c>
      <c r="BV415" s="13">
        <f t="shared" si="983"/>
        <v>0</v>
      </c>
      <c r="BW415" s="13">
        <f t="shared" si="984"/>
        <v>0</v>
      </c>
      <c r="BX415" s="13">
        <f t="shared" si="985"/>
        <v>0</v>
      </c>
      <c r="BY415" s="13">
        <f t="shared" si="986"/>
        <v>0</v>
      </c>
      <c r="BZ415" s="13">
        <f t="shared" si="987"/>
        <v>0</v>
      </c>
      <c r="CA415" s="13">
        <f t="shared" si="988"/>
        <v>0</v>
      </c>
      <c r="CB415" s="13">
        <f t="shared" si="989"/>
        <v>0</v>
      </c>
      <c r="CC415" s="13">
        <f t="shared" si="990"/>
        <v>0</v>
      </c>
      <c r="CD415" s="13">
        <f t="shared" si="991"/>
        <v>0</v>
      </c>
      <c r="CE415" s="13">
        <f t="shared" si="992"/>
        <v>0</v>
      </c>
      <c r="CF415" s="13">
        <f t="shared" si="993"/>
        <v>0</v>
      </c>
      <c r="CG415" s="13">
        <f t="shared" si="994"/>
        <v>0</v>
      </c>
      <c r="CH415" s="13">
        <f t="shared" si="995"/>
        <v>0</v>
      </c>
      <c r="CI415" s="13">
        <f t="shared" si="996"/>
        <v>0</v>
      </c>
      <c r="CJ415" s="13">
        <f t="shared" si="997"/>
        <v>0</v>
      </c>
      <c r="CK415" s="13">
        <f t="shared" si="998"/>
        <v>0</v>
      </c>
      <c r="CL415" s="13">
        <f t="shared" si="999"/>
        <v>0</v>
      </c>
      <c r="CM415" s="13">
        <f t="shared" si="1000"/>
        <v>0</v>
      </c>
      <c r="CN415" s="13">
        <f t="shared" si="1001"/>
        <v>0</v>
      </c>
      <c r="CO415" s="13">
        <f t="shared" si="1002"/>
        <v>0</v>
      </c>
      <c r="CP415" s="13">
        <f t="shared" si="1003"/>
        <v>0</v>
      </c>
      <c r="CQ415" s="13">
        <f t="shared" si="1004"/>
        <v>0</v>
      </c>
      <c r="CR415" s="13">
        <f t="shared" si="1005"/>
        <v>0</v>
      </c>
      <c r="CS415" s="13">
        <f t="shared" si="1006"/>
        <v>0</v>
      </c>
      <c r="CT415" s="13">
        <f t="shared" si="1007"/>
        <v>0</v>
      </c>
      <c r="CU415" s="13">
        <f t="shared" si="1008"/>
        <v>0</v>
      </c>
      <c r="CV415" s="13">
        <f t="shared" si="1009"/>
        <v>0</v>
      </c>
      <c r="CW415" s="13">
        <f t="shared" si="1010"/>
        <v>0</v>
      </c>
      <c r="CX415" s="13">
        <f t="shared" si="1011"/>
        <v>0</v>
      </c>
      <c r="CY415" s="13">
        <f t="shared" si="1012"/>
        <v>0</v>
      </c>
      <c r="CZ415" s="13">
        <f t="shared" si="1013"/>
        <v>0</v>
      </c>
      <c r="DA415" s="13">
        <f t="shared" si="1014"/>
        <v>0</v>
      </c>
      <c r="DB415" s="13"/>
      <c r="DC415" s="13"/>
      <c r="DD415" s="13"/>
      <c r="DE415" s="13"/>
      <c r="DF415" s="13"/>
      <c r="DG415" s="13"/>
      <c r="DH415" s="13"/>
      <c r="DI415" s="13"/>
      <c r="DJ415" s="13"/>
      <c r="DK415" s="13"/>
      <c r="DL415" s="13"/>
      <c r="DM415" s="13"/>
      <c r="DN415" s="13"/>
      <c r="DO415" s="13"/>
      <c r="DP415" s="13"/>
      <c r="DQ415" s="13"/>
      <c r="DR415" s="13"/>
      <c r="DS415" s="13"/>
      <c r="DT415" s="13"/>
      <c r="DU415" s="13"/>
      <c r="DV415" s="13"/>
      <c r="DW415" s="13"/>
      <c r="DX415" s="13"/>
      <c r="DY415" s="13"/>
      <c r="DZ415" s="13"/>
      <c r="EA415" s="13"/>
      <c r="EB415" s="13"/>
      <c r="EC415" s="13"/>
      <c r="ED415" s="13"/>
      <c r="EE415" s="13"/>
      <c r="EF415" s="13"/>
      <c r="EG415" s="13"/>
      <c r="EH415" s="13"/>
      <c r="EI415" s="13"/>
      <c r="EJ415" s="13"/>
      <c r="EK415" s="13"/>
      <c r="EL415" s="13"/>
      <c r="EM415" s="13"/>
      <c r="EN415" s="13"/>
      <c r="EO415" s="13"/>
      <c r="EP415" s="13"/>
      <c r="EQ415" s="13"/>
      <c r="ER415" s="13"/>
      <c r="ES415" s="13"/>
      <c r="ET415" s="13"/>
      <c r="EU415" s="13"/>
      <c r="EV415" s="13"/>
      <c r="EW415" s="13"/>
      <c r="EX415" s="13"/>
      <c r="EY415" s="13"/>
      <c r="EZ415" s="13"/>
      <c r="FA415" s="13"/>
      <c r="FB415" s="13"/>
      <c r="FC415" s="13"/>
      <c r="FD415" s="13"/>
      <c r="FE415" s="13"/>
      <c r="FF415" s="13"/>
      <c r="FG415" s="13"/>
      <c r="FH415" s="13"/>
      <c r="FI415" s="13"/>
      <c r="FJ415" s="13"/>
      <c r="FK415" s="13"/>
      <c r="FL415" s="13"/>
      <c r="FM415" s="13"/>
      <c r="FN415" s="13"/>
      <c r="FO415" s="13"/>
      <c r="FP415" s="13"/>
      <c r="FQ415" s="13"/>
      <c r="FR415" s="13"/>
      <c r="FS415" s="13"/>
      <c r="FT415" s="13"/>
      <c r="FU415" s="13"/>
      <c r="FV415" s="13"/>
      <c r="FW415" s="13"/>
      <c r="FX415" s="13"/>
      <c r="FY415" s="13"/>
      <c r="FZ415" s="13"/>
      <c r="GA415" s="13"/>
      <c r="GB415" s="13"/>
      <c r="GC415" s="13"/>
      <c r="GD415" s="13"/>
      <c r="GE415" s="13"/>
      <c r="GF415" s="13"/>
      <c r="GG415" s="13"/>
      <c r="GH415" s="30">
        <f t="shared" si="1015"/>
        <v>1</v>
      </c>
    </row>
    <row r="416" spans="1:190">
      <c r="A416" s="2">
        <f>'database including 834 studies'!A416</f>
        <v>415</v>
      </c>
      <c r="B416" s="2">
        <f>'database including 834 studies'!J416</f>
        <v>1</v>
      </c>
      <c r="C416" s="2">
        <f>'database including 834 studies'!K416</f>
        <v>2</v>
      </c>
      <c r="D416" s="2">
        <f>'database including 834 studies'!L416</f>
        <v>1</v>
      </c>
      <c r="E416" s="2">
        <f>'database including 834 studies'!M416</f>
        <v>1</v>
      </c>
      <c r="F416" s="2">
        <f>'database including 834 studies'!N416</f>
        <v>0</v>
      </c>
      <c r="G416" s="2">
        <f>'database including 834 studies'!O416</f>
        <v>0</v>
      </c>
      <c r="H416" s="2">
        <f>'database including 834 studies'!P416</f>
        <v>0</v>
      </c>
      <c r="I416" s="2">
        <f>'database including 834 studies'!Q416</f>
        <v>0</v>
      </c>
      <c r="J416" s="2">
        <f>'database including 834 studies'!R416</f>
        <v>2020</v>
      </c>
      <c r="V416" s="13">
        <f t="shared" si="931"/>
        <v>0</v>
      </c>
      <c r="W416" s="13">
        <f t="shared" si="932"/>
        <v>0</v>
      </c>
      <c r="X416" s="13">
        <f t="shared" si="933"/>
        <v>0</v>
      </c>
      <c r="Y416" s="13">
        <f t="shared" si="934"/>
        <v>0</v>
      </c>
      <c r="Z416" s="13">
        <f t="shared" si="935"/>
        <v>0</v>
      </c>
      <c r="AA416" s="13">
        <f t="shared" si="936"/>
        <v>0</v>
      </c>
      <c r="AB416" s="13">
        <f t="shared" si="937"/>
        <v>0</v>
      </c>
      <c r="AC416" s="13">
        <f t="shared" si="938"/>
        <v>0</v>
      </c>
      <c r="AD416" s="13">
        <f t="shared" si="939"/>
        <v>0</v>
      </c>
      <c r="AE416" s="13">
        <f t="shared" si="940"/>
        <v>0</v>
      </c>
      <c r="AF416" s="13">
        <f t="shared" si="941"/>
        <v>0</v>
      </c>
      <c r="AG416" s="13">
        <f t="shared" si="942"/>
        <v>0</v>
      </c>
      <c r="AH416" s="13">
        <f t="shared" si="943"/>
        <v>0</v>
      </c>
      <c r="AI416" s="13">
        <f t="shared" si="944"/>
        <v>0</v>
      </c>
      <c r="AJ416" s="13">
        <f t="shared" si="945"/>
        <v>0</v>
      </c>
      <c r="AK416" s="13">
        <f t="shared" si="946"/>
        <v>0</v>
      </c>
      <c r="AL416" s="13">
        <f t="shared" si="947"/>
        <v>0</v>
      </c>
      <c r="AM416" s="13">
        <f t="shared" si="948"/>
        <v>0</v>
      </c>
      <c r="AN416" s="13">
        <f t="shared" si="949"/>
        <v>0</v>
      </c>
      <c r="AO416" s="13">
        <f t="shared" si="950"/>
        <v>0</v>
      </c>
      <c r="AP416" s="13">
        <f t="shared" si="951"/>
        <v>0</v>
      </c>
      <c r="AQ416" s="13">
        <f t="shared" si="952"/>
        <v>0</v>
      </c>
      <c r="AR416" s="13">
        <f t="shared" si="953"/>
        <v>0</v>
      </c>
      <c r="AS416" s="13">
        <f t="shared" si="954"/>
        <v>0</v>
      </c>
      <c r="AT416" s="13">
        <f t="shared" si="955"/>
        <v>0</v>
      </c>
      <c r="AU416" s="13">
        <f t="shared" si="956"/>
        <v>0</v>
      </c>
      <c r="AV416" s="13">
        <f t="shared" si="957"/>
        <v>0</v>
      </c>
      <c r="AW416" s="13">
        <f t="shared" si="958"/>
        <v>0</v>
      </c>
      <c r="AX416" s="13">
        <f t="shared" si="959"/>
        <v>0</v>
      </c>
      <c r="AY416" s="13">
        <f t="shared" si="960"/>
        <v>0</v>
      </c>
      <c r="AZ416" s="13">
        <f t="shared" si="961"/>
        <v>0</v>
      </c>
      <c r="BA416" s="13">
        <f t="shared" si="962"/>
        <v>0</v>
      </c>
      <c r="BB416" s="13">
        <f t="shared" si="963"/>
        <v>0</v>
      </c>
      <c r="BC416" s="13">
        <f t="shared" si="964"/>
        <v>1</v>
      </c>
      <c r="BD416" s="13">
        <f t="shared" si="965"/>
        <v>0</v>
      </c>
      <c r="BE416" s="13">
        <f t="shared" si="966"/>
        <v>0</v>
      </c>
      <c r="BF416" s="13">
        <f t="shared" si="967"/>
        <v>0</v>
      </c>
      <c r="BG416" s="13">
        <f t="shared" si="968"/>
        <v>0</v>
      </c>
      <c r="BH416" s="13">
        <f t="shared" si="969"/>
        <v>0</v>
      </c>
      <c r="BI416" s="13">
        <f t="shared" si="970"/>
        <v>0</v>
      </c>
      <c r="BJ416" s="13">
        <f t="shared" si="971"/>
        <v>0</v>
      </c>
      <c r="BK416" s="13">
        <f t="shared" si="972"/>
        <v>0</v>
      </c>
      <c r="BL416" s="13">
        <f t="shared" si="973"/>
        <v>0</v>
      </c>
      <c r="BM416" s="13">
        <f t="shared" si="974"/>
        <v>0</v>
      </c>
      <c r="BN416" s="13">
        <f t="shared" si="975"/>
        <v>0</v>
      </c>
      <c r="BO416" s="13">
        <f t="shared" si="976"/>
        <v>0</v>
      </c>
      <c r="BP416" s="13">
        <f t="shared" si="977"/>
        <v>0</v>
      </c>
      <c r="BQ416" s="13">
        <f t="shared" si="978"/>
        <v>0</v>
      </c>
      <c r="BR416" s="13">
        <f t="shared" si="979"/>
        <v>0</v>
      </c>
      <c r="BS416" s="13">
        <f t="shared" si="980"/>
        <v>0</v>
      </c>
      <c r="BT416" s="13">
        <f t="shared" si="981"/>
        <v>0</v>
      </c>
      <c r="BU416" s="13">
        <f t="shared" si="982"/>
        <v>0</v>
      </c>
      <c r="BV416" s="13">
        <f t="shared" si="983"/>
        <v>0</v>
      </c>
      <c r="BW416" s="13">
        <f t="shared" si="984"/>
        <v>0</v>
      </c>
      <c r="BX416" s="13">
        <f t="shared" si="985"/>
        <v>0</v>
      </c>
      <c r="BY416" s="13">
        <f t="shared" si="986"/>
        <v>0</v>
      </c>
      <c r="BZ416" s="13">
        <f t="shared" si="987"/>
        <v>0</v>
      </c>
      <c r="CA416" s="13">
        <f t="shared" si="988"/>
        <v>0</v>
      </c>
      <c r="CB416" s="13">
        <f t="shared" si="989"/>
        <v>0</v>
      </c>
      <c r="CC416" s="13">
        <f t="shared" si="990"/>
        <v>0</v>
      </c>
      <c r="CD416" s="13">
        <f t="shared" si="991"/>
        <v>0</v>
      </c>
      <c r="CE416" s="13">
        <f t="shared" si="992"/>
        <v>0</v>
      </c>
      <c r="CF416" s="13">
        <f t="shared" si="993"/>
        <v>0</v>
      </c>
      <c r="CG416" s="13">
        <f t="shared" si="994"/>
        <v>0</v>
      </c>
      <c r="CH416" s="13">
        <f t="shared" si="995"/>
        <v>0</v>
      </c>
      <c r="CI416" s="13">
        <f t="shared" si="996"/>
        <v>0</v>
      </c>
      <c r="CJ416" s="13">
        <f t="shared" si="997"/>
        <v>0</v>
      </c>
      <c r="CK416" s="13">
        <f t="shared" si="998"/>
        <v>0</v>
      </c>
      <c r="CL416" s="13">
        <f t="shared" si="999"/>
        <v>0</v>
      </c>
      <c r="CM416" s="13">
        <f t="shared" si="1000"/>
        <v>0</v>
      </c>
      <c r="CN416" s="13">
        <f t="shared" si="1001"/>
        <v>0</v>
      </c>
      <c r="CO416" s="13">
        <f t="shared" si="1002"/>
        <v>0</v>
      </c>
      <c r="CP416" s="13">
        <f t="shared" si="1003"/>
        <v>0</v>
      </c>
      <c r="CQ416" s="13">
        <f t="shared" si="1004"/>
        <v>0</v>
      </c>
      <c r="CR416" s="13">
        <f t="shared" si="1005"/>
        <v>0</v>
      </c>
      <c r="CS416" s="13">
        <f t="shared" si="1006"/>
        <v>0</v>
      </c>
      <c r="CT416" s="13">
        <f t="shared" si="1007"/>
        <v>0</v>
      </c>
      <c r="CU416" s="13">
        <f t="shared" si="1008"/>
        <v>0</v>
      </c>
      <c r="CV416" s="13">
        <f t="shared" si="1009"/>
        <v>0</v>
      </c>
      <c r="CW416" s="13">
        <f t="shared" si="1010"/>
        <v>0</v>
      </c>
      <c r="CX416" s="13">
        <f t="shared" si="1011"/>
        <v>0</v>
      </c>
      <c r="CY416" s="13">
        <f t="shared" si="1012"/>
        <v>0</v>
      </c>
      <c r="CZ416" s="13">
        <f t="shared" si="1013"/>
        <v>0</v>
      </c>
      <c r="DA416" s="13">
        <f t="shared" si="1014"/>
        <v>0</v>
      </c>
      <c r="DB416" s="13"/>
      <c r="DC416" s="13"/>
      <c r="DD416" s="13"/>
      <c r="DE416" s="13"/>
      <c r="DF416" s="13"/>
      <c r="DG416" s="13"/>
      <c r="DH416" s="13"/>
      <c r="DI416" s="13"/>
      <c r="DJ416" s="13"/>
      <c r="DK416" s="13"/>
      <c r="DL416" s="13"/>
      <c r="DM416" s="13"/>
      <c r="DN416" s="13"/>
      <c r="DO416" s="13"/>
      <c r="DP416" s="13"/>
      <c r="DQ416" s="13"/>
      <c r="DR416" s="13"/>
      <c r="DS416" s="13"/>
      <c r="DT416" s="13"/>
      <c r="DU416" s="13"/>
      <c r="DV416" s="13"/>
      <c r="DW416" s="13"/>
      <c r="DX416" s="13"/>
      <c r="DY416" s="13"/>
      <c r="DZ416" s="13"/>
      <c r="EA416" s="13"/>
      <c r="EB416" s="13"/>
      <c r="EC416" s="13"/>
      <c r="ED416" s="13"/>
      <c r="EE416" s="13"/>
      <c r="EF416" s="13"/>
      <c r="EG416" s="13"/>
      <c r="EH416" s="13"/>
      <c r="EI416" s="13"/>
      <c r="EJ416" s="13"/>
      <c r="EK416" s="13"/>
      <c r="EL416" s="13"/>
      <c r="EM416" s="13"/>
      <c r="EN416" s="13"/>
      <c r="EO416" s="13"/>
      <c r="EP416" s="13"/>
      <c r="EQ416" s="13"/>
      <c r="ER416" s="13"/>
      <c r="ES416" s="13"/>
      <c r="ET416" s="13"/>
      <c r="EU416" s="13"/>
      <c r="EV416" s="13"/>
      <c r="EW416" s="13"/>
      <c r="EX416" s="13"/>
      <c r="EY416" s="13"/>
      <c r="EZ416" s="13"/>
      <c r="FA416" s="13"/>
      <c r="FB416" s="13"/>
      <c r="FC416" s="13"/>
      <c r="FD416" s="13"/>
      <c r="FE416" s="13"/>
      <c r="FF416" s="13"/>
      <c r="FG416" s="13"/>
      <c r="FH416" s="13"/>
      <c r="FI416" s="13"/>
      <c r="FJ416" s="13"/>
      <c r="FK416" s="13"/>
      <c r="FL416" s="13"/>
      <c r="FM416" s="13"/>
      <c r="FN416" s="13"/>
      <c r="FO416" s="13"/>
      <c r="FP416" s="13"/>
      <c r="FQ416" s="13"/>
      <c r="FR416" s="13"/>
      <c r="FS416" s="13"/>
      <c r="FT416" s="13"/>
      <c r="FU416" s="13"/>
      <c r="FV416" s="13"/>
      <c r="FW416" s="13"/>
      <c r="FX416" s="13"/>
      <c r="FY416" s="13"/>
      <c r="FZ416" s="13"/>
      <c r="GA416" s="13"/>
      <c r="GB416" s="13"/>
      <c r="GC416" s="13"/>
      <c r="GD416" s="13"/>
      <c r="GE416" s="13"/>
      <c r="GF416" s="13"/>
      <c r="GG416" s="13"/>
      <c r="GH416" s="30">
        <f t="shared" si="1015"/>
        <v>1</v>
      </c>
    </row>
    <row r="417" spans="1:190">
      <c r="A417" s="2">
        <f>'database including 834 studies'!A417</f>
        <v>416</v>
      </c>
      <c r="B417" s="2">
        <f>'database including 834 studies'!J417</f>
        <v>1</v>
      </c>
      <c r="C417" s="2">
        <f>'database including 834 studies'!K417</f>
        <v>2</v>
      </c>
      <c r="D417" s="2">
        <f>'database including 834 studies'!L417</f>
        <v>0</v>
      </c>
      <c r="E417" s="2">
        <f>'database including 834 studies'!M417</f>
        <v>1</v>
      </c>
      <c r="F417" s="2">
        <f>'database including 834 studies'!N417</f>
        <v>1</v>
      </c>
      <c r="G417" s="2">
        <f>'database including 834 studies'!O417</f>
        <v>0</v>
      </c>
      <c r="H417" s="2">
        <f>'database including 834 studies'!P417</f>
        <v>0</v>
      </c>
      <c r="I417" s="2">
        <f>'database including 834 studies'!Q417</f>
        <v>0</v>
      </c>
      <c r="J417" s="2">
        <f>'database including 834 studies'!R417</f>
        <v>2020</v>
      </c>
      <c r="V417" s="13">
        <f t="shared" si="931"/>
        <v>0</v>
      </c>
      <c r="W417" s="13">
        <f t="shared" si="932"/>
        <v>0</v>
      </c>
      <c r="X417" s="13">
        <f t="shared" si="933"/>
        <v>0</v>
      </c>
      <c r="Y417" s="13">
        <f t="shared" si="934"/>
        <v>0</v>
      </c>
      <c r="Z417" s="13">
        <f t="shared" si="935"/>
        <v>0</v>
      </c>
      <c r="AA417" s="13">
        <f t="shared" si="936"/>
        <v>0</v>
      </c>
      <c r="AB417" s="13">
        <f t="shared" si="937"/>
        <v>0</v>
      </c>
      <c r="AC417" s="13">
        <f t="shared" si="938"/>
        <v>0</v>
      </c>
      <c r="AD417" s="13">
        <f t="shared" si="939"/>
        <v>0</v>
      </c>
      <c r="AE417" s="13">
        <f t="shared" si="940"/>
        <v>0</v>
      </c>
      <c r="AF417" s="13">
        <f t="shared" si="941"/>
        <v>0</v>
      </c>
      <c r="AG417" s="13">
        <f t="shared" si="942"/>
        <v>0</v>
      </c>
      <c r="AH417" s="13">
        <f t="shared" si="943"/>
        <v>0</v>
      </c>
      <c r="AI417" s="13">
        <f t="shared" si="944"/>
        <v>0</v>
      </c>
      <c r="AJ417" s="13">
        <f t="shared" si="945"/>
        <v>0</v>
      </c>
      <c r="AK417" s="13">
        <f t="shared" si="946"/>
        <v>0</v>
      </c>
      <c r="AL417" s="13">
        <f t="shared" si="947"/>
        <v>0</v>
      </c>
      <c r="AM417" s="13">
        <f t="shared" si="948"/>
        <v>0</v>
      </c>
      <c r="AN417" s="13">
        <f t="shared" si="949"/>
        <v>0</v>
      </c>
      <c r="AO417" s="13">
        <f t="shared" si="950"/>
        <v>0</v>
      </c>
      <c r="AP417" s="13">
        <f t="shared" si="951"/>
        <v>0</v>
      </c>
      <c r="AQ417" s="13">
        <f t="shared" si="952"/>
        <v>0</v>
      </c>
      <c r="AR417" s="13">
        <f t="shared" si="953"/>
        <v>0</v>
      </c>
      <c r="AS417" s="13">
        <f t="shared" si="954"/>
        <v>0</v>
      </c>
      <c r="AT417" s="13">
        <f t="shared" si="955"/>
        <v>0</v>
      </c>
      <c r="AU417" s="13">
        <f t="shared" si="956"/>
        <v>0</v>
      </c>
      <c r="AV417" s="13">
        <f t="shared" si="957"/>
        <v>0</v>
      </c>
      <c r="AW417" s="13">
        <f t="shared" si="958"/>
        <v>0</v>
      </c>
      <c r="AX417" s="13">
        <f t="shared" si="959"/>
        <v>0</v>
      </c>
      <c r="AY417" s="13">
        <f t="shared" si="960"/>
        <v>0</v>
      </c>
      <c r="AZ417" s="13">
        <f t="shared" si="961"/>
        <v>0</v>
      </c>
      <c r="BA417" s="13">
        <f t="shared" si="962"/>
        <v>0</v>
      </c>
      <c r="BB417" s="13">
        <f t="shared" si="963"/>
        <v>0</v>
      </c>
      <c r="BC417" s="13">
        <f t="shared" si="964"/>
        <v>1</v>
      </c>
      <c r="BD417" s="13">
        <f t="shared" si="965"/>
        <v>0</v>
      </c>
      <c r="BE417" s="13">
        <f t="shared" si="966"/>
        <v>0</v>
      </c>
      <c r="BF417" s="13">
        <f t="shared" si="967"/>
        <v>0</v>
      </c>
      <c r="BG417" s="13">
        <f t="shared" si="968"/>
        <v>0</v>
      </c>
      <c r="BH417" s="13">
        <f t="shared" si="969"/>
        <v>0</v>
      </c>
      <c r="BI417" s="13">
        <f t="shared" si="970"/>
        <v>0</v>
      </c>
      <c r="BJ417" s="13">
        <f t="shared" si="971"/>
        <v>0</v>
      </c>
      <c r="BK417" s="13">
        <f t="shared" si="972"/>
        <v>0</v>
      </c>
      <c r="BL417" s="13">
        <f t="shared" si="973"/>
        <v>0</v>
      </c>
      <c r="BM417" s="13">
        <f t="shared" si="974"/>
        <v>0</v>
      </c>
      <c r="BN417" s="13">
        <f t="shared" si="975"/>
        <v>0</v>
      </c>
      <c r="BO417" s="13">
        <f t="shared" si="976"/>
        <v>0</v>
      </c>
      <c r="BP417" s="13">
        <f t="shared" si="977"/>
        <v>0</v>
      </c>
      <c r="BQ417" s="13">
        <f t="shared" si="978"/>
        <v>0</v>
      </c>
      <c r="BR417" s="13">
        <f t="shared" si="979"/>
        <v>0</v>
      </c>
      <c r="BS417" s="13">
        <f t="shared" si="980"/>
        <v>0</v>
      </c>
      <c r="BT417" s="13">
        <f t="shared" si="981"/>
        <v>0</v>
      </c>
      <c r="BU417" s="13">
        <f t="shared" si="982"/>
        <v>0</v>
      </c>
      <c r="BV417" s="13">
        <f t="shared" si="983"/>
        <v>0</v>
      </c>
      <c r="BW417" s="13">
        <f t="shared" si="984"/>
        <v>0</v>
      </c>
      <c r="BX417" s="13">
        <f t="shared" si="985"/>
        <v>0</v>
      </c>
      <c r="BY417" s="13">
        <f t="shared" si="986"/>
        <v>0</v>
      </c>
      <c r="BZ417" s="13">
        <f t="shared" si="987"/>
        <v>0</v>
      </c>
      <c r="CA417" s="13">
        <f t="shared" si="988"/>
        <v>0</v>
      </c>
      <c r="CB417" s="13">
        <f t="shared" si="989"/>
        <v>0</v>
      </c>
      <c r="CC417" s="13">
        <f t="shared" si="990"/>
        <v>0</v>
      </c>
      <c r="CD417" s="13">
        <f t="shared" si="991"/>
        <v>0</v>
      </c>
      <c r="CE417" s="13">
        <f t="shared" si="992"/>
        <v>0</v>
      </c>
      <c r="CF417" s="13">
        <f t="shared" si="993"/>
        <v>0</v>
      </c>
      <c r="CG417" s="13">
        <f t="shared" si="994"/>
        <v>0</v>
      </c>
      <c r="CH417" s="13">
        <f t="shared" si="995"/>
        <v>0</v>
      </c>
      <c r="CI417" s="13">
        <f t="shared" si="996"/>
        <v>0</v>
      </c>
      <c r="CJ417" s="13">
        <f t="shared" si="997"/>
        <v>0</v>
      </c>
      <c r="CK417" s="13">
        <f t="shared" si="998"/>
        <v>0</v>
      </c>
      <c r="CL417" s="13">
        <f t="shared" si="999"/>
        <v>0</v>
      </c>
      <c r="CM417" s="13">
        <f t="shared" si="1000"/>
        <v>0</v>
      </c>
      <c r="CN417" s="13">
        <f t="shared" si="1001"/>
        <v>0</v>
      </c>
      <c r="CO417" s="13">
        <f t="shared" si="1002"/>
        <v>0</v>
      </c>
      <c r="CP417" s="13">
        <f t="shared" si="1003"/>
        <v>0</v>
      </c>
      <c r="CQ417" s="13">
        <f t="shared" si="1004"/>
        <v>0</v>
      </c>
      <c r="CR417" s="13">
        <f t="shared" si="1005"/>
        <v>0</v>
      </c>
      <c r="CS417" s="13">
        <f t="shared" si="1006"/>
        <v>0</v>
      </c>
      <c r="CT417" s="13">
        <f t="shared" si="1007"/>
        <v>0</v>
      </c>
      <c r="CU417" s="13">
        <f t="shared" si="1008"/>
        <v>0</v>
      </c>
      <c r="CV417" s="13">
        <f t="shared" si="1009"/>
        <v>0</v>
      </c>
      <c r="CW417" s="13">
        <f t="shared" si="1010"/>
        <v>0</v>
      </c>
      <c r="CX417" s="13">
        <f t="shared" si="1011"/>
        <v>0</v>
      </c>
      <c r="CY417" s="13">
        <f t="shared" si="1012"/>
        <v>0</v>
      </c>
      <c r="CZ417" s="13">
        <f t="shared" si="1013"/>
        <v>0</v>
      </c>
      <c r="DA417" s="13">
        <f t="shared" si="1014"/>
        <v>0</v>
      </c>
      <c r="DB417" s="13"/>
      <c r="DC417" s="13"/>
      <c r="DD417" s="13"/>
      <c r="DE417" s="13"/>
      <c r="DF417" s="13"/>
      <c r="DG417" s="13"/>
      <c r="DH417" s="13"/>
      <c r="DI417" s="13"/>
      <c r="DJ417" s="13"/>
      <c r="DK417" s="13"/>
      <c r="DL417" s="13"/>
      <c r="DM417" s="13"/>
      <c r="DN417" s="13"/>
      <c r="DO417" s="13"/>
      <c r="DP417" s="13"/>
      <c r="DQ417" s="13"/>
      <c r="DR417" s="13"/>
      <c r="DS417" s="13"/>
      <c r="DT417" s="13"/>
      <c r="DU417" s="13"/>
      <c r="DV417" s="13"/>
      <c r="DW417" s="13"/>
      <c r="DX417" s="13"/>
      <c r="DY417" s="13"/>
      <c r="DZ417" s="13"/>
      <c r="EA417" s="13"/>
      <c r="EB417" s="13"/>
      <c r="EC417" s="13"/>
      <c r="ED417" s="13"/>
      <c r="EE417" s="13"/>
      <c r="EF417" s="13"/>
      <c r="EG417" s="13"/>
      <c r="EH417" s="13"/>
      <c r="EI417" s="13"/>
      <c r="EJ417" s="13"/>
      <c r="EK417" s="13"/>
      <c r="EL417" s="13"/>
      <c r="EM417" s="13"/>
      <c r="EN417" s="13"/>
      <c r="EO417" s="13"/>
      <c r="EP417" s="13"/>
      <c r="EQ417" s="13"/>
      <c r="ER417" s="13"/>
      <c r="ES417" s="13"/>
      <c r="ET417" s="13"/>
      <c r="EU417" s="13"/>
      <c r="EV417" s="13"/>
      <c r="EW417" s="13"/>
      <c r="EX417" s="13"/>
      <c r="EY417" s="13"/>
      <c r="EZ417" s="13"/>
      <c r="FA417" s="13"/>
      <c r="FB417" s="13"/>
      <c r="FC417" s="13"/>
      <c r="FD417" s="13"/>
      <c r="FE417" s="13"/>
      <c r="FF417" s="13"/>
      <c r="FG417" s="13"/>
      <c r="FH417" s="13"/>
      <c r="FI417" s="13"/>
      <c r="FJ417" s="13"/>
      <c r="FK417" s="13"/>
      <c r="FL417" s="13"/>
      <c r="FM417" s="13"/>
      <c r="FN417" s="13"/>
      <c r="FO417" s="13"/>
      <c r="FP417" s="13"/>
      <c r="FQ417" s="13"/>
      <c r="FR417" s="13"/>
      <c r="FS417" s="13"/>
      <c r="FT417" s="13"/>
      <c r="FU417" s="13"/>
      <c r="FV417" s="13"/>
      <c r="FW417" s="13"/>
      <c r="FX417" s="13"/>
      <c r="FY417" s="13"/>
      <c r="FZ417" s="13"/>
      <c r="GA417" s="13"/>
      <c r="GB417" s="13"/>
      <c r="GC417" s="13"/>
      <c r="GD417" s="13"/>
      <c r="GE417" s="13"/>
      <c r="GF417" s="13"/>
      <c r="GG417" s="13"/>
      <c r="GH417" s="30">
        <f t="shared" si="1015"/>
        <v>1</v>
      </c>
    </row>
    <row r="418" spans="1:190">
      <c r="A418" s="2">
        <f>'database including 834 studies'!A418</f>
        <v>417</v>
      </c>
      <c r="B418" s="2">
        <f>'database including 834 studies'!J418</f>
        <v>1</v>
      </c>
      <c r="C418" s="2">
        <f>'database including 834 studies'!K418</f>
        <v>2</v>
      </c>
      <c r="D418" s="2">
        <f>'database including 834 studies'!L418</f>
        <v>1</v>
      </c>
      <c r="E418" s="2">
        <f>'database including 834 studies'!M418</f>
        <v>1</v>
      </c>
      <c r="F418" s="2">
        <f>'database including 834 studies'!N418</f>
        <v>0</v>
      </c>
      <c r="G418" s="2">
        <f>'database including 834 studies'!O418</f>
        <v>0</v>
      </c>
      <c r="H418" s="2">
        <f>'database including 834 studies'!P418</f>
        <v>0</v>
      </c>
      <c r="I418" s="2">
        <f>'database including 834 studies'!Q418</f>
        <v>0</v>
      </c>
      <c r="J418" s="2">
        <f>'database including 834 studies'!R418</f>
        <v>2020</v>
      </c>
      <c r="V418" s="13">
        <f t="shared" si="931"/>
        <v>0</v>
      </c>
      <c r="W418" s="13">
        <f t="shared" si="932"/>
        <v>0</v>
      </c>
      <c r="X418" s="13">
        <f t="shared" si="933"/>
        <v>0</v>
      </c>
      <c r="Y418" s="13">
        <f t="shared" si="934"/>
        <v>0</v>
      </c>
      <c r="Z418" s="13">
        <f t="shared" si="935"/>
        <v>0</v>
      </c>
      <c r="AA418" s="13">
        <f t="shared" si="936"/>
        <v>0</v>
      </c>
      <c r="AB418" s="13">
        <f t="shared" si="937"/>
        <v>0</v>
      </c>
      <c r="AC418" s="13">
        <f t="shared" si="938"/>
        <v>0</v>
      </c>
      <c r="AD418" s="13">
        <f t="shared" si="939"/>
        <v>0</v>
      </c>
      <c r="AE418" s="13">
        <f t="shared" si="940"/>
        <v>0</v>
      </c>
      <c r="AF418" s="13">
        <f t="shared" si="941"/>
        <v>0</v>
      </c>
      <c r="AG418" s="13">
        <f t="shared" si="942"/>
        <v>0</v>
      </c>
      <c r="AH418" s="13">
        <f t="shared" si="943"/>
        <v>0</v>
      </c>
      <c r="AI418" s="13">
        <f t="shared" si="944"/>
        <v>0</v>
      </c>
      <c r="AJ418" s="13">
        <f t="shared" si="945"/>
        <v>0</v>
      </c>
      <c r="AK418" s="13">
        <f t="shared" si="946"/>
        <v>0</v>
      </c>
      <c r="AL418" s="13">
        <f t="shared" si="947"/>
        <v>0</v>
      </c>
      <c r="AM418" s="13">
        <f t="shared" si="948"/>
        <v>0</v>
      </c>
      <c r="AN418" s="13">
        <f t="shared" si="949"/>
        <v>0</v>
      </c>
      <c r="AO418" s="13">
        <f t="shared" si="950"/>
        <v>0</v>
      </c>
      <c r="AP418" s="13">
        <f t="shared" si="951"/>
        <v>0</v>
      </c>
      <c r="AQ418" s="13">
        <f t="shared" si="952"/>
        <v>0</v>
      </c>
      <c r="AR418" s="13">
        <f t="shared" si="953"/>
        <v>0</v>
      </c>
      <c r="AS418" s="13">
        <f t="shared" si="954"/>
        <v>0</v>
      </c>
      <c r="AT418" s="13">
        <f t="shared" si="955"/>
        <v>0</v>
      </c>
      <c r="AU418" s="13">
        <f t="shared" si="956"/>
        <v>0</v>
      </c>
      <c r="AV418" s="13">
        <f t="shared" si="957"/>
        <v>0</v>
      </c>
      <c r="AW418" s="13">
        <f t="shared" si="958"/>
        <v>0</v>
      </c>
      <c r="AX418" s="13">
        <f t="shared" si="959"/>
        <v>0</v>
      </c>
      <c r="AY418" s="13">
        <f t="shared" si="960"/>
        <v>0</v>
      </c>
      <c r="AZ418" s="13">
        <f t="shared" si="961"/>
        <v>0</v>
      </c>
      <c r="BA418" s="13">
        <f t="shared" si="962"/>
        <v>0</v>
      </c>
      <c r="BB418" s="13">
        <f t="shared" si="963"/>
        <v>0</v>
      </c>
      <c r="BC418" s="13">
        <f t="shared" si="964"/>
        <v>1</v>
      </c>
      <c r="BD418" s="13">
        <f t="shared" si="965"/>
        <v>0</v>
      </c>
      <c r="BE418" s="13">
        <f t="shared" si="966"/>
        <v>0</v>
      </c>
      <c r="BF418" s="13">
        <f t="shared" si="967"/>
        <v>0</v>
      </c>
      <c r="BG418" s="13">
        <f t="shared" si="968"/>
        <v>0</v>
      </c>
      <c r="BH418" s="13">
        <f t="shared" si="969"/>
        <v>0</v>
      </c>
      <c r="BI418" s="13">
        <f t="shared" si="970"/>
        <v>0</v>
      </c>
      <c r="BJ418" s="13">
        <f t="shared" si="971"/>
        <v>0</v>
      </c>
      <c r="BK418" s="13">
        <f t="shared" si="972"/>
        <v>0</v>
      </c>
      <c r="BL418" s="13">
        <f t="shared" si="973"/>
        <v>0</v>
      </c>
      <c r="BM418" s="13">
        <f t="shared" si="974"/>
        <v>0</v>
      </c>
      <c r="BN418" s="13">
        <f t="shared" si="975"/>
        <v>0</v>
      </c>
      <c r="BO418" s="13">
        <f t="shared" si="976"/>
        <v>0</v>
      </c>
      <c r="BP418" s="13">
        <f t="shared" si="977"/>
        <v>0</v>
      </c>
      <c r="BQ418" s="13">
        <f t="shared" si="978"/>
        <v>0</v>
      </c>
      <c r="BR418" s="13">
        <f t="shared" si="979"/>
        <v>0</v>
      </c>
      <c r="BS418" s="13">
        <f t="shared" si="980"/>
        <v>0</v>
      </c>
      <c r="BT418" s="13">
        <f t="shared" si="981"/>
        <v>0</v>
      </c>
      <c r="BU418" s="13">
        <f t="shared" si="982"/>
        <v>0</v>
      </c>
      <c r="BV418" s="13">
        <f t="shared" si="983"/>
        <v>0</v>
      </c>
      <c r="BW418" s="13">
        <f t="shared" si="984"/>
        <v>0</v>
      </c>
      <c r="BX418" s="13">
        <f t="shared" si="985"/>
        <v>0</v>
      </c>
      <c r="BY418" s="13">
        <f t="shared" si="986"/>
        <v>0</v>
      </c>
      <c r="BZ418" s="13">
        <f t="shared" si="987"/>
        <v>0</v>
      </c>
      <c r="CA418" s="13">
        <f t="shared" si="988"/>
        <v>0</v>
      </c>
      <c r="CB418" s="13">
        <f t="shared" si="989"/>
        <v>0</v>
      </c>
      <c r="CC418" s="13">
        <f t="shared" si="990"/>
        <v>0</v>
      </c>
      <c r="CD418" s="13">
        <f t="shared" si="991"/>
        <v>0</v>
      </c>
      <c r="CE418" s="13">
        <f t="shared" si="992"/>
        <v>0</v>
      </c>
      <c r="CF418" s="13">
        <f t="shared" si="993"/>
        <v>0</v>
      </c>
      <c r="CG418" s="13">
        <f t="shared" si="994"/>
        <v>0</v>
      </c>
      <c r="CH418" s="13">
        <f t="shared" si="995"/>
        <v>0</v>
      </c>
      <c r="CI418" s="13">
        <f t="shared" si="996"/>
        <v>0</v>
      </c>
      <c r="CJ418" s="13">
        <f t="shared" si="997"/>
        <v>0</v>
      </c>
      <c r="CK418" s="13">
        <f t="shared" si="998"/>
        <v>0</v>
      </c>
      <c r="CL418" s="13">
        <f t="shared" si="999"/>
        <v>0</v>
      </c>
      <c r="CM418" s="13">
        <f t="shared" si="1000"/>
        <v>0</v>
      </c>
      <c r="CN418" s="13">
        <f t="shared" si="1001"/>
        <v>0</v>
      </c>
      <c r="CO418" s="13">
        <f t="shared" si="1002"/>
        <v>0</v>
      </c>
      <c r="CP418" s="13">
        <f t="shared" si="1003"/>
        <v>0</v>
      </c>
      <c r="CQ418" s="13">
        <f t="shared" si="1004"/>
        <v>0</v>
      </c>
      <c r="CR418" s="13">
        <f t="shared" si="1005"/>
        <v>0</v>
      </c>
      <c r="CS418" s="13">
        <f t="shared" si="1006"/>
        <v>0</v>
      </c>
      <c r="CT418" s="13">
        <f t="shared" si="1007"/>
        <v>0</v>
      </c>
      <c r="CU418" s="13">
        <f t="shared" si="1008"/>
        <v>0</v>
      </c>
      <c r="CV418" s="13">
        <f t="shared" si="1009"/>
        <v>0</v>
      </c>
      <c r="CW418" s="13">
        <f t="shared" si="1010"/>
        <v>0</v>
      </c>
      <c r="CX418" s="13">
        <f t="shared" si="1011"/>
        <v>0</v>
      </c>
      <c r="CY418" s="13">
        <f t="shared" si="1012"/>
        <v>0</v>
      </c>
      <c r="CZ418" s="13">
        <f t="shared" si="1013"/>
        <v>0</v>
      </c>
      <c r="DA418" s="13">
        <f t="shared" si="1014"/>
        <v>0</v>
      </c>
      <c r="DB418" s="13"/>
      <c r="DC418" s="13"/>
      <c r="DD418" s="13"/>
      <c r="DE418" s="13"/>
      <c r="DF418" s="13"/>
      <c r="DG418" s="13"/>
      <c r="DH418" s="13"/>
      <c r="DI418" s="13"/>
      <c r="DJ418" s="13"/>
      <c r="DK418" s="13"/>
      <c r="DL418" s="13"/>
      <c r="DM418" s="13"/>
      <c r="DN418" s="13"/>
      <c r="DO418" s="13"/>
      <c r="DP418" s="13"/>
      <c r="DQ418" s="13"/>
      <c r="DR418" s="13"/>
      <c r="DS418" s="13"/>
      <c r="DT418" s="13"/>
      <c r="DU418" s="13"/>
      <c r="DV418" s="13"/>
      <c r="DW418" s="13"/>
      <c r="DX418" s="13"/>
      <c r="DY418" s="13"/>
      <c r="DZ418" s="13"/>
      <c r="EA418" s="13"/>
      <c r="EB418" s="13"/>
      <c r="EC418" s="13"/>
      <c r="ED418" s="13"/>
      <c r="EE418" s="13"/>
      <c r="EF418" s="13"/>
      <c r="EG418" s="13"/>
      <c r="EH418" s="13"/>
      <c r="EI418" s="13"/>
      <c r="EJ418" s="13"/>
      <c r="EK418" s="13"/>
      <c r="EL418" s="13"/>
      <c r="EM418" s="13"/>
      <c r="EN418" s="13"/>
      <c r="EO418" s="13"/>
      <c r="EP418" s="13"/>
      <c r="EQ418" s="13"/>
      <c r="ER418" s="13"/>
      <c r="ES418" s="13"/>
      <c r="ET418" s="13"/>
      <c r="EU418" s="13"/>
      <c r="EV418" s="13"/>
      <c r="EW418" s="13"/>
      <c r="EX418" s="13"/>
      <c r="EY418" s="13"/>
      <c r="EZ418" s="13"/>
      <c r="FA418" s="13"/>
      <c r="FB418" s="13"/>
      <c r="FC418" s="13"/>
      <c r="FD418" s="13"/>
      <c r="FE418" s="13"/>
      <c r="FF418" s="13"/>
      <c r="FG418" s="13"/>
      <c r="FH418" s="13"/>
      <c r="FI418" s="13"/>
      <c r="FJ418" s="13"/>
      <c r="FK418" s="13"/>
      <c r="FL418" s="13"/>
      <c r="FM418" s="13"/>
      <c r="FN418" s="13"/>
      <c r="FO418" s="13"/>
      <c r="FP418" s="13"/>
      <c r="FQ418" s="13"/>
      <c r="FR418" s="13"/>
      <c r="FS418" s="13"/>
      <c r="FT418" s="13"/>
      <c r="FU418" s="13"/>
      <c r="FV418" s="13"/>
      <c r="FW418" s="13"/>
      <c r="FX418" s="13"/>
      <c r="FY418" s="13"/>
      <c r="FZ418" s="13"/>
      <c r="GA418" s="13"/>
      <c r="GB418" s="13"/>
      <c r="GC418" s="13"/>
      <c r="GD418" s="13"/>
      <c r="GE418" s="13"/>
      <c r="GF418" s="13"/>
      <c r="GG418" s="13"/>
      <c r="GH418" s="30">
        <f t="shared" si="1015"/>
        <v>1</v>
      </c>
    </row>
    <row r="419" spans="1:190">
      <c r="A419" s="2">
        <f>'database including 834 studies'!A419</f>
        <v>418</v>
      </c>
      <c r="B419" s="2">
        <f>'database including 834 studies'!J419</f>
        <v>1</v>
      </c>
      <c r="C419" s="2">
        <f>'database including 834 studies'!K419</f>
        <v>2</v>
      </c>
      <c r="D419" s="2">
        <f>'database including 834 studies'!L419</f>
        <v>0</v>
      </c>
      <c r="E419" s="2">
        <f>'database including 834 studies'!M419</f>
        <v>0</v>
      </c>
      <c r="F419" s="2">
        <f>'database including 834 studies'!N419</f>
        <v>0</v>
      </c>
      <c r="G419" s="2">
        <f>'database including 834 studies'!O419</f>
        <v>0</v>
      </c>
      <c r="H419" s="2">
        <f>'database including 834 studies'!P419</f>
        <v>1</v>
      </c>
      <c r="I419" s="2">
        <f>'database including 834 studies'!Q419</f>
        <v>1</v>
      </c>
      <c r="J419" s="2">
        <f>'database including 834 studies'!R419</f>
        <v>2021</v>
      </c>
      <c r="V419" s="13">
        <f t="shared" si="931"/>
        <v>0</v>
      </c>
      <c r="W419" s="13">
        <f t="shared" si="932"/>
        <v>0</v>
      </c>
      <c r="X419" s="13">
        <f t="shared" si="933"/>
        <v>0</v>
      </c>
      <c r="Y419" s="13">
        <f t="shared" si="934"/>
        <v>0</v>
      </c>
      <c r="Z419" s="13">
        <f t="shared" si="935"/>
        <v>0</v>
      </c>
      <c r="AA419" s="13">
        <f t="shared" si="936"/>
        <v>0</v>
      </c>
      <c r="AB419" s="13">
        <f t="shared" si="937"/>
        <v>0</v>
      </c>
      <c r="AC419" s="13">
        <f t="shared" si="938"/>
        <v>0</v>
      </c>
      <c r="AD419" s="13">
        <f t="shared" si="939"/>
        <v>0</v>
      </c>
      <c r="AE419" s="13">
        <f t="shared" si="940"/>
        <v>0</v>
      </c>
      <c r="AF419" s="13">
        <f t="shared" si="941"/>
        <v>0</v>
      </c>
      <c r="AG419" s="13">
        <f t="shared" si="942"/>
        <v>0</v>
      </c>
      <c r="AH419" s="13">
        <f t="shared" si="943"/>
        <v>0</v>
      </c>
      <c r="AI419" s="13">
        <f t="shared" si="944"/>
        <v>0</v>
      </c>
      <c r="AJ419" s="13">
        <f t="shared" si="945"/>
        <v>0</v>
      </c>
      <c r="AK419" s="13">
        <f t="shared" si="946"/>
        <v>0</v>
      </c>
      <c r="AL419" s="13">
        <f t="shared" si="947"/>
        <v>0</v>
      </c>
      <c r="AM419" s="13">
        <f t="shared" si="948"/>
        <v>0</v>
      </c>
      <c r="AN419" s="13">
        <f t="shared" si="949"/>
        <v>0</v>
      </c>
      <c r="AO419" s="13">
        <f t="shared" si="950"/>
        <v>0</v>
      </c>
      <c r="AP419" s="13">
        <f t="shared" si="951"/>
        <v>0</v>
      </c>
      <c r="AQ419" s="13">
        <f t="shared" si="952"/>
        <v>0</v>
      </c>
      <c r="AR419" s="13">
        <f t="shared" si="953"/>
        <v>0</v>
      </c>
      <c r="AS419" s="13">
        <f t="shared" si="954"/>
        <v>0</v>
      </c>
      <c r="AT419" s="13">
        <f t="shared" si="955"/>
        <v>0</v>
      </c>
      <c r="AU419" s="13">
        <f t="shared" si="956"/>
        <v>0</v>
      </c>
      <c r="AV419" s="13">
        <f t="shared" si="957"/>
        <v>0</v>
      </c>
      <c r="AW419" s="13">
        <f t="shared" si="958"/>
        <v>0</v>
      </c>
      <c r="AX419" s="13">
        <f t="shared" si="959"/>
        <v>0</v>
      </c>
      <c r="AY419" s="13">
        <f t="shared" si="960"/>
        <v>0</v>
      </c>
      <c r="AZ419" s="13">
        <f t="shared" si="961"/>
        <v>0</v>
      </c>
      <c r="BA419" s="13">
        <f t="shared" si="962"/>
        <v>0</v>
      </c>
      <c r="BB419" s="13">
        <f t="shared" si="963"/>
        <v>0</v>
      </c>
      <c r="BC419" s="13">
        <f t="shared" si="964"/>
        <v>0</v>
      </c>
      <c r="BD419" s="13">
        <f t="shared" si="965"/>
        <v>1</v>
      </c>
      <c r="BE419" s="13">
        <f t="shared" si="966"/>
        <v>0</v>
      </c>
      <c r="BF419" s="13">
        <f t="shared" si="967"/>
        <v>0</v>
      </c>
      <c r="BG419" s="13">
        <f t="shared" si="968"/>
        <v>0</v>
      </c>
      <c r="BH419" s="13">
        <f t="shared" si="969"/>
        <v>0</v>
      </c>
      <c r="BI419" s="13">
        <f t="shared" si="970"/>
        <v>0</v>
      </c>
      <c r="BJ419" s="13">
        <f t="shared" si="971"/>
        <v>0</v>
      </c>
      <c r="BK419" s="13">
        <f t="shared" si="972"/>
        <v>0</v>
      </c>
      <c r="BL419" s="13">
        <f t="shared" si="973"/>
        <v>0</v>
      </c>
      <c r="BM419" s="13">
        <f t="shared" si="974"/>
        <v>0</v>
      </c>
      <c r="BN419" s="13">
        <f t="shared" si="975"/>
        <v>0</v>
      </c>
      <c r="BO419" s="13">
        <f t="shared" si="976"/>
        <v>0</v>
      </c>
      <c r="BP419" s="13">
        <f t="shared" si="977"/>
        <v>0</v>
      </c>
      <c r="BQ419" s="13">
        <f t="shared" si="978"/>
        <v>0</v>
      </c>
      <c r="BR419" s="13">
        <f t="shared" si="979"/>
        <v>0</v>
      </c>
      <c r="BS419" s="13">
        <f t="shared" si="980"/>
        <v>0</v>
      </c>
      <c r="BT419" s="13">
        <f t="shared" si="981"/>
        <v>0</v>
      </c>
      <c r="BU419" s="13">
        <f t="shared" si="982"/>
        <v>0</v>
      </c>
      <c r="BV419" s="13">
        <f t="shared" si="983"/>
        <v>0</v>
      </c>
      <c r="BW419" s="13">
        <f t="shared" si="984"/>
        <v>0</v>
      </c>
      <c r="BX419" s="13">
        <f t="shared" si="985"/>
        <v>0</v>
      </c>
      <c r="BY419" s="13">
        <f t="shared" si="986"/>
        <v>0</v>
      </c>
      <c r="BZ419" s="13">
        <f t="shared" si="987"/>
        <v>0</v>
      </c>
      <c r="CA419" s="13">
        <f t="shared" si="988"/>
        <v>0</v>
      </c>
      <c r="CB419" s="13">
        <f t="shared" si="989"/>
        <v>0</v>
      </c>
      <c r="CC419" s="13">
        <f t="shared" si="990"/>
        <v>0</v>
      </c>
      <c r="CD419" s="13">
        <f t="shared" si="991"/>
        <v>0</v>
      </c>
      <c r="CE419" s="13">
        <f t="shared" si="992"/>
        <v>0</v>
      </c>
      <c r="CF419" s="13">
        <f t="shared" si="993"/>
        <v>0</v>
      </c>
      <c r="CG419" s="13">
        <f t="shared" si="994"/>
        <v>0</v>
      </c>
      <c r="CH419" s="13">
        <f t="shared" si="995"/>
        <v>0</v>
      </c>
      <c r="CI419" s="13">
        <f t="shared" si="996"/>
        <v>0</v>
      </c>
      <c r="CJ419" s="13">
        <f t="shared" si="997"/>
        <v>0</v>
      </c>
      <c r="CK419" s="13">
        <f t="shared" si="998"/>
        <v>0</v>
      </c>
      <c r="CL419" s="13">
        <f t="shared" si="999"/>
        <v>0</v>
      </c>
      <c r="CM419" s="13">
        <f t="shared" si="1000"/>
        <v>0</v>
      </c>
      <c r="CN419" s="13">
        <f t="shared" si="1001"/>
        <v>0</v>
      </c>
      <c r="CO419" s="13">
        <f t="shared" si="1002"/>
        <v>0</v>
      </c>
      <c r="CP419" s="13">
        <f t="shared" si="1003"/>
        <v>0</v>
      </c>
      <c r="CQ419" s="13">
        <f t="shared" si="1004"/>
        <v>0</v>
      </c>
      <c r="CR419" s="13">
        <f t="shared" si="1005"/>
        <v>0</v>
      </c>
      <c r="CS419" s="13">
        <f t="shared" si="1006"/>
        <v>0</v>
      </c>
      <c r="CT419" s="13">
        <f t="shared" si="1007"/>
        <v>0</v>
      </c>
      <c r="CU419" s="13">
        <f t="shared" si="1008"/>
        <v>0</v>
      </c>
      <c r="CV419" s="13">
        <f t="shared" si="1009"/>
        <v>0</v>
      </c>
      <c r="CW419" s="13">
        <f t="shared" si="1010"/>
        <v>0</v>
      </c>
      <c r="CX419" s="13">
        <f t="shared" si="1011"/>
        <v>0</v>
      </c>
      <c r="CY419" s="13">
        <f t="shared" si="1012"/>
        <v>0</v>
      </c>
      <c r="CZ419" s="13">
        <f t="shared" si="1013"/>
        <v>0</v>
      </c>
      <c r="DA419" s="13">
        <f t="shared" si="1014"/>
        <v>0</v>
      </c>
      <c r="DB419" s="13"/>
      <c r="DC419" s="13"/>
      <c r="DD419" s="13"/>
      <c r="DE419" s="13"/>
      <c r="DF419" s="13"/>
      <c r="DG419" s="13"/>
      <c r="DH419" s="13"/>
      <c r="DI419" s="13"/>
      <c r="DJ419" s="13"/>
      <c r="DK419" s="13"/>
      <c r="DL419" s="13"/>
      <c r="DM419" s="13"/>
      <c r="DN419" s="13"/>
      <c r="DO419" s="13"/>
      <c r="DP419" s="13"/>
      <c r="DQ419" s="13"/>
      <c r="DR419" s="13"/>
      <c r="DS419" s="13"/>
      <c r="DT419" s="13"/>
      <c r="DU419" s="13"/>
      <c r="DV419" s="13"/>
      <c r="DW419" s="13"/>
      <c r="DX419" s="13"/>
      <c r="DY419" s="13"/>
      <c r="DZ419" s="13"/>
      <c r="EA419" s="13"/>
      <c r="EB419" s="13"/>
      <c r="EC419" s="13"/>
      <c r="ED419" s="13"/>
      <c r="EE419" s="13"/>
      <c r="EF419" s="13"/>
      <c r="EG419" s="13"/>
      <c r="EH419" s="13"/>
      <c r="EI419" s="13"/>
      <c r="EJ419" s="13"/>
      <c r="EK419" s="13"/>
      <c r="EL419" s="13"/>
      <c r="EM419" s="13"/>
      <c r="EN419" s="13"/>
      <c r="EO419" s="13"/>
      <c r="EP419" s="13"/>
      <c r="EQ419" s="13"/>
      <c r="ER419" s="13"/>
      <c r="ES419" s="13"/>
      <c r="ET419" s="13"/>
      <c r="EU419" s="13"/>
      <c r="EV419" s="13"/>
      <c r="EW419" s="13"/>
      <c r="EX419" s="13"/>
      <c r="EY419" s="13"/>
      <c r="EZ419" s="13"/>
      <c r="FA419" s="13"/>
      <c r="FB419" s="13"/>
      <c r="FC419" s="13"/>
      <c r="FD419" s="13"/>
      <c r="FE419" s="13"/>
      <c r="FF419" s="13"/>
      <c r="FG419" s="13"/>
      <c r="FH419" s="13"/>
      <c r="FI419" s="13"/>
      <c r="FJ419" s="13"/>
      <c r="FK419" s="13"/>
      <c r="FL419" s="13"/>
      <c r="FM419" s="13"/>
      <c r="FN419" s="13"/>
      <c r="FO419" s="13"/>
      <c r="FP419" s="13"/>
      <c r="FQ419" s="13"/>
      <c r="FR419" s="13"/>
      <c r="FS419" s="13"/>
      <c r="FT419" s="13"/>
      <c r="FU419" s="13"/>
      <c r="FV419" s="13"/>
      <c r="FW419" s="13"/>
      <c r="FX419" s="13"/>
      <c r="FY419" s="13"/>
      <c r="FZ419" s="13"/>
      <c r="GA419" s="13"/>
      <c r="GB419" s="13"/>
      <c r="GC419" s="13"/>
      <c r="GD419" s="13"/>
      <c r="GE419" s="13"/>
      <c r="GF419" s="13"/>
      <c r="GG419" s="13"/>
      <c r="GH419" s="30">
        <f t="shared" si="1015"/>
        <v>1</v>
      </c>
    </row>
    <row r="420" spans="1:190">
      <c r="A420" s="2">
        <f>'database including 834 studies'!A420</f>
        <v>419</v>
      </c>
      <c r="B420" s="2">
        <f>'database including 834 studies'!J420</f>
        <v>1</v>
      </c>
      <c r="C420" s="2">
        <f>'database including 834 studies'!K420</f>
        <v>2</v>
      </c>
      <c r="D420" s="2">
        <f>'database including 834 studies'!L420</f>
        <v>1</v>
      </c>
      <c r="E420" s="2">
        <f>'database including 834 studies'!M420</f>
        <v>1</v>
      </c>
      <c r="F420" s="2">
        <f>'database including 834 studies'!N420</f>
        <v>0</v>
      </c>
      <c r="G420" s="2">
        <f>'database including 834 studies'!O420</f>
        <v>0</v>
      </c>
      <c r="H420" s="2">
        <f>'database including 834 studies'!P420</f>
        <v>0</v>
      </c>
      <c r="I420" s="2">
        <f>'database including 834 studies'!Q420</f>
        <v>0</v>
      </c>
      <c r="J420" s="2">
        <f>'database including 834 studies'!R420</f>
        <v>2021</v>
      </c>
      <c r="V420" s="13">
        <f t="shared" si="931"/>
        <v>0</v>
      </c>
      <c r="W420" s="13">
        <f t="shared" si="932"/>
        <v>0</v>
      </c>
      <c r="X420" s="13">
        <f t="shared" si="933"/>
        <v>0</v>
      </c>
      <c r="Y420" s="13">
        <f t="shared" si="934"/>
        <v>0</v>
      </c>
      <c r="Z420" s="13">
        <f t="shared" si="935"/>
        <v>0</v>
      </c>
      <c r="AA420" s="13">
        <f t="shared" si="936"/>
        <v>0</v>
      </c>
      <c r="AB420" s="13">
        <f t="shared" si="937"/>
        <v>0</v>
      </c>
      <c r="AC420" s="13">
        <f t="shared" si="938"/>
        <v>0</v>
      </c>
      <c r="AD420" s="13">
        <f t="shared" si="939"/>
        <v>0</v>
      </c>
      <c r="AE420" s="13">
        <f t="shared" si="940"/>
        <v>0</v>
      </c>
      <c r="AF420" s="13">
        <f t="shared" si="941"/>
        <v>0</v>
      </c>
      <c r="AG420" s="13">
        <f t="shared" si="942"/>
        <v>0</v>
      </c>
      <c r="AH420" s="13">
        <f t="shared" si="943"/>
        <v>0</v>
      </c>
      <c r="AI420" s="13">
        <f t="shared" si="944"/>
        <v>0</v>
      </c>
      <c r="AJ420" s="13">
        <f t="shared" si="945"/>
        <v>0</v>
      </c>
      <c r="AK420" s="13">
        <f t="shared" si="946"/>
        <v>0</v>
      </c>
      <c r="AL420" s="13">
        <f t="shared" si="947"/>
        <v>0</v>
      </c>
      <c r="AM420" s="13">
        <f t="shared" si="948"/>
        <v>0</v>
      </c>
      <c r="AN420" s="13">
        <f t="shared" si="949"/>
        <v>0</v>
      </c>
      <c r="AO420" s="13">
        <f t="shared" si="950"/>
        <v>0</v>
      </c>
      <c r="AP420" s="13">
        <f t="shared" si="951"/>
        <v>0</v>
      </c>
      <c r="AQ420" s="13">
        <f t="shared" si="952"/>
        <v>0</v>
      </c>
      <c r="AR420" s="13">
        <f t="shared" si="953"/>
        <v>0</v>
      </c>
      <c r="AS420" s="13">
        <f t="shared" si="954"/>
        <v>0</v>
      </c>
      <c r="AT420" s="13">
        <f t="shared" si="955"/>
        <v>0</v>
      </c>
      <c r="AU420" s="13">
        <f t="shared" si="956"/>
        <v>0</v>
      </c>
      <c r="AV420" s="13">
        <f t="shared" si="957"/>
        <v>0</v>
      </c>
      <c r="AW420" s="13">
        <f t="shared" si="958"/>
        <v>0</v>
      </c>
      <c r="AX420" s="13">
        <f t="shared" si="959"/>
        <v>0</v>
      </c>
      <c r="AY420" s="13">
        <f t="shared" si="960"/>
        <v>0</v>
      </c>
      <c r="AZ420" s="13">
        <f t="shared" si="961"/>
        <v>0</v>
      </c>
      <c r="BA420" s="13">
        <f t="shared" si="962"/>
        <v>0</v>
      </c>
      <c r="BB420" s="13">
        <f t="shared" si="963"/>
        <v>0</v>
      </c>
      <c r="BC420" s="13">
        <f t="shared" si="964"/>
        <v>0</v>
      </c>
      <c r="BD420" s="13">
        <f t="shared" si="965"/>
        <v>1</v>
      </c>
      <c r="BE420" s="13">
        <f t="shared" si="966"/>
        <v>0</v>
      </c>
      <c r="BF420" s="13">
        <f t="shared" si="967"/>
        <v>0</v>
      </c>
      <c r="BG420" s="13">
        <f t="shared" si="968"/>
        <v>0</v>
      </c>
      <c r="BH420" s="13">
        <f t="shared" si="969"/>
        <v>0</v>
      </c>
      <c r="BI420" s="13">
        <f t="shared" si="970"/>
        <v>0</v>
      </c>
      <c r="BJ420" s="13">
        <f t="shared" si="971"/>
        <v>0</v>
      </c>
      <c r="BK420" s="13">
        <f t="shared" si="972"/>
        <v>0</v>
      </c>
      <c r="BL420" s="13">
        <f t="shared" si="973"/>
        <v>0</v>
      </c>
      <c r="BM420" s="13">
        <f t="shared" si="974"/>
        <v>0</v>
      </c>
      <c r="BN420" s="13">
        <f t="shared" si="975"/>
        <v>0</v>
      </c>
      <c r="BO420" s="13">
        <f t="shared" si="976"/>
        <v>0</v>
      </c>
      <c r="BP420" s="13">
        <f t="shared" si="977"/>
        <v>0</v>
      </c>
      <c r="BQ420" s="13">
        <f t="shared" si="978"/>
        <v>0</v>
      </c>
      <c r="BR420" s="13">
        <f t="shared" si="979"/>
        <v>0</v>
      </c>
      <c r="BS420" s="13">
        <f t="shared" si="980"/>
        <v>0</v>
      </c>
      <c r="BT420" s="13">
        <f t="shared" si="981"/>
        <v>0</v>
      </c>
      <c r="BU420" s="13">
        <f t="shared" si="982"/>
        <v>0</v>
      </c>
      <c r="BV420" s="13">
        <f t="shared" si="983"/>
        <v>0</v>
      </c>
      <c r="BW420" s="13">
        <f t="shared" si="984"/>
        <v>0</v>
      </c>
      <c r="BX420" s="13">
        <f t="shared" si="985"/>
        <v>0</v>
      </c>
      <c r="BY420" s="13">
        <f t="shared" si="986"/>
        <v>0</v>
      </c>
      <c r="BZ420" s="13">
        <f t="shared" si="987"/>
        <v>0</v>
      </c>
      <c r="CA420" s="13">
        <f t="shared" si="988"/>
        <v>0</v>
      </c>
      <c r="CB420" s="13">
        <f t="shared" si="989"/>
        <v>0</v>
      </c>
      <c r="CC420" s="13">
        <f t="shared" si="990"/>
        <v>0</v>
      </c>
      <c r="CD420" s="13">
        <f t="shared" si="991"/>
        <v>0</v>
      </c>
      <c r="CE420" s="13">
        <f t="shared" si="992"/>
        <v>0</v>
      </c>
      <c r="CF420" s="13">
        <f t="shared" si="993"/>
        <v>0</v>
      </c>
      <c r="CG420" s="13">
        <f t="shared" si="994"/>
        <v>0</v>
      </c>
      <c r="CH420" s="13">
        <f t="shared" si="995"/>
        <v>0</v>
      </c>
      <c r="CI420" s="13">
        <f t="shared" si="996"/>
        <v>0</v>
      </c>
      <c r="CJ420" s="13">
        <f t="shared" si="997"/>
        <v>0</v>
      </c>
      <c r="CK420" s="13">
        <f t="shared" si="998"/>
        <v>0</v>
      </c>
      <c r="CL420" s="13">
        <f t="shared" si="999"/>
        <v>0</v>
      </c>
      <c r="CM420" s="13">
        <f t="shared" si="1000"/>
        <v>0</v>
      </c>
      <c r="CN420" s="13">
        <f t="shared" si="1001"/>
        <v>0</v>
      </c>
      <c r="CO420" s="13">
        <f t="shared" si="1002"/>
        <v>0</v>
      </c>
      <c r="CP420" s="13">
        <f t="shared" si="1003"/>
        <v>0</v>
      </c>
      <c r="CQ420" s="13">
        <f t="shared" si="1004"/>
        <v>0</v>
      </c>
      <c r="CR420" s="13">
        <f t="shared" si="1005"/>
        <v>0</v>
      </c>
      <c r="CS420" s="13">
        <f t="shared" si="1006"/>
        <v>0</v>
      </c>
      <c r="CT420" s="13">
        <f t="shared" si="1007"/>
        <v>0</v>
      </c>
      <c r="CU420" s="13">
        <f t="shared" si="1008"/>
        <v>0</v>
      </c>
      <c r="CV420" s="13">
        <f t="shared" si="1009"/>
        <v>0</v>
      </c>
      <c r="CW420" s="13">
        <f t="shared" si="1010"/>
        <v>0</v>
      </c>
      <c r="CX420" s="13">
        <f t="shared" si="1011"/>
        <v>0</v>
      </c>
      <c r="CY420" s="13">
        <f t="shared" si="1012"/>
        <v>0</v>
      </c>
      <c r="CZ420" s="13">
        <f t="shared" si="1013"/>
        <v>0</v>
      </c>
      <c r="DA420" s="13">
        <f t="shared" si="1014"/>
        <v>0</v>
      </c>
      <c r="DB420" s="13"/>
      <c r="DC420" s="13"/>
      <c r="DD420" s="13"/>
      <c r="DE420" s="13"/>
      <c r="DF420" s="13"/>
      <c r="DG420" s="13"/>
      <c r="DH420" s="13"/>
      <c r="DI420" s="13"/>
      <c r="DJ420" s="13"/>
      <c r="DK420" s="13"/>
      <c r="DL420" s="13"/>
      <c r="DM420" s="13"/>
      <c r="DN420" s="13"/>
      <c r="DO420" s="13"/>
      <c r="DP420" s="13"/>
      <c r="DQ420" s="13"/>
      <c r="DR420" s="13"/>
      <c r="DS420" s="13"/>
      <c r="DT420" s="13"/>
      <c r="DU420" s="13"/>
      <c r="DV420" s="13"/>
      <c r="DW420" s="13"/>
      <c r="DX420" s="13"/>
      <c r="DY420" s="13"/>
      <c r="DZ420" s="13"/>
      <c r="EA420" s="13"/>
      <c r="EB420" s="13"/>
      <c r="EC420" s="13"/>
      <c r="ED420" s="13"/>
      <c r="EE420" s="13"/>
      <c r="EF420" s="13"/>
      <c r="EG420" s="13"/>
      <c r="EH420" s="13"/>
      <c r="EI420" s="13"/>
      <c r="EJ420" s="13"/>
      <c r="EK420" s="13"/>
      <c r="EL420" s="13"/>
      <c r="EM420" s="13"/>
      <c r="EN420" s="13"/>
      <c r="EO420" s="13"/>
      <c r="EP420" s="13"/>
      <c r="EQ420" s="13"/>
      <c r="ER420" s="13"/>
      <c r="ES420" s="13"/>
      <c r="ET420" s="13"/>
      <c r="EU420" s="13"/>
      <c r="EV420" s="13"/>
      <c r="EW420" s="13"/>
      <c r="EX420" s="13"/>
      <c r="EY420" s="13"/>
      <c r="EZ420" s="13"/>
      <c r="FA420" s="13"/>
      <c r="FB420" s="13"/>
      <c r="FC420" s="13"/>
      <c r="FD420" s="13"/>
      <c r="FE420" s="13"/>
      <c r="FF420" s="13"/>
      <c r="FG420" s="13"/>
      <c r="FH420" s="13"/>
      <c r="FI420" s="13"/>
      <c r="FJ420" s="13"/>
      <c r="FK420" s="13"/>
      <c r="FL420" s="13"/>
      <c r="FM420" s="13"/>
      <c r="FN420" s="13"/>
      <c r="FO420" s="13"/>
      <c r="FP420" s="13"/>
      <c r="FQ420" s="13"/>
      <c r="FR420" s="13"/>
      <c r="FS420" s="13"/>
      <c r="FT420" s="13"/>
      <c r="FU420" s="13"/>
      <c r="FV420" s="13"/>
      <c r="FW420" s="13"/>
      <c r="FX420" s="13"/>
      <c r="FY420" s="13"/>
      <c r="FZ420" s="13"/>
      <c r="GA420" s="13"/>
      <c r="GB420" s="13"/>
      <c r="GC420" s="13"/>
      <c r="GD420" s="13"/>
      <c r="GE420" s="13"/>
      <c r="GF420" s="13"/>
      <c r="GG420" s="13"/>
      <c r="GH420" s="30">
        <f t="shared" si="1015"/>
        <v>1</v>
      </c>
    </row>
    <row r="421" spans="1:190">
      <c r="A421" s="2">
        <f>'database including 834 studies'!A421</f>
        <v>420</v>
      </c>
      <c r="B421" s="2">
        <f>'database including 834 studies'!J421</f>
        <v>1</v>
      </c>
      <c r="C421" s="2">
        <f>'database including 834 studies'!K421</f>
        <v>2</v>
      </c>
      <c r="D421" s="2">
        <f>'database including 834 studies'!L421</f>
        <v>1</v>
      </c>
      <c r="E421" s="2">
        <f>'database including 834 studies'!M421</f>
        <v>1</v>
      </c>
      <c r="F421" s="2">
        <f>'database including 834 studies'!N421</f>
        <v>0</v>
      </c>
      <c r="G421" s="2">
        <f>'database including 834 studies'!O421</f>
        <v>0</v>
      </c>
      <c r="H421" s="2">
        <f>'database including 834 studies'!P421</f>
        <v>0</v>
      </c>
      <c r="I421" s="2">
        <f>'database including 834 studies'!Q421</f>
        <v>0</v>
      </c>
      <c r="J421" s="2">
        <f>'database including 834 studies'!R421</f>
        <v>2022</v>
      </c>
      <c r="V421" s="13">
        <f t="shared" si="931"/>
        <v>0</v>
      </c>
      <c r="W421" s="13">
        <f t="shared" si="932"/>
        <v>0</v>
      </c>
      <c r="X421" s="13">
        <f t="shared" si="933"/>
        <v>0</v>
      </c>
      <c r="Y421" s="13">
        <f t="shared" si="934"/>
        <v>0</v>
      </c>
      <c r="Z421" s="13">
        <f t="shared" si="935"/>
        <v>0</v>
      </c>
      <c r="AA421" s="13">
        <f t="shared" si="936"/>
        <v>0</v>
      </c>
      <c r="AB421" s="13">
        <f t="shared" si="937"/>
        <v>0</v>
      </c>
      <c r="AC421" s="13">
        <f t="shared" si="938"/>
        <v>0</v>
      </c>
      <c r="AD421" s="13">
        <f t="shared" si="939"/>
        <v>0</v>
      </c>
      <c r="AE421" s="13">
        <f t="shared" si="940"/>
        <v>0</v>
      </c>
      <c r="AF421" s="13">
        <f t="shared" si="941"/>
        <v>0</v>
      </c>
      <c r="AG421" s="13">
        <f t="shared" si="942"/>
        <v>0</v>
      </c>
      <c r="AH421" s="13">
        <f t="shared" si="943"/>
        <v>0</v>
      </c>
      <c r="AI421" s="13">
        <f t="shared" si="944"/>
        <v>0</v>
      </c>
      <c r="AJ421" s="13">
        <f t="shared" si="945"/>
        <v>0</v>
      </c>
      <c r="AK421" s="13">
        <f t="shared" si="946"/>
        <v>0</v>
      </c>
      <c r="AL421" s="13">
        <f t="shared" si="947"/>
        <v>0</v>
      </c>
      <c r="AM421" s="13">
        <f t="shared" si="948"/>
        <v>0</v>
      </c>
      <c r="AN421" s="13">
        <f t="shared" si="949"/>
        <v>0</v>
      </c>
      <c r="AO421" s="13">
        <f t="shared" si="950"/>
        <v>0</v>
      </c>
      <c r="AP421" s="13">
        <f t="shared" si="951"/>
        <v>0</v>
      </c>
      <c r="AQ421" s="13">
        <f t="shared" si="952"/>
        <v>0</v>
      </c>
      <c r="AR421" s="13">
        <f t="shared" si="953"/>
        <v>0</v>
      </c>
      <c r="AS421" s="13">
        <f t="shared" si="954"/>
        <v>0</v>
      </c>
      <c r="AT421" s="13">
        <f t="shared" si="955"/>
        <v>0</v>
      </c>
      <c r="AU421" s="13">
        <f t="shared" si="956"/>
        <v>0</v>
      </c>
      <c r="AV421" s="13">
        <f t="shared" si="957"/>
        <v>0</v>
      </c>
      <c r="AW421" s="13">
        <f t="shared" si="958"/>
        <v>0</v>
      </c>
      <c r="AX421" s="13">
        <f t="shared" si="959"/>
        <v>0</v>
      </c>
      <c r="AY421" s="13">
        <f t="shared" si="960"/>
        <v>0</v>
      </c>
      <c r="AZ421" s="13">
        <f t="shared" si="961"/>
        <v>0</v>
      </c>
      <c r="BA421" s="13">
        <f t="shared" si="962"/>
        <v>0</v>
      </c>
      <c r="BB421" s="13">
        <f t="shared" si="963"/>
        <v>0</v>
      </c>
      <c r="BC421" s="13">
        <f t="shared" si="964"/>
        <v>0</v>
      </c>
      <c r="BD421" s="13">
        <f t="shared" si="965"/>
        <v>0</v>
      </c>
      <c r="BE421" s="13">
        <f t="shared" si="966"/>
        <v>1</v>
      </c>
      <c r="BF421" s="13">
        <f t="shared" si="967"/>
        <v>0</v>
      </c>
      <c r="BG421" s="13">
        <f t="shared" si="968"/>
        <v>0</v>
      </c>
      <c r="BH421" s="13">
        <f t="shared" si="969"/>
        <v>0</v>
      </c>
      <c r="BI421" s="13">
        <f t="shared" si="970"/>
        <v>0</v>
      </c>
      <c r="BJ421" s="13">
        <f t="shared" si="971"/>
        <v>0</v>
      </c>
      <c r="BK421" s="13">
        <f t="shared" si="972"/>
        <v>0</v>
      </c>
      <c r="BL421" s="13">
        <f t="shared" si="973"/>
        <v>0</v>
      </c>
      <c r="BM421" s="13">
        <f t="shared" si="974"/>
        <v>0</v>
      </c>
      <c r="BN421" s="13">
        <f t="shared" si="975"/>
        <v>0</v>
      </c>
      <c r="BO421" s="13">
        <f t="shared" si="976"/>
        <v>0</v>
      </c>
      <c r="BP421" s="13">
        <f t="shared" si="977"/>
        <v>0</v>
      </c>
      <c r="BQ421" s="13">
        <f t="shared" si="978"/>
        <v>0</v>
      </c>
      <c r="BR421" s="13">
        <f t="shared" si="979"/>
        <v>0</v>
      </c>
      <c r="BS421" s="13">
        <f t="shared" si="980"/>
        <v>0</v>
      </c>
      <c r="BT421" s="13">
        <f t="shared" si="981"/>
        <v>0</v>
      </c>
      <c r="BU421" s="13">
        <f t="shared" si="982"/>
        <v>0</v>
      </c>
      <c r="BV421" s="13">
        <f t="shared" si="983"/>
        <v>0</v>
      </c>
      <c r="BW421" s="13">
        <f t="shared" si="984"/>
        <v>0</v>
      </c>
      <c r="BX421" s="13">
        <f t="shared" si="985"/>
        <v>0</v>
      </c>
      <c r="BY421" s="13">
        <f t="shared" si="986"/>
        <v>0</v>
      </c>
      <c r="BZ421" s="13">
        <f t="shared" si="987"/>
        <v>0</v>
      </c>
      <c r="CA421" s="13">
        <f t="shared" si="988"/>
        <v>0</v>
      </c>
      <c r="CB421" s="13">
        <f t="shared" si="989"/>
        <v>0</v>
      </c>
      <c r="CC421" s="13">
        <f t="shared" si="990"/>
        <v>0</v>
      </c>
      <c r="CD421" s="13">
        <f t="shared" si="991"/>
        <v>0</v>
      </c>
      <c r="CE421" s="13">
        <f t="shared" si="992"/>
        <v>0</v>
      </c>
      <c r="CF421" s="13">
        <f t="shared" si="993"/>
        <v>0</v>
      </c>
      <c r="CG421" s="13">
        <f t="shared" si="994"/>
        <v>0</v>
      </c>
      <c r="CH421" s="13">
        <f t="shared" si="995"/>
        <v>0</v>
      </c>
      <c r="CI421" s="13">
        <f t="shared" si="996"/>
        <v>0</v>
      </c>
      <c r="CJ421" s="13">
        <f t="shared" si="997"/>
        <v>0</v>
      </c>
      <c r="CK421" s="13">
        <f t="shared" si="998"/>
        <v>0</v>
      </c>
      <c r="CL421" s="13">
        <f t="shared" si="999"/>
        <v>0</v>
      </c>
      <c r="CM421" s="13">
        <f t="shared" si="1000"/>
        <v>0</v>
      </c>
      <c r="CN421" s="13">
        <f t="shared" si="1001"/>
        <v>0</v>
      </c>
      <c r="CO421" s="13">
        <f t="shared" si="1002"/>
        <v>0</v>
      </c>
      <c r="CP421" s="13">
        <f t="shared" si="1003"/>
        <v>0</v>
      </c>
      <c r="CQ421" s="13">
        <f t="shared" si="1004"/>
        <v>0</v>
      </c>
      <c r="CR421" s="13">
        <f t="shared" si="1005"/>
        <v>0</v>
      </c>
      <c r="CS421" s="13">
        <f t="shared" si="1006"/>
        <v>0</v>
      </c>
      <c r="CT421" s="13">
        <f t="shared" si="1007"/>
        <v>0</v>
      </c>
      <c r="CU421" s="13">
        <f t="shared" si="1008"/>
        <v>0</v>
      </c>
      <c r="CV421" s="13">
        <f t="shared" si="1009"/>
        <v>0</v>
      </c>
      <c r="CW421" s="13">
        <f t="shared" si="1010"/>
        <v>0</v>
      </c>
      <c r="CX421" s="13">
        <f t="shared" si="1011"/>
        <v>0</v>
      </c>
      <c r="CY421" s="13">
        <f t="shared" si="1012"/>
        <v>0</v>
      </c>
      <c r="CZ421" s="13">
        <f t="shared" si="1013"/>
        <v>0</v>
      </c>
      <c r="DA421" s="13">
        <f t="shared" si="1014"/>
        <v>0</v>
      </c>
      <c r="DB421" s="13"/>
      <c r="DC421" s="13"/>
      <c r="DD421" s="13"/>
      <c r="DE421" s="13"/>
      <c r="DF421" s="13"/>
      <c r="DG421" s="13"/>
      <c r="DH421" s="13"/>
      <c r="DI421" s="13"/>
      <c r="DJ421" s="13"/>
      <c r="DK421" s="13"/>
      <c r="DL421" s="13"/>
      <c r="DM421" s="13"/>
      <c r="DN421" s="13"/>
      <c r="DO421" s="13"/>
      <c r="DP421" s="13"/>
      <c r="DQ421" s="13"/>
      <c r="DR421" s="13"/>
      <c r="DS421" s="13"/>
      <c r="DT421" s="13"/>
      <c r="DU421" s="13"/>
      <c r="DV421" s="13"/>
      <c r="DW421" s="13"/>
      <c r="DX421" s="13"/>
      <c r="DY421" s="13"/>
      <c r="DZ421" s="13"/>
      <c r="EA421" s="13"/>
      <c r="EB421" s="13"/>
      <c r="EC421" s="13"/>
      <c r="ED421" s="13"/>
      <c r="EE421" s="13"/>
      <c r="EF421" s="13"/>
      <c r="EG421" s="13"/>
      <c r="EH421" s="13"/>
      <c r="EI421" s="13"/>
      <c r="EJ421" s="13"/>
      <c r="EK421" s="13"/>
      <c r="EL421" s="13"/>
      <c r="EM421" s="13"/>
      <c r="EN421" s="13"/>
      <c r="EO421" s="13"/>
      <c r="EP421" s="13"/>
      <c r="EQ421" s="13"/>
      <c r="ER421" s="13"/>
      <c r="ES421" s="13"/>
      <c r="ET421" s="13"/>
      <c r="EU421" s="13"/>
      <c r="EV421" s="13"/>
      <c r="EW421" s="13"/>
      <c r="EX421" s="13"/>
      <c r="EY421" s="13"/>
      <c r="EZ421" s="13"/>
      <c r="FA421" s="13"/>
      <c r="FB421" s="13"/>
      <c r="FC421" s="13"/>
      <c r="FD421" s="13"/>
      <c r="FE421" s="13"/>
      <c r="FF421" s="13"/>
      <c r="FG421" s="13"/>
      <c r="FH421" s="13"/>
      <c r="FI421" s="13"/>
      <c r="FJ421" s="13"/>
      <c r="FK421" s="13"/>
      <c r="FL421" s="13"/>
      <c r="FM421" s="13"/>
      <c r="FN421" s="13"/>
      <c r="FO421" s="13"/>
      <c r="FP421" s="13"/>
      <c r="FQ421" s="13"/>
      <c r="FR421" s="13"/>
      <c r="FS421" s="13"/>
      <c r="FT421" s="13"/>
      <c r="FU421" s="13"/>
      <c r="FV421" s="13"/>
      <c r="FW421" s="13"/>
      <c r="FX421" s="13"/>
      <c r="FY421" s="13"/>
      <c r="FZ421" s="13"/>
      <c r="GA421" s="13"/>
      <c r="GB421" s="13"/>
      <c r="GC421" s="13"/>
      <c r="GD421" s="13"/>
      <c r="GE421" s="13"/>
      <c r="GF421" s="13"/>
      <c r="GG421" s="13"/>
      <c r="GH421" s="30">
        <f t="shared" si="1015"/>
        <v>1</v>
      </c>
    </row>
    <row r="422" spans="1:190">
      <c r="A422" s="2">
        <f>'database including 834 studies'!A422</f>
        <v>421</v>
      </c>
      <c r="B422" s="2">
        <f>'database including 834 studies'!J422</f>
        <v>1</v>
      </c>
      <c r="C422" s="2">
        <f>'database including 834 studies'!K422</f>
        <v>2</v>
      </c>
      <c r="D422" s="2">
        <f>'database including 834 studies'!L422</f>
        <v>1</v>
      </c>
      <c r="E422" s="2">
        <f>'database including 834 studies'!M422</f>
        <v>1</v>
      </c>
      <c r="F422" s="2">
        <f>'database including 834 studies'!N422</f>
        <v>0</v>
      </c>
      <c r="G422" s="2">
        <f>'database including 834 studies'!O422</f>
        <v>0</v>
      </c>
      <c r="H422" s="2">
        <f>'database including 834 studies'!P422</f>
        <v>0</v>
      </c>
      <c r="I422" s="2">
        <f>'database including 834 studies'!Q422</f>
        <v>0</v>
      </c>
      <c r="J422" s="2">
        <f>'database including 834 studies'!R422</f>
        <v>2019</v>
      </c>
      <c r="V422" s="13">
        <f t="shared" si="931"/>
        <v>0</v>
      </c>
      <c r="W422" s="13">
        <f t="shared" si="932"/>
        <v>0</v>
      </c>
      <c r="X422" s="13">
        <f t="shared" si="933"/>
        <v>0</v>
      </c>
      <c r="Y422" s="13">
        <f t="shared" si="934"/>
        <v>0</v>
      </c>
      <c r="Z422" s="13">
        <f t="shared" si="935"/>
        <v>0</v>
      </c>
      <c r="AA422" s="13">
        <f t="shared" si="936"/>
        <v>0</v>
      </c>
      <c r="AB422" s="13">
        <f t="shared" si="937"/>
        <v>0</v>
      </c>
      <c r="AC422" s="13">
        <f t="shared" si="938"/>
        <v>0</v>
      </c>
      <c r="AD422" s="13">
        <f t="shared" si="939"/>
        <v>0</v>
      </c>
      <c r="AE422" s="13">
        <f t="shared" si="940"/>
        <v>0</v>
      </c>
      <c r="AF422" s="13">
        <f t="shared" si="941"/>
        <v>0</v>
      </c>
      <c r="AG422" s="13">
        <f t="shared" si="942"/>
        <v>0</v>
      </c>
      <c r="AH422" s="13">
        <f t="shared" si="943"/>
        <v>0</v>
      </c>
      <c r="AI422" s="13">
        <f t="shared" si="944"/>
        <v>0</v>
      </c>
      <c r="AJ422" s="13">
        <f t="shared" si="945"/>
        <v>0</v>
      </c>
      <c r="AK422" s="13">
        <f t="shared" si="946"/>
        <v>0</v>
      </c>
      <c r="AL422" s="13">
        <f t="shared" si="947"/>
        <v>0</v>
      </c>
      <c r="AM422" s="13">
        <f t="shared" si="948"/>
        <v>0</v>
      </c>
      <c r="AN422" s="13">
        <f t="shared" si="949"/>
        <v>0</v>
      </c>
      <c r="AO422" s="13">
        <f t="shared" si="950"/>
        <v>0</v>
      </c>
      <c r="AP422" s="13">
        <f t="shared" si="951"/>
        <v>0</v>
      </c>
      <c r="AQ422" s="13">
        <f t="shared" si="952"/>
        <v>0</v>
      </c>
      <c r="AR422" s="13">
        <f t="shared" si="953"/>
        <v>0</v>
      </c>
      <c r="AS422" s="13">
        <f t="shared" si="954"/>
        <v>0</v>
      </c>
      <c r="AT422" s="13">
        <f t="shared" si="955"/>
        <v>0</v>
      </c>
      <c r="AU422" s="13">
        <f t="shared" si="956"/>
        <v>0</v>
      </c>
      <c r="AV422" s="13">
        <f t="shared" si="957"/>
        <v>0</v>
      </c>
      <c r="AW422" s="13">
        <f t="shared" si="958"/>
        <v>0</v>
      </c>
      <c r="AX422" s="13">
        <f t="shared" si="959"/>
        <v>0</v>
      </c>
      <c r="AY422" s="13">
        <f t="shared" si="960"/>
        <v>0</v>
      </c>
      <c r="AZ422" s="13">
        <f t="shared" si="961"/>
        <v>0</v>
      </c>
      <c r="BA422" s="13">
        <f t="shared" si="962"/>
        <v>0</v>
      </c>
      <c r="BB422" s="13">
        <f t="shared" si="963"/>
        <v>1</v>
      </c>
      <c r="BC422" s="13">
        <f t="shared" si="964"/>
        <v>0</v>
      </c>
      <c r="BD422" s="13">
        <f t="shared" si="965"/>
        <v>0</v>
      </c>
      <c r="BE422" s="13">
        <f t="shared" si="966"/>
        <v>0</v>
      </c>
      <c r="BF422" s="13">
        <f t="shared" si="967"/>
        <v>0</v>
      </c>
      <c r="BG422" s="13">
        <f t="shared" si="968"/>
        <v>0</v>
      </c>
      <c r="BH422" s="13">
        <f t="shared" si="969"/>
        <v>0</v>
      </c>
      <c r="BI422" s="13">
        <f t="shared" si="970"/>
        <v>0</v>
      </c>
      <c r="BJ422" s="13">
        <f t="shared" si="971"/>
        <v>0</v>
      </c>
      <c r="BK422" s="13">
        <f t="shared" si="972"/>
        <v>0</v>
      </c>
      <c r="BL422" s="13">
        <f t="shared" si="973"/>
        <v>0</v>
      </c>
      <c r="BM422" s="13">
        <f t="shared" si="974"/>
        <v>0</v>
      </c>
      <c r="BN422" s="13">
        <f t="shared" si="975"/>
        <v>0</v>
      </c>
      <c r="BO422" s="13">
        <f t="shared" si="976"/>
        <v>0</v>
      </c>
      <c r="BP422" s="13">
        <f t="shared" si="977"/>
        <v>0</v>
      </c>
      <c r="BQ422" s="13">
        <f t="shared" si="978"/>
        <v>0</v>
      </c>
      <c r="BR422" s="13">
        <f t="shared" si="979"/>
        <v>0</v>
      </c>
      <c r="BS422" s="13">
        <f t="shared" si="980"/>
        <v>0</v>
      </c>
      <c r="BT422" s="13">
        <f t="shared" si="981"/>
        <v>0</v>
      </c>
      <c r="BU422" s="13">
        <f t="shared" si="982"/>
        <v>0</v>
      </c>
      <c r="BV422" s="13">
        <f t="shared" si="983"/>
        <v>0</v>
      </c>
      <c r="BW422" s="13">
        <f t="shared" si="984"/>
        <v>0</v>
      </c>
      <c r="BX422" s="13">
        <f t="shared" si="985"/>
        <v>0</v>
      </c>
      <c r="BY422" s="13">
        <f t="shared" si="986"/>
        <v>0</v>
      </c>
      <c r="BZ422" s="13">
        <f t="shared" si="987"/>
        <v>0</v>
      </c>
      <c r="CA422" s="13">
        <f t="shared" si="988"/>
        <v>0</v>
      </c>
      <c r="CB422" s="13">
        <f t="shared" si="989"/>
        <v>0</v>
      </c>
      <c r="CC422" s="13">
        <f t="shared" si="990"/>
        <v>0</v>
      </c>
      <c r="CD422" s="13">
        <f t="shared" si="991"/>
        <v>0</v>
      </c>
      <c r="CE422" s="13">
        <f t="shared" si="992"/>
        <v>0</v>
      </c>
      <c r="CF422" s="13">
        <f t="shared" si="993"/>
        <v>0</v>
      </c>
      <c r="CG422" s="13">
        <f t="shared" si="994"/>
        <v>0</v>
      </c>
      <c r="CH422" s="13">
        <f t="shared" si="995"/>
        <v>0</v>
      </c>
      <c r="CI422" s="13">
        <f t="shared" si="996"/>
        <v>0</v>
      </c>
      <c r="CJ422" s="13">
        <f t="shared" si="997"/>
        <v>0</v>
      </c>
      <c r="CK422" s="13">
        <f t="shared" si="998"/>
        <v>0</v>
      </c>
      <c r="CL422" s="13">
        <f t="shared" si="999"/>
        <v>0</v>
      </c>
      <c r="CM422" s="13">
        <f t="shared" si="1000"/>
        <v>0</v>
      </c>
      <c r="CN422" s="13">
        <f t="shared" si="1001"/>
        <v>0</v>
      </c>
      <c r="CO422" s="13">
        <f t="shared" si="1002"/>
        <v>0</v>
      </c>
      <c r="CP422" s="13">
        <f t="shared" si="1003"/>
        <v>0</v>
      </c>
      <c r="CQ422" s="13">
        <f t="shared" si="1004"/>
        <v>0</v>
      </c>
      <c r="CR422" s="13">
        <f t="shared" si="1005"/>
        <v>0</v>
      </c>
      <c r="CS422" s="13">
        <f t="shared" si="1006"/>
        <v>0</v>
      </c>
      <c r="CT422" s="13">
        <f t="shared" si="1007"/>
        <v>0</v>
      </c>
      <c r="CU422" s="13">
        <f t="shared" si="1008"/>
        <v>0</v>
      </c>
      <c r="CV422" s="13">
        <f t="shared" si="1009"/>
        <v>0</v>
      </c>
      <c r="CW422" s="13">
        <f t="shared" si="1010"/>
        <v>0</v>
      </c>
      <c r="CX422" s="13">
        <f t="shared" si="1011"/>
        <v>0</v>
      </c>
      <c r="CY422" s="13">
        <f t="shared" si="1012"/>
        <v>0</v>
      </c>
      <c r="CZ422" s="13">
        <f t="shared" si="1013"/>
        <v>0</v>
      </c>
      <c r="DA422" s="13">
        <f t="shared" si="1014"/>
        <v>0</v>
      </c>
      <c r="DB422" s="13"/>
      <c r="DC422" s="13"/>
      <c r="DD422" s="13"/>
      <c r="DE422" s="13"/>
      <c r="DF422" s="13"/>
      <c r="DG422" s="13"/>
      <c r="DH422" s="13"/>
      <c r="DI422" s="13"/>
      <c r="DJ422" s="13"/>
      <c r="DK422" s="13"/>
      <c r="DL422" s="13"/>
      <c r="DM422" s="13"/>
      <c r="DN422" s="13"/>
      <c r="DO422" s="13"/>
      <c r="DP422" s="13"/>
      <c r="DQ422" s="13"/>
      <c r="DR422" s="13"/>
      <c r="DS422" s="13"/>
      <c r="DT422" s="13"/>
      <c r="DU422" s="13"/>
      <c r="DV422" s="13"/>
      <c r="DW422" s="13"/>
      <c r="DX422" s="13"/>
      <c r="DY422" s="13"/>
      <c r="DZ422" s="13"/>
      <c r="EA422" s="13"/>
      <c r="EB422" s="13"/>
      <c r="EC422" s="13"/>
      <c r="ED422" s="13"/>
      <c r="EE422" s="13"/>
      <c r="EF422" s="13"/>
      <c r="EG422" s="13"/>
      <c r="EH422" s="13"/>
      <c r="EI422" s="13"/>
      <c r="EJ422" s="13"/>
      <c r="EK422" s="13"/>
      <c r="EL422" s="13"/>
      <c r="EM422" s="13"/>
      <c r="EN422" s="13"/>
      <c r="EO422" s="13"/>
      <c r="EP422" s="13"/>
      <c r="EQ422" s="13"/>
      <c r="ER422" s="13"/>
      <c r="ES422" s="13"/>
      <c r="ET422" s="13"/>
      <c r="EU422" s="13"/>
      <c r="EV422" s="13"/>
      <c r="EW422" s="13"/>
      <c r="EX422" s="13"/>
      <c r="EY422" s="13"/>
      <c r="EZ422" s="13"/>
      <c r="FA422" s="13"/>
      <c r="FB422" s="13"/>
      <c r="FC422" s="13"/>
      <c r="FD422" s="13"/>
      <c r="FE422" s="13"/>
      <c r="FF422" s="13"/>
      <c r="FG422" s="13"/>
      <c r="FH422" s="13"/>
      <c r="FI422" s="13"/>
      <c r="FJ422" s="13"/>
      <c r="FK422" s="13"/>
      <c r="FL422" s="13"/>
      <c r="FM422" s="13"/>
      <c r="FN422" s="13"/>
      <c r="FO422" s="13"/>
      <c r="FP422" s="13"/>
      <c r="FQ422" s="13"/>
      <c r="FR422" s="13"/>
      <c r="FS422" s="13"/>
      <c r="FT422" s="13"/>
      <c r="FU422" s="13"/>
      <c r="FV422" s="13"/>
      <c r="FW422" s="13"/>
      <c r="FX422" s="13"/>
      <c r="FY422" s="13"/>
      <c r="FZ422" s="13"/>
      <c r="GA422" s="13"/>
      <c r="GB422" s="13"/>
      <c r="GC422" s="13"/>
      <c r="GD422" s="13"/>
      <c r="GE422" s="13"/>
      <c r="GF422" s="13"/>
      <c r="GG422" s="13"/>
      <c r="GH422" s="30">
        <f t="shared" si="1015"/>
        <v>1</v>
      </c>
    </row>
    <row r="423" spans="1:190">
      <c r="A423" s="2">
        <f>'database including 834 studies'!A423</f>
        <v>422</v>
      </c>
      <c r="B423" s="2">
        <f>'database including 834 studies'!J423</f>
        <v>1</v>
      </c>
      <c r="C423" s="2">
        <f>'database including 834 studies'!K423</f>
        <v>2</v>
      </c>
      <c r="D423" s="2">
        <f>'database including 834 studies'!L423</f>
        <v>0</v>
      </c>
      <c r="E423" s="2">
        <f>'database including 834 studies'!M423</f>
        <v>1</v>
      </c>
      <c r="F423" s="2">
        <f>'database including 834 studies'!N423</f>
        <v>1</v>
      </c>
      <c r="G423" s="2">
        <f>'database including 834 studies'!O423</f>
        <v>0</v>
      </c>
      <c r="H423" s="2">
        <f>'database including 834 studies'!P423</f>
        <v>0</v>
      </c>
      <c r="I423" s="2">
        <f>'database including 834 studies'!Q423</f>
        <v>0</v>
      </c>
      <c r="J423" s="2">
        <f>'database including 834 studies'!R423</f>
        <v>2020</v>
      </c>
      <c r="V423" s="13">
        <f t="shared" si="931"/>
        <v>0</v>
      </c>
      <c r="W423" s="13">
        <f t="shared" si="932"/>
        <v>0</v>
      </c>
      <c r="X423" s="13">
        <f t="shared" si="933"/>
        <v>0</v>
      </c>
      <c r="Y423" s="13">
        <f t="shared" si="934"/>
        <v>0</v>
      </c>
      <c r="Z423" s="13">
        <f t="shared" si="935"/>
        <v>0</v>
      </c>
      <c r="AA423" s="13">
        <f t="shared" si="936"/>
        <v>0</v>
      </c>
      <c r="AB423" s="13">
        <f t="shared" si="937"/>
        <v>0</v>
      </c>
      <c r="AC423" s="13">
        <f t="shared" si="938"/>
        <v>0</v>
      </c>
      <c r="AD423" s="13">
        <f t="shared" si="939"/>
        <v>0</v>
      </c>
      <c r="AE423" s="13">
        <f t="shared" si="940"/>
        <v>0</v>
      </c>
      <c r="AF423" s="13">
        <f t="shared" si="941"/>
        <v>0</v>
      </c>
      <c r="AG423" s="13">
        <f t="shared" si="942"/>
        <v>0</v>
      </c>
      <c r="AH423" s="13">
        <f t="shared" si="943"/>
        <v>0</v>
      </c>
      <c r="AI423" s="13">
        <f t="shared" si="944"/>
        <v>0</v>
      </c>
      <c r="AJ423" s="13">
        <f t="shared" si="945"/>
        <v>0</v>
      </c>
      <c r="AK423" s="13">
        <f t="shared" si="946"/>
        <v>0</v>
      </c>
      <c r="AL423" s="13">
        <f t="shared" si="947"/>
        <v>0</v>
      </c>
      <c r="AM423" s="13">
        <f t="shared" si="948"/>
        <v>0</v>
      </c>
      <c r="AN423" s="13">
        <f t="shared" si="949"/>
        <v>0</v>
      </c>
      <c r="AO423" s="13">
        <f t="shared" si="950"/>
        <v>0</v>
      </c>
      <c r="AP423" s="13">
        <f t="shared" si="951"/>
        <v>0</v>
      </c>
      <c r="AQ423" s="13">
        <f t="shared" si="952"/>
        <v>0</v>
      </c>
      <c r="AR423" s="13">
        <f t="shared" si="953"/>
        <v>0</v>
      </c>
      <c r="AS423" s="13">
        <f t="shared" si="954"/>
        <v>0</v>
      </c>
      <c r="AT423" s="13">
        <f t="shared" si="955"/>
        <v>0</v>
      </c>
      <c r="AU423" s="13">
        <f t="shared" si="956"/>
        <v>0</v>
      </c>
      <c r="AV423" s="13">
        <f t="shared" si="957"/>
        <v>0</v>
      </c>
      <c r="AW423" s="13">
        <f t="shared" si="958"/>
        <v>0</v>
      </c>
      <c r="AX423" s="13">
        <f t="shared" si="959"/>
        <v>0</v>
      </c>
      <c r="AY423" s="13">
        <f t="shared" si="960"/>
        <v>0</v>
      </c>
      <c r="AZ423" s="13">
        <f t="shared" si="961"/>
        <v>0</v>
      </c>
      <c r="BA423" s="13">
        <f t="shared" si="962"/>
        <v>0</v>
      </c>
      <c r="BB423" s="13">
        <f t="shared" si="963"/>
        <v>0</v>
      </c>
      <c r="BC423" s="13">
        <f t="shared" si="964"/>
        <v>1</v>
      </c>
      <c r="BD423" s="13">
        <f t="shared" si="965"/>
        <v>0</v>
      </c>
      <c r="BE423" s="13">
        <f t="shared" si="966"/>
        <v>0</v>
      </c>
      <c r="BF423" s="13">
        <f t="shared" si="967"/>
        <v>0</v>
      </c>
      <c r="BG423" s="13">
        <f t="shared" si="968"/>
        <v>0</v>
      </c>
      <c r="BH423" s="13">
        <f t="shared" si="969"/>
        <v>0</v>
      </c>
      <c r="BI423" s="13">
        <f t="shared" si="970"/>
        <v>0</v>
      </c>
      <c r="BJ423" s="13">
        <f t="shared" si="971"/>
        <v>0</v>
      </c>
      <c r="BK423" s="13">
        <f t="shared" si="972"/>
        <v>0</v>
      </c>
      <c r="BL423" s="13">
        <f t="shared" si="973"/>
        <v>0</v>
      </c>
      <c r="BM423" s="13">
        <f t="shared" si="974"/>
        <v>0</v>
      </c>
      <c r="BN423" s="13">
        <f t="shared" si="975"/>
        <v>0</v>
      </c>
      <c r="BO423" s="13">
        <f t="shared" si="976"/>
        <v>0</v>
      </c>
      <c r="BP423" s="13">
        <f t="shared" si="977"/>
        <v>0</v>
      </c>
      <c r="BQ423" s="13">
        <f t="shared" si="978"/>
        <v>0</v>
      </c>
      <c r="BR423" s="13">
        <f t="shared" si="979"/>
        <v>0</v>
      </c>
      <c r="BS423" s="13">
        <f t="shared" si="980"/>
        <v>0</v>
      </c>
      <c r="BT423" s="13">
        <f t="shared" si="981"/>
        <v>0</v>
      </c>
      <c r="BU423" s="13">
        <f t="shared" si="982"/>
        <v>0</v>
      </c>
      <c r="BV423" s="13">
        <f t="shared" si="983"/>
        <v>0</v>
      </c>
      <c r="BW423" s="13">
        <f t="shared" si="984"/>
        <v>0</v>
      </c>
      <c r="BX423" s="13">
        <f t="shared" si="985"/>
        <v>0</v>
      </c>
      <c r="BY423" s="13">
        <f t="shared" si="986"/>
        <v>0</v>
      </c>
      <c r="BZ423" s="13">
        <f t="shared" si="987"/>
        <v>0</v>
      </c>
      <c r="CA423" s="13">
        <f t="shared" si="988"/>
        <v>0</v>
      </c>
      <c r="CB423" s="13">
        <f t="shared" si="989"/>
        <v>0</v>
      </c>
      <c r="CC423" s="13">
        <f t="shared" si="990"/>
        <v>0</v>
      </c>
      <c r="CD423" s="13">
        <f t="shared" si="991"/>
        <v>0</v>
      </c>
      <c r="CE423" s="13">
        <f t="shared" si="992"/>
        <v>0</v>
      </c>
      <c r="CF423" s="13">
        <f t="shared" si="993"/>
        <v>0</v>
      </c>
      <c r="CG423" s="13">
        <f t="shared" si="994"/>
        <v>0</v>
      </c>
      <c r="CH423" s="13">
        <f t="shared" si="995"/>
        <v>0</v>
      </c>
      <c r="CI423" s="13">
        <f t="shared" si="996"/>
        <v>0</v>
      </c>
      <c r="CJ423" s="13">
        <f t="shared" si="997"/>
        <v>0</v>
      </c>
      <c r="CK423" s="13">
        <f t="shared" si="998"/>
        <v>0</v>
      </c>
      <c r="CL423" s="13">
        <f t="shared" si="999"/>
        <v>0</v>
      </c>
      <c r="CM423" s="13">
        <f t="shared" si="1000"/>
        <v>0</v>
      </c>
      <c r="CN423" s="13">
        <f t="shared" si="1001"/>
        <v>0</v>
      </c>
      <c r="CO423" s="13">
        <f t="shared" si="1002"/>
        <v>0</v>
      </c>
      <c r="CP423" s="13">
        <f t="shared" si="1003"/>
        <v>0</v>
      </c>
      <c r="CQ423" s="13">
        <f t="shared" si="1004"/>
        <v>0</v>
      </c>
      <c r="CR423" s="13">
        <f t="shared" si="1005"/>
        <v>0</v>
      </c>
      <c r="CS423" s="13">
        <f t="shared" si="1006"/>
        <v>0</v>
      </c>
      <c r="CT423" s="13">
        <f t="shared" si="1007"/>
        <v>0</v>
      </c>
      <c r="CU423" s="13">
        <f t="shared" si="1008"/>
        <v>0</v>
      </c>
      <c r="CV423" s="13">
        <f t="shared" si="1009"/>
        <v>0</v>
      </c>
      <c r="CW423" s="13">
        <f t="shared" si="1010"/>
        <v>0</v>
      </c>
      <c r="CX423" s="13">
        <f t="shared" si="1011"/>
        <v>0</v>
      </c>
      <c r="CY423" s="13">
        <f t="shared" si="1012"/>
        <v>0</v>
      </c>
      <c r="CZ423" s="13">
        <f t="shared" si="1013"/>
        <v>0</v>
      </c>
      <c r="DA423" s="13">
        <f t="shared" si="1014"/>
        <v>0</v>
      </c>
      <c r="DB423" s="13"/>
      <c r="DC423" s="13"/>
      <c r="DD423" s="13"/>
      <c r="DE423" s="13"/>
      <c r="DF423" s="13"/>
      <c r="DG423" s="13"/>
      <c r="DH423" s="13"/>
      <c r="DI423" s="13"/>
      <c r="DJ423" s="13"/>
      <c r="DK423" s="13"/>
      <c r="DL423" s="13"/>
      <c r="DM423" s="13"/>
      <c r="DN423" s="13"/>
      <c r="DO423" s="13"/>
      <c r="DP423" s="13"/>
      <c r="DQ423" s="13"/>
      <c r="DR423" s="13"/>
      <c r="DS423" s="13"/>
      <c r="DT423" s="13"/>
      <c r="DU423" s="13"/>
      <c r="DV423" s="13"/>
      <c r="DW423" s="13"/>
      <c r="DX423" s="13"/>
      <c r="DY423" s="13"/>
      <c r="DZ423" s="13"/>
      <c r="EA423" s="13"/>
      <c r="EB423" s="13"/>
      <c r="EC423" s="13"/>
      <c r="ED423" s="13"/>
      <c r="EE423" s="13"/>
      <c r="EF423" s="13"/>
      <c r="EG423" s="13"/>
      <c r="EH423" s="13"/>
      <c r="EI423" s="13"/>
      <c r="EJ423" s="13"/>
      <c r="EK423" s="13"/>
      <c r="EL423" s="13"/>
      <c r="EM423" s="13"/>
      <c r="EN423" s="13"/>
      <c r="EO423" s="13"/>
      <c r="EP423" s="13"/>
      <c r="EQ423" s="13"/>
      <c r="ER423" s="13"/>
      <c r="ES423" s="13"/>
      <c r="ET423" s="13"/>
      <c r="EU423" s="13"/>
      <c r="EV423" s="13"/>
      <c r="EW423" s="13"/>
      <c r="EX423" s="13"/>
      <c r="EY423" s="13"/>
      <c r="EZ423" s="13"/>
      <c r="FA423" s="13"/>
      <c r="FB423" s="13"/>
      <c r="FC423" s="13"/>
      <c r="FD423" s="13"/>
      <c r="FE423" s="13"/>
      <c r="FF423" s="13"/>
      <c r="FG423" s="13"/>
      <c r="FH423" s="13"/>
      <c r="FI423" s="13"/>
      <c r="FJ423" s="13"/>
      <c r="FK423" s="13"/>
      <c r="FL423" s="13"/>
      <c r="FM423" s="13"/>
      <c r="FN423" s="13"/>
      <c r="FO423" s="13"/>
      <c r="FP423" s="13"/>
      <c r="FQ423" s="13"/>
      <c r="FR423" s="13"/>
      <c r="FS423" s="13"/>
      <c r="FT423" s="13"/>
      <c r="FU423" s="13"/>
      <c r="FV423" s="13"/>
      <c r="FW423" s="13"/>
      <c r="FX423" s="13"/>
      <c r="FY423" s="13"/>
      <c r="FZ423" s="13"/>
      <c r="GA423" s="13"/>
      <c r="GB423" s="13"/>
      <c r="GC423" s="13"/>
      <c r="GD423" s="13"/>
      <c r="GE423" s="13"/>
      <c r="GF423" s="13"/>
      <c r="GG423" s="13"/>
      <c r="GH423" s="30">
        <f t="shared" si="1015"/>
        <v>1</v>
      </c>
    </row>
    <row r="424" spans="1:190">
      <c r="A424" s="2">
        <f>'database including 834 studies'!A424</f>
        <v>423</v>
      </c>
      <c r="B424" s="2">
        <f>'database including 834 studies'!J424</f>
        <v>1</v>
      </c>
      <c r="C424" s="2">
        <f>'database including 834 studies'!K424</f>
        <v>2</v>
      </c>
      <c r="D424" s="2">
        <f>'database including 834 studies'!L424</f>
        <v>0</v>
      </c>
      <c r="E424" s="2">
        <f>'database including 834 studies'!M424</f>
        <v>1</v>
      </c>
      <c r="F424" s="2">
        <f>'database including 834 studies'!N424</f>
        <v>1</v>
      </c>
      <c r="G424" s="2">
        <f>'database including 834 studies'!O424</f>
        <v>0</v>
      </c>
      <c r="H424" s="2">
        <f>'database including 834 studies'!P424</f>
        <v>0</v>
      </c>
      <c r="I424" s="2">
        <f>'database including 834 studies'!Q424</f>
        <v>0</v>
      </c>
      <c r="J424" s="2">
        <f>'database including 834 studies'!R424</f>
        <v>2021</v>
      </c>
      <c r="V424" s="13">
        <f t="shared" si="931"/>
        <v>0</v>
      </c>
      <c r="W424" s="13">
        <f t="shared" si="932"/>
        <v>0</v>
      </c>
      <c r="X424" s="13">
        <f t="shared" si="933"/>
        <v>0</v>
      </c>
      <c r="Y424" s="13">
        <f t="shared" si="934"/>
        <v>0</v>
      </c>
      <c r="Z424" s="13">
        <f t="shared" si="935"/>
        <v>0</v>
      </c>
      <c r="AA424" s="13">
        <f t="shared" si="936"/>
        <v>0</v>
      </c>
      <c r="AB424" s="13">
        <f t="shared" si="937"/>
        <v>0</v>
      </c>
      <c r="AC424" s="13">
        <f t="shared" si="938"/>
        <v>0</v>
      </c>
      <c r="AD424" s="13">
        <f t="shared" si="939"/>
        <v>0</v>
      </c>
      <c r="AE424" s="13">
        <f t="shared" si="940"/>
        <v>0</v>
      </c>
      <c r="AF424" s="13">
        <f t="shared" si="941"/>
        <v>0</v>
      </c>
      <c r="AG424" s="13">
        <f t="shared" si="942"/>
        <v>0</v>
      </c>
      <c r="AH424" s="13">
        <f t="shared" si="943"/>
        <v>0</v>
      </c>
      <c r="AI424" s="13">
        <f t="shared" si="944"/>
        <v>0</v>
      </c>
      <c r="AJ424" s="13">
        <f t="shared" si="945"/>
        <v>0</v>
      </c>
      <c r="AK424" s="13">
        <f t="shared" si="946"/>
        <v>0</v>
      </c>
      <c r="AL424" s="13">
        <f t="shared" si="947"/>
        <v>0</v>
      </c>
      <c r="AM424" s="13">
        <f t="shared" si="948"/>
        <v>0</v>
      </c>
      <c r="AN424" s="13">
        <f t="shared" si="949"/>
        <v>0</v>
      </c>
      <c r="AO424" s="13">
        <f t="shared" si="950"/>
        <v>0</v>
      </c>
      <c r="AP424" s="13">
        <f t="shared" si="951"/>
        <v>0</v>
      </c>
      <c r="AQ424" s="13">
        <f t="shared" si="952"/>
        <v>0</v>
      </c>
      <c r="AR424" s="13">
        <f t="shared" si="953"/>
        <v>0</v>
      </c>
      <c r="AS424" s="13">
        <f t="shared" si="954"/>
        <v>0</v>
      </c>
      <c r="AT424" s="13">
        <f t="shared" si="955"/>
        <v>0</v>
      </c>
      <c r="AU424" s="13">
        <f t="shared" si="956"/>
        <v>0</v>
      </c>
      <c r="AV424" s="13">
        <f t="shared" si="957"/>
        <v>0</v>
      </c>
      <c r="AW424" s="13">
        <f t="shared" si="958"/>
        <v>0</v>
      </c>
      <c r="AX424" s="13">
        <f t="shared" si="959"/>
        <v>0</v>
      </c>
      <c r="AY424" s="13">
        <f t="shared" si="960"/>
        <v>0</v>
      </c>
      <c r="AZ424" s="13">
        <f t="shared" si="961"/>
        <v>0</v>
      </c>
      <c r="BA424" s="13">
        <f t="shared" si="962"/>
        <v>0</v>
      </c>
      <c r="BB424" s="13">
        <f t="shared" si="963"/>
        <v>0</v>
      </c>
      <c r="BC424" s="13">
        <f t="shared" si="964"/>
        <v>0</v>
      </c>
      <c r="BD424" s="13">
        <f t="shared" si="965"/>
        <v>1</v>
      </c>
      <c r="BE424" s="13">
        <f t="shared" si="966"/>
        <v>0</v>
      </c>
      <c r="BF424" s="13">
        <f t="shared" si="967"/>
        <v>0</v>
      </c>
      <c r="BG424" s="13">
        <f t="shared" si="968"/>
        <v>0</v>
      </c>
      <c r="BH424" s="13">
        <f t="shared" si="969"/>
        <v>0</v>
      </c>
      <c r="BI424" s="13">
        <f t="shared" si="970"/>
        <v>0</v>
      </c>
      <c r="BJ424" s="13">
        <f t="shared" si="971"/>
        <v>0</v>
      </c>
      <c r="BK424" s="13">
        <f t="shared" si="972"/>
        <v>0</v>
      </c>
      <c r="BL424" s="13">
        <f t="shared" si="973"/>
        <v>0</v>
      </c>
      <c r="BM424" s="13">
        <f t="shared" si="974"/>
        <v>0</v>
      </c>
      <c r="BN424" s="13">
        <f t="shared" si="975"/>
        <v>0</v>
      </c>
      <c r="BO424" s="13">
        <f t="shared" si="976"/>
        <v>0</v>
      </c>
      <c r="BP424" s="13">
        <f t="shared" si="977"/>
        <v>0</v>
      </c>
      <c r="BQ424" s="13">
        <f t="shared" si="978"/>
        <v>0</v>
      </c>
      <c r="BR424" s="13">
        <f t="shared" si="979"/>
        <v>0</v>
      </c>
      <c r="BS424" s="13">
        <f t="shared" si="980"/>
        <v>0</v>
      </c>
      <c r="BT424" s="13">
        <f t="shared" si="981"/>
        <v>0</v>
      </c>
      <c r="BU424" s="13">
        <f t="shared" si="982"/>
        <v>0</v>
      </c>
      <c r="BV424" s="13">
        <f t="shared" si="983"/>
        <v>0</v>
      </c>
      <c r="BW424" s="13">
        <f t="shared" si="984"/>
        <v>0</v>
      </c>
      <c r="BX424" s="13">
        <f t="shared" si="985"/>
        <v>0</v>
      </c>
      <c r="BY424" s="13">
        <f t="shared" si="986"/>
        <v>0</v>
      </c>
      <c r="BZ424" s="13">
        <f t="shared" si="987"/>
        <v>0</v>
      </c>
      <c r="CA424" s="13">
        <f t="shared" si="988"/>
        <v>0</v>
      </c>
      <c r="CB424" s="13">
        <f t="shared" si="989"/>
        <v>0</v>
      </c>
      <c r="CC424" s="13">
        <f t="shared" si="990"/>
        <v>0</v>
      </c>
      <c r="CD424" s="13">
        <f t="shared" si="991"/>
        <v>0</v>
      </c>
      <c r="CE424" s="13">
        <f t="shared" si="992"/>
        <v>0</v>
      </c>
      <c r="CF424" s="13">
        <f t="shared" si="993"/>
        <v>0</v>
      </c>
      <c r="CG424" s="13">
        <f t="shared" si="994"/>
        <v>0</v>
      </c>
      <c r="CH424" s="13">
        <f t="shared" si="995"/>
        <v>0</v>
      </c>
      <c r="CI424" s="13">
        <f t="shared" si="996"/>
        <v>0</v>
      </c>
      <c r="CJ424" s="13">
        <f t="shared" si="997"/>
        <v>0</v>
      </c>
      <c r="CK424" s="13">
        <f t="shared" si="998"/>
        <v>0</v>
      </c>
      <c r="CL424" s="13">
        <f t="shared" si="999"/>
        <v>0</v>
      </c>
      <c r="CM424" s="13">
        <f t="shared" si="1000"/>
        <v>0</v>
      </c>
      <c r="CN424" s="13">
        <f t="shared" si="1001"/>
        <v>0</v>
      </c>
      <c r="CO424" s="13">
        <f t="shared" si="1002"/>
        <v>0</v>
      </c>
      <c r="CP424" s="13">
        <f t="shared" si="1003"/>
        <v>0</v>
      </c>
      <c r="CQ424" s="13">
        <f t="shared" si="1004"/>
        <v>0</v>
      </c>
      <c r="CR424" s="13">
        <f t="shared" si="1005"/>
        <v>0</v>
      </c>
      <c r="CS424" s="13">
        <f t="shared" si="1006"/>
        <v>0</v>
      </c>
      <c r="CT424" s="13">
        <f t="shared" si="1007"/>
        <v>0</v>
      </c>
      <c r="CU424" s="13">
        <f t="shared" si="1008"/>
        <v>0</v>
      </c>
      <c r="CV424" s="13">
        <f t="shared" si="1009"/>
        <v>0</v>
      </c>
      <c r="CW424" s="13">
        <f t="shared" si="1010"/>
        <v>0</v>
      </c>
      <c r="CX424" s="13">
        <f t="shared" si="1011"/>
        <v>0</v>
      </c>
      <c r="CY424" s="13">
        <f t="shared" si="1012"/>
        <v>0</v>
      </c>
      <c r="CZ424" s="13">
        <f t="shared" si="1013"/>
        <v>0</v>
      </c>
      <c r="DA424" s="13">
        <f t="shared" si="1014"/>
        <v>0</v>
      </c>
      <c r="DB424" s="13"/>
      <c r="DC424" s="13"/>
      <c r="DD424" s="13"/>
      <c r="DE424" s="13"/>
      <c r="DF424" s="13"/>
      <c r="DG424" s="13"/>
      <c r="DH424" s="13"/>
      <c r="DI424" s="13"/>
      <c r="DJ424" s="13"/>
      <c r="DK424" s="13"/>
      <c r="DL424" s="13"/>
      <c r="DM424" s="13"/>
      <c r="DN424" s="13"/>
      <c r="DO424" s="13"/>
      <c r="DP424" s="13"/>
      <c r="DQ424" s="13"/>
      <c r="DR424" s="13"/>
      <c r="DS424" s="13"/>
      <c r="DT424" s="13"/>
      <c r="DU424" s="13"/>
      <c r="DV424" s="13"/>
      <c r="DW424" s="13"/>
      <c r="DX424" s="13"/>
      <c r="DY424" s="13"/>
      <c r="DZ424" s="13"/>
      <c r="EA424" s="13"/>
      <c r="EB424" s="13"/>
      <c r="EC424" s="13"/>
      <c r="ED424" s="13"/>
      <c r="EE424" s="13"/>
      <c r="EF424" s="13"/>
      <c r="EG424" s="13"/>
      <c r="EH424" s="13"/>
      <c r="EI424" s="13"/>
      <c r="EJ424" s="13"/>
      <c r="EK424" s="13"/>
      <c r="EL424" s="13"/>
      <c r="EM424" s="13"/>
      <c r="EN424" s="13"/>
      <c r="EO424" s="13"/>
      <c r="EP424" s="13"/>
      <c r="EQ424" s="13"/>
      <c r="ER424" s="13"/>
      <c r="ES424" s="13"/>
      <c r="ET424" s="13"/>
      <c r="EU424" s="13"/>
      <c r="EV424" s="13"/>
      <c r="EW424" s="13"/>
      <c r="EX424" s="13"/>
      <c r="EY424" s="13"/>
      <c r="EZ424" s="13"/>
      <c r="FA424" s="13"/>
      <c r="FB424" s="13"/>
      <c r="FC424" s="13"/>
      <c r="FD424" s="13"/>
      <c r="FE424" s="13"/>
      <c r="FF424" s="13"/>
      <c r="FG424" s="13"/>
      <c r="FH424" s="13"/>
      <c r="FI424" s="13"/>
      <c r="FJ424" s="13"/>
      <c r="FK424" s="13"/>
      <c r="FL424" s="13"/>
      <c r="FM424" s="13"/>
      <c r="FN424" s="13"/>
      <c r="FO424" s="13"/>
      <c r="FP424" s="13"/>
      <c r="FQ424" s="13"/>
      <c r="FR424" s="13"/>
      <c r="FS424" s="13"/>
      <c r="FT424" s="13"/>
      <c r="FU424" s="13"/>
      <c r="FV424" s="13"/>
      <c r="FW424" s="13"/>
      <c r="FX424" s="13"/>
      <c r="FY424" s="13"/>
      <c r="FZ424" s="13"/>
      <c r="GA424" s="13"/>
      <c r="GB424" s="13"/>
      <c r="GC424" s="13"/>
      <c r="GD424" s="13"/>
      <c r="GE424" s="13"/>
      <c r="GF424" s="13"/>
      <c r="GG424" s="13"/>
      <c r="GH424" s="30">
        <f t="shared" si="1015"/>
        <v>1</v>
      </c>
    </row>
    <row r="425" spans="1:190">
      <c r="A425" s="2">
        <f>'database including 834 studies'!A425</f>
        <v>424</v>
      </c>
      <c r="B425" s="2">
        <f>'database including 834 studies'!J425</f>
        <v>1</v>
      </c>
      <c r="C425" s="2">
        <f>'database including 834 studies'!K425</f>
        <v>2</v>
      </c>
      <c r="D425" s="2">
        <f>'database including 834 studies'!L425</f>
        <v>0</v>
      </c>
      <c r="E425" s="2">
        <f>'database including 834 studies'!M425</f>
        <v>1</v>
      </c>
      <c r="F425" s="2">
        <f>'database including 834 studies'!N425</f>
        <v>0</v>
      </c>
      <c r="G425" s="2">
        <f>'database including 834 studies'!O425</f>
        <v>1</v>
      </c>
      <c r="H425" s="2">
        <f>'database including 834 studies'!P425</f>
        <v>0</v>
      </c>
      <c r="I425" s="2">
        <f>'database including 834 studies'!Q425</f>
        <v>0</v>
      </c>
      <c r="J425" s="2">
        <f>'database including 834 studies'!R425</f>
        <v>2022</v>
      </c>
      <c r="V425" s="13">
        <f t="shared" si="931"/>
        <v>0</v>
      </c>
      <c r="W425" s="13">
        <f t="shared" si="932"/>
        <v>0</v>
      </c>
      <c r="X425" s="13">
        <f t="shared" si="933"/>
        <v>0</v>
      </c>
      <c r="Y425" s="13">
        <f t="shared" si="934"/>
        <v>0</v>
      </c>
      <c r="Z425" s="13">
        <f t="shared" si="935"/>
        <v>0</v>
      </c>
      <c r="AA425" s="13">
        <f t="shared" si="936"/>
        <v>0</v>
      </c>
      <c r="AB425" s="13">
        <f t="shared" si="937"/>
        <v>0</v>
      </c>
      <c r="AC425" s="13">
        <f t="shared" si="938"/>
        <v>0</v>
      </c>
      <c r="AD425" s="13">
        <f t="shared" si="939"/>
        <v>0</v>
      </c>
      <c r="AE425" s="13">
        <f t="shared" si="940"/>
        <v>0</v>
      </c>
      <c r="AF425" s="13">
        <f t="shared" si="941"/>
        <v>0</v>
      </c>
      <c r="AG425" s="13">
        <f t="shared" si="942"/>
        <v>0</v>
      </c>
      <c r="AH425" s="13">
        <f t="shared" si="943"/>
        <v>0</v>
      </c>
      <c r="AI425" s="13">
        <f t="shared" si="944"/>
        <v>0</v>
      </c>
      <c r="AJ425" s="13">
        <f t="shared" si="945"/>
        <v>0</v>
      </c>
      <c r="AK425" s="13">
        <f t="shared" si="946"/>
        <v>0</v>
      </c>
      <c r="AL425" s="13">
        <f t="shared" si="947"/>
        <v>0</v>
      </c>
      <c r="AM425" s="13">
        <f t="shared" si="948"/>
        <v>0</v>
      </c>
      <c r="AN425" s="13">
        <f t="shared" si="949"/>
        <v>0</v>
      </c>
      <c r="AO425" s="13">
        <f t="shared" si="950"/>
        <v>0</v>
      </c>
      <c r="AP425" s="13">
        <f t="shared" si="951"/>
        <v>0</v>
      </c>
      <c r="AQ425" s="13">
        <f t="shared" si="952"/>
        <v>0</v>
      </c>
      <c r="AR425" s="13">
        <f t="shared" si="953"/>
        <v>0</v>
      </c>
      <c r="AS425" s="13">
        <f t="shared" si="954"/>
        <v>0</v>
      </c>
      <c r="AT425" s="13">
        <f t="shared" si="955"/>
        <v>0</v>
      </c>
      <c r="AU425" s="13">
        <f t="shared" si="956"/>
        <v>0</v>
      </c>
      <c r="AV425" s="13">
        <f t="shared" si="957"/>
        <v>0</v>
      </c>
      <c r="AW425" s="13">
        <f t="shared" si="958"/>
        <v>0</v>
      </c>
      <c r="AX425" s="13">
        <f t="shared" si="959"/>
        <v>0</v>
      </c>
      <c r="AY425" s="13">
        <f t="shared" si="960"/>
        <v>0</v>
      </c>
      <c r="AZ425" s="13">
        <f t="shared" si="961"/>
        <v>0</v>
      </c>
      <c r="BA425" s="13">
        <f t="shared" si="962"/>
        <v>0</v>
      </c>
      <c r="BB425" s="13">
        <f t="shared" si="963"/>
        <v>0</v>
      </c>
      <c r="BC425" s="13">
        <f t="shared" si="964"/>
        <v>0</v>
      </c>
      <c r="BD425" s="13">
        <f t="shared" si="965"/>
        <v>0</v>
      </c>
      <c r="BE425" s="13">
        <f t="shared" si="966"/>
        <v>1</v>
      </c>
      <c r="BF425" s="13">
        <f t="shared" si="967"/>
        <v>0</v>
      </c>
      <c r="BG425" s="13">
        <f t="shared" si="968"/>
        <v>0</v>
      </c>
      <c r="BH425" s="13">
        <f t="shared" si="969"/>
        <v>0</v>
      </c>
      <c r="BI425" s="13">
        <f t="shared" si="970"/>
        <v>0</v>
      </c>
      <c r="BJ425" s="13">
        <f t="shared" si="971"/>
        <v>0</v>
      </c>
      <c r="BK425" s="13">
        <f t="shared" si="972"/>
        <v>0</v>
      </c>
      <c r="BL425" s="13">
        <f t="shared" si="973"/>
        <v>0</v>
      </c>
      <c r="BM425" s="13">
        <f t="shared" si="974"/>
        <v>0</v>
      </c>
      <c r="BN425" s="13">
        <f t="shared" si="975"/>
        <v>0</v>
      </c>
      <c r="BO425" s="13">
        <f t="shared" si="976"/>
        <v>0</v>
      </c>
      <c r="BP425" s="13">
        <f t="shared" si="977"/>
        <v>0</v>
      </c>
      <c r="BQ425" s="13">
        <f t="shared" si="978"/>
        <v>0</v>
      </c>
      <c r="BR425" s="13">
        <f t="shared" si="979"/>
        <v>0</v>
      </c>
      <c r="BS425" s="13">
        <f t="shared" si="980"/>
        <v>0</v>
      </c>
      <c r="BT425" s="13">
        <f t="shared" si="981"/>
        <v>0</v>
      </c>
      <c r="BU425" s="13">
        <f t="shared" si="982"/>
        <v>0</v>
      </c>
      <c r="BV425" s="13">
        <f t="shared" si="983"/>
        <v>0</v>
      </c>
      <c r="BW425" s="13">
        <f t="shared" si="984"/>
        <v>0</v>
      </c>
      <c r="BX425" s="13">
        <f t="shared" si="985"/>
        <v>0</v>
      </c>
      <c r="BY425" s="13">
        <f t="shared" si="986"/>
        <v>0</v>
      </c>
      <c r="BZ425" s="13">
        <f t="shared" si="987"/>
        <v>0</v>
      </c>
      <c r="CA425" s="13">
        <f t="shared" si="988"/>
        <v>0</v>
      </c>
      <c r="CB425" s="13">
        <f t="shared" si="989"/>
        <v>0</v>
      </c>
      <c r="CC425" s="13">
        <f t="shared" si="990"/>
        <v>0</v>
      </c>
      <c r="CD425" s="13">
        <f t="shared" si="991"/>
        <v>0</v>
      </c>
      <c r="CE425" s="13">
        <f t="shared" si="992"/>
        <v>0</v>
      </c>
      <c r="CF425" s="13">
        <f t="shared" si="993"/>
        <v>0</v>
      </c>
      <c r="CG425" s="13">
        <f t="shared" si="994"/>
        <v>0</v>
      </c>
      <c r="CH425" s="13">
        <f t="shared" si="995"/>
        <v>0</v>
      </c>
      <c r="CI425" s="13">
        <f t="shared" si="996"/>
        <v>0</v>
      </c>
      <c r="CJ425" s="13">
        <f t="shared" si="997"/>
        <v>0</v>
      </c>
      <c r="CK425" s="13">
        <f t="shared" si="998"/>
        <v>0</v>
      </c>
      <c r="CL425" s="13">
        <f t="shared" si="999"/>
        <v>0</v>
      </c>
      <c r="CM425" s="13">
        <f t="shared" si="1000"/>
        <v>0</v>
      </c>
      <c r="CN425" s="13">
        <f t="shared" si="1001"/>
        <v>0</v>
      </c>
      <c r="CO425" s="13">
        <f t="shared" si="1002"/>
        <v>0</v>
      </c>
      <c r="CP425" s="13">
        <f t="shared" si="1003"/>
        <v>0</v>
      </c>
      <c r="CQ425" s="13">
        <f t="shared" si="1004"/>
        <v>0</v>
      </c>
      <c r="CR425" s="13">
        <f t="shared" si="1005"/>
        <v>0</v>
      </c>
      <c r="CS425" s="13">
        <f t="shared" si="1006"/>
        <v>0</v>
      </c>
      <c r="CT425" s="13">
        <f t="shared" si="1007"/>
        <v>0</v>
      </c>
      <c r="CU425" s="13">
        <f t="shared" si="1008"/>
        <v>0</v>
      </c>
      <c r="CV425" s="13">
        <f t="shared" si="1009"/>
        <v>0</v>
      </c>
      <c r="CW425" s="13">
        <f t="shared" si="1010"/>
        <v>0</v>
      </c>
      <c r="CX425" s="13">
        <f t="shared" si="1011"/>
        <v>0</v>
      </c>
      <c r="CY425" s="13">
        <f t="shared" si="1012"/>
        <v>0</v>
      </c>
      <c r="CZ425" s="13">
        <f t="shared" si="1013"/>
        <v>0</v>
      </c>
      <c r="DA425" s="13">
        <f t="shared" si="1014"/>
        <v>0</v>
      </c>
      <c r="DB425" s="13"/>
      <c r="DC425" s="13"/>
      <c r="DD425" s="13"/>
      <c r="DE425" s="13"/>
      <c r="DF425" s="13"/>
      <c r="DG425" s="13"/>
      <c r="DH425" s="13"/>
      <c r="DI425" s="13"/>
      <c r="DJ425" s="13"/>
      <c r="DK425" s="13"/>
      <c r="DL425" s="13"/>
      <c r="DM425" s="13"/>
      <c r="DN425" s="13"/>
      <c r="DO425" s="13"/>
      <c r="DP425" s="13"/>
      <c r="DQ425" s="13"/>
      <c r="DR425" s="13"/>
      <c r="DS425" s="13"/>
      <c r="DT425" s="13"/>
      <c r="DU425" s="13"/>
      <c r="DV425" s="13"/>
      <c r="DW425" s="13"/>
      <c r="DX425" s="13"/>
      <c r="DY425" s="13"/>
      <c r="DZ425" s="13"/>
      <c r="EA425" s="13"/>
      <c r="EB425" s="13"/>
      <c r="EC425" s="13"/>
      <c r="ED425" s="13"/>
      <c r="EE425" s="13"/>
      <c r="EF425" s="13"/>
      <c r="EG425" s="13"/>
      <c r="EH425" s="13"/>
      <c r="EI425" s="13"/>
      <c r="EJ425" s="13"/>
      <c r="EK425" s="13"/>
      <c r="EL425" s="13"/>
      <c r="EM425" s="13"/>
      <c r="EN425" s="13"/>
      <c r="EO425" s="13"/>
      <c r="EP425" s="13"/>
      <c r="EQ425" s="13"/>
      <c r="ER425" s="13"/>
      <c r="ES425" s="13"/>
      <c r="ET425" s="13"/>
      <c r="EU425" s="13"/>
      <c r="EV425" s="13"/>
      <c r="EW425" s="13"/>
      <c r="EX425" s="13"/>
      <c r="EY425" s="13"/>
      <c r="EZ425" s="13"/>
      <c r="FA425" s="13"/>
      <c r="FB425" s="13"/>
      <c r="FC425" s="13"/>
      <c r="FD425" s="13"/>
      <c r="FE425" s="13"/>
      <c r="FF425" s="13"/>
      <c r="FG425" s="13"/>
      <c r="FH425" s="13"/>
      <c r="FI425" s="13"/>
      <c r="FJ425" s="13"/>
      <c r="FK425" s="13"/>
      <c r="FL425" s="13"/>
      <c r="FM425" s="13"/>
      <c r="FN425" s="13"/>
      <c r="FO425" s="13"/>
      <c r="FP425" s="13"/>
      <c r="FQ425" s="13"/>
      <c r="FR425" s="13"/>
      <c r="FS425" s="13"/>
      <c r="FT425" s="13"/>
      <c r="FU425" s="13"/>
      <c r="FV425" s="13"/>
      <c r="FW425" s="13"/>
      <c r="FX425" s="13"/>
      <c r="FY425" s="13"/>
      <c r="FZ425" s="13"/>
      <c r="GA425" s="13"/>
      <c r="GB425" s="13"/>
      <c r="GC425" s="13"/>
      <c r="GD425" s="13"/>
      <c r="GE425" s="13"/>
      <c r="GF425" s="13"/>
      <c r="GG425" s="13"/>
      <c r="GH425" s="30">
        <f t="shared" si="1015"/>
        <v>1</v>
      </c>
    </row>
    <row r="426" spans="1:190">
      <c r="A426" s="2">
        <f>'database including 834 studies'!A426</f>
        <v>425</v>
      </c>
      <c r="B426" s="2">
        <f>'database including 834 studies'!J426</f>
        <v>1</v>
      </c>
      <c r="C426" s="2">
        <f>'database including 834 studies'!K426</f>
        <v>2</v>
      </c>
      <c r="D426" s="2">
        <f>'database including 834 studies'!L426</f>
        <v>0</v>
      </c>
      <c r="E426" s="2">
        <f>'database including 834 studies'!M426</f>
        <v>1</v>
      </c>
      <c r="F426" s="2">
        <f>'database including 834 studies'!N426</f>
        <v>1</v>
      </c>
      <c r="G426" s="2">
        <f>'database including 834 studies'!O426</f>
        <v>0</v>
      </c>
      <c r="H426" s="2">
        <f>'database including 834 studies'!P426</f>
        <v>0</v>
      </c>
      <c r="I426" s="2">
        <f>'database including 834 studies'!Q426</f>
        <v>0</v>
      </c>
      <c r="J426" s="2">
        <f>'database including 834 studies'!R426</f>
        <v>2015</v>
      </c>
      <c r="V426" s="13">
        <f t="shared" si="931"/>
        <v>0</v>
      </c>
      <c r="W426" s="13">
        <f t="shared" si="932"/>
        <v>0</v>
      </c>
      <c r="X426" s="13">
        <f t="shared" si="933"/>
        <v>0</v>
      </c>
      <c r="Y426" s="13">
        <f t="shared" si="934"/>
        <v>0</v>
      </c>
      <c r="Z426" s="13">
        <f t="shared" si="935"/>
        <v>0</v>
      </c>
      <c r="AA426" s="13">
        <f t="shared" si="936"/>
        <v>0</v>
      </c>
      <c r="AB426" s="13">
        <f t="shared" si="937"/>
        <v>0</v>
      </c>
      <c r="AC426" s="13">
        <f t="shared" si="938"/>
        <v>0</v>
      </c>
      <c r="AD426" s="13">
        <f t="shared" si="939"/>
        <v>0</v>
      </c>
      <c r="AE426" s="13">
        <f t="shared" si="940"/>
        <v>0</v>
      </c>
      <c r="AF426" s="13">
        <f t="shared" si="941"/>
        <v>0</v>
      </c>
      <c r="AG426" s="13">
        <f t="shared" si="942"/>
        <v>0</v>
      </c>
      <c r="AH426" s="13">
        <f t="shared" si="943"/>
        <v>0</v>
      </c>
      <c r="AI426" s="13">
        <f t="shared" si="944"/>
        <v>0</v>
      </c>
      <c r="AJ426" s="13">
        <f t="shared" si="945"/>
        <v>0</v>
      </c>
      <c r="AK426" s="13">
        <f t="shared" si="946"/>
        <v>0</v>
      </c>
      <c r="AL426" s="13">
        <f t="shared" si="947"/>
        <v>0</v>
      </c>
      <c r="AM426" s="13">
        <f t="shared" si="948"/>
        <v>0</v>
      </c>
      <c r="AN426" s="13">
        <f t="shared" si="949"/>
        <v>0</v>
      </c>
      <c r="AO426" s="13">
        <f t="shared" si="950"/>
        <v>0</v>
      </c>
      <c r="AP426" s="13">
        <f t="shared" si="951"/>
        <v>0</v>
      </c>
      <c r="AQ426" s="13">
        <f t="shared" si="952"/>
        <v>0</v>
      </c>
      <c r="AR426" s="13">
        <f t="shared" si="953"/>
        <v>0</v>
      </c>
      <c r="AS426" s="13">
        <f t="shared" si="954"/>
        <v>0</v>
      </c>
      <c r="AT426" s="13">
        <f t="shared" si="955"/>
        <v>0</v>
      </c>
      <c r="AU426" s="13">
        <f t="shared" si="956"/>
        <v>0</v>
      </c>
      <c r="AV426" s="13">
        <f t="shared" si="957"/>
        <v>0</v>
      </c>
      <c r="AW426" s="13">
        <f t="shared" si="958"/>
        <v>0</v>
      </c>
      <c r="AX426" s="13">
        <f t="shared" si="959"/>
        <v>1</v>
      </c>
      <c r="AY426" s="13">
        <f t="shared" si="960"/>
        <v>0</v>
      </c>
      <c r="AZ426" s="13">
        <f t="shared" si="961"/>
        <v>0</v>
      </c>
      <c r="BA426" s="13">
        <f t="shared" si="962"/>
        <v>0</v>
      </c>
      <c r="BB426" s="13">
        <f t="shared" si="963"/>
        <v>0</v>
      </c>
      <c r="BC426" s="13">
        <f t="shared" si="964"/>
        <v>0</v>
      </c>
      <c r="BD426" s="13">
        <f t="shared" si="965"/>
        <v>0</v>
      </c>
      <c r="BE426" s="13">
        <f t="shared" si="966"/>
        <v>0</v>
      </c>
      <c r="BF426" s="13">
        <f t="shared" si="967"/>
        <v>0</v>
      </c>
      <c r="BG426" s="13">
        <f t="shared" si="968"/>
        <v>0</v>
      </c>
      <c r="BH426" s="13">
        <f t="shared" si="969"/>
        <v>0</v>
      </c>
      <c r="BI426" s="13">
        <f t="shared" si="970"/>
        <v>0</v>
      </c>
      <c r="BJ426" s="13">
        <f t="shared" si="971"/>
        <v>0</v>
      </c>
      <c r="BK426" s="13">
        <f t="shared" si="972"/>
        <v>0</v>
      </c>
      <c r="BL426" s="13">
        <f t="shared" si="973"/>
        <v>0</v>
      </c>
      <c r="BM426" s="13">
        <f t="shared" si="974"/>
        <v>0</v>
      </c>
      <c r="BN426" s="13">
        <f t="shared" si="975"/>
        <v>0</v>
      </c>
      <c r="BO426" s="13">
        <f t="shared" si="976"/>
        <v>0</v>
      </c>
      <c r="BP426" s="13">
        <f t="shared" si="977"/>
        <v>0</v>
      </c>
      <c r="BQ426" s="13">
        <f t="shared" si="978"/>
        <v>0</v>
      </c>
      <c r="BR426" s="13">
        <f t="shared" si="979"/>
        <v>0</v>
      </c>
      <c r="BS426" s="13">
        <f t="shared" si="980"/>
        <v>0</v>
      </c>
      <c r="BT426" s="13">
        <f t="shared" si="981"/>
        <v>0</v>
      </c>
      <c r="BU426" s="13">
        <f t="shared" si="982"/>
        <v>0</v>
      </c>
      <c r="BV426" s="13">
        <f t="shared" si="983"/>
        <v>0</v>
      </c>
      <c r="BW426" s="13">
        <f t="shared" si="984"/>
        <v>0</v>
      </c>
      <c r="BX426" s="13">
        <f t="shared" si="985"/>
        <v>0</v>
      </c>
      <c r="BY426" s="13">
        <f t="shared" si="986"/>
        <v>0</v>
      </c>
      <c r="BZ426" s="13">
        <f t="shared" si="987"/>
        <v>0</v>
      </c>
      <c r="CA426" s="13">
        <f t="shared" si="988"/>
        <v>0</v>
      </c>
      <c r="CB426" s="13">
        <f t="shared" si="989"/>
        <v>0</v>
      </c>
      <c r="CC426" s="13">
        <f t="shared" si="990"/>
        <v>0</v>
      </c>
      <c r="CD426" s="13">
        <f t="shared" si="991"/>
        <v>0</v>
      </c>
      <c r="CE426" s="13">
        <f t="shared" si="992"/>
        <v>0</v>
      </c>
      <c r="CF426" s="13">
        <f t="shared" si="993"/>
        <v>0</v>
      </c>
      <c r="CG426" s="13">
        <f t="shared" si="994"/>
        <v>0</v>
      </c>
      <c r="CH426" s="13">
        <f t="shared" si="995"/>
        <v>0</v>
      </c>
      <c r="CI426" s="13">
        <f t="shared" si="996"/>
        <v>0</v>
      </c>
      <c r="CJ426" s="13">
        <f t="shared" si="997"/>
        <v>0</v>
      </c>
      <c r="CK426" s="13">
        <f t="shared" si="998"/>
        <v>0</v>
      </c>
      <c r="CL426" s="13">
        <f t="shared" si="999"/>
        <v>0</v>
      </c>
      <c r="CM426" s="13">
        <f t="shared" si="1000"/>
        <v>0</v>
      </c>
      <c r="CN426" s="13">
        <f t="shared" si="1001"/>
        <v>0</v>
      </c>
      <c r="CO426" s="13">
        <f t="shared" si="1002"/>
        <v>0</v>
      </c>
      <c r="CP426" s="13">
        <f t="shared" si="1003"/>
        <v>0</v>
      </c>
      <c r="CQ426" s="13">
        <f t="shared" si="1004"/>
        <v>0</v>
      </c>
      <c r="CR426" s="13">
        <f t="shared" si="1005"/>
        <v>0</v>
      </c>
      <c r="CS426" s="13">
        <f t="shared" si="1006"/>
        <v>0</v>
      </c>
      <c r="CT426" s="13">
        <f t="shared" si="1007"/>
        <v>0</v>
      </c>
      <c r="CU426" s="13">
        <f t="shared" si="1008"/>
        <v>0</v>
      </c>
      <c r="CV426" s="13">
        <f t="shared" si="1009"/>
        <v>0</v>
      </c>
      <c r="CW426" s="13">
        <f t="shared" si="1010"/>
        <v>0</v>
      </c>
      <c r="CX426" s="13">
        <f t="shared" si="1011"/>
        <v>0</v>
      </c>
      <c r="CY426" s="13">
        <f t="shared" si="1012"/>
        <v>0</v>
      </c>
      <c r="CZ426" s="13">
        <f t="shared" si="1013"/>
        <v>0</v>
      </c>
      <c r="DA426" s="13">
        <f t="shared" si="1014"/>
        <v>0</v>
      </c>
      <c r="DB426" s="13"/>
      <c r="DC426" s="13"/>
      <c r="DD426" s="13"/>
      <c r="DE426" s="13"/>
      <c r="DF426" s="13"/>
      <c r="DG426" s="13"/>
      <c r="DH426" s="13"/>
      <c r="DI426" s="13"/>
      <c r="DJ426" s="13"/>
      <c r="DK426" s="13"/>
      <c r="DL426" s="13"/>
      <c r="DM426" s="13"/>
      <c r="DN426" s="13"/>
      <c r="DO426" s="13"/>
      <c r="DP426" s="13"/>
      <c r="DQ426" s="13"/>
      <c r="DR426" s="13"/>
      <c r="DS426" s="13"/>
      <c r="DT426" s="13"/>
      <c r="DU426" s="13"/>
      <c r="DV426" s="13"/>
      <c r="DW426" s="13"/>
      <c r="DX426" s="13"/>
      <c r="DY426" s="13"/>
      <c r="DZ426" s="13"/>
      <c r="EA426" s="13"/>
      <c r="EB426" s="13"/>
      <c r="EC426" s="13"/>
      <c r="ED426" s="13"/>
      <c r="EE426" s="13"/>
      <c r="EF426" s="13"/>
      <c r="EG426" s="13"/>
      <c r="EH426" s="13"/>
      <c r="EI426" s="13"/>
      <c r="EJ426" s="13"/>
      <c r="EK426" s="13"/>
      <c r="EL426" s="13"/>
      <c r="EM426" s="13"/>
      <c r="EN426" s="13"/>
      <c r="EO426" s="13"/>
      <c r="EP426" s="13"/>
      <c r="EQ426" s="13"/>
      <c r="ER426" s="13"/>
      <c r="ES426" s="13"/>
      <c r="ET426" s="13"/>
      <c r="EU426" s="13"/>
      <c r="EV426" s="13"/>
      <c r="EW426" s="13"/>
      <c r="EX426" s="13"/>
      <c r="EY426" s="13"/>
      <c r="EZ426" s="13"/>
      <c r="FA426" s="13"/>
      <c r="FB426" s="13"/>
      <c r="FC426" s="13"/>
      <c r="FD426" s="13"/>
      <c r="FE426" s="13"/>
      <c r="FF426" s="13"/>
      <c r="FG426" s="13"/>
      <c r="FH426" s="13"/>
      <c r="FI426" s="13"/>
      <c r="FJ426" s="13"/>
      <c r="FK426" s="13"/>
      <c r="FL426" s="13"/>
      <c r="FM426" s="13"/>
      <c r="FN426" s="13"/>
      <c r="FO426" s="13"/>
      <c r="FP426" s="13"/>
      <c r="FQ426" s="13"/>
      <c r="FR426" s="13"/>
      <c r="FS426" s="13"/>
      <c r="FT426" s="13"/>
      <c r="FU426" s="13"/>
      <c r="FV426" s="13"/>
      <c r="FW426" s="13"/>
      <c r="FX426" s="13"/>
      <c r="FY426" s="13"/>
      <c r="FZ426" s="13"/>
      <c r="GA426" s="13"/>
      <c r="GB426" s="13"/>
      <c r="GC426" s="13"/>
      <c r="GD426" s="13"/>
      <c r="GE426" s="13"/>
      <c r="GF426" s="13"/>
      <c r="GG426" s="13"/>
      <c r="GH426" s="30">
        <f t="shared" si="1015"/>
        <v>1</v>
      </c>
    </row>
    <row r="427" spans="1:190">
      <c r="A427" s="2">
        <f>'database including 834 studies'!A427</f>
        <v>426</v>
      </c>
      <c r="B427" s="2">
        <f>'database including 834 studies'!J427</f>
        <v>1</v>
      </c>
      <c r="C427" s="2">
        <f>'database including 834 studies'!K427</f>
        <v>2</v>
      </c>
      <c r="D427" s="2">
        <f>'database including 834 studies'!L427</f>
        <v>0</v>
      </c>
      <c r="E427" s="2">
        <f>'database including 834 studies'!M427</f>
        <v>1</v>
      </c>
      <c r="F427" s="2">
        <f>'database including 834 studies'!N427</f>
        <v>1</v>
      </c>
      <c r="G427" s="2">
        <f>'database including 834 studies'!O427</f>
        <v>0</v>
      </c>
      <c r="H427" s="2">
        <f>'database including 834 studies'!P427</f>
        <v>0</v>
      </c>
      <c r="I427" s="2">
        <f>'database including 834 studies'!Q427</f>
        <v>0</v>
      </c>
      <c r="J427" s="2">
        <f>'database including 834 studies'!R427</f>
        <v>2018</v>
      </c>
      <c r="V427" s="13">
        <f t="shared" si="931"/>
        <v>0</v>
      </c>
      <c r="W427" s="13">
        <f t="shared" si="932"/>
        <v>0</v>
      </c>
      <c r="X427" s="13">
        <f t="shared" si="933"/>
        <v>0</v>
      </c>
      <c r="Y427" s="13">
        <f t="shared" si="934"/>
        <v>0</v>
      </c>
      <c r="Z427" s="13">
        <f t="shared" si="935"/>
        <v>0</v>
      </c>
      <c r="AA427" s="13">
        <f t="shared" si="936"/>
        <v>0</v>
      </c>
      <c r="AB427" s="13">
        <f t="shared" si="937"/>
        <v>0</v>
      </c>
      <c r="AC427" s="13">
        <f t="shared" si="938"/>
        <v>0</v>
      </c>
      <c r="AD427" s="13">
        <f t="shared" si="939"/>
        <v>0</v>
      </c>
      <c r="AE427" s="13">
        <f t="shared" si="940"/>
        <v>0</v>
      </c>
      <c r="AF427" s="13">
        <f t="shared" si="941"/>
        <v>0</v>
      </c>
      <c r="AG427" s="13">
        <f t="shared" si="942"/>
        <v>0</v>
      </c>
      <c r="AH427" s="13">
        <f t="shared" si="943"/>
        <v>0</v>
      </c>
      <c r="AI427" s="13">
        <f t="shared" si="944"/>
        <v>0</v>
      </c>
      <c r="AJ427" s="13">
        <f t="shared" si="945"/>
        <v>0</v>
      </c>
      <c r="AK427" s="13">
        <f t="shared" si="946"/>
        <v>0</v>
      </c>
      <c r="AL427" s="13">
        <f t="shared" si="947"/>
        <v>0</v>
      </c>
      <c r="AM427" s="13">
        <f t="shared" si="948"/>
        <v>0</v>
      </c>
      <c r="AN427" s="13">
        <f t="shared" si="949"/>
        <v>0</v>
      </c>
      <c r="AO427" s="13">
        <f t="shared" si="950"/>
        <v>0</v>
      </c>
      <c r="AP427" s="13">
        <f t="shared" si="951"/>
        <v>0</v>
      </c>
      <c r="AQ427" s="13">
        <f t="shared" si="952"/>
        <v>0</v>
      </c>
      <c r="AR427" s="13">
        <f t="shared" si="953"/>
        <v>0</v>
      </c>
      <c r="AS427" s="13">
        <f t="shared" si="954"/>
        <v>0</v>
      </c>
      <c r="AT427" s="13">
        <f t="shared" si="955"/>
        <v>0</v>
      </c>
      <c r="AU427" s="13">
        <f t="shared" si="956"/>
        <v>0</v>
      </c>
      <c r="AV427" s="13">
        <f t="shared" si="957"/>
        <v>0</v>
      </c>
      <c r="AW427" s="13">
        <f t="shared" si="958"/>
        <v>0</v>
      </c>
      <c r="AX427" s="13">
        <f t="shared" si="959"/>
        <v>0</v>
      </c>
      <c r="AY427" s="13">
        <f t="shared" si="960"/>
        <v>0</v>
      </c>
      <c r="AZ427" s="13">
        <f t="shared" si="961"/>
        <v>0</v>
      </c>
      <c r="BA427" s="13">
        <f t="shared" si="962"/>
        <v>1</v>
      </c>
      <c r="BB427" s="13">
        <f t="shared" si="963"/>
        <v>0</v>
      </c>
      <c r="BC427" s="13">
        <f t="shared" si="964"/>
        <v>0</v>
      </c>
      <c r="BD427" s="13">
        <f t="shared" si="965"/>
        <v>0</v>
      </c>
      <c r="BE427" s="13">
        <f t="shared" si="966"/>
        <v>0</v>
      </c>
      <c r="BF427" s="13">
        <f t="shared" si="967"/>
        <v>0</v>
      </c>
      <c r="BG427" s="13">
        <f t="shared" si="968"/>
        <v>0</v>
      </c>
      <c r="BH427" s="13">
        <f t="shared" si="969"/>
        <v>0</v>
      </c>
      <c r="BI427" s="13">
        <f t="shared" si="970"/>
        <v>0</v>
      </c>
      <c r="BJ427" s="13">
        <f t="shared" si="971"/>
        <v>0</v>
      </c>
      <c r="BK427" s="13">
        <f t="shared" si="972"/>
        <v>0</v>
      </c>
      <c r="BL427" s="13">
        <f t="shared" si="973"/>
        <v>0</v>
      </c>
      <c r="BM427" s="13">
        <f t="shared" si="974"/>
        <v>0</v>
      </c>
      <c r="BN427" s="13">
        <f t="shared" si="975"/>
        <v>0</v>
      </c>
      <c r="BO427" s="13">
        <f t="shared" si="976"/>
        <v>0</v>
      </c>
      <c r="BP427" s="13">
        <f t="shared" si="977"/>
        <v>0</v>
      </c>
      <c r="BQ427" s="13">
        <f t="shared" si="978"/>
        <v>0</v>
      </c>
      <c r="BR427" s="13">
        <f t="shared" si="979"/>
        <v>0</v>
      </c>
      <c r="BS427" s="13">
        <f t="shared" si="980"/>
        <v>0</v>
      </c>
      <c r="BT427" s="13">
        <f t="shared" si="981"/>
        <v>0</v>
      </c>
      <c r="BU427" s="13">
        <f t="shared" si="982"/>
        <v>0</v>
      </c>
      <c r="BV427" s="13">
        <f t="shared" si="983"/>
        <v>0</v>
      </c>
      <c r="BW427" s="13">
        <f t="shared" si="984"/>
        <v>0</v>
      </c>
      <c r="BX427" s="13">
        <f t="shared" si="985"/>
        <v>0</v>
      </c>
      <c r="BY427" s="13">
        <f t="shared" si="986"/>
        <v>0</v>
      </c>
      <c r="BZ427" s="13">
        <f t="shared" si="987"/>
        <v>0</v>
      </c>
      <c r="CA427" s="13">
        <f t="shared" si="988"/>
        <v>0</v>
      </c>
      <c r="CB427" s="13">
        <f t="shared" si="989"/>
        <v>0</v>
      </c>
      <c r="CC427" s="13">
        <f t="shared" si="990"/>
        <v>0</v>
      </c>
      <c r="CD427" s="13">
        <f t="shared" si="991"/>
        <v>0</v>
      </c>
      <c r="CE427" s="13">
        <f t="shared" si="992"/>
        <v>0</v>
      </c>
      <c r="CF427" s="13">
        <f t="shared" si="993"/>
        <v>0</v>
      </c>
      <c r="CG427" s="13">
        <f t="shared" si="994"/>
        <v>0</v>
      </c>
      <c r="CH427" s="13">
        <f t="shared" si="995"/>
        <v>0</v>
      </c>
      <c r="CI427" s="13">
        <f t="shared" si="996"/>
        <v>0</v>
      </c>
      <c r="CJ427" s="13">
        <f t="shared" si="997"/>
        <v>0</v>
      </c>
      <c r="CK427" s="13">
        <f t="shared" si="998"/>
        <v>0</v>
      </c>
      <c r="CL427" s="13">
        <f t="shared" si="999"/>
        <v>0</v>
      </c>
      <c r="CM427" s="13">
        <f t="shared" si="1000"/>
        <v>0</v>
      </c>
      <c r="CN427" s="13">
        <f t="shared" si="1001"/>
        <v>0</v>
      </c>
      <c r="CO427" s="13">
        <f t="shared" si="1002"/>
        <v>0</v>
      </c>
      <c r="CP427" s="13">
        <f t="shared" si="1003"/>
        <v>0</v>
      </c>
      <c r="CQ427" s="13">
        <f t="shared" si="1004"/>
        <v>0</v>
      </c>
      <c r="CR427" s="13">
        <f t="shared" si="1005"/>
        <v>0</v>
      </c>
      <c r="CS427" s="13">
        <f t="shared" si="1006"/>
        <v>0</v>
      </c>
      <c r="CT427" s="13">
        <f t="shared" si="1007"/>
        <v>0</v>
      </c>
      <c r="CU427" s="13">
        <f t="shared" si="1008"/>
        <v>0</v>
      </c>
      <c r="CV427" s="13">
        <f t="shared" si="1009"/>
        <v>0</v>
      </c>
      <c r="CW427" s="13">
        <f t="shared" si="1010"/>
        <v>0</v>
      </c>
      <c r="CX427" s="13">
        <f t="shared" si="1011"/>
        <v>0</v>
      </c>
      <c r="CY427" s="13">
        <f t="shared" si="1012"/>
        <v>0</v>
      </c>
      <c r="CZ427" s="13">
        <f t="shared" si="1013"/>
        <v>0</v>
      </c>
      <c r="DA427" s="13">
        <f t="shared" si="1014"/>
        <v>0</v>
      </c>
      <c r="DB427" s="13"/>
      <c r="DC427" s="13"/>
      <c r="DD427" s="13"/>
      <c r="DE427" s="13"/>
      <c r="DF427" s="13"/>
      <c r="DG427" s="13"/>
      <c r="DH427" s="13"/>
      <c r="DI427" s="13"/>
      <c r="DJ427" s="13"/>
      <c r="DK427" s="13"/>
      <c r="DL427" s="13"/>
      <c r="DM427" s="13"/>
      <c r="DN427" s="13"/>
      <c r="DO427" s="13"/>
      <c r="DP427" s="13"/>
      <c r="DQ427" s="13"/>
      <c r="DR427" s="13"/>
      <c r="DS427" s="13"/>
      <c r="DT427" s="13"/>
      <c r="DU427" s="13"/>
      <c r="DV427" s="13"/>
      <c r="DW427" s="13"/>
      <c r="DX427" s="13"/>
      <c r="DY427" s="13"/>
      <c r="DZ427" s="13"/>
      <c r="EA427" s="13"/>
      <c r="EB427" s="13"/>
      <c r="EC427" s="13"/>
      <c r="ED427" s="13"/>
      <c r="EE427" s="13"/>
      <c r="EF427" s="13"/>
      <c r="EG427" s="13"/>
      <c r="EH427" s="13"/>
      <c r="EI427" s="13"/>
      <c r="EJ427" s="13"/>
      <c r="EK427" s="13"/>
      <c r="EL427" s="13"/>
      <c r="EM427" s="13"/>
      <c r="EN427" s="13"/>
      <c r="EO427" s="13"/>
      <c r="EP427" s="13"/>
      <c r="EQ427" s="13"/>
      <c r="ER427" s="13"/>
      <c r="ES427" s="13"/>
      <c r="ET427" s="13"/>
      <c r="EU427" s="13"/>
      <c r="EV427" s="13"/>
      <c r="EW427" s="13"/>
      <c r="EX427" s="13"/>
      <c r="EY427" s="13"/>
      <c r="EZ427" s="13"/>
      <c r="FA427" s="13"/>
      <c r="FB427" s="13"/>
      <c r="FC427" s="13"/>
      <c r="FD427" s="13"/>
      <c r="FE427" s="13"/>
      <c r="FF427" s="13"/>
      <c r="FG427" s="13"/>
      <c r="FH427" s="13"/>
      <c r="FI427" s="13"/>
      <c r="FJ427" s="13"/>
      <c r="FK427" s="13"/>
      <c r="FL427" s="13"/>
      <c r="FM427" s="13"/>
      <c r="FN427" s="13"/>
      <c r="FO427" s="13"/>
      <c r="FP427" s="13"/>
      <c r="FQ427" s="13"/>
      <c r="FR427" s="13"/>
      <c r="FS427" s="13"/>
      <c r="FT427" s="13"/>
      <c r="FU427" s="13"/>
      <c r="FV427" s="13"/>
      <c r="FW427" s="13"/>
      <c r="FX427" s="13"/>
      <c r="FY427" s="13"/>
      <c r="FZ427" s="13"/>
      <c r="GA427" s="13"/>
      <c r="GB427" s="13"/>
      <c r="GC427" s="13"/>
      <c r="GD427" s="13"/>
      <c r="GE427" s="13"/>
      <c r="GF427" s="13"/>
      <c r="GG427" s="13"/>
      <c r="GH427" s="30">
        <f t="shared" si="1015"/>
        <v>1</v>
      </c>
    </row>
    <row r="428" spans="1:190">
      <c r="A428" s="2">
        <f>'database including 834 studies'!A428</f>
        <v>427</v>
      </c>
      <c r="B428" s="2">
        <f>'database including 834 studies'!J428</f>
        <v>1</v>
      </c>
      <c r="C428" s="2">
        <f>'database including 834 studies'!K428</f>
        <v>2</v>
      </c>
      <c r="D428" s="2">
        <f>'database including 834 studies'!L428</f>
        <v>0</v>
      </c>
      <c r="E428" s="2">
        <f>'database including 834 studies'!M428</f>
        <v>1</v>
      </c>
      <c r="F428" s="2">
        <f>'database including 834 studies'!N428</f>
        <v>0</v>
      </c>
      <c r="G428" s="2">
        <f>'database including 834 studies'!O428</f>
        <v>1</v>
      </c>
      <c r="H428" s="2">
        <f>'database including 834 studies'!P428</f>
        <v>0</v>
      </c>
      <c r="I428" s="2">
        <f>'database including 834 studies'!Q428</f>
        <v>0</v>
      </c>
      <c r="J428" s="2">
        <f>'database including 834 studies'!R428</f>
        <v>2018</v>
      </c>
      <c r="V428" s="13">
        <f t="shared" si="931"/>
        <v>0</v>
      </c>
      <c r="W428" s="13">
        <f t="shared" si="932"/>
        <v>0</v>
      </c>
      <c r="X428" s="13">
        <f t="shared" si="933"/>
        <v>0</v>
      </c>
      <c r="Y428" s="13">
        <f t="shared" si="934"/>
        <v>0</v>
      </c>
      <c r="Z428" s="13">
        <f t="shared" si="935"/>
        <v>0</v>
      </c>
      <c r="AA428" s="13">
        <f t="shared" si="936"/>
        <v>0</v>
      </c>
      <c r="AB428" s="13">
        <f t="shared" si="937"/>
        <v>0</v>
      </c>
      <c r="AC428" s="13">
        <f t="shared" si="938"/>
        <v>0</v>
      </c>
      <c r="AD428" s="13">
        <f t="shared" si="939"/>
        <v>0</v>
      </c>
      <c r="AE428" s="13">
        <f t="shared" si="940"/>
        <v>0</v>
      </c>
      <c r="AF428" s="13">
        <f t="shared" si="941"/>
        <v>0</v>
      </c>
      <c r="AG428" s="13">
        <f t="shared" si="942"/>
        <v>0</v>
      </c>
      <c r="AH428" s="13">
        <f t="shared" si="943"/>
        <v>0</v>
      </c>
      <c r="AI428" s="13">
        <f t="shared" si="944"/>
        <v>0</v>
      </c>
      <c r="AJ428" s="13">
        <f t="shared" si="945"/>
        <v>0</v>
      </c>
      <c r="AK428" s="13">
        <f t="shared" si="946"/>
        <v>0</v>
      </c>
      <c r="AL428" s="13">
        <f t="shared" si="947"/>
        <v>0</v>
      </c>
      <c r="AM428" s="13">
        <f t="shared" si="948"/>
        <v>0</v>
      </c>
      <c r="AN428" s="13">
        <f t="shared" si="949"/>
        <v>0</v>
      </c>
      <c r="AO428" s="13">
        <f t="shared" si="950"/>
        <v>0</v>
      </c>
      <c r="AP428" s="13">
        <f t="shared" si="951"/>
        <v>0</v>
      </c>
      <c r="AQ428" s="13">
        <f t="shared" si="952"/>
        <v>0</v>
      </c>
      <c r="AR428" s="13">
        <f t="shared" si="953"/>
        <v>0</v>
      </c>
      <c r="AS428" s="13">
        <f t="shared" si="954"/>
        <v>0</v>
      </c>
      <c r="AT428" s="13">
        <f t="shared" si="955"/>
        <v>0</v>
      </c>
      <c r="AU428" s="13">
        <f t="shared" si="956"/>
        <v>0</v>
      </c>
      <c r="AV428" s="13">
        <f t="shared" si="957"/>
        <v>0</v>
      </c>
      <c r="AW428" s="13">
        <f t="shared" si="958"/>
        <v>0</v>
      </c>
      <c r="AX428" s="13">
        <f t="shared" si="959"/>
        <v>0</v>
      </c>
      <c r="AY428" s="13">
        <f t="shared" si="960"/>
        <v>0</v>
      </c>
      <c r="AZ428" s="13">
        <f t="shared" si="961"/>
        <v>0</v>
      </c>
      <c r="BA428" s="13">
        <f t="shared" si="962"/>
        <v>1</v>
      </c>
      <c r="BB428" s="13">
        <f t="shared" si="963"/>
        <v>0</v>
      </c>
      <c r="BC428" s="13">
        <f t="shared" si="964"/>
        <v>0</v>
      </c>
      <c r="BD428" s="13">
        <f t="shared" si="965"/>
        <v>0</v>
      </c>
      <c r="BE428" s="13">
        <f t="shared" si="966"/>
        <v>0</v>
      </c>
      <c r="BF428" s="13">
        <f t="shared" si="967"/>
        <v>0</v>
      </c>
      <c r="BG428" s="13">
        <f t="shared" si="968"/>
        <v>0</v>
      </c>
      <c r="BH428" s="13">
        <f t="shared" si="969"/>
        <v>0</v>
      </c>
      <c r="BI428" s="13">
        <f t="shared" si="970"/>
        <v>0</v>
      </c>
      <c r="BJ428" s="13">
        <f t="shared" si="971"/>
        <v>0</v>
      </c>
      <c r="BK428" s="13">
        <f t="shared" si="972"/>
        <v>0</v>
      </c>
      <c r="BL428" s="13">
        <f t="shared" si="973"/>
        <v>0</v>
      </c>
      <c r="BM428" s="13">
        <f t="shared" si="974"/>
        <v>0</v>
      </c>
      <c r="BN428" s="13">
        <f t="shared" si="975"/>
        <v>0</v>
      </c>
      <c r="BO428" s="13">
        <f t="shared" si="976"/>
        <v>0</v>
      </c>
      <c r="BP428" s="13">
        <f t="shared" si="977"/>
        <v>0</v>
      </c>
      <c r="BQ428" s="13">
        <f t="shared" si="978"/>
        <v>0</v>
      </c>
      <c r="BR428" s="13">
        <f t="shared" si="979"/>
        <v>0</v>
      </c>
      <c r="BS428" s="13">
        <f t="shared" si="980"/>
        <v>0</v>
      </c>
      <c r="BT428" s="13">
        <f t="shared" si="981"/>
        <v>0</v>
      </c>
      <c r="BU428" s="13">
        <f t="shared" si="982"/>
        <v>0</v>
      </c>
      <c r="BV428" s="13">
        <f t="shared" si="983"/>
        <v>0</v>
      </c>
      <c r="BW428" s="13">
        <f t="shared" si="984"/>
        <v>0</v>
      </c>
      <c r="BX428" s="13">
        <f t="shared" si="985"/>
        <v>0</v>
      </c>
      <c r="BY428" s="13">
        <f t="shared" si="986"/>
        <v>0</v>
      </c>
      <c r="BZ428" s="13">
        <f t="shared" si="987"/>
        <v>0</v>
      </c>
      <c r="CA428" s="13">
        <f t="shared" si="988"/>
        <v>0</v>
      </c>
      <c r="CB428" s="13">
        <f t="shared" si="989"/>
        <v>0</v>
      </c>
      <c r="CC428" s="13">
        <f t="shared" si="990"/>
        <v>0</v>
      </c>
      <c r="CD428" s="13">
        <f t="shared" si="991"/>
        <v>0</v>
      </c>
      <c r="CE428" s="13">
        <f t="shared" si="992"/>
        <v>0</v>
      </c>
      <c r="CF428" s="13">
        <f t="shared" si="993"/>
        <v>0</v>
      </c>
      <c r="CG428" s="13">
        <f t="shared" si="994"/>
        <v>0</v>
      </c>
      <c r="CH428" s="13">
        <f t="shared" si="995"/>
        <v>0</v>
      </c>
      <c r="CI428" s="13">
        <f t="shared" si="996"/>
        <v>0</v>
      </c>
      <c r="CJ428" s="13">
        <f t="shared" si="997"/>
        <v>0</v>
      </c>
      <c r="CK428" s="13">
        <f t="shared" si="998"/>
        <v>0</v>
      </c>
      <c r="CL428" s="13">
        <f t="shared" si="999"/>
        <v>0</v>
      </c>
      <c r="CM428" s="13">
        <f t="shared" si="1000"/>
        <v>0</v>
      </c>
      <c r="CN428" s="13">
        <f t="shared" si="1001"/>
        <v>0</v>
      </c>
      <c r="CO428" s="13">
        <f t="shared" si="1002"/>
        <v>0</v>
      </c>
      <c r="CP428" s="13">
        <f t="shared" si="1003"/>
        <v>0</v>
      </c>
      <c r="CQ428" s="13">
        <f t="shared" si="1004"/>
        <v>0</v>
      </c>
      <c r="CR428" s="13">
        <f t="shared" si="1005"/>
        <v>0</v>
      </c>
      <c r="CS428" s="13">
        <f t="shared" si="1006"/>
        <v>0</v>
      </c>
      <c r="CT428" s="13">
        <f t="shared" si="1007"/>
        <v>0</v>
      </c>
      <c r="CU428" s="13">
        <f t="shared" si="1008"/>
        <v>0</v>
      </c>
      <c r="CV428" s="13">
        <f t="shared" si="1009"/>
        <v>0</v>
      </c>
      <c r="CW428" s="13">
        <f t="shared" si="1010"/>
        <v>0</v>
      </c>
      <c r="CX428" s="13">
        <f t="shared" si="1011"/>
        <v>0</v>
      </c>
      <c r="CY428" s="13">
        <f t="shared" si="1012"/>
        <v>0</v>
      </c>
      <c r="CZ428" s="13">
        <f t="shared" si="1013"/>
        <v>0</v>
      </c>
      <c r="DA428" s="13">
        <f t="shared" si="1014"/>
        <v>0</v>
      </c>
      <c r="DB428" s="13"/>
      <c r="DC428" s="13"/>
      <c r="DD428" s="13"/>
      <c r="DE428" s="13"/>
      <c r="DF428" s="13"/>
      <c r="DG428" s="13"/>
      <c r="DH428" s="13"/>
      <c r="DI428" s="13"/>
      <c r="DJ428" s="13"/>
      <c r="DK428" s="13"/>
      <c r="DL428" s="13"/>
      <c r="DM428" s="13"/>
      <c r="DN428" s="13"/>
      <c r="DO428" s="13"/>
      <c r="DP428" s="13"/>
      <c r="DQ428" s="13"/>
      <c r="DR428" s="13"/>
      <c r="DS428" s="13"/>
      <c r="DT428" s="13"/>
      <c r="DU428" s="13"/>
      <c r="DV428" s="13"/>
      <c r="DW428" s="13"/>
      <c r="DX428" s="13"/>
      <c r="DY428" s="13"/>
      <c r="DZ428" s="13"/>
      <c r="EA428" s="13"/>
      <c r="EB428" s="13"/>
      <c r="EC428" s="13"/>
      <c r="ED428" s="13"/>
      <c r="EE428" s="13"/>
      <c r="EF428" s="13"/>
      <c r="EG428" s="13"/>
      <c r="EH428" s="13"/>
      <c r="EI428" s="13"/>
      <c r="EJ428" s="13"/>
      <c r="EK428" s="13"/>
      <c r="EL428" s="13"/>
      <c r="EM428" s="13"/>
      <c r="EN428" s="13"/>
      <c r="EO428" s="13"/>
      <c r="EP428" s="13"/>
      <c r="EQ428" s="13"/>
      <c r="ER428" s="13"/>
      <c r="ES428" s="13"/>
      <c r="ET428" s="13"/>
      <c r="EU428" s="13"/>
      <c r="EV428" s="13"/>
      <c r="EW428" s="13"/>
      <c r="EX428" s="13"/>
      <c r="EY428" s="13"/>
      <c r="EZ428" s="13"/>
      <c r="FA428" s="13"/>
      <c r="FB428" s="13"/>
      <c r="FC428" s="13"/>
      <c r="FD428" s="13"/>
      <c r="FE428" s="13"/>
      <c r="FF428" s="13"/>
      <c r="FG428" s="13"/>
      <c r="FH428" s="13"/>
      <c r="FI428" s="13"/>
      <c r="FJ428" s="13"/>
      <c r="FK428" s="13"/>
      <c r="FL428" s="13"/>
      <c r="FM428" s="13"/>
      <c r="FN428" s="13"/>
      <c r="FO428" s="13"/>
      <c r="FP428" s="13"/>
      <c r="FQ428" s="13"/>
      <c r="FR428" s="13"/>
      <c r="FS428" s="13"/>
      <c r="FT428" s="13"/>
      <c r="FU428" s="13"/>
      <c r="FV428" s="13"/>
      <c r="FW428" s="13"/>
      <c r="FX428" s="13"/>
      <c r="FY428" s="13"/>
      <c r="FZ428" s="13"/>
      <c r="GA428" s="13"/>
      <c r="GB428" s="13"/>
      <c r="GC428" s="13"/>
      <c r="GD428" s="13"/>
      <c r="GE428" s="13"/>
      <c r="GF428" s="13"/>
      <c r="GG428" s="13"/>
      <c r="GH428" s="30">
        <f t="shared" si="1015"/>
        <v>1</v>
      </c>
    </row>
    <row r="429" spans="1:190">
      <c r="A429" s="2">
        <f>'database including 834 studies'!A429</f>
        <v>428</v>
      </c>
      <c r="B429" s="2">
        <f>'database including 834 studies'!J429</f>
        <v>1</v>
      </c>
      <c r="C429" s="2">
        <f>'database including 834 studies'!K429</f>
        <v>2</v>
      </c>
      <c r="D429" s="2">
        <f>'database including 834 studies'!L429</f>
        <v>0</v>
      </c>
      <c r="E429" s="2">
        <f>'database including 834 studies'!M429</f>
        <v>1</v>
      </c>
      <c r="F429" s="2">
        <f>'database including 834 studies'!N429</f>
        <v>0</v>
      </c>
      <c r="G429" s="2">
        <f>'database including 834 studies'!O429</f>
        <v>1</v>
      </c>
      <c r="H429" s="2">
        <f>'database including 834 studies'!P429</f>
        <v>0</v>
      </c>
      <c r="I429" s="2">
        <f>'database including 834 studies'!Q429</f>
        <v>0</v>
      </c>
      <c r="J429" s="2">
        <f>'database including 834 studies'!R429</f>
        <v>2022</v>
      </c>
      <c r="V429" s="13">
        <f t="shared" si="931"/>
        <v>0</v>
      </c>
      <c r="W429" s="13">
        <f t="shared" si="932"/>
        <v>0</v>
      </c>
      <c r="X429" s="13">
        <f t="shared" si="933"/>
        <v>0</v>
      </c>
      <c r="Y429" s="13">
        <f t="shared" si="934"/>
        <v>0</v>
      </c>
      <c r="Z429" s="13">
        <f t="shared" si="935"/>
        <v>0</v>
      </c>
      <c r="AA429" s="13">
        <f t="shared" si="936"/>
        <v>0</v>
      </c>
      <c r="AB429" s="13">
        <f t="shared" si="937"/>
        <v>0</v>
      </c>
      <c r="AC429" s="13">
        <f t="shared" si="938"/>
        <v>0</v>
      </c>
      <c r="AD429" s="13">
        <f t="shared" si="939"/>
        <v>0</v>
      </c>
      <c r="AE429" s="13">
        <f t="shared" si="940"/>
        <v>0</v>
      </c>
      <c r="AF429" s="13">
        <f t="shared" si="941"/>
        <v>0</v>
      </c>
      <c r="AG429" s="13">
        <f t="shared" si="942"/>
        <v>0</v>
      </c>
      <c r="AH429" s="13">
        <f t="shared" si="943"/>
        <v>0</v>
      </c>
      <c r="AI429" s="13">
        <f t="shared" si="944"/>
        <v>0</v>
      </c>
      <c r="AJ429" s="13">
        <f t="shared" si="945"/>
        <v>0</v>
      </c>
      <c r="AK429" s="13">
        <f t="shared" si="946"/>
        <v>0</v>
      </c>
      <c r="AL429" s="13">
        <f t="shared" si="947"/>
        <v>0</v>
      </c>
      <c r="AM429" s="13">
        <f t="shared" si="948"/>
        <v>0</v>
      </c>
      <c r="AN429" s="13">
        <f t="shared" si="949"/>
        <v>0</v>
      </c>
      <c r="AO429" s="13">
        <f t="shared" si="950"/>
        <v>0</v>
      </c>
      <c r="AP429" s="13">
        <f t="shared" si="951"/>
        <v>0</v>
      </c>
      <c r="AQ429" s="13">
        <f t="shared" si="952"/>
        <v>0</v>
      </c>
      <c r="AR429" s="13">
        <f t="shared" si="953"/>
        <v>0</v>
      </c>
      <c r="AS429" s="13">
        <f t="shared" si="954"/>
        <v>0</v>
      </c>
      <c r="AT429" s="13">
        <f t="shared" si="955"/>
        <v>0</v>
      </c>
      <c r="AU429" s="13">
        <f t="shared" si="956"/>
        <v>0</v>
      </c>
      <c r="AV429" s="13">
        <f t="shared" si="957"/>
        <v>0</v>
      </c>
      <c r="AW429" s="13">
        <f t="shared" si="958"/>
        <v>0</v>
      </c>
      <c r="AX429" s="13">
        <f t="shared" si="959"/>
        <v>0</v>
      </c>
      <c r="AY429" s="13">
        <f t="shared" si="960"/>
        <v>0</v>
      </c>
      <c r="AZ429" s="13">
        <f t="shared" si="961"/>
        <v>0</v>
      </c>
      <c r="BA429" s="13">
        <f t="shared" si="962"/>
        <v>0</v>
      </c>
      <c r="BB429" s="13">
        <f t="shared" si="963"/>
        <v>0</v>
      </c>
      <c r="BC429" s="13">
        <f t="shared" si="964"/>
        <v>0</v>
      </c>
      <c r="BD429" s="13">
        <f t="shared" si="965"/>
        <v>0</v>
      </c>
      <c r="BE429" s="13">
        <f t="shared" si="966"/>
        <v>1</v>
      </c>
      <c r="BF429" s="13">
        <f t="shared" si="967"/>
        <v>0</v>
      </c>
      <c r="BG429" s="13">
        <f t="shared" si="968"/>
        <v>0</v>
      </c>
      <c r="BH429" s="13">
        <f t="shared" si="969"/>
        <v>0</v>
      </c>
      <c r="BI429" s="13">
        <f t="shared" si="970"/>
        <v>0</v>
      </c>
      <c r="BJ429" s="13">
        <f t="shared" si="971"/>
        <v>0</v>
      </c>
      <c r="BK429" s="13">
        <f t="shared" si="972"/>
        <v>0</v>
      </c>
      <c r="BL429" s="13">
        <f t="shared" si="973"/>
        <v>0</v>
      </c>
      <c r="BM429" s="13">
        <f t="shared" si="974"/>
        <v>0</v>
      </c>
      <c r="BN429" s="13">
        <f t="shared" si="975"/>
        <v>0</v>
      </c>
      <c r="BO429" s="13">
        <f t="shared" si="976"/>
        <v>0</v>
      </c>
      <c r="BP429" s="13">
        <f t="shared" si="977"/>
        <v>0</v>
      </c>
      <c r="BQ429" s="13">
        <f t="shared" si="978"/>
        <v>0</v>
      </c>
      <c r="BR429" s="13">
        <f t="shared" si="979"/>
        <v>0</v>
      </c>
      <c r="BS429" s="13">
        <f t="shared" si="980"/>
        <v>0</v>
      </c>
      <c r="BT429" s="13">
        <f t="shared" si="981"/>
        <v>0</v>
      </c>
      <c r="BU429" s="13">
        <f t="shared" si="982"/>
        <v>0</v>
      </c>
      <c r="BV429" s="13">
        <f t="shared" si="983"/>
        <v>0</v>
      </c>
      <c r="BW429" s="13">
        <f t="shared" si="984"/>
        <v>0</v>
      </c>
      <c r="BX429" s="13">
        <f t="shared" si="985"/>
        <v>0</v>
      </c>
      <c r="BY429" s="13">
        <f t="shared" si="986"/>
        <v>0</v>
      </c>
      <c r="BZ429" s="13">
        <f t="shared" si="987"/>
        <v>0</v>
      </c>
      <c r="CA429" s="13">
        <f t="shared" si="988"/>
        <v>0</v>
      </c>
      <c r="CB429" s="13">
        <f t="shared" si="989"/>
        <v>0</v>
      </c>
      <c r="CC429" s="13">
        <f t="shared" si="990"/>
        <v>0</v>
      </c>
      <c r="CD429" s="13">
        <f t="shared" si="991"/>
        <v>0</v>
      </c>
      <c r="CE429" s="13">
        <f t="shared" si="992"/>
        <v>0</v>
      </c>
      <c r="CF429" s="13">
        <f t="shared" si="993"/>
        <v>0</v>
      </c>
      <c r="CG429" s="13">
        <f t="shared" si="994"/>
        <v>0</v>
      </c>
      <c r="CH429" s="13">
        <f t="shared" si="995"/>
        <v>0</v>
      </c>
      <c r="CI429" s="13">
        <f t="shared" si="996"/>
        <v>0</v>
      </c>
      <c r="CJ429" s="13">
        <f t="shared" si="997"/>
        <v>0</v>
      </c>
      <c r="CK429" s="13">
        <f t="shared" si="998"/>
        <v>0</v>
      </c>
      <c r="CL429" s="13">
        <f t="shared" si="999"/>
        <v>0</v>
      </c>
      <c r="CM429" s="13">
        <f t="shared" si="1000"/>
        <v>0</v>
      </c>
      <c r="CN429" s="13">
        <f t="shared" si="1001"/>
        <v>0</v>
      </c>
      <c r="CO429" s="13">
        <f t="shared" si="1002"/>
        <v>0</v>
      </c>
      <c r="CP429" s="13">
        <f t="shared" si="1003"/>
        <v>0</v>
      </c>
      <c r="CQ429" s="13">
        <f t="shared" si="1004"/>
        <v>0</v>
      </c>
      <c r="CR429" s="13">
        <f t="shared" si="1005"/>
        <v>0</v>
      </c>
      <c r="CS429" s="13">
        <f t="shared" si="1006"/>
        <v>0</v>
      </c>
      <c r="CT429" s="13">
        <f t="shared" si="1007"/>
        <v>0</v>
      </c>
      <c r="CU429" s="13">
        <f t="shared" si="1008"/>
        <v>0</v>
      </c>
      <c r="CV429" s="13">
        <f t="shared" si="1009"/>
        <v>0</v>
      </c>
      <c r="CW429" s="13">
        <f t="shared" si="1010"/>
        <v>0</v>
      </c>
      <c r="CX429" s="13">
        <f t="shared" si="1011"/>
        <v>0</v>
      </c>
      <c r="CY429" s="13">
        <f t="shared" si="1012"/>
        <v>0</v>
      </c>
      <c r="CZ429" s="13">
        <f t="shared" si="1013"/>
        <v>0</v>
      </c>
      <c r="DA429" s="13">
        <f t="shared" si="1014"/>
        <v>0</v>
      </c>
      <c r="DB429" s="13"/>
      <c r="DC429" s="13"/>
      <c r="DD429" s="13"/>
      <c r="DE429" s="13"/>
      <c r="DF429" s="13"/>
      <c r="DG429" s="13"/>
      <c r="DH429" s="13"/>
      <c r="DI429" s="13"/>
      <c r="DJ429" s="13"/>
      <c r="DK429" s="13"/>
      <c r="DL429" s="13"/>
      <c r="DM429" s="13"/>
      <c r="DN429" s="13"/>
      <c r="DO429" s="13"/>
      <c r="DP429" s="13"/>
      <c r="DQ429" s="13"/>
      <c r="DR429" s="13"/>
      <c r="DS429" s="13"/>
      <c r="DT429" s="13"/>
      <c r="DU429" s="13"/>
      <c r="DV429" s="13"/>
      <c r="DW429" s="13"/>
      <c r="DX429" s="13"/>
      <c r="DY429" s="13"/>
      <c r="DZ429" s="13"/>
      <c r="EA429" s="13"/>
      <c r="EB429" s="13"/>
      <c r="EC429" s="13"/>
      <c r="ED429" s="13"/>
      <c r="EE429" s="13"/>
      <c r="EF429" s="13"/>
      <c r="EG429" s="13"/>
      <c r="EH429" s="13"/>
      <c r="EI429" s="13"/>
      <c r="EJ429" s="13"/>
      <c r="EK429" s="13"/>
      <c r="EL429" s="13"/>
      <c r="EM429" s="13"/>
      <c r="EN429" s="13"/>
      <c r="EO429" s="13"/>
      <c r="EP429" s="13"/>
      <c r="EQ429" s="13"/>
      <c r="ER429" s="13"/>
      <c r="ES429" s="13"/>
      <c r="ET429" s="13"/>
      <c r="EU429" s="13"/>
      <c r="EV429" s="13"/>
      <c r="EW429" s="13"/>
      <c r="EX429" s="13"/>
      <c r="EY429" s="13"/>
      <c r="EZ429" s="13"/>
      <c r="FA429" s="13"/>
      <c r="FB429" s="13"/>
      <c r="FC429" s="13"/>
      <c r="FD429" s="13"/>
      <c r="FE429" s="13"/>
      <c r="FF429" s="13"/>
      <c r="FG429" s="13"/>
      <c r="FH429" s="13"/>
      <c r="FI429" s="13"/>
      <c r="FJ429" s="13"/>
      <c r="FK429" s="13"/>
      <c r="FL429" s="13"/>
      <c r="FM429" s="13"/>
      <c r="FN429" s="13"/>
      <c r="FO429" s="13"/>
      <c r="FP429" s="13"/>
      <c r="FQ429" s="13"/>
      <c r="FR429" s="13"/>
      <c r="FS429" s="13"/>
      <c r="FT429" s="13"/>
      <c r="FU429" s="13"/>
      <c r="FV429" s="13"/>
      <c r="FW429" s="13"/>
      <c r="FX429" s="13"/>
      <c r="FY429" s="13"/>
      <c r="FZ429" s="13"/>
      <c r="GA429" s="13"/>
      <c r="GB429" s="13"/>
      <c r="GC429" s="13"/>
      <c r="GD429" s="13"/>
      <c r="GE429" s="13"/>
      <c r="GF429" s="13"/>
      <c r="GG429" s="13"/>
      <c r="GH429" s="30">
        <f t="shared" si="1015"/>
        <v>1</v>
      </c>
    </row>
    <row r="430" spans="1:190">
      <c r="A430" s="2">
        <f>'database including 834 studies'!A430</f>
        <v>429</v>
      </c>
      <c r="B430" s="2">
        <f>'database including 834 studies'!J430</f>
        <v>1</v>
      </c>
      <c r="C430" s="2">
        <f>'database including 834 studies'!K430</f>
        <v>2</v>
      </c>
      <c r="D430" s="2">
        <f>'database including 834 studies'!L430</f>
        <v>0</v>
      </c>
      <c r="E430" s="2">
        <f>'database including 834 studies'!M430</f>
        <v>0</v>
      </c>
      <c r="F430" s="2">
        <f>'database including 834 studies'!N430</f>
        <v>1</v>
      </c>
      <c r="G430" s="2">
        <f>'database including 834 studies'!O430</f>
        <v>0</v>
      </c>
      <c r="H430" s="2">
        <f>'database including 834 studies'!P430</f>
        <v>0</v>
      </c>
      <c r="I430" s="2">
        <f>'database including 834 studies'!Q430</f>
        <v>1</v>
      </c>
      <c r="J430" s="2">
        <f>'database including 834 studies'!R430</f>
        <v>2018</v>
      </c>
      <c r="V430" s="13">
        <f t="shared" si="931"/>
        <v>0</v>
      </c>
      <c r="W430" s="13">
        <f t="shared" si="932"/>
        <v>0</v>
      </c>
      <c r="X430" s="13">
        <f t="shared" si="933"/>
        <v>0</v>
      </c>
      <c r="Y430" s="13">
        <f t="shared" si="934"/>
        <v>0</v>
      </c>
      <c r="Z430" s="13">
        <f t="shared" si="935"/>
        <v>0</v>
      </c>
      <c r="AA430" s="13">
        <f t="shared" si="936"/>
        <v>0</v>
      </c>
      <c r="AB430" s="13">
        <f t="shared" si="937"/>
        <v>0</v>
      </c>
      <c r="AC430" s="13">
        <f t="shared" si="938"/>
        <v>0</v>
      </c>
      <c r="AD430" s="13">
        <f t="shared" si="939"/>
        <v>0</v>
      </c>
      <c r="AE430" s="13">
        <f t="shared" si="940"/>
        <v>0</v>
      </c>
      <c r="AF430" s="13">
        <f t="shared" si="941"/>
        <v>0</v>
      </c>
      <c r="AG430" s="13">
        <f t="shared" si="942"/>
        <v>0</v>
      </c>
      <c r="AH430" s="13">
        <f t="shared" si="943"/>
        <v>0</v>
      </c>
      <c r="AI430" s="13">
        <f t="shared" si="944"/>
        <v>0</v>
      </c>
      <c r="AJ430" s="13">
        <f t="shared" si="945"/>
        <v>0</v>
      </c>
      <c r="AK430" s="13">
        <f t="shared" si="946"/>
        <v>0</v>
      </c>
      <c r="AL430" s="13">
        <f t="shared" si="947"/>
        <v>0</v>
      </c>
      <c r="AM430" s="13">
        <f t="shared" si="948"/>
        <v>0</v>
      </c>
      <c r="AN430" s="13">
        <f t="shared" si="949"/>
        <v>0</v>
      </c>
      <c r="AO430" s="13">
        <f t="shared" si="950"/>
        <v>0</v>
      </c>
      <c r="AP430" s="13">
        <f t="shared" si="951"/>
        <v>0</v>
      </c>
      <c r="AQ430" s="13">
        <f t="shared" si="952"/>
        <v>0</v>
      </c>
      <c r="AR430" s="13">
        <f t="shared" si="953"/>
        <v>0</v>
      </c>
      <c r="AS430" s="13">
        <f t="shared" si="954"/>
        <v>0</v>
      </c>
      <c r="AT430" s="13">
        <f t="shared" si="955"/>
        <v>0</v>
      </c>
      <c r="AU430" s="13">
        <f t="shared" si="956"/>
        <v>0</v>
      </c>
      <c r="AV430" s="13">
        <f t="shared" si="957"/>
        <v>0</v>
      </c>
      <c r="AW430" s="13">
        <f t="shared" si="958"/>
        <v>0</v>
      </c>
      <c r="AX430" s="13">
        <f t="shared" si="959"/>
        <v>0</v>
      </c>
      <c r="AY430" s="13">
        <f t="shared" si="960"/>
        <v>0</v>
      </c>
      <c r="AZ430" s="13">
        <f t="shared" si="961"/>
        <v>0</v>
      </c>
      <c r="BA430" s="13">
        <f t="shared" si="962"/>
        <v>1</v>
      </c>
      <c r="BB430" s="13">
        <f t="shared" si="963"/>
        <v>0</v>
      </c>
      <c r="BC430" s="13">
        <f t="shared" si="964"/>
        <v>0</v>
      </c>
      <c r="BD430" s="13">
        <f t="shared" si="965"/>
        <v>0</v>
      </c>
      <c r="BE430" s="13">
        <f t="shared" si="966"/>
        <v>0</v>
      </c>
      <c r="BF430" s="13">
        <f t="shared" si="967"/>
        <v>0</v>
      </c>
      <c r="BG430" s="13">
        <f t="shared" si="968"/>
        <v>0</v>
      </c>
      <c r="BH430" s="13">
        <f t="shared" si="969"/>
        <v>0</v>
      </c>
      <c r="BI430" s="13">
        <f t="shared" si="970"/>
        <v>0</v>
      </c>
      <c r="BJ430" s="13">
        <f t="shared" si="971"/>
        <v>0</v>
      </c>
      <c r="BK430" s="13">
        <f t="shared" si="972"/>
        <v>0</v>
      </c>
      <c r="BL430" s="13">
        <f t="shared" si="973"/>
        <v>0</v>
      </c>
      <c r="BM430" s="13">
        <f t="shared" si="974"/>
        <v>0</v>
      </c>
      <c r="BN430" s="13">
        <f t="shared" si="975"/>
        <v>0</v>
      </c>
      <c r="BO430" s="13">
        <f t="shared" si="976"/>
        <v>0</v>
      </c>
      <c r="BP430" s="13">
        <f t="shared" si="977"/>
        <v>0</v>
      </c>
      <c r="BQ430" s="13">
        <f t="shared" si="978"/>
        <v>0</v>
      </c>
      <c r="BR430" s="13">
        <f t="shared" si="979"/>
        <v>0</v>
      </c>
      <c r="BS430" s="13">
        <f t="shared" si="980"/>
        <v>0</v>
      </c>
      <c r="BT430" s="13">
        <f t="shared" si="981"/>
        <v>0</v>
      </c>
      <c r="BU430" s="13">
        <f t="shared" si="982"/>
        <v>0</v>
      </c>
      <c r="BV430" s="13">
        <f t="shared" si="983"/>
        <v>0</v>
      </c>
      <c r="BW430" s="13">
        <f t="shared" si="984"/>
        <v>0</v>
      </c>
      <c r="BX430" s="13">
        <f t="shared" si="985"/>
        <v>0</v>
      </c>
      <c r="BY430" s="13">
        <f t="shared" si="986"/>
        <v>0</v>
      </c>
      <c r="BZ430" s="13">
        <f t="shared" si="987"/>
        <v>0</v>
      </c>
      <c r="CA430" s="13">
        <f t="shared" si="988"/>
        <v>0</v>
      </c>
      <c r="CB430" s="13">
        <f t="shared" si="989"/>
        <v>0</v>
      </c>
      <c r="CC430" s="13">
        <f t="shared" si="990"/>
        <v>0</v>
      </c>
      <c r="CD430" s="13">
        <f t="shared" si="991"/>
        <v>0</v>
      </c>
      <c r="CE430" s="13">
        <f t="shared" si="992"/>
        <v>0</v>
      </c>
      <c r="CF430" s="13">
        <f t="shared" si="993"/>
        <v>0</v>
      </c>
      <c r="CG430" s="13">
        <f t="shared" si="994"/>
        <v>0</v>
      </c>
      <c r="CH430" s="13">
        <f t="shared" si="995"/>
        <v>0</v>
      </c>
      <c r="CI430" s="13">
        <f t="shared" si="996"/>
        <v>0</v>
      </c>
      <c r="CJ430" s="13">
        <f t="shared" si="997"/>
        <v>0</v>
      </c>
      <c r="CK430" s="13">
        <f t="shared" si="998"/>
        <v>0</v>
      </c>
      <c r="CL430" s="13">
        <f t="shared" si="999"/>
        <v>0</v>
      </c>
      <c r="CM430" s="13">
        <f t="shared" si="1000"/>
        <v>0</v>
      </c>
      <c r="CN430" s="13">
        <f t="shared" si="1001"/>
        <v>0</v>
      </c>
      <c r="CO430" s="13">
        <f t="shared" si="1002"/>
        <v>0</v>
      </c>
      <c r="CP430" s="13">
        <f t="shared" si="1003"/>
        <v>0</v>
      </c>
      <c r="CQ430" s="13">
        <f t="shared" si="1004"/>
        <v>0</v>
      </c>
      <c r="CR430" s="13">
        <f t="shared" si="1005"/>
        <v>0</v>
      </c>
      <c r="CS430" s="13">
        <f t="shared" si="1006"/>
        <v>0</v>
      </c>
      <c r="CT430" s="13">
        <f t="shared" si="1007"/>
        <v>0</v>
      </c>
      <c r="CU430" s="13">
        <f t="shared" si="1008"/>
        <v>0</v>
      </c>
      <c r="CV430" s="13">
        <f t="shared" si="1009"/>
        <v>0</v>
      </c>
      <c r="CW430" s="13">
        <f t="shared" si="1010"/>
        <v>0</v>
      </c>
      <c r="CX430" s="13">
        <f t="shared" si="1011"/>
        <v>0</v>
      </c>
      <c r="CY430" s="13">
        <f t="shared" si="1012"/>
        <v>0</v>
      </c>
      <c r="CZ430" s="13">
        <f t="shared" si="1013"/>
        <v>0</v>
      </c>
      <c r="DA430" s="13">
        <f t="shared" si="1014"/>
        <v>0</v>
      </c>
      <c r="DB430" s="13"/>
      <c r="DC430" s="13"/>
      <c r="DD430" s="13"/>
      <c r="DE430" s="13"/>
      <c r="DF430" s="13"/>
      <c r="DG430" s="13"/>
      <c r="DH430" s="13"/>
      <c r="DI430" s="13"/>
      <c r="DJ430" s="13"/>
      <c r="DK430" s="13"/>
      <c r="DL430" s="13"/>
      <c r="DM430" s="13"/>
      <c r="DN430" s="13"/>
      <c r="DO430" s="13"/>
      <c r="DP430" s="13"/>
      <c r="DQ430" s="13"/>
      <c r="DR430" s="13"/>
      <c r="DS430" s="13"/>
      <c r="DT430" s="13"/>
      <c r="DU430" s="13"/>
      <c r="DV430" s="13"/>
      <c r="DW430" s="13"/>
      <c r="DX430" s="13"/>
      <c r="DY430" s="13"/>
      <c r="DZ430" s="13"/>
      <c r="EA430" s="13"/>
      <c r="EB430" s="13"/>
      <c r="EC430" s="13"/>
      <c r="ED430" s="13"/>
      <c r="EE430" s="13"/>
      <c r="EF430" s="13"/>
      <c r="EG430" s="13"/>
      <c r="EH430" s="13"/>
      <c r="EI430" s="13"/>
      <c r="EJ430" s="13"/>
      <c r="EK430" s="13"/>
      <c r="EL430" s="13"/>
      <c r="EM430" s="13"/>
      <c r="EN430" s="13"/>
      <c r="EO430" s="13"/>
      <c r="EP430" s="13"/>
      <c r="EQ430" s="13"/>
      <c r="ER430" s="13"/>
      <c r="ES430" s="13"/>
      <c r="ET430" s="13"/>
      <c r="EU430" s="13"/>
      <c r="EV430" s="13"/>
      <c r="EW430" s="13"/>
      <c r="EX430" s="13"/>
      <c r="EY430" s="13"/>
      <c r="EZ430" s="13"/>
      <c r="FA430" s="13"/>
      <c r="FB430" s="13"/>
      <c r="FC430" s="13"/>
      <c r="FD430" s="13"/>
      <c r="FE430" s="13"/>
      <c r="FF430" s="13"/>
      <c r="FG430" s="13"/>
      <c r="FH430" s="13"/>
      <c r="FI430" s="13"/>
      <c r="FJ430" s="13"/>
      <c r="FK430" s="13"/>
      <c r="FL430" s="13"/>
      <c r="FM430" s="13"/>
      <c r="FN430" s="13"/>
      <c r="FO430" s="13"/>
      <c r="FP430" s="13"/>
      <c r="FQ430" s="13"/>
      <c r="FR430" s="13"/>
      <c r="FS430" s="13"/>
      <c r="FT430" s="13"/>
      <c r="FU430" s="13"/>
      <c r="FV430" s="13"/>
      <c r="FW430" s="13"/>
      <c r="FX430" s="13"/>
      <c r="FY430" s="13"/>
      <c r="FZ430" s="13"/>
      <c r="GA430" s="13"/>
      <c r="GB430" s="13"/>
      <c r="GC430" s="13"/>
      <c r="GD430" s="13"/>
      <c r="GE430" s="13"/>
      <c r="GF430" s="13"/>
      <c r="GG430" s="13"/>
      <c r="GH430" s="30">
        <f t="shared" si="1015"/>
        <v>1</v>
      </c>
    </row>
    <row r="431" spans="1:190">
      <c r="A431" s="2">
        <f>'database including 834 studies'!A431</f>
        <v>430</v>
      </c>
      <c r="B431" s="2">
        <f>'database including 834 studies'!J431</f>
        <v>1</v>
      </c>
      <c r="C431" s="2">
        <f>'database including 834 studies'!K431</f>
        <v>2</v>
      </c>
      <c r="D431" s="2">
        <f>'database including 834 studies'!L431</f>
        <v>1</v>
      </c>
      <c r="E431" s="2">
        <f>'database including 834 studies'!M431</f>
        <v>0</v>
      </c>
      <c r="F431" s="2">
        <f>'database including 834 studies'!N431</f>
        <v>0</v>
      </c>
      <c r="G431" s="2">
        <f>'database including 834 studies'!O431</f>
        <v>0</v>
      </c>
      <c r="H431" s="2">
        <f>'database including 834 studies'!P431</f>
        <v>1</v>
      </c>
      <c r="I431" s="2">
        <f>'database including 834 studies'!Q431</f>
        <v>0</v>
      </c>
      <c r="J431" s="2">
        <f>'database including 834 studies'!R431</f>
        <v>2021</v>
      </c>
      <c r="V431" s="13">
        <f t="shared" si="931"/>
        <v>0</v>
      </c>
      <c r="W431" s="13">
        <f t="shared" si="932"/>
        <v>0</v>
      </c>
      <c r="X431" s="13">
        <f t="shared" si="933"/>
        <v>0</v>
      </c>
      <c r="Y431" s="13">
        <f t="shared" si="934"/>
        <v>0</v>
      </c>
      <c r="Z431" s="13">
        <f t="shared" si="935"/>
        <v>0</v>
      </c>
      <c r="AA431" s="13">
        <f t="shared" si="936"/>
        <v>0</v>
      </c>
      <c r="AB431" s="13">
        <f t="shared" si="937"/>
        <v>0</v>
      </c>
      <c r="AC431" s="13">
        <f t="shared" si="938"/>
        <v>0</v>
      </c>
      <c r="AD431" s="13">
        <f t="shared" si="939"/>
        <v>0</v>
      </c>
      <c r="AE431" s="13">
        <f t="shared" si="940"/>
        <v>0</v>
      </c>
      <c r="AF431" s="13">
        <f t="shared" si="941"/>
        <v>0</v>
      </c>
      <c r="AG431" s="13">
        <f t="shared" si="942"/>
        <v>0</v>
      </c>
      <c r="AH431" s="13">
        <f t="shared" si="943"/>
        <v>0</v>
      </c>
      <c r="AI431" s="13">
        <f t="shared" si="944"/>
        <v>0</v>
      </c>
      <c r="AJ431" s="13">
        <f t="shared" si="945"/>
        <v>0</v>
      </c>
      <c r="AK431" s="13">
        <f t="shared" si="946"/>
        <v>0</v>
      </c>
      <c r="AL431" s="13">
        <f t="shared" si="947"/>
        <v>0</v>
      </c>
      <c r="AM431" s="13">
        <f t="shared" si="948"/>
        <v>0</v>
      </c>
      <c r="AN431" s="13">
        <f t="shared" si="949"/>
        <v>0</v>
      </c>
      <c r="AO431" s="13">
        <f t="shared" si="950"/>
        <v>0</v>
      </c>
      <c r="AP431" s="13">
        <f t="shared" si="951"/>
        <v>0</v>
      </c>
      <c r="AQ431" s="13">
        <f t="shared" si="952"/>
        <v>0</v>
      </c>
      <c r="AR431" s="13">
        <f t="shared" si="953"/>
        <v>0</v>
      </c>
      <c r="AS431" s="13">
        <f t="shared" si="954"/>
        <v>0</v>
      </c>
      <c r="AT431" s="13">
        <f t="shared" si="955"/>
        <v>0</v>
      </c>
      <c r="AU431" s="13">
        <f t="shared" si="956"/>
        <v>0</v>
      </c>
      <c r="AV431" s="13">
        <f t="shared" si="957"/>
        <v>0</v>
      </c>
      <c r="AW431" s="13">
        <f t="shared" si="958"/>
        <v>0</v>
      </c>
      <c r="AX431" s="13">
        <f t="shared" si="959"/>
        <v>0</v>
      </c>
      <c r="AY431" s="13">
        <f t="shared" si="960"/>
        <v>0</v>
      </c>
      <c r="AZ431" s="13">
        <f t="shared" si="961"/>
        <v>0</v>
      </c>
      <c r="BA431" s="13">
        <f t="shared" si="962"/>
        <v>0</v>
      </c>
      <c r="BB431" s="13">
        <f t="shared" si="963"/>
        <v>0</v>
      </c>
      <c r="BC431" s="13">
        <f t="shared" si="964"/>
        <v>0</v>
      </c>
      <c r="BD431" s="13">
        <f t="shared" si="965"/>
        <v>1</v>
      </c>
      <c r="BE431" s="13">
        <f t="shared" si="966"/>
        <v>0</v>
      </c>
      <c r="BF431" s="13">
        <f t="shared" si="967"/>
        <v>0</v>
      </c>
      <c r="BG431" s="13">
        <f t="shared" si="968"/>
        <v>0</v>
      </c>
      <c r="BH431" s="13">
        <f t="shared" si="969"/>
        <v>0</v>
      </c>
      <c r="BI431" s="13">
        <f t="shared" si="970"/>
        <v>0</v>
      </c>
      <c r="BJ431" s="13">
        <f t="shared" si="971"/>
        <v>0</v>
      </c>
      <c r="BK431" s="13">
        <f t="shared" si="972"/>
        <v>0</v>
      </c>
      <c r="BL431" s="13">
        <f t="shared" si="973"/>
        <v>0</v>
      </c>
      <c r="BM431" s="13">
        <f t="shared" si="974"/>
        <v>0</v>
      </c>
      <c r="BN431" s="13">
        <f t="shared" si="975"/>
        <v>0</v>
      </c>
      <c r="BO431" s="13">
        <f t="shared" si="976"/>
        <v>0</v>
      </c>
      <c r="BP431" s="13">
        <f t="shared" si="977"/>
        <v>0</v>
      </c>
      <c r="BQ431" s="13">
        <f t="shared" si="978"/>
        <v>0</v>
      </c>
      <c r="BR431" s="13">
        <f t="shared" si="979"/>
        <v>0</v>
      </c>
      <c r="BS431" s="13">
        <f t="shared" si="980"/>
        <v>0</v>
      </c>
      <c r="BT431" s="13">
        <f t="shared" si="981"/>
        <v>0</v>
      </c>
      <c r="BU431" s="13">
        <f t="shared" si="982"/>
        <v>0</v>
      </c>
      <c r="BV431" s="13">
        <f t="shared" si="983"/>
        <v>0</v>
      </c>
      <c r="BW431" s="13">
        <f t="shared" si="984"/>
        <v>0</v>
      </c>
      <c r="BX431" s="13">
        <f t="shared" si="985"/>
        <v>0</v>
      </c>
      <c r="BY431" s="13">
        <f t="shared" si="986"/>
        <v>0</v>
      </c>
      <c r="BZ431" s="13">
        <f t="shared" si="987"/>
        <v>0</v>
      </c>
      <c r="CA431" s="13">
        <f t="shared" si="988"/>
        <v>0</v>
      </c>
      <c r="CB431" s="13">
        <f t="shared" si="989"/>
        <v>0</v>
      </c>
      <c r="CC431" s="13">
        <f t="shared" si="990"/>
        <v>0</v>
      </c>
      <c r="CD431" s="13">
        <f t="shared" si="991"/>
        <v>0</v>
      </c>
      <c r="CE431" s="13">
        <f t="shared" si="992"/>
        <v>0</v>
      </c>
      <c r="CF431" s="13">
        <f t="shared" si="993"/>
        <v>0</v>
      </c>
      <c r="CG431" s="13">
        <f t="shared" si="994"/>
        <v>0</v>
      </c>
      <c r="CH431" s="13">
        <f t="shared" si="995"/>
        <v>0</v>
      </c>
      <c r="CI431" s="13">
        <f t="shared" si="996"/>
        <v>0</v>
      </c>
      <c r="CJ431" s="13">
        <f t="shared" si="997"/>
        <v>0</v>
      </c>
      <c r="CK431" s="13">
        <f t="shared" si="998"/>
        <v>0</v>
      </c>
      <c r="CL431" s="13">
        <f t="shared" si="999"/>
        <v>0</v>
      </c>
      <c r="CM431" s="13">
        <f t="shared" si="1000"/>
        <v>0</v>
      </c>
      <c r="CN431" s="13">
        <f t="shared" si="1001"/>
        <v>0</v>
      </c>
      <c r="CO431" s="13">
        <f t="shared" si="1002"/>
        <v>0</v>
      </c>
      <c r="CP431" s="13">
        <f t="shared" si="1003"/>
        <v>0</v>
      </c>
      <c r="CQ431" s="13">
        <f t="shared" si="1004"/>
        <v>0</v>
      </c>
      <c r="CR431" s="13">
        <f t="shared" si="1005"/>
        <v>0</v>
      </c>
      <c r="CS431" s="13">
        <f t="shared" si="1006"/>
        <v>0</v>
      </c>
      <c r="CT431" s="13">
        <f t="shared" si="1007"/>
        <v>0</v>
      </c>
      <c r="CU431" s="13">
        <f t="shared" si="1008"/>
        <v>0</v>
      </c>
      <c r="CV431" s="13">
        <f t="shared" si="1009"/>
        <v>0</v>
      </c>
      <c r="CW431" s="13">
        <f t="shared" si="1010"/>
        <v>0</v>
      </c>
      <c r="CX431" s="13">
        <f t="shared" si="1011"/>
        <v>0</v>
      </c>
      <c r="CY431" s="13">
        <f t="shared" si="1012"/>
        <v>0</v>
      </c>
      <c r="CZ431" s="13">
        <f t="shared" si="1013"/>
        <v>0</v>
      </c>
      <c r="DA431" s="13">
        <f t="shared" si="1014"/>
        <v>0</v>
      </c>
      <c r="DB431" s="13"/>
      <c r="DC431" s="13"/>
      <c r="DD431" s="13"/>
      <c r="DE431" s="13"/>
      <c r="DF431" s="13"/>
      <c r="DG431" s="13"/>
      <c r="DH431" s="13"/>
      <c r="DI431" s="13"/>
      <c r="DJ431" s="13"/>
      <c r="DK431" s="13"/>
      <c r="DL431" s="13"/>
      <c r="DM431" s="13"/>
      <c r="DN431" s="13"/>
      <c r="DO431" s="13"/>
      <c r="DP431" s="13"/>
      <c r="DQ431" s="13"/>
      <c r="DR431" s="13"/>
      <c r="DS431" s="13"/>
      <c r="DT431" s="13"/>
      <c r="DU431" s="13"/>
      <c r="DV431" s="13"/>
      <c r="DW431" s="13"/>
      <c r="DX431" s="13"/>
      <c r="DY431" s="13"/>
      <c r="DZ431" s="13"/>
      <c r="EA431" s="13"/>
      <c r="EB431" s="13"/>
      <c r="EC431" s="13"/>
      <c r="ED431" s="13"/>
      <c r="EE431" s="13"/>
      <c r="EF431" s="13"/>
      <c r="EG431" s="13"/>
      <c r="EH431" s="13"/>
      <c r="EI431" s="13"/>
      <c r="EJ431" s="13"/>
      <c r="EK431" s="13"/>
      <c r="EL431" s="13"/>
      <c r="EM431" s="13"/>
      <c r="EN431" s="13"/>
      <c r="EO431" s="13"/>
      <c r="EP431" s="13"/>
      <c r="EQ431" s="13"/>
      <c r="ER431" s="13"/>
      <c r="ES431" s="13"/>
      <c r="ET431" s="13"/>
      <c r="EU431" s="13"/>
      <c r="EV431" s="13"/>
      <c r="EW431" s="13"/>
      <c r="EX431" s="13"/>
      <c r="EY431" s="13"/>
      <c r="EZ431" s="13"/>
      <c r="FA431" s="13"/>
      <c r="FB431" s="13"/>
      <c r="FC431" s="13"/>
      <c r="FD431" s="13"/>
      <c r="FE431" s="13"/>
      <c r="FF431" s="13"/>
      <c r="FG431" s="13"/>
      <c r="FH431" s="13"/>
      <c r="FI431" s="13"/>
      <c r="FJ431" s="13"/>
      <c r="FK431" s="13"/>
      <c r="FL431" s="13"/>
      <c r="FM431" s="13"/>
      <c r="FN431" s="13"/>
      <c r="FO431" s="13"/>
      <c r="FP431" s="13"/>
      <c r="FQ431" s="13"/>
      <c r="FR431" s="13"/>
      <c r="FS431" s="13"/>
      <c r="FT431" s="13"/>
      <c r="FU431" s="13"/>
      <c r="FV431" s="13"/>
      <c r="FW431" s="13"/>
      <c r="FX431" s="13"/>
      <c r="FY431" s="13"/>
      <c r="FZ431" s="13"/>
      <c r="GA431" s="13"/>
      <c r="GB431" s="13"/>
      <c r="GC431" s="13"/>
      <c r="GD431" s="13"/>
      <c r="GE431" s="13"/>
      <c r="GF431" s="13"/>
      <c r="GG431" s="13"/>
      <c r="GH431" s="30">
        <f t="shared" si="1015"/>
        <v>1</v>
      </c>
    </row>
    <row r="432" spans="1:190">
      <c r="A432" s="2">
        <f>'database including 834 studies'!A432</f>
        <v>431</v>
      </c>
      <c r="B432" s="2">
        <f>'database including 834 studies'!J432</f>
        <v>1</v>
      </c>
      <c r="C432" s="2">
        <f>'database including 834 studies'!K432</f>
        <v>2</v>
      </c>
      <c r="D432" s="2">
        <f>'database including 834 studies'!L432</f>
        <v>0</v>
      </c>
      <c r="E432" s="2">
        <f>'database including 834 studies'!M432</f>
        <v>1</v>
      </c>
      <c r="F432" s="2">
        <f>'database including 834 studies'!N432</f>
        <v>1</v>
      </c>
      <c r="G432" s="2">
        <f>'database including 834 studies'!O432</f>
        <v>0</v>
      </c>
      <c r="H432" s="2">
        <f>'database including 834 studies'!P432</f>
        <v>0</v>
      </c>
      <c r="I432" s="2">
        <f>'database including 834 studies'!Q432</f>
        <v>0</v>
      </c>
      <c r="J432" s="2">
        <f>'database including 834 studies'!R432</f>
        <v>2019</v>
      </c>
      <c r="V432" s="13">
        <f t="shared" si="931"/>
        <v>0</v>
      </c>
      <c r="W432" s="13">
        <f t="shared" si="932"/>
        <v>0</v>
      </c>
      <c r="X432" s="13">
        <f t="shared" si="933"/>
        <v>0</v>
      </c>
      <c r="Y432" s="13">
        <f t="shared" si="934"/>
        <v>0</v>
      </c>
      <c r="Z432" s="13">
        <f t="shared" si="935"/>
        <v>0</v>
      </c>
      <c r="AA432" s="13">
        <f t="shared" si="936"/>
        <v>0</v>
      </c>
      <c r="AB432" s="13">
        <f t="shared" si="937"/>
        <v>0</v>
      </c>
      <c r="AC432" s="13">
        <f t="shared" si="938"/>
        <v>0</v>
      </c>
      <c r="AD432" s="13">
        <f t="shared" si="939"/>
        <v>0</v>
      </c>
      <c r="AE432" s="13">
        <f t="shared" si="940"/>
        <v>0</v>
      </c>
      <c r="AF432" s="13">
        <f t="shared" si="941"/>
        <v>0</v>
      </c>
      <c r="AG432" s="13">
        <f t="shared" si="942"/>
        <v>0</v>
      </c>
      <c r="AH432" s="13">
        <f t="shared" si="943"/>
        <v>0</v>
      </c>
      <c r="AI432" s="13">
        <f t="shared" si="944"/>
        <v>0</v>
      </c>
      <c r="AJ432" s="13">
        <f t="shared" si="945"/>
        <v>0</v>
      </c>
      <c r="AK432" s="13">
        <f t="shared" si="946"/>
        <v>0</v>
      </c>
      <c r="AL432" s="13">
        <f t="shared" si="947"/>
        <v>0</v>
      </c>
      <c r="AM432" s="13">
        <f t="shared" si="948"/>
        <v>0</v>
      </c>
      <c r="AN432" s="13">
        <f t="shared" si="949"/>
        <v>0</v>
      </c>
      <c r="AO432" s="13">
        <f t="shared" si="950"/>
        <v>0</v>
      </c>
      <c r="AP432" s="13">
        <f t="shared" si="951"/>
        <v>0</v>
      </c>
      <c r="AQ432" s="13">
        <f t="shared" si="952"/>
        <v>0</v>
      </c>
      <c r="AR432" s="13">
        <f t="shared" si="953"/>
        <v>0</v>
      </c>
      <c r="AS432" s="13">
        <f t="shared" si="954"/>
        <v>0</v>
      </c>
      <c r="AT432" s="13">
        <f t="shared" si="955"/>
        <v>0</v>
      </c>
      <c r="AU432" s="13">
        <f t="shared" si="956"/>
        <v>0</v>
      </c>
      <c r="AV432" s="13">
        <f t="shared" si="957"/>
        <v>0</v>
      </c>
      <c r="AW432" s="13">
        <f t="shared" si="958"/>
        <v>0</v>
      </c>
      <c r="AX432" s="13">
        <f t="shared" si="959"/>
        <v>0</v>
      </c>
      <c r="AY432" s="13">
        <f t="shared" si="960"/>
        <v>0</v>
      </c>
      <c r="AZ432" s="13">
        <f t="shared" si="961"/>
        <v>0</v>
      </c>
      <c r="BA432" s="13">
        <f t="shared" si="962"/>
        <v>0</v>
      </c>
      <c r="BB432" s="13">
        <f t="shared" si="963"/>
        <v>1</v>
      </c>
      <c r="BC432" s="13">
        <f t="shared" si="964"/>
        <v>0</v>
      </c>
      <c r="BD432" s="13">
        <f t="shared" si="965"/>
        <v>0</v>
      </c>
      <c r="BE432" s="13">
        <f t="shared" si="966"/>
        <v>0</v>
      </c>
      <c r="BF432" s="13">
        <f t="shared" si="967"/>
        <v>0</v>
      </c>
      <c r="BG432" s="13">
        <f t="shared" si="968"/>
        <v>0</v>
      </c>
      <c r="BH432" s="13">
        <f t="shared" si="969"/>
        <v>0</v>
      </c>
      <c r="BI432" s="13">
        <f t="shared" si="970"/>
        <v>0</v>
      </c>
      <c r="BJ432" s="13">
        <f t="shared" si="971"/>
        <v>0</v>
      </c>
      <c r="BK432" s="13">
        <f t="shared" si="972"/>
        <v>0</v>
      </c>
      <c r="BL432" s="13">
        <f t="shared" si="973"/>
        <v>0</v>
      </c>
      <c r="BM432" s="13">
        <f t="shared" si="974"/>
        <v>0</v>
      </c>
      <c r="BN432" s="13">
        <f t="shared" si="975"/>
        <v>0</v>
      </c>
      <c r="BO432" s="13">
        <f t="shared" si="976"/>
        <v>0</v>
      </c>
      <c r="BP432" s="13">
        <f t="shared" si="977"/>
        <v>0</v>
      </c>
      <c r="BQ432" s="13">
        <f t="shared" si="978"/>
        <v>0</v>
      </c>
      <c r="BR432" s="13">
        <f t="shared" si="979"/>
        <v>0</v>
      </c>
      <c r="BS432" s="13">
        <f t="shared" si="980"/>
        <v>0</v>
      </c>
      <c r="BT432" s="13">
        <f t="shared" si="981"/>
        <v>0</v>
      </c>
      <c r="BU432" s="13">
        <f t="shared" si="982"/>
        <v>0</v>
      </c>
      <c r="BV432" s="13">
        <f t="shared" si="983"/>
        <v>0</v>
      </c>
      <c r="BW432" s="13">
        <f t="shared" si="984"/>
        <v>0</v>
      </c>
      <c r="BX432" s="13">
        <f t="shared" si="985"/>
        <v>0</v>
      </c>
      <c r="BY432" s="13">
        <f t="shared" si="986"/>
        <v>0</v>
      </c>
      <c r="BZ432" s="13">
        <f t="shared" si="987"/>
        <v>0</v>
      </c>
      <c r="CA432" s="13">
        <f t="shared" si="988"/>
        <v>0</v>
      </c>
      <c r="CB432" s="13">
        <f t="shared" si="989"/>
        <v>0</v>
      </c>
      <c r="CC432" s="13">
        <f t="shared" si="990"/>
        <v>0</v>
      </c>
      <c r="CD432" s="13">
        <f t="shared" si="991"/>
        <v>0</v>
      </c>
      <c r="CE432" s="13">
        <f t="shared" si="992"/>
        <v>0</v>
      </c>
      <c r="CF432" s="13">
        <f t="shared" si="993"/>
        <v>0</v>
      </c>
      <c r="CG432" s="13">
        <f t="shared" si="994"/>
        <v>0</v>
      </c>
      <c r="CH432" s="13">
        <f t="shared" si="995"/>
        <v>0</v>
      </c>
      <c r="CI432" s="13">
        <f t="shared" si="996"/>
        <v>0</v>
      </c>
      <c r="CJ432" s="13">
        <f t="shared" si="997"/>
        <v>0</v>
      </c>
      <c r="CK432" s="13">
        <f t="shared" si="998"/>
        <v>0</v>
      </c>
      <c r="CL432" s="13">
        <f t="shared" si="999"/>
        <v>0</v>
      </c>
      <c r="CM432" s="13">
        <f t="shared" si="1000"/>
        <v>0</v>
      </c>
      <c r="CN432" s="13">
        <f t="shared" si="1001"/>
        <v>0</v>
      </c>
      <c r="CO432" s="13">
        <f t="shared" si="1002"/>
        <v>0</v>
      </c>
      <c r="CP432" s="13">
        <f t="shared" si="1003"/>
        <v>0</v>
      </c>
      <c r="CQ432" s="13">
        <f t="shared" si="1004"/>
        <v>0</v>
      </c>
      <c r="CR432" s="13">
        <f t="shared" si="1005"/>
        <v>0</v>
      </c>
      <c r="CS432" s="13">
        <f t="shared" si="1006"/>
        <v>0</v>
      </c>
      <c r="CT432" s="13">
        <f t="shared" si="1007"/>
        <v>0</v>
      </c>
      <c r="CU432" s="13">
        <f t="shared" si="1008"/>
        <v>0</v>
      </c>
      <c r="CV432" s="13">
        <f t="shared" si="1009"/>
        <v>0</v>
      </c>
      <c r="CW432" s="13">
        <f t="shared" si="1010"/>
        <v>0</v>
      </c>
      <c r="CX432" s="13">
        <f t="shared" si="1011"/>
        <v>0</v>
      </c>
      <c r="CY432" s="13">
        <f t="shared" si="1012"/>
        <v>0</v>
      </c>
      <c r="CZ432" s="13">
        <f t="shared" si="1013"/>
        <v>0</v>
      </c>
      <c r="DA432" s="13">
        <f t="shared" si="1014"/>
        <v>0</v>
      </c>
      <c r="DB432" s="13"/>
      <c r="DC432" s="13"/>
      <c r="DD432" s="13"/>
      <c r="DE432" s="13"/>
      <c r="DF432" s="13"/>
      <c r="DG432" s="13"/>
      <c r="DH432" s="13"/>
      <c r="DI432" s="13"/>
      <c r="DJ432" s="13"/>
      <c r="DK432" s="13"/>
      <c r="DL432" s="13"/>
      <c r="DM432" s="13"/>
      <c r="DN432" s="13"/>
      <c r="DO432" s="13"/>
      <c r="DP432" s="13"/>
      <c r="DQ432" s="13"/>
      <c r="DR432" s="13"/>
      <c r="DS432" s="13"/>
      <c r="DT432" s="13"/>
      <c r="DU432" s="13"/>
      <c r="DV432" s="13"/>
      <c r="DW432" s="13"/>
      <c r="DX432" s="13"/>
      <c r="DY432" s="13"/>
      <c r="DZ432" s="13"/>
      <c r="EA432" s="13"/>
      <c r="EB432" s="13"/>
      <c r="EC432" s="13"/>
      <c r="ED432" s="13"/>
      <c r="EE432" s="13"/>
      <c r="EF432" s="13"/>
      <c r="EG432" s="13"/>
      <c r="EH432" s="13"/>
      <c r="EI432" s="13"/>
      <c r="EJ432" s="13"/>
      <c r="EK432" s="13"/>
      <c r="EL432" s="13"/>
      <c r="EM432" s="13"/>
      <c r="EN432" s="13"/>
      <c r="EO432" s="13"/>
      <c r="EP432" s="13"/>
      <c r="EQ432" s="13"/>
      <c r="ER432" s="13"/>
      <c r="ES432" s="13"/>
      <c r="ET432" s="13"/>
      <c r="EU432" s="13"/>
      <c r="EV432" s="13"/>
      <c r="EW432" s="13"/>
      <c r="EX432" s="13"/>
      <c r="EY432" s="13"/>
      <c r="EZ432" s="13"/>
      <c r="FA432" s="13"/>
      <c r="FB432" s="13"/>
      <c r="FC432" s="13"/>
      <c r="FD432" s="13"/>
      <c r="FE432" s="13"/>
      <c r="FF432" s="13"/>
      <c r="FG432" s="13"/>
      <c r="FH432" s="13"/>
      <c r="FI432" s="13"/>
      <c r="FJ432" s="13"/>
      <c r="FK432" s="13"/>
      <c r="FL432" s="13"/>
      <c r="FM432" s="13"/>
      <c r="FN432" s="13"/>
      <c r="FO432" s="13"/>
      <c r="FP432" s="13"/>
      <c r="FQ432" s="13"/>
      <c r="FR432" s="13"/>
      <c r="FS432" s="13"/>
      <c r="FT432" s="13"/>
      <c r="FU432" s="13"/>
      <c r="FV432" s="13"/>
      <c r="FW432" s="13"/>
      <c r="FX432" s="13"/>
      <c r="FY432" s="13"/>
      <c r="FZ432" s="13"/>
      <c r="GA432" s="13"/>
      <c r="GB432" s="13"/>
      <c r="GC432" s="13"/>
      <c r="GD432" s="13"/>
      <c r="GE432" s="13"/>
      <c r="GF432" s="13"/>
      <c r="GG432" s="13"/>
      <c r="GH432" s="30">
        <f t="shared" si="1015"/>
        <v>1</v>
      </c>
    </row>
    <row r="433" spans="1:190">
      <c r="A433" s="2">
        <f>'database including 834 studies'!A433</f>
        <v>432</v>
      </c>
      <c r="B433" s="2">
        <f>'database including 834 studies'!J433</f>
        <v>1</v>
      </c>
      <c r="C433" s="2">
        <f>'database including 834 studies'!K433</f>
        <v>2</v>
      </c>
      <c r="D433" s="2">
        <f>'database including 834 studies'!L433</f>
        <v>1</v>
      </c>
      <c r="E433" s="2">
        <f>'database including 834 studies'!M433</f>
        <v>1</v>
      </c>
      <c r="F433" s="2">
        <f>'database including 834 studies'!N433</f>
        <v>0</v>
      </c>
      <c r="G433" s="2">
        <f>'database including 834 studies'!O433</f>
        <v>0</v>
      </c>
      <c r="H433" s="2">
        <f>'database including 834 studies'!P433</f>
        <v>0</v>
      </c>
      <c r="I433" s="2">
        <f>'database including 834 studies'!Q433</f>
        <v>0</v>
      </c>
      <c r="J433" s="2">
        <f>'database including 834 studies'!R433</f>
        <v>2020</v>
      </c>
      <c r="V433" s="13">
        <f t="shared" si="931"/>
        <v>0</v>
      </c>
      <c r="W433" s="13">
        <f t="shared" si="932"/>
        <v>0</v>
      </c>
      <c r="X433" s="13">
        <f t="shared" si="933"/>
        <v>0</v>
      </c>
      <c r="Y433" s="13">
        <f t="shared" si="934"/>
        <v>0</v>
      </c>
      <c r="Z433" s="13">
        <f t="shared" si="935"/>
        <v>0</v>
      </c>
      <c r="AA433" s="13">
        <f t="shared" si="936"/>
        <v>0</v>
      </c>
      <c r="AB433" s="13">
        <f t="shared" si="937"/>
        <v>0</v>
      </c>
      <c r="AC433" s="13">
        <f t="shared" si="938"/>
        <v>0</v>
      </c>
      <c r="AD433" s="13">
        <f t="shared" si="939"/>
        <v>0</v>
      </c>
      <c r="AE433" s="13">
        <f t="shared" si="940"/>
        <v>0</v>
      </c>
      <c r="AF433" s="13">
        <f t="shared" si="941"/>
        <v>0</v>
      </c>
      <c r="AG433" s="13">
        <f t="shared" si="942"/>
        <v>0</v>
      </c>
      <c r="AH433" s="13">
        <f t="shared" si="943"/>
        <v>0</v>
      </c>
      <c r="AI433" s="13">
        <f t="shared" si="944"/>
        <v>0</v>
      </c>
      <c r="AJ433" s="13">
        <f t="shared" si="945"/>
        <v>0</v>
      </c>
      <c r="AK433" s="13">
        <f t="shared" si="946"/>
        <v>0</v>
      </c>
      <c r="AL433" s="13">
        <f t="shared" si="947"/>
        <v>0</v>
      </c>
      <c r="AM433" s="13">
        <f t="shared" si="948"/>
        <v>0</v>
      </c>
      <c r="AN433" s="13">
        <f t="shared" si="949"/>
        <v>0</v>
      </c>
      <c r="AO433" s="13">
        <f t="shared" si="950"/>
        <v>0</v>
      </c>
      <c r="AP433" s="13">
        <f t="shared" si="951"/>
        <v>0</v>
      </c>
      <c r="AQ433" s="13">
        <f t="shared" si="952"/>
        <v>0</v>
      </c>
      <c r="AR433" s="13">
        <f t="shared" si="953"/>
        <v>0</v>
      </c>
      <c r="AS433" s="13">
        <f t="shared" si="954"/>
        <v>0</v>
      </c>
      <c r="AT433" s="13">
        <f t="shared" si="955"/>
        <v>0</v>
      </c>
      <c r="AU433" s="13">
        <f t="shared" si="956"/>
        <v>0</v>
      </c>
      <c r="AV433" s="13">
        <f t="shared" si="957"/>
        <v>0</v>
      </c>
      <c r="AW433" s="13">
        <f t="shared" si="958"/>
        <v>0</v>
      </c>
      <c r="AX433" s="13">
        <f t="shared" si="959"/>
        <v>0</v>
      </c>
      <c r="AY433" s="13">
        <f t="shared" si="960"/>
        <v>0</v>
      </c>
      <c r="AZ433" s="13">
        <f t="shared" si="961"/>
        <v>0</v>
      </c>
      <c r="BA433" s="13">
        <f t="shared" si="962"/>
        <v>0</v>
      </c>
      <c r="BB433" s="13">
        <f t="shared" si="963"/>
        <v>0</v>
      </c>
      <c r="BC433" s="13">
        <f t="shared" si="964"/>
        <v>1</v>
      </c>
      <c r="BD433" s="13">
        <f t="shared" si="965"/>
        <v>0</v>
      </c>
      <c r="BE433" s="13">
        <f t="shared" si="966"/>
        <v>0</v>
      </c>
      <c r="BF433" s="13">
        <f t="shared" si="967"/>
        <v>0</v>
      </c>
      <c r="BG433" s="13">
        <f t="shared" si="968"/>
        <v>0</v>
      </c>
      <c r="BH433" s="13">
        <f t="shared" si="969"/>
        <v>0</v>
      </c>
      <c r="BI433" s="13">
        <f t="shared" si="970"/>
        <v>0</v>
      </c>
      <c r="BJ433" s="13">
        <f t="shared" si="971"/>
        <v>0</v>
      </c>
      <c r="BK433" s="13">
        <f t="shared" si="972"/>
        <v>0</v>
      </c>
      <c r="BL433" s="13">
        <f t="shared" si="973"/>
        <v>0</v>
      </c>
      <c r="BM433" s="13">
        <f t="shared" si="974"/>
        <v>0</v>
      </c>
      <c r="BN433" s="13">
        <f t="shared" si="975"/>
        <v>0</v>
      </c>
      <c r="BO433" s="13">
        <f t="shared" si="976"/>
        <v>0</v>
      </c>
      <c r="BP433" s="13">
        <f t="shared" si="977"/>
        <v>0</v>
      </c>
      <c r="BQ433" s="13">
        <f t="shared" si="978"/>
        <v>0</v>
      </c>
      <c r="BR433" s="13">
        <f t="shared" si="979"/>
        <v>0</v>
      </c>
      <c r="BS433" s="13">
        <f t="shared" si="980"/>
        <v>0</v>
      </c>
      <c r="BT433" s="13">
        <f t="shared" si="981"/>
        <v>0</v>
      </c>
      <c r="BU433" s="13">
        <f t="shared" si="982"/>
        <v>0</v>
      </c>
      <c r="BV433" s="13">
        <f t="shared" si="983"/>
        <v>0</v>
      </c>
      <c r="BW433" s="13">
        <f t="shared" si="984"/>
        <v>0</v>
      </c>
      <c r="BX433" s="13">
        <f t="shared" si="985"/>
        <v>0</v>
      </c>
      <c r="BY433" s="13">
        <f t="shared" si="986"/>
        <v>0</v>
      </c>
      <c r="BZ433" s="13">
        <f t="shared" si="987"/>
        <v>0</v>
      </c>
      <c r="CA433" s="13">
        <f t="shared" si="988"/>
        <v>0</v>
      </c>
      <c r="CB433" s="13">
        <f t="shared" si="989"/>
        <v>0</v>
      </c>
      <c r="CC433" s="13">
        <f t="shared" si="990"/>
        <v>0</v>
      </c>
      <c r="CD433" s="13">
        <f t="shared" si="991"/>
        <v>0</v>
      </c>
      <c r="CE433" s="13">
        <f t="shared" si="992"/>
        <v>0</v>
      </c>
      <c r="CF433" s="13">
        <f t="shared" si="993"/>
        <v>0</v>
      </c>
      <c r="CG433" s="13">
        <f t="shared" si="994"/>
        <v>0</v>
      </c>
      <c r="CH433" s="13">
        <f t="shared" si="995"/>
        <v>0</v>
      </c>
      <c r="CI433" s="13">
        <f t="shared" si="996"/>
        <v>0</v>
      </c>
      <c r="CJ433" s="13">
        <f t="shared" si="997"/>
        <v>0</v>
      </c>
      <c r="CK433" s="13">
        <f t="shared" si="998"/>
        <v>0</v>
      </c>
      <c r="CL433" s="13">
        <f t="shared" si="999"/>
        <v>0</v>
      </c>
      <c r="CM433" s="13">
        <f t="shared" si="1000"/>
        <v>0</v>
      </c>
      <c r="CN433" s="13">
        <f t="shared" si="1001"/>
        <v>0</v>
      </c>
      <c r="CO433" s="13">
        <f t="shared" si="1002"/>
        <v>0</v>
      </c>
      <c r="CP433" s="13">
        <f t="shared" si="1003"/>
        <v>0</v>
      </c>
      <c r="CQ433" s="13">
        <f t="shared" si="1004"/>
        <v>0</v>
      </c>
      <c r="CR433" s="13">
        <f t="shared" si="1005"/>
        <v>0</v>
      </c>
      <c r="CS433" s="13">
        <f t="shared" si="1006"/>
        <v>0</v>
      </c>
      <c r="CT433" s="13">
        <f t="shared" si="1007"/>
        <v>0</v>
      </c>
      <c r="CU433" s="13">
        <f t="shared" si="1008"/>
        <v>0</v>
      </c>
      <c r="CV433" s="13">
        <f t="shared" si="1009"/>
        <v>0</v>
      </c>
      <c r="CW433" s="13">
        <f t="shared" si="1010"/>
        <v>0</v>
      </c>
      <c r="CX433" s="13">
        <f t="shared" si="1011"/>
        <v>0</v>
      </c>
      <c r="CY433" s="13">
        <f t="shared" si="1012"/>
        <v>0</v>
      </c>
      <c r="CZ433" s="13">
        <f t="shared" si="1013"/>
        <v>0</v>
      </c>
      <c r="DA433" s="13">
        <f t="shared" si="1014"/>
        <v>0</v>
      </c>
      <c r="DB433" s="13"/>
      <c r="DC433" s="13"/>
      <c r="DD433" s="13"/>
      <c r="DE433" s="13"/>
      <c r="DF433" s="13"/>
      <c r="DG433" s="13"/>
      <c r="DH433" s="13"/>
      <c r="DI433" s="13"/>
      <c r="DJ433" s="13"/>
      <c r="DK433" s="13"/>
      <c r="DL433" s="13"/>
      <c r="DM433" s="13"/>
      <c r="DN433" s="13"/>
      <c r="DO433" s="13"/>
      <c r="DP433" s="13"/>
      <c r="DQ433" s="13"/>
      <c r="DR433" s="13"/>
      <c r="DS433" s="13"/>
      <c r="DT433" s="13"/>
      <c r="DU433" s="13"/>
      <c r="DV433" s="13"/>
      <c r="DW433" s="13"/>
      <c r="DX433" s="13"/>
      <c r="DY433" s="13"/>
      <c r="DZ433" s="13"/>
      <c r="EA433" s="13"/>
      <c r="EB433" s="13"/>
      <c r="EC433" s="13"/>
      <c r="ED433" s="13"/>
      <c r="EE433" s="13"/>
      <c r="EF433" s="13"/>
      <c r="EG433" s="13"/>
      <c r="EH433" s="13"/>
      <c r="EI433" s="13"/>
      <c r="EJ433" s="13"/>
      <c r="EK433" s="13"/>
      <c r="EL433" s="13"/>
      <c r="EM433" s="13"/>
      <c r="EN433" s="13"/>
      <c r="EO433" s="13"/>
      <c r="EP433" s="13"/>
      <c r="EQ433" s="13"/>
      <c r="ER433" s="13"/>
      <c r="ES433" s="13"/>
      <c r="ET433" s="13"/>
      <c r="EU433" s="13"/>
      <c r="EV433" s="13"/>
      <c r="EW433" s="13"/>
      <c r="EX433" s="13"/>
      <c r="EY433" s="13"/>
      <c r="EZ433" s="13"/>
      <c r="FA433" s="13"/>
      <c r="FB433" s="13"/>
      <c r="FC433" s="13"/>
      <c r="FD433" s="13"/>
      <c r="FE433" s="13"/>
      <c r="FF433" s="13"/>
      <c r="FG433" s="13"/>
      <c r="FH433" s="13"/>
      <c r="FI433" s="13"/>
      <c r="FJ433" s="13"/>
      <c r="FK433" s="13"/>
      <c r="FL433" s="13"/>
      <c r="FM433" s="13"/>
      <c r="FN433" s="13"/>
      <c r="FO433" s="13"/>
      <c r="FP433" s="13"/>
      <c r="FQ433" s="13"/>
      <c r="FR433" s="13"/>
      <c r="FS433" s="13"/>
      <c r="FT433" s="13"/>
      <c r="FU433" s="13"/>
      <c r="FV433" s="13"/>
      <c r="FW433" s="13"/>
      <c r="FX433" s="13"/>
      <c r="FY433" s="13"/>
      <c r="FZ433" s="13"/>
      <c r="GA433" s="13"/>
      <c r="GB433" s="13"/>
      <c r="GC433" s="13"/>
      <c r="GD433" s="13"/>
      <c r="GE433" s="13"/>
      <c r="GF433" s="13"/>
      <c r="GG433" s="13"/>
      <c r="GH433" s="30">
        <f t="shared" si="1015"/>
        <v>1</v>
      </c>
    </row>
    <row r="434" spans="1:190">
      <c r="A434" s="2">
        <f>'database including 834 studies'!A434</f>
        <v>433</v>
      </c>
      <c r="B434" s="2">
        <f>'database including 834 studies'!J434</f>
        <v>1</v>
      </c>
      <c r="C434" s="2">
        <f>'database including 834 studies'!K434</f>
        <v>2</v>
      </c>
      <c r="D434" s="2">
        <f>'database including 834 studies'!L434</f>
        <v>0</v>
      </c>
      <c r="E434" s="2">
        <f>'database including 834 studies'!M434</f>
        <v>1</v>
      </c>
      <c r="F434" s="2">
        <f>'database including 834 studies'!N434</f>
        <v>1</v>
      </c>
      <c r="G434" s="2">
        <f>'database including 834 studies'!O434</f>
        <v>0</v>
      </c>
      <c r="H434" s="2">
        <f>'database including 834 studies'!P434</f>
        <v>0</v>
      </c>
      <c r="I434" s="2">
        <f>'database including 834 studies'!Q434</f>
        <v>0</v>
      </c>
      <c r="J434" s="2">
        <f>'database including 834 studies'!R434</f>
        <v>2022</v>
      </c>
      <c r="V434" s="13">
        <f t="shared" si="931"/>
        <v>0</v>
      </c>
      <c r="W434" s="13">
        <f t="shared" si="932"/>
        <v>0</v>
      </c>
      <c r="X434" s="13">
        <f t="shared" si="933"/>
        <v>0</v>
      </c>
      <c r="Y434" s="13">
        <f t="shared" si="934"/>
        <v>0</v>
      </c>
      <c r="Z434" s="13">
        <f t="shared" si="935"/>
        <v>0</v>
      </c>
      <c r="AA434" s="13">
        <f t="shared" si="936"/>
        <v>0</v>
      </c>
      <c r="AB434" s="13">
        <f t="shared" si="937"/>
        <v>0</v>
      </c>
      <c r="AC434" s="13">
        <f t="shared" si="938"/>
        <v>0</v>
      </c>
      <c r="AD434" s="13">
        <f t="shared" si="939"/>
        <v>0</v>
      </c>
      <c r="AE434" s="13">
        <f t="shared" si="940"/>
        <v>0</v>
      </c>
      <c r="AF434" s="13">
        <f t="shared" si="941"/>
        <v>0</v>
      </c>
      <c r="AG434" s="13">
        <f t="shared" si="942"/>
        <v>0</v>
      </c>
      <c r="AH434" s="13">
        <f t="shared" si="943"/>
        <v>0</v>
      </c>
      <c r="AI434" s="13">
        <f t="shared" si="944"/>
        <v>0</v>
      </c>
      <c r="AJ434" s="13">
        <f t="shared" si="945"/>
        <v>0</v>
      </c>
      <c r="AK434" s="13">
        <f t="shared" si="946"/>
        <v>0</v>
      </c>
      <c r="AL434" s="13">
        <f t="shared" si="947"/>
        <v>0</v>
      </c>
      <c r="AM434" s="13">
        <f t="shared" si="948"/>
        <v>0</v>
      </c>
      <c r="AN434" s="13">
        <f t="shared" si="949"/>
        <v>0</v>
      </c>
      <c r="AO434" s="13">
        <f t="shared" si="950"/>
        <v>0</v>
      </c>
      <c r="AP434" s="13">
        <f t="shared" si="951"/>
        <v>0</v>
      </c>
      <c r="AQ434" s="13">
        <f t="shared" si="952"/>
        <v>0</v>
      </c>
      <c r="AR434" s="13">
        <f t="shared" si="953"/>
        <v>0</v>
      </c>
      <c r="AS434" s="13">
        <f t="shared" si="954"/>
        <v>0</v>
      </c>
      <c r="AT434" s="13">
        <f t="shared" si="955"/>
        <v>0</v>
      </c>
      <c r="AU434" s="13">
        <f t="shared" si="956"/>
        <v>0</v>
      </c>
      <c r="AV434" s="13">
        <f t="shared" si="957"/>
        <v>0</v>
      </c>
      <c r="AW434" s="13">
        <f t="shared" si="958"/>
        <v>0</v>
      </c>
      <c r="AX434" s="13">
        <f t="shared" si="959"/>
        <v>0</v>
      </c>
      <c r="AY434" s="13">
        <f t="shared" si="960"/>
        <v>0</v>
      </c>
      <c r="AZ434" s="13">
        <f t="shared" si="961"/>
        <v>0</v>
      </c>
      <c r="BA434" s="13">
        <f t="shared" si="962"/>
        <v>0</v>
      </c>
      <c r="BB434" s="13">
        <f t="shared" si="963"/>
        <v>0</v>
      </c>
      <c r="BC434" s="13">
        <f t="shared" si="964"/>
        <v>0</v>
      </c>
      <c r="BD434" s="13">
        <f t="shared" si="965"/>
        <v>0</v>
      </c>
      <c r="BE434" s="13">
        <f t="shared" si="966"/>
        <v>1</v>
      </c>
      <c r="BF434" s="13">
        <f t="shared" si="967"/>
        <v>0</v>
      </c>
      <c r="BG434" s="13">
        <f t="shared" si="968"/>
        <v>0</v>
      </c>
      <c r="BH434" s="13">
        <f t="shared" si="969"/>
        <v>0</v>
      </c>
      <c r="BI434" s="13">
        <f t="shared" si="970"/>
        <v>0</v>
      </c>
      <c r="BJ434" s="13">
        <f t="shared" si="971"/>
        <v>0</v>
      </c>
      <c r="BK434" s="13">
        <f t="shared" si="972"/>
        <v>0</v>
      </c>
      <c r="BL434" s="13">
        <f t="shared" si="973"/>
        <v>0</v>
      </c>
      <c r="BM434" s="13">
        <f t="shared" si="974"/>
        <v>0</v>
      </c>
      <c r="BN434" s="13">
        <f t="shared" si="975"/>
        <v>0</v>
      </c>
      <c r="BO434" s="13">
        <f t="shared" si="976"/>
        <v>0</v>
      </c>
      <c r="BP434" s="13">
        <f t="shared" si="977"/>
        <v>0</v>
      </c>
      <c r="BQ434" s="13">
        <f t="shared" si="978"/>
        <v>0</v>
      </c>
      <c r="BR434" s="13">
        <f t="shared" si="979"/>
        <v>0</v>
      </c>
      <c r="BS434" s="13">
        <f t="shared" si="980"/>
        <v>0</v>
      </c>
      <c r="BT434" s="13">
        <f t="shared" si="981"/>
        <v>0</v>
      </c>
      <c r="BU434" s="13">
        <f t="shared" si="982"/>
        <v>0</v>
      </c>
      <c r="BV434" s="13">
        <f t="shared" si="983"/>
        <v>0</v>
      </c>
      <c r="BW434" s="13">
        <f t="shared" si="984"/>
        <v>0</v>
      </c>
      <c r="BX434" s="13">
        <f t="shared" si="985"/>
        <v>0</v>
      </c>
      <c r="BY434" s="13">
        <f t="shared" si="986"/>
        <v>0</v>
      </c>
      <c r="BZ434" s="13">
        <f t="shared" si="987"/>
        <v>0</v>
      </c>
      <c r="CA434" s="13">
        <f t="shared" si="988"/>
        <v>0</v>
      </c>
      <c r="CB434" s="13">
        <f t="shared" si="989"/>
        <v>0</v>
      </c>
      <c r="CC434" s="13">
        <f t="shared" si="990"/>
        <v>0</v>
      </c>
      <c r="CD434" s="13">
        <f t="shared" si="991"/>
        <v>0</v>
      </c>
      <c r="CE434" s="13">
        <f t="shared" si="992"/>
        <v>0</v>
      </c>
      <c r="CF434" s="13">
        <f t="shared" si="993"/>
        <v>0</v>
      </c>
      <c r="CG434" s="13">
        <f t="shared" si="994"/>
        <v>0</v>
      </c>
      <c r="CH434" s="13">
        <f t="shared" si="995"/>
        <v>0</v>
      </c>
      <c r="CI434" s="13">
        <f t="shared" si="996"/>
        <v>0</v>
      </c>
      <c r="CJ434" s="13">
        <f t="shared" si="997"/>
        <v>0</v>
      </c>
      <c r="CK434" s="13">
        <f t="shared" si="998"/>
        <v>0</v>
      </c>
      <c r="CL434" s="13">
        <f t="shared" si="999"/>
        <v>0</v>
      </c>
      <c r="CM434" s="13">
        <f t="shared" si="1000"/>
        <v>0</v>
      </c>
      <c r="CN434" s="13">
        <f t="shared" si="1001"/>
        <v>0</v>
      </c>
      <c r="CO434" s="13">
        <f t="shared" si="1002"/>
        <v>0</v>
      </c>
      <c r="CP434" s="13">
        <f t="shared" si="1003"/>
        <v>0</v>
      </c>
      <c r="CQ434" s="13">
        <f t="shared" si="1004"/>
        <v>0</v>
      </c>
      <c r="CR434" s="13">
        <f t="shared" si="1005"/>
        <v>0</v>
      </c>
      <c r="CS434" s="13">
        <f t="shared" si="1006"/>
        <v>0</v>
      </c>
      <c r="CT434" s="13">
        <f t="shared" si="1007"/>
        <v>0</v>
      </c>
      <c r="CU434" s="13">
        <f t="shared" si="1008"/>
        <v>0</v>
      </c>
      <c r="CV434" s="13">
        <f t="shared" si="1009"/>
        <v>0</v>
      </c>
      <c r="CW434" s="13">
        <f t="shared" si="1010"/>
        <v>0</v>
      </c>
      <c r="CX434" s="13">
        <f t="shared" si="1011"/>
        <v>0</v>
      </c>
      <c r="CY434" s="13">
        <f t="shared" si="1012"/>
        <v>0</v>
      </c>
      <c r="CZ434" s="13">
        <f t="shared" si="1013"/>
        <v>0</v>
      </c>
      <c r="DA434" s="13">
        <f t="shared" si="1014"/>
        <v>0</v>
      </c>
      <c r="DB434" s="13"/>
      <c r="DC434" s="13"/>
      <c r="DD434" s="13"/>
      <c r="DE434" s="13"/>
      <c r="DF434" s="13"/>
      <c r="DG434" s="13"/>
      <c r="DH434" s="13"/>
      <c r="DI434" s="13"/>
      <c r="DJ434" s="13"/>
      <c r="DK434" s="13"/>
      <c r="DL434" s="13"/>
      <c r="DM434" s="13"/>
      <c r="DN434" s="13"/>
      <c r="DO434" s="13"/>
      <c r="DP434" s="13"/>
      <c r="DQ434" s="13"/>
      <c r="DR434" s="13"/>
      <c r="DS434" s="13"/>
      <c r="DT434" s="13"/>
      <c r="DU434" s="13"/>
      <c r="DV434" s="13"/>
      <c r="DW434" s="13"/>
      <c r="DX434" s="13"/>
      <c r="DY434" s="13"/>
      <c r="DZ434" s="13"/>
      <c r="EA434" s="13"/>
      <c r="EB434" s="13"/>
      <c r="EC434" s="13"/>
      <c r="ED434" s="13"/>
      <c r="EE434" s="13"/>
      <c r="EF434" s="13"/>
      <c r="EG434" s="13"/>
      <c r="EH434" s="13"/>
      <c r="EI434" s="13"/>
      <c r="EJ434" s="13"/>
      <c r="EK434" s="13"/>
      <c r="EL434" s="13"/>
      <c r="EM434" s="13"/>
      <c r="EN434" s="13"/>
      <c r="EO434" s="13"/>
      <c r="EP434" s="13"/>
      <c r="EQ434" s="13"/>
      <c r="ER434" s="13"/>
      <c r="ES434" s="13"/>
      <c r="ET434" s="13"/>
      <c r="EU434" s="13"/>
      <c r="EV434" s="13"/>
      <c r="EW434" s="13"/>
      <c r="EX434" s="13"/>
      <c r="EY434" s="13"/>
      <c r="EZ434" s="13"/>
      <c r="FA434" s="13"/>
      <c r="FB434" s="13"/>
      <c r="FC434" s="13"/>
      <c r="FD434" s="13"/>
      <c r="FE434" s="13"/>
      <c r="FF434" s="13"/>
      <c r="FG434" s="13"/>
      <c r="FH434" s="13"/>
      <c r="FI434" s="13"/>
      <c r="FJ434" s="13"/>
      <c r="FK434" s="13"/>
      <c r="FL434" s="13"/>
      <c r="FM434" s="13"/>
      <c r="FN434" s="13"/>
      <c r="FO434" s="13"/>
      <c r="FP434" s="13"/>
      <c r="FQ434" s="13"/>
      <c r="FR434" s="13"/>
      <c r="FS434" s="13"/>
      <c r="FT434" s="13"/>
      <c r="FU434" s="13"/>
      <c r="FV434" s="13"/>
      <c r="FW434" s="13"/>
      <c r="FX434" s="13"/>
      <c r="FY434" s="13"/>
      <c r="FZ434" s="13"/>
      <c r="GA434" s="13"/>
      <c r="GB434" s="13"/>
      <c r="GC434" s="13"/>
      <c r="GD434" s="13"/>
      <c r="GE434" s="13"/>
      <c r="GF434" s="13"/>
      <c r="GG434" s="13"/>
      <c r="GH434" s="30">
        <f t="shared" si="1015"/>
        <v>1</v>
      </c>
    </row>
    <row r="435" spans="1:190">
      <c r="A435" s="2">
        <f>'database including 834 studies'!A435</f>
        <v>434</v>
      </c>
      <c r="B435" s="2">
        <f>'database including 834 studies'!J435</f>
        <v>1</v>
      </c>
      <c r="C435" s="2">
        <f>'database including 834 studies'!K435</f>
        <v>2</v>
      </c>
      <c r="D435" s="2">
        <f>'database including 834 studies'!L435</f>
        <v>1</v>
      </c>
      <c r="E435" s="2">
        <f>'database including 834 studies'!M435</f>
        <v>1</v>
      </c>
      <c r="F435" s="2">
        <f>'database including 834 studies'!N435</f>
        <v>0</v>
      </c>
      <c r="G435" s="2">
        <f>'database including 834 studies'!O435</f>
        <v>0</v>
      </c>
      <c r="H435" s="2">
        <f>'database including 834 studies'!P435</f>
        <v>0</v>
      </c>
      <c r="I435" s="2">
        <f>'database including 834 studies'!Q435</f>
        <v>0</v>
      </c>
      <c r="J435" s="2">
        <f>'database including 834 studies'!R435</f>
        <v>2018</v>
      </c>
      <c r="V435" s="13">
        <f t="shared" si="931"/>
        <v>0</v>
      </c>
      <c r="W435" s="13">
        <f t="shared" si="932"/>
        <v>0</v>
      </c>
      <c r="X435" s="13">
        <f t="shared" si="933"/>
        <v>0</v>
      </c>
      <c r="Y435" s="13">
        <f t="shared" si="934"/>
        <v>0</v>
      </c>
      <c r="Z435" s="13">
        <f t="shared" si="935"/>
        <v>0</v>
      </c>
      <c r="AA435" s="13">
        <f t="shared" si="936"/>
        <v>0</v>
      </c>
      <c r="AB435" s="13">
        <f t="shared" si="937"/>
        <v>0</v>
      </c>
      <c r="AC435" s="13">
        <f t="shared" si="938"/>
        <v>0</v>
      </c>
      <c r="AD435" s="13">
        <f t="shared" si="939"/>
        <v>0</v>
      </c>
      <c r="AE435" s="13">
        <f t="shared" si="940"/>
        <v>0</v>
      </c>
      <c r="AF435" s="13">
        <f t="shared" si="941"/>
        <v>0</v>
      </c>
      <c r="AG435" s="13">
        <f t="shared" si="942"/>
        <v>0</v>
      </c>
      <c r="AH435" s="13">
        <f t="shared" si="943"/>
        <v>0</v>
      </c>
      <c r="AI435" s="13">
        <f t="shared" si="944"/>
        <v>0</v>
      </c>
      <c r="AJ435" s="13">
        <f t="shared" si="945"/>
        <v>0</v>
      </c>
      <c r="AK435" s="13">
        <f t="shared" si="946"/>
        <v>0</v>
      </c>
      <c r="AL435" s="13">
        <f t="shared" si="947"/>
        <v>0</v>
      </c>
      <c r="AM435" s="13">
        <f t="shared" si="948"/>
        <v>0</v>
      </c>
      <c r="AN435" s="13">
        <f t="shared" si="949"/>
        <v>0</v>
      </c>
      <c r="AO435" s="13">
        <f t="shared" si="950"/>
        <v>0</v>
      </c>
      <c r="AP435" s="13">
        <f t="shared" si="951"/>
        <v>0</v>
      </c>
      <c r="AQ435" s="13">
        <f t="shared" si="952"/>
        <v>0</v>
      </c>
      <c r="AR435" s="13">
        <f t="shared" si="953"/>
        <v>0</v>
      </c>
      <c r="AS435" s="13">
        <f t="shared" si="954"/>
        <v>0</v>
      </c>
      <c r="AT435" s="13">
        <f t="shared" si="955"/>
        <v>0</v>
      </c>
      <c r="AU435" s="13">
        <f t="shared" si="956"/>
        <v>0</v>
      </c>
      <c r="AV435" s="13">
        <f t="shared" si="957"/>
        <v>0</v>
      </c>
      <c r="AW435" s="13">
        <f t="shared" si="958"/>
        <v>0</v>
      </c>
      <c r="AX435" s="13">
        <f t="shared" si="959"/>
        <v>0</v>
      </c>
      <c r="AY435" s="13">
        <f t="shared" si="960"/>
        <v>0</v>
      </c>
      <c r="AZ435" s="13">
        <f t="shared" si="961"/>
        <v>0</v>
      </c>
      <c r="BA435" s="13">
        <f t="shared" si="962"/>
        <v>1</v>
      </c>
      <c r="BB435" s="13">
        <f t="shared" si="963"/>
        <v>0</v>
      </c>
      <c r="BC435" s="13">
        <f t="shared" si="964"/>
        <v>0</v>
      </c>
      <c r="BD435" s="13">
        <f t="shared" si="965"/>
        <v>0</v>
      </c>
      <c r="BE435" s="13">
        <f t="shared" si="966"/>
        <v>0</v>
      </c>
      <c r="BF435" s="13">
        <f t="shared" si="967"/>
        <v>0</v>
      </c>
      <c r="BG435" s="13">
        <f t="shared" si="968"/>
        <v>0</v>
      </c>
      <c r="BH435" s="13">
        <f t="shared" si="969"/>
        <v>0</v>
      </c>
      <c r="BI435" s="13">
        <f t="shared" si="970"/>
        <v>0</v>
      </c>
      <c r="BJ435" s="13">
        <f t="shared" si="971"/>
        <v>0</v>
      </c>
      <c r="BK435" s="13">
        <f t="shared" si="972"/>
        <v>0</v>
      </c>
      <c r="BL435" s="13">
        <f t="shared" si="973"/>
        <v>0</v>
      </c>
      <c r="BM435" s="13">
        <f t="shared" si="974"/>
        <v>0</v>
      </c>
      <c r="BN435" s="13">
        <f t="shared" si="975"/>
        <v>0</v>
      </c>
      <c r="BO435" s="13">
        <f t="shared" si="976"/>
        <v>0</v>
      </c>
      <c r="BP435" s="13">
        <f t="shared" si="977"/>
        <v>0</v>
      </c>
      <c r="BQ435" s="13">
        <f t="shared" si="978"/>
        <v>0</v>
      </c>
      <c r="BR435" s="13">
        <f t="shared" si="979"/>
        <v>0</v>
      </c>
      <c r="BS435" s="13">
        <f t="shared" si="980"/>
        <v>0</v>
      </c>
      <c r="BT435" s="13">
        <f t="shared" si="981"/>
        <v>0</v>
      </c>
      <c r="BU435" s="13">
        <f t="shared" si="982"/>
        <v>0</v>
      </c>
      <c r="BV435" s="13">
        <f t="shared" si="983"/>
        <v>0</v>
      </c>
      <c r="BW435" s="13">
        <f t="shared" si="984"/>
        <v>0</v>
      </c>
      <c r="BX435" s="13">
        <f t="shared" si="985"/>
        <v>0</v>
      </c>
      <c r="BY435" s="13">
        <f t="shared" si="986"/>
        <v>0</v>
      </c>
      <c r="BZ435" s="13">
        <f t="shared" si="987"/>
        <v>0</v>
      </c>
      <c r="CA435" s="13">
        <f t="shared" si="988"/>
        <v>0</v>
      </c>
      <c r="CB435" s="13">
        <f t="shared" si="989"/>
        <v>0</v>
      </c>
      <c r="CC435" s="13">
        <f t="shared" si="990"/>
        <v>0</v>
      </c>
      <c r="CD435" s="13">
        <f t="shared" si="991"/>
        <v>0</v>
      </c>
      <c r="CE435" s="13">
        <f t="shared" si="992"/>
        <v>0</v>
      </c>
      <c r="CF435" s="13">
        <f t="shared" si="993"/>
        <v>0</v>
      </c>
      <c r="CG435" s="13">
        <f t="shared" si="994"/>
        <v>0</v>
      </c>
      <c r="CH435" s="13">
        <f t="shared" si="995"/>
        <v>0</v>
      </c>
      <c r="CI435" s="13">
        <f t="shared" si="996"/>
        <v>0</v>
      </c>
      <c r="CJ435" s="13">
        <f t="shared" si="997"/>
        <v>0</v>
      </c>
      <c r="CK435" s="13">
        <f t="shared" si="998"/>
        <v>0</v>
      </c>
      <c r="CL435" s="13">
        <f t="shared" si="999"/>
        <v>0</v>
      </c>
      <c r="CM435" s="13">
        <f t="shared" si="1000"/>
        <v>0</v>
      </c>
      <c r="CN435" s="13">
        <f t="shared" si="1001"/>
        <v>0</v>
      </c>
      <c r="CO435" s="13">
        <f t="shared" si="1002"/>
        <v>0</v>
      </c>
      <c r="CP435" s="13">
        <f t="shared" si="1003"/>
        <v>0</v>
      </c>
      <c r="CQ435" s="13">
        <f t="shared" si="1004"/>
        <v>0</v>
      </c>
      <c r="CR435" s="13">
        <f t="shared" si="1005"/>
        <v>0</v>
      </c>
      <c r="CS435" s="13">
        <f t="shared" si="1006"/>
        <v>0</v>
      </c>
      <c r="CT435" s="13">
        <f t="shared" si="1007"/>
        <v>0</v>
      </c>
      <c r="CU435" s="13">
        <f t="shared" si="1008"/>
        <v>0</v>
      </c>
      <c r="CV435" s="13">
        <f t="shared" si="1009"/>
        <v>0</v>
      </c>
      <c r="CW435" s="13">
        <f t="shared" si="1010"/>
        <v>0</v>
      </c>
      <c r="CX435" s="13">
        <f t="shared" si="1011"/>
        <v>0</v>
      </c>
      <c r="CY435" s="13">
        <f t="shared" si="1012"/>
        <v>0</v>
      </c>
      <c r="CZ435" s="13">
        <f t="shared" si="1013"/>
        <v>0</v>
      </c>
      <c r="DA435" s="13">
        <f t="shared" si="1014"/>
        <v>0</v>
      </c>
      <c r="DB435" s="13"/>
      <c r="DC435" s="13"/>
      <c r="DD435" s="13"/>
      <c r="DE435" s="13"/>
      <c r="DF435" s="13"/>
      <c r="DG435" s="13"/>
      <c r="DH435" s="13"/>
      <c r="DI435" s="13"/>
      <c r="DJ435" s="13"/>
      <c r="DK435" s="13"/>
      <c r="DL435" s="13"/>
      <c r="DM435" s="13"/>
      <c r="DN435" s="13"/>
      <c r="DO435" s="13"/>
      <c r="DP435" s="13"/>
      <c r="DQ435" s="13"/>
      <c r="DR435" s="13"/>
      <c r="DS435" s="13"/>
      <c r="DT435" s="13"/>
      <c r="DU435" s="13"/>
      <c r="DV435" s="13"/>
      <c r="DW435" s="13"/>
      <c r="DX435" s="13"/>
      <c r="DY435" s="13"/>
      <c r="DZ435" s="13"/>
      <c r="EA435" s="13"/>
      <c r="EB435" s="13"/>
      <c r="EC435" s="13"/>
      <c r="ED435" s="13"/>
      <c r="EE435" s="13"/>
      <c r="EF435" s="13"/>
      <c r="EG435" s="13"/>
      <c r="EH435" s="13"/>
      <c r="EI435" s="13"/>
      <c r="EJ435" s="13"/>
      <c r="EK435" s="13"/>
      <c r="EL435" s="13"/>
      <c r="EM435" s="13"/>
      <c r="EN435" s="13"/>
      <c r="EO435" s="13"/>
      <c r="EP435" s="13"/>
      <c r="EQ435" s="13"/>
      <c r="ER435" s="13"/>
      <c r="ES435" s="13"/>
      <c r="ET435" s="13"/>
      <c r="EU435" s="13"/>
      <c r="EV435" s="13"/>
      <c r="EW435" s="13"/>
      <c r="EX435" s="13"/>
      <c r="EY435" s="13"/>
      <c r="EZ435" s="13"/>
      <c r="FA435" s="13"/>
      <c r="FB435" s="13"/>
      <c r="FC435" s="13"/>
      <c r="FD435" s="13"/>
      <c r="FE435" s="13"/>
      <c r="FF435" s="13"/>
      <c r="FG435" s="13"/>
      <c r="FH435" s="13"/>
      <c r="FI435" s="13"/>
      <c r="FJ435" s="13"/>
      <c r="FK435" s="13"/>
      <c r="FL435" s="13"/>
      <c r="FM435" s="13"/>
      <c r="FN435" s="13"/>
      <c r="FO435" s="13"/>
      <c r="FP435" s="13"/>
      <c r="FQ435" s="13"/>
      <c r="FR435" s="13"/>
      <c r="FS435" s="13"/>
      <c r="FT435" s="13"/>
      <c r="FU435" s="13"/>
      <c r="FV435" s="13"/>
      <c r="FW435" s="13"/>
      <c r="FX435" s="13"/>
      <c r="FY435" s="13"/>
      <c r="FZ435" s="13"/>
      <c r="GA435" s="13"/>
      <c r="GB435" s="13"/>
      <c r="GC435" s="13"/>
      <c r="GD435" s="13"/>
      <c r="GE435" s="13"/>
      <c r="GF435" s="13"/>
      <c r="GG435" s="13"/>
      <c r="GH435" s="30">
        <f t="shared" si="1015"/>
        <v>1</v>
      </c>
    </row>
    <row r="436" spans="1:190">
      <c r="A436" s="2">
        <f>'database including 834 studies'!A436</f>
        <v>435</v>
      </c>
      <c r="B436" s="2">
        <f>'database including 834 studies'!J436</f>
        <v>1</v>
      </c>
      <c r="C436" s="2">
        <f>'database including 834 studies'!K436</f>
        <v>2</v>
      </c>
      <c r="D436" s="2">
        <f>'database including 834 studies'!L436</f>
        <v>0</v>
      </c>
      <c r="E436" s="2">
        <f>'database including 834 studies'!M436</f>
        <v>1</v>
      </c>
      <c r="F436" s="2">
        <f>'database including 834 studies'!N436</f>
        <v>0</v>
      </c>
      <c r="G436" s="2">
        <f>'database including 834 studies'!O436</f>
        <v>0</v>
      </c>
      <c r="H436" s="2">
        <f>'database including 834 studies'!P436</f>
        <v>1</v>
      </c>
      <c r="I436" s="2">
        <f>'database including 834 studies'!Q436</f>
        <v>0</v>
      </c>
      <c r="J436" s="2">
        <f>'database including 834 studies'!R436</f>
        <v>2018</v>
      </c>
      <c r="V436" s="13">
        <f t="shared" si="931"/>
        <v>0</v>
      </c>
      <c r="W436" s="13">
        <f t="shared" si="932"/>
        <v>0</v>
      </c>
      <c r="X436" s="13">
        <f t="shared" si="933"/>
        <v>0</v>
      </c>
      <c r="Y436" s="13">
        <f t="shared" si="934"/>
        <v>0</v>
      </c>
      <c r="Z436" s="13">
        <f t="shared" si="935"/>
        <v>0</v>
      </c>
      <c r="AA436" s="13">
        <f t="shared" si="936"/>
        <v>0</v>
      </c>
      <c r="AB436" s="13">
        <f t="shared" si="937"/>
        <v>0</v>
      </c>
      <c r="AC436" s="13">
        <f t="shared" si="938"/>
        <v>0</v>
      </c>
      <c r="AD436" s="13">
        <f t="shared" si="939"/>
        <v>0</v>
      </c>
      <c r="AE436" s="13">
        <f t="shared" si="940"/>
        <v>0</v>
      </c>
      <c r="AF436" s="13">
        <f t="shared" si="941"/>
        <v>0</v>
      </c>
      <c r="AG436" s="13">
        <f t="shared" si="942"/>
        <v>0</v>
      </c>
      <c r="AH436" s="13">
        <f t="shared" si="943"/>
        <v>0</v>
      </c>
      <c r="AI436" s="13">
        <f t="shared" si="944"/>
        <v>0</v>
      </c>
      <c r="AJ436" s="13">
        <f t="shared" si="945"/>
        <v>0</v>
      </c>
      <c r="AK436" s="13">
        <f t="shared" si="946"/>
        <v>0</v>
      </c>
      <c r="AL436" s="13">
        <f t="shared" si="947"/>
        <v>0</v>
      </c>
      <c r="AM436" s="13">
        <f t="shared" si="948"/>
        <v>0</v>
      </c>
      <c r="AN436" s="13">
        <f t="shared" si="949"/>
        <v>0</v>
      </c>
      <c r="AO436" s="13">
        <f t="shared" si="950"/>
        <v>0</v>
      </c>
      <c r="AP436" s="13">
        <f t="shared" si="951"/>
        <v>0</v>
      </c>
      <c r="AQ436" s="13">
        <f t="shared" si="952"/>
        <v>0</v>
      </c>
      <c r="AR436" s="13">
        <f t="shared" si="953"/>
        <v>0</v>
      </c>
      <c r="AS436" s="13">
        <f t="shared" si="954"/>
        <v>0</v>
      </c>
      <c r="AT436" s="13">
        <f t="shared" si="955"/>
        <v>0</v>
      </c>
      <c r="AU436" s="13">
        <f t="shared" si="956"/>
        <v>0</v>
      </c>
      <c r="AV436" s="13">
        <f t="shared" si="957"/>
        <v>0</v>
      </c>
      <c r="AW436" s="13">
        <f t="shared" si="958"/>
        <v>0</v>
      </c>
      <c r="AX436" s="13">
        <f t="shared" si="959"/>
        <v>0</v>
      </c>
      <c r="AY436" s="13">
        <f t="shared" si="960"/>
        <v>0</v>
      </c>
      <c r="AZ436" s="13">
        <f t="shared" si="961"/>
        <v>0</v>
      </c>
      <c r="BA436" s="13">
        <f t="shared" si="962"/>
        <v>1</v>
      </c>
      <c r="BB436" s="13">
        <f t="shared" si="963"/>
        <v>0</v>
      </c>
      <c r="BC436" s="13">
        <f t="shared" si="964"/>
        <v>0</v>
      </c>
      <c r="BD436" s="13">
        <f t="shared" si="965"/>
        <v>0</v>
      </c>
      <c r="BE436" s="13">
        <f t="shared" si="966"/>
        <v>0</v>
      </c>
      <c r="BF436" s="13">
        <f t="shared" si="967"/>
        <v>0</v>
      </c>
      <c r="BG436" s="13">
        <f t="shared" si="968"/>
        <v>0</v>
      </c>
      <c r="BH436" s="13">
        <f t="shared" si="969"/>
        <v>0</v>
      </c>
      <c r="BI436" s="13">
        <f t="shared" si="970"/>
        <v>0</v>
      </c>
      <c r="BJ436" s="13">
        <f t="shared" si="971"/>
        <v>0</v>
      </c>
      <c r="BK436" s="13">
        <f t="shared" si="972"/>
        <v>0</v>
      </c>
      <c r="BL436" s="13">
        <f t="shared" si="973"/>
        <v>0</v>
      </c>
      <c r="BM436" s="13">
        <f t="shared" si="974"/>
        <v>0</v>
      </c>
      <c r="BN436" s="13">
        <f t="shared" si="975"/>
        <v>0</v>
      </c>
      <c r="BO436" s="13">
        <f t="shared" si="976"/>
        <v>0</v>
      </c>
      <c r="BP436" s="13">
        <f t="shared" si="977"/>
        <v>0</v>
      </c>
      <c r="BQ436" s="13">
        <f t="shared" si="978"/>
        <v>0</v>
      </c>
      <c r="BR436" s="13">
        <f t="shared" si="979"/>
        <v>0</v>
      </c>
      <c r="BS436" s="13">
        <f t="shared" si="980"/>
        <v>0</v>
      </c>
      <c r="BT436" s="13">
        <f t="shared" si="981"/>
        <v>0</v>
      </c>
      <c r="BU436" s="13">
        <f t="shared" si="982"/>
        <v>0</v>
      </c>
      <c r="BV436" s="13">
        <f t="shared" si="983"/>
        <v>0</v>
      </c>
      <c r="BW436" s="13">
        <f t="shared" si="984"/>
        <v>0</v>
      </c>
      <c r="BX436" s="13">
        <f t="shared" si="985"/>
        <v>0</v>
      </c>
      <c r="BY436" s="13">
        <f t="shared" si="986"/>
        <v>0</v>
      </c>
      <c r="BZ436" s="13">
        <f t="shared" si="987"/>
        <v>0</v>
      </c>
      <c r="CA436" s="13">
        <f t="shared" si="988"/>
        <v>0</v>
      </c>
      <c r="CB436" s="13">
        <f t="shared" si="989"/>
        <v>0</v>
      </c>
      <c r="CC436" s="13">
        <f t="shared" si="990"/>
        <v>0</v>
      </c>
      <c r="CD436" s="13">
        <f t="shared" si="991"/>
        <v>0</v>
      </c>
      <c r="CE436" s="13">
        <f t="shared" si="992"/>
        <v>0</v>
      </c>
      <c r="CF436" s="13">
        <f t="shared" si="993"/>
        <v>0</v>
      </c>
      <c r="CG436" s="13">
        <f t="shared" si="994"/>
        <v>0</v>
      </c>
      <c r="CH436" s="13">
        <f t="shared" si="995"/>
        <v>0</v>
      </c>
      <c r="CI436" s="13">
        <f t="shared" si="996"/>
        <v>0</v>
      </c>
      <c r="CJ436" s="13">
        <f t="shared" si="997"/>
        <v>0</v>
      </c>
      <c r="CK436" s="13">
        <f t="shared" si="998"/>
        <v>0</v>
      </c>
      <c r="CL436" s="13">
        <f t="shared" si="999"/>
        <v>0</v>
      </c>
      <c r="CM436" s="13">
        <f t="shared" si="1000"/>
        <v>0</v>
      </c>
      <c r="CN436" s="13">
        <f t="shared" si="1001"/>
        <v>0</v>
      </c>
      <c r="CO436" s="13">
        <f t="shared" si="1002"/>
        <v>0</v>
      </c>
      <c r="CP436" s="13">
        <f t="shared" si="1003"/>
        <v>0</v>
      </c>
      <c r="CQ436" s="13">
        <f t="shared" si="1004"/>
        <v>0</v>
      </c>
      <c r="CR436" s="13">
        <f t="shared" si="1005"/>
        <v>0</v>
      </c>
      <c r="CS436" s="13">
        <f t="shared" si="1006"/>
        <v>0</v>
      </c>
      <c r="CT436" s="13">
        <f t="shared" si="1007"/>
        <v>0</v>
      </c>
      <c r="CU436" s="13">
        <f t="shared" si="1008"/>
        <v>0</v>
      </c>
      <c r="CV436" s="13">
        <f t="shared" si="1009"/>
        <v>0</v>
      </c>
      <c r="CW436" s="13">
        <f t="shared" si="1010"/>
        <v>0</v>
      </c>
      <c r="CX436" s="13">
        <f t="shared" si="1011"/>
        <v>0</v>
      </c>
      <c r="CY436" s="13">
        <f t="shared" si="1012"/>
        <v>0</v>
      </c>
      <c r="CZ436" s="13">
        <f t="shared" si="1013"/>
        <v>0</v>
      </c>
      <c r="DA436" s="13">
        <f t="shared" si="1014"/>
        <v>0</v>
      </c>
      <c r="DB436" s="13"/>
      <c r="DC436" s="13"/>
      <c r="DD436" s="13"/>
      <c r="DE436" s="13"/>
      <c r="DF436" s="13"/>
      <c r="DG436" s="13"/>
      <c r="DH436" s="13"/>
      <c r="DI436" s="13"/>
      <c r="DJ436" s="13"/>
      <c r="DK436" s="13"/>
      <c r="DL436" s="13"/>
      <c r="DM436" s="13"/>
      <c r="DN436" s="13"/>
      <c r="DO436" s="13"/>
      <c r="DP436" s="13"/>
      <c r="DQ436" s="13"/>
      <c r="DR436" s="13"/>
      <c r="DS436" s="13"/>
      <c r="DT436" s="13"/>
      <c r="DU436" s="13"/>
      <c r="DV436" s="13"/>
      <c r="DW436" s="13"/>
      <c r="DX436" s="13"/>
      <c r="DY436" s="13"/>
      <c r="DZ436" s="13"/>
      <c r="EA436" s="13"/>
      <c r="EB436" s="13"/>
      <c r="EC436" s="13"/>
      <c r="ED436" s="13"/>
      <c r="EE436" s="13"/>
      <c r="EF436" s="13"/>
      <c r="EG436" s="13"/>
      <c r="EH436" s="13"/>
      <c r="EI436" s="13"/>
      <c r="EJ436" s="13"/>
      <c r="EK436" s="13"/>
      <c r="EL436" s="13"/>
      <c r="EM436" s="13"/>
      <c r="EN436" s="13"/>
      <c r="EO436" s="13"/>
      <c r="EP436" s="13"/>
      <c r="EQ436" s="13"/>
      <c r="ER436" s="13"/>
      <c r="ES436" s="13"/>
      <c r="ET436" s="13"/>
      <c r="EU436" s="13"/>
      <c r="EV436" s="13"/>
      <c r="EW436" s="13"/>
      <c r="EX436" s="13"/>
      <c r="EY436" s="13"/>
      <c r="EZ436" s="13"/>
      <c r="FA436" s="13"/>
      <c r="FB436" s="13"/>
      <c r="FC436" s="13"/>
      <c r="FD436" s="13"/>
      <c r="FE436" s="13"/>
      <c r="FF436" s="13"/>
      <c r="FG436" s="13"/>
      <c r="FH436" s="13"/>
      <c r="FI436" s="13"/>
      <c r="FJ436" s="13"/>
      <c r="FK436" s="13"/>
      <c r="FL436" s="13"/>
      <c r="FM436" s="13"/>
      <c r="FN436" s="13"/>
      <c r="FO436" s="13"/>
      <c r="FP436" s="13"/>
      <c r="FQ436" s="13"/>
      <c r="FR436" s="13"/>
      <c r="FS436" s="13"/>
      <c r="FT436" s="13"/>
      <c r="FU436" s="13"/>
      <c r="FV436" s="13"/>
      <c r="FW436" s="13"/>
      <c r="FX436" s="13"/>
      <c r="FY436" s="13"/>
      <c r="FZ436" s="13"/>
      <c r="GA436" s="13"/>
      <c r="GB436" s="13"/>
      <c r="GC436" s="13"/>
      <c r="GD436" s="13"/>
      <c r="GE436" s="13"/>
      <c r="GF436" s="13"/>
      <c r="GG436" s="13"/>
      <c r="GH436" s="30">
        <f t="shared" si="1015"/>
        <v>1</v>
      </c>
    </row>
    <row r="437" spans="1:190">
      <c r="A437" s="2">
        <f>'database including 834 studies'!A437</f>
        <v>436</v>
      </c>
      <c r="B437" s="2">
        <f>'database including 834 studies'!J437</f>
        <v>1</v>
      </c>
      <c r="C437" s="2">
        <f>'database including 834 studies'!K437</f>
        <v>2</v>
      </c>
      <c r="D437" s="2">
        <f>'database including 834 studies'!L437</f>
        <v>1</v>
      </c>
      <c r="E437" s="2">
        <f>'database including 834 studies'!M437</f>
        <v>1</v>
      </c>
      <c r="F437" s="2">
        <f>'database including 834 studies'!N437</f>
        <v>0</v>
      </c>
      <c r="G437" s="2">
        <f>'database including 834 studies'!O437</f>
        <v>0</v>
      </c>
      <c r="H437" s="2">
        <f>'database including 834 studies'!P437</f>
        <v>0</v>
      </c>
      <c r="I437" s="2">
        <f>'database including 834 studies'!Q437</f>
        <v>0</v>
      </c>
      <c r="J437" s="2">
        <f>'database including 834 studies'!R437</f>
        <v>2019</v>
      </c>
      <c r="V437" s="13">
        <f t="shared" si="931"/>
        <v>0</v>
      </c>
      <c r="W437" s="13">
        <f t="shared" si="932"/>
        <v>0</v>
      </c>
      <c r="X437" s="13">
        <f t="shared" si="933"/>
        <v>0</v>
      </c>
      <c r="Y437" s="13">
        <f t="shared" si="934"/>
        <v>0</v>
      </c>
      <c r="Z437" s="13">
        <f t="shared" si="935"/>
        <v>0</v>
      </c>
      <c r="AA437" s="13">
        <f t="shared" si="936"/>
        <v>0</v>
      </c>
      <c r="AB437" s="13">
        <f t="shared" si="937"/>
        <v>0</v>
      </c>
      <c r="AC437" s="13">
        <f t="shared" si="938"/>
        <v>0</v>
      </c>
      <c r="AD437" s="13">
        <f t="shared" si="939"/>
        <v>0</v>
      </c>
      <c r="AE437" s="13">
        <f t="shared" si="940"/>
        <v>0</v>
      </c>
      <c r="AF437" s="13">
        <f t="shared" si="941"/>
        <v>0</v>
      </c>
      <c r="AG437" s="13">
        <f t="shared" si="942"/>
        <v>0</v>
      </c>
      <c r="AH437" s="13">
        <f t="shared" si="943"/>
        <v>0</v>
      </c>
      <c r="AI437" s="13">
        <f t="shared" si="944"/>
        <v>0</v>
      </c>
      <c r="AJ437" s="13">
        <f t="shared" si="945"/>
        <v>0</v>
      </c>
      <c r="AK437" s="13">
        <f t="shared" si="946"/>
        <v>0</v>
      </c>
      <c r="AL437" s="13">
        <f t="shared" si="947"/>
        <v>0</v>
      </c>
      <c r="AM437" s="13">
        <f t="shared" si="948"/>
        <v>0</v>
      </c>
      <c r="AN437" s="13">
        <f t="shared" si="949"/>
        <v>0</v>
      </c>
      <c r="AO437" s="13">
        <f t="shared" si="950"/>
        <v>0</v>
      </c>
      <c r="AP437" s="13">
        <f t="shared" si="951"/>
        <v>0</v>
      </c>
      <c r="AQ437" s="13">
        <f t="shared" si="952"/>
        <v>0</v>
      </c>
      <c r="AR437" s="13">
        <f t="shared" si="953"/>
        <v>0</v>
      </c>
      <c r="AS437" s="13">
        <f t="shared" si="954"/>
        <v>0</v>
      </c>
      <c r="AT437" s="13">
        <f t="shared" si="955"/>
        <v>0</v>
      </c>
      <c r="AU437" s="13">
        <f t="shared" si="956"/>
        <v>0</v>
      </c>
      <c r="AV437" s="13">
        <f t="shared" si="957"/>
        <v>0</v>
      </c>
      <c r="AW437" s="13">
        <f t="shared" si="958"/>
        <v>0</v>
      </c>
      <c r="AX437" s="13">
        <f t="shared" si="959"/>
        <v>0</v>
      </c>
      <c r="AY437" s="13">
        <f t="shared" si="960"/>
        <v>0</v>
      </c>
      <c r="AZ437" s="13">
        <f t="shared" si="961"/>
        <v>0</v>
      </c>
      <c r="BA437" s="13">
        <f t="shared" si="962"/>
        <v>0</v>
      </c>
      <c r="BB437" s="13">
        <f t="shared" si="963"/>
        <v>1</v>
      </c>
      <c r="BC437" s="13">
        <f t="shared" si="964"/>
        <v>0</v>
      </c>
      <c r="BD437" s="13">
        <f t="shared" si="965"/>
        <v>0</v>
      </c>
      <c r="BE437" s="13">
        <f t="shared" si="966"/>
        <v>0</v>
      </c>
      <c r="BF437" s="13">
        <f t="shared" si="967"/>
        <v>0</v>
      </c>
      <c r="BG437" s="13">
        <f t="shared" si="968"/>
        <v>0</v>
      </c>
      <c r="BH437" s="13">
        <f t="shared" si="969"/>
        <v>0</v>
      </c>
      <c r="BI437" s="13">
        <f t="shared" si="970"/>
        <v>0</v>
      </c>
      <c r="BJ437" s="13">
        <f t="shared" si="971"/>
        <v>0</v>
      </c>
      <c r="BK437" s="13">
        <f t="shared" si="972"/>
        <v>0</v>
      </c>
      <c r="BL437" s="13">
        <f t="shared" si="973"/>
        <v>0</v>
      </c>
      <c r="BM437" s="13">
        <f t="shared" si="974"/>
        <v>0</v>
      </c>
      <c r="BN437" s="13">
        <f t="shared" si="975"/>
        <v>0</v>
      </c>
      <c r="BO437" s="13">
        <f t="shared" si="976"/>
        <v>0</v>
      </c>
      <c r="BP437" s="13">
        <f t="shared" si="977"/>
        <v>0</v>
      </c>
      <c r="BQ437" s="13">
        <f t="shared" si="978"/>
        <v>0</v>
      </c>
      <c r="BR437" s="13">
        <f t="shared" si="979"/>
        <v>0</v>
      </c>
      <c r="BS437" s="13">
        <f t="shared" si="980"/>
        <v>0</v>
      </c>
      <c r="BT437" s="13">
        <f t="shared" si="981"/>
        <v>0</v>
      </c>
      <c r="BU437" s="13">
        <f t="shared" si="982"/>
        <v>0</v>
      </c>
      <c r="BV437" s="13">
        <f t="shared" si="983"/>
        <v>0</v>
      </c>
      <c r="BW437" s="13">
        <f t="shared" si="984"/>
        <v>0</v>
      </c>
      <c r="BX437" s="13">
        <f t="shared" si="985"/>
        <v>0</v>
      </c>
      <c r="BY437" s="13">
        <f t="shared" si="986"/>
        <v>0</v>
      </c>
      <c r="BZ437" s="13">
        <f t="shared" si="987"/>
        <v>0</v>
      </c>
      <c r="CA437" s="13">
        <f t="shared" si="988"/>
        <v>0</v>
      </c>
      <c r="CB437" s="13">
        <f t="shared" si="989"/>
        <v>0</v>
      </c>
      <c r="CC437" s="13">
        <f t="shared" si="990"/>
        <v>0</v>
      </c>
      <c r="CD437" s="13">
        <f t="shared" si="991"/>
        <v>0</v>
      </c>
      <c r="CE437" s="13">
        <f t="shared" si="992"/>
        <v>0</v>
      </c>
      <c r="CF437" s="13">
        <f t="shared" si="993"/>
        <v>0</v>
      </c>
      <c r="CG437" s="13">
        <f t="shared" si="994"/>
        <v>0</v>
      </c>
      <c r="CH437" s="13">
        <f t="shared" si="995"/>
        <v>0</v>
      </c>
      <c r="CI437" s="13">
        <f t="shared" si="996"/>
        <v>0</v>
      </c>
      <c r="CJ437" s="13">
        <f t="shared" si="997"/>
        <v>0</v>
      </c>
      <c r="CK437" s="13">
        <f t="shared" si="998"/>
        <v>0</v>
      </c>
      <c r="CL437" s="13">
        <f t="shared" si="999"/>
        <v>0</v>
      </c>
      <c r="CM437" s="13">
        <f t="shared" si="1000"/>
        <v>0</v>
      </c>
      <c r="CN437" s="13">
        <f t="shared" si="1001"/>
        <v>0</v>
      </c>
      <c r="CO437" s="13">
        <f t="shared" si="1002"/>
        <v>0</v>
      </c>
      <c r="CP437" s="13">
        <f t="shared" si="1003"/>
        <v>0</v>
      </c>
      <c r="CQ437" s="13">
        <f t="shared" si="1004"/>
        <v>0</v>
      </c>
      <c r="CR437" s="13">
        <f t="shared" si="1005"/>
        <v>0</v>
      </c>
      <c r="CS437" s="13">
        <f t="shared" si="1006"/>
        <v>0</v>
      </c>
      <c r="CT437" s="13">
        <f t="shared" si="1007"/>
        <v>0</v>
      </c>
      <c r="CU437" s="13">
        <f t="shared" si="1008"/>
        <v>0</v>
      </c>
      <c r="CV437" s="13">
        <f t="shared" si="1009"/>
        <v>0</v>
      </c>
      <c r="CW437" s="13">
        <f t="shared" si="1010"/>
        <v>0</v>
      </c>
      <c r="CX437" s="13">
        <f t="shared" si="1011"/>
        <v>0</v>
      </c>
      <c r="CY437" s="13">
        <f t="shared" si="1012"/>
        <v>0</v>
      </c>
      <c r="CZ437" s="13">
        <f t="shared" si="1013"/>
        <v>0</v>
      </c>
      <c r="DA437" s="13">
        <f t="shared" si="1014"/>
        <v>0</v>
      </c>
      <c r="DB437" s="13"/>
      <c r="DC437" s="13"/>
      <c r="DD437" s="13"/>
      <c r="DE437" s="13"/>
      <c r="DF437" s="13"/>
      <c r="DG437" s="13"/>
      <c r="DH437" s="13"/>
      <c r="DI437" s="13"/>
      <c r="DJ437" s="13"/>
      <c r="DK437" s="13"/>
      <c r="DL437" s="13"/>
      <c r="DM437" s="13"/>
      <c r="DN437" s="13"/>
      <c r="DO437" s="13"/>
      <c r="DP437" s="13"/>
      <c r="DQ437" s="13"/>
      <c r="DR437" s="13"/>
      <c r="DS437" s="13"/>
      <c r="DT437" s="13"/>
      <c r="DU437" s="13"/>
      <c r="DV437" s="13"/>
      <c r="DW437" s="13"/>
      <c r="DX437" s="13"/>
      <c r="DY437" s="13"/>
      <c r="DZ437" s="13"/>
      <c r="EA437" s="13"/>
      <c r="EB437" s="13"/>
      <c r="EC437" s="13"/>
      <c r="ED437" s="13"/>
      <c r="EE437" s="13"/>
      <c r="EF437" s="13"/>
      <c r="EG437" s="13"/>
      <c r="EH437" s="13"/>
      <c r="EI437" s="13"/>
      <c r="EJ437" s="13"/>
      <c r="EK437" s="13"/>
      <c r="EL437" s="13"/>
      <c r="EM437" s="13"/>
      <c r="EN437" s="13"/>
      <c r="EO437" s="13"/>
      <c r="EP437" s="13"/>
      <c r="EQ437" s="13"/>
      <c r="ER437" s="13"/>
      <c r="ES437" s="13"/>
      <c r="ET437" s="13"/>
      <c r="EU437" s="13"/>
      <c r="EV437" s="13"/>
      <c r="EW437" s="13"/>
      <c r="EX437" s="13"/>
      <c r="EY437" s="13"/>
      <c r="EZ437" s="13"/>
      <c r="FA437" s="13"/>
      <c r="FB437" s="13"/>
      <c r="FC437" s="13"/>
      <c r="FD437" s="13"/>
      <c r="FE437" s="13"/>
      <c r="FF437" s="13"/>
      <c r="FG437" s="13"/>
      <c r="FH437" s="13"/>
      <c r="FI437" s="13"/>
      <c r="FJ437" s="13"/>
      <c r="FK437" s="13"/>
      <c r="FL437" s="13"/>
      <c r="FM437" s="13"/>
      <c r="FN437" s="13"/>
      <c r="FO437" s="13"/>
      <c r="FP437" s="13"/>
      <c r="FQ437" s="13"/>
      <c r="FR437" s="13"/>
      <c r="FS437" s="13"/>
      <c r="FT437" s="13"/>
      <c r="FU437" s="13"/>
      <c r="FV437" s="13"/>
      <c r="FW437" s="13"/>
      <c r="FX437" s="13"/>
      <c r="FY437" s="13"/>
      <c r="FZ437" s="13"/>
      <c r="GA437" s="13"/>
      <c r="GB437" s="13"/>
      <c r="GC437" s="13"/>
      <c r="GD437" s="13"/>
      <c r="GE437" s="13"/>
      <c r="GF437" s="13"/>
      <c r="GG437" s="13"/>
      <c r="GH437" s="30">
        <f t="shared" si="1015"/>
        <v>1</v>
      </c>
    </row>
    <row r="438" spans="1:190">
      <c r="A438" s="2">
        <f>'database including 834 studies'!A438</f>
        <v>437</v>
      </c>
      <c r="B438" s="2">
        <f>'database including 834 studies'!J438</f>
        <v>1</v>
      </c>
      <c r="C438" s="2">
        <f>'database including 834 studies'!K438</f>
        <v>2</v>
      </c>
      <c r="D438" s="2">
        <f>'database including 834 studies'!L438</f>
        <v>0</v>
      </c>
      <c r="E438" s="2">
        <f>'database including 834 studies'!M438</f>
        <v>1</v>
      </c>
      <c r="F438" s="2">
        <f>'database including 834 studies'!N438</f>
        <v>1</v>
      </c>
      <c r="G438" s="2">
        <f>'database including 834 studies'!O438</f>
        <v>0</v>
      </c>
      <c r="H438" s="2">
        <f>'database including 834 studies'!P438</f>
        <v>0</v>
      </c>
      <c r="I438" s="2">
        <f>'database including 834 studies'!Q438</f>
        <v>0</v>
      </c>
      <c r="J438" s="2">
        <f>'database including 834 studies'!R438</f>
        <v>2021</v>
      </c>
      <c r="V438" s="13">
        <f t="shared" si="931"/>
        <v>0</v>
      </c>
      <c r="W438" s="13">
        <f t="shared" si="932"/>
        <v>0</v>
      </c>
      <c r="X438" s="13">
        <f t="shared" si="933"/>
        <v>0</v>
      </c>
      <c r="Y438" s="13">
        <f t="shared" si="934"/>
        <v>0</v>
      </c>
      <c r="Z438" s="13">
        <f t="shared" si="935"/>
        <v>0</v>
      </c>
      <c r="AA438" s="13">
        <f t="shared" si="936"/>
        <v>0</v>
      </c>
      <c r="AB438" s="13">
        <f t="shared" si="937"/>
        <v>0</v>
      </c>
      <c r="AC438" s="13">
        <f t="shared" si="938"/>
        <v>0</v>
      </c>
      <c r="AD438" s="13">
        <f t="shared" si="939"/>
        <v>0</v>
      </c>
      <c r="AE438" s="13">
        <f t="shared" si="940"/>
        <v>0</v>
      </c>
      <c r="AF438" s="13">
        <f t="shared" si="941"/>
        <v>0</v>
      </c>
      <c r="AG438" s="13">
        <f t="shared" si="942"/>
        <v>0</v>
      </c>
      <c r="AH438" s="13">
        <f t="shared" si="943"/>
        <v>0</v>
      </c>
      <c r="AI438" s="13">
        <f t="shared" si="944"/>
        <v>0</v>
      </c>
      <c r="AJ438" s="13">
        <f t="shared" si="945"/>
        <v>0</v>
      </c>
      <c r="AK438" s="13">
        <f t="shared" si="946"/>
        <v>0</v>
      </c>
      <c r="AL438" s="13">
        <f t="shared" si="947"/>
        <v>0</v>
      </c>
      <c r="AM438" s="13">
        <f t="shared" si="948"/>
        <v>0</v>
      </c>
      <c r="AN438" s="13">
        <f t="shared" si="949"/>
        <v>0</v>
      </c>
      <c r="AO438" s="13">
        <f t="shared" si="950"/>
        <v>0</v>
      </c>
      <c r="AP438" s="13">
        <f t="shared" si="951"/>
        <v>0</v>
      </c>
      <c r="AQ438" s="13">
        <f t="shared" si="952"/>
        <v>0</v>
      </c>
      <c r="AR438" s="13">
        <f t="shared" si="953"/>
        <v>0</v>
      </c>
      <c r="AS438" s="13">
        <f t="shared" si="954"/>
        <v>0</v>
      </c>
      <c r="AT438" s="13">
        <f t="shared" si="955"/>
        <v>0</v>
      </c>
      <c r="AU438" s="13">
        <f t="shared" si="956"/>
        <v>0</v>
      </c>
      <c r="AV438" s="13">
        <f t="shared" si="957"/>
        <v>0</v>
      </c>
      <c r="AW438" s="13">
        <f t="shared" si="958"/>
        <v>0</v>
      </c>
      <c r="AX438" s="13">
        <f t="shared" si="959"/>
        <v>0</v>
      </c>
      <c r="AY438" s="13">
        <f t="shared" si="960"/>
        <v>0</v>
      </c>
      <c r="AZ438" s="13">
        <f t="shared" si="961"/>
        <v>0</v>
      </c>
      <c r="BA438" s="13">
        <f t="shared" si="962"/>
        <v>0</v>
      </c>
      <c r="BB438" s="13">
        <f t="shared" si="963"/>
        <v>0</v>
      </c>
      <c r="BC438" s="13">
        <f t="shared" si="964"/>
        <v>0</v>
      </c>
      <c r="BD438" s="13">
        <f t="shared" si="965"/>
        <v>1</v>
      </c>
      <c r="BE438" s="13">
        <f t="shared" si="966"/>
        <v>0</v>
      </c>
      <c r="BF438" s="13">
        <f t="shared" si="967"/>
        <v>0</v>
      </c>
      <c r="BG438" s="13">
        <f t="shared" si="968"/>
        <v>0</v>
      </c>
      <c r="BH438" s="13">
        <f t="shared" si="969"/>
        <v>0</v>
      </c>
      <c r="BI438" s="13">
        <f t="shared" si="970"/>
        <v>0</v>
      </c>
      <c r="BJ438" s="13">
        <f t="shared" si="971"/>
        <v>0</v>
      </c>
      <c r="BK438" s="13">
        <f t="shared" si="972"/>
        <v>0</v>
      </c>
      <c r="BL438" s="13">
        <f t="shared" si="973"/>
        <v>0</v>
      </c>
      <c r="BM438" s="13">
        <f t="shared" si="974"/>
        <v>0</v>
      </c>
      <c r="BN438" s="13">
        <f t="shared" si="975"/>
        <v>0</v>
      </c>
      <c r="BO438" s="13">
        <f t="shared" si="976"/>
        <v>0</v>
      </c>
      <c r="BP438" s="13">
        <f t="shared" si="977"/>
        <v>0</v>
      </c>
      <c r="BQ438" s="13">
        <f t="shared" si="978"/>
        <v>0</v>
      </c>
      <c r="BR438" s="13">
        <f t="shared" si="979"/>
        <v>0</v>
      </c>
      <c r="BS438" s="13">
        <f t="shared" si="980"/>
        <v>0</v>
      </c>
      <c r="BT438" s="13">
        <f t="shared" si="981"/>
        <v>0</v>
      </c>
      <c r="BU438" s="13">
        <f t="shared" si="982"/>
        <v>0</v>
      </c>
      <c r="BV438" s="13">
        <f t="shared" si="983"/>
        <v>0</v>
      </c>
      <c r="BW438" s="13">
        <f t="shared" si="984"/>
        <v>0</v>
      </c>
      <c r="BX438" s="13">
        <f t="shared" si="985"/>
        <v>0</v>
      </c>
      <c r="BY438" s="13">
        <f t="shared" si="986"/>
        <v>0</v>
      </c>
      <c r="BZ438" s="13">
        <f t="shared" si="987"/>
        <v>0</v>
      </c>
      <c r="CA438" s="13">
        <f t="shared" si="988"/>
        <v>0</v>
      </c>
      <c r="CB438" s="13">
        <f t="shared" si="989"/>
        <v>0</v>
      </c>
      <c r="CC438" s="13">
        <f t="shared" si="990"/>
        <v>0</v>
      </c>
      <c r="CD438" s="13">
        <f t="shared" si="991"/>
        <v>0</v>
      </c>
      <c r="CE438" s="13">
        <f t="shared" si="992"/>
        <v>0</v>
      </c>
      <c r="CF438" s="13">
        <f t="shared" si="993"/>
        <v>0</v>
      </c>
      <c r="CG438" s="13">
        <f t="shared" si="994"/>
        <v>0</v>
      </c>
      <c r="CH438" s="13">
        <f t="shared" si="995"/>
        <v>0</v>
      </c>
      <c r="CI438" s="13">
        <f t="shared" si="996"/>
        <v>0</v>
      </c>
      <c r="CJ438" s="13">
        <f t="shared" si="997"/>
        <v>0</v>
      </c>
      <c r="CK438" s="13">
        <f t="shared" si="998"/>
        <v>0</v>
      </c>
      <c r="CL438" s="13">
        <f t="shared" si="999"/>
        <v>0</v>
      </c>
      <c r="CM438" s="13">
        <f t="shared" si="1000"/>
        <v>0</v>
      </c>
      <c r="CN438" s="13">
        <f t="shared" si="1001"/>
        <v>0</v>
      </c>
      <c r="CO438" s="13">
        <f t="shared" si="1002"/>
        <v>0</v>
      </c>
      <c r="CP438" s="13">
        <f t="shared" si="1003"/>
        <v>0</v>
      </c>
      <c r="CQ438" s="13">
        <f t="shared" si="1004"/>
        <v>0</v>
      </c>
      <c r="CR438" s="13">
        <f t="shared" si="1005"/>
        <v>0</v>
      </c>
      <c r="CS438" s="13">
        <f t="shared" si="1006"/>
        <v>0</v>
      </c>
      <c r="CT438" s="13">
        <f t="shared" si="1007"/>
        <v>0</v>
      </c>
      <c r="CU438" s="13">
        <f t="shared" si="1008"/>
        <v>0</v>
      </c>
      <c r="CV438" s="13">
        <f t="shared" si="1009"/>
        <v>0</v>
      </c>
      <c r="CW438" s="13">
        <f t="shared" si="1010"/>
        <v>0</v>
      </c>
      <c r="CX438" s="13">
        <f t="shared" si="1011"/>
        <v>0</v>
      </c>
      <c r="CY438" s="13">
        <f t="shared" si="1012"/>
        <v>0</v>
      </c>
      <c r="CZ438" s="13">
        <f t="shared" si="1013"/>
        <v>0</v>
      </c>
      <c r="DA438" s="13">
        <f t="shared" si="1014"/>
        <v>0</v>
      </c>
      <c r="DB438" s="13"/>
      <c r="DC438" s="13"/>
      <c r="DD438" s="13"/>
      <c r="DE438" s="13"/>
      <c r="DF438" s="13"/>
      <c r="DG438" s="13"/>
      <c r="DH438" s="13"/>
      <c r="DI438" s="13"/>
      <c r="DJ438" s="13"/>
      <c r="DK438" s="13"/>
      <c r="DL438" s="13"/>
      <c r="DM438" s="13"/>
      <c r="DN438" s="13"/>
      <c r="DO438" s="13"/>
      <c r="DP438" s="13"/>
      <c r="DQ438" s="13"/>
      <c r="DR438" s="13"/>
      <c r="DS438" s="13"/>
      <c r="DT438" s="13"/>
      <c r="DU438" s="13"/>
      <c r="DV438" s="13"/>
      <c r="DW438" s="13"/>
      <c r="DX438" s="13"/>
      <c r="DY438" s="13"/>
      <c r="DZ438" s="13"/>
      <c r="EA438" s="13"/>
      <c r="EB438" s="13"/>
      <c r="EC438" s="13"/>
      <c r="ED438" s="13"/>
      <c r="EE438" s="13"/>
      <c r="EF438" s="13"/>
      <c r="EG438" s="13"/>
      <c r="EH438" s="13"/>
      <c r="EI438" s="13"/>
      <c r="EJ438" s="13"/>
      <c r="EK438" s="13"/>
      <c r="EL438" s="13"/>
      <c r="EM438" s="13"/>
      <c r="EN438" s="13"/>
      <c r="EO438" s="13"/>
      <c r="EP438" s="13"/>
      <c r="EQ438" s="13"/>
      <c r="ER438" s="13"/>
      <c r="ES438" s="13"/>
      <c r="ET438" s="13"/>
      <c r="EU438" s="13"/>
      <c r="EV438" s="13"/>
      <c r="EW438" s="13"/>
      <c r="EX438" s="13"/>
      <c r="EY438" s="13"/>
      <c r="EZ438" s="13"/>
      <c r="FA438" s="13"/>
      <c r="FB438" s="13"/>
      <c r="FC438" s="13"/>
      <c r="FD438" s="13"/>
      <c r="FE438" s="13"/>
      <c r="FF438" s="13"/>
      <c r="FG438" s="13"/>
      <c r="FH438" s="13"/>
      <c r="FI438" s="13"/>
      <c r="FJ438" s="13"/>
      <c r="FK438" s="13"/>
      <c r="FL438" s="13"/>
      <c r="FM438" s="13"/>
      <c r="FN438" s="13"/>
      <c r="FO438" s="13"/>
      <c r="FP438" s="13"/>
      <c r="FQ438" s="13"/>
      <c r="FR438" s="13"/>
      <c r="FS438" s="13"/>
      <c r="FT438" s="13"/>
      <c r="FU438" s="13"/>
      <c r="FV438" s="13"/>
      <c r="FW438" s="13"/>
      <c r="FX438" s="13"/>
      <c r="FY438" s="13"/>
      <c r="FZ438" s="13"/>
      <c r="GA438" s="13"/>
      <c r="GB438" s="13"/>
      <c r="GC438" s="13"/>
      <c r="GD438" s="13"/>
      <c r="GE438" s="13"/>
      <c r="GF438" s="13"/>
      <c r="GG438" s="13"/>
      <c r="GH438" s="30">
        <f t="shared" si="1015"/>
        <v>1</v>
      </c>
    </row>
    <row r="439" spans="1:190">
      <c r="A439" s="2">
        <f>'database including 834 studies'!A439</f>
        <v>438</v>
      </c>
      <c r="B439" s="2">
        <f>'database including 834 studies'!J439</f>
        <v>1</v>
      </c>
      <c r="C439" s="2">
        <f>'database including 834 studies'!K439</f>
        <v>2</v>
      </c>
      <c r="D439" s="2">
        <f>'database including 834 studies'!L439</f>
        <v>1</v>
      </c>
      <c r="E439" s="2">
        <f>'database including 834 studies'!M439</f>
        <v>1</v>
      </c>
      <c r="F439" s="2">
        <f>'database including 834 studies'!N439</f>
        <v>0</v>
      </c>
      <c r="G439" s="2">
        <f>'database including 834 studies'!O439</f>
        <v>0</v>
      </c>
      <c r="H439" s="2">
        <f>'database including 834 studies'!P439</f>
        <v>0</v>
      </c>
      <c r="I439" s="2">
        <f>'database including 834 studies'!Q439</f>
        <v>0</v>
      </c>
      <c r="J439" s="2">
        <f>'database including 834 studies'!R439</f>
        <v>2021</v>
      </c>
      <c r="V439" s="13">
        <f t="shared" si="931"/>
        <v>0</v>
      </c>
      <c r="W439" s="13">
        <f t="shared" si="932"/>
        <v>0</v>
      </c>
      <c r="X439" s="13">
        <f t="shared" si="933"/>
        <v>0</v>
      </c>
      <c r="Y439" s="13">
        <f t="shared" si="934"/>
        <v>0</v>
      </c>
      <c r="Z439" s="13">
        <f t="shared" si="935"/>
        <v>0</v>
      </c>
      <c r="AA439" s="13">
        <f t="shared" si="936"/>
        <v>0</v>
      </c>
      <c r="AB439" s="13">
        <f t="shared" si="937"/>
        <v>0</v>
      </c>
      <c r="AC439" s="13">
        <f t="shared" si="938"/>
        <v>0</v>
      </c>
      <c r="AD439" s="13">
        <f t="shared" si="939"/>
        <v>0</v>
      </c>
      <c r="AE439" s="13">
        <f t="shared" si="940"/>
        <v>0</v>
      </c>
      <c r="AF439" s="13">
        <f t="shared" si="941"/>
        <v>0</v>
      </c>
      <c r="AG439" s="13">
        <f t="shared" si="942"/>
        <v>0</v>
      </c>
      <c r="AH439" s="13">
        <f t="shared" si="943"/>
        <v>0</v>
      </c>
      <c r="AI439" s="13">
        <f t="shared" si="944"/>
        <v>0</v>
      </c>
      <c r="AJ439" s="13">
        <f t="shared" si="945"/>
        <v>0</v>
      </c>
      <c r="AK439" s="13">
        <f t="shared" si="946"/>
        <v>0</v>
      </c>
      <c r="AL439" s="13">
        <f t="shared" si="947"/>
        <v>0</v>
      </c>
      <c r="AM439" s="13">
        <f t="shared" si="948"/>
        <v>0</v>
      </c>
      <c r="AN439" s="13">
        <f t="shared" si="949"/>
        <v>0</v>
      </c>
      <c r="AO439" s="13">
        <f t="shared" si="950"/>
        <v>0</v>
      </c>
      <c r="AP439" s="13">
        <f t="shared" si="951"/>
        <v>0</v>
      </c>
      <c r="AQ439" s="13">
        <f t="shared" si="952"/>
        <v>0</v>
      </c>
      <c r="AR439" s="13">
        <f t="shared" si="953"/>
        <v>0</v>
      </c>
      <c r="AS439" s="13">
        <f t="shared" si="954"/>
        <v>0</v>
      </c>
      <c r="AT439" s="13">
        <f t="shared" si="955"/>
        <v>0</v>
      </c>
      <c r="AU439" s="13">
        <f t="shared" si="956"/>
        <v>0</v>
      </c>
      <c r="AV439" s="13">
        <f t="shared" si="957"/>
        <v>0</v>
      </c>
      <c r="AW439" s="13">
        <f t="shared" si="958"/>
        <v>0</v>
      </c>
      <c r="AX439" s="13">
        <f t="shared" si="959"/>
        <v>0</v>
      </c>
      <c r="AY439" s="13">
        <f t="shared" si="960"/>
        <v>0</v>
      </c>
      <c r="AZ439" s="13">
        <f t="shared" si="961"/>
        <v>0</v>
      </c>
      <c r="BA439" s="13">
        <f t="shared" si="962"/>
        <v>0</v>
      </c>
      <c r="BB439" s="13">
        <f t="shared" si="963"/>
        <v>0</v>
      </c>
      <c r="BC439" s="13">
        <f t="shared" si="964"/>
        <v>0</v>
      </c>
      <c r="BD439" s="13">
        <f t="shared" si="965"/>
        <v>1</v>
      </c>
      <c r="BE439" s="13">
        <f t="shared" si="966"/>
        <v>0</v>
      </c>
      <c r="BF439" s="13">
        <f t="shared" si="967"/>
        <v>0</v>
      </c>
      <c r="BG439" s="13">
        <f t="shared" si="968"/>
        <v>0</v>
      </c>
      <c r="BH439" s="13">
        <f t="shared" si="969"/>
        <v>0</v>
      </c>
      <c r="BI439" s="13">
        <f t="shared" si="970"/>
        <v>0</v>
      </c>
      <c r="BJ439" s="13">
        <f t="shared" si="971"/>
        <v>0</v>
      </c>
      <c r="BK439" s="13">
        <f t="shared" si="972"/>
        <v>0</v>
      </c>
      <c r="BL439" s="13">
        <f t="shared" si="973"/>
        <v>0</v>
      </c>
      <c r="BM439" s="13">
        <f t="shared" si="974"/>
        <v>0</v>
      </c>
      <c r="BN439" s="13">
        <f t="shared" si="975"/>
        <v>0</v>
      </c>
      <c r="BO439" s="13">
        <f t="shared" si="976"/>
        <v>0</v>
      </c>
      <c r="BP439" s="13">
        <f t="shared" si="977"/>
        <v>0</v>
      </c>
      <c r="BQ439" s="13">
        <f t="shared" si="978"/>
        <v>0</v>
      </c>
      <c r="BR439" s="13">
        <f t="shared" si="979"/>
        <v>0</v>
      </c>
      <c r="BS439" s="13">
        <f t="shared" si="980"/>
        <v>0</v>
      </c>
      <c r="BT439" s="13">
        <f t="shared" si="981"/>
        <v>0</v>
      </c>
      <c r="BU439" s="13">
        <f t="shared" si="982"/>
        <v>0</v>
      </c>
      <c r="BV439" s="13">
        <f t="shared" si="983"/>
        <v>0</v>
      </c>
      <c r="BW439" s="13">
        <f t="shared" si="984"/>
        <v>0</v>
      </c>
      <c r="BX439" s="13">
        <f t="shared" si="985"/>
        <v>0</v>
      </c>
      <c r="BY439" s="13">
        <f t="shared" si="986"/>
        <v>0</v>
      </c>
      <c r="BZ439" s="13">
        <f t="shared" si="987"/>
        <v>0</v>
      </c>
      <c r="CA439" s="13">
        <f t="shared" si="988"/>
        <v>0</v>
      </c>
      <c r="CB439" s="13">
        <f t="shared" si="989"/>
        <v>0</v>
      </c>
      <c r="CC439" s="13">
        <f t="shared" si="990"/>
        <v>0</v>
      </c>
      <c r="CD439" s="13">
        <f t="shared" si="991"/>
        <v>0</v>
      </c>
      <c r="CE439" s="13">
        <f t="shared" si="992"/>
        <v>0</v>
      </c>
      <c r="CF439" s="13">
        <f t="shared" si="993"/>
        <v>0</v>
      </c>
      <c r="CG439" s="13">
        <f t="shared" si="994"/>
        <v>0</v>
      </c>
      <c r="CH439" s="13">
        <f t="shared" si="995"/>
        <v>0</v>
      </c>
      <c r="CI439" s="13">
        <f t="shared" si="996"/>
        <v>0</v>
      </c>
      <c r="CJ439" s="13">
        <f t="shared" si="997"/>
        <v>0</v>
      </c>
      <c r="CK439" s="13">
        <f t="shared" si="998"/>
        <v>0</v>
      </c>
      <c r="CL439" s="13">
        <f t="shared" si="999"/>
        <v>0</v>
      </c>
      <c r="CM439" s="13">
        <f t="shared" si="1000"/>
        <v>0</v>
      </c>
      <c r="CN439" s="13">
        <f t="shared" si="1001"/>
        <v>0</v>
      </c>
      <c r="CO439" s="13">
        <f t="shared" si="1002"/>
        <v>0</v>
      </c>
      <c r="CP439" s="13">
        <f t="shared" si="1003"/>
        <v>0</v>
      </c>
      <c r="CQ439" s="13">
        <f t="shared" si="1004"/>
        <v>0</v>
      </c>
      <c r="CR439" s="13">
        <f t="shared" si="1005"/>
        <v>0</v>
      </c>
      <c r="CS439" s="13">
        <f t="shared" si="1006"/>
        <v>0</v>
      </c>
      <c r="CT439" s="13">
        <f t="shared" si="1007"/>
        <v>0</v>
      </c>
      <c r="CU439" s="13">
        <f t="shared" si="1008"/>
        <v>0</v>
      </c>
      <c r="CV439" s="13">
        <f t="shared" si="1009"/>
        <v>0</v>
      </c>
      <c r="CW439" s="13">
        <f t="shared" si="1010"/>
        <v>0</v>
      </c>
      <c r="CX439" s="13">
        <f t="shared" si="1011"/>
        <v>0</v>
      </c>
      <c r="CY439" s="13">
        <f t="shared" si="1012"/>
        <v>0</v>
      </c>
      <c r="CZ439" s="13">
        <f t="shared" si="1013"/>
        <v>0</v>
      </c>
      <c r="DA439" s="13">
        <f t="shared" si="1014"/>
        <v>0</v>
      </c>
      <c r="DB439" s="13"/>
      <c r="DC439" s="13"/>
      <c r="DD439" s="13"/>
      <c r="DE439" s="13"/>
      <c r="DF439" s="13"/>
      <c r="DG439" s="13"/>
      <c r="DH439" s="13"/>
      <c r="DI439" s="13"/>
      <c r="DJ439" s="13"/>
      <c r="DK439" s="13"/>
      <c r="DL439" s="13"/>
      <c r="DM439" s="13"/>
      <c r="DN439" s="13"/>
      <c r="DO439" s="13"/>
      <c r="DP439" s="13"/>
      <c r="DQ439" s="13"/>
      <c r="DR439" s="13"/>
      <c r="DS439" s="13"/>
      <c r="DT439" s="13"/>
      <c r="DU439" s="13"/>
      <c r="DV439" s="13"/>
      <c r="DW439" s="13"/>
      <c r="DX439" s="13"/>
      <c r="DY439" s="13"/>
      <c r="DZ439" s="13"/>
      <c r="EA439" s="13"/>
      <c r="EB439" s="13"/>
      <c r="EC439" s="13"/>
      <c r="ED439" s="13"/>
      <c r="EE439" s="13"/>
      <c r="EF439" s="13"/>
      <c r="EG439" s="13"/>
      <c r="EH439" s="13"/>
      <c r="EI439" s="13"/>
      <c r="EJ439" s="13"/>
      <c r="EK439" s="13"/>
      <c r="EL439" s="13"/>
      <c r="EM439" s="13"/>
      <c r="EN439" s="13"/>
      <c r="EO439" s="13"/>
      <c r="EP439" s="13"/>
      <c r="EQ439" s="13"/>
      <c r="ER439" s="13"/>
      <c r="ES439" s="13"/>
      <c r="ET439" s="13"/>
      <c r="EU439" s="13"/>
      <c r="EV439" s="13"/>
      <c r="EW439" s="13"/>
      <c r="EX439" s="13"/>
      <c r="EY439" s="13"/>
      <c r="EZ439" s="13"/>
      <c r="FA439" s="13"/>
      <c r="FB439" s="13"/>
      <c r="FC439" s="13"/>
      <c r="FD439" s="13"/>
      <c r="FE439" s="13"/>
      <c r="FF439" s="13"/>
      <c r="FG439" s="13"/>
      <c r="FH439" s="13"/>
      <c r="FI439" s="13"/>
      <c r="FJ439" s="13"/>
      <c r="FK439" s="13"/>
      <c r="FL439" s="13"/>
      <c r="FM439" s="13"/>
      <c r="FN439" s="13"/>
      <c r="FO439" s="13"/>
      <c r="FP439" s="13"/>
      <c r="FQ439" s="13"/>
      <c r="FR439" s="13"/>
      <c r="FS439" s="13"/>
      <c r="FT439" s="13"/>
      <c r="FU439" s="13"/>
      <c r="FV439" s="13"/>
      <c r="FW439" s="13"/>
      <c r="FX439" s="13"/>
      <c r="FY439" s="13"/>
      <c r="FZ439" s="13"/>
      <c r="GA439" s="13"/>
      <c r="GB439" s="13"/>
      <c r="GC439" s="13"/>
      <c r="GD439" s="13"/>
      <c r="GE439" s="13"/>
      <c r="GF439" s="13"/>
      <c r="GG439" s="13"/>
      <c r="GH439" s="30">
        <f t="shared" si="1015"/>
        <v>1</v>
      </c>
    </row>
    <row r="440" spans="1:190">
      <c r="A440" s="2">
        <f>'database including 834 studies'!A440</f>
        <v>439</v>
      </c>
      <c r="B440" s="2">
        <f>'database including 834 studies'!J440</f>
        <v>1</v>
      </c>
      <c r="C440" s="2">
        <f>'database including 834 studies'!K440</f>
        <v>2</v>
      </c>
      <c r="D440" s="2">
        <f>'database including 834 studies'!L440</f>
        <v>0</v>
      </c>
      <c r="E440" s="2">
        <f>'database including 834 studies'!M440</f>
        <v>1</v>
      </c>
      <c r="F440" s="2">
        <f>'database including 834 studies'!N440</f>
        <v>0</v>
      </c>
      <c r="G440" s="2">
        <f>'database including 834 studies'!O440</f>
        <v>1</v>
      </c>
      <c r="H440" s="2">
        <f>'database including 834 studies'!P440</f>
        <v>0</v>
      </c>
      <c r="I440" s="2">
        <f>'database including 834 studies'!Q440</f>
        <v>0</v>
      </c>
      <c r="J440" s="2">
        <f>'database including 834 studies'!R440</f>
        <v>2021</v>
      </c>
      <c r="V440" s="13">
        <f t="shared" si="931"/>
        <v>0</v>
      </c>
      <c r="W440" s="13">
        <f t="shared" si="932"/>
        <v>0</v>
      </c>
      <c r="X440" s="13">
        <f t="shared" si="933"/>
        <v>0</v>
      </c>
      <c r="Y440" s="13">
        <f t="shared" si="934"/>
        <v>0</v>
      </c>
      <c r="Z440" s="13">
        <f t="shared" si="935"/>
        <v>0</v>
      </c>
      <c r="AA440" s="13">
        <f t="shared" si="936"/>
        <v>0</v>
      </c>
      <c r="AB440" s="13">
        <f t="shared" si="937"/>
        <v>0</v>
      </c>
      <c r="AC440" s="13">
        <f t="shared" si="938"/>
        <v>0</v>
      </c>
      <c r="AD440" s="13">
        <f t="shared" si="939"/>
        <v>0</v>
      </c>
      <c r="AE440" s="13">
        <f t="shared" si="940"/>
        <v>0</v>
      </c>
      <c r="AF440" s="13">
        <f t="shared" si="941"/>
        <v>0</v>
      </c>
      <c r="AG440" s="13">
        <f t="shared" si="942"/>
        <v>0</v>
      </c>
      <c r="AH440" s="13">
        <f t="shared" si="943"/>
        <v>0</v>
      </c>
      <c r="AI440" s="13">
        <f t="shared" si="944"/>
        <v>0</v>
      </c>
      <c r="AJ440" s="13">
        <f t="shared" si="945"/>
        <v>0</v>
      </c>
      <c r="AK440" s="13">
        <f t="shared" si="946"/>
        <v>0</v>
      </c>
      <c r="AL440" s="13">
        <f t="shared" si="947"/>
        <v>0</v>
      </c>
      <c r="AM440" s="13">
        <f t="shared" si="948"/>
        <v>0</v>
      </c>
      <c r="AN440" s="13">
        <f t="shared" si="949"/>
        <v>0</v>
      </c>
      <c r="AO440" s="13">
        <f t="shared" si="950"/>
        <v>0</v>
      </c>
      <c r="AP440" s="13">
        <f t="shared" si="951"/>
        <v>0</v>
      </c>
      <c r="AQ440" s="13">
        <f t="shared" si="952"/>
        <v>0</v>
      </c>
      <c r="AR440" s="13">
        <f t="shared" si="953"/>
        <v>0</v>
      </c>
      <c r="AS440" s="13">
        <f t="shared" si="954"/>
        <v>0</v>
      </c>
      <c r="AT440" s="13">
        <f t="shared" si="955"/>
        <v>0</v>
      </c>
      <c r="AU440" s="13">
        <f t="shared" si="956"/>
        <v>0</v>
      </c>
      <c r="AV440" s="13">
        <f t="shared" si="957"/>
        <v>0</v>
      </c>
      <c r="AW440" s="13">
        <f t="shared" si="958"/>
        <v>0</v>
      </c>
      <c r="AX440" s="13">
        <f t="shared" si="959"/>
        <v>0</v>
      </c>
      <c r="AY440" s="13">
        <f t="shared" si="960"/>
        <v>0</v>
      </c>
      <c r="AZ440" s="13">
        <f t="shared" si="961"/>
        <v>0</v>
      </c>
      <c r="BA440" s="13">
        <f t="shared" si="962"/>
        <v>0</v>
      </c>
      <c r="BB440" s="13">
        <f t="shared" si="963"/>
        <v>0</v>
      </c>
      <c r="BC440" s="13">
        <f t="shared" si="964"/>
        <v>0</v>
      </c>
      <c r="BD440" s="13">
        <f t="shared" si="965"/>
        <v>1</v>
      </c>
      <c r="BE440" s="13">
        <f t="shared" si="966"/>
        <v>0</v>
      </c>
      <c r="BF440" s="13">
        <f t="shared" si="967"/>
        <v>0</v>
      </c>
      <c r="BG440" s="13">
        <f t="shared" si="968"/>
        <v>0</v>
      </c>
      <c r="BH440" s="13">
        <f t="shared" si="969"/>
        <v>0</v>
      </c>
      <c r="BI440" s="13">
        <f t="shared" si="970"/>
        <v>0</v>
      </c>
      <c r="BJ440" s="13">
        <f t="shared" si="971"/>
        <v>0</v>
      </c>
      <c r="BK440" s="13">
        <f t="shared" si="972"/>
        <v>0</v>
      </c>
      <c r="BL440" s="13">
        <f t="shared" si="973"/>
        <v>0</v>
      </c>
      <c r="BM440" s="13">
        <f t="shared" si="974"/>
        <v>0</v>
      </c>
      <c r="BN440" s="13">
        <f t="shared" si="975"/>
        <v>0</v>
      </c>
      <c r="BO440" s="13">
        <f t="shared" si="976"/>
        <v>0</v>
      </c>
      <c r="BP440" s="13">
        <f t="shared" si="977"/>
        <v>0</v>
      </c>
      <c r="BQ440" s="13">
        <f t="shared" si="978"/>
        <v>0</v>
      </c>
      <c r="BR440" s="13">
        <f t="shared" si="979"/>
        <v>0</v>
      </c>
      <c r="BS440" s="13">
        <f t="shared" si="980"/>
        <v>0</v>
      </c>
      <c r="BT440" s="13">
        <f t="shared" si="981"/>
        <v>0</v>
      </c>
      <c r="BU440" s="13">
        <f t="shared" si="982"/>
        <v>0</v>
      </c>
      <c r="BV440" s="13">
        <f t="shared" si="983"/>
        <v>0</v>
      </c>
      <c r="BW440" s="13">
        <f t="shared" si="984"/>
        <v>0</v>
      </c>
      <c r="BX440" s="13">
        <f t="shared" si="985"/>
        <v>0</v>
      </c>
      <c r="BY440" s="13">
        <f t="shared" si="986"/>
        <v>0</v>
      </c>
      <c r="BZ440" s="13">
        <f t="shared" si="987"/>
        <v>0</v>
      </c>
      <c r="CA440" s="13">
        <f t="shared" si="988"/>
        <v>0</v>
      </c>
      <c r="CB440" s="13">
        <f t="shared" si="989"/>
        <v>0</v>
      </c>
      <c r="CC440" s="13">
        <f t="shared" si="990"/>
        <v>0</v>
      </c>
      <c r="CD440" s="13">
        <f t="shared" si="991"/>
        <v>0</v>
      </c>
      <c r="CE440" s="13">
        <f t="shared" si="992"/>
        <v>0</v>
      </c>
      <c r="CF440" s="13">
        <f t="shared" si="993"/>
        <v>0</v>
      </c>
      <c r="CG440" s="13">
        <f t="shared" si="994"/>
        <v>0</v>
      </c>
      <c r="CH440" s="13">
        <f t="shared" si="995"/>
        <v>0</v>
      </c>
      <c r="CI440" s="13">
        <f t="shared" si="996"/>
        <v>0</v>
      </c>
      <c r="CJ440" s="13">
        <f t="shared" si="997"/>
        <v>0</v>
      </c>
      <c r="CK440" s="13">
        <f t="shared" si="998"/>
        <v>0</v>
      </c>
      <c r="CL440" s="13">
        <f t="shared" si="999"/>
        <v>0</v>
      </c>
      <c r="CM440" s="13">
        <f t="shared" si="1000"/>
        <v>0</v>
      </c>
      <c r="CN440" s="13">
        <f t="shared" si="1001"/>
        <v>0</v>
      </c>
      <c r="CO440" s="13">
        <f t="shared" si="1002"/>
        <v>0</v>
      </c>
      <c r="CP440" s="13">
        <f t="shared" si="1003"/>
        <v>0</v>
      </c>
      <c r="CQ440" s="13">
        <f t="shared" si="1004"/>
        <v>0</v>
      </c>
      <c r="CR440" s="13">
        <f t="shared" si="1005"/>
        <v>0</v>
      </c>
      <c r="CS440" s="13">
        <f t="shared" si="1006"/>
        <v>0</v>
      </c>
      <c r="CT440" s="13">
        <f t="shared" si="1007"/>
        <v>0</v>
      </c>
      <c r="CU440" s="13">
        <f t="shared" si="1008"/>
        <v>0</v>
      </c>
      <c r="CV440" s="13">
        <f t="shared" si="1009"/>
        <v>0</v>
      </c>
      <c r="CW440" s="13">
        <f t="shared" si="1010"/>
        <v>0</v>
      </c>
      <c r="CX440" s="13">
        <f t="shared" si="1011"/>
        <v>0</v>
      </c>
      <c r="CY440" s="13">
        <f t="shared" si="1012"/>
        <v>0</v>
      </c>
      <c r="CZ440" s="13">
        <f t="shared" si="1013"/>
        <v>0</v>
      </c>
      <c r="DA440" s="13">
        <f t="shared" si="1014"/>
        <v>0</v>
      </c>
      <c r="DB440" s="13"/>
      <c r="DC440" s="13"/>
      <c r="DD440" s="13"/>
      <c r="DE440" s="13"/>
      <c r="DF440" s="13"/>
      <c r="DG440" s="13"/>
      <c r="DH440" s="13"/>
      <c r="DI440" s="13"/>
      <c r="DJ440" s="13"/>
      <c r="DK440" s="13"/>
      <c r="DL440" s="13"/>
      <c r="DM440" s="13"/>
      <c r="DN440" s="13"/>
      <c r="DO440" s="13"/>
      <c r="DP440" s="13"/>
      <c r="DQ440" s="13"/>
      <c r="DR440" s="13"/>
      <c r="DS440" s="13"/>
      <c r="DT440" s="13"/>
      <c r="DU440" s="13"/>
      <c r="DV440" s="13"/>
      <c r="DW440" s="13"/>
      <c r="DX440" s="13"/>
      <c r="DY440" s="13"/>
      <c r="DZ440" s="13"/>
      <c r="EA440" s="13"/>
      <c r="EB440" s="13"/>
      <c r="EC440" s="13"/>
      <c r="ED440" s="13"/>
      <c r="EE440" s="13"/>
      <c r="EF440" s="13"/>
      <c r="EG440" s="13"/>
      <c r="EH440" s="13"/>
      <c r="EI440" s="13"/>
      <c r="EJ440" s="13"/>
      <c r="EK440" s="13"/>
      <c r="EL440" s="13"/>
      <c r="EM440" s="13"/>
      <c r="EN440" s="13"/>
      <c r="EO440" s="13"/>
      <c r="EP440" s="13"/>
      <c r="EQ440" s="13"/>
      <c r="ER440" s="13"/>
      <c r="ES440" s="13"/>
      <c r="ET440" s="13"/>
      <c r="EU440" s="13"/>
      <c r="EV440" s="13"/>
      <c r="EW440" s="13"/>
      <c r="EX440" s="13"/>
      <c r="EY440" s="13"/>
      <c r="EZ440" s="13"/>
      <c r="FA440" s="13"/>
      <c r="FB440" s="13"/>
      <c r="FC440" s="13"/>
      <c r="FD440" s="13"/>
      <c r="FE440" s="13"/>
      <c r="FF440" s="13"/>
      <c r="FG440" s="13"/>
      <c r="FH440" s="13"/>
      <c r="FI440" s="13"/>
      <c r="FJ440" s="13"/>
      <c r="FK440" s="13"/>
      <c r="FL440" s="13"/>
      <c r="FM440" s="13"/>
      <c r="FN440" s="13"/>
      <c r="FO440" s="13"/>
      <c r="FP440" s="13"/>
      <c r="FQ440" s="13"/>
      <c r="FR440" s="13"/>
      <c r="FS440" s="13"/>
      <c r="FT440" s="13"/>
      <c r="FU440" s="13"/>
      <c r="FV440" s="13"/>
      <c r="FW440" s="13"/>
      <c r="FX440" s="13"/>
      <c r="FY440" s="13"/>
      <c r="FZ440" s="13"/>
      <c r="GA440" s="13"/>
      <c r="GB440" s="13"/>
      <c r="GC440" s="13"/>
      <c r="GD440" s="13"/>
      <c r="GE440" s="13"/>
      <c r="GF440" s="13"/>
      <c r="GG440" s="13"/>
      <c r="GH440" s="30">
        <f t="shared" si="1015"/>
        <v>1</v>
      </c>
    </row>
    <row r="441" spans="1:190">
      <c r="A441" s="2">
        <f>'database including 834 studies'!A441</f>
        <v>440</v>
      </c>
      <c r="B441" s="2">
        <f>'database including 834 studies'!J441</f>
        <v>1</v>
      </c>
      <c r="C441" s="2">
        <f>'database including 834 studies'!K441</f>
        <v>2</v>
      </c>
      <c r="D441" s="2">
        <f>'database including 834 studies'!L441</f>
        <v>0</v>
      </c>
      <c r="E441" s="2">
        <f>'database including 834 studies'!M441</f>
        <v>1</v>
      </c>
      <c r="F441" s="2">
        <f>'database including 834 studies'!N441</f>
        <v>1</v>
      </c>
      <c r="G441" s="2">
        <f>'database including 834 studies'!O441</f>
        <v>0</v>
      </c>
      <c r="H441" s="2">
        <f>'database including 834 studies'!P441</f>
        <v>0</v>
      </c>
      <c r="I441" s="2">
        <f>'database including 834 studies'!Q441</f>
        <v>0</v>
      </c>
      <c r="J441" s="2">
        <f>'database including 834 studies'!R441</f>
        <v>2022</v>
      </c>
      <c r="V441" s="13">
        <f t="shared" si="931"/>
        <v>0</v>
      </c>
      <c r="W441" s="13">
        <f t="shared" si="932"/>
        <v>0</v>
      </c>
      <c r="X441" s="13">
        <f t="shared" si="933"/>
        <v>0</v>
      </c>
      <c r="Y441" s="13">
        <f t="shared" si="934"/>
        <v>0</v>
      </c>
      <c r="Z441" s="13">
        <f t="shared" si="935"/>
        <v>0</v>
      </c>
      <c r="AA441" s="13">
        <f t="shared" si="936"/>
        <v>0</v>
      </c>
      <c r="AB441" s="13">
        <f t="shared" si="937"/>
        <v>0</v>
      </c>
      <c r="AC441" s="13">
        <f t="shared" si="938"/>
        <v>0</v>
      </c>
      <c r="AD441" s="13">
        <f t="shared" si="939"/>
        <v>0</v>
      </c>
      <c r="AE441" s="13">
        <f t="shared" si="940"/>
        <v>0</v>
      </c>
      <c r="AF441" s="13">
        <f t="shared" si="941"/>
        <v>0</v>
      </c>
      <c r="AG441" s="13">
        <f t="shared" si="942"/>
        <v>0</v>
      </c>
      <c r="AH441" s="13">
        <f t="shared" si="943"/>
        <v>0</v>
      </c>
      <c r="AI441" s="13">
        <f t="shared" si="944"/>
        <v>0</v>
      </c>
      <c r="AJ441" s="13">
        <f t="shared" si="945"/>
        <v>0</v>
      </c>
      <c r="AK441" s="13">
        <f t="shared" si="946"/>
        <v>0</v>
      </c>
      <c r="AL441" s="13">
        <f t="shared" si="947"/>
        <v>0</v>
      </c>
      <c r="AM441" s="13">
        <f t="shared" si="948"/>
        <v>0</v>
      </c>
      <c r="AN441" s="13">
        <f t="shared" si="949"/>
        <v>0</v>
      </c>
      <c r="AO441" s="13">
        <f t="shared" si="950"/>
        <v>0</v>
      </c>
      <c r="AP441" s="13">
        <f t="shared" si="951"/>
        <v>0</v>
      </c>
      <c r="AQ441" s="13">
        <f t="shared" si="952"/>
        <v>0</v>
      </c>
      <c r="AR441" s="13">
        <f t="shared" si="953"/>
        <v>0</v>
      </c>
      <c r="AS441" s="13">
        <f t="shared" si="954"/>
        <v>0</v>
      </c>
      <c r="AT441" s="13">
        <f t="shared" si="955"/>
        <v>0</v>
      </c>
      <c r="AU441" s="13">
        <f t="shared" si="956"/>
        <v>0</v>
      </c>
      <c r="AV441" s="13">
        <f t="shared" si="957"/>
        <v>0</v>
      </c>
      <c r="AW441" s="13">
        <f t="shared" si="958"/>
        <v>0</v>
      </c>
      <c r="AX441" s="13">
        <f t="shared" si="959"/>
        <v>0</v>
      </c>
      <c r="AY441" s="13">
        <f t="shared" si="960"/>
        <v>0</v>
      </c>
      <c r="AZ441" s="13">
        <f t="shared" si="961"/>
        <v>0</v>
      </c>
      <c r="BA441" s="13">
        <f t="shared" si="962"/>
        <v>0</v>
      </c>
      <c r="BB441" s="13">
        <f t="shared" si="963"/>
        <v>0</v>
      </c>
      <c r="BC441" s="13">
        <f t="shared" si="964"/>
        <v>0</v>
      </c>
      <c r="BD441" s="13">
        <f t="shared" si="965"/>
        <v>0</v>
      </c>
      <c r="BE441" s="13">
        <f t="shared" si="966"/>
        <v>1</v>
      </c>
      <c r="BF441" s="13">
        <f t="shared" si="967"/>
        <v>0</v>
      </c>
      <c r="BG441" s="13">
        <f t="shared" si="968"/>
        <v>0</v>
      </c>
      <c r="BH441" s="13">
        <f t="shared" si="969"/>
        <v>0</v>
      </c>
      <c r="BI441" s="13">
        <f t="shared" si="970"/>
        <v>0</v>
      </c>
      <c r="BJ441" s="13">
        <f t="shared" si="971"/>
        <v>0</v>
      </c>
      <c r="BK441" s="13">
        <f t="shared" si="972"/>
        <v>0</v>
      </c>
      <c r="BL441" s="13">
        <f t="shared" si="973"/>
        <v>0</v>
      </c>
      <c r="BM441" s="13">
        <f t="shared" si="974"/>
        <v>0</v>
      </c>
      <c r="BN441" s="13">
        <f t="shared" si="975"/>
        <v>0</v>
      </c>
      <c r="BO441" s="13">
        <f t="shared" si="976"/>
        <v>0</v>
      </c>
      <c r="BP441" s="13">
        <f t="shared" si="977"/>
        <v>0</v>
      </c>
      <c r="BQ441" s="13">
        <f t="shared" si="978"/>
        <v>0</v>
      </c>
      <c r="BR441" s="13">
        <f t="shared" si="979"/>
        <v>0</v>
      </c>
      <c r="BS441" s="13">
        <f t="shared" si="980"/>
        <v>0</v>
      </c>
      <c r="BT441" s="13">
        <f t="shared" si="981"/>
        <v>0</v>
      </c>
      <c r="BU441" s="13">
        <f t="shared" si="982"/>
        <v>0</v>
      </c>
      <c r="BV441" s="13">
        <f t="shared" si="983"/>
        <v>0</v>
      </c>
      <c r="BW441" s="13">
        <f t="shared" si="984"/>
        <v>0</v>
      </c>
      <c r="BX441" s="13">
        <f t="shared" si="985"/>
        <v>0</v>
      </c>
      <c r="BY441" s="13">
        <f t="shared" si="986"/>
        <v>0</v>
      </c>
      <c r="BZ441" s="13">
        <f t="shared" si="987"/>
        <v>0</v>
      </c>
      <c r="CA441" s="13">
        <f t="shared" si="988"/>
        <v>0</v>
      </c>
      <c r="CB441" s="13">
        <f t="shared" si="989"/>
        <v>0</v>
      </c>
      <c r="CC441" s="13">
        <f t="shared" si="990"/>
        <v>0</v>
      </c>
      <c r="CD441" s="13">
        <f t="shared" si="991"/>
        <v>0</v>
      </c>
      <c r="CE441" s="13">
        <f t="shared" si="992"/>
        <v>0</v>
      </c>
      <c r="CF441" s="13">
        <f t="shared" si="993"/>
        <v>0</v>
      </c>
      <c r="CG441" s="13">
        <f t="shared" si="994"/>
        <v>0</v>
      </c>
      <c r="CH441" s="13">
        <f t="shared" si="995"/>
        <v>0</v>
      </c>
      <c r="CI441" s="13">
        <f t="shared" si="996"/>
        <v>0</v>
      </c>
      <c r="CJ441" s="13">
        <f t="shared" si="997"/>
        <v>0</v>
      </c>
      <c r="CK441" s="13">
        <f t="shared" si="998"/>
        <v>0</v>
      </c>
      <c r="CL441" s="13">
        <f t="shared" si="999"/>
        <v>0</v>
      </c>
      <c r="CM441" s="13">
        <f t="shared" si="1000"/>
        <v>0</v>
      </c>
      <c r="CN441" s="13">
        <f t="shared" si="1001"/>
        <v>0</v>
      </c>
      <c r="CO441" s="13">
        <f t="shared" si="1002"/>
        <v>0</v>
      </c>
      <c r="CP441" s="13">
        <f t="shared" si="1003"/>
        <v>0</v>
      </c>
      <c r="CQ441" s="13">
        <f t="shared" si="1004"/>
        <v>0</v>
      </c>
      <c r="CR441" s="13">
        <f t="shared" si="1005"/>
        <v>0</v>
      </c>
      <c r="CS441" s="13">
        <f t="shared" si="1006"/>
        <v>0</v>
      </c>
      <c r="CT441" s="13">
        <f t="shared" si="1007"/>
        <v>0</v>
      </c>
      <c r="CU441" s="13">
        <f t="shared" si="1008"/>
        <v>0</v>
      </c>
      <c r="CV441" s="13">
        <f t="shared" si="1009"/>
        <v>0</v>
      </c>
      <c r="CW441" s="13">
        <f t="shared" si="1010"/>
        <v>0</v>
      </c>
      <c r="CX441" s="13">
        <f t="shared" si="1011"/>
        <v>0</v>
      </c>
      <c r="CY441" s="13">
        <f t="shared" si="1012"/>
        <v>0</v>
      </c>
      <c r="CZ441" s="13">
        <f t="shared" si="1013"/>
        <v>0</v>
      </c>
      <c r="DA441" s="13">
        <f t="shared" si="1014"/>
        <v>0</v>
      </c>
      <c r="DB441" s="13"/>
      <c r="DC441" s="13"/>
      <c r="DD441" s="13"/>
      <c r="DE441" s="13"/>
      <c r="DF441" s="13"/>
      <c r="DG441" s="13"/>
      <c r="DH441" s="13"/>
      <c r="DI441" s="13"/>
      <c r="DJ441" s="13"/>
      <c r="DK441" s="13"/>
      <c r="DL441" s="13"/>
      <c r="DM441" s="13"/>
      <c r="DN441" s="13"/>
      <c r="DO441" s="13"/>
      <c r="DP441" s="13"/>
      <c r="DQ441" s="13"/>
      <c r="DR441" s="13"/>
      <c r="DS441" s="13"/>
      <c r="DT441" s="13"/>
      <c r="DU441" s="13"/>
      <c r="DV441" s="13"/>
      <c r="DW441" s="13"/>
      <c r="DX441" s="13"/>
      <c r="DY441" s="13"/>
      <c r="DZ441" s="13"/>
      <c r="EA441" s="13"/>
      <c r="EB441" s="13"/>
      <c r="EC441" s="13"/>
      <c r="ED441" s="13"/>
      <c r="EE441" s="13"/>
      <c r="EF441" s="13"/>
      <c r="EG441" s="13"/>
      <c r="EH441" s="13"/>
      <c r="EI441" s="13"/>
      <c r="EJ441" s="13"/>
      <c r="EK441" s="13"/>
      <c r="EL441" s="13"/>
      <c r="EM441" s="13"/>
      <c r="EN441" s="13"/>
      <c r="EO441" s="13"/>
      <c r="EP441" s="13"/>
      <c r="EQ441" s="13"/>
      <c r="ER441" s="13"/>
      <c r="ES441" s="13"/>
      <c r="ET441" s="13"/>
      <c r="EU441" s="13"/>
      <c r="EV441" s="13"/>
      <c r="EW441" s="13"/>
      <c r="EX441" s="13"/>
      <c r="EY441" s="13"/>
      <c r="EZ441" s="13"/>
      <c r="FA441" s="13"/>
      <c r="FB441" s="13"/>
      <c r="FC441" s="13"/>
      <c r="FD441" s="13"/>
      <c r="FE441" s="13"/>
      <c r="FF441" s="13"/>
      <c r="FG441" s="13"/>
      <c r="FH441" s="13"/>
      <c r="FI441" s="13"/>
      <c r="FJ441" s="13"/>
      <c r="FK441" s="13"/>
      <c r="FL441" s="13"/>
      <c r="FM441" s="13"/>
      <c r="FN441" s="13"/>
      <c r="FO441" s="13"/>
      <c r="FP441" s="13"/>
      <c r="FQ441" s="13"/>
      <c r="FR441" s="13"/>
      <c r="FS441" s="13"/>
      <c r="FT441" s="13"/>
      <c r="FU441" s="13"/>
      <c r="FV441" s="13"/>
      <c r="FW441" s="13"/>
      <c r="FX441" s="13"/>
      <c r="FY441" s="13"/>
      <c r="FZ441" s="13"/>
      <c r="GA441" s="13"/>
      <c r="GB441" s="13"/>
      <c r="GC441" s="13"/>
      <c r="GD441" s="13"/>
      <c r="GE441" s="13"/>
      <c r="GF441" s="13"/>
      <c r="GG441" s="13"/>
      <c r="GH441" s="30">
        <f t="shared" si="1015"/>
        <v>1</v>
      </c>
    </row>
    <row r="442" spans="1:190">
      <c r="A442" s="2">
        <f>'database including 834 studies'!A442</f>
        <v>441</v>
      </c>
      <c r="B442" s="2">
        <f>'database including 834 studies'!J442</f>
        <v>1</v>
      </c>
      <c r="C442" s="2">
        <f>'database including 834 studies'!K442</f>
        <v>2</v>
      </c>
      <c r="D442" s="2">
        <f>'database including 834 studies'!L442</f>
        <v>0</v>
      </c>
      <c r="E442" s="2">
        <f>'database including 834 studies'!M442</f>
        <v>1</v>
      </c>
      <c r="F442" s="2">
        <f>'database including 834 studies'!N442</f>
        <v>0</v>
      </c>
      <c r="G442" s="2">
        <f>'database including 834 studies'!O442</f>
        <v>1</v>
      </c>
      <c r="H442" s="2">
        <f>'database including 834 studies'!P442</f>
        <v>0</v>
      </c>
      <c r="I442" s="2">
        <f>'database including 834 studies'!Q442</f>
        <v>0</v>
      </c>
      <c r="J442" s="2">
        <f>'database including 834 studies'!R442</f>
        <v>2019</v>
      </c>
      <c r="V442" s="13">
        <f t="shared" si="931"/>
        <v>0</v>
      </c>
      <c r="W442" s="13">
        <f t="shared" si="932"/>
        <v>0</v>
      </c>
      <c r="X442" s="13">
        <f t="shared" si="933"/>
        <v>0</v>
      </c>
      <c r="Y442" s="13">
        <f t="shared" si="934"/>
        <v>0</v>
      </c>
      <c r="Z442" s="13">
        <f t="shared" si="935"/>
        <v>0</v>
      </c>
      <c r="AA442" s="13">
        <f t="shared" si="936"/>
        <v>0</v>
      </c>
      <c r="AB442" s="13">
        <f t="shared" si="937"/>
        <v>0</v>
      </c>
      <c r="AC442" s="13">
        <f t="shared" si="938"/>
        <v>0</v>
      </c>
      <c r="AD442" s="13">
        <f t="shared" si="939"/>
        <v>0</v>
      </c>
      <c r="AE442" s="13">
        <f t="shared" si="940"/>
        <v>0</v>
      </c>
      <c r="AF442" s="13">
        <f t="shared" si="941"/>
        <v>0</v>
      </c>
      <c r="AG442" s="13">
        <f t="shared" si="942"/>
        <v>0</v>
      </c>
      <c r="AH442" s="13">
        <f t="shared" si="943"/>
        <v>0</v>
      </c>
      <c r="AI442" s="13">
        <f t="shared" si="944"/>
        <v>0</v>
      </c>
      <c r="AJ442" s="13">
        <f t="shared" si="945"/>
        <v>0</v>
      </c>
      <c r="AK442" s="13">
        <f t="shared" si="946"/>
        <v>0</v>
      </c>
      <c r="AL442" s="13">
        <f t="shared" si="947"/>
        <v>0</v>
      </c>
      <c r="AM442" s="13">
        <f t="shared" si="948"/>
        <v>0</v>
      </c>
      <c r="AN442" s="13">
        <f t="shared" si="949"/>
        <v>0</v>
      </c>
      <c r="AO442" s="13">
        <f t="shared" si="950"/>
        <v>0</v>
      </c>
      <c r="AP442" s="13">
        <f t="shared" si="951"/>
        <v>0</v>
      </c>
      <c r="AQ442" s="13">
        <f t="shared" si="952"/>
        <v>0</v>
      </c>
      <c r="AR442" s="13">
        <f t="shared" si="953"/>
        <v>0</v>
      </c>
      <c r="AS442" s="13">
        <f t="shared" si="954"/>
        <v>0</v>
      </c>
      <c r="AT442" s="13">
        <f t="shared" si="955"/>
        <v>0</v>
      </c>
      <c r="AU442" s="13">
        <f t="shared" si="956"/>
        <v>0</v>
      </c>
      <c r="AV442" s="13">
        <f t="shared" si="957"/>
        <v>0</v>
      </c>
      <c r="AW442" s="13">
        <f t="shared" si="958"/>
        <v>0</v>
      </c>
      <c r="AX442" s="13">
        <f t="shared" si="959"/>
        <v>0</v>
      </c>
      <c r="AY442" s="13">
        <f t="shared" si="960"/>
        <v>0</v>
      </c>
      <c r="AZ442" s="13">
        <f t="shared" si="961"/>
        <v>0</v>
      </c>
      <c r="BA442" s="13">
        <f t="shared" si="962"/>
        <v>0</v>
      </c>
      <c r="BB442" s="13">
        <f t="shared" si="963"/>
        <v>1</v>
      </c>
      <c r="BC442" s="13">
        <f t="shared" si="964"/>
        <v>0</v>
      </c>
      <c r="BD442" s="13">
        <f t="shared" si="965"/>
        <v>0</v>
      </c>
      <c r="BE442" s="13">
        <f t="shared" si="966"/>
        <v>0</v>
      </c>
      <c r="BF442" s="13">
        <f t="shared" si="967"/>
        <v>0</v>
      </c>
      <c r="BG442" s="13">
        <f t="shared" si="968"/>
        <v>0</v>
      </c>
      <c r="BH442" s="13">
        <f t="shared" si="969"/>
        <v>0</v>
      </c>
      <c r="BI442" s="13">
        <f t="shared" si="970"/>
        <v>0</v>
      </c>
      <c r="BJ442" s="13">
        <f t="shared" si="971"/>
        <v>0</v>
      </c>
      <c r="BK442" s="13">
        <f t="shared" si="972"/>
        <v>0</v>
      </c>
      <c r="BL442" s="13">
        <f t="shared" si="973"/>
        <v>0</v>
      </c>
      <c r="BM442" s="13">
        <f t="shared" si="974"/>
        <v>0</v>
      </c>
      <c r="BN442" s="13">
        <f t="shared" si="975"/>
        <v>0</v>
      </c>
      <c r="BO442" s="13">
        <f t="shared" si="976"/>
        <v>0</v>
      </c>
      <c r="BP442" s="13">
        <f t="shared" si="977"/>
        <v>0</v>
      </c>
      <c r="BQ442" s="13">
        <f t="shared" si="978"/>
        <v>0</v>
      </c>
      <c r="BR442" s="13">
        <f t="shared" si="979"/>
        <v>0</v>
      </c>
      <c r="BS442" s="13">
        <f t="shared" si="980"/>
        <v>0</v>
      </c>
      <c r="BT442" s="13">
        <f t="shared" si="981"/>
        <v>0</v>
      </c>
      <c r="BU442" s="13">
        <f t="shared" si="982"/>
        <v>0</v>
      </c>
      <c r="BV442" s="13">
        <f t="shared" si="983"/>
        <v>0</v>
      </c>
      <c r="BW442" s="13">
        <f t="shared" si="984"/>
        <v>0</v>
      </c>
      <c r="BX442" s="13">
        <f t="shared" si="985"/>
        <v>0</v>
      </c>
      <c r="BY442" s="13">
        <f t="shared" si="986"/>
        <v>0</v>
      </c>
      <c r="BZ442" s="13">
        <f t="shared" si="987"/>
        <v>0</v>
      </c>
      <c r="CA442" s="13">
        <f t="shared" si="988"/>
        <v>0</v>
      </c>
      <c r="CB442" s="13">
        <f t="shared" si="989"/>
        <v>0</v>
      </c>
      <c r="CC442" s="13">
        <f t="shared" si="990"/>
        <v>0</v>
      </c>
      <c r="CD442" s="13">
        <f t="shared" si="991"/>
        <v>0</v>
      </c>
      <c r="CE442" s="13">
        <f t="shared" si="992"/>
        <v>0</v>
      </c>
      <c r="CF442" s="13">
        <f t="shared" si="993"/>
        <v>0</v>
      </c>
      <c r="CG442" s="13">
        <f t="shared" si="994"/>
        <v>0</v>
      </c>
      <c r="CH442" s="13">
        <f t="shared" si="995"/>
        <v>0</v>
      </c>
      <c r="CI442" s="13">
        <f t="shared" si="996"/>
        <v>0</v>
      </c>
      <c r="CJ442" s="13">
        <f t="shared" si="997"/>
        <v>0</v>
      </c>
      <c r="CK442" s="13">
        <f t="shared" si="998"/>
        <v>0</v>
      </c>
      <c r="CL442" s="13">
        <f t="shared" si="999"/>
        <v>0</v>
      </c>
      <c r="CM442" s="13">
        <f t="shared" si="1000"/>
        <v>0</v>
      </c>
      <c r="CN442" s="13">
        <f t="shared" si="1001"/>
        <v>0</v>
      </c>
      <c r="CO442" s="13">
        <f t="shared" si="1002"/>
        <v>0</v>
      </c>
      <c r="CP442" s="13">
        <f t="shared" si="1003"/>
        <v>0</v>
      </c>
      <c r="CQ442" s="13">
        <f t="shared" si="1004"/>
        <v>0</v>
      </c>
      <c r="CR442" s="13">
        <f t="shared" si="1005"/>
        <v>0</v>
      </c>
      <c r="CS442" s="13">
        <f t="shared" si="1006"/>
        <v>0</v>
      </c>
      <c r="CT442" s="13">
        <f t="shared" si="1007"/>
        <v>0</v>
      </c>
      <c r="CU442" s="13">
        <f t="shared" si="1008"/>
        <v>0</v>
      </c>
      <c r="CV442" s="13">
        <f t="shared" si="1009"/>
        <v>0</v>
      </c>
      <c r="CW442" s="13">
        <f t="shared" si="1010"/>
        <v>0</v>
      </c>
      <c r="CX442" s="13">
        <f t="shared" si="1011"/>
        <v>0</v>
      </c>
      <c r="CY442" s="13">
        <f t="shared" si="1012"/>
        <v>0</v>
      </c>
      <c r="CZ442" s="13">
        <f t="shared" si="1013"/>
        <v>0</v>
      </c>
      <c r="DA442" s="13">
        <f t="shared" si="1014"/>
        <v>0</v>
      </c>
      <c r="DB442" s="13"/>
      <c r="DC442" s="13"/>
      <c r="DD442" s="13"/>
      <c r="DE442" s="13"/>
      <c r="DF442" s="13"/>
      <c r="DG442" s="13"/>
      <c r="DH442" s="13"/>
      <c r="DI442" s="13"/>
      <c r="DJ442" s="13"/>
      <c r="DK442" s="13"/>
      <c r="DL442" s="13"/>
      <c r="DM442" s="13"/>
      <c r="DN442" s="13"/>
      <c r="DO442" s="13"/>
      <c r="DP442" s="13"/>
      <c r="DQ442" s="13"/>
      <c r="DR442" s="13"/>
      <c r="DS442" s="13"/>
      <c r="DT442" s="13"/>
      <c r="DU442" s="13"/>
      <c r="DV442" s="13"/>
      <c r="DW442" s="13"/>
      <c r="DX442" s="13"/>
      <c r="DY442" s="13"/>
      <c r="DZ442" s="13"/>
      <c r="EA442" s="13"/>
      <c r="EB442" s="13"/>
      <c r="EC442" s="13"/>
      <c r="ED442" s="13"/>
      <c r="EE442" s="13"/>
      <c r="EF442" s="13"/>
      <c r="EG442" s="13"/>
      <c r="EH442" s="13"/>
      <c r="EI442" s="13"/>
      <c r="EJ442" s="13"/>
      <c r="EK442" s="13"/>
      <c r="EL442" s="13"/>
      <c r="EM442" s="13"/>
      <c r="EN442" s="13"/>
      <c r="EO442" s="13"/>
      <c r="EP442" s="13"/>
      <c r="EQ442" s="13"/>
      <c r="ER442" s="13"/>
      <c r="ES442" s="13"/>
      <c r="ET442" s="13"/>
      <c r="EU442" s="13"/>
      <c r="EV442" s="13"/>
      <c r="EW442" s="13"/>
      <c r="EX442" s="13"/>
      <c r="EY442" s="13"/>
      <c r="EZ442" s="13"/>
      <c r="FA442" s="13"/>
      <c r="FB442" s="13"/>
      <c r="FC442" s="13"/>
      <c r="FD442" s="13"/>
      <c r="FE442" s="13"/>
      <c r="FF442" s="13"/>
      <c r="FG442" s="13"/>
      <c r="FH442" s="13"/>
      <c r="FI442" s="13"/>
      <c r="FJ442" s="13"/>
      <c r="FK442" s="13"/>
      <c r="FL442" s="13"/>
      <c r="FM442" s="13"/>
      <c r="FN442" s="13"/>
      <c r="FO442" s="13"/>
      <c r="FP442" s="13"/>
      <c r="FQ442" s="13"/>
      <c r="FR442" s="13"/>
      <c r="FS442" s="13"/>
      <c r="FT442" s="13"/>
      <c r="FU442" s="13"/>
      <c r="FV442" s="13"/>
      <c r="FW442" s="13"/>
      <c r="FX442" s="13"/>
      <c r="FY442" s="13"/>
      <c r="FZ442" s="13"/>
      <c r="GA442" s="13"/>
      <c r="GB442" s="13"/>
      <c r="GC442" s="13"/>
      <c r="GD442" s="13"/>
      <c r="GE442" s="13"/>
      <c r="GF442" s="13"/>
      <c r="GG442" s="13"/>
      <c r="GH442" s="30">
        <f t="shared" si="1015"/>
        <v>1</v>
      </c>
    </row>
    <row r="443" spans="1:190">
      <c r="A443" s="2">
        <f>'database including 834 studies'!A443</f>
        <v>442</v>
      </c>
      <c r="B443" s="2">
        <f>'database including 834 studies'!J443</f>
        <v>1</v>
      </c>
      <c r="C443" s="2">
        <f>'database including 834 studies'!K443</f>
        <v>2</v>
      </c>
      <c r="D443" s="2">
        <f>'database including 834 studies'!L443</f>
        <v>1</v>
      </c>
      <c r="E443" s="2">
        <f>'database including 834 studies'!M443</f>
        <v>1</v>
      </c>
      <c r="F443" s="2">
        <f>'database including 834 studies'!N443</f>
        <v>0</v>
      </c>
      <c r="G443" s="2">
        <f>'database including 834 studies'!O443</f>
        <v>0</v>
      </c>
      <c r="H443" s="2">
        <f>'database including 834 studies'!P443</f>
        <v>0</v>
      </c>
      <c r="I443" s="2">
        <f>'database including 834 studies'!Q443</f>
        <v>0</v>
      </c>
      <c r="J443" s="2">
        <f>'database including 834 studies'!R443</f>
        <v>2020</v>
      </c>
      <c r="V443" s="13">
        <f t="shared" si="931"/>
        <v>0</v>
      </c>
      <c r="W443" s="13">
        <f t="shared" si="932"/>
        <v>0</v>
      </c>
      <c r="X443" s="13">
        <f t="shared" si="933"/>
        <v>0</v>
      </c>
      <c r="Y443" s="13">
        <f t="shared" si="934"/>
        <v>0</v>
      </c>
      <c r="Z443" s="13">
        <f t="shared" si="935"/>
        <v>0</v>
      </c>
      <c r="AA443" s="13">
        <f t="shared" si="936"/>
        <v>0</v>
      </c>
      <c r="AB443" s="13">
        <f t="shared" si="937"/>
        <v>0</v>
      </c>
      <c r="AC443" s="13">
        <f t="shared" si="938"/>
        <v>0</v>
      </c>
      <c r="AD443" s="13">
        <f t="shared" si="939"/>
        <v>0</v>
      </c>
      <c r="AE443" s="13">
        <f t="shared" si="940"/>
        <v>0</v>
      </c>
      <c r="AF443" s="13">
        <f t="shared" si="941"/>
        <v>0</v>
      </c>
      <c r="AG443" s="13">
        <f t="shared" si="942"/>
        <v>0</v>
      </c>
      <c r="AH443" s="13">
        <f t="shared" si="943"/>
        <v>0</v>
      </c>
      <c r="AI443" s="13">
        <f t="shared" si="944"/>
        <v>0</v>
      </c>
      <c r="AJ443" s="13">
        <f t="shared" si="945"/>
        <v>0</v>
      </c>
      <c r="AK443" s="13">
        <f t="shared" si="946"/>
        <v>0</v>
      </c>
      <c r="AL443" s="13">
        <f t="shared" si="947"/>
        <v>0</v>
      </c>
      <c r="AM443" s="13">
        <f t="shared" si="948"/>
        <v>0</v>
      </c>
      <c r="AN443" s="13">
        <f t="shared" si="949"/>
        <v>0</v>
      </c>
      <c r="AO443" s="13">
        <f t="shared" si="950"/>
        <v>0</v>
      </c>
      <c r="AP443" s="13">
        <f t="shared" si="951"/>
        <v>0</v>
      </c>
      <c r="AQ443" s="13">
        <f t="shared" si="952"/>
        <v>0</v>
      </c>
      <c r="AR443" s="13">
        <f t="shared" si="953"/>
        <v>0</v>
      </c>
      <c r="AS443" s="13">
        <f t="shared" si="954"/>
        <v>0</v>
      </c>
      <c r="AT443" s="13">
        <f t="shared" si="955"/>
        <v>0</v>
      </c>
      <c r="AU443" s="13">
        <f t="shared" si="956"/>
        <v>0</v>
      </c>
      <c r="AV443" s="13">
        <f t="shared" si="957"/>
        <v>0</v>
      </c>
      <c r="AW443" s="13">
        <f t="shared" si="958"/>
        <v>0</v>
      </c>
      <c r="AX443" s="13">
        <f t="shared" si="959"/>
        <v>0</v>
      </c>
      <c r="AY443" s="13">
        <f t="shared" si="960"/>
        <v>0</v>
      </c>
      <c r="AZ443" s="13">
        <f t="shared" si="961"/>
        <v>0</v>
      </c>
      <c r="BA443" s="13">
        <f t="shared" si="962"/>
        <v>0</v>
      </c>
      <c r="BB443" s="13">
        <f t="shared" si="963"/>
        <v>0</v>
      </c>
      <c r="BC443" s="13">
        <f t="shared" si="964"/>
        <v>1</v>
      </c>
      <c r="BD443" s="13">
        <f t="shared" si="965"/>
        <v>0</v>
      </c>
      <c r="BE443" s="13">
        <f t="shared" si="966"/>
        <v>0</v>
      </c>
      <c r="BF443" s="13">
        <f t="shared" si="967"/>
        <v>0</v>
      </c>
      <c r="BG443" s="13">
        <f t="shared" si="968"/>
        <v>0</v>
      </c>
      <c r="BH443" s="13">
        <f t="shared" si="969"/>
        <v>0</v>
      </c>
      <c r="BI443" s="13">
        <f t="shared" si="970"/>
        <v>0</v>
      </c>
      <c r="BJ443" s="13">
        <f t="shared" si="971"/>
        <v>0</v>
      </c>
      <c r="BK443" s="13">
        <f t="shared" si="972"/>
        <v>0</v>
      </c>
      <c r="BL443" s="13">
        <f t="shared" si="973"/>
        <v>0</v>
      </c>
      <c r="BM443" s="13">
        <f t="shared" si="974"/>
        <v>0</v>
      </c>
      <c r="BN443" s="13">
        <f t="shared" si="975"/>
        <v>0</v>
      </c>
      <c r="BO443" s="13">
        <f t="shared" si="976"/>
        <v>0</v>
      </c>
      <c r="BP443" s="13">
        <f t="shared" si="977"/>
        <v>0</v>
      </c>
      <c r="BQ443" s="13">
        <f t="shared" si="978"/>
        <v>0</v>
      </c>
      <c r="BR443" s="13">
        <f t="shared" si="979"/>
        <v>0</v>
      </c>
      <c r="BS443" s="13">
        <f t="shared" si="980"/>
        <v>0</v>
      </c>
      <c r="BT443" s="13">
        <f t="shared" si="981"/>
        <v>0</v>
      </c>
      <c r="BU443" s="13">
        <f t="shared" si="982"/>
        <v>0</v>
      </c>
      <c r="BV443" s="13">
        <f t="shared" si="983"/>
        <v>0</v>
      </c>
      <c r="BW443" s="13">
        <f t="shared" si="984"/>
        <v>0</v>
      </c>
      <c r="BX443" s="13">
        <f t="shared" si="985"/>
        <v>0</v>
      </c>
      <c r="BY443" s="13">
        <f t="shared" si="986"/>
        <v>0</v>
      </c>
      <c r="BZ443" s="13">
        <f t="shared" si="987"/>
        <v>0</v>
      </c>
      <c r="CA443" s="13">
        <f t="shared" si="988"/>
        <v>0</v>
      </c>
      <c r="CB443" s="13">
        <f t="shared" si="989"/>
        <v>0</v>
      </c>
      <c r="CC443" s="13">
        <f t="shared" si="990"/>
        <v>0</v>
      </c>
      <c r="CD443" s="13">
        <f t="shared" si="991"/>
        <v>0</v>
      </c>
      <c r="CE443" s="13">
        <f t="shared" si="992"/>
        <v>0</v>
      </c>
      <c r="CF443" s="13">
        <f t="shared" si="993"/>
        <v>0</v>
      </c>
      <c r="CG443" s="13">
        <f t="shared" si="994"/>
        <v>0</v>
      </c>
      <c r="CH443" s="13">
        <f t="shared" si="995"/>
        <v>0</v>
      </c>
      <c r="CI443" s="13">
        <f t="shared" si="996"/>
        <v>0</v>
      </c>
      <c r="CJ443" s="13">
        <f t="shared" si="997"/>
        <v>0</v>
      </c>
      <c r="CK443" s="13">
        <f t="shared" si="998"/>
        <v>0</v>
      </c>
      <c r="CL443" s="13">
        <f t="shared" si="999"/>
        <v>0</v>
      </c>
      <c r="CM443" s="13">
        <f t="shared" si="1000"/>
        <v>0</v>
      </c>
      <c r="CN443" s="13">
        <f t="shared" si="1001"/>
        <v>0</v>
      </c>
      <c r="CO443" s="13">
        <f t="shared" si="1002"/>
        <v>0</v>
      </c>
      <c r="CP443" s="13">
        <f t="shared" si="1003"/>
        <v>0</v>
      </c>
      <c r="CQ443" s="13">
        <f t="shared" si="1004"/>
        <v>0</v>
      </c>
      <c r="CR443" s="13">
        <f t="shared" si="1005"/>
        <v>0</v>
      </c>
      <c r="CS443" s="13">
        <f t="shared" si="1006"/>
        <v>0</v>
      </c>
      <c r="CT443" s="13">
        <f t="shared" si="1007"/>
        <v>0</v>
      </c>
      <c r="CU443" s="13">
        <f t="shared" si="1008"/>
        <v>0</v>
      </c>
      <c r="CV443" s="13">
        <f t="shared" si="1009"/>
        <v>0</v>
      </c>
      <c r="CW443" s="13">
        <f t="shared" si="1010"/>
        <v>0</v>
      </c>
      <c r="CX443" s="13">
        <f t="shared" si="1011"/>
        <v>0</v>
      </c>
      <c r="CY443" s="13">
        <f t="shared" si="1012"/>
        <v>0</v>
      </c>
      <c r="CZ443" s="13">
        <f t="shared" si="1013"/>
        <v>0</v>
      </c>
      <c r="DA443" s="13">
        <f t="shared" si="1014"/>
        <v>0</v>
      </c>
      <c r="DB443" s="13"/>
      <c r="DC443" s="13"/>
      <c r="DD443" s="13"/>
      <c r="DE443" s="13"/>
      <c r="DF443" s="13"/>
      <c r="DG443" s="13"/>
      <c r="DH443" s="13"/>
      <c r="DI443" s="13"/>
      <c r="DJ443" s="13"/>
      <c r="DK443" s="13"/>
      <c r="DL443" s="13"/>
      <c r="DM443" s="13"/>
      <c r="DN443" s="13"/>
      <c r="DO443" s="13"/>
      <c r="DP443" s="13"/>
      <c r="DQ443" s="13"/>
      <c r="DR443" s="13"/>
      <c r="DS443" s="13"/>
      <c r="DT443" s="13"/>
      <c r="DU443" s="13"/>
      <c r="DV443" s="13"/>
      <c r="DW443" s="13"/>
      <c r="DX443" s="13"/>
      <c r="DY443" s="13"/>
      <c r="DZ443" s="13"/>
      <c r="EA443" s="13"/>
      <c r="EB443" s="13"/>
      <c r="EC443" s="13"/>
      <c r="ED443" s="13"/>
      <c r="EE443" s="13"/>
      <c r="EF443" s="13"/>
      <c r="EG443" s="13"/>
      <c r="EH443" s="13"/>
      <c r="EI443" s="13"/>
      <c r="EJ443" s="13"/>
      <c r="EK443" s="13"/>
      <c r="EL443" s="13"/>
      <c r="EM443" s="13"/>
      <c r="EN443" s="13"/>
      <c r="EO443" s="13"/>
      <c r="EP443" s="13"/>
      <c r="EQ443" s="13"/>
      <c r="ER443" s="13"/>
      <c r="ES443" s="13"/>
      <c r="ET443" s="13"/>
      <c r="EU443" s="13"/>
      <c r="EV443" s="13"/>
      <c r="EW443" s="13"/>
      <c r="EX443" s="13"/>
      <c r="EY443" s="13"/>
      <c r="EZ443" s="13"/>
      <c r="FA443" s="13"/>
      <c r="FB443" s="13"/>
      <c r="FC443" s="13"/>
      <c r="FD443" s="13"/>
      <c r="FE443" s="13"/>
      <c r="FF443" s="13"/>
      <c r="FG443" s="13"/>
      <c r="FH443" s="13"/>
      <c r="FI443" s="13"/>
      <c r="FJ443" s="13"/>
      <c r="FK443" s="13"/>
      <c r="FL443" s="13"/>
      <c r="FM443" s="13"/>
      <c r="FN443" s="13"/>
      <c r="FO443" s="13"/>
      <c r="FP443" s="13"/>
      <c r="FQ443" s="13"/>
      <c r="FR443" s="13"/>
      <c r="FS443" s="13"/>
      <c r="FT443" s="13"/>
      <c r="FU443" s="13"/>
      <c r="FV443" s="13"/>
      <c r="FW443" s="13"/>
      <c r="FX443" s="13"/>
      <c r="FY443" s="13"/>
      <c r="FZ443" s="13"/>
      <c r="GA443" s="13"/>
      <c r="GB443" s="13"/>
      <c r="GC443" s="13"/>
      <c r="GD443" s="13"/>
      <c r="GE443" s="13"/>
      <c r="GF443" s="13"/>
      <c r="GG443" s="13"/>
      <c r="GH443" s="30">
        <f t="shared" si="1015"/>
        <v>1</v>
      </c>
    </row>
    <row r="444" spans="1:190">
      <c r="A444" s="2">
        <f>'database including 834 studies'!A444</f>
        <v>443</v>
      </c>
      <c r="B444" s="2">
        <f>'database including 834 studies'!J444</f>
        <v>1</v>
      </c>
      <c r="C444" s="2">
        <f>'database including 834 studies'!K444</f>
        <v>2</v>
      </c>
      <c r="D444" s="2">
        <f>'database including 834 studies'!L444</f>
        <v>0</v>
      </c>
      <c r="E444" s="2">
        <f>'database including 834 studies'!M444</f>
        <v>0</v>
      </c>
      <c r="F444" s="2">
        <f>'database including 834 studies'!N444</f>
        <v>0</v>
      </c>
      <c r="G444" s="2">
        <f>'database including 834 studies'!O444</f>
        <v>1</v>
      </c>
      <c r="H444" s="2">
        <f>'database including 834 studies'!P444</f>
        <v>0</v>
      </c>
      <c r="I444" s="2">
        <f>'database including 834 studies'!Q444</f>
        <v>1</v>
      </c>
      <c r="J444" s="2">
        <f>'database including 834 studies'!R444</f>
        <v>2021</v>
      </c>
      <c r="V444" s="13">
        <f t="shared" si="931"/>
        <v>0</v>
      </c>
      <c r="W444" s="13">
        <f t="shared" si="932"/>
        <v>0</v>
      </c>
      <c r="X444" s="13">
        <f t="shared" si="933"/>
        <v>0</v>
      </c>
      <c r="Y444" s="13">
        <f t="shared" si="934"/>
        <v>0</v>
      </c>
      <c r="Z444" s="13">
        <f t="shared" si="935"/>
        <v>0</v>
      </c>
      <c r="AA444" s="13">
        <f t="shared" si="936"/>
        <v>0</v>
      </c>
      <c r="AB444" s="13">
        <f t="shared" si="937"/>
        <v>0</v>
      </c>
      <c r="AC444" s="13">
        <f t="shared" si="938"/>
        <v>0</v>
      </c>
      <c r="AD444" s="13">
        <f t="shared" si="939"/>
        <v>0</v>
      </c>
      <c r="AE444" s="13">
        <f t="shared" si="940"/>
        <v>0</v>
      </c>
      <c r="AF444" s="13">
        <f t="shared" si="941"/>
        <v>0</v>
      </c>
      <c r="AG444" s="13">
        <f t="shared" si="942"/>
        <v>0</v>
      </c>
      <c r="AH444" s="13">
        <f t="shared" si="943"/>
        <v>0</v>
      </c>
      <c r="AI444" s="13">
        <f t="shared" si="944"/>
        <v>0</v>
      </c>
      <c r="AJ444" s="13">
        <f t="shared" si="945"/>
        <v>0</v>
      </c>
      <c r="AK444" s="13">
        <f t="shared" si="946"/>
        <v>0</v>
      </c>
      <c r="AL444" s="13">
        <f t="shared" si="947"/>
        <v>0</v>
      </c>
      <c r="AM444" s="13">
        <f t="shared" si="948"/>
        <v>0</v>
      </c>
      <c r="AN444" s="13">
        <f t="shared" si="949"/>
        <v>0</v>
      </c>
      <c r="AO444" s="13">
        <f t="shared" si="950"/>
        <v>0</v>
      </c>
      <c r="AP444" s="13">
        <f t="shared" si="951"/>
        <v>0</v>
      </c>
      <c r="AQ444" s="13">
        <f t="shared" si="952"/>
        <v>0</v>
      </c>
      <c r="AR444" s="13">
        <f t="shared" si="953"/>
        <v>0</v>
      </c>
      <c r="AS444" s="13">
        <f t="shared" si="954"/>
        <v>0</v>
      </c>
      <c r="AT444" s="13">
        <f t="shared" si="955"/>
        <v>0</v>
      </c>
      <c r="AU444" s="13">
        <f t="shared" si="956"/>
        <v>0</v>
      </c>
      <c r="AV444" s="13">
        <f t="shared" si="957"/>
        <v>0</v>
      </c>
      <c r="AW444" s="13">
        <f t="shared" si="958"/>
        <v>0</v>
      </c>
      <c r="AX444" s="13">
        <f t="shared" si="959"/>
        <v>0</v>
      </c>
      <c r="AY444" s="13">
        <f t="shared" si="960"/>
        <v>0</v>
      </c>
      <c r="AZ444" s="13">
        <f t="shared" si="961"/>
        <v>0</v>
      </c>
      <c r="BA444" s="13">
        <f t="shared" si="962"/>
        <v>0</v>
      </c>
      <c r="BB444" s="13">
        <f t="shared" si="963"/>
        <v>0</v>
      </c>
      <c r="BC444" s="13">
        <f t="shared" si="964"/>
        <v>0</v>
      </c>
      <c r="BD444" s="13">
        <f t="shared" si="965"/>
        <v>1</v>
      </c>
      <c r="BE444" s="13">
        <f t="shared" si="966"/>
        <v>0</v>
      </c>
      <c r="BF444" s="13">
        <f t="shared" si="967"/>
        <v>0</v>
      </c>
      <c r="BG444" s="13">
        <f t="shared" si="968"/>
        <v>0</v>
      </c>
      <c r="BH444" s="13">
        <f t="shared" si="969"/>
        <v>0</v>
      </c>
      <c r="BI444" s="13">
        <f t="shared" si="970"/>
        <v>0</v>
      </c>
      <c r="BJ444" s="13">
        <f t="shared" si="971"/>
        <v>0</v>
      </c>
      <c r="BK444" s="13">
        <f t="shared" si="972"/>
        <v>0</v>
      </c>
      <c r="BL444" s="13">
        <f t="shared" si="973"/>
        <v>0</v>
      </c>
      <c r="BM444" s="13">
        <f t="shared" si="974"/>
        <v>0</v>
      </c>
      <c r="BN444" s="13">
        <f t="shared" si="975"/>
        <v>0</v>
      </c>
      <c r="BO444" s="13">
        <f t="shared" si="976"/>
        <v>0</v>
      </c>
      <c r="BP444" s="13">
        <f t="shared" si="977"/>
        <v>0</v>
      </c>
      <c r="BQ444" s="13">
        <f t="shared" si="978"/>
        <v>0</v>
      </c>
      <c r="BR444" s="13">
        <f t="shared" si="979"/>
        <v>0</v>
      </c>
      <c r="BS444" s="13">
        <f t="shared" si="980"/>
        <v>0</v>
      </c>
      <c r="BT444" s="13">
        <f t="shared" si="981"/>
        <v>0</v>
      </c>
      <c r="BU444" s="13">
        <f t="shared" si="982"/>
        <v>0</v>
      </c>
      <c r="BV444" s="13">
        <f t="shared" si="983"/>
        <v>0</v>
      </c>
      <c r="BW444" s="13">
        <f t="shared" si="984"/>
        <v>0</v>
      </c>
      <c r="BX444" s="13">
        <f t="shared" si="985"/>
        <v>0</v>
      </c>
      <c r="BY444" s="13">
        <f t="shared" si="986"/>
        <v>0</v>
      </c>
      <c r="BZ444" s="13">
        <f t="shared" si="987"/>
        <v>0</v>
      </c>
      <c r="CA444" s="13">
        <f t="shared" si="988"/>
        <v>0</v>
      </c>
      <c r="CB444" s="13">
        <f t="shared" si="989"/>
        <v>0</v>
      </c>
      <c r="CC444" s="13">
        <f t="shared" si="990"/>
        <v>0</v>
      </c>
      <c r="CD444" s="13">
        <f t="shared" si="991"/>
        <v>0</v>
      </c>
      <c r="CE444" s="13">
        <f t="shared" si="992"/>
        <v>0</v>
      </c>
      <c r="CF444" s="13">
        <f t="shared" si="993"/>
        <v>0</v>
      </c>
      <c r="CG444" s="13">
        <f t="shared" si="994"/>
        <v>0</v>
      </c>
      <c r="CH444" s="13">
        <f t="shared" si="995"/>
        <v>0</v>
      </c>
      <c r="CI444" s="13">
        <f t="shared" si="996"/>
        <v>0</v>
      </c>
      <c r="CJ444" s="13">
        <f t="shared" si="997"/>
        <v>0</v>
      </c>
      <c r="CK444" s="13">
        <f t="shared" si="998"/>
        <v>0</v>
      </c>
      <c r="CL444" s="13">
        <f t="shared" si="999"/>
        <v>0</v>
      </c>
      <c r="CM444" s="13">
        <f t="shared" si="1000"/>
        <v>0</v>
      </c>
      <c r="CN444" s="13">
        <f t="shared" si="1001"/>
        <v>0</v>
      </c>
      <c r="CO444" s="13">
        <f t="shared" si="1002"/>
        <v>0</v>
      </c>
      <c r="CP444" s="13">
        <f t="shared" si="1003"/>
        <v>0</v>
      </c>
      <c r="CQ444" s="13">
        <f t="shared" si="1004"/>
        <v>0</v>
      </c>
      <c r="CR444" s="13">
        <f t="shared" si="1005"/>
        <v>0</v>
      </c>
      <c r="CS444" s="13">
        <f t="shared" si="1006"/>
        <v>0</v>
      </c>
      <c r="CT444" s="13">
        <f t="shared" si="1007"/>
        <v>0</v>
      </c>
      <c r="CU444" s="13">
        <f t="shared" si="1008"/>
        <v>0</v>
      </c>
      <c r="CV444" s="13">
        <f t="shared" si="1009"/>
        <v>0</v>
      </c>
      <c r="CW444" s="13">
        <f t="shared" si="1010"/>
        <v>0</v>
      </c>
      <c r="CX444" s="13">
        <f t="shared" si="1011"/>
        <v>0</v>
      </c>
      <c r="CY444" s="13">
        <f t="shared" si="1012"/>
        <v>0</v>
      </c>
      <c r="CZ444" s="13">
        <f t="shared" si="1013"/>
        <v>0</v>
      </c>
      <c r="DA444" s="13">
        <f t="shared" si="1014"/>
        <v>0</v>
      </c>
      <c r="DB444" s="13"/>
      <c r="DC444" s="13"/>
      <c r="DD444" s="13"/>
      <c r="DE444" s="13"/>
      <c r="DF444" s="13"/>
      <c r="DG444" s="13"/>
      <c r="DH444" s="13"/>
      <c r="DI444" s="13"/>
      <c r="DJ444" s="13"/>
      <c r="DK444" s="13"/>
      <c r="DL444" s="13"/>
      <c r="DM444" s="13"/>
      <c r="DN444" s="13"/>
      <c r="DO444" s="13"/>
      <c r="DP444" s="13"/>
      <c r="DQ444" s="13"/>
      <c r="DR444" s="13"/>
      <c r="DS444" s="13"/>
      <c r="DT444" s="13"/>
      <c r="DU444" s="13"/>
      <c r="DV444" s="13"/>
      <c r="DW444" s="13"/>
      <c r="DX444" s="13"/>
      <c r="DY444" s="13"/>
      <c r="DZ444" s="13"/>
      <c r="EA444" s="13"/>
      <c r="EB444" s="13"/>
      <c r="EC444" s="13"/>
      <c r="ED444" s="13"/>
      <c r="EE444" s="13"/>
      <c r="EF444" s="13"/>
      <c r="EG444" s="13"/>
      <c r="EH444" s="13"/>
      <c r="EI444" s="13"/>
      <c r="EJ444" s="13"/>
      <c r="EK444" s="13"/>
      <c r="EL444" s="13"/>
      <c r="EM444" s="13"/>
      <c r="EN444" s="13"/>
      <c r="EO444" s="13"/>
      <c r="EP444" s="13"/>
      <c r="EQ444" s="13"/>
      <c r="ER444" s="13"/>
      <c r="ES444" s="13"/>
      <c r="ET444" s="13"/>
      <c r="EU444" s="13"/>
      <c r="EV444" s="13"/>
      <c r="EW444" s="13"/>
      <c r="EX444" s="13"/>
      <c r="EY444" s="13"/>
      <c r="EZ444" s="13"/>
      <c r="FA444" s="13"/>
      <c r="FB444" s="13"/>
      <c r="FC444" s="13"/>
      <c r="FD444" s="13"/>
      <c r="FE444" s="13"/>
      <c r="FF444" s="13"/>
      <c r="FG444" s="13"/>
      <c r="FH444" s="13"/>
      <c r="FI444" s="13"/>
      <c r="FJ444" s="13"/>
      <c r="FK444" s="13"/>
      <c r="FL444" s="13"/>
      <c r="FM444" s="13"/>
      <c r="FN444" s="13"/>
      <c r="FO444" s="13"/>
      <c r="FP444" s="13"/>
      <c r="FQ444" s="13"/>
      <c r="FR444" s="13"/>
      <c r="FS444" s="13"/>
      <c r="FT444" s="13"/>
      <c r="FU444" s="13"/>
      <c r="FV444" s="13"/>
      <c r="FW444" s="13"/>
      <c r="FX444" s="13"/>
      <c r="FY444" s="13"/>
      <c r="FZ444" s="13"/>
      <c r="GA444" s="13"/>
      <c r="GB444" s="13"/>
      <c r="GC444" s="13"/>
      <c r="GD444" s="13"/>
      <c r="GE444" s="13"/>
      <c r="GF444" s="13"/>
      <c r="GG444" s="13"/>
      <c r="GH444" s="30">
        <f t="shared" si="1015"/>
        <v>1</v>
      </c>
    </row>
    <row r="445" spans="1:190">
      <c r="A445" s="2">
        <f>'database including 834 studies'!A445</f>
        <v>444</v>
      </c>
      <c r="B445" s="2">
        <f>'database including 834 studies'!J445</f>
        <v>1</v>
      </c>
      <c r="C445" s="2">
        <f>'database including 834 studies'!K445</f>
        <v>2</v>
      </c>
      <c r="D445" s="2">
        <f>'database including 834 studies'!L445</f>
        <v>0</v>
      </c>
      <c r="E445" s="2">
        <f>'database including 834 studies'!M445</f>
        <v>0</v>
      </c>
      <c r="F445" s="2">
        <f>'database including 834 studies'!N445</f>
        <v>1</v>
      </c>
      <c r="G445" s="2">
        <f>'database including 834 studies'!O445</f>
        <v>0</v>
      </c>
      <c r="H445" s="2">
        <f>'database including 834 studies'!P445</f>
        <v>0</v>
      </c>
      <c r="I445" s="2">
        <f>'database including 834 studies'!Q445</f>
        <v>1</v>
      </c>
      <c r="J445" s="2">
        <f>'database including 834 studies'!R445</f>
        <v>2021</v>
      </c>
      <c r="V445" s="13">
        <f t="shared" si="931"/>
        <v>0</v>
      </c>
      <c r="W445" s="13">
        <f t="shared" si="932"/>
        <v>0</v>
      </c>
      <c r="X445" s="13">
        <f t="shared" si="933"/>
        <v>0</v>
      </c>
      <c r="Y445" s="13">
        <f t="shared" si="934"/>
        <v>0</v>
      </c>
      <c r="Z445" s="13">
        <f t="shared" si="935"/>
        <v>0</v>
      </c>
      <c r="AA445" s="13">
        <f t="shared" si="936"/>
        <v>0</v>
      </c>
      <c r="AB445" s="13">
        <f t="shared" si="937"/>
        <v>0</v>
      </c>
      <c r="AC445" s="13">
        <f t="shared" si="938"/>
        <v>0</v>
      </c>
      <c r="AD445" s="13">
        <f t="shared" si="939"/>
        <v>0</v>
      </c>
      <c r="AE445" s="13">
        <f t="shared" si="940"/>
        <v>0</v>
      </c>
      <c r="AF445" s="13">
        <f t="shared" si="941"/>
        <v>0</v>
      </c>
      <c r="AG445" s="13">
        <f t="shared" si="942"/>
        <v>0</v>
      </c>
      <c r="AH445" s="13">
        <f t="shared" si="943"/>
        <v>0</v>
      </c>
      <c r="AI445" s="13">
        <f t="shared" si="944"/>
        <v>0</v>
      </c>
      <c r="AJ445" s="13">
        <f t="shared" si="945"/>
        <v>0</v>
      </c>
      <c r="AK445" s="13">
        <f t="shared" si="946"/>
        <v>0</v>
      </c>
      <c r="AL445" s="13">
        <f t="shared" si="947"/>
        <v>0</v>
      </c>
      <c r="AM445" s="13">
        <f t="shared" si="948"/>
        <v>0</v>
      </c>
      <c r="AN445" s="13">
        <f t="shared" si="949"/>
        <v>0</v>
      </c>
      <c r="AO445" s="13">
        <f t="shared" si="950"/>
        <v>0</v>
      </c>
      <c r="AP445" s="13">
        <f t="shared" si="951"/>
        <v>0</v>
      </c>
      <c r="AQ445" s="13">
        <f t="shared" si="952"/>
        <v>0</v>
      </c>
      <c r="AR445" s="13">
        <f t="shared" si="953"/>
        <v>0</v>
      </c>
      <c r="AS445" s="13">
        <f t="shared" si="954"/>
        <v>0</v>
      </c>
      <c r="AT445" s="13">
        <f t="shared" si="955"/>
        <v>0</v>
      </c>
      <c r="AU445" s="13">
        <f t="shared" si="956"/>
        <v>0</v>
      </c>
      <c r="AV445" s="13">
        <f t="shared" si="957"/>
        <v>0</v>
      </c>
      <c r="AW445" s="13">
        <f t="shared" si="958"/>
        <v>0</v>
      </c>
      <c r="AX445" s="13">
        <f t="shared" si="959"/>
        <v>0</v>
      </c>
      <c r="AY445" s="13">
        <f t="shared" si="960"/>
        <v>0</v>
      </c>
      <c r="AZ445" s="13">
        <f t="shared" si="961"/>
        <v>0</v>
      </c>
      <c r="BA445" s="13">
        <f t="shared" si="962"/>
        <v>0</v>
      </c>
      <c r="BB445" s="13">
        <f t="shared" si="963"/>
        <v>0</v>
      </c>
      <c r="BC445" s="13">
        <f t="shared" si="964"/>
        <v>0</v>
      </c>
      <c r="BD445" s="13">
        <f t="shared" si="965"/>
        <v>1</v>
      </c>
      <c r="BE445" s="13">
        <f t="shared" si="966"/>
        <v>0</v>
      </c>
      <c r="BF445" s="13">
        <f t="shared" si="967"/>
        <v>0</v>
      </c>
      <c r="BG445" s="13">
        <f t="shared" si="968"/>
        <v>0</v>
      </c>
      <c r="BH445" s="13">
        <f t="shared" si="969"/>
        <v>0</v>
      </c>
      <c r="BI445" s="13">
        <f t="shared" si="970"/>
        <v>0</v>
      </c>
      <c r="BJ445" s="13">
        <f t="shared" si="971"/>
        <v>0</v>
      </c>
      <c r="BK445" s="13">
        <f t="shared" si="972"/>
        <v>0</v>
      </c>
      <c r="BL445" s="13">
        <f t="shared" si="973"/>
        <v>0</v>
      </c>
      <c r="BM445" s="13">
        <f t="shared" si="974"/>
        <v>0</v>
      </c>
      <c r="BN445" s="13">
        <f t="shared" si="975"/>
        <v>0</v>
      </c>
      <c r="BO445" s="13">
        <f t="shared" si="976"/>
        <v>0</v>
      </c>
      <c r="BP445" s="13">
        <f t="shared" si="977"/>
        <v>0</v>
      </c>
      <c r="BQ445" s="13">
        <f t="shared" si="978"/>
        <v>0</v>
      </c>
      <c r="BR445" s="13">
        <f t="shared" si="979"/>
        <v>0</v>
      </c>
      <c r="BS445" s="13">
        <f t="shared" si="980"/>
        <v>0</v>
      </c>
      <c r="BT445" s="13">
        <f t="shared" si="981"/>
        <v>0</v>
      </c>
      <c r="BU445" s="13">
        <f t="shared" si="982"/>
        <v>0</v>
      </c>
      <c r="BV445" s="13">
        <f t="shared" si="983"/>
        <v>0</v>
      </c>
      <c r="BW445" s="13">
        <f t="shared" si="984"/>
        <v>0</v>
      </c>
      <c r="BX445" s="13">
        <f t="shared" si="985"/>
        <v>0</v>
      </c>
      <c r="BY445" s="13">
        <f t="shared" si="986"/>
        <v>0</v>
      </c>
      <c r="BZ445" s="13">
        <f t="shared" si="987"/>
        <v>0</v>
      </c>
      <c r="CA445" s="13">
        <f t="shared" si="988"/>
        <v>0</v>
      </c>
      <c r="CB445" s="13">
        <f t="shared" si="989"/>
        <v>0</v>
      </c>
      <c r="CC445" s="13">
        <f t="shared" si="990"/>
        <v>0</v>
      </c>
      <c r="CD445" s="13">
        <f t="shared" si="991"/>
        <v>0</v>
      </c>
      <c r="CE445" s="13">
        <f t="shared" si="992"/>
        <v>0</v>
      </c>
      <c r="CF445" s="13">
        <f t="shared" si="993"/>
        <v>0</v>
      </c>
      <c r="CG445" s="13">
        <f t="shared" si="994"/>
        <v>0</v>
      </c>
      <c r="CH445" s="13">
        <f t="shared" si="995"/>
        <v>0</v>
      </c>
      <c r="CI445" s="13">
        <f t="shared" si="996"/>
        <v>0</v>
      </c>
      <c r="CJ445" s="13">
        <f t="shared" si="997"/>
        <v>0</v>
      </c>
      <c r="CK445" s="13">
        <f t="shared" si="998"/>
        <v>0</v>
      </c>
      <c r="CL445" s="13">
        <f t="shared" si="999"/>
        <v>0</v>
      </c>
      <c r="CM445" s="13">
        <f t="shared" si="1000"/>
        <v>0</v>
      </c>
      <c r="CN445" s="13">
        <f t="shared" si="1001"/>
        <v>0</v>
      </c>
      <c r="CO445" s="13">
        <f t="shared" si="1002"/>
        <v>0</v>
      </c>
      <c r="CP445" s="13">
        <f t="shared" si="1003"/>
        <v>0</v>
      </c>
      <c r="CQ445" s="13">
        <f t="shared" si="1004"/>
        <v>0</v>
      </c>
      <c r="CR445" s="13">
        <f t="shared" si="1005"/>
        <v>0</v>
      </c>
      <c r="CS445" s="13">
        <f t="shared" si="1006"/>
        <v>0</v>
      </c>
      <c r="CT445" s="13">
        <f t="shared" si="1007"/>
        <v>0</v>
      </c>
      <c r="CU445" s="13">
        <f t="shared" si="1008"/>
        <v>0</v>
      </c>
      <c r="CV445" s="13">
        <f t="shared" si="1009"/>
        <v>0</v>
      </c>
      <c r="CW445" s="13">
        <f t="shared" si="1010"/>
        <v>0</v>
      </c>
      <c r="CX445" s="13">
        <f t="shared" si="1011"/>
        <v>0</v>
      </c>
      <c r="CY445" s="13">
        <f t="shared" si="1012"/>
        <v>0</v>
      </c>
      <c r="CZ445" s="13">
        <f t="shared" si="1013"/>
        <v>0</v>
      </c>
      <c r="DA445" s="13">
        <f t="shared" si="1014"/>
        <v>0</v>
      </c>
      <c r="DB445" s="13"/>
      <c r="DC445" s="13"/>
      <c r="DD445" s="13"/>
      <c r="DE445" s="13"/>
      <c r="DF445" s="13"/>
      <c r="DG445" s="13"/>
      <c r="DH445" s="13"/>
      <c r="DI445" s="13"/>
      <c r="DJ445" s="13"/>
      <c r="DK445" s="13"/>
      <c r="DL445" s="13"/>
      <c r="DM445" s="13"/>
      <c r="DN445" s="13"/>
      <c r="DO445" s="13"/>
      <c r="DP445" s="13"/>
      <c r="DQ445" s="13"/>
      <c r="DR445" s="13"/>
      <c r="DS445" s="13"/>
      <c r="DT445" s="13"/>
      <c r="DU445" s="13"/>
      <c r="DV445" s="13"/>
      <c r="DW445" s="13"/>
      <c r="DX445" s="13"/>
      <c r="DY445" s="13"/>
      <c r="DZ445" s="13"/>
      <c r="EA445" s="13"/>
      <c r="EB445" s="13"/>
      <c r="EC445" s="13"/>
      <c r="ED445" s="13"/>
      <c r="EE445" s="13"/>
      <c r="EF445" s="13"/>
      <c r="EG445" s="13"/>
      <c r="EH445" s="13"/>
      <c r="EI445" s="13"/>
      <c r="EJ445" s="13"/>
      <c r="EK445" s="13"/>
      <c r="EL445" s="13"/>
      <c r="EM445" s="13"/>
      <c r="EN445" s="13"/>
      <c r="EO445" s="13"/>
      <c r="EP445" s="13"/>
      <c r="EQ445" s="13"/>
      <c r="ER445" s="13"/>
      <c r="ES445" s="13"/>
      <c r="ET445" s="13"/>
      <c r="EU445" s="13"/>
      <c r="EV445" s="13"/>
      <c r="EW445" s="13"/>
      <c r="EX445" s="13"/>
      <c r="EY445" s="13"/>
      <c r="EZ445" s="13"/>
      <c r="FA445" s="13"/>
      <c r="FB445" s="13"/>
      <c r="FC445" s="13"/>
      <c r="FD445" s="13"/>
      <c r="FE445" s="13"/>
      <c r="FF445" s="13"/>
      <c r="FG445" s="13"/>
      <c r="FH445" s="13"/>
      <c r="FI445" s="13"/>
      <c r="FJ445" s="13"/>
      <c r="FK445" s="13"/>
      <c r="FL445" s="13"/>
      <c r="FM445" s="13"/>
      <c r="FN445" s="13"/>
      <c r="FO445" s="13"/>
      <c r="FP445" s="13"/>
      <c r="FQ445" s="13"/>
      <c r="FR445" s="13"/>
      <c r="FS445" s="13"/>
      <c r="FT445" s="13"/>
      <c r="FU445" s="13"/>
      <c r="FV445" s="13"/>
      <c r="FW445" s="13"/>
      <c r="FX445" s="13"/>
      <c r="FY445" s="13"/>
      <c r="FZ445" s="13"/>
      <c r="GA445" s="13"/>
      <c r="GB445" s="13"/>
      <c r="GC445" s="13"/>
      <c r="GD445" s="13"/>
      <c r="GE445" s="13"/>
      <c r="GF445" s="13"/>
      <c r="GG445" s="13"/>
      <c r="GH445" s="30">
        <f t="shared" si="1015"/>
        <v>1</v>
      </c>
    </row>
    <row r="446" spans="1:190">
      <c r="A446" s="2">
        <f>'database including 834 studies'!A446</f>
        <v>445</v>
      </c>
      <c r="B446" s="2">
        <f>'database including 834 studies'!J446</f>
        <v>1</v>
      </c>
      <c r="C446" s="2">
        <f>'database including 834 studies'!K446</f>
        <v>2</v>
      </c>
      <c r="D446" s="2">
        <f>'database including 834 studies'!L446</f>
        <v>1</v>
      </c>
      <c r="E446" s="2">
        <f>'database including 834 studies'!M446</f>
        <v>1</v>
      </c>
      <c r="F446" s="2">
        <f>'database including 834 studies'!N446</f>
        <v>0</v>
      </c>
      <c r="G446" s="2">
        <f>'database including 834 studies'!O446</f>
        <v>0</v>
      </c>
      <c r="H446" s="2">
        <f>'database including 834 studies'!P446</f>
        <v>0</v>
      </c>
      <c r="I446" s="2">
        <f>'database including 834 studies'!Q446</f>
        <v>0</v>
      </c>
      <c r="J446" s="2">
        <f>'database including 834 studies'!R446</f>
        <v>2021</v>
      </c>
      <c r="V446" s="13">
        <f t="shared" si="931"/>
        <v>0</v>
      </c>
      <c r="W446" s="13">
        <f t="shared" si="932"/>
        <v>0</v>
      </c>
      <c r="X446" s="13">
        <f t="shared" si="933"/>
        <v>0</v>
      </c>
      <c r="Y446" s="13">
        <f t="shared" si="934"/>
        <v>0</v>
      </c>
      <c r="Z446" s="13">
        <f t="shared" si="935"/>
        <v>0</v>
      </c>
      <c r="AA446" s="13">
        <f t="shared" si="936"/>
        <v>0</v>
      </c>
      <c r="AB446" s="13">
        <f t="shared" si="937"/>
        <v>0</v>
      </c>
      <c r="AC446" s="13">
        <f t="shared" si="938"/>
        <v>0</v>
      </c>
      <c r="AD446" s="13">
        <f t="shared" si="939"/>
        <v>0</v>
      </c>
      <c r="AE446" s="13">
        <f t="shared" si="940"/>
        <v>0</v>
      </c>
      <c r="AF446" s="13">
        <f t="shared" si="941"/>
        <v>0</v>
      </c>
      <c r="AG446" s="13">
        <f t="shared" si="942"/>
        <v>0</v>
      </c>
      <c r="AH446" s="13">
        <f t="shared" si="943"/>
        <v>0</v>
      </c>
      <c r="AI446" s="13">
        <f t="shared" si="944"/>
        <v>0</v>
      </c>
      <c r="AJ446" s="13">
        <f t="shared" si="945"/>
        <v>0</v>
      </c>
      <c r="AK446" s="13">
        <f t="shared" si="946"/>
        <v>0</v>
      </c>
      <c r="AL446" s="13">
        <f t="shared" si="947"/>
        <v>0</v>
      </c>
      <c r="AM446" s="13">
        <f t="shared" si="948"/>
        <v>0</v>
      </c>
      <c r="AN446" s="13">
        <f t="shared" si="949"/>
        <v>0</v>
      </c>
      <c r="AO446" s="13">
        <f t="shared" si="950"/>
        <v>0</v>
      </c>
      <c r="AP446" s="13">
        <f t="shared" si="951"/>
        <v>0</v>
      </c>
      <c r="AQ446" s="13">
        <f t="shared" si="952"/>
        <v>0</v>
      </c>
      <c r="AR446" s="13">
        <f t="shared" si="953"/>
        <v>0</v>
      </c>
      <c r="AS446" s="13">
        <f t="shared" si="954"/>
        <v>0</v>
      </c>
      <c r="AT446" s="13">
        <f t="shared" si="955"/>
        <v>0</v>
      </c>
      <c r="AU446" s="13">
        <f t="shared" si="956"/>
        <v>0</v>
      </c>
      <c r="AV446" s="13">
        <f t="shared" si="957"/>
        <v>0</v>
      </c>
      <c r="AW446" s="13">
        <f t="shared" si="958"/>
        <v>0</v>
      </c>
      <c r="AX446" s="13">
        <f t="shared" si="959"/>
        <v>0</v>
      </c>
      <c r="AY446" s="13">
        <f t="shared" si="960"/>
        <v>0</v>
      </c>
      <c r="AZ446" s="13">
        <f t="shared" si="961"/>
        <v>0</v>
      </c>
      <c r="BA446" s="13">
        <f t="shared" si="962"/>
        <v>0</v>
      </c>
      <c r="BB446" s="13">
        <f t="shared" si="963"/>
        <v>0</v>
      </c>
      <c r="BC446" s="13">
        <f t="shared" si="964"/>
        <v>0</v>
      </c>
      <c r="BD446" s="13">
        <f t="shared" si="965"/>
        <v>1</v>
      </c>
      <c r="BE446" s="13">
        <f t="shared" si="966"/>
        <v>0</v>
      </c>
      <c r="BF446" s="13">
        <f t="shared" si="967"/>
        <v>0</v>
      </c>
      <c r="BG446" s="13">
        <f t="shared" si="968"/>
        <v>0</v>
      </c>
      <c r="BH446" s="13">
        <f t="shared" si="969"/>
        <v>0</v>
      </c>
      <c r="BI446" s="13">
        <f t="shared" si="970"/>
        <v>0</v>
      </c>
      <c r="BJ446" s="13">
        <f t="shared" si="971"/>
        <v>0</v>
      </c>
      <c r="BK446" s="13">
        <f t="shared" si="972"/>
        <v>0</v>
      </c>
      <c r="BL446" s="13">
        <f t="shared" si="973"/>
        <v>0</v>
      </c>
      <c r="BM446" s="13">
        <f t="shared" si="974"/>
        <v>0</v>
      </c>
      <c r="BN446" s="13">
        <f t="shared" si="975"/>
        <v>0</v>
      </c>
      <c r="BO446" s="13">
        <f t="shared" si="976"/>
        <v>0</v>
      </c>
      <c r="BP446" s="13">
        <f t="shared" si="977"/>
        <v>0</v>
      </c>
      <c r="BQ446" s="13">
        <f t="shared" si="978"/>
        <v>0</v>
      </c>
      <c r="BR446" s="13">
        <f t="shared" si="979"/>
        <v>0</v>
      </c>
      <c r="BS446" s="13">
        <f t="shared" si="980"/>
        <v>0</v>
      </c>
      <c r="BT446" s="13">
        <f t="shared" si="981"/>
        <v>0</v>
      </c>
      <c r="BU446" s="13">
        <f t="shared" si="982"/>
        <v>0</v>
      </c>
      <c r="BV446" s="13">
        <f t="shared" si="983"/>
        <v>0</v>
      </c>
      <c r="BW446" s="13">
        <f t="shared" si="984"/>
        <v>0</v>
      </c>
      <c r="BX446" s="13">
        <f t="shared" si="985"/>
        <v>0</v>
      </c>
      <c r="BY446" s="13">
        <f t="shared" si="986"/>
        <v>0</v>
      </c>
      <c r="BZ446" s="13">
        <f t="shared" si="987"/>
        <v>0</v>
      </c>
      <c r="CA446" s="13">
        <f t="shared" si="988"/>
        <v>0</v>
      </c>
      <c r="CB446" s="13">
        <f t="shared" si="989"/>
        <v>0</v>
      </c>
      <c r="CC446" s="13">
        <f t="shared" si="990"/>
        <v>0</v>
      </c>
      <c r="CD446" s="13">
        <f t="shared" si="991"/>
        <v>0</v>
      </c>
      <c r="CE446" s="13">
        <f t="shared" si="992"/>
        <v>0</v>
      </c>
      <c r="CF446" s="13">
        <f t="shared" si="993"/>
        <v>0</v>
      </c>
      <c r="CG446" s="13">
        <f t="shared" si="994"/>
        <v>0</v>
      </c>
      <c r="CH446" s="13">
        <f t="shared" si="995"/>
        <v>0</v>
      </c>
      <c r="CI446" s="13">
        <f t="shared" si="996"/>
        <v>0</v>
      </c>
      <c r="CJ446" s="13">
        <f t="shared" si="997"/>
        <v>0</v>
      </c>
      <c r="CK446" s="13">
        <f t="shared" si="998"/>
        <v>0</v>
      </c>
      <c r="CL446" s="13">
        <f t="shared" si="999"/>
        <v>0</v>
      </c>
      <c r="CM446" s="13">
        <f t="shared" si="1000"/>
        <v>0</v>
      </c>
      <c r="CN446" s="13">
        <f t="shared" si="1001"/>
        <v>0</v>
      </c>
      <c r="CO446" s="13">
        <f t="shared" si="1002"/>
        <v>0</v>
      </c>
      <c r="CP446" s="13">
        <f t="shared" si="1003"/>
        <v>0</v>
      </c>
      <c r="CQ446" s="13">
        <f t="shared" si="1004"/>
        <v>0</v>
      </c>
      <c r="CR446" s="13">
        <f t="shared" si="1005"/>
        <v>0</v>
      </c>
      <c r="CS446" s="13">
        <f t="shared" si="1006"/>
        <v>0</v>
      </c>
      <c r="CT446" s="13">
        <f t="shared" si="1007"/>
        <v>0</v>
      </c>
      <c r="CU446" s="13">
        <f t="shared" si="1008"/>
        <v>0</v>
      </c>
      <c r="CV446" s="13">
        <f t="shared" si="1009"/>
        <v>0</v>
      </c>
      <c r="CW446" s="13">
        <f t="shared" si="1010"/>
        <v>0</v>
      </c>
      <c r="CX446" s="13">
        <f t="shared" si="1011"/>
        <v>0</v>
      </c>
      <c r="CY446" s="13">
        <f t="shared" si="1012"/>
        <v>0</v>
      </c>
      <c r="CZ446" s="13">
        <f t="shared" si="1013"/>
        <v>0</v>
      </c>
      <c r="DA446" s="13">
        <f t="shared" si="1014"/>
        <v>0</v>
      </c>
      <c r="DB446" s="13"/>
      <c r="DC446" s="13"/>
      <c r="DD446" s="13"/>
      <c r="DE446" s="13"/>
      <c r="DF446" s="13"/>
      <c r="DG446" s="13"/>
      <c r="DH446" s="13"/>
      <c r="DI446" s="13"/>
      <c r="DJ446" s="13"/>
      <c r="DK446" s="13"/>
      <c r="DL446" s="13"/>
      <c r="DM446" s="13"/>
      <c r="DN446" s="13"/>
      <c r="DO446" s="13"/>
      <c r="DP446" s="13"/>
      <c r="DQ446" s="13"/>
      <c r="DR446" s="13"/>
      <c r="DS446" s="13"/>
      <c r="DT446" s="13"/>
      <c r="DU446" s="13"/>
      <c r="DV446" s="13"/>
      <c r="DW446" s="13"/>
      <c r="DX446" s="13"/>
      <c r="DY446" s="13"/>
      <c r="DZ446" s="13"/>
      <c r="EA446" s="13"/>
      <c r="EB446" s="13"/>
      <c r="EC446" s="13"/>
      <c r="ED446" s="13"/>
      <c r="EE446" s="13"/>
      <c r="EF446" s="13"/>
      <c r="EG446" s="13"/>
      <c r="EH446" s="13"/>
      <c r="EI446" s="13"/>
      <c r="EJ446" s="13"/>
      <c r="EK446" s="13"/>
      <c r="EL446" s="13"/>
      <c r="EM446" s="13"/>
      <c r="EN446" s="13"/>
      <c r="EO446" s="13"/>
      <c r="EP446" s="13"/>
      <c r="EQ446" s="13"/>
      <c r="ER446" s="13"/>
      <c r="ES446" s="13"/>
      <c r="ET446" s="13"/>
      <c r="EU446" s="13"/>
      <c r="EV446" s="13"/>
      <c r="EW446" s="13"/>
      <c r="EX446" s="13"/>
      <c r="EY446" s="13"/>
      <c r="EZ446" s="13"/>
      <c r="FA446" s="13"/>
      <c r="FB446" s="13"/>
      <c r="FC446" s="13"/>
      <c r="FD446" s="13"/>
      <c r="FE446" s="13"/>
      <c r="FF446" s="13"/>
      <c r="FG446" s="13"/>
      <c r="FH446" s="13"/>
      <c r="FI446" s="13"/>
      <c r="FJ446" s="13"/>
      <c r="FK446" s="13"/>
      <c r="FL446" s="13"/>
      <c r="FM446" s="13"/>
      <c r="FN446" s="13"/>
      <c r="FO446" s="13"/>
      <c r="FP446" s="13"/>
      <c r="FQ446" s="13"/>
      <c r="FR446" s="13"/>
      <c r="FS446" s="13"/>
      <c r="FT446" s="13"/>
      <c r="FU446" s="13"/>
      <c r="FV446" s="13"/>
      <c r="FW446" s="13"/>
      <c r="FX446" s="13"/>
      <c r="FY446" s="13"/>
      <c r="FZ446" s="13"/>
      <c r="GA446" s="13"/>
      <c r="GB446" s="13"/>
      <c r="GC446" s="13"/>
      <c r="GD446" s="13"/>
      <c r="GE446" s="13"/>
      <c r="GF446" s="13"/>
      <c r="GG446" s="13"/>
      <c r="GH446" s="30">
        <f t="shared" si="1015"/>
        <v>1</v>
      </c>
    </row>
    <row r="447" spans="1:190">
      <c r="A447" s="2">
        <f>'database including 834 studies'!A447</f>
        <v>446</v>
      </c>
      <c r="B447" s="2">
        <f>'database including 834 studies'!J447</f>
        <v>1</v>
      </c>
      <c r="C447" s="2">
        <f>'database including 834 studies'!K447</f>
        <v>2</v>
      </c>
      <c r="D447" s="2">
        <f>'database including 834 studies'!L447</f>
        <v>1</v>
      </c>
      <c r="E447" s="2">
        <f>'database including 834 studies'!M447</f>
        <v>1</v>
      </c>
      <c r="F447" s="2">
        <f>'database including 834 studies'!N447</f>
        <v>0</v>
      </c>
      <c r="G447" s="2">
        <f>'database including 834 studies'!O447</f>
        <v>0</v>
      </c>
      <c r="H447" s="2">
        <f>'database including 834 studies'!P447</f>
        <v>0</v>
      </c>
      <c r="I447" s="2">
        <f>'database including 834 studies'!Q447</f>
        <v>0</v>
      </c>
      <c r="J447" s="2">
        <f>'database including 834 studies'!R447</f>
        <v>2021</v>
      </c>
      <c r="V447" s="13">
        <f t="shared" si="931"/>
        <v>0</v>
      </c>
      <c r="W447" s="13">
        <f t="shared" si="932"/>
        <v>0</v>
      </c>
      <c r="X447" s="13">
        <f t="shared" si="933"/>
        <v>0</v>
      </c>
      <c r="Y447" s="13">
        <f t="shared" si="934"/>
        <v>0</v>
      </c>
      <c r="Z447" s="13">
        <f t="shared" si="935"/>
        <v>0</v>
      </c>
      <c r="AA447" s="13">
        <f t="shared" si="936"/>
        <v>0</v>
      </c>
      <c r="AB447" s="13">
        <f t="shared" si="937"/>
        <v>0</v>
      </c>
      <c r="AC447" s="13">
        <f t="shared" si="938"/>
        <v>0</v>
      </c>
      <c r="AD447" s="13">
        <f t="shared" si="939"/>
        <v>0</v>
      </c>
      <c r="AE447" s="13">
        <f t="shared" si="940"/>
        <v>0</v>
      </c>
      <c r="AF447" s="13">
        <f t="shared" si="941"/>
        <v>0</v>
      </c>
      <c r="AG447" s="13">
        <f t="shared" si="942"/>
        <v>0</v>
      </c>
      <c r="AH447" s="13">
        <f t="shared" si="943"/>
        <v>0</v>
      </c>
      <c r="AI447" s="13">
        <f t="shared" si="944"/>
        <v>0</v>
      </c>
      <c r="AJ447" s="13">
        <f t="shared" si="945"/>
        <v>0</v>
      </c>
      <c r="AK447" s="13">
        <f t="shared" si="946"/>
        <v>0</v>
      </c>
      <c r="AL447" s="13">
        <f t="shared" si="947"/>
        <v>0</v>
      </c>
      <c r="AM447" s="13">
        <f t="shared" si="948"/>
        <v>0</v>
      </c>
      <c r="AN447" s="13">
        <f t="shared" si="949"/>
        <v>0</v>
      </c>
      <c r="AO447" s="13">
        <f t="shared" si="950"/>
        <v>0</v>
      </c>
      <c r="AP447" s="13">
        <f t="shared" si="951"/>
        <v>0</v>
      </c>
      <c r="AQ447" s="13">
        <f t="shared" si="952"/>
        <v>0</v>
      </c>
      <c r="AR447" s="13">
        <f t="shared" si="953"/>
        <v>0</v>
      </c>
      <c r="AS447" s="13">
        <f t="shared" si="954"/>
        <v>0</v>
      </c>
      <c r="AT447" s="13">
        <f t="shared" si="955"/>
        <v>0</v>
      </c>
      <c r="AU447" s="13">
        <f t="shared" si="956"/>
        <v>0</v>
      </c>
      <c r="AV447" s="13">
        <f t="shared" si="957"/>
        <v>0</v>
      </c>
      <c r="AW447" s="13">
        <f t="shared" si="958"/>
        <v>0</v>
      </c>
      <c r="AX447" s="13">
        <f t="shared" si="959"/>
        <v>0</v>
      </c>
      <c r="AY447" s="13">
        <f t="shared" si="960"/>
        <v>0</v>
      </c>
      <c r="AZ447" s="13">
        <f t="shared" si="961"/>
        <v>0</v>
      </c>
      <c r="BA447" s="13">
        <f t="shared" si="962"/>
        <v>0</v>
      </c>
      <c r="BB447" s="13">
        <f t="shared" si="963"/>
        <v>0</v>
      </c>
      <c r="BC447" s="13">
        <f t="shared" si="964"/>
        <v>0</v>
      </c>
      <c r="BD447" s="13">
        <f t="shared" si="965"/>
        <v>1</v>
      </c>
      <c r="BE447" s="13">
        <f t="shared" si="966"/>
        <v>0</v>
      </c>
      <c r="BF447" s="13">
        <f t="shared" si="967"/>
        <v>0</v>
      </c>
      <c r="BG447" s="13">
        <f t="shared" si="968"/>
        <v>0</v>
      </c>
      <c r="BH447" s="13">
        <f t="shared" si="969"/>
        <v>0</v>
      </c>
      <c r="BI447" s="13">
        <f t="shared" si="970"/>
        <v>0</v>
      </c>
      <c r="BJ447" s="13">
        <f t="shared" si="971"/>
        <v>0</v>
      </c>
      <c r="BK447" s="13">
        <f t="shared" si="972"/>
        <v>0</v>
      </c>
      <c r="BL447" s="13">
        <f t="shared" si="973"/>
        <v>0</v>
      </c>
      <c r="BM447" s="13">
        <f t="shared" si="974"/>
        <v>0</v>
      </c>
      <c r="BN447" s="13">
        <f t="shared" si="975"/>
        <v>0</v>
      </c>
      <c r="BO447" s="13">
        <f t="shared" si="976"/>
        <v>0</v>
      </c>
      <c r="BP447" s="13">
        <f t="shared" si="977"/>
        <v>0</v>
      </c>
      <c r="BQ447" s="13">
        <f t="shared" si="978"/>
        <v>0</v>
      </c>
      <c r="BR447" s="13">
        <f t="shared" si="979"/>
        <v>0</v>
      </c>
      <c r="BS447" s="13">
        <f t="shared" si="980"/>
        <v>0</v>
      </c>
      <c r="BT447" s="13">
        <f t="shared" si="981"/>
        <v>0</v>
      </c>
      <c r="BU447" s="13">
        <f t="shared" si="982"/>
        <v>0</v>
      </c>
      <c r="BV447" s="13">
        <f t="shared" si="983"/>
        <v>0</v>
      </c>
      <c r="BW447" s="13">
        <f t="shared" si="984"/>
        <v>0</v>
      </c>
      <c r="BX447" s="13">
        <f t="shared" si="985"/>
        <v>0</v>
      </c>
      <c r="BY447" s="13">
        <f t="shared" si="986"/>
        <v>0</v>
      </c>
      <c r="BZ447" s="13">
        <f t="shared" si="987"/>
        <v>0</v>
      </c>
      <c r="CA447" s="13">
        <f t="shared" si="988"/>
        <v>0</v>
      </c>
      <c r="CB447" s="13">
        <f t="shared" si="989"/>
        <v>0</v>
      </c>
      <c r="CC447" s="13">
        <f t="shared" si="990"/>
        <v>0</v>
      </c>
      <c r="CD447" s="13">
        <f t="shared" si="991"/>
        <v>0</v>
      </c>
      <c r="CE447" s="13">
        <f t="shared" si="992"/>
        <v>0</v>
      </c>
      <c r="CF447" s="13">
        <f t="shared" si="993"/>
        <v>0</v>
      </c>
      <c r="CG447" s="13">
        <f t="shared" si="994"/>
        <v>0</v>
      </c>
      <c r="CH447" s="13">
        <f t="shared" si="995"/>
        <v>0</v>
      </c>
      <c r="CI447" s="13">
        <f t="shared" si="996"/>
        <v>0</v>
      </c>
      <c r="CJ447" s="13">
        <f t="shared" si="997"/>
        <v>0</v>
      </c>
      <c r="CK447" s="13">
        <f t="shared" si="998"/>
        <v>0</v>
      </c>
      <c r="CL447" s="13">
        <f t="shared" si="999"/>
        <v>0</v>
      </c>
      <c r="CM447" s="13">
        <f t="shared" si="1000"/>
        <v>0</v>
      </c>
      <c r="CN447" s="13">
        <f t="shared" si="1001"/>
        <v>0</v>
      </c>
      <c r="CO447" s="13">
        <f t="shared" si="1002"/>
        <v>0</v>
      </c>
      <c r="CP447" s="13">
        <f t="shared" si="1003"/>
        <v>0</v>
      </c>
      <c r="CQ447" s="13">
        <f t="shared" si="1004"/>
        <v>0</v>
      </c>
      <c r="CR447" s="13">
        <f t="shared" si="1005"/>
        <v>0</v>
      </c>
      <c r="CS447" s="13">
        <f t="shared" si="1006"/>
        <v>0</v>
      </c>
      <c r="CT447" s="13">
        <f t="shared" si="1007"/>
        <v>0</v>
      </c>
      <c r="CU447" s="13">
        <f t="shared" si="1008"/>
        <v>0</v>
      </c>
      <c r="CV447" s="13">
        <f t="shared" si="1009"/>
        <v>0</v>
      </c>
      <c r="CW447" s="13">
        <f t="shared" si="1010"/>
        <v>0</v>
      </c>
      <c r="CX447" s="13">
        <f t="shared" si="1011"/>
        <v>0</v>
      </c>
      <c r="CY447" s="13">
        <f t="shared" si="1012"/>
        <v>0</v>
      </c>
      <c r="CZ447" s="13">
        <f t="shared" si="1013"/>
        <v>0</v>
      </c>
      <c r="DA447" s="13">
        <f t="shared" si="1014"/>
        <v>0</v>
      </c>
      <c r="DB447" s="13"/>
      <c r="DC447" s="13"/>
      <c r="DD447" s="13"/>
      <c r="DE447" s="13"/>
      <c r="DF447" s="13"/>
      <c r="DG447" s="13"/>
      <c r="DH447" s="13"/>
      <c r="DI447" s="13"/>
      <c r="DJ447" s="13"/>
      <c r="DK447" s="13"/>
      <c r="DL447" s="13"/>
      <c r="DM447" s="13"/>
      <c r="DN447" s="13"/>
      <c r="DO447" s="13"/>
      <c r="DP447" s="13"/>
      <c r="DQ447" s="13"/>
      <c r="DR447" s="13"/>
      <c r="DS447" s="13"/>
      <c r="DT447" s="13"/>
      <c r="DU447" s="13"/>
      <c r="DV447" s="13"/>
      <c r="DW447" s="13"/>
      <c r="DX447" s="13"/>
      <c r="DY447" s="13"/>
      <c r="DZ447" s="13"/>
      <c r="EA447" s="13"/>
      <c r="EB447" s="13"/>
      <c r="EC447" s="13"/>
      <c r="ED447" s="13"/>
      <c r="EE447" s="13"/>
      <c r="EF447" s="13"/>
      <c r="EG447" s="13"/>
      <c r="EH447" s="13"/>
      <c r="EI447" s="13"/>
      <c r="EJ447" s="13"/>
      <c r="EK447" s="13"/>
      <c r="EL447" s="13"/>
      <c r="EM447" s="13"/>
      <c r="EN447" s="13"/>
      <c r="EO447" s="13"/>
      <c r="EP447" s="13"/>
      <c r="EQ447" s="13"/>
      <c r="ER447" s="13"/>
      <c r="ES447" s="13"/>
      <c r="ET447" s="13"/>
      <c r="EU447" s="13"/>
      <c r="EV447" s="13"/>
      <c r="EW447" s="13"/>
      <c r="EX447" s="13"/>
      <c r="EY447" s="13"/>
      <c r="EZ447" s="13"/>
      <c r="FA447" s="13"/>
      <c r="FB447" s="13"/>
      <c r="FC447" s="13"/>
      <c r="FD447" s="13"/>
      <c r="FE447" s="13"/>
      <c r="FF447" s="13"/>
      <c r="FG447" s="13"/>
      <c r="FH447" s="13"/>
      <c r="FI447" s="13"/>
      <c r="FJ447" s="13"/>
      <c r="FK447" s="13"/>
      <c r="FL447" s="13"/>
      <c r="FM447" s="13"/>
      <c r="FN447" s="13"/>
      <c r="FO447" s="13"/>
      <c r="FP447" s="13"/>
      <c r="FQ447" s="13"/>
      <c r="FR447" s="13"/>
      <c r="FS447" s="13"/>
      <c r="FT447" s="13"/>
      <c r="FU447" s="13"/>
      <c r="FV447" s="13"/>
      <c r="FW447" s="13"/>
      <c r="FX447" s="13"/>
      <c r="FY447" s="13"/>
      <c r="FZ447" s="13"/>
      <c r="GA447" s="13"/>
      <c r="GB447" s="13"/>
      <c r="GC447" s="13"/>
      <c r="GD447" s="13"/>
      <c r="GE447" s="13"/>
      <c r="GF447" s="13"/>
      <c r="GG447" s="13"/>
      <c r="GH447" s="30">
        <f t="shared" si="1015"/>
        <v>1</v>
      </c>
    </row>
    <row r="448" spans="1:190">
      <c r="A448" s="2">
        <f>'database including 834 studies'!A448</f>
        <v>447</v>
      </c>
      <c r="B448" s="2">
        <f>'database including 834 studies'!J448</f>
        <v>1</v>
      </c>
      <c r="C448" s="2">
        <f>'database including 834 studies'!K448</f>
        <v>2</v>
      </c>
      <c r="D448" s="2">
        <f>'database including 834 studies'!L448</f>
        <v>0</v>
      </c>
      <c r="E448" s="2">
        <f>'database including 834 studies'!M448</f>
        <v>1</v>
      </c>
      <c r="F448" s="2">
        <f>'database including 834 studies'!N448</f>
        <v>0</v>
      </c>
      <c r="G448" s="2">
        <f>'database including 834 studies'!O448</f>
        <v>1</v>
      </c>
      <c r="H448" s="2">
        <f>'database including 834 studies'!P448</f>
        <v>0</v>
      </c>
      <c r="I448" s="2">
        <f>'database including 834 studies'!Q448</f>
        <v>0</v>
      </c>
      <c r="J448" s="2">
        <f>'database including 834 studies'!R448</f>
        <v>2021</v>
      </c>
      <c r="V448" s="13">
        <f t="shared" si="931"/>
        <v>0</v>
      </c>
      <c r="W448" s="13">
        <f t="shared" si="932"/>
        <v>0</v>
      </c>
      <c r="X448" s="13">
        <f t="shared" si="933"/>
        <v>0</v>
      </c>
      <c r="Y448" s="13">
        <f t="shared" si="934"/>
        <v>0</v>
      </c>
      <c r="Z448" s="13">
        <f t="shared" si="935"/>
        <v>0</v>
      </c>
      <c r="AA448" s="13">
        <f t="shared" si="936"/>
        <v>0</v>
      </c>
      <c r="AB448" s="13">
        <f t="shared" si="937"/>
        <v>0</v>
      </c>
      <c r="AC448" s="13">
        <f t="shared" si="938"/>
        <v>0</v>
      </c>
      <c r="AD448" s="13">
        <f t="shared" si="939"/>
        <v>0</v>
      </c>
      <c r="AE448" s="13">
        <f t="shared" si="940"/>
        <v>0</v>
      </c>
      <c r="AF448" s="13">
        <f t="shared" si="941"/>
        <v>0</v>
      </c>
      <c r="AG448" s="13">
        <f t="shared" si="942"/>
        <v>0</v>
      </c>
      <c r="AH448" s="13">
        <f t="shared" si="943"/>
        <v>0</v>
      </c>
      <c r="AI448" s="13">
        <f t="shared" si="944"/>
        <v>0</v>
      </c>
      <c r="AJ448" s="13">
        <f t="shared" si="945"/>
        <v>0</v>
      </c>
      <c r="AK448" s="13">
        <f t="shared" si="946"/>
        <v>0</v>
      </c>
      <c r="AL448" s="13">
        <f t="shared" si="947"/>
        <v>0</v>
      </c>
      <c r="AM448" s="13">
        <f t="shared" si="948"/>
        <v>0</v>
      </c>
      <c r="AN448" s="13">
        <f t="shared" si="949"/>
        <v>0</v>
      </c>
      <c r="AO448" s="13">
        <f t="shared" si="950"/>
        <v>0</v>
      </c>
      <c r="AP448" s="13">
        <f t="shared" si="951"/>
        <v>0</v>
      </c>
      <c r="AQ448" s="13">
        <f t="shared" si="952"/>
        <v>0</v>
      </c>
      <c r="AR448" s="13">
        <f t="shared" si="953"/>
        <v>0</v>
      </c>
      <c r="AS448" s="13">
        <f t="shared" si="954"/>
        <v>0</v>
      </c>
      <c r="AT448" s="13">
        <f t="shared" si="955"/>
        <v>0</v>
      </c>
      <c r="AU448" s="13">
        <f t="shared" si="956"/>
        <v>0</v>
      </c>
      <c r="AV448" s="13">
        <f t="shared" si="957"/>
        <v>0</v>
      </c>
      <c r="AW448" s="13">
        <f t="shared" si="958"/>
        <v>0</v>
      </c>
      <c r="AX448" s="13">
        <f t="shared" si="959"/>
        <v>0</v>
      </c>
      <c r="AY448" s="13">
        <f t="shared" si="960"/>
        <v>0</v>
      </c>
      <c r="AZ448" s="13">
        <f t="shared" si="961"/>
        <v>0</v>
      </c>
      <c r="BA448" s="13">
        <f t="shared" si="962"/>
        <v>0</v>
      </c>
      <c r="BB448" s="13">
        <f t="shared" si="963"/>
        <v>0</v>
      </c>
      <c r="BC448" s="13">
        <f t="shared" si="964"/>
        <v>0</v>
      </c>
      <c r="BD448" s="13">
        <f t="shared" si="965"/>
        <v>1</v>
      </c>
      <c r="BE448" s="13">
        <f t="shared" si="966"/>
        <v>0</v>
      </c>
      <c r="BF448" s="13">
        <f t="shared" si="967"/>
        <v>0</v>
      </c>
      <c r="BG448" s="13">
        <f t="shared" si="968"/>
        <v>0</v>
      </c>
      <c r="BH448" s="13">
        <f t="shared" si="969"/>
        <v>0</v>
      </c>
      <c r="BI448" s="13">
        <f t="shared" si="970"/>
        <v>0</v>
      </c>
      <c r="BJ448" s="13">
        <f t="shared" si="971"/>
        <v>0</v>
      </c>
      <c r="BK448" s="13">
        <f t="shared" si="972"/>
        <v>0</v>
      </c>
      <c r="BL448" s="13">
        <f t="shared" si="973"/>
        <v>0</v>
      </c>
      <c r="BM448" s="13">
        <f t="shared" si="974"/>
        <v>0</v>
      </c>
      <c r="BN448" s="13">
        <f t="shared" si="975"/>
        <v>0</v>
      </c>
      <c r="BO448" s="13">
        <f t="shared" si="976"/>
        <v>0</v>
      </c>
      <c r="BP448" s="13">
        <f t="shared" si="977"/>
        <v>0</v>
      </c>
      <c r="BQ448" s="13">
        <f t="shared" si="978"/>
        <v>0</v>
      </c>
      <c r="BR448" s="13">
        <f t="shared" si="979"/>
        <v>0</v>
      </c>
      <c r="BS448" s="13">
        <f t="shared" si="980"/>
        <v>0</v>
      </c>
      <c r="BT448" s="13">
        <f t="shared" si="981"/>
        <v>0</v>
      </c>
      <c r="BU448" s="13">
        <f t="shared" si="982"/>
        <v>0</v>
      </c>
      <c r="BV448" s="13">
        <f t="shared" si="983"/>
        <v>0</v>
      </c>
      <c r="BW448" s="13">
        <f t="shared" si="984"/>
        <v>0</v>
      </c>
      <c r="BX448" s="13">
        <f t="shared" si="985"/>
        <v>0</v>
      </c>
      <c r="BY448" s="13">
        <f t="shared" si="986"/>
        <v>0</v>
      </c>
      <c r="BZ448" s="13">
        <f t="shared" si="987"/>
        <v>0</v>
      </c>
      <c r="CA448" s="13">
        <f t="shared" si="988"/>
        <v>0</v>
      </c>
      <c r="CB448" s="13">
        <f t="shared" si="989"/>
        <v>0</v>
      </c>
      <c r="CC448" s="13">
        <f t="shared" si="990"/>
        <v>0</v>
      </c>
      <c r="CD448" s="13">
        <f t="shared" si="991"/>
        <v>0</v>
      </c>
      <c r="CE448" s="13">
        <f t="shared" si="992"/>
        <v>0</v>
      </c>
      <c r="CF448" s="13">
        <f t="shared" si="993"/>
        <v>0</v>
      </c>
      <c r="CG448" s="13">
        <f t="shared" si="994"/>
        <v>0</v>
      </c>
      <c r="CH448" s="13">
        <f t="shared" si="995"/>
        <v>0</v>
      </c>
      <c r="CI448" s="13">
        <f t="shared" si="996"/>
        <v>0</v>
      </c>
      <c r="CJ448" s="13">
        <f t="shared" si="997"/>
        <v>0</v>
      </c>
      <c r="CK448" s="13">
        <f t="shared" si="998"/>
        <v>0</v>
      </c>
      <c r="CL448" s="13">
        <f t="shared" si="999"/>
        <v>0</v>
      </c>
      <c r="CM448" s="13">
        <f t="shared" si="1000"/>
        <v>0</v>
      </c>
      <c r="CN448" s="13">
        <f t="shared" si="1001"/>
        <v>0</v>
      </c>
      <c r="CO448" s="13">
        <f t="shared" si="1002"/>
        <v>0</v>
      </c>
      <c r="CP448" s="13">
        <f t="shared" si="1003"/>
        <v>0</v>
      </c>
      <c r="CQ448" s="13">
        <f t="shared" si="1004"/>
        <v>0</v>
      </c>
      <c r="CR448" s="13">
        <f t="shared" si="1005"/>
        <v>0</v>
      </c>
      <c r="CS448" s="13">
        <f t="shared" si="1006"/>
        <v>0</v>
      </c>
      <c r="CT448" s="13">
        <f t="shared" si="1007"/>
        <v>0</v>
      </c>
      <c r="CU448" s="13">
        <f t="shared" si="1008"/>
        <v>0</v>
      </c>
      <c r="CV448" s="13">
        <f t="shared" si="1009"/>
        <v>0</v>
      </c>
      <c r="CW448" s="13">
        <f t="shared" si="1010"/>
        <v>0</v>
      </c>
      <c r="CX448" s="13">
        <f t="shared" si="1011"/>
        <v>0</v>
      </c>
      <c r="CY448" s="13">
        <f t="shared" si="1012"/>
        <v>0</v>
      </c>
      <c r="CZ448" s="13">
        <f t="shared" si="1013"/>
        <v>0</v>
      </c>
      <c r="DA448" s="13">
        <f t="shared" si="1014"/>
        <v>0</v>
      </c>
      <c r="DB448" s="13"/>
      <c r="DC448" s="13"/>
      <c r="DD448" s="13"/>
      <c r="DE448" s="13"/>
      <c r="DF448" s="13"/>
      <c r="DG448" s="13"/>
      <c r="DH448" s="13"/>
      <c r="DI448" s="13"/>
      <c r="DJ448" s="13"/>
      <c r="DK448" s="13"/>
      <c r="DL448" s="13"/>
      <c r="DM448" s="13"/>
      <c r="DN448" s="13"/>
      <c r="DO448" s="13"/>
      <c r="DP448" s="13"/>
      <c r="DQ448" s="13"/>
      <c r="DR448" s="13"/>
      <c r="DS448" s="13"/>
      <c r="DT448" s="13"/>
      <c r="DU448" s="13"/>
      <c r="DV448" s="13"/>
      <c r="DW448" s="13"/>
      <c r="DX448" s="13"/>
      <c r="DY448" s="13"/>
      <c r="DZ448" s="13"/>
      <c r="EA448" s="13"/>
      <c r="EB448" s="13"/>
      <c r="EC448" s="13"/>
      <c r="ED448" s="13"/>
      <c r="EE448" s="13"/>
      <c r="EF448" s="13"/>
      <c r="EG448" s="13"/>
      <c r="EH448" s="13"/>
      <c r="EI448" s="13"/>
      <c r="EJ448" s="13"/>
      <c r="EK448" s="13"/>
      <c r="EL448" s="13"/>
      <c r="EM448" s="13"/>
      <c r="EN448" s="13"/>
      <c r="EO448" s="13"/>
      <c r="EP448" s="13"/>
      <c r="EQ448" s="13"/>
      <c r="ER448" s="13"/>
      <c r="ES448" s="13"/>
      <c r="ET448" s="13"/>
      <c r="EU448" s="13"/>
      <c r="EV448" s="13"/>
      <c r="EW448" s="13"/>
      <c r="EX448" s="13"/>
      <c r="EY448" s="13"/>
      <c r="EZ448" s="13"/>
      <c r="FA448" s="13"/>
      <c r="FB448" s="13"/>
      <c r="FC448" s="13"/>
      <c r="FD448" s="13"/>
      <c r="FE448" s="13"/>
      <c r="FF448" s="13"/>
      <c r="FG448" s="13"/>
      <c r="FH448" s="13"/>
      <c r="FI448" s="13"/>
      <c r="FJ448" s="13"/>
      <c r="FK448" s="13"/>
      <c r="FL448" s="13"/>
      <c r="FM448" s="13"/>
      <c r="FN448" s="13"/>
      <c r="FO448" s="13"/>
      <c r="FP448" s="13"/>
      <c r="FQ448" s="13"/>
      <c r="FR448" s="13"/>
      <c r="FS448" s="13"/>
      <c r="FT448" s="13"/>
      <c r="FU448" s="13"/>
      <c r="FV448" s="13"/>
      <c r="FW448" s="13"/>
      <c r="FX448" s="13"/>
      <c r="FY448" s="13"/>
      <c r="FZ448" s="13"/>
      <c r="GA448" s="13"/>
      <c r="GB448" s="13"/>
      <c r="GC448" s="13"/>
      <c r="GD448" s="13"/>
      <c r="GE448" s="13"/>
      <c r="GF448" s="13"/>
      <c r="GG448" s="13"/>
      <c r="GH448" s="30">
        <f t="shared" si="1015"/>
        <v>1</v>
      </c>
    </row>
    <row r="449" spans="1:190">
      <c r="A449" s="2">
        <f>'database including 834 studies'!A449</f>
        <v>448</v>
      </c>
      <c r="B449" s="2">
        <f>'database including 834 studies'!J449</f>
        <v>1</v>
      </c>
      <c r="C449" s="2">
        <f>'database including 834 studies'!K449</f>
        <v>2</v>
      </c>
      <c r="D449" s="2">
        <f>'database including 834 studies'!L449</f>
        <v>0</v>
      </c>
      <c r="E449" s="2">
        <f>'database including 834 studies'!M449</f>
        <v>0</v>
      </c>
      <c r="F449" s="2">
        <f>'database including 834 studies'!N449</f>
        <v>1</v>
      </c>
      <c r="G449" s="2">
        <f>'database including 834 studies'!O449</f>
        <v>0</v>
      </c>
      <c r="H449" s="2">
        <f>'database including 834 studies'!P449</f>
        <v>1</v>
      </c>
      <c r="I449" s="2">
        <f>'database including 834 studies'!Q449</f>
        <v>0</v>
      </c>
      <c r="J449" s="2">
        <f>'database including 834 studies'!R449</f>
        <v>2021</v>
      </c>
      <c r="V449" s="13">
        <f t="shared" si="931"/>
        <v>0</v>
      </c>
      <c r="W449" s="13">
        <f t="shared" si="932"/>
        <v>0</v>
      </c>
      <c r="X449" s="13">
        <f t="shared" si="933"/>
        <v>0</v>
      </c>
      <c r="Y449" s="13">
        <f t="shared" si="934"/>
        <v>0</v>
      </c>
      <c r="Z449" s="13">
        <f t="shared" si="935"/>
        <v>0</v>
      </c>
      <c r="AA449" s="13">
        <f t="shared" si="936"/>
        <v>0</v>
      </c>
      <c r="AB449" s="13">
        <f t="shared" si="937"/>
        <v>0</v>
      </c>
      <c r="AC449" s="13">
        <f t="shared" si="938"/>
        <v>0</v>
      </c>
      <c r="AD449" s="13">
        <f t="shared" si="939"/>
        <v>0</v>
      </c>
      <c r="AE449" s="13">
        <f t="shared" si="940"/>
        <v>0</v>
      </c>
      <c r="AF449" s="13">
        <f t="shared" si="941"/>
        <v>0</v>
      </c>
      <c r="AG449" s="13">
        <f t="shared" si="942"/>
        <v>0</v>
      </c>
      <c r="AH449" s="13">
        <f t="shared" si="943"/>
        <v>0</v>
      </c>
      <c r="AI449" s="13">
        <f t="shared" si="944"/>
        <v>0</v>
      </c>
      <c r="AJ449" s="13">
        <f t="shared" si="945"/>
        <v>0</v>
      </c>
      <c r="AK449" s="13">
        <f t="shared" si="946"/>
        <v>0</v>
      </c>
      <c r="AL449" s="13">
        <f t="shared" si="947"/>
        <v>0</v>
      </c>
      <c r="AM449" s="13">
        <f t="shared" si="948"/>
        <v>0</v>
      </c>
      <c r="AN449" s="13">
        <f t="shared" si="949"/>
        <v>0</v>
      </c>
      <c r="AO449" s="13">
        <f t="shared" si="950"/>
        <v>0</v>
      </c>
      <c r="AP449" s="13">
        <f t="shared" si="951"/>
        <v>0</v>
      </c>
      <c r="AQ449" s="13">
        <f t="shared" si="952"/>
        <v>0</v>
      </c>
      <c r="AR449" s="13">
        <f t="shared" si="953"/>
        <v>0</v>
      </c>
      <c r="AS449" s="13">
        <f t="shared" si="954"/>
        <v>0</v>
      </c>
      <c r="AT449" s="13">
        <f t="shared" si="955"/>
        <v>0</v>
      </c>
      <c r="AU449" s="13">
        <f t="shared" si="956"/>
        <v>0</v>
      </c>
      <c r="AV449" s="13">
        <f t="shared" si="957"/>
        <v>0</v>
      </c>
      <c r="AW449" s="13">
        <f t="shared" si="958"/>
        <v>0</v>
      </c>
      <c r="AX449" s="13">
        <f t="shared" si="959"/>
        <v>0</v>
      </c>
      <c r="AY449" s="13">
        <f t="shared" si="960"/>
        <v>0</v>
      </c>
      <c r="AZ449" s="13">
        <f t="shared" si="961"/>
        <v>0</v>
      </c>
      <c r="BA449" s="13">
        <f t="shared" si="962"/>
        <v>0</v>
      </c>
      <c r="BB449" s="13">
        <f t="shared" si="963"/>
        <v>0</v>
      </c>
      <c r="BC449" s="13">
        <f t="shared" si="964"/>
        <v>0</v>
      </c>
      <c r="BD449" s="13">
        <f t="shared" si="965"/>
        <v>1</v>
      </c>
      <c r="BE449" s="13">
        <f t="shared" si="966"/>
        <v>0</v>
      </c>
      <c r="BF449" s="13">
        <f t="shared" si="967"/>
        <v>0</v>
      </c>
      <c r="BG449" s="13">
        <f t="shared" si="968"/>
        <v>0</v>
      </c>
      <c r="BH449" s="13">
        <f t="shared" si="969"/>
        <v>0</v>
      </c>
      <c r="BI449" s="13">
        <f t="shared" si="970"/>
        <v>0</v>
      </c>
      <c r="BJ449" s="13">
        <f t="shared" si="971"/>
        <v>0</v>
      </c>
      <c r="BK449" s="13">
        <f t="shared" si="972"/>
        <v>0</v>
      </c>
      <c r="BL449" s="13">
        <f t="shared" si="973"/>
        <v>0</v>
      </c>
      <c r="BM449" s="13">
        <f t="shared" si="974"/>
        <v>0</v>
      </c>
      <c r="BN449" s="13">
        <f t="shared" si="975"/>
        <v>0</v>
      </c>
      <c r="BO449" s="13">
        <f t="shared" si="976"/>
        <v>0</v>
      </c>
      <c r="BP449" s="13">
        <f t="shared" si="977"/>
        <v>0</v>
      </c>
      <c r="BQ449" s="13">
        <f t="shared" si="978"/>
        <v>0</v>
      </c>
      <c r="BR449" s="13">
        <f t="shared" si="979"/>
        <v>0</v>
      </c>
      <c r="BS449" s="13">
        <f t="shared" si="980"/>
        <v>0</v>
      </c>
      <c r="BT449" s="13">
        <f t="shared" si="981"/>
        <v>0</v>
      </c>
      <c r="BU449" s="13">
        <f t="shared" si="982"/>
        <v>0</v>
      </c>
      <c r="BV449" s="13">
        <f t="shared" si="983"/>
        <v>0</v>
      </c>
      <c r="BW449" s="13">
        <f t="shared" si="984"/>
        <v>0</v>
      </c>
      <c r="BX449" s="13">
        <f t="shared" si="985"/>
        <v>0</v>
      </c>
      <c r="BY449" s="13">
        <f t="shared" si="986"/>
        <v>0</v>
      </c>
      <c r="BZ449" s="13">
        <f t="shared" si="987"/>
        <v>0</v>
      </c>
      <c r="CA449" s="13">
        <f t="shared" si="988"/>
        <v>0</v>
      </c>
      <c r="CB449" s="13">
        <f t="shared" si="989"/>
        <v>0</v>
      </c>
      <c r="CC449" s="13">
        <f t="shared" si="990"/>
        <v>0</v>
      </c>
      <c r="CD449" s="13">
        <f t="shared" si="991"/>
        <v>0</v>
      </c>
      <c r="CE449" s="13">
        <f t="shared" si="992"/>
        <v>0</v>
      </c>
      <c r="CF449" s="13">
        <f t="shared" si="993"/>
        <v>0</v>
      </c>
      <c r="CG449" s="13">
        <f t="shared" si="994"/>
        <v>0</v>
      </c>
      <c r="CH449" s="13">
        <f t="shared" si="995"/>
        <v>0</v>
      </c>
      <c r="CI449" s="13">
        <f t="shared" si="996"/>
        <v>0</v>
      </c>
      <c r="CJ449" s="13">
        <f t="shared" si="997"/>
        <v>0</v>
      </c>
      <c r="CK449" s="13">
        <f t="shared" si="998"/>
        <v>0</v>
      </c>
      <c r="CL449" s="13">
        <f t="shared" si="999"/>
        <v>0</v>
      </c>
      <c r="CM449" s="13">
        <f t="shared" si="1000"/>
        <v>0</v>
      </c>
      <c r="CN449" s="13">
        <f t="shared" si="1001"/>
        <v>0</v>
      </c>
      <c r="CO449" s="13">
        <f t="shared" si="1002"/>
        <v>0</v>
      </c>
      <c r="CP449" s="13">
        <f t="shared" si="1003"/>
        <v>0</v>
      </c>
      <c r="CQ449" s="13">
        <f t="shared" si="1004"/>
        <v>0</v>
      </c>
      <c r="CR449" s="13">
        <f t="shared" si="1005"/>
        <v>0</v>
      </c>
      <c r="CS449" s="13">
        <f t="shared" si="1006"/>
        <v>0</v>
      </c>
      <c r="CT449" s="13">
        <f t="shared" si="1007"/>
        <v>0</v>
      </c>
      <c r="CU449" s="13">
        <f t="shared" si="1008"/>
        <v>0</v>
      </c>
      <c r="CV449" s="13">
        <f t="shared" si="1009"/>
        <v>0</v>
      </c>
      <c r="CW449" s="13">
        <f t="shared" si="1010"/>
        <v>0</v>
      </c>
      <c r="CX449" s="13">
        <f t="shared" si="1011"/>
        <v>0</v>
      </c>
      <c r="CY449" s="13">
        <f t="shared" si="1012"/>
        <v>0</v>
      </c>
      <c r="CZ449" s="13">
        <f t="shared" si="1013"/>
        <v>0</v>
      </c>
      <c r="DA449" s="13">
        <f t="shared" si="1014"/>
        <v>0</v>
      </c>
      <c r="DB449" s="13"/>
      <c r="DC449" s="13"/>
      <c r="DD449" s="13"/>
      <c r="DE449" s="13"/>
      <c r="DF449" s="13"/>
      <c r="DG449" s="13"/>
      <c r="DH449" s="13"/>
      <c r="DI449" s="13"/>
      <c r="DJ449" s="13"/>
      <c r="DK449" s="13"/>
      <c r="DL449" s="13"/>
      <c r="DM449" s="13"/>
      <c r="DN449" s="13"/>
      <c r="DO449" s="13"/>
      <c r="DP449" s="13"/>
      <c r="DQ449" s="13"/>
      <c r="DR449" s="13"/>
      <c r="DS449" s="13"/>
      <c r="DT449" s="13"/>
      <c r="DU449" s="13"/>
      <c r="DV449" s="13"/>
      <c r="DW449" s="13"/>
      <c r="DX449" s="13"/>
      <c r="DY449" s="13"/>
      <c r="DZ449" s="13"/>
      <c r="EA449" s="13"/>
      <c r="EB449" s="13"/>
      <c r="EC449" s="13"/>
      <c r="ED449" s="13"/>
      <c r="EE449" s="13"/>
      <c r="EF449" s="13"/>
      <c r="EG449" s="13"/>
      <c r="EH449" s="13"/>
      <c r="EI449" s="13"/>
      <c r="EJ449" s="13"/>
      <c r="EK449" s="13"/>
      <c r="EL449" s="13"/>
      <c r="EM449" s="13"/>
      <c r="EN449" s="13"/>
      <c r="EO449" s="13"/>
      <c r="EP449" s="13"/>
      <c r="EQ449" s="13"/>
      <c r="ER449" s="13"/>
      <c r="ES449" s="13"/>
      <c r="ET449" s="13"/>
      <c r="EU449" s="13"/>
      <c r="EV449" s="13"/>
      <c r="EW449" s="13"/>
      <c r="EX449" s="13"/>
      <c r="EY449" s="13"/>
      <c r="EZ449" s="13"/>
      <c r="FA449" s="13"/>
      <c r="FB449" s="13"/>
      <c r="FC449" s="13"/>
      <c r="FD449" s="13"/>
      <c r="FE449" s="13"/>
      <c r="FF449" s="13"/>
      <c r="FG449" s="13"/>
      <c r="FH449" s="13"/>
      <c r="FI449" s="13"/>
      <c r="FJ449" s="13"/>
      <c r="FK449" s="13"/>
      <c r="FL449" s="13"/>
      <c r="FM449" s="13"/>
      <c r="FN449" s="13"/>
      <c r="FO449" s="13"/>
      <c r="FP449" s="13"/>
      <c r="FQ449" s="13"/>
      <c r="FR449" s="13"/>
      <c r="FS449" s="13"/>
      <c r="FT449" s="13"/>
      <c r="FU449" s="13"/>
      <c r="FV449" s="13"/>
      <c r="FW449" s="13"/>
      <c r="FX449" s="13"/>
      <c r="FY449" s="13"/>
      <c r="FZ449" s="13"/>
      <c r="GA449" s="13"/>
      <c r="GB449" s="13"/>
      <c r="GC449" s="13"/>
      <c r="GD449" s="13"/>
      <c r="GE449" s="13"/>
      <c r="GF449" s="13"/>
      <c r="GG449" s="13"/>
      <c r="GH449" s="30">
        <f t="shared" si="1015"/>
        <v>1</v>
      </c>
    </row>
    <row r="450" spans="1:190">
      <c r="A450" s="2">
        <f>'database including 834 studies'!A450</f>
        <v>449</v>
      </c>
      <c r="B450" s="2">
        <f>'database including 834 studies'!J450</f>
        <v>1</v>
      </c>
      <c r="C450" s="2">
        <f>'database including 834 studies'!K450</f>
        <v>2</v>
      </c>
      <c r="D450" s="2">
        <f>'database including 834 studies'!L450</f>
        <v>0</v>
      </c>
      <c r="E450" s="2">
        <f>'database including 834 studies'!M450</f>
        <v>1</v>
      </c>
      <c r="F450" s="2">
        <f>'database including 834 studies'!N450</f>
        <v>1</v>
      </c>
      <c r="G450" s="2">
        <f>'database including 834 studies'!O450</f>
        <v>0</v>
      </c>
      <c r="H450" s="2">
        <f>'database including 834 studies'!P450</f>
        <v>0</v>
      </c>
      <c r="I450" s="2">
        <f>'database including 834 studies'!Q450</f>
        <v>0</v>
      </c>
      <c r="J450" s="2">
        <f>'database including 834 studies'!R450</f>
        <v>2022</v>
      </c>
      <c r="V450" s="13">
        <f t="shared" si="931"/>
        <v>0</v>
      </c>
      <c r="W450" s="13">
        <f t="shared" si="932"/>
        <v>0</v>
      </c>
      <c r="X450" s="13">
        <f t="shared" si="933"/>
        <v>0</v>
      </c>
      <c r="Y450" s="13">
        <f t="shared" si="934"/>
        <v>0</v>
      </c>
      <c r="Z450" s="13">
        <f t="shared" si="935"/>
        <v>0</v>
      </c>
      <c r="AA450" s="13">
        <f t="shared" si="936"/>
        <v>0</v>
      </c>
      <c r="AB450" s="13">
        <f t="shared" si="937"/>
        <v>0</v>
      </c>
      <c r="AC450" s="13">
        <f t="shared" si="938"/>
        <v>0</v>
      </c>
      <c r="AD450" s="13">
        <f t="shared" si="939"/>
        <v>0</v>
      </c>
      <c r="AE450" s="13">
        <f t="shared" si="940"/>
        <v>0</v>
      </c>
      <c r="AF450" s="13">
        <f t="shared" si="941"/>
        <v>0</v>
      </c>
      <c r="AG450" s="13">
        <f t="shared" si="942"/>
        <v>0</v>
      </c>
      <c r="AH450" s="13">
        <f t="shared" si="943"/>
        <v>0</v>
      </c>
      <c r="AI450" s="13">
        <f t="shared" si="944"/>
        <v>0</v>
      </c>
      <c r="AJ450" s="13">
        <f t="shared" si="945"/>
        <v>0</v>
      </c>
      <c r="AK450" s="13">
        <f t="shared" si="946"/>
        <v>0</v>
      </c>
      <c r="AL450" s="13">
        <f t="shared" si="947"/>
        <v>0</v>
      </c>
      <c r="AM450" s="13">
        <f t="shared" si="948"/>
        <v>0</v>
      </c>
      <c r="AN450" s="13">
        <f t="shared" si="949"/>
        <v>0</v>
      </c>
      <c r="AO450" s="13">
        <f t="shared" si="950"/>
        <v>0</v>
      </c>
      <c r="AP450" s="13">
        <f t="shared" si="951"/>
        <v>0</v>
      </c>
      <c r="AQ450" s="13">
        <f t="shared" si="952"/>
        <v>0</v>
      </c>
      <c r="AR450" s="13">
        <f t="shared" si="953"/>
        <v>0</v>
      </c>
      <c r="AS450" s="13">
        <f t="shared" si="954"/>
        <v>0</v>
      </c>
      <c r="AT450" s="13">
        <f t="shared" si="955"/>
        <v>0</v>
      </c>
      <c r="AU450" s="13">
        <f t="shared" si="956"/>
        <v>0</v>
      </c>
      <c r="AV450" s="13">
        <f t="shared" si="957"/>
        <v>0</v>
      </c>
      <c r="AW450" s="13">
        <f t="shared" si="958"/>
        <v>0</v>
      </c>
      <c r="AX450" s="13">
        <f t="shared" si="959"/>
        <v>0</v>
      </c>
      <c r="AY450" s="13">
        <f t="shared" si="960"/>
        <v>0</v>
      </c>
      <c r="AZ450" s="13">
        <f t="shared" si="961"/>
        <v>0</v>
      </c>
      <c r="BA450" s="13">
        <f t="shared" si="962"/>
        <v>0</v>
      </c>
      <c r="BB450" s="13">
        <f t="shared" si="963"/>
        <v>0</v>
      </c>
      <c r="BC450" s="13">
        <f t="shared" si="964"/>
        <v>0</v>
      </c>
      <c r="BD450" s="13">
        <f t="shared" si="965"/>
        <v>0</v>
      </c>
      <c r="BE450" s="13">
        <f t="shared" si="966"/>
        <v>1</v>
      </c>
      <c r="BF450" s="13">
        <f t="shared" si="967"/>
        <v>0</v>
      </c>
      <c r="BG450" s="13">
        <f t="shared" si="968"/>
        <v>0</v>
      </c>
      <c r="BH450" s="13">
        <f t="shared" si="969"/>
        <v>0</v>
      </c>
      <c r="BI450" s="13">
        <f t="shared" si="970"/>
        <v>0</v>
      </c>
      <c r="BJ450" s="13">
        <f t="shared" si="971"/>
        <v>0</v>
      </c>
      <c r="BK450" s="13">
        <f t="shared" si="972"/>
        <v>0</v>
      </c>
      <c r="BL450" s="13">
        <f t="shared" si="973"/>
        <v>0</v>
      </c>
      <c r="BM450" s="13">
        <f t="shared" si="974"/>
        <v>0</v>
      </c>
      <c r="BN450" s="13">
        <f t="shared" si="975"/>
        <v>0</v>
      </c>
      <c r="BO450" s="13">
        <f t="shared" si="976"/>
        <v>0</v>
      </c>
      <c r="BP450" s="13">
        <f t="shared" si="977"/>
        <v>0</v>
      </c>
      <c r="BQ450" s="13">
        <f t="shared" si="978"/>
        <v>0</v>
      </c>
      <c r="BR450" s="13">
        <f t="shared" si="979"/>
        <v>0</v>
      </c>
      <c r="BS450" s="13">
        <f t="shared" si="980"/>
        <v>0</v>
      </c>
      <c r="BT450" s="13">
        <f t="shared" si="981"/>
        <v>0</v>
      </c>
      <c r="BU450" s="13">
        <f t="shared" si="982"/>
        <v>0</v>
      </c>
      <c r="BV450" s="13">
        <f t="shared" si="983"/>
        <v>0</v>
      </c>
      <c r="BW450" s="13">
        <f t="shared" si="984"/>
        <v>0</v>
      </c>
      <c r="BX450" s="13">
        <f t="shared" si="985"/>
        <v>0</v>
      </c>
      <c r="BY450" s="13">
        <f t="shared" si="986"/>
        <v>0</v>
      </c>
      <c r="BZ450" s="13">
        <f t="shared" si="987"/>
        <v>0</v>
      </c>
      <c r="CA450" s="13">
        <f t="shared" si="988"/>
        <v>0</v>
      </c>
      <c r="CB450" s="13">
        <f t="shared" si="989"/>
        <v>0</v>
      </c>
      <c r="CC450" s="13">
        <f t="shared" si="990"/>
        <v>0</v>
      </c>
      <c r="CD450" s="13">
        <f t="shared" si="991"/>
        <v>0</v>
      </c>
      <c r="CE450" s="13">
        <f t="shared" si="992"/>
        <v>0</v>
      </c>
      <c r="CF450" s="13">
        <f t="shared" si="993"/>
        <v>0</v>
      </c>
      <c r="CG450" s="13">
        <f t="shared" si="994"/>
        <v>0</v>
      </c>
      <c r="CH450" s="13">
        <f t="shared" si="995"/>
        <v>0</v>
      </c>
      <c r="CI450" s="13">
        <f t="shared" si="996"/>
        <v>0</v>
      </c>
      <c r="CJ450" s="13">
        <f t="shared" si="997"/>
        <v>0</v>
      </c>
      <c r="CK450" s="13">
        <f t="shared" si="998"/>
        <v>0</v>
      </c>
      <c r="CL450" s="13">
        <f t="shared" si="999"/>
        <v>0</v>
      </c>
      <c r="CM450" s="13">
        <f t="shared" si="1000"/>
        <v>0</v>
      </c>
      <c r="CN450" s="13">
        <f t="shared" si="1001"/>
        <v>0</v>
      </c>
      <c r="CO450" s="13">
        <f t="shared" si="1002"/>
        <v>0</v>
      </c>
      <c r="CP450" s="13">
        <f t="shared" si="1003"/>
        <v>0</v>
      </c>
      <c r="CQ450" s="13">
        <f t="shared" si="1004"/>
        <v>0</v>
      </c>
      <c r="CR450" s="13">
        <f t="shared" si="1005"/>
        <v>0</v>
      </c>
      <c r="CS450" s="13">
        <f t="shared" si="1006"/>
        <v>0</v>
      </c>
      <c r="CT450" s="13">
        <f t="shared" si="1007"/>
        <v>0</v>
      </c>
      <c r="CU450" s="13">
        <f t="shared" si="1008"/>
        <v>0</v>
      </c>
      <c r="CV450" s="13">
        <f t="shared" si="1009"/>
        <v>0</v>
      </c>
      <c r="CW450" s="13">
        <f t="shared" si="1010"/>
        <v>0</v>
      </c>
      <c r="CX450" s="13">
        <f t="shared" si="1011"/>
        <v>0</v>
      </c>
      <c r="CY450" s="13">
        <f t="shared" si="1012"/>
        <v>0</v>
      </c>
      <c r="CZ450" s="13">
        <f t="shared" si="1013"/>
        <v>0</v>
      </c>
      <c r="DA450" s="13">
        <f t="shared" si="1014"/>
        <v>0</v>
      </c>
      <c r="DB450" s="13"/>
      <c r="DC450" s="13"/>
      <c r="DD450" s="13"/>
      <c r="DE450" s="13"/>
      <c r="DF450" s="13"/>
      <c r="DG450" s="13"/>
      <c r="DH450" s="13"/>
      <c r="DI450" s="13"/>
      <c r="DJ450" s="13"/>
      <c r="DK450" s="13"/>
      <c r="DL450" s="13"/>
      <c r="DM450" s="13"/>
      <c r="DN450" s="13"/>
      <c r="DO450" s="13"/>
      <c r="DP450" s="13"/>
      <c r="DQ450" s="13"/>
      <c r="DR450" s="13"/>
      <c r="DS450" s="13"/>
      <c r="DT450" s="13"/>
      <c r="DU450" s="13"/>
      <c r="DV450" s="13"/>
      <c r="DW450" s="13"/>
      <c r="DX450" s="13"/>
      <c r="DY450" s="13"/>
      <c r="DZ450" s="13"/>
      <c r="EA450" s="13"/>
      <c r="EB450" s="13"/>
      <c r="EC450" s="13"/>
      <c r="ED450" s="13"/>
      <c r="EE450" s="13"/>
      <c r="EF450" s="13"/>
      <c r="EG450" s="13"/>
      <c r="EH450" s="13"/>
      <c r="EI450" s="13"/>
      <c r="EJ450" s="13"/>
      <c r="EK450" s="13"/>
      <c r="EL450" s="13"/>
      <c r="EM450" s="13"/>
      <c r="EN450" s="13"/>
      <c r="EO450" s="13"/>
      <c r="EP450" s="13"/>
      <c r="EQ450" s="13"/>
      <c r="ER450" s="13"/>
      <c r="ES450" s="13"/>
      <c r="ET450" s="13"/>
      <c r="EU450" s="13"/>
      <c r="EV450" s="13"/>
      <c r="EW450" s="13"/>
      <c r="EX450" s="13"/>
      <c r="EY450" s="13"/>
      <c r="EZ450" s="13"/>
      <c r="FA450" s="13"/>
      <c r="FB450" s="13"/>
      <c r="FC450" s="13"/>
      <c r="FD450" s="13"/>
      <c r="FE450" s="13"/>
      <c r="FF450" s="13"/>
      <c r="FG450" s="13"/>
      <c r="FH450" s="13"/>
      <c r="FI450" s="13"/>
      <c r="FJ450" s="13"/>
      <c r="FK450" s="13"/>
      <c r="FL450" s="13"/>
      <c r="FM450" s="13"/>
      <c r="FN450" s="13"/>
      <c r="FO450" s="13"/>
      <c r="FP450" s="13"/>
      <c r="FQ450" s="13"/>
      <c r="FR450" s="13"/>
      <c r="FS450" s="13"/>
      <c r="FT450" s="13"/>
      <c r="FU450" s="13"/>
      <c r="FV450" s="13"/>
      <c r="FW450" s="13"/>
      <c r="FX450" s="13"/>
      <c r="FY450" s="13"/>
      <c r="FZ450" s="13"/>
      <c r="GA450" s="13"/>
      <c r="GB450" s="13"/>
      <c r="GC450" s="13"/>
      <c r="GD450" s="13"/>
      <c r="GE450" s="13"/>
      <c r="GF450" s="13"/>
      <c r="GG450" s="13"/>
      <c r="GH450" s="30">
        <f t="shared" si="1015"/>
        <v>1</v>
      </c>
    </row>
    <row r="451" spans="1:190">
      <c r="A451" s="2">
        <f>'database including 834 studies'!A451</f>
        <v>450</v>
      </c>
      <c r="B451" s="2">
        <f>'database including 834 studies'!J451</f>
        <v>1</v>
      </c>
      <c r="C451" s="2">
        <f>'database including 834 studies'!K451</f>
        <v>2</v>
      </c>
      <c r="D451" s="2">
        <f>'database including 834 studies'!L451</f>
        <v>1</v>
      </c>
      <c r="E451" s="2">
        <f>'database including 834 studies'!M451</f>
        <v>1</v>
      </c>
      <c r="F451" s="2">
        <f>'database including 834 studies'!N451</f>
        <v>0</v>
      </c>
      <c r="G451" s="2">
        <f>'database including 834 studies'!O451</f>
        <v>0</v>
      </c>
      <c r="H451" s="2">
        <f>'database including 834 studies'!P451</f>
        <v>0</v>
      </c>
      <c r="I451" s="2">
        <f>'database including 834 studies'!Q451</f>
        <v>0</v>
      </c>
      <c r="J451" s="2">
        <f>'database including 834 studies'!R451</f>
        <v>2015</v>
      </c>
      <c r="V451" s="13">
        <f t="shared" ref="V451:V514" si="1016">IF(AND($C451=0,$J451=2011),1,0)</f>
        <v>0</v>
      </c>
      <c r="W451" s="13">
        <f t="shared" ref="W451:W514" si="1017">IF(AND($C451=0,$J451=2012),1,0)</f>
        <v>0</v>
      </c>
      <c r="X451" s="13">
        <f t="shared" ref="X451:X514" si="1018">IF(AND($C451=0,$J451=2013),1,0)</f>
        <v>0</v>
      </c>
      <c r="Y451" s="13">
        <f t="shared" ref="Y451:Y514" si="1019">IF(AND($C451=0,$J451=2014),1,0)</f>
        <v>0</v>
      </c>
      <c r="Z451" s="13">
        <f t="shared" ref="Z451:Z514" si="1020">IF(AND($C451=0,$J451=2015),1,0)</f>
        <v>0</v>
      </c>
      <c r="AA451" s="13">
        <f t="shared" ref="AA451:AA514" si="1021">IF(AND($C451=0,$J451=2016),1,0)</f>
        <v>0</v>
      </c>
      <c r="AB451" s="13">
        <f t="shared" ref="AB451:AB514" si="1022">IF(AND($C451=0,$J451=2017),1,0)</f>
        <v>0</v>
      </c>
      <c r="AC451" s="13">
        <f t="shared" ref="AC451:AC514" si="1023">IF(AND($C451=0,$J451=2018),1,0)</f>
        <v>0</v>
      </c>
      <c r="AD451" s="13">
        <f t="shared" ref="AD451:AD514" si="1024">IF(AND($C451=0,$J451=2019),1,0)</f>
        <v>0</v>
      </c>
      <c r="AE451" s="13">
        <f t="shared" ref="AE451:AE514" si="1025">IF(AND($C451=0,$J451=2020),1,0)</f>
        <v>0</v>
      </c>
      <c r="AF451" s="13">
        <f t="shared" ref="AF451:AF514" si="1026">IF(AND($C451=0,$J451=2021),1,0)</f>
        <v>0</v>
      </c>
      <c r="AG451" s="13">
        <f t="shared" ref="AG451:AG514" si="1027">IF(AND($C451=0,$J451=2022),1,0)</f>
        <v>0</v>
      </c>
      <c r="AH451" s="13">
        <f t="shared" ref="AH451:AH514" si="1028">IF(AND($C451=1,$J451=2011),1,0)</f>
        <v>0</v>
      </c>
      <c r="AI451" s="13">
        <f t="shared" ref="AI451:AI514" si="1029">IF(AND($C451=1,$J451=2012),1,0)</f>
        <v>0</v>
      </c>
      <c r="AJ451" s="13">
        <f t="shared" ref="AJ451:AJ514" si="1030">IF(AND($C451=1,$J451=2013),1,0)</f>
        <v>0</v>
      </c>
      <c r="AK451" s="13">
        <f t="shared" ref="AK451:AK514" si="1031">IF(AND($C451=1,$J451=2014),1,0)</f>
        <v>0</v>
      </c>
      <c r="AL451" s="13">
        <f t="shared" ref="AL451:AL514" si="1032">IF(AND($C451=1,$J451=2015),1,0)</f>
        <v>0</v>
      </c>
      <c r="AM451" s="13">
        <f t="shared" ref="AM451:AM514" si="1033">IF(AND($C451=1,$J451=2016),1,0)</f>
        <v>0</v>
      </c>
      <c r="AN451" s="13">
        <f t="shared" ref="AN451:AN514" si="1034">IF(AND($C451=1,$J451=2017),1,0)</f>
        <v>0</v>
      </c>
      <c r="AO451" s="13">
        <f t="shared" ref="AO451:AO514" si="1035">IF(AND($C451=1,$J451=2018),1,0)</f>
        <v>0</v>
      </c>
      <c r="AP451" s="13">
        <f t="shared" ref="AP451:AP514" si="1036">IF(AND($C451=1,$J451=2019),1,0)</f>
        <v>0</v>
      </c>
      <c r="AQ451" s="13">
        <f t="shared" ref="AQ451:AQ514" si="1037">IF(AND($C451=1,$J451=2020),1,0)</f>
        <v>0</v>
      </c>
      <c r="AR451" s="13">
        <f t="shared" ref="AR451:AR514" si="1038">IF(AND($C451=1,$J451=2021),1,0)</f>
        <v>0</v>
      </c>
      <c r="AS451" s="13">
        <f t="shared" ref="AS451:AS514" si="1039">IF(AND($C451=1,$J451=2022),1,0)</f>
        <v>0</v>
      </c>
      <c r="AT451" s="13">
        <f t="shared" ref="AT451:AT514" si="1040">IF(AND($C451=2,$J451=2011),1,0)</f>
        <v>0</v>
      </c>
      <c r="AU451" s="13">
        <f t="shared" ref="AU451:AU514" si="1041">IF(AND($C451=2,$J451=2012),1,0)</f>
        <v>0</v>
      </c>
      <c r="AV451" s="13">
        <f t="shared" ref="AV451:AV514" si="1042">IF(AND($C451=2,$J451=2013),1,0)</f>
        <v>0</v>
      </c>
      <c r="AW451" s="13">
        <f t="shared" ref="AW451:AW514" si="1043">IF(AND($C451=2,$J451=2014),1,0)</f>
        <v>0</v>
      </c>
      <c r="AX451" s="13">
        <f t="shared" ref="AX451:AX514" si="1044">IF(AND($C451=2,$J451=2015),1,0)</f>
        <v>1</v>
      </c>
      <c r="AY451" s="13">
        <f t="shared" ref="AY451:AY514" si="1045">IF(AND($C451=2,$J451=2016),1,0)</f>
        <v>0</v>
      </c>
      <c r="AZ451" s="13">
        <f t="shared" ref="AZ451:AZ514" si="1046">IF(AND($C451=2,$J451=2017),1,0)</f>
        <v>0</v>
      </c>
      <c r="BA451" s="13">
        <f t="shared" ref="BA451:BA514" si="1047">IF(AND($C451=2,$J451=2018),1,0)</f>
        <v>0</v>
      </c>
      <c r="BB451" s="13">
        <f t="shared" ref="BB451:BB514" si="1048">IF(AND($C451=2,$J451=2019),1,0)</f>
        <v>0</v>
      </c>
      <c r="BC451" s="13">
        <f t="shared" ref="BC451:BC514" si="1049">IF(AND($C451=2,$J451=2020),1,0)</f>
        <v>0</v>
      </c>
      <c r="BD451" s="13">
        <f t="shared" ref="BD451:BD514" si="1050">IF(AND($C451=2,$J451=2021),1,0)</f>
        <v>0</v>
      </c>
      <c r="BE451" s="13">
        <f t="shared" ref="BE451:BE514" si="1051">IF(AND($C451=2,$J451=2022),1,0)</f>
        <v>0</v>
      </c>
      <c r="BF451" s="13">
        <f t="shared" ref="BF451:BF514" si="1052">IF(AND($C451=3,$J451=2011),1,0)</f>
        <v>0</v>
      </c>
      <c r="BG451" s="13">
        <f t="shared" ref="BG451:BG514" si="1053">IF(AND($C451=3,$J451=2012),1,0)</f>
        <v>0</v>
      </c>
      <c r="BH451" s="13">
        <f t="shared" ref="BH451:BH514" si="1054">IF(AND($C451=3,$J451=2013),1,0)</f>
        <v>0</v>
      </c>
      <c r="BI451" s="13">
        <f t="shared" ref="BI451:BI514" si="1055">IF(AND($C451=3,$J451=2014),1,0)</f>
        <v>0</v>
      </c>
      <c r="BJ451" s="13">
        <f t="shared" ref="BJ451:BJ514" si="1056">IF(AND($C451=3,$J451=2015),1,0)</f>
        <v>0</v>
      </c>
      <c r="BK451" s="13">
        <f t="shared" ref="BK451:BK514" si="1057">IF(AND($C451=3,$J451=2016),1,0)</f>
        <v>0</v>
      </c>
      <c r="BL451" s="13">
        <f t="shared" ref="BL451:BL514" si="1058">IF(AND($C451=3,$J451=2017),1,0)</f>
        <v>0</v>
      </c>
      <c r="BM451" s="13">
        <f t="shared" ref="BM451:BM514" si="1059">IF(AND($C451=3,$J451=2018),1,0)</f>
        <v>0</v>
      </c>
      <c r="BN451" s="13">
        <f t="shared" ref="BN451:BN514" si="1060">IF(AND($C451=3,$J451=2019),1,0)</f>
        <v>0</v>
      </c>
      <c r="BO451" s="13">
        <f t="shared" ref="BO451:BO514" si="1061">IF(AND($C451=3,$J451=2020),1,0)</f>
        <v>0</v>
      </c>
      <c r="BP451" s="13">
        <f t="shared" ref="BP451:BP514" si="1062">IF(AND($C451=3,$J451=2021),1,0)</f>
        <v>0</v>
      </c>
      <c r="BQ451" s="13">
        <f t="shared" ref="BQ451:BQ514" si="1063">IF(AND($C451=3,$J451=2022),1,0)</f>
        <v>0</v>
      </c>
      <c r="BR451" s="13">
        <f t="shared" ref="BR451:BR514" si="1064">IF(AND($C451=4,$J451=2011),1,0)</f>
        <v>0</v>
      </c>
      <c r="BS451" s="13">
        <f t="shared" ref="BS451:BS514" si="1065">IF(AND($C451=4,$J451=2012),1,0)</f>
        <v>0</v>
      </c>
      <c r="BT451" s="13">
        <f t="shared" ref="BT451:BT514" si="1066">IF(AND($C451=4,$J451=2013),1,0)</f>
        <v>0</v>
      </c>
      <c r="BU451" s="13">
        <f t="shared" ref="BU451:BU514" si="1067">IF(AND($C451=4,$J451=2014),1,0)</f>
        <v>0</v>
      </c>
      <c r="BV451" s="13">
        <f t="shared" ref="BV451:BV514" si="1068">IF(AND($C451=4,$J451=2015),1,0)</f>
        <v>0</v>
      </c>
      <c r="BW451" s="13">
        <f t="shared" ref="BW451:BW514" si="1069">IF(AND($C451=4,$J451=2016),1,0)</f>
        <v>0</v>
      </c>
      <c r="BX451" s="13">
        <f t="shared" ref="BX451:BX514" si="1070">IF(AND($C451=4,$J451=2017),1,0)</f>
        <v>0</v>
      </c>
      <c r="BY451" s="13">
        <f t="shared" ref="BY451:BY514" si="1071">IF(AND($C451=4,$J451=2018),1,0)</f>
        <v>0</v>
      </c>
      <c r="BZ451" s="13">
        <f t="shared" ref="BZ451:BZ514" si="1072">IF(AND($C451=4,$J451=2019),1,0)</f>
        <v>0</v>
      </c>
      <c r="CA451" s="13">
        <f t="shared" ref="CA451:CA514" si="1073">IF(AND($C451=4,$J451=2020),1,0)</f>
        <v>0</v>
      </c>
      <c r="CB451" s="13">
        <f t="shared" ref="CB451:CB514" si="1074">IF(AND($C451=4,$J451=2021),1,0)</f>
        <v>0</v>
      </c>
      <c r="CC451" s="13">
        <f t="shared" ref="CC451:CC514" si="1075">IF(AND($C451=4,$J451=2022),1,0)</f>
        <v>0</v>
      </c>
      <c r="CD451" s="13">
        <f t="shared" ref="CD451:CD514" si="1076">IF(AND($C451=5,$J451=2011),1,0)</f>
        <v>0</v>
      </c>
      <c r="CE451" s="13">
        <f t="shared" ref="CE451:CE514" si="1077">IF(AND($C451=5,$J451=2012),1,0)</f>
        <v>0</v>
      </c>
      <c r="CF451" s="13">
        <f t="shared" ref="CF451:CF514" si="1078">IF(AND($C451=5,$J451=2013),1,0)</f>
        <v>0</v>
      </c>
      <c r="CG451" s="13">
        <f t="shared" ref="CG451:CG514" si="1079">IF(AND($C451=5,$J451=2014),1,0)</f>
        <v>0</v>
      </c>
      <c r="CH451" s="13">
        <f t="shared" ref="CH451:CH514" si="1080">IF(AND($C451=5,$J451=2015),1,0)</f>
        <v>0</v>
      </c>
      <c r="CI451" s="13">
        <f t="shared" ref="CI451:CI514" si="1081">IF(AND($C451=5,$J451=2016),1,0)</f>
        <v>0</v>
      </c>
      <c r="CJ451" s="13">
        <f t="shared" ref="CJ451:CJ514" si="1082">IF(AND($C451=5,$J451=2017),1,0)</f>
        <v>0</v>
      </c>
      <c r="CK451" s="13">
        <f t="shared" ref="CK451:CK514" si="1083">IF(AND($C451=5,$J451=2018),1,0)</f>
        <v>0</v>
      </c>
      <c r="CL451" s="13">
        <f t="shared" ref="CL451:CL514" si="1084">IF(AND($C451=5,$J451=2019),1,0)</f>
        <v>0</v>
      </c>
      <c r="CM451" s="13">
        <f t="shared" ref="CM451:CM514" si="1085">IF(AND($C451=5,$J451=2020),1,0)</f>
        <v>0</v>
      </c>
      <c r="CN451" s="13">
        <f t="shared" ref="CN451:CN514" si="1086">IF(AND($C451=5,$J451=2021),1,0)</f>
        <v>0</v>
      </c>
      <c r="CO451" s="13">
        <f t="shared" ref="CO451:CO514" si="1087">IF(AND($C451=5,$J451=2022),1,0)</f>
        <v>0</v>
      </c>
      <c r="CP451" s="13">
        <f t="shared" ref="CP451:CP514" si="1088">IF(AND($C451=6,$J451=2011),1,0)</f>
        <v>0</v>
      </c>
      <c r="CQ451" s="13">
        <f t="shared" ref="CQ451:CQ514" si="1089">IF(AND($C451=6,$J451=2012),1,0)</f>
        <v>0</v>
      </c>
      <c r="CR451" s="13">
        <f t="shared" ref="CR451:CR514" si="1090">IF(AND($C451=6,$J451=2013),1,0)</f>
        <v>0</v>
      </c>
      <c r="CS451" s="13">
        <f t="shared" ref="CS451:CS514" si="1091">IF(AND($C451=6,$J451=2014),1,0)</f>
        <v>0</v>
      </c>
      <c r="CT451" s="13">
        <f t="shared" ref="CT451:CT514" si="1092">IF(AND($C451=6,$J451=2015),1,0)</f>
        <v>0</v>
      </c>
      <c r="CU451" s="13">
        <f t="shared" ref="CU451:CU514" si="1093">IF(AND($C451=6,$J451=2016),1,0)</f>
        <v>0</v>
      </c>
      <c r="CV451" s="13">
        <f t="shared" ref="CV451:CV514" si="1094">IF(AND($C451=6,$J451=2017),1,0)</f>
        <v>0</v>
      </c>
      <c r="CW451" s="13">
        <f t="shared" ref="CW451:CW514" si="1095">IF(AND($C451=6,$J451=2018),1,0)</f>
        <v>0</v>
      </c>
      <c r="CX451" s="13">
        <f t="shared" ref="CX451:CX514" si="1096">IF(AND($C451=6,$J451=2019),1,0)</f>
        <v>0</v>
      </c>
      <c r="CY451" s="13">
        <f t="shared" ref="CY451:CY514" si="1097">IF(AND($C451=6,$J451=2020),1,0)</f>
        <v>0</v>
      </c>
      <c r="CZ451" s="13">
        <f t="shared" ref="CZ451:CZ514" si="1098">IF(AND($C451=6,$J451=2021),1,0)</f>
        <v>0</v>
      </c>
      <c r="DA451" s="13">
        <f t="shared" ref="DA451:DA514" si="1099">IF(AND($C451=6,$J451=2022),1,0)</f>
        <v>0</v>
      </c>
      <c r="DB451" s="13"/>
      <c r="DC451" s="13"/>
      <c r="DD451" s="13"/>
      <c r="DE451" s="13"/>
      <c r="DF451" s="13"/>
      <c r="DG451" s="13"/>
      <c r="DH451" s="13"/>
      <c r="DI451" s="13"/>
      <c r="DJ451" s="13"/>
      <c r="DK451" s="13"/>
      <c r="DL451" s="13"/>
      <c r="DM451" s="13"/>
      <c r="DN451" s="13"/>
      <c r="DO451" s="13"/>
      <c r="DP451" s="13"/>
      <c r="DQ451" s="13"/>
      <c r="DR451" s="13"/>
      <c r="DS451" s="13"/>
      <c r="DT451" s="13"/>
      <c r="DU451" s="13"/>
      <c r="DV451" s="13"/>
      <c r="DW451" s="13"/>
      <c r="DX451" s="13"/>
      <c r="DY451" s="13"/>
      <c r="DZ451" s="13"/>
      <c r="EA451" s="13"/>
      <c r="EB451" s="13"/>
      <c r="EC451" s="13"/>
      <c r="ED451" s="13"/>
      <c r="EE451" s="13"/>
      <c r="EF451" s="13"/>
      <c r="EG451" s="13"/>
      <c r="EH451" s="13"/>
      <c r="EI451" s="13"/>
      <c r="EJ451" s="13"/>
      <c r="EK451" s="13"/>
      <c r="EL451" s="13"/>
      <c r="EM451" s="13"/>
      <c r="EN451" s="13"/>
      <c r="EO451" s="13"/>
      <c r="EP451" s="13"/>
      <c r="EQ451" s="13"/>
      <c r="ER451" s="13"/>
      <c r="ES451" s="13"/>
      <c r="ET451" s="13"/>
      <c r="EU451" s="13"/>
      <c r="EV451" s="13"/>
      <c r="EW451" s="13"/>
      <c r="EX451" s="13"/>
      <c r="EY451" s="13"/>
      <c r="EZ451" s="13"/>
      <c r="FA451" s="13"/>
      <c r="FB451" s="13"/>
      <c r="FC451" s="13"/>
      <c r="FD451" s="13"/>
      <c r="FE451" s="13"/>
      <c r="FF451" s="13"/>
      <c r="FG451" s="13"/>
      <c r="FH451" s="13"/>
      <c r="FI451" s="13"/>
      <c r="FJ451" s="13"/>
      <c r="FK451" s="13"/>
      <c r="FL451" s="13"/>
      <c r="FM451" s="13"/>
      <c r="FN451" s="13"/>
      <c r="FO451" s="13"/>
      <c r="FP451" s="13"/>
      <c r="FQ451" s="13"/>
      <c r="FR451" s="13"/>
      <c r="FS451" s="13"/>
      <c r="FT451" s="13"/>
      <c r="FU451" s="13"/>
      <c r="FV451" s="13"/>
      <c r="FW451" s="13"/>
      <c r="FX451" s="13"/>
      <c r="FY451" s="13"/>
      <c r="FZ451" s="13"/>
      <c r="GA451" s="13"/>
      <c r="GB451" s="13"/>
      <c r="GC451" s="13"/>
      <c r="GD451" s="13"/>
      <c r="GE451" s="13"/>
      <c r="GF451" s="13"/>
      <c r="GG451" s="13"/>
      <c r="GH451" s="30">
        <f t="shared" si="1015"/>
        <v>1</v>
      </c>
    </row>
    <row r="452" spans="1:190">
      <c r="A452" s="2">
        <f>'database including 834 studies'!A452</f>
        <v>451</v>
      </c>
      <c r="B452" s="2">
        <f>'database including 834 studies'!J452</f>
        <v>1</v>
      </c>
      <c r="C452" s="2">
        <f>'database including 834 studies'!K452</f>
        <v>2</v>
      </c>
      <c r="D452" s="2">
        <f>'database including 834 studies'!L452</f>
        <v>1</v>
      </c>
      <c r="E452" s="2">
        <f>'database including 834 studies'!M452</f>
        <v>1</v>
      </c>
      <c r="F452" s="2">
        <f>'database including 834 studies'!N452</f>
        <v>0</v>
      </c>
      <c r="G452" s="2">
        <f>'database including 834 studies'!O452</f>
        <v>0</v>
      </c>
      <c r="H452" s="2">
        <f>'database including 834 studies'!P452</f>
        <v>0</v>
      </c>
      <c r="I452" s="2">
        <f>'database including 834 studies'!Q452</f>
        <v>0</v>
      </c>
      <c r="J452" s="2">
        <f>'database including 834 studies'!R452</f>
        <v>2015</v>
      </c>
      <c r="V452" s="13">
        <f t="shared" si="1016"/>
        <v>0</v>
      </c>
      <c r="W452" s="13">
        <f t="shared" si="1017"/>
        <v>0</v>
      </c>
      <c r="X452" s="13">
        <f t="shared" si="1018"/>
        <v>0</v>
      </c>
      <c r="Y452" s="13">
        <f t="shared" si="1019"/>
        <v>0</v>
      </c>
      <c r="Z452" s="13">
        <f t="shared" si="1020"/>
        <v>0</v>
      </c>
      <c r="AA452" s="13">
        <f t="shared" si="1021"/>
        <v>0</v>
      </c>
      <c r="AB452" s="13">
        <f t="shared" si="1022"/>
        <v>0</v>
      </c>
      <c r="AC452" s="13">
        <f t="shared" si="1023"/>
        <v>0</v>
      </c>
      <c r="AD452" s="13">
        <f t="shared" si="1024"/>
        <v>0</v>
      </c>
      <c r="AE452" s="13">
        <f t="shared" si="1025"/>
        <v>0</v>
      </c>
      <c r="AF452" s="13">
        <f t="shared" si="1026"/>
        <v>0</v>
      </c>
      <c r="AG452" s="13">
        <f t="shared" si="1027"/>
        <v>0</v>
      </c>
      <c r="AH452" s="13">
        <f t="shared" si="1028"/>
        <v>0</v>
      </c>
      <c r="AI452" s="13">
        <f t="shared" si="1029"/>
        <v>0</v>
      </c>
      <c r="AJ452" s="13">
        <f t="shared" si="1030"/>
        <v>0</v>
      </c>
      <c r="AK452" s="13">
        <f t="shared" si="1031"/>
        <v>0</v>
      </c>
      <c r="AL452" s="13">
        <f t="shared" si="1032"/>
        <v>0</v>
      </c>
      <c r="AM452" s="13">
        <f t="shared" si="1033"/>
        <v>0</v>
      </c>
      <c r="AN452" s="13">
        <f t="shared" si="1034"/>
        <v>0</v>
      </c>
      <c r="AO452" s="13">
        <f t="shared" si="1035"/>
        <v>0</v>
      </c>
      <c r="AP452" s="13">
        <f t="shared" si="1036"/>
        <v>0</v>
      </c>
      <c r="AQ452" s="13">
        <f t="shared" si="1037"/>
        <v>0</v>
      </c>
      <c r="AR452" s="13">
        <f t="shared" si="1038"/>
        <v>0</v>
      </c>
      <c r="AS452" s="13">
        <f t="shared" si="1039"/>
        <v>0</v>
      </c>
      <c r="AT452" s="13">
        <f t="shared" si="1040"/>
        <v>0</v>
      </c>
      <c r="AU452" s="13">
        <f t="shared" si="1041"/>
        <v>0</v>
      </c>
      <c r="AV452" s="13">
        <f t="shared" si="1042"/>
        <v>0</v>
      </c>
      <c r="AW452" s="13">
        <f t="shared" si="1043"/>
        <v>0</v>
      </c>
      <c r="AX452" s="13">
        <f t="shared" si="1044"/>
        <v>1</v>
      </c>
      <c r="AY452" s="13">
        <f t="shared" si="1045"/>
        <v>0</v>
      </c>
      <c r="AZ452" s="13">
        <f t="shared" si="1046"/>
        <v>0</v>
      </c>
      <c r="BA452" s="13">
        <f t="shared" si="1047"/>
        <v>0</v>
      </c>
      <c r="BB452" s="13">
        <f t="shared" si="1048"/>
        <v>0</v>
      </c>
      <c r="BC452" s="13">
        <f t="shared" si="1049"/>
        <v>0</v>
      </c>
      <c r="BD452" s="13">
        <f t="shared" si="1050"/>
        <v>0</v>
      </c>
      <c r="BE452" s="13">
        <f t="shared" si="1051"/>
        <v>0</v>
      </c>
      <c r="BF452" s="13">
        <f t="shared" si="1052"/>
        <v>0</v>
      </c>
      <c r="BG452" s="13">
        <f t="shared" si="1053"/>
        <v>0</v>
      </c>
      <c r="BH452" s="13">
        <f t="shared" si="1054"/>
        <v>0</v>
      </c>
      <c r="BI452" s="13">
        <f t="shared" si="1055"/>
        <v>0</v>
      </c>
      <c r="BJ452" s="13">
        <f t="shared" si="1056"/>
        <v>0</v>
      </c>
      <c r="BK452" s="13">
        <f t="shared" si="1057"/>
        <v>0</v>
      </c>
      <c r="BL452" s="13">
        <f t="shared" si="1058"/>
        <v>0</v>
      </c>
      <c r="BM452" s="13">
        <f t="shared" si="1059"/>
        <v>0</v>
      </c>
      <c r="BN452" s="13">
        <f t="shared" si="1060"/>
        <v>0</v>
      </c>
      <c r="BO452" s="13">
        <f t="shared" si="1061"/>
        <v>0</v>
      </c>
      <c r="BP452" s="13">
        <f t="shared" si="1062"/>
        <v>0</v>
      </c>
      <c r="BQ452" s="13">
        <f t="shared" si="1063"/>
        <v>0</v>
      </c>
      <c r="BR452" s="13">
        <f t="shared" si="1064"/>
        <v>0</v>
      </c>
      <c r="BS452" s="13">
        <f t="shared" si="1065"/>
        <v>0</v>
      </c>
      <c r="BT452" s="13">
        <f t="shared" si="1066"/>
        <v>0</v>
      </c>
      <c r="BU452" s="13">
        <f t="shared" si="1067"/>
        <v>0</v>
      </c>
      <c r="BV452" s="13">
        <f t="shared" si="1068"/>
        <v>0</v>
      </c>
      <c r="BW452" s="13">
        <f t="shared" si="1069"/>
        <v>0</v>
      </c>
      <c r="BX452" s="13">
        <f t="shared" si="1070"/>
        <v>0</v>
      </c>
      <c r="BY452" s="13">
        <f t="shared" si="1071"/>
        <v>0</v>
      </c>
      <c r="BZ452" s="13">
        <f t="shared" si="1072"/>
        <v>0</v>
      </c>
      <c r="CA452" s="13">
        <f t="shared" si="1073"/>
        <v>0</v>
      </c>
      <c r="CB452" s="13">
        <f t="shared" si="1074"/>
        <v>0</v>
      </c>
      <c r="CC452" s="13">
        <f t="shared" si="1075"/>
        <v>0</v>
      </c>
      <c r="CD452" s="13">
        <f t="shared" si="1076"/>
        <v>0</v>
      </c>
      <c r="CE452" s="13">
        <f t="shared" si="1077"/>
        <v>0</v>
      </c>
      <c r="CF452" s="13">
        <f t="shared" si="1078"/>
        <v>0</v>
      </c>
      <c r="CG452" s="13">
        <f t="shared" si="1079"/>
        <v>0</v>
      </c>
      <c r="CH452" s="13">
        <f t="shared" si="1080"/>
        <v>0</v>
      </c>
      <c r="CI452" s="13">
        <f t="shared" si="1081"/>
        <v>0</v>
      </c>
      <c r="CJ452" s="13">
        <f t="shared" si="1082"/>
        <v>0</v>
      </c>
      <c r="CK452" s="13">
        <f t="shared" si="1083"/>
        <v>0</v>
      </c>
      <c r="CL452" s="13">
        <f t="shared" si="1084"/>
        <v>0</v>
      </c>
      <c r="CM452" s="13">
        <f t="shared" si="1085"/>
        <v>0</v>
      </c>
      <c r="CN452" s="13">
        <f t="shared" si="1086"/>
        <v>0</v>
      </c>
      <c r="CO452" s="13">
        <f t="shared" si="1087"/>
        <v>0</v>
      </c>
      <c r="CP452" s="13">
        <f t="shared" si="1088"/>
        <v>0</v>
      </c>
      <c r="CQ452" s="13">
        <f t="shared" si="1089"/>
        <v>0</v>
      </c>
      <c r="CR452" s="13">
        <f t="shared" si="1090"/>
        <v>0</v>
      </c>
      <c r="CS452" s="13">
        <f t="shared" si="1091"/>
        <v>0</v>
      </c>
      <c r="CT452" s="13">
        <f t="shared" si="1092"/>
        <v>0</v>
      </c>
      <c r="CU452" s="13">
        <f t="shared" si="1093"/>
        <v>0</v>
      </c>
      <c r="CV452" s="13">
        <f t="shared" si="1094"/>
        <v>0</v>
      </c>
      <c r="CW452" s="13">
        <f t="shared" si="1095"/>
        <v>0</v>
      </c>
      <c r="CX452" s="13">
        <f t="shared" si="1096"/>
        <v>0</v>
      </c>
      <c r="CY452" s="13">
        <f t="shared" si="1097"/>
        <v>0</v>
      </c>
      <c r="CZ452" s="13">
        <f t="shared" si="1098"/>
        <v>0</v>
      </c>
      <c r="DA452" s="13">
        <f t="shared" si="1099"/>
        <v>0</v>
      </c>
      <c r="DB452" s="13"/>
      <c r="DC452" s="13"/>
      <c r="DD452" s="13"/>
      <c r="DE452" s="13"/>
      <c r="DF452" s="13"/>
      <c r="DG452" s="13"/>
      <c r="DH452" s="13"/>
      <c r="DI452" s="13"/>
      <c r="DJ452" s="13"/>
      <c r="DK452" s="13"/>
      <c r="DL452" s="13"/>
      <c r="DM452" s="13"/>
      <c r="DN452" s="13"/>
      <c r="DO452" s="13"/>
      <c r="DP452" s="13"/>
      <c r="DQ452" s="13"/>
      <c r="DR452" s="13"/>
      <c r="DS452" s="13"/>
      <c r="DT452" s="13"/>
      <c r="DU452" s="13"/>
      <c r="DV452" s="13"/>
      <c r="DW452" s="13"/>
      <c r="DX452" s="13"/>
      <c r="DY452" s="13"/>
      <c r="DZ452" s="13"/>
      <c r="EA452" s="13"/>
      <c r="EB452" s="13"/>
      <c r="EC452" s="13"/>
      <c r="ED452" s="13"/>
      <c r="EE452" s="13"/>
      <c r="EF452" s="13"/>
      <c r="EG452" s="13"/>
      <c r="EH452" s="13"/>
      <c r="EI452" s="13"/>
      <c r="EJ452" s="13"/>
      <c r="EK452" s="13"/>
      <c r="EL452" s="13"/>
      <c r="EM452" s="13"/>
      <c r="EN452" s="13"/>
      <c r="EO452" s="13"/>
      <c r="EP452" s="13"/>
      <c r="EQ452" s="13"/>
      <c r="ER452" s="13"/>
      <c r="ES452" s="13"/>
      <c r="ET452" s="13"/>
      <c r="EU452" s="13"/>
      <c r="EV452" s="13"/>
      <c r="EW452" s="13"/>
      <c r="EX452" s="13"/>
      <c r="EY452" s="13"/>
      <c r="EZ452" s="13"/>
      <c r="FA452" s="13"/>
      <c r="FB452" s="13"/>
      <c r="FC452" s="13"/>
      <c r="FD452" s="13"/>
      <c r="FE452" s="13"/>
      <c r="FF452" s="13"/>
      <c r="FG452" s="13"/>
      <c r="FH452" s="13"/>
      <c r="FI452" s="13"/>
      <c r="FJ452" s="13"/>
      <c r="FK452" s="13"/>
      <c r="FL452" s="13"/>
      <c r="FM452" s="13"/>
      <c r="FN452" s="13"/>
      <c r="FO452" s="13"/>
      <c r="FP452" s="13"/>
      <c r="FQ452" s="13"/>
      <c r="FR452" s="13"/>
      <c r="FS452" s="13"/>
      <c r="FT452" s="13"/>
      <c r="FU452" s="13"/>
      <c r="FV452" s="13"/>
      <c r="FW452" s="13"/>
      <c r="FX452" s="13"/>
      <c r="FY452" s="13"/>
      <c r="FZ452" s="13"/>
      <c r="GA452" s="13"/>
      <c r="GB452" s="13"/>
      <c r="GC452" s="13"/>
      <c r="GD452" s="13"/>
      <c r="GE452" s="13"/>
      <c r="GF452" s="13"/>
      <c r="GG452" s="13"/>
      <c r="GH452" s="30">
        <f t="shared" si="1015"/>
        <v>1</v>
      </c>
    </row>
    <row r="453" spans="1:190">
      <c r="A453" s="2">
        <f>'database including 834 studies'!A453</f>
        <v>452</v>
      </c>
      <c r="B453" s="2">
        <f>'database including 834 studies'!J453</f>
        <v>1</v>
      </c>
      <c r="C453" s="2">
        <f>'database including 834 studies'!K453</f>
        <v>2</v>
      </c>
      <c r="D453" s="2">
        <f>'database including 834 studies'!L453</f>
        <v>1</v>
      </c>
      <c r="E453" s="2">
        <f>'database including 834 studies'!M453</f>
        <v>1</v>
      </c>
      <c r="F453" s="2">
        <f>'database including 834 studies'!N453</f>
        <v>0</v>
      </c>
      <c r="G453" s="2">
        <f>'database including 834 studies'!O453</f>
        <v>0</v>
      </c>
      <c r="H453" s="2">
        <f>'database including 834 studies'!P453</f>
        <v>0</v>
      </c>
      <c r="I453" s="2">
        <f>'database including 834 studies'!Q453</f>
        <v>0</v>
      </c>
      <c r="J453" s="2">
        <f>'database including 834 studies'!R453</f>
        <v>2017</v>
      </c>
      <c r="V453" s="13">
        <f t="shared" si="1016"/>
        <v>0</v>
      </c>
      <c r="W453" s="13">
        <f t="shared" si="1017"/>
        <v>0</v>
      </c>
      <c r="X453" s="13">
        <f t="shared" si="1018"/>
        <v>0</v>
      </c>
      <c r="Y453" s="13">
        <f t="shared" si="1019"/>
        <v>0</v>
      </c>
      <c r="Z453" s="13">
        <f t="shared" si="1020"/>
        <v>0</v>
      </c>
      <c r="AA453" s="13">
        <f t="shared" si="1021"/>
        <v>0</v>
      </c>
      <c r="AB453" s="13">
        <f t="shared" si="1022"/>
        <v>0</v>
      </c>
      <c r="AC453" s="13">
        <f t="shared" si="1023"/>
        <v>0</v>
      </c>
      <c r="AD453" s="13">
        <f t="shared" si="1024"/>
        <v>0</v>
      </c>
      <c r="AE453" s="13">
        <f t="shared" si="1025"/>
        <v>0</v>
      </c>
      <c r="AF453" s="13">
        <f t="shared" si="1026"/>
        <v>0</v>
      </c>
      <c r="AG453" s="13">
        <f t="shared" si="1027"/>
        <v>0</v>
      </c>
      <c r="AH453" s="13">
        <f t="shared" si="1028"/>
        <v>0</v>
      </c>
      <c r="AI453" s="13">
        <f t="shared" si="1029"/>
        <v>0</v>
      </c>
      <c r="AJ453" s="13">
        <f t="shared" si="1030"/>
        <v>0</v>
      </c>
      <c r="AK453" s="13">
        <f t="shared" si="1031"/>
        <v>0</v>
      </c>
      <c r="AL453" s="13">
        <f t="shared" si="1032"/>
        <v>0</v>
      </c>
      <c r="AM453" s="13">
        <f t="shared" si="1033"/>
        <v>0</v>
      </c>
      <c r="AN453" s="13">
        <f t="shared" si="1034"/>
        <v>0</v>
      </c>
      <c r="AO453" s="13">
        <f t="shared" si="1035"/>
        <v>0</v>
      </c>
      <c r="AP453" s="13">
        <f t="shared" si="1036"/>
        <v>0</v>
      </c>
      <c r="AQ453" s="13">
        <f t="shared" si="1037"/>
        <v>0</v>
      </c>
      <c r="AR453" s="13">
        <f t="shared" si="1038"/>
        <v>0</v>
      </c>
      <c r="AS453" s="13">
        <f t="shared" si="1039"/>
        <v>0</v>
      </c>
      <c r="AT453" s="13">
        <f t="shared" si="1040"/>
        <v>0</v>
      </c>
      <c r="AU453" s="13">
        <f t="shared" si="1041"/>
        <v>0</v>
      </c>
      <c r="AV453" s="13">
        <f t="shared" si="1042"/>
        <v>0</v>
      </c>
      <c r="AW453" s="13">
        <f t="shared" si="1043"/>
        <v>0</v>
      </c>
      <c r="AX453" s="13">
        <f t="shared" si="1044"/>
        <v>0</v>
      </c>
      <c r="AY453" s="13">
        <f t="shared" si="1045"/>
        <v>0</v>
      </c>
      <c r="AZ453" s="13">
        <f t="shared" si="1046"/>
        <v>1</v>
      </c>
      <c r="BA453" s="13">
        <f t="shared" si="1047"/>
        <v>0</v>
      </c>
      <c r="BB453" s="13">
        <f t="shared" si="1048"/>
        <v>0</v>
      </c>
      <c r="BC453" s="13">
        <f t="shared" si="1049"/>
        <v>0</v>
      </c>
      <c r="BD453" s="13">
        <f t="shared" si="1050"/>
        <v>0</v>
      </c>
      <c r="BE453" s="13">
        <f t="shared" si="1051"/>
        <v>0</v>
      </c>
      <c r="BF453" s="13">
        <f t="shared" si="1052"/>
        <v>0</v>
      </c>
      <c r="BG453" s="13">
        <f t="shared" si="1053"/>
        <v>0</v>
      </c>
      <c r="BH453" s="13">
        <f t="shared" si="1054"/>
        <v>0</v>
      </c>
      <c r="BI453" s="13">
        <f t="shared" si="1055"/>
        <v>0</v>
      </c>
      <c r="BJ453" s="13">
        <f t="shared" si="1056"/>
        <v>0</v>
      </c>
      <c r="BK453" s="13">
        <f t="shared" si="1057"/>
        <v>0</v>
      </c>
      <c r="BL453" s="13">
        <f t="shared" si="1058"/>
        <v>0</v>
      </c>
      <c r="BM453" s="13">
        <f t="shared" si="1059"/>
        <v>0</v>
      </c>
      <c r="BN453" s="13">
        <f t="shared" si="1060"/>
        <v>0</v>
      </c>
      <c r="BO453" s="13">
        <f t="shared" si="1061"/>
        <v>0</v>
      </c>
      <c r="BP453" s="13">
        <f t="shared" si="1062"/>
        <v>0</v>
      </c>
      <c r="BQ453" s="13">
        <f t="shared" si="1063"/>
        <v>0</v>
      </c>
      <c r="BR453" s="13">
        <f t="shared" si="1064"/>
        <v>0</v>
      </c>
      <c r="BS453" s="13">
        <f t="shared" si="1065"/>
        <v>0</v>
      </c>
      <c r="BT453" s="13">
        <f t="shared" si="1066"/>
        <v>0</v>
      </c>
      <c r="BU453" s="13">
        <f t="shared" si="1067"/>
        <v>0</v>
      </c>
      <c r="BV453" s="13">
        <f t="shared" si="1068"/>
        <v>0</v>
      </c>
      <c r="BW453" s="13">
        <f t="shared" si="1069"/>
        <v>0</v>
      </c>
      <c r="BX453" s="13">
        <f t="shared" si="1070"/>
        <v>0</v>
      </c>
      <c r="BY453" s="13">
        <f t="shared" si="1071"/>
        <v>0</v>
      </c>
      <c r="BZ453" s="13">
        <f t="shared" si="1072"/>
        <v>0</v>
      </c>
      <c r="CA453" s="13">
        <f t="shared" si="1073"/>
        <v>0</v>
      </c>
      <c r="CB453" s="13">
        <f t="shared" si="1074"/>
        <v>0</v>
      </c>
      <c r="CC453" s="13">
        <f t="shared" si="1075"/>
        <v>0</v>
      </c>
      <c r="CD453" s="13">
        <f t="shared" si="1076"/>
        <v>0</v>
      </c>
      <c r="CE453" s="13">
        <f t="shared" si="1077"/>
        <v>0</v>
      </c>
      <c r="CF453" s="13">
        <f t="shared" si="1078"/>
        <v>0</v>
      </c>
      <c r="CG453" s="13">
        <f t="shared" si="1079"/>
        <v>0</v>
      </c>
      <c r="CH453" s="13">
        <f t="shared" si="1080"/>
        <v>0</v>
      </c>
      <c r="CI453" s="13">
        <f t="shared" si="1081"/>
        <v>0</v>
      </c>
      <c r="CJ453" s="13">
        <f t="shared" si="1082"/>
        <v>0</v>
      </c>
      <c r="CK453" s="13">
        <f t="shared" si="1083"/>
        <v>0</v>
      </c>
      <c r="CL453" s="13">
        <f t="shared" si="1084"/>
        <v>0</v>
      </c>
      <c r="CM453" s="13">
        <f t="shared" si="1085"/>
        <v>0</v>
      </c>
      <c r="CN453" s="13">
        <f t="shared" si="1086"/>
        <v>0</v>
      </c>
      <c r="CO453" s="13">
        <f t="shared" si="1087"/>
        <v>0</v>
      </c>
      <c r="CP453" s="13">
        <f t="shared" si="1088"/>
        <v>0</v>
      </c>
      <c r="CQ453" s="13">
        <f t="shared" si="1089"/>
        <v>0</v>
      </c>
      <c r="CR453" s="13">
        <f t="shared" si="1090"/>
        <v>0</v>
      </c>
      <c r="CS453" s="13">
        <f t="shared" si="1091"/>
        <v>0</v>
      </c>
      <c r="CT453" s="13">
        <f t="shared" si="1092"/>
        <v>0</v>
      </c>
      <c r="CU453" s="13">
        <f t="shared" si="1093"/>
        <v>0</v>
      </c>
      <c r="CV453" s="13">
        <f t="shared" si="1094"/>
        <v>0</v>
      </c>
      <c r="CW453" s="13">
        <f t="shared" si="1095"/>
        <v>0</v>
      </c>
      <c r="CX453" s="13">
        <f t="shared" si="1096"/>
        <v>0</v>
      </c>
      <c r="CY453" s="13">
        <f t="shared" si="1097"/>
        <v>0</v>
      </c>
      <c r="CZ453" s="13">
        <f t="shared" si="1098"/>
        <v>0</v>
      </c>
      <c r="DA453" s="13">
        <f t="shared" si="1099"/>
        <v>0</v>
      </c>
      <c r="DB453" s="13"/>
      <c r="DC453" s="13"/>
      <c r="DD453" s="13"/>
      <c r="DE453" s="13"/>
      <c r="DF453" s="13"/>
      <c r="DG453" s="13"/>
      <c r="DH453" s="13"/>
      <c r="DI453" s="13"/>
      <c r="DJ453" s="13"/>
      <c r="DK453" s="13"/>
      <c r="DL453" s="13"/>
      <c r="DM453" s="13"/>
      <c r="DN453" s="13"/>
      <c r="DO453" s="13"/>
      <c r="DP453" s="13"/>
      <c r="DQ453" s="13"/>
      <c r="DR453" s="13"/>
      <c r="DS453" s="13"/>
      <c r="DT453" s="13"/>
      <c r="DU453" s="13"/>
      <c r="DV453" s="13"/>
      <c r="DW453" s="13"/>
      <c r="DX453" s="13"/>
      <c r="DY453" s="13"/>
      <c r="DZ453" s="13"/>
      <c r="EA453" s="13"/>
      <c r="EB453" s="13"/>
      <c r="EC453" s="13"/>
      <c r="ED453" s="13"/>
      <c r="EE453" s="13"/>
      <c r="EF453" s="13"/>
      <c r="EG453" s="13"/>
      <c r="EH453" s="13"/>
      <c r="EI453" s="13"/>
      <c r="EJ453" s="13"/>
      <c r="EK453" s="13"/>
      <c r="EL453" s="13"/>
      <c r="EM453" s="13"/>
      <c r="EN453" s="13"/>
      <c r="EO453" s="13"/>
      <c r="EP453" s="13"/>
      <c r="EQ453" s="13"/>
      <c r="ER453" s="13"/>
      <c r="ES453" s="13"/>
      <c r="ET453" s="13"/>
      <c r="EU453" s="13"/>
      <c r="EV453" s="13"/>
      <c r="EW453" s="13"/>
      <c r="EX453" s="13"/>
      <c r="EY453" s="13"/>
      <c r="EZ453" s="13"/>
      <c r="FA453" s="13"/>
      <c r="FB453" s="13"/>
      <c r="FC453" s="13"/>
      <c r="FD453" s="13"/>
      <c r="FE453" s="13"/>
      <c r="FF453" s="13"/>
      <c r="FG453" s="13"/>
      <c r="FH453" s="13"/>
      <c r="FI453" s="13"/>
      <c r="FJ453" s="13"/>
      <c r="FK453" s="13"/>
      <c r="FL453" s="13"/>
      <c r="FM453" s="13"/>
      <c r="FN453" s="13"/>
      <c r="FO453" s="13"/>
      <c r="FP453" s="13"/>
      <c r="FQ453" s="13"/>
      <c r="FR453" s="13"/>
      <c r="FS453" s="13"/>
      <c r="FT453" s="13"/>
      <c r="FU453" s="13"/>
      <c r="FV453" s="13"/>
      <c r="FW453" s="13"/>
      <c r="FX453" s="13"/>
      <c r="FY453" s="13"/>
      <c r="FZ453" s="13"/>
      <c r="GA453" s="13"/>
      <c r="GB453" s="13"/>
      <c r="GC453" s="13"/>
      <c r="GD453" s="13"/>
      <c r="GE453" s="13"/>
      <c r="GF453" s="13"/>
      <c r="GG453" s="13"/>
      <c r="GH453" s="30">
        <f t="shared" ref="GH453:GH516" si="1100">SUM(V453:GG453)</f>
        <v>1</v>
      </c>
    </row>
    <row r="454" spans="1:190">
      <c r="A454" s="2">
        <f>'database including 834 studies'!A454</f>
        <v>453</v>
      </c>
      <c r="B454" s="2">
        <f>'database including 834 studies'!J454</f>
        <v>1</v>
      </c>
      <c r="C454" s="2">
        <f>'database including 834 studies'!K454</f>
        <v>2</v>
      </c>
      <c r="D454" s="2">
        <f>'database including 834 studies'!L454</f>
        <v>1</v>
      </c>
      <c r="E454" s="2">
        <f>'database including 834 studies'!M454</f>
        <v>1</v>
      </c>
      <c r="F454" s="2">
        <f>'database including 834 studies'!N454</f>
        <v>0</v>
      </c>
      <c r="G454" s="2">
        <f>'database including 834 studies'!O454</f>
        <v>0</v>
      </c>
      <c r="H454" s="2">
        <f>'database including 834 studies'!P454</f>
        <v>0</v>
      </c>
      <c r="I454" s="2">
        <f>'database including 834 studies'!Q454</f>
        <v>0</v>
      </c>
      <c r="J454" s="2">
        <f>'database including 834 studies'!R454</f>
        <v>2017</v>
      </c>
      <c r="V454" s="13">
        <f t="shared" si="1016"/>
        <v>0</v>
      </c>
      <c r="W454" s="13">
        <f t="shared" si="1017"/>
        <v>0</v>
      </c>
      <c r="X454" s="13">
        <f t="shared" si="1018"/>
        <v>0</v>
      </c>
      <c r="Y454" s="13">
        <f t="shared" si="1019"/>
        <v>0</v>
      </c>
      <c r="Z454" s="13">
        <f t="shared" si="1020"/>
        <v>0</v>
      </c>
      <c r="AA454" s="13">
        <f t="shared" si="1021"/>
        <v>0</v>
      </c>
      <c r="AB454" s="13">
        <f t="shared" si="1022"/>
        <v>0</v>
      </c>
      <c r="AC454" s="13">
        <f t="shared" si="1023"/>
        <v>0</v>
      </c>
      <c r="AD454" s="13">
        <f t="shared" si="1024"/>
        <v>0</v>
      </c>
      <c r="AE454" s="13">
        <f t="shared" si="1025"/>
        <v>0</v>
      </c>
      <c r="AF454" s="13">
        <f t="shared" si="1026"/>
        <v>0</v>
      </c>
      <c r="AG454" s="13">
        <f t="shared" si="1027"/>
        <v>0</v>
      </c>
      <c r="AH454" s="13">
        <f t="shared" si="1028"/>
        <v>0</v>
      </c>
      <c r="AI454" s="13">
        <f t="shared" si="1029"/>
        <v>0</v>
      </c>
      <c r="AJ454" s="13">
        <f t="shared" si="1030"/>
        <v>0</v>
      </c>
      <c r="AK454" s="13">
        <f t="shared" si="1031"/>
        <v>0</v>
      </c>
      <c r="AL454" s="13">
        <f t="shared" si="1032"/>
        <v>0</v>
      </c>
      <c r="AM454" s="13">
        <f t="shared" si="1033"/>
        <v>0</v>
      </c>
      <c r="AN454" s="13">
        <f t="shared" si="1034"/>
        <v>0</v>
      </c>
      <c r="AO454" s="13">
        <f t="shared" si="1035"/>
        <v>0</v>
      </c>
      <c r="AP454" s="13">
        <f t="shared" si="1036"/>
        <v>0</v>
      </c>
      <c r="AQ454" s="13">
        <f t="shared" si="1037"/>
        <v>0</v>
      </c>
      <c r="AR454" s="13">
        <f t="shared" si="1038"/>
        <v>0</v>
      </c>
      <c r="AS454" s="13">
        <f t="shared" si="1039"/>
        <v>0</v>
      </c>
      <c r="AT454" s="13">
        <f t="shared" si="1040"/>
        <v>0</v>
      </c>
      <c r="AU454" s="13">
        <f t="shared" si="1041"/>
        <v>0</v>
      </c>
      <c r="AV454" s="13">
        <f t="shared" si="1042"/>
        <v>0</v>
      </c>
      <c r="AW454" s="13">
        <f t="shared" si="1043"/>
        <v>0</v>
      </c>
      <c r="AX454" s="13">
        <f t="shared" si="1044"/>
        <v>0</v>
      </c>
      <c r="AY454" s="13">
        <f t="shared" si="1045"/>
        <v>0</v>
      </c>
      <c r="AZ454" s="13">
        <f t="shared" si="1046"/>
        <v>1</v>
      </c>
      <c r="BA454" s="13">
        <f t="shared" si="1047"/>
        <v>0</v>
      </c>
      <c r="BB454" s="13">
        <f t="shared" si="1048"/>
        <v>0</v>
      </c>
      <c r="BC454" s="13">
        <f t="shared" si="1049"/>
        <v>0</v>
      </c>
      <c r="BD454" s="13">
        <f t="shared" si="1050"/>
        <v>0</v>
      </c>
      <c r="BE454" s="13">
        <f t="shared" si="1051"/>
        <v>0</v>
      </c>
      <c r="BF454" s="13">
        <f t="shared" si="1052"/>
        <v>0</v>
      </c>
      <c r="BG454" s="13">
        <f t="shared" si="1053"/>
        <v>0</v>
      </c>
      <c r="BH454" s="13">
        <f t="shared" si="1054"/>
        <v>0</v>
      </c>
      <c r="BI454" s="13">
        <f t="shared" si="1055"/>
        <v>0</v>
      </c>
      <c r="BJ454" s="13">
        <f t="shared" si="1056"/>
        <v>0</v>
      </c>
      <c r="BK454" s="13">
        <f t="shared" si="1057"/>
        <v>0</v>
      </c>
      <c r="BL454" s="13">
        <f t="shared" si="1058"/>
        <v>0</v>
      </c>
      <c r="BM454" s="13">
        <f t="shared" si="1059"/>
        <v>0</v>
      </c>
      <c r="BN454" s="13">
        <f t="shared" si="1060"/>
        <v>0</v>
      </c>
      <c r="BO454" s="13">
        <f t="shared" si="1061"/>
        <v>0</v>
      </c>
      <c r="BP454" s="13">
        <f t="shared" si="1062"/>
        <v>0</v>
      </c>
      <c r="BQ454" s="13">
        <f t="shared" si="1063"/>
        <v>0</v>
      </c>
      <c r="BR454" s="13">
        <f t="shared" si="1064"/>
        <v>0</v>
      </c>
      <c r="BS454" s="13">
        <f t="shared" si="1065"/>
        <v>0</v>
      </c>
      <c r="BT454" s="13">
        <f t="shared" si="1066"/>
        <v>0</v>
      </c>
      <c r="BU454" s="13">
        <f t="shared" si="1067"/>
        <v>0</v>
      </c>
      <c r="BV454" s="13">
        <f t="shared" si="1068"/>
        <v>0</v>
      </c>
      <c r="BW454" s="13">
        <f t="shared" si="1069"/>
        <v>0</v>
      </c>
      <c r="BX454" s="13">
        <f t="shared" si="1070"/>
        <v>0</v>
      </c>
      <c r="BY454" s="13">
        <f t="shared" si="1071"/>
        <v>0</v>
      </c>
      <c r="BZ454" s="13">
        <f t="shared" si="1072"/>
        <v>0</v>
      </c>
      <c r="CA454" s="13">
        <f t="shared" si="1073"/>
        <v>0</v>
      </c>
      <c r="CB454" s="13">
        <f t="shared" si="1074"/>
        <v>0</v>
      </c>
      <c r="CC454" s="13">
        <f t="shared" si="1075"/>
        <v>0</v>
      </c>
      <c r="CD454" s="13">
        <f t="shared" si="1076"/>
        <v>0</v>
      </c>
      <c r="CE454" s="13">
        <f t="shared" si="1077"/>
        <v>0</v>
      </c>
      <c r="CF454" s="13">
        <f t="shared" si="1078"/>
        <v>0</v>
      </c>
      <c r="CG454" s="13">
        <f t="shared" si="1079"/>
        <v>0</v>
      </c>
      <c r="CH454" s="13">
        <f t="shared" si="1080"/>
        <v>0</v>
      </c>
      <c r="CI454" s="13">
        <f t="shared" si="1081"/>
        <v>0</v>
      </c>
      <c r="CJ454" s="13">
        <f t="shared" si="1082"/>
        <v>0</v>
      </c>
      <c r="CK454" s="13">
        <f t="shared" si="1083"/>
        <v>0</v>
      </c>
      <c r="CL454" s="13">
        <f t="shared" si="1084"/>
        <v>0</v>
      </c>
      <c r="CM454" s="13">
        <f t="shared" si="1085"/>
        <v>0</v>
      </c>
      <c r="CN454" s="13">
        <f t="shared" si="1086"/>
        <v>0</v>
      </c>
      <c r="CO454" s="13">
        <f t="shared" si="1087"/>
        <v>0</v>
      </c>
      <c r="CP454" s="13">
        <f t="shared" si="1088"/>
        <v>0</v>
      </c>
      <c r="CQ454" s="13">
        <f t="shared" si="1089"/>
        <v>0</v>
      </c>
      <c r="CR454" s="13">
        <f t="shared" si="1090"/>
        <v>0</v>
      </c>
      <c r="CS454" s="13">
        <f t="shared" si="1091"/>
        <v>0</v>
      </c>
      <c r="CT454" s="13">
        <f t="shared" si="1092"/>
        <v>0</v>
      </c>
      <c r="CU454" s="13">
        <f t="shared" si="1093"/>
        <v>0</v>
      </c>
      <c r="CV454" s="13">
        <f t="shared" si="1094"/>
        <v>0</v>
      </c>
      <c r="CW454" s="13">
        <f t="shared" si="1095"/>
        <v>0</v>
      </c>
      <c r="CX454" s="13">
        <f t="shared" si="1096"/>
        <v>0</v>
      </c>
      <c r="CY454" s="13">
        <f t="shared" si="1097"/>
        <v>0</v>
      </c>
      <c r="CZ454" s="13">
        <f t="shared" si="1098"/>
        <v>0</v>
      </c>
      <c r="DA454" s="13">
        <f t="shared" si="1099"/>
        <v>0</v>
      </c>
      <c r="DB454" s="13"/>
      <c r="DC454" s="13"/>
      <c r="DD454" s="13"/>
      <c r="DE454" s="13"/>
      <c r="DF454" s="13"/>
      <c r="DG454" s="13"/>
      <c r="DH454" s="13"/>
      <c r="DI454" s="13"/>
      <c r="DJ454" s="13"/>
      <c r="DK454" s="13"/>
      <c r="DL454" s="13"/>
      <c r="DM454" s="13"/>
      <c r="DN454" s="13"/>
      <c r="DO454" s="13"/>
      <c r="DP454" s="13"/>
      <c r="DQ454" s="13"/>
      <c r="DR454" s="13"/>
      <c r="DS454" s="13"/>
      <c r="DT454" s="13"/>
      <c r="DU454" s="13"/>
      <c r="DV454" s="13"/>
      <c r="DW454" s="13"/>
      <c r="DX454" s="13"/>
      <c r="DY454" s="13"/>
      <c r="DZ454" s="13"/>
      <c r="EA454" s="13"/>
      <c r="EB454" s="13"/>
      <c r="EC454" s="13"/>
      <c r="ED454" s="13"/>
      <c r="EE454" s="13"/>
      <c r="EF454" s="13"/>
      <c r="EG454" s="13"/>
      <c r="EH454" s="13"/>
      <c r="EI454" s="13"/>
      <c r="EJ454" s="13"/>
      <c r="EK454" s="13"/>
      <c r="EL454" s="13"/>
      <c r="EM454" s="13"/>
      <c r="EN454" s="13"/>
      <c r="EO454" s="13"/>
      <c r="EP454" s="13"/>
      <c r="EQ454" s="13"/>
      <c r="ER454" s="13"/>
      <c r="ES454" s="13"/>
      <c r="ET454" s="13"/>
      <c r="EU454" s="13"/>
      <c r="EV454" s="13"/>
      <c r="EW454" s="13"/>
      <c r="EX454" s="13"/>
      <c r="EY454" s="13"/>
      <c r="EZ454" s="13"/>
      <c r="FA454" s="13"/>
      <c r="FB454" s="13"/>
      <c r="FC454" s="13"/>
      <c r="FD454" s="13"/>
      <c r="FE454" s="13"/>
      <c r="FF454" s="13"/>
      <c r="FG454" s="13"/>
      <c r="FH454" s="13"/>
      <c r="FI454" s="13"/>
      <c r="FJ454" s="13"/>
      <c r="FK454" s="13"/>
      <c r="FL454" s="13"/>
      <c r="FM454" s="13"/>
      <c r="FN454" s="13"/>
      <c r="FO454" s="13"/>
      <c r="FP454" s="13"/>
      <c r="FQ454" s="13"/>
      <c r="FR454" s="13"/>
      <c r="FS454" s="13"/>
      <c r="FT454" s="13"/>
      <c r="FU454" s="13"/>
      <c r="FV454" s="13"/>
      <c r="FW454" s="13"/>
      <c r="FX454" s="13"/>
      <c r="FY454" s="13"/>
      <c r="FZ454" s="13"/>
      <c r="GA454" s="13"/>
      <c r="GB454" s="13"/>
      <c r="GC454" s="13"/>
      <c r="GD454" s="13"/>
      <c r="GE454" s="13"/>
      <c r="GF454" s="13"/>
      <c r="GG454" s="13"/>
      <c r="GH454" s="30">
        <f t="shared" si="1100"/>
        <v>1</v>
      </c>
    </row>
    <row r="455" spans="1:190">
      <c r="A455" s="2">
        <f>'database including 834 studies'!A455</f>
        <v>454</v>
      </c>
      <c r="B455" s="2">
        <f>'database including 834 studies'!J455</f>
        <v>1</v>
      </c>
      <c r="C455" s="2">
        <f>'database including 834 studies'!K455</f>
        <v>2</v>
      </c>
      <c r="D455" s="2">
        <f>'database including 834 studies'!L455</f>
        <v>0</v>
      </c>
      <c r="E455" s="2">
        <f>'database including 834 studies'!M455</f>
        <v>1</v>
      </c>
      <c r="F455" s="2">
        <f>'database including 834 studies'!N455</f>
        <v>1</v>
      </c>
      <c r="G455" s="2">
        <f>'database including 834 studies'!O455</f>
        <v>0</v>
      </c>
      <c r="H455" s="2">
        <f>'database including 834 studies'!P455</f>
        <v>0</v>
      </c>
      <c r="I455" s="2">
        <f>'database including 834 studies'!Q455</f>
        <v>0</v>
      </c>
      <c r="J455" s="2">
        <f>'database including 834 studies'!R455</f>
        <v>2020</v>
      </c>
      <c r="V455" s="13">
        <f t="shared" si="1016"/>
        <v>0</v>
      </c>
      <c r="W455" s="13">
        <f t="shared" si="1017"/>
        <v>0</v>
      </c>
      <c r="X455" s="13">
        <f t="shared" si="1018"/>
        <v>0</v>
      </c>
      <c r="Y455" s="13">
        <f t="shared" si="1019"/>
        <v>0</v>
      </c>
      <c r="Z455" s="13">
        <f t="shared" si="1020"/>
        <v>0</v>
      </c>
      <c r="AA455" s="13">
        <f t="shared" si="1021"/>
        <v>0</v>
      </c>
      <c r="AB455" s="13">
        <f t="shared" si="1022"/>
        <v>0</v>
      </c>
      <c r="AC455" s="13">
        <f t="shared" si="1023"/>
        <v>0</v>
      </c>
      <c r="AD455" s="13">
        <f t="shared" si="1024"/>
        <v>0</v>
      </c>
      <c r="AE455" s="13">
        <f t="shared" si="1025"/>
        <v>0</v>
      </c>
      <c r="AF455" s="13">
        <f t="shared" si="1026"/>
        <v>0</v>
      </c>
      <c r="AG455" s="13">
        <f t="shared" si="1027"/>
        <v>0</v>
      </c>
      <c r="AH455" s="13">
        <f t="shared" si="1028"/>
        <v>0</v>
      </c>
      <c r="AI455" s="13">
        <f t="shared" si="1029"/>
        <v>0</v>
      </c>
      <c r="AJ455" s="13">
        <f t="shared" si="1030"/>
        <v>0</v>
      </c>
      <c r="AK455" s="13">
        <f t="shared" si="1031"/>
        <v>0</v>
      </c>
      <c r="AL455" s="13">
        <f t="shared" si="1032"/>
        <v>0</v>
      </c>
      <c r="AM455" s="13">
        <f t="shared" si="1033"/>
        <v>0</v>
      </c>
      <c r="AN455" s="13">
        <f t="shared" si="1034"/>
        <v>0</v>
      </c>
      <c r="AO455" s="13">
        <f t="shared" si="1035"/>
        <v>0</v>
      </c>
      <c r="AP455" s="13">
        <f t="shared" si="1036"/>
        <v>0</v>
      </c>
      <c r="AQ455" s="13">
        <f t="shared" si="1037"/>
        <v>0</v>
      </c>
      <c r="AR455" s="13">
        <f t="shared" si="1038"/>
        <v>0</v>
      </c>
      <c r="AS455" s="13">
        <f t="shared" si="1039"/>
        <v>0</v>
      </c>
      <c r="AT455" s="13">
        <f t="shared" si="1040"/>
        <v>0</v>
      </c>
      <c r="AU455" s="13">
        <f t="shared" si="1041"/>
        <v>0</v>
      </c>
      <c r="AV455" s="13">
        <f t="shared" si="1042"/>
        <v>0</v>
      </c>
      <c r="AW455" s="13">
        <f t="shared" si="1043"/>
        <v>0</v>
      </c>
      <c r="AX455" s="13">
        <f t="shared" si="1044"/>
        <v>0</v>
      </c>
      <c r="AY455" s="13">
        <f t="shared" si="1045"/>
        <v>0</v>
      </c>
      <c r="AZ455" s="13">
        <f t="shared" si="1046"/>
        <v>0</v>
      </c>
      <c r="BA455" s="13">
        <f t="shared" si="1047"/>
        <v>0</v>
      </c>
      <c r="BB455" s="13">
        <f t="shared" si="1048"/>
        <v>0</v>
      </c>
      <c r="BC455" s="13">
        <f t="shared" si="1049"/>
        <v>1</v>
      </c>
      <c r="BD455" s="13">
        <f t="shared" si="1050"/>
        <v>0</v>
      </c>
      <c r="BE455" s="13">
        <f t="shared" si="1051"/>
        <v>0</v>
      </c>
      <c r="BF455" s="13">
        <f t="shared" si="1052"/>
        <v>0</v>
      </c>
      <c r="BG455" s="13">
        <f t="shared" si="1053"/>
        <v>0</v>
      </c>
      <c r="BH455" s="13">
        <f t="shared" si="1054"/>
        <v>0</v>
      </c>
      <c r="BI455" s="13">
        <f t="shared" si="1055"/>
        <v>0</v>
      </c>
      <c r="BJ455" s="13">
        <f t="shared" si="1056"/>
        <v>0</v>
      </c>
      <c r="BK455" s="13">
        <f t="shared" si="1057"/>
        <v>0</v>
      </c>
      <c r="BL455" s="13">
        <f t="shared" si="1058"/>
        <v>0</v>
      </c>
      <c r="BM455" s="13">
        <f t="shared" si="1059"/>
        <v>0</v>
      </c>
      <c r="BN455" s="13">
        <f t="shared" si="1060"/>
        <v>0</v>
      </c>
      <c r="BO455" s="13">
        <f t="shared" si="1061"/>
        <v>0</v>
      </c>
      <c r="BP455" s="13">
        <f t="shared" si="1062"/>
        <v>0</v>
      </c>
      <c r="BQ455" s="13">
        <f t="shared" si="1063"/>
        <v>0</v>
      </c>
      <c r="BR455" s="13">
        <f t="shared" si="1064"/>
        <v>0</v>
      </c>
      <c r="BS455" s="13">
        <f t="shared" si="1065"/>
        <v>0</v>
      </c>
      <c r="BT455" s="13">
        <f t="shared" si="1066"/>
        <v>0</v>
      </c>
      <c r="BU455" s="13">
        <f t="shared" si="1067"/>
        <v>0</v>
      </c>
      <c r="BV455" s="13">
        <f t="shared" si="1068"/>
        <v>0</v>
      </c>
      <c r="BW455" s="13">
        <f t="shared" si="1069"/>
        <v>0</v>
      </c>
      <c r="BX455" s="13">
        <f t="shared" si="1070"/>
        <v>0</v>
      </c>
      <c r="BY455" s="13">
        <f t="shared" si="1071"/>
        <v>0</v>
      </c>
      <c r="BZ455" s="13">
        <f t="shared" si="1072"/>
        <v>0</v>
      </c>
      <c r="CA455" s="13">
        <f t="shared" si="1073"/>
        <v>0</v>
      </c>
      <c r="CB455" s="13">
        <f t="shared" si="1074"/>
        <v>0</v>
      </c>
      <c r="CC455" s="13">
        <f t="shared" si="1075"/>
        <v>0</v>
      </c>
      <c r="CD455" s="13">
        <f t="shared" si="1076"/>
        <v>0</v>
      </c>
      <c r="CE455" s="13">
        <f t="shared" si="1077"/>
        <v>0</v>
      </c>
      <c r="CF455" s="13">
        <f t="shared" si="1078"/>
        <v>0</v>
      </c>
      <c r="CG455" s="13">
        <f t="shared" si="1079"/>
        <v>0</v>
      </c>
      <c r="CH455" s="13">
        <f t="shared" si="1080"/>
        <v>0</v>
      </c>
      <c r="CI455" s="13">
        <f t="shared" si="1081"/>
        <v>0</v>
      </c>
      <c r="CJ455" s="13">
        <f t="shared" si="1082"/>
        <v>0</v>
      </c>
      <c r="CK455" s="13">
        <f t="shared" si="1083"/>
        <v>0</v>
      </c>
      <c r="CL455" s="13">
        <f t="shared" si="1084"/>
        <v>0</v>
      </c>
      <c r="CM455" s="13">
        <f t="shared" si="1085"/>
        <v>0</v>
      </c>
      <c r="CN455" s="13">
        <f t="shared" si="1086"/>
        <v>0</v>
      </c>
      <c r="CO455" s="13">
        <f t="shared" si="1087"/>
        <v>0</v>
      </c>
      <c r="CP455" s="13">
        <f t="shared" si="1088"/>
        <v>0</v>
      </c>
      <c r="CQ455" s="13">
        <f t="shared" si="1089"/>
        <v>0</v>
      </c>
      <c r="CR455" s="13">
        <f t="shared" si="1090"/>
        <v>0</v>
      </c>
      <c r="CS455" s="13">
        <f t="shared" si="1091"/>
        <v>0</v>
      </c>
      <c r="CT455" s="13">
        <f t="shared" si="1092"/>
        <v>0</v>
      </c>
      <c r="CU455" s="13">
        <f t="shared" si="1093"/>
        <v>0</v>
      </c>
      <c r="CV455" s="13">
        <f t="shared" si="1094"/>
        <v>0</v>
      </c>
      <c r="CW455" s="13">
        <f t="shared" si="1095"/>
        <v>0</v>
      </c>
      <c r="CX455" s="13">
        <f t="shared" si="1096"/>
        <v>0</v>
      </c>
      <c r="CY455" s="13">
        <f t="shared" si="1097"/>
        <v>0</v>
      </c>
      <c r="CZ455" s="13">
        <f t="shared" si="1098"/>
        <v>0</v>
      </c>
      <c r="DA455" s="13">
        <f t="shared" si="1099"/>
        <v>0</v>
      </c>
      <c r="DB455" s="13"/>
      <c r="DC455" s="13"/>
      <c r="DD455" s="13"/>
      <c r="DE455" s="13"/>
      <c r="DF455" s="13"/>
      <c r="DG455" s="13"/>
      <c r="DH455" s="13"/>
      <c r="DI455" s="13"/>
      <c r="DJ455" s="13"/>
      <c r="DK455" s="13"/>
      <c r="DL455" s="13"/>
      <c r="DM455" s="13"/>
      <c r="DN455" s="13"/>
      <c r="DO455" s="13"/>
      <c r="DP455" s="13"/>
      <c r="DQ455" s="13"/>
      <c r="DR455" s="13"/>
      <c r="DS455" s="13"/>
      <c r="DT455" s="13"/>
      <c r="DU455" s="13"/>
      <c r="DV455" s="13"/>
      <c r="DW455" s="13"/>
      <c r="DX455" s="13"/>
      <c r="DY455" s="13"/>
      <c r="DZ455" s="13"/>
      <c r="EA455" s="13"/>
      <c r="EB455" s="13"/>
      <c r="EC455" s="13"/>
      <c r="ED455" s="13"/>
      <c r="EE455" s="13"/>
      <c r="EF455" s="13"/>
      <c r="EG455" s="13"/>
      <c r="EH455" s="13"/>
      <c r="EI455" s="13"/>
      <c r="EJ455" s="13"/>
      <c r="EK455" s="13"/>
      <c r="EL455" s="13"/>
      <c r="EM455" s="13"/>
      <c r="EN455" s="13"/>
      <c r="EO455" s="13"/>
      <c r="EP455" s="13"/>
      <c r="EQ455" s="13"/>
      <c r="ER455" s="13"/>
      <c r="ES455" s="13"/>
      <c r="ET455" s="13"/>
      <c r="EU455" s="13"/>
      <c r="EV455" s="13"/>
      <c r="EW455" s="13"/>
      <c r="EX455" s="13"/>
      <c r="EY455" s="13"/>
      <c r="EZ455" s="13"/>
      <c r="FA455" s="13"/>
      <c r="FB455" s="13"/>
      <c r="FC455" s="13"/>
      <c r="FD455" s="13"/>
      <c r="FE455" s="13"/>
      <c r="FF455" s="13"/>
      <c r="FG455" s="13"/>
      <c r="FH455" s="13"/>
      <c r="FI455" s="13"/>
      <c r="FJ455" s="13"/>
      <c r="FK455" s="13"/>
      <c r="FL455" s="13"/>
      <c r="FM455" s="13"/>
      <c r="FN455" s="13"/>
      <c r="FO455" s="13"/>
      <c r="FP455" s="13"/>
      <c r="FQ455" s="13"/>
      <c r="FR455" s="13"/>
      <c r="FS455" s="13"/>
      <c r="FT455" s="13"/>
      <c r="FU455" s="13"/>
      <c r="FV455" s="13"/>
      <c r="FW455" s="13"/>
      <c r="FX455" s="13"/>
      <c r="FY455" s="13"/>
      <c r="FZ455" s="13"/>
      <c r="GA455" s="13"/>
      <c r="GB455" s="13"/>
      <c r="GC455" s="13"/>
      <c r="GD455" s="13"/>
      <c r="GE455" s="13"/>
      <c r="GF455" s="13"/>
      <c r="GG455" s="13"/>
      <c r="GH455" s="30">
        <f t="shared" si="1100"/>
        <v>1</v>
      </c>
    </row>
    <row r="456" spans="1:190">
      <c r="A456" s="2">
        <f>'database including 834 studies'!A456</f>
        <v>455</v>
      </c>
      <c r="B456" s="2">
        <f>'database including 834 studies'!J456</f>
        <v>1</v>
      </c>
      <c r="C456" s="2">
        <f>'database including 834 studies'!K456</f>
        <v>2</v>
      </c>
      <c r="D456" s="2">
        <f>'database including 834 studies'!L456</f>
        <v>1</v>
      </c>
      <c r="E456" s="2">
        <f>'database including 834 studies'!M456</f>
        <v>1</v>
      </c>
      <c r="F456" s="2">
        <f>'database including 834 studies'!N456</f>
        <v>0</v>
      </c>
      <c r="G456" s="2">
        <f>'database including 834 studies'!O456</f>
        <v>0</v>
      </c>
      <c r="H456" s="2">
        <f>'database including 834 studies'!P456</f>
        <v>0</v>
      </c>
      <c r="I456" s="2">
        <f>'database including 834 studies'!Q456</f>
        <v>0</v>
      </c>
      <c r="J456" s="2">
        <f>'database including 834 studies'!R456</f>
        <v>2019</v>
      </c>
      <c r="V456" s="13">
        <f t="shared" si="1016"/>
        <v>0</v>
      </c>
      <c r="W456" s="13">
        <f t="shared" si="1017"/>
        <v>0</v>
      </c>
      <c r="X456" s="13">
        <f t="shared" si="1018"/>
        <v>0</v>
      </c>
      <c r="Y456" s="13">
        <f t="shared" si="1019"/>
        <v>0</v>
      </c>
      <c r="Z456" s="13">
        <f t="shared" si="1020"/>
        <v>0</v>
      </c>
      <c r="AA456" s="13">
        <f t="shared" si="1021"/>
        <v>0</v>
      </c>
      <c r="AB456" s="13">
        <f t="shared" si="1022"/>
        <v>0</v>
      </c>
      <c r="AC456" s="13">
        <f t="shared" si="1023"/>
        <v>0</v>
      </c>
      <c r="AD456" s="13">
        <f t="shared" si="1024"/>
        <v>0</v>
      </c>
      <c r="AE456" s="13">
        <f t="shared" si="1025"/>
        <v>0</v>
      </c>
      <c r="AF456" s="13">
        <f t="shared" si="1026"/>
        <v>0</v>
      </c>
      <c r="AG456" s="13">
        <f t="shared" si="1027"/>
        <v>0</v>
      </c>
      <c r="AH456" s="13">
        <f t="shared" si="1028"/>
        <v>0</v>
      </c>
      <c r="AI456" s="13">
        <f t="shared" si="1029"/>
        <v>0</v>
      </c>
      <c r="AJ456" s="13">
        <f t="shared" si="1030"/>
        <v>0</v>
      </c>
      <c r="AK456" s="13">
        <f t="shared" si="1031"/>
        <v>0</v>
      </c>
      <c r="AL456" s="13">
        <f t="shared" si="1032"/>
        <v>0</v>
      </c>
      <c r="AM456" s="13">
        <f t="shared" si="1033"/>
        <v>0</v>
      </c>
      <c r="AN456" s="13">
        <f t="shared" si="1034"/>
        <v>0</v>
      </c>
      <c r="AO456" s="13">
        <f t="shared" si="1035"/>
        <v>0</v>
      </c>
      <c r="AP456" s="13">
        <f t="shared" si="1036"/>
        <v>0</v>
      </c>
      <c r="AQ456" s="13">
        <f t="shared" si="1037"/>
        <v>0</v>
      </c>
      <c r="AR456" s="13">
        <f t="shared" si="1038"/>
        <v>0</v>
      </c>
      <c r="AS456" s="13">
        <f t="shared" si="1039"/>
        <v>0</v>
      </c>
      <c r="AT456" s="13">
        <f t="shared" si="1040"/>
        <v>0</v>
      </c>
      <c r="AU456" s="13">
        <f t="shared" si="1041"/>
        <v>0</v>
      </c>
      <c r="AV456" s="13">
        <f t="shared" si="1042"/>
        <v>0</v>
      </c>
      <c r="AW456" s="13">
        <f t="shared" si="1043"/>
        <v>0</v>
      </c>
      <c r="AX456" s="13">
        <f t="shared" si="1044"/>
        <v>0</v>
      </c>
      <c r="AY456" s="13">
        <f t="shared" si="1045"/>
        <v>0</v>
      </c>
      <c r="AZ456" s="13">
        <f t="shared" si="1046"/>
        <v>0</v>
      </c>
      <c r="BA456" s="13">
        <f t="shared" si="1047"/>
        <v>0</v>
      </c>
      <c r="BB456" s="13">
        <f t="shared" si="1048"/>
        <v>1</v>
      </c>
      <c r="BC456" s="13">
        <f t="shared" si="1049"/>
        <v>0</v>
      </c>
      <c r="BD456" s="13">
        <f t="shared" si="1050"/>
        <v>0</v>
      </c>
      <c r="BE456" s="13">
        <f t="shared" si="1051"/>
        <v>0</v>
      </c>
      <c r="BF456" s="13">
        <f t="shared" si="1052"/>
        <v>0</v>
      </c>
      <c r="BG456" s="13">
        <f t="shared" si="1053"/>
        <v>0</v>
      </c>
      <c r="BH456" s="13">
        <f t="shared" si="1054"/>
        <v>0</v>
      </c>
      <c r="BI456" s="13">
        <f t="shared" si="1055"/>
        <v>0</v>
      </c>
      <c r="BJ456" s="13">
        <f t="shared" si="1056"/>
        <v>0</v>
      </c>
      <c r="BK456" s="13">
        <f t="shared" si="1057"/>
        <v>0</v>
      </c>
      <c r="BL456" s="13">
        <f t="shared" si="1058"/>
        <v>0</v>
      </c>
      <c r="BM456" s="13">
        <f t="shared" si="1059"/>
        <v>0</v>
      </c>
      <c r="BN456" s="13">
        <f t="shared" si="1060"/>
        <v>0</v>
      </c>
      <c r="BO456" s="13">
        <f t="shared" si="1061"/>
        <v>0</v>
      </c>
      <c r="BP456" s="13">
        <f t="shared" si="1062"/>
        <v>0</v>
      </c>
      <c r="BQ456" s="13">
        <f t="shared" si="1063"/>
        <v>0</v>
      </c>
      <c r="BR456" s="13">
        <f t="shared" si="1064"/>
        <v>0</v>
      </c>
      <c r="BS456" s="13">
        <f t="shared" si="1065"/>
        <v>0</v>
      </c>
      <c r="BT456" s="13">
        <f t="shared" si="1066"/>
        <v>0</v>
      </c>
      <c r="BU456" s="13">
        <f t="shared" si="1067"/>
        <v>0</v>
      </c>
      <c r="BV456" s="13">
        <f t="shared" si="1068"/>
        <v>0</v>
      </c>
      <c r="BW456" s="13">
        <f t="shared" si="1069"/>
        <v>0</v>
      </c>
      <c r="BX456" s="13">
        <f t="shared" si="1070"/>
        <v>0</v>
      </c>
      <c r="BY456" s="13">
        <f t="shared" si="1071"/>
        <v>0</v>
      </c>
      <c r="BZ456" s="13">
        <f t="shared" si="1072"/>
        <v>0</v>
      </c>
      <c r="CA456" s="13">
        <f t="shared" si="1073"/>
        <v>0</v>
      </c>
      <c r="CB456" s="13">
        <f t="shared" si="1074"/>
        <v>0</v>
      </c>
      <c r="CC456" s="13">
        <f t="shared" si="1075"/>
        <v>0</v>
      </c>
      <c r="CD456" s="13">
        <f t="shared" si="1076"/>
        <v>0</v>
      </c>
      <c r="CE456" s="13">
        <f t="shared" si="1077"/>
        <v>0</v>
      </c>
      <c r="CF456" s="13">
        <f t="shared" si="1078"/>
        <v>0</v>
      </c>
      <c r="CG456" s="13">
        <f t="shared" si="1079"/>
        <v>0</v>
      </c>
      <c r="CH456" s="13">
        <f t="shared" si="1080"/>
        <v>0</v>
      </c>
      <c r="CI456" s="13">
        <f t="shared" si="1081"/>
        <v>0</v>
      </c>
      <c r="CJ456" s="13">
        <f t="shared" si="1082"/>
        <v>0</v>
      </c>
      <c r="CK456" s="13">
        <f t="shared" si="1083"/>
        <v>0</v>
      </c>
      <c r="CL456" s="13">
        <f t="shared" si="1084"/>
        <v>0</v>
      </c>
      <c r="CM456" s="13">
        <f t="shared" si="1085"/>
        <v>0</v>
      </c>
      <c r="CN456" s="13">
        <f t="shared" si="1086"/>
        <v>0</v>
      </c>
      <c r="CO456" s="13">
        <f t="shared" si="1087"/>
        <v>0</v>
      </c>
      <c r="CP456" s="13">
        <f t="shared" si="1088"/>
        <v>0</v>
      </c>
      <c r="CQ456" s="13">
        <f t="shared" si="1089"/>
        <v>0</v>
      </c>
      <c r="CR456" s="13">
        <f t="shared" si="1090"/>
        <v>0</v>
      </c>
      <c r="CS456" s="13">
        <f t="shared" si="1091"/>
        <v>0</v>
      </c>
      <c r="CT456" s="13">
        <f t="shared" si="1092"/>
        <v>0</v>
      </c>
      <c r="CU456" s="13">
        <f t="shared" si="1093"/>
        <v>0</v>
      </c>
      <c r="CV456" s="13">
        <f t="shared" si="1094"/>
        <v>0</v>
      </c>
      <c r="CW456" s="13">
        <f t="shared" si="1095"/>
        <v>0</v>
      </c>
      <c r="CX456" s="13">
        <f t="shared" si="1096"/>
        <v>0</v>
      </c>
      <c r="CY456" s="13">
        <f t="shared" si="1097"/>
        <v>0</v>
      </c>
      <c r="CZ456" s="13">
        <f t="shared" si="1098"/>
        <v>0</v>
      </c>
      <c r="DA456" s="13">
        <f t="shared" si="1099"/>
        <v>0</v>
      </c>
      <c r="DB456" s="13"/>
      <c r="DC456" s="13"/>
      <c r="DD456" s="13"/>
      <c r="DE456" s="13"/>
      <c r="DF456" s="13"/>
      <c r="DG456" s="13"/>
      <c r="DH456" s="13"/>
      <c r="DI456" s="13"/>
      <c r="DJ456" s="13"/>
      <c r="DK456" s="13"/>
      <c r="DL456" s="13"/>
      <c r="DM456" s="13"/>
      <c r="DN456" s="13"/>
      <c r="DO456" s="13"/>
      <c r="DP456" s="13"/>
      <c r="DQ456" s="13"/>
      <c r="DR456" s="13"/>
      <c r="DS456" s="13"/>
      <c r="DT456" s="13"/>
      <c r="DU456" s="13"/>
      <c r="DV456" s="13"/>
      <c r="DW456" s="13"/>
      <c r="DX456" s="13"/>
      <c r="DY456" s="13"/>
      <c r="DZ456" s="13"/>
      <c r="EA456" s="13"/>
      <c r="EB456" s="13"/>
      <c r="EC456" s="13"/>
      <c r="ED456" s="13"/>
      <c r="EE456" s="13"/>
      <c r="EF456" s="13"/>
      <c r="EG456" s="13"/>
      <c r="EH456" s="13"/>
      <c r="EI456" s="13"/>
      <c r="EJ456" s="13"/>
      <c r="EK456" s="13"/>
      <c r="EL456" s="13"/>
      <c r="EM456" s="13"/>
      <c r="EN456" s="13"/>
      <c r="EO456" s="13"/>
      <c r="EP456" s="13"/>
      <c r="EQ456" s="13"/>
      <c r="ER456" s="13"/>
      <c r="ES456" s="13"/>
      <c r="ET456" s="13"/>
      <c r="EU456" s="13"/>
      <c r="EV456" s="13"/>
      <c r="EW456" s="13"/>
      <c r="EX456" s="13"/>
      <c r="EY456" s="13"/>
      <c r="EZ456" s="13"/>
      <c r="FA456" s="13"/>
      <c r="FB456" s="13"/>
      <c r="FC456" s="13"/>
      <c r="FD456" s="13"/>
      <c r="FE456" s="13"/>
      <c r="FF456" s="13"/>
      <c r="FG456" s="13"/>
      <c r="FH456" s="13"/>
      <c r="FI456" s="13"/>
      <c r="FJ456" s="13"/>
      <c r="FK456" s="13"/>
      <c r="FL456" s="13"/>
      <c r="FM456" s="13"/>
      <c r="FN456" s="13"/>
      <c r="FO456" s="13"/>
      <c r="FP456" s="13"/>
      <c r="FQ456" s="13"/>
      <c r="FR456" s="13"/>
      <c r="FS456" s="13"/>
      <c r="FT456" s="13"/>
      <c r="FU456" s="13"/>
      <c r="FV456" s="13"/>
      <c r="FW456" s="13"/>
      <c r="FX456" s="13"/>
      <c r="FY456" s="13"/>
      <c r="FZ456" s="13"/>
      <c r="GA456" s="13"/>
      <c r="GB456" s="13"/>
      <c r="GC456" s="13"/>
      <c r="GD456" s="13"/>
      <c r="GE456" s="13"/>
      <c r="GF456" s="13"/>
      <c r="GG456" s="13"/>
      <c r="GH456" s="30">
        <f t="shared" si="1100"/>
        <v>1</v>
      </c>
    </row>
    <row r="457" spans="1:190">
      <c r="A457" s="2">
        <f>'database including 834 studies'!A457</f>
        <v>456</v>
      </c>
      <c r="B457" s="2">
        <f>'database including 834 studies'!J457</f>
        <v>1</v>
      </c>
      <c r="C457" s="2">
        <f>'database including 834 studies'!K457</f>
        <v>2</v>
      </c>
      <c r="D457" s="2">
        <f>'database including 834 studies'!L457</f>
        <v>1</v>
      </c>
      <c r="E457" s="2">
        <f>'database including 834 studies'!M457</f>
        <v>1</v>
      </c>
      <c r="F457" s="2">
        <f>'database including 834 studies'!N457</f>
        <v>0</v>
      </c>
      <c r="G457" s="2">
        <f>'database including 834 studies'!O457</f>
        <v>0</v>
      </c>
      <c r="H457" s="2">
        <f>'database including 834 studies'!P457</f>
        <v>0</v>
      </c>
      <c r="I457" s="2">
        <f>'database including 834 studies'!Q457</f>
        <v>0</v>
      </c>
      <c r="J457" s="2">
        <f>'database including 834 studies'!R457</f>
        <v>2021</v>
      </c>
      <c r="V457" s="13">
        <f t="shared" si="1016"/>
        <v>0</v>
      </c>
      <c r="W457" s="13">
        <f t="shared" si="1017"/>
        <v>0</v>
      </c>
      <c r="X457" s="13">
        <f t="shared" si="1018"/>
        <v>0</v>
      </c>
      <c r="Y457" s="13">
        <f t="shared" si="1019"/>
        <v>0</v>
      </c>
      <c r="Z457" s="13">
        <f t="shared" si="1020"/>
        <v>0</v>
      </c>
      <c r="AA457" s="13">
        <f t="shared" si="1021"/>
        <v>0</v>
      </c>
      <c r="AB457" s="13">
        <f t="shared" si="1022"/>
        <v>0</v>
      </c>
      <c r="AC457" s="13">
        <f t="shared" si="1023"/>
        <v>0</v>
      </c>
      <c r="AD457" s="13">
        <f t="shared" si="1024"/>
        <v>0</v>
      </c>
      <c r="AE457" s="13">
        <f t="shared" si="1025"/>
        <v>0</v>
      </c>
      <c r="AF457" s="13">
        <f t="shared" si="1026"/>
        <v>0</v>
      </c>
      <c r="AG457" s="13">
        <f t="shared" si="1027"/>
        <v>0</v>
      </c>
      <c r="AH457" s="13">
        <f t="shared" si="1028"/>
        <v>0</v>
      </c>
      <c r="AI457" s="13">
        <f t="shared" si="1029"/>
        <v>0</v>
      </c>
      <c r="AJ457" s="13">
        <f t="shared" si="1030"/>
        <v>0</v>
      </c>
      <c r="AK457" s="13">
        <f t="shared" si="1031"/>
        <v>0</v>
      </c>
      <c r="AL457" s="13">
        <f t="shared" si="1032"/>
        <v>0</v>
      </c>
      <c r="AM457" s="13">
        <f t="shared" si="1033"/>
        <v>0</v>
      </c>
      <c r="AN457" s="13">
        <f t="shared" si="1034"/>
        <v>0</v>
      </c>
      <c r="AO457" s="13">
        <f t="shared" si="1035"/>
        <v>0</v>
      </c>
      <c r="AP457" s="13">
        <f t="shared" si="1036"/>
        <v>0</v>
      </c>
      <c r="AQ457" s="13">
        <f t="shared" si="1037"/>
        <v>0</v>
      </c>
      <c r="AR457" s="13">
        <f t="shared" si="1038"/>
        <v>0</v>
      </c>
      <c r="AS457" s="13">
        <f t="shared" si="1039"/>
        <v>0</v>
      </c>
      <c r="AT457" s="13">
        <f t="shared" si="1040"/>
        <v>0</v>
      </c>
      <c r="AU457" s="13">
        <f t="shared" si="1041"/>
        <v>0</v>
      </c>
      <c r="AV457" s="13">
        <f t="shared" si="1042"/>
        <v>0</v>
      </c>
      <c r="AW457" s="13">
        <f t="shared" si="1043"/>
        <v>0</v>
      </c>
      <c r="AX457" s="13">
        <f t="shared" si="1044"/>
        <v>0</v>
      </c>
      <c r="AY457" s="13">
        <f t="shared" si="1045"/>
        <v>0</v>
      </c>
      <c r="AZ457" s="13">
        <f t="shared" si="1046"/>
        <v>0</v>
      </c>
      <c r="BA457" s="13">
        <f t="shared" si="1047"/>
        <v>0</v>
      </c>
      <c r="BB457" s="13">
        <f t="shared" si="1048"/>
        <v>0</v>
      </c>
      <c r="BC457" s="13">
        <f t="shared" si="1049"/>
        <v>0</v>
      </c>
      <c r="BD457" s="13">
        <f t="shared" si="1050"/>
        <v>1</v>
      </c>
      <c r="BE457" s="13">
        <f t="shared" si="1051"/>
        <v>0</v>
      </c>
      <c r="BF457" s="13">
        <f t="shared" si="1052"/>
        <v>0</v>
      </c>
      <c r="BG457" s="13">
        <f t="shared" si="1053"/>
        <v>0</v>
      </c>
      <c r="BH457" s="13">
        <f t="shared" si="1054"/>
        <v>0</v>
      </c>
      <c r="BI457" s="13">
        <f t="shared" si="1055"/>
        <v>0</v>
      </c>
      <c r="BJ457" s="13">
        <f t="shared" si="1056"/>
        <v>0</v>
      </c>
      <c r="BK457" s="13">
        <f t="shared" si="1057"/>
        <v>0</v>
      </c>
      <c r="BL457" s="13">
        <f t="shared" si="1058"/>
        <v>0</v>
      </c>
      <c r="BM457" s="13">
        <f t="shared" si="1059"/>
        <v>0</v>
      </c>
      <c r="BN457" s="13">
        <f t="shared" si="1060"/>
        <v>0</v>
      </c>
      <c r="BO457" s="13">
        <f t="shared" si="1061"/>
        <v>0</v>
      </c>
      <c r="BP457" s="13">
        <f t="shared" si="1062"/>
        <v>0</v>
      </c>
      <c r="BQ457" s="13">
        <f t="shared" si="1063"/>
        <v>0</v>
      </c>
      <c r="BR457" s="13">
        <f t="shared" si="1064"/>
        <v>0</v>
      </c>
      <c r="BS457" s="13">
        <f t="shared" si="1065"/>
        <v>0</v>
      </c>
      <c r="BT457" s="13">
        <f t="shared" si="1066"/>
        <v>0</v>
      </c>
      <c r="BU457" s="13">
        <f t="shared" si="1067"/>
        <v>0</v>
      </c>
      <c r="BV457" s="13">
        <f t="shared" si="1068"/>
        <v>0</v>
      </c>
      <c r="BW457" s="13">
        <f t="shared" si="1069"/>
        <v>0</v>
      </c>
      <c r="BX457" s="13">
        <f t="shared" si="1070"/>
        <v>0</v>
      </c>
      <c r="BY457" s="13">
        <f t="shared" si="1071"/>
        <v>0</v>
      </c>
      <c r="BZ457" s="13">
        <f t="shared" si="1072"/>
        <v>0</v>
      </c>
      <c r="CA457" s="13">
        <f t="shared" si="1073"/>
        <v>0</v>
      </c>
      <c r="CB457" s="13">
        <f t="shared" si="1074"/>
        <v>0</v>
      </c>
      <c r="CC457" s="13">
        <f t="shared" si="1075"/>
        <v>0</v>
      </c>
      <c r="CD457" s="13">
        <f t="shared" si="1076"/>
        <v>0</v>
      </c>
      <c r="CE457" s="13">
        <f t="shared" si="1077"/>
        <v>0</v>
      </c>
      <c r="CF457" s="13">
        <f t="shared" si="1078"/>
        <v>0</v>
      </c>
      <c r="CG457" s="13">
        <f t="shared" si="1079"/>
        <v>0</v>
      </c>
      <c r="CH457" s="13">
        <f t="shared" si="1080"/>
        <v>0</v>
      </c>
      <c r="CI457" s="13">
        <f t="shared" si="1081"/>
        <v>0</v>
      </c>
      <c r="CJ457" s="13">
        <f t="shared" si="1082"/>
        <v>0</v>
      </c>
      <c r="CK457" s="13">
        <f t="shared" si="1083"/>
        <v>0</v>
      </c>
      <c r="CL457" s="13">
        <f t="shared" si="1084"/>
        <v>0</v>
      </c>
      <c r="CM457" s="13">
        <f t="shared" si="1085"/>
        <v>0</v>
      </c>
      <c r="CN457" s="13">
        <f t="shared" si="1086"/>
        <v>0</v>
      </c>
      <c r="CO457" s="13">
        <f t="shared" si="1087"/>
        <v>0</v>
      </c>
      <c r="CP457" s="13">
        <f t="shared" si="1088"/>
        <v>0</v>
      </c>
      <c r="CQ457" s="13">
        <f t="shared" si="1089"/>
        <v>0</v>
      </c>
      <c r="CR457" s="13">
        <f t="shared" si="1090"/>
        <v>0</v>
      </c>
      <c r="CS457" s="13">
        <f t="shared" si="1091"/>
        <v>0</v>
      </c>
      <c r="CT457" s="13">
        <f t="shared" si="1092"/>
        <v>0</v>
      </c>
      <c r="CU457" s="13">
        <f t="shared" si="1093"/>
        <v>0</v>
      </c>
      <c r="CV457" s="13">
        <f t="shared" si="1094"/>
        <v>0</v>
      </c>
      <c r="CW457" s="13">
        <f t="shared" si="1095"/>
        <v>0</v>
      </c>
      <c r="CX457" s="13">
        <f t="shared" si="1096"/>
        <v>0</v>
      </c>
      <c r="CY457" s="13">
        <f t="shared" si="1097"/>
        <v>0</v>
      </c>
      <c r="CZ457" s="13">
        <f t="shared" si="1098"/>
        <v>0</v>
      </c>
      <c r="DA457" s="13">
        <f t="shared" si="1099"/>
        <v>0</v>
      </c>
      <c r="DB457" s="13"/>
      <c r="DC457" s="13"/>
      <c r="DD457" s="13"/>
      <c r="DE457" s="13"/>
      <c r="DF457" s="13"/>
      <c r="DG457" s="13"/>
      <c r="DH457" s="13"/>
      <c r="DI457" s="13"/>
      <c r="DJ457" s="13"/>
      <c r="DK457" s="13"/>
      <c r="DL457" s="13"/>
      <c r="DM457" s="13"/>
      <c r="DN457" s="13"/>
      <c r="DO457" s="13"/>
      <c r="DP457" s="13"/>
      <c r="DQ457" s="13"/>
      <c r="DR457" s="13"/>
      <c r="DS457" s="13"/>
      <c r="DT457" s="13"/>
      <c r="DU457" s="13"/>
      <c r="DV457" s="13"/>
      <c r="DW457" s="13"/>
      <c r="DX457" s="13"/>
      <c r="DY457" s="13"/>
      <c r="DZ457" s="13"/>
      <c r="EA457" s="13"/>
      <c r="EB457" s="13"/>
      <c r="EC457" s="13"/>
      <c r="ED457" s="13"/>
      <c r="EE457" s="13"/>
      <c r="EF457" s="13"/>
      <c r="EG457" s="13"/>
      <c r="EH457" s="13"/>
      <c r="EI457" s="13"/>
      <c r="EJ457" s="13"/>
      <c r="EK457" s="13"/>
      <c r="EL457" s="13"/>
      <c r="EM457" s="13"/>
      <c r="EN457" s="13"/>
      <c r="EO457" s="13"/>
      <c r="EP457" s="13"/>
      <c r="EQ457" s="13"/>
      <c r="ER457" s="13"/>
      <c r="ES457" s="13"/>
      <c r="ET457" s="13"/>
      <c r="EU457" s="13"/>
      <c r="EV457" s="13"/>
      <c r="EW457" s="13"/>
      <c r="EX457" s="13"/>
      <c r="EY457" s="13"/>
      <c r="EZ457" s="13"/>
      <c r="FA457" s="13"/>
      <c r="FB457" s="13"/>
      <c r="FC457" s="13"/>
      <c r="FD457" s="13"/>
      <c r="FE457" s="13"/>
      <c r="FF457" s="13"/>
      <c r="FG457" s="13"/>
      <c r="FH457" s="13"/>
      <c r="FI457" s="13"/>
      <c r="FJ457" s="13"/>
      <c r="FK457" s="13"/>
      <c r="FL457" s="13"/>
      <c r="FM457" s="13"/>
      <c r="FN457" s="13"/>
      <c r="FO457" s="13"/>
      <c r="FP457" s="13"/>
      <c r="FQ457" s="13"/>
      <c r="FR457" s="13"/>
      <c r="FS457" s="13"/>
      <c r="FT457" s="13"/>
      <c r="FU457" s="13"/>
      <c r="FV457" s="13"/>
      <c r="FW457" s="13"/>
      <c r="FX457" s="13"/>
      <c r="FY457" s="13"/>
      <c r="FZ457" s="13"/>
      <c r="GA457" s="13"/>
      <c r="GB457" s="13"/>
      <c r="GC457" s="13"/>
      <c r="GD457" s="13"/>
      <c r="GE457" s="13"/>
      <c r="GF457" s="13"/>
      <c r="GG457" s="13"/>
      <c r="GH457" s="30">
        <f t="shared" si="1100"/>
        <v>1</v>
      </c>
    </row>
    <row r="458" spans="1:190">
      <c r="A458" s="2">
        <f>'database including 834 studies'!A458</f>
        <v>457</v>
      </c>
      <c r="B458" s="2">
        <f>'database including 834 studies'!J458</f>
        <v>1</v>
      </c>
      <c r="C458" s="2">
        <f>'database including 834 studies'!K458</f>
        <v>2</v>
      </c>
      <c r="D458" s="2">
        <f>'database including 834 studies'!L458</f>
        <v>1</v>
      </c>
      <c r="E458" s="2">
        <f>'database including 834 studies'!M458</f>
        <v>1</v>
      </c>
      <c r="F458" s="2">
        <f>'database including 834 studies'!N458</f>
        <v>0</v>
      </c>
      <c r="G458" s="2">
        <f>'database including 834 studies'!O458</f>
        <v>0</v>
      </c>
      <c r="H458" s="2">
        <f>'database including 834 studies'!P458</f>
        <v>0</v>
      </c>
      <c r="I458" s="2">
        <f>'database including 834 studies'!Q458</f>
        <v>0</v>
      </c>
      <c r="J458" s="2">
        <f>'database including 834 studies'!R458</f>
        <v>2020</v>
      </c>
      <c r="V458" s="13">
        <f t="shared" si="1016"/>
        <v>0</v>
      </c>
      <c r="W458" s="13">
        <f t="shared" si="1017"/>
        <v>0</v>
      </c>
      <c r="X458" s="13">
        <f t="shared" si="1018"/>
        <v>0</v>
      </c>
      <c r="Y458" s="13">
        <f t="shared" si="1019"/>
        <v>0</v>
      </c>
      <c r="Z458" s="13">
        <f t="shared" si="1020"/>
        <v>0</v>
      </c>
      <c r="AA458" s="13">
        <f t="shared" si="1021"/>
        <v>0</v>
      </c>
      <c r="AB458" s="13">
        <f t="shared" si="1022"/>
        <v>0</v>
      </c>
      <c r="AC458" s="13">
        <f t="shared" si="1023"/>
        <v>0</v>
      </c>
      <c r="AD458" s="13">
        <f t="shared" si="1024"/>
        <v>0</v>
      </c>
      <c r="AE458" s="13">
        <f t="shared" si="1025"/>
        <v>0</v>
      </c>
      <c r="AF458" s="13">
        <f t="shared" si="1026"/>
        <v>0</v>
      </c>
      <c r="AG458" s="13">
        <f t="shared" si="1027"/>
        <v>0</v>
      </c>
      <c r="AH458" s="13">
        <f t="shared" si="1028"/>
        <v>0</v>
      </c>
      <c r="AI458" s="13">
        <f t="shared" si="1029"/>
        <v>0</v>
      </c>
      <c r="AJ458" s="13">
        <f t="shared" si="1030"/>
        <v>0</v>
      </c>
      <c r="AK458" s="13">
        <f t="shared" si="1031"/>
        <v>0</v>
      </c>
      <c r="AL458" s="13">
        <f t="shared" si="1032"/>
        <v>0</v>
      </c>
      <c r="AM458" s="13">
        <f t="shared" si="1033"/>
        <v>0</v>
      </c>
      <c r="AN458" s="13">
        <f t="shared" si="1034"/>
        <v>0</v>
      </c>
      <c r="AO458" s="13">
        <f t="shared" si="1035"/>
        <v>0</v>
      </c>
      <c r="AP458" s="13">
        <f t="shared" si="1036"/>
        <v>0</v>
      </c>
      <c r="AQ458" s="13">
        <f t="shared" si="1037"/>
        <v>0</v>
      </c>
      <c r="AR458" s="13">
        <f t="shared" si="1038"/>
        <v>0</v>
      </c>
      <c r="AS458" s="13">
        <f t="shared" si="1039"/>
        <v>0</v>
      </c>
      <c r="AT458" s="13">
        <f t="shared" si="1040"/>
        <v>0</v>
      </c>
      <c r="AU458" s="13">
        <f t="shared" si="1041"/>
        <v>0</v>
      </c>
      <c r="AV458" s="13">
        <f t="shared" si="1042"/>
        <v>0</v>
      </c>
      <c r="AW458" s="13">
        <f t="shared" si="1043"/>
        <v>0</v>
      </c>
      <c r="AX458" s="13">
        <f t="shared" si="1044"/>
        <v>0</v>
      </c>
      <c r="AY458" s="13">
        <f t="shared" si="1045"/>
        <v>0</v>
      </c>
      <c r="AZ458" s="13">
        <f t="shared" si="1046"/>
        <v>0</v>
      </c>
      <c r="BA458" s="13">
        <f t="shared" si="1047"/>
        <v>0</v>
      </c>
      <c r="BB458" s="13">
        <f t="shared" si="1048"/>
        <v>0</v>
      </c>
      <c r="BC458" s="13">
        <f t="shared" si="1049"/>
        <v>1</v>
      </c>
      <c r="BD458" s="13">
        <f t="shared" si="1050"/>
        <v>0</v>
      </c>
      <c r="BE458" s="13">
        <f t="shared" si="1051"/>
        <v>0</v>
      </c>
      <c r="BF458" s="13">
        <f t="shared" si="1052"/>
        <v>0</v>
      </c>
      <c r="BG458" s="13">
        <f t="shared" si="1053"/>
        <v>0</v>
      </c>
      <c r="BH458" s="13">
        <f t="shared" si="1054"/>
        <v>0</v>
      </c>
      <c r="BI458" s="13">
        <f t="shared" si="1055"/>
        <v>0</v>
      </c>
      <c r="BJ458" s="13">
        <f t="shared" si="1056"/>
        <v>0</v>
      </c>
      <c r="BK458" s="13">
        <f t="shared" si="1057"/>
        <v>0</v>
      </c>
      <c r="BL458" s="13">
        <f t="shared" si="1058"/>
        <v>0</v>
      </c>
      <c r="BM458" s="13">
        <f t="shared" si="1059"/>
        <v>0</v>
      </c>
      <c r="BN458" s="13">
        <f t="shared" si="1060"/>
        <v>0</v>
      </c>
      <c r="BO458" s="13">
        <f t="shared" si="1061"/>
        <v>0</v>
      </c>
      <c r="BP458" s="13">
        <f t="shared" si="1062"/>
        <v>0</v>
      </c>
      <c r="BQ458" s="13">
        <f t="shared" si="1063"/>
        <v>0</v>
      </c>
      <c r="BR458" s="13">
        <f t="shared" si="1064"/>
        <v>0</v>
      </c>
      <c r="BS458" s="13">
        <f t="shared" si="1065"/>
        <v>0</v>
      </c>
      <c r="BT458" s="13">
        <f t="shared" si="1066"/>
        <v>0</v>
      </c>
      <c r="BU458" s="13">
        <f t="shared" si="1067"/>
        <v>0</v>
      </c>
      <c r="BV458" s="13">
        <f t="shared" si="1068"/>
        <v>0</v>
      </c>
      <c r="BW458" s="13">
        <f t="shared" si="1069"/>
        <v>0</v>
      </c>
      <c r="BX458" s="13">
        <f t="shared" si="1070"/>
        <v>0</v>
      </c>
      <c r="BY458" s="13">
        <f t="shared" si="1071"/>
        <v>0</v>
      </c>
      <c r="BZ458" s="13">
        <f t="shared" si="1072"/>
        <v>0</v>
      </c>
      <c r="CA458" s="13">
        <f t="shared" si="1073"/>
        <v>0</v>
      </c>
      <c r="CB458" s="13">
        <f t="shared" si="1074"/>
        <v>0</v>
      </c>
      <c r="CC458" s="13">
        <f t="shared" si="1075"/>
        <v>0</v>
      </c>
      <c r="CD458" s="13">
        <f t="shared" si="1076"/>
        <v>0</v>
      </c>
      <c r="CE458" s="13">
        <f t="shared" si="1077"/>
        <v>0</v>
      </c>
      <c r="CF458" s="13">
        <f t="shared" si="1078"/>
        <v>0</v>
      </c>
      <c r="CG458" s="13">
        <f t="shared" si="1079"/>
        <v>0</v>
      </c>
      <c r="CH458" s="13">
        <f t="shared" si="1080"/>
        <v>0</v>
      </c>
      <c r="CI458" s="13">
        <f t="shared" si="1081"/>
        <v>0</v>
      </c>
      <c r="CJ458" s="13">
        <f t="shared" si="1082"/>
        <v>0</v>
      </c>
      <c r="CK458" s="13">
        <f t="shared" si="1083"/>
        <v>0</v>
      </c>
      <c r="CL458" s="13">
        <f t="shared" si="1084"/>
        <v>0</v>
      </c>
      <c r="CM458" s="13">
        <f t="shared" si="1085"/>
        <v>0</v>
      </c>
      <c r="CN458" s="13">
        <f t="shared" si="1086"/>
        <v>0</v>
      </c>
      <c r="CO458" s="13">
        <f t="shared" si="1087"/>
        <v>0</v>
      </c>
      <c r="CP458" s="13">
        <f t="shared" si="1088"/>
        <v>0</v>
      </c>
      <c r="CQ458" s="13">
        <f t="shared" si="1089"/>
        <v>0</v>
      </c>
      <c r="CR458" s="13">
        <f t="shared" si="1090"/>
        <v>0</v>
      </c>
      <c r="CS458" s="13">
        <f t="shared" si="1091"/>
        <v>0</v>
      </c>
      <c r="CT458" s="13">
        <f t="shared" si="1092"/>
        <v>0</v>
      </c>
      <c r="CU458" s="13">
        <f t="shared" si="1093"/>
        <v>0</v>
      </c>
      <c r="CV458" s="13">
        <f t="shared" si="1094"/>
        <v>0</v>
      </c>
      <c r="CW458" s="13">
        <f t="shared" si="1095"/>
        <v>0</v>
      </c>
      <c r="CX458" s="13">
        <f t="shared" si="1096"/>
        <v>0</v>
      </c>
      <c r="CY458" s="13">
        <f t="shared" si="1097"/>
        <v>0</v>
      </c>
      <c r="CZ458" s="13">
        <f t="shared" si="1098"/>
        <v>0</v>
      </c>
      <c r="DA458" s="13">
        <f t="shared" si="1099"/>
        <v>0</v>
      </c>
      <c r="DB458" s="13"/>
      <c r="DC458" s="13"/>
      <c r="DD458" s="13"/>
      <c r="DE458" s="13"/>
      <c r="DF458" s="13"/>
      <c r="DG458" s="13"/>
      <c r="DH458" s="13"/>
      <c r="DI458" s="13"/>
      <c r="DJ458" s="13"/>
      <c r="DK458" s="13"/>
      <c r="DL458" s="13"/>
      <c r="DM458" s="13"/>
      <c r="DN458" s="13"/>
      <c r="DO458" s="13"/>
      <c r="DP458" s="13"/>
      <c r="DQ458" s="13"/>
      <c r="DR458" s="13"/>
      <c r="DS458" s="13"/>
      <c r="DT458" s="13"/>
      <c r="DU458" s="13"/>
      <c r="DV458" s="13"/>
      <c r="DW458" s="13"/>
      <c r="DX458" s="13"/>
      <c r="DY458" s="13"/>
      <c r="DZ458" s="13"/>
      <c r="EA458" s="13"/>
      <c r="EB458" s="13"/>
      <c r="EC458" s="13"/>
      <c r="ED458" s="13"/>
      <c r="EE458" s="13"/>
      <c r="EF458" s="13"/>
      <c r="EG458" s="13"/>
      <c r="EH458" s="13"/>
      <c r="EI458" s="13"/>
      <c r="EJ458" s="13"/>
      <c r="EK458" s="13"/>
      <c r="EL458" s="13"/>
      <c r="EM458" s="13"/>
      <c r="EN458" s="13"/>
      <c r="EO458" s="13"/>
      <c r="EP458" s="13"/>
      <c r="EQ458" s="13"/>
      <c r="ER458" s="13"/>
      <c r="ES458" s="13"/>
      <c r="ET458" s="13"/>
      <c r="EU458" s="13"/>
      <c r="EV458" s="13"/>
      <c r="EW458" s="13"/>
      <c r="EX458" s="13"/>
      <c r="EY458" s="13"/>
      <c r="EZ458" s="13"/>
      <c r="FA458" s="13"/>
      <c r="FB458" s="13"/>
      <c r="FC458" s="13"/>
      <c r="FD458" s="13"/>
      <c r="FE458" s="13"/>
      <c r="FF458" s="13"/>
      <c r="FG458" s="13"/>
      <c r="FH458" s="13"/>
      <c r="FI458" s="13"/>
      <c r="FJ458" s="13"/>
      <c r="FK458" s="13"/>
      <c r="FL458" s="13"/>
      <c r="FM458" s="13"/>
      <c r="FN458" s="13"/>
      <c r="FO458" s="13"/>
      <c r="FP458" s="13"/>
      <c r="FQ458" s="13"/>
      <c r="FR458" s="13"/>
      <c r="FS458" s="13"/>
      <c r="FT458" s="13"/>
      <c r="FU458" s="13"/>
      <c r="FV458" s="13"/>
      <c r="FW458" s="13"/>
      <c r="FX458" s="13"/>
      <c r="FY458" s="13"/>
      <c r="FZ458" s="13"/>
      <c r="GA458" s="13"/>
      <c r="GB458" s="13"/>
      <c r="GC458" s="13"/>
      <c r="GD458" s="13"/>
      <c r="GE458" s="13"/>
      <c r="GF458" s="13"/>
      <c r="GG458" s="13"/>
      <c r="GH458" s="30">
        <f t="shared" si="1100"/>
        <v>1</v>
      </c>
    </row>
    <row r="459" spans="1:190">
      <c r="A459" s="2">
        <f>'database including 834 studies'!A459</f>
        <v>458</v>
      </c>
      <c r="B459" s="2">
        <f>'database including 834 studies'!J459</f>
        <v>1</v>
      </c>
      <c r="C459" s="2">
        <f>'database including 834 studies'!K459</f>
        <v>2</v>
      </c>
      <c r="D459" s="2">
        <f>'database including 834 studies'!L459</f>
        <v>0</v>
      </c>
      <c r="E459" s="2">
        <f>'database including 834 studies'!M459</f>
        <v>1</v>
      </c>
      <c r="F459" s="2">
        <f>'database including 834 studies'!N459</f>
        <v>0</v>
      </c>
      <c r="G459" s="2">
        <f>'database including 834 studies'!O459</f>
        <v>1</v>
      </c>
      <c r="H459" s="2">
        <f>'database including 834 studies'!P459</f>
        <v>0</v>
      </c>
      <c r="I459" s="2">
        <f>'database including 834 studies'!Q459</f>
        <v>0</v>
      </c>
      <c r="J459" s="2">
        <f>'database including 834 studies'!R459</f>
        <v>2017</v>
      </c>
      <c r="V459" s="13">
        <f t="shared" si="1016"/>
        <v>0</v>
      </c>
      <c r="W459" s="13">
        <f t="shared" si="1017"/>
        <v>0</v>
      </c>
      <c r="X459" s="13">
        <f t="shared" si="1018"/>
        <v>0</v>
      </c>
      <c r="Y459" s="13">
        <f t="shared" si="1019"/>
        <v>0</v>
      </c>
      <c r="Z459" s="13">
        <f t="shared" si="1020"/>
        <v>0</v>
      </c>
      <c r="AA459" s="13">
        <f t="shared" si="1021"/>
        <v>0</v>
      </c>
      <c r="AB459" s="13">
        <f t="shared" si="1022"/>
        <v>0</v>
      </c>
      <c r="AC459" s="13">
        <f t="shared" si="1023"/>
        <v>0</v>
      </c>
      <c r="AD459" s="13">
        <f t="shared" si="1024"/>
        <v>0</v>
      </c>
      <c r="AE459" s="13">
        <f t="shared" si="1025"/>
        <v>0</v>
      </c>
      <c r="AF459" s="13">
        <f t="shared" si="1026"/>
        <v>0</v>
      </c>
      <c r="AG459" s="13">
        <f t="shared" si="1027"/>
        <v>0</v>
      </c>
      <c r="AH459" s="13">
        <f t="shared" si="1028"/>
        <v>0</v>
      </c>
      <c r="AI459" s="13">
        <f t="shared" si="1029"/>
        <v>0</v>
      </c>
      <c r="AJ459" s="13">
        <f t="shared" si="1030"/>
        <v>0</v>
      </c>
      <c r="AK459" s="13">
        <f t="shared" si="1031"/>
        <v>0</v>
      </c>
      <c r="AL459" s="13">
        <f t="shared" si="1032"/>
        <v>0</v>
      </c>
      <c r="AM459" s="13">
        <f t="shared" si="1033"/>
        <v>0</v>
      </c>
      <c r="AN459" s="13">
        <f t="shared" si="1034"/>
        <v>0</v>
      </c>
      <c r="AO459" s="13">
        <f t="shared" si="1035"/>
        <v>0</v>
      </c>
      <c r="AP459" s="13">
        <f t="shared" si="1036"/>
        <v>0</v>
      </c>
      <c r="AQ459" s="13">
        <f t="shared" si="1037"/>
        <v>0</v>
      </c>
      <c r="AR459" s="13">
        <f t="shared" si="1038"/>
        <v>0</v>
      </c>
      <c r="AS459" s="13">
        <f t="shared" si="1039"/>
        <v>0</v>
      </c>
      <c r="AT459" s="13">
        <f t="shared" si="1040"/>
        <v>0</v>
      </c>
      <c r="AU459" s="13">
        <f t="shared" si="1041"/>
        <v>0</v>
      </c>
      <c r="AV459" s="13">
        <f t="shared" si="1042"/>
        <v>0</v>
      </c>
      <c r="AW459" s="13">
        <f t="shared" si="1043"/>
        <v>0</v>
      </c>
      <c r="AX459" s="13">
        <f t="shared" si="1044"/>
        <v>0</v>
      </c>
      <c r="AY459" s="13">
        <f t="shared" si="1045"/>
        <v>0</v>
      </c>
      <c r="AZ459" s="13">
        <f t="shared" si="1046"/>
        <v>1</v>
      </c>
      <c r="BA459" s="13">
        <f t="shared" si="1047"/>
        <v>0</v>
      </c>
      <c r="BB459" s="13">
        <f t="shared" si="1048"/>
        <v>0</v>
      </c>
      <c r="BC459" s="13">
        <f t="shared" si="1049"/>
        <v>0</v>
      </c>
      <c r="BD459" s="13">
        <f t="shared" si="1050"/>
        <v>0</v>
      </c>
      <c r="BE459" s="13">
        <f t="shared" si="1051"/>
        <v>0</v>
      </c>
      <c r="BF459" s="13">
        <f t="shared" si="1052"/>
        <v>0</v>
      </c>
      <c r="BG459" s="13">
        <f t="shared" si="1053"/>
        <v>0</v>
      </c>
      <c r="BH459" s="13">
        <f t="shared" si="1054"/>
        <v>0</v>
      </c>
      <c r="BI459" s="13">
        <f t="shared" si="1055"/>
        <v>0</v>
      </c>
      <c r="BJ459" s="13">
        <f t="shared" si="1056"/>
        <v>0</v>
      </c>
      <c r="BK459" s="13">
        <f t="shared" si="1057"/>
        <v>0</v>
      </c>
      <c r="BL459" s="13">
        <f t="shared" si="1058"/>
        <v>0</v>
      </c>
      <c r="BM459" s="13">
        <f t="shared" si="1059"/>
        <v>0</v>
      </c>
      <c r="BN459" s="13">
        <f t="shared" si="1060"/>
        <v>0</v>
      </c>
      <c r="BO459" s="13">
        <f t="shared" si="1061"/>
        <v>0</v>
      </c>
      <c r="BP459" s="13">
        <f t="shared" si="1062"/>
        <v>0</v>
      </c>
      <c r="BQ459" s="13">
        <f t="shared" si="1063"/>
        <v>0</v>
      </c>
      <c r="BR459" s="13">
        <f t="shared" si="1064"/>
        <v>0</v>
      </c>
      <c r="BS459" s="13">
        <f t="shared" si="1065"/>
        <v>0</v>
      </c>
      <c r="BT459" s="13">
        <f t="shared" si="1066"/>
        <v>0</v>
      </c>
      <c r="BU459" s="13">
        <f t="shared" si="1067"/>
        <v>0</v>
      </c>
      <c r="BV459" s="13">
        <f t="shared" si="1068"/>
        <v>0</v>
      </c>
      <c r="BW459" s="13">
        <f t="shared" si="1069"/>
        <v>0</v>
      </c>
      <c r="BX459" s="13">
        <f t="shared" si="1070"/>
        <v>0</v>
      </c>
      <c r="BY459" s="13">
        <f t="shared" si="1071"/>
        <v>0</v>
      </c>
      <c r="BZ459" s="13">
        <f t="shared" si="1072"/>
        <v>0</v>
      </c>
      <c r="CA459" s="13">
        <f t="shared" si="1073"/>
        <v>0</v>
      </c>
      <c r="CB459" s="13">
        <f t="shared" si="1074"/>
        <v>0</v>
      </c>
      <c r="CC459" s="13">
        <f t="shared" si="1075"/>
        <v>0</v>
      </c>
      <c r="CD459" s="13">
        <f t="shared" si="1076"/>
        <v>0</v>
      </c>
      <c r="CE459" s="13">
        <f t="shared" si="1077"/>
        <v>0</v>
      </c>
      <c r="CF459" s="13">
        <f t="shared" si="1078"/>
        <v>0</v>
      </c>
      <c r="CG459" s="13">
        <f t="shared" si="1079"/>
        <v>0</v>
      </c>
      <c r="CH459" s="13">
        <f t="shared" si="1080"/>
        <v>0</v>
      </c>
      <c r="CI459" s="13">
        <f t="shared" si="1081"/>
        <v>0</v>
      </c>
      <c r="CJ459" s="13">
        <f t="shared" si="1082"/>
        <v>0</v>
      </c>
      <c r="CK459" s="13">
        <f t="shared" si="1083"/>
        <v>0</v>
      </c>
      <c r="CL459" s="13">
        <f t="shared" si="1084"/>
        <v>0</v>
      </c>
      <c r="CM459" s="13">
        <f t="shared" si="1085"/>
        <v>0</v>
      </c>
      <c r="CN459" s="13">
        <f t="shared" si="1086"/>
        <v>0</v>
      </c>
      <c r="CO459" s="13">
        <f t="shared" si="1087"/>
        <v>0</v>
      </c>
      <c r="CP459" s="13">
        <f t="shared" si="1088"/>
        <v>0</v>
      </c>
      <c r="CQ459" s="13">
        <f t="shared" si="1089"/>
        <v>0</v>
      </c>
      <c r="CR459" s="13">
        <f t="shared" si="1090"/>
        <v>0</v>
      </c>
      <c r="CS459" s="13">
        <f t="shared" si="1091"/>
        <v>0</v>
      </c>
      <c r="CT459" s="13">
        <f t="shared" si="1092"/>
        <v>0</v>
      </c>
      <c r="CU459" s="13">
        <f t="shared" si="1093"/>
        <v>0</v>
      </c>
      <c r="CV459" s="13">
        <f t="shared" si="1094"/>
        <v>0</v>
      </c>
      <c r="CW459" s="13">
        <f t="shared" si="1095"/>
        <v>0</v>
      </c>
      <c r="CX459" s="13">
        <f t="shared" si="1096"/>
        <v>0</v>
      </c>
      <c r="CY459" s="13">
        <f t="shared" si="1097"/>
        <v>0</v>
      </c>
      <c r="CZ459" s="13">
        <f t="shared" si="1098"/>
        <v>0</v>
      </c>
      <c r="DA459" s="13">
        <f t="shared" si="1099"/>
        <v>0</v>
      </c>
      <c r="DB459" s="13"/>
      <c r="DC459" s="13"/>
      <c r="DD459" s="13"/>
      <c r="DE459" s="13"/>
      <c r="DF459" s="13"/>
      <c r="DG459" s="13"/>
      <c r="DH459" s="13"/>
      <c r="DI459" s="13"/>
      <c r="DJ459" s="13"/>
      <c r="DK459" s="13"/>
      <c r="DL459" s="13"/>
      <c r="DM459" s="13"/>
      <c r="DN459" s="13"/>
      <c r="DO459" s="13"/>
      <c r="DP459" s="13"/>
      <c r="DQ459" s="13"/>
      <c r="DR459" s="13"/>
      <c r="DS459" s="13"/>
      <c r="DT459" s="13"/>
      <c r="DU459" s="13"/>
      <c r="DV459" s="13"/>
      <c r="DW459" s="13"/>
      <c r="DX459" s="13"/>
      <c r="DY459" s="13"/>
      <c r="DZ459" s="13"/>
      <c r="EA459" s="13"/>
      <c r="EB459" s="13"/>
      <c r="EC459" s="13"/>
      <c r="ED459" s="13"/>
      <c r="EE459" s="13"/>
      <c r="EF459" s="13"/>
      <c r="EG459" s="13"/>
      <c r="EH459" s="13"/>
      <c r="EI459" s="13"/>
      <c r="EJ459" s="13"/>
      <c r="EK459" s="13"/>
      <c r="EL459" s="13"/>
      <c r="EM459" s="13"/>
      <c r="EN459" s="13"/>
      <c r="EO459" s="13"/>
      <c r="EP459" s="13"/>
      <c r="EQ459" s="13"/>
      <c r="ER459" s="13"/>
      <c r="ES459" s="13"/>
      <c r="ET459" s="13"/>
      <c r="EU459" s="13"/>
      <c r="EV459" s="13"/>
      <c r="EW459" s="13"/>
      <c r="EX459" s="13"/>
      <c r="EY459" s="13"/>
      <c r="EZ459" s="13"/>
      <c r="FA459" s="13"/>
      <c r="FB459" s="13"/>
      <c r="FC459" s="13"/>
      <c r="FD459" s="13"/>
      <c r="FE459" s="13"/>
      <c r="FF459" s="13"/>
      <c r="FG459" s="13"/>
      <c r="FH459" s="13"/>
      <c r="FI459" s="13"/>
      <c r="FJ459" s="13"/>
      <c r="FK459" s="13"/>
      <c r="FL459" s="13"/>
      <c r="FM459" s="13"/>
      <c r="FN459" s="13"/>
      <c r="FO459" s="13"/>
      <c r="FP459" s="13"/>
      <c r="FQ459" s="13"/>
      <c r="FR459" s="13"/>
      <c r="FS459" s="13"/>
      <c r="FT459" s="13"/>
      <c r="FU459" s="13"/>
      <c r="FV459" s="13"/>
      <c r="FW459" s="13"/>
      <c r="FX459" s="13"/>
      <c r="FY459" s="13"/>
      <c r="FZ459" s="13"/>
      <c r="GA459" s="13"/>
      <c r="GB459" s="13"/>
      <c r="GC459" s="13"/>
      <c r="GD459" s="13"/>
      <c r="GE459" s="13"/>
      <c r="GF459" s="13"/>
      <c r="GG459" s="13"/>
      <c r="GH459" s="30">
        <f t="shared" si="1100"/>
        <v>1</v>
      </c>
    </row>
    <row r="460" spans="1:190">
      <c r="A460" s="2">
        <f>'database including 834 studies'!A460</f>
        <v>459</v>
      </c>
      <c r="B460" s="2">
        <f>'database including 834 studies'!J460</f>
        <v>1</v>
      </c>
      <c r="C460" s="2">
        <f>'database including 834 studies'!K460</f>
        <v>2</v>
      </c>
      <c r="D460" s="2">
        <f>'database including 834 studies'!L460</f>
        <v>1</v>
      </c>
      <c r="E460" s="2">
        <f>'database including 834 studies'!M460</f>
        <v>0</v>
      </c>
      <c r="F460" s="2">
        <f>'database including 834 studies'!N460</f>
        <v>0</v>
      </c>
      <c r="G460" s="2">
        <f>'database including 834 studies'!O460</f>
        <v>1</v>
      </c>
      <c r="H460" s="2">
        <f>'database including 834 studies'!P460</f>
        <v>0</v>
      </c>
      <c r="I460" s="2">
        <f>'database including 834 studies'!Q460</f>
        <v>0</v>
      </c>
      <c r="J460" s="2">
        <f>'database including 834 studies'!R460</f>
        <v>2017</v>
      </c>
      <c r="V460" s="13">
        <f t="shared" si="1016"/>
        <v>0</v>
      </c>
      <c r="W460" s="13">
        <f t="shared" si="1017"/>
        <v>0</v>
      </c>
      <c r="X460" s="13">
        <f t="shared" si="1018"/>
        <v>0</v>
      </c>
      <c r="Y460" s="13">
        <f t="shared" si="1019"/>
        <v>0</v>
      </c>
      <c r="Z460" s="13">
        <f t="shared" si="1020"/>
        <v>0</v>
      </c>
      <c r="AA460" s="13">
        <f t="shared" si="1021"/>
        <v>0</v>
      </c>
      <c r="AB460" s="13">
        <f t="shared" si="1022"/>
        <v>0</v>
      </c>
      <c r="AC460" s="13">
        <f t="shared" si="1023"/>
        <v>0</v>
      </c>
      <c r="AD460" s="13">
        <f t="shared" si="1024"/>
        <v>0</v>
      </c>
      <c r="AE460" s="13">
        <f t="shared" si="1025"/>
        <v>0</v>
      </c>
      <c r="AF460" s="13">
        <f t="shared" si="1026"/>
        <v>0</v>
      </c>
      <c r="AG460" s="13">
        <f t="shared" si="1027"/>
        <v>0</v>
      </c>
      <c r="AH460" s="13">
        <f t="shared" si="1028"/>
        <v>0</v>
      </c>
      <c r="AI460" s="13">
        <f t="shared" si="1029"/>
        <v>0</v>
      </c>
      <c r="AJ460" s="13">
        <f t="shared" si="1030"/>
        <v>0</v>
      </c>
      <c r="AK460" s="13">
        <f t="shared" si="1031"/>
        <v>0</v>
      </c>
      <c r="AL460" s="13">
        <f t="shared" si="1032"/>
        <v>0</v>
      </c>
      <c r="AM460" s="13">
        <f t="shared" si="1033"/>
        <v>0</v>
      </c>
      <c r="AN460" s="13">
        <f t="shared" si="1034"/>
        <v>0</v>
      </c>
      <c r="AO460" s="13">
        <f t="shared" si="1035"/>
        <v>0</v>
      </c>
      <c r="AP460" s="13">
        <f t="shared" si="1036"/>
        <v>0</v>
      </c>
      <c r="AQ460" s="13">
        <f t="shared" si="1037"/>
        <v>0</v>
      </c>
      <c r="AR460" s="13">
        <f t="shared" si="1038"/>
        <v>0</v>
      </c>
      <c r="AS460" s="13">
        <f t="shared" si="1039"/>
        <v>0</v>
      </c>
      <c r="AT460" s="13">
        <f t="shared" si="1040"/>
        <v>0</v>
      </c>
      <c r="AU460" s="13">
        <f t="shared" si="1041"/>
        <v>0</v>
      </c>
      <c r="AV460" s="13">
        <f t="shared" si="1042"/>
        <v>0</v>
      </c>
      <c r="AW460" s="13">
        <f t="shared" si="1043"/>
        <v>0</v>
      </c>
      <c r="AX460" s="13">
        <f t="shared" si="1044"/>
        <v>0</v>
      </c>
      <c r="AY460" s="13">
        <f t="shared" si="1045"/>
        <v>0</v>
      </c>
      <c r="AZ460" s="13">
        <f t="shared" si="1046"/>
        <v>1</v>
      </c>
      <c r="BA460" s="13">
        <f t="shared" si="1047"/>
        <v>0</v>
      </c>
      <c r="BB460" s="13">
        <f t="shared" si="1048"/>
        <v>0</v>
      </c>
      <c r="BC460" s="13">
        <f t="shared" si="1049"/>
        <v>0</v>
      </c>
      <c r="BD460" s="13">
        <f t="shared" si="1050"/>
        <v>0</v>
      </c>
      <c r="BE460" s="13">
        <f t="shared" si="1051"/>
        <v>0</v>
      </c>
      <c r="BF460" s="13">
        <f t="shared" si="1052"/>
        <v>0</v>
      </c>
      <c r="BG460" s="13">
        <f t="shared" si="1053"/>
        <v>0</v>
      </c>
      <c r="BH460" s="13">
        <f t="shared" si="1054"/>
        <v>0</v>
      </c>
      <c r="BI460" s="13">
        <f t="shared" si="1055"/>
        <v>0</v>
      </c>
      <c r="BJ460" s="13">
        <f t="shared" si="1056"/>
        <v>0</v>
      </c>
      <c r="BK460" s="13">
        <f t="shared" si="1057"/>
        <v>0</v>
      </c>
      <c r="BL460" s="13">
        <f t="shared" si="1058"/>
        <v>0</v>
      </c>
      <c r="BM460" s="13">
        <f t="shared" si="1059"/>
        <v>0</v>
      </c>
      <c r="BN460" s="13">
        <f t="shared" si="1060"/>
        <v>0</v>
      </c>
      <c r="BO460" s="13">
        <f t="shared" si="1061"/>
        <v>0</v>
      </c>
      <c r="BP460" s="13">
        <f t="shared" si="1062"/>
        <v>0</v>
      </c>
      <c r="BQ460" s="13">
        <f t="shared" si="1063"/>
        <v>0</v>
      </c>
      <c r="BR460" s="13">
        <f t="shared" si="1064"/>
        <v>0</v>
      </c>
      <c r="BS460" s="13">
        <f t="shared" si="1065"/>
        <v>0</v>
      </c>
      <c r="BT460" s="13">
        <f t="shared" si="1066"/>
        <v>0</v>
      </c>
      <c r="BU460" s="13">
        <f t="shared" si="1067"/>
        <v>0</v>
      </c>
      <c r="BV460" s="13">
        <f t="shared" si="1068"/>
        <v>0</v>
      </c>
      <c r="BW460" s="13">
        <f t="shared" si="1069"/>
        <v>0</v>
      </c>
      <c r="BX460" s="13">
        <f t="shared" si="1070"/>
        <v>0</v>
      </c>
      <c r="BY460" s="13">
        <f t="shared" si="1071"/>
        <v>0</v>
      </c>
      <c r="BZ460" s="13">
        <f t="shared" si="1072"/>
        <v>0</v>
      </c>
      <c r="CA460" s="13">
        <f t="shared" si="1073"/>
        <v>0</v>
      </c>
      <c r="CB460" s="13">
        <f t="shared" si="1074"/>
        <v>0</v>
      </c>
      <c r="CC460" s="13">
        <f t="shared" si="1075"/>
        <v>0</v>
      </c>
      <c r="CD460" s="13">
        <f t="shared" si="1076"/>
        <v>0</v>
      </c>
      <c r="CE460" s="13">
        <f t="shared" si="1077"/>
        <v>0</v>
      </c>
      <c r="CF460" s="13">
        <f t="shared" si="1078"/>
        <v>0</v>
      </c>
      <c r="CG460" s="13">
        <f t="shared" si="1079"/>
        <v>0</v>
      </c>
      <c r="CH460" s="13">
        <f t="shared" si="1080"/>
        <v>0</v>
      </c>
      <c r="CI460" s="13">
        <f t="shared" si="1081"/>
        <v>0</v>
      </c>
      <c r="CJ460" s="13">
        <f t="shared" si="1082"/>
        <v>0</v>
      </c>
      <c r="CK460" s="13">
        <f t="shared" si="1083"/>
        <v>0</v>
      </c>
      <c r="CL460" s="13">
        <f t="shared" si="1084"/>
        <v>0</v>
      </c>
      <c r="CM460" s="13">
        <f t="shared" si="1085"/>
        <v>0</v>
      </c>
      <c r="CN460" s="13">
        <f t="shared" si="1086"/>
        <v>0</v>
      </c>
      <c r="CO460" s="13">
        <f t="shared" si="1087"/>
        <v>0</v>
      </c>
      <c r="CP460" s="13">
        <f t="shared" si="1088"/>
        <v>0</v>
      </c>
      <c r="CQ460" s="13">
        <f t="shared" si="1089"/>
        <v>0</v>
      </c>
      <c r="CR460" s="13">
        <f t="shared" si="1090"/>
        <v>0</v>
      </c>
      <c r="CS460" s="13">
        <f t="shared" si="1091"/>
        <v>0</v>
      </c>
      <c r="CT460" s="13">
        <f t="shared" si="1092"/>
        <v>0</v>
      </c>
      <c r="CU460" s="13">
        <f t="shared" si="1093"/>
        <v>0</v>
      </c>
      <c r="CV460" s="13">
        <f t="shared" si="1094"/>
        <v>0</v>
      </c>
      <c r="CW460" s="13">
        <f t="shared" si="1095"/>
        <v>0</v>
      </c>
      <c r="CX460" s="13">
        <f t="shared" si="1096"/>
        <v>0</v>
      </c>
      <c r="CY460" s="13">
        <f t="shared" si="1097"/>
        <v>0</v>
      </c>
      <c r="CZ460" s="13">
        <f t="shared" si="1098"/>
        <v>0</v>
      </c>
      <c r="DA460" s="13">
        <f t="shared" si="1099"/>
        <v>0</v>
      </c>
      <c r="DB460" s="13"/>
      <c r="DC460" s="13"/>
      <c r="DD460" s="13"/>
      <c r="DE460" s="13"/>
      <c r="DF460" s="13"/>
      <c r="DG460" s="13"/>
      <c r="DH460" s="13"/>
      <c r="DI460" s="13"/>
      <c r="DJ460" s="13"/>
      <c r="DK460" s="13"/>
      <c r="DL460" s="13"/>
      <c r="DM460" s="13"/>
      <c r="DN460" s="13"/>
      <c r="DO460" s="13"/>
      <c r="DP460" s="13"/>
      <c r="DQ460" s="13"/>
      <c r="DR460" s="13"/>
      <c r="DS460" s="13"/>
      <c r="DT460" s="13"/>
      <c r="DU460" s="13"/>
      <c r="DV460" s="13"/>
      <c r="DW460" s="13"/>
      <c r="DX460" s="13"/>
      <c r="DY460" s="13"/>
      <c r="DZ460" s="13"/>
      <c r="EA460" s="13"/>
      <c r="EB460" s="13"/>
      <c r="EC460" s="13"/>
      <c r="ED460" s="13"/>
      <c r="EE460" s="13"/>
      <c r="EF460" s="13"/>
      <c r="EG460" s="13"/>
      <c r="EH460" s="13"/>
      <c r="EI460" s="13"/>
      <c r="EJ460" s="13"/>
      <c r="EK460" s="13"/>
      <c r="EL460" s="13"/>
      <c r="EM460" s="13"/>
      <c r="EN460" s="13"/>
      <c r="EO460" s="13"/>
      <c r="EP460" s="13"/>
      <c r="EQ460" s="13"/>
      <c r="ER460" s="13"/>
      <c r="ES460" s="13"/>
      <c r="ET460" s="13"/>
      <c r="EU460" s="13"/>
      <c r="EV460" s="13"/>
      <c r="EW460" s="13"/>
      <c r="EX460" s="13"/>
      <c r="EY460" s="13"/>
      <c r="EZ460" s="13"/>
      <c r="FA460" s="13"/>
      <c r="FB460" s="13"/>
      <c r="FC460" s="13"/>
      <c r="FD460" s="13"/>
      <c r="FE460" s="13"/>
      <c r="FF460" s="13"/>
      <c r="FG460" s="13"/>
      <c r="FH460" s="13"/>
      <c r="FI460" s="13"/>
      <c r="FJ460" s="13"/>
      <c r="FK460" s="13"/>
      <c r="FL460" s="13"/>
      <c r="FM460" s="13"/>
      <c r="FN460" s="13"/>
      <c r="FO460" s="13"/>
      <c r="FP460" s="13"/>
      <c r="FQ460" s="13"/>
      <c r="FR460" s="13"/>
      <c r="FS460" s="13"/>
      <c r="FT460" s="13"/>
      <c r="FU460" s="13"/>
      <c r="FV460" s="13"/>
      <c r="FW460" s="13"/>
      <c r="FX460" s="13"/>
      <c r="FY460" s="13"/>
      <c r="FZ460" s="13"/>
      <c r="GA460" s="13"/>
      <c r="GB460" s="13"/>
      <c r="GC460" s="13"/>
      <c r="GD460" s="13"/>
      <c r="GE460" s="13"/>
      <c r="GF460" s="13"/>
      <c r="GG460" s="13"/>
      <c r="GH460" s="30">
        <f t="shared" si="1100"/>
        <v>1</v>
      </c>
    </row>
    <row r="461" spans="1:190">
      <c r="A461" s="2">
        <f>'database including 834 studies'!A461</f>
        <v>460</v>
      </c>
      <c r="B461" s="2">
        <f>'database including 834 studies'!J461</f>
        <v>1</v>
      </c>
      <c r="C461" s="2">
        <f>'database including 834 studies'!K461</f>
        <v>2</v>
      </c>
      <c r="D461" s="2">
        <f>'database including 834 studies'!L461</f>
        <v>0</v>
      </c>
      <c r="E461" s="2">
        <f>'database including 834 studies'!M461</f>
        <v>1</v>
      </c>
      <c r="F461" s="2">
        <f>'database including 834 studies'!N461</f>
        <v>1</v>
      </c>
      <c r="G461" s="2">
        <f>'database including 834 studies'!O461</f>
        <v>0</v>
      </c>
      <c r="H461" s="2">
        <f>'database including 834 studies'!P461</f>
        <v>0</v>
      </c>
      <c r="I461" s="2">
        <f>'database including 834 studies'!Q461</f>
        <v>0</v>
      </c>
      <c r="J461" s="2">
        <f>'database including 834 studies'!R461</f>
        <v>2021</v>
      </c>
      <c r="V461" s="13">
        <f t="shared" si="1016"/>
        <v>0</v>
      </c>
      <c r="W461" s="13">
        <f t="shared" si="1017"/>
        <v>0</v>
      </c>
      <c r="X461" s="13">
        <f t="shared" si="1018"/>
        <v>0</v>
      </c>
      <c r="Y461" s="13">
        <f t="shared" si="1019"/>
        <v>0</v>
      </c>
      <c r="Z461" s="13">
        <f t="shared" si="1020"/>
        <v>0</v>
      </c>
      <c r="AA461" s="13">
        <f t="shared" si="1021"/>
        <v>0</v>
      </c>
      <c r="AB461" s="13">
        <f t="shared" si="1022"/>
        <v>0</v>
      </c>
      <c r="AC461" s="13">
        <f t="shared" si="1023"/>
        <v>0</v>
      </c>
      <c r="AD461" s="13">
        <f t="shared" si="1024"/>
        <v>0</v>
      </c>
      <c r="AE461" s="13">
        <f t="shared" si="1025"/>
        <v>0</v>
      </c>
      <c r="AF461" s="13">
        <f t="shared" si="1026"/>
        <v>0</v>
      </c>
      <c r="AG461" s="13">
        <f t="shared" si="1027"/>
        <v>0</v>
      </c>
      <c r="AH461" s="13">
        <f t="shared" si="1028"/>
        <v>0</v>
      </c>
      <c r="AI461" s="13">
        <f t="shared" si="1029"/>
        <v>0</v>
      </c>
      <c r="AJ461" s="13">
        <f t="shared" si="1030"/>
        <v>0</v>
      </c>
      <c r="AK461" s="13">
        <f t="shared" si="1031"/>
        <v>0</v>
      </c>
      <c r="AL461" s="13">
        <f t="shared" si="1032"/>
        <v>0</v>
      </c>
      <c r="AM461" s="13">
        <f t="shared" si="1033"/>
        <v>0</v>
      </c>
      <c r="AN461" s="13">
        <f t="shared" si="1034"/>
        <v>0</v>
      </c>
      <c r="AO461" s="13">
        <f t="shared" si="1035"/>
        <v>0</v>
      </c>
      <c r="AP461" s="13">
        <f t="shared" si="1036"/>
        <v>0</v>
      </c>
      <c r="AQ461" s="13">
        <f t="shared" si="1037"/>
        <v>0</v>
      </c>
      <c r="AR461" s="13">
        <f t="shared" si="1038"/>
        <v>0</v>
      </c>
      <c r="AS461" s="13">
        <f t="shared" si="1039"/>
        <v>0</v>
      </c>
      <c r="AT461" s="13">
        <f t="shared" si="1040"/>
        <v>0</v>
      </c>
      <c r="AU461" s="13">
        <f t="shared" si="1041"/>
        <v>0</v>
      </c>
      <c r="AV461" s="13">
        <f t="shared" si="1042"/>
        <v>0</v>
      </c>
      <c r="AW461" s="13">
        <f t="shared" si="1043"/>
        <v>0</v>
      </c>
      <c r="AX461" s="13">
        <f t="shared" si="1044"/>
        <v>0</v>
      </c>
      <c r="AY461" s="13">
        <f t="shared" si="1045"/>
        <v>0</v>
      </c>
      <c r="AZ461" s="13">
        <f t="shared" si="1046"/>
        <v>0</v>
      </c>
      <c r="BA461" s="13">
        <f t="shared" si="1047"/>
        <v>0</v>
      </c>
      <c r="BB461" s="13">
        <f t="shared" si="1048"/>
        <v>0</v>
      </c>
      <c r="BC461" s="13">
        <f t="shared" si="1049"/>
        <v>0</v>
      </c>
      <c r="BD461" s="13">
        <f t="shared" si="1050"/>
        <v>1</v>
      </c>
      <c r="BE461" s="13">
        <f t="shared" si="1051"/>
        <v>0</v>
      </c>
      <c r="BF461" s="13">
        <f t="shared" si="1052"/>
        <v>0</v>
      </c>
      <c r="BG461" s="13">
        <f t="shared" si="1053"/>
        <v>0</v>
      </c>
      <c r="BH461" s="13">
        <f t="shared" si="1054"/>
        <v>0</v>
      </c>
      <c r="BI461" s="13">
        <f t="shared" si="1055"/>
        <v>0</v>
      </c>
      <c r="BJ461" s="13">
        <f t="shared" si="1056"/>
        <v>0</v>
      </c>
      <c r="BK461" s="13">
        <f t="shared" si="1057"/>
        <v>0</v>
      </c>
      <c r="BL461" s="13">
        <f t="shared" si="1058"/>
        <v>0</v>
      </c>
      <c r="BM461" s="13">
        <f t="shared" si="1059"/>
        <v>0</v>
      </c>
      <c r="BN461" s="13">
        <f t="shared" si="1060"/>
        <v>0</v>
      </c>
      <c r="BO461" s="13">
        <f t="shared" si="1061"/>
        <v>0</v>
      </c>
      <c r="BP461" s="13">
        <f t="shared" si="1062"/>
        <v>0</v>
      </c>
      <c r="BQ461" s="13">
        <f t="shared" si="1063"/>
        <v>0</v>
      </c>
      <c r="BR461" s="13">
        <f t="shared" si="1064"/>
        <v>0</v>
      </c>
      <c r="BS461" s="13">
        <f t="shared" si="1065"/>
        <v>0</v>
      </c>
      <c r="BT461" s="13">
        <f t="shared" si="1066"/>
        <v>0</v>
      </c>
      <c r="BU461" s="13">
        <f t="shared" si="1067"/>
        <v>0</v>
      </c>
      <c r="BV461" s="13">
        <f t="shared" si="1068"/>
        <v>0</v>
      </c>
      <c r="BW461" s="13">
        <f t="shared" si="1069"/>
        <v>0</v>
      </c>
      <c r="BX461" s="13">
        <f t="shared" si="1070"/>
        <v>0</v>
      </c>
      <c r="BY461" s="13">
        <f t="shared" si="1071"/>
        <v>0</v>
      </c>
      <c r="BZ461" s="13">
        <f t="shared" si="1072"/>
        <v>0</v>
      </c>
      <c r="CA461" s="13">
        <f t="shared" si="1073"/>
        <v>0</v>
      </c>
      <c r="CB461" s="13">
        <f t="shared" si="1074"/>
        <v>0</v>
      </c>
      <c r="CC461" s="13">
        <f t="shared" si="1075"/>
        <v>0</v>
      </c>
      <c r="CD461" s="13">
        <f t="shared" si="1076"/>
        <v>0</v>
      </c>
      <c r="CE461" s="13">
        <f t="shared" si="1077"/>
        <v>0</v>
      </c>
      <c r="CF461" s="13">
        <f t="shared" si="1078"/>
        <v>0</v>
      </c>
      <c r="CG461" s="13">
        <f t="shared" si="1079"/>
        <v>0</v>
      </c>
      <c r="CH461" s="13">
        <f t="shared" si="1080"/>
        <v>0</v>
      </c>
      <c r="CI461" s="13">
        <f t="shared" si="1081"/>
        <v>0</v>
      </c>
      <c r="CJ461" s="13">
        <f t="shared" si="1082"/>
        <v>0</v>
      </c>
      <c r="CK461" s="13">
        <f t="shared" si="1083"/>
        <v>0</v>
      </c>
      <c r="CL461" s="13">
        <f t="shared" si="1084"/>
        <v>0</v>
      </c>
      <c r="CM461" s="13">
        <f t="shared" si="1085"/>
        <v>0</v>
      </c>
      <c r="CN461" s="13">
        <f t="shared" si="1086"/>
        <v>0</v>
      </c>
      <c r="CO461" s="13">
        <f t="shared" si="1087"/>
        <v>0</v>
      </c>
      <c r="CP461" s="13">
        <f t="shared" si="1088"/>
        <v>0</v>
      </c>
      <c r="CQ461" s="13">
        <f t="shared" si="1089"/>
        <v>0</v>
      </c>
      <c r="CR461" s="13">
        <f t="shared" si="1090"/>
        <v>0</v>
      </c>
      <c r="CS461" s="13">
        <f t="shared" si="1091"/>
        <v>0</v>
      </c>
      <c r="CT461" s="13">
        <f t="shared" si="1092"/>
        <v>0</v>
      </c>
      <c r="CU461" s="13">
        <f t="shared" si="1093"/>
        <v>0</v>
      </c>
      <c r="CV461" s="13">
        <f t="shared" si="1094"/>
        <v>0</v>
      </c>
      <c r="CW461" s="13">
        <f t="shared" si="1095"/>
        <v>0</v>
      </c>
      <c r="CX461" s="13">
        <f t="shared" si="1096"/>
        <v>0</v>
      </c>
      <c r="CY461" s="13">
        <f t="shared" si="1097"/>
        <v>0</v>
      </c>
      <c r="CZ461" s="13">
        <f t="shared" si="1098"/>
        <v>0</v>
      </c>
      <c r="DA461" s="13">
        <f t="shared" si="1099"/>
        <v>0</v>
      </c>
      <c r="DB461" s="13"/>
      <c r="DC461" s="13"/>
      <c r="DD461" s="13"/>
      <c r="DE461" s="13"/>
      <c r="DF461" s="13"/>
      <c r="DG461" s="13"/>
      <c r="DH461" s="13"/>
      <c r="DI461" s="13"/>
      <c r="DJ461" s="13"/>
      <c r="DK461" s="13"/>
      <c r="DL461" s="13"/>
      <c r="DM461" s="13"/>
      <c r="DN461" s="13"/>
      <c r="DO461" s="13"/>
      <c r="DP461" s="13"/>
      <c r="DQ461" s="13"/>
      <c r="DR461" s="13"/>
      <c r="DS461" s="13"/>
      <c r="DT461" s="13"/>
      <c r="DU461" s="13"/>
      <c r="DV461" s="13"/>
      <c r="DW461" s="13"/>
      <c r="DX461" s="13"/>
      <c r="DY461" s="13"/>
      <c r="DZ461" s="13"/>
      <c r="EA461" s="13"/>
      <c r="EB461" s="13"/>
      <c r="EC461" s="13"/>
      <c r="ED461" s="13"/>
      <c r="EE461" s="13"/>
      <c r="EF461" s="13"/>
      <c r="EG461" s="13"/>
      <c r="EH461" s="13"/>
      <c r="EI461" s="13"/>
      <c r="EJ461" s="13"/>
      <c r="EK461" s="13"/>
      <c r="EL461" s="13"/>
      <c r="EM461" s="13"/>
      <c r="EN461" s="13"/>
      <c r="EO461" s="13"/>
      <c r="EP461" s="13"/>
      <c r="EQ461" s="13"/>
      <c r="ER461" s="13"/>
      <c r="ES461" s="13"/>
      <c r="ET461" s="13"/>
      <c r="EU461" s="13"/>
      <c r="EV461" s="13"/>
      <c r="EW461" s="13"/>
      <c r="EX461" s="13"/>
      <c r="EY461" s="13"/>
      <c r="EZ461" s="13"/>
      <c r="FA461" s="13"/>
      <c r="FB461" s="13"/>
      <c r="FC461" s="13"/>
      <c r="FD461" s="13"/>
      <c r="FE461" s="13"/>
      <c r="FF461" s="13"/>
      <c r="FG461" s="13"/>
      <c r="FH461" s="13"/>
      <c r="FI461" s="13"/>
      <c r="FJ461" s="13"/>
      <c r="FK461" s="13"/>
      <c r="FL461" s="13"/>
      <c r="FM461" s="13"/>
      <c r="FN461" s="13"/>
      <c r="FO461" s="13"/>
      <c r="FP461" s="13"/>
      <c r="FQ461" s="13"/>
      <c r="FR461" s="13"/>
      <c r="FS461" s="13"/>
      <c r="FT461" s="13"/>
      <c r="FU461" s="13"/>
      <c r="FV461" s="13"/>
      <c r="FW461" s="13"/>
      <c r="FX461" s="13"/>
      <c r="FY461" s="13"/>
      <c r="FZ461" s="13"/>
      <c r="GA461" s="13"/>
      <c r="GB461" s="13"/>
      <c r="GC461" s="13"/>
      <c r="GD461" s="13"/>
      <c r="GE461" s="13"/>
      <c r="GF461" s="13"/>
      <c r="GG461" s="13"/>
      <c r="GH461" s="30">
        <f t="shared" si="1100"/>
        <v>1</v>
      </c>
    </row>
    <row r="462" spans="1:190">
      <c r="A462" s="2">
        <f>'database including 834 studies'!A462</f>
        <v>461</v>
      </c>
      <c r="B462" s="2">
        <f>'database including 834 studies'!J462</f>
        <v>1</v>
      </c>
      <c r="C462" s="2">
        <f>'database including 834 studies'!K462</f>
        <v>2</v>
      </c>
      <c r="D462" s="2">
        <f>'database including 834 studies'!L462</f>
        <v>0</v>
      </c>
      <c r="E462" s="2">
        <f>'database including 834 studies'!M462</f>
        <v>1</v>
      </c>
      <c r="F462" s="2">
        <f>'database including 834 studies'!N462</f>
        <v>0</v>
      </c>
      <c r="G462" s="2">
        <f>'database including 834 studies'!O462</f>
        <v>1</v>
      </c>
      <c r="H462" s="2">
        <f>'database including 834 studies'!P462</f>
        <v>0</v>
      </c>
      <c r="I462" s="2">
        <f>'database including 834 studies'!Q462</f>
        <v>0</v>
      </c>
      <c r="J462" s="2">
        <f>'database including 834 studies'!R462</f>
        <v>2020</v>
      </c>
      <c r="V462" s="13">
        <f t="shared" si="1016"/>
        <v>0</v>
      </c>
      <c r="W462" s="13">
        <f t="shared" si="1017"/>
        <v>0</v>
      </c>
      <c r="X462" s="13">
        <f t="shared" si="1018"/>
        <v>0</v>
      </c>
      <c r="Y462" s="13">
        <f t="shared" si="1019"/>
        <v>0</v>
      </c>
      <c r="Z462" s="13">
        <f t="shared" si="1020"/>
        <v>0</v>
      </c>
      <c r="AA462" s="13">
        <f t="shared" si="1021"/>
        <v>0</v>
      </c>
      <c r="AB462" s="13">
        <f t="shared" si="1022"/>
        <v>0</v>
      </c>
      <c r="AC462" s="13">
        <f t="shared" si="1023"/>
        <v>0</v>
      </c>
      <c r="AD462" s="13">
        <f t="shared" si="1024"/>
        <v>0</v>
      </c>
      <c r="AE462" s="13">
        <f t="shared" si="1025"/>
        <v>0</v>
      </c>
      <c r="AF462" s="13">
        <f t="shared" si="1026"/>
        <v>0</v>
      </c>
      <c r="AG462" s="13">
        <f t="shared" si="1027"/>
        <v>0</v>
      </c>
      <c r="AH462" s="13">
        <f t="shared" si="1028"/>
        <v>0</v>
      </c>
      <c r="AI462" s="13">
        <f t="shared" si="1029"/>
        <v>0</v>
      </c>
      <c r="AJ462" s="13">
        <f t="shared" si="1030"/>
        <v>0</v>
      </c>
      <c r="AK462" s="13">
        <f t="shared" si="1031"/>
        <v>0</v>
      </c>
      <c r="AL462" s="13">
        <f t="shared" si="1032"/>
        <v>0</v>
      </c>
      <c r="AM462" s="13">
        <f t="shared" si="1033"/>
        <v>0</v>
      </c>
      <c r="AN462" s="13">
        <f t="shared" si="1034"/>
        <v>0</v>
      </c>
      <c r="AO462" s="13">
        <f t="shared" si="1035"/>
        <v>0</v>
      </c>
      <c r="AP462" s="13">
        <f t="shared" si="1036"/>
        <v>0</v>
      </c>
      <c r="AQ462" s="13">
        <f t="shared" si="1037"/>
        <v>0</v>
      </c>
      <c r="AR462" s="13">
        <f t="shared" si="1038"/>
        <v>0</v>
      </c>
      <c r="AS462" s="13">
        <f t="shared" si="1039"/>
        <v>0</v>
      </c>
      <c r="AT462" s="13">
        <f t="shared" si="1040"/>
        <v>0</v>
      </c>
      <c r="AU462" s="13">
        <f t="shared" si="1041"/>
        <v>0</v>
      </c>
      <c r="AV462" s="13">
        <f t="shared" si="1042"/>
        <v>0</v>
      </c>
      <c r="AW462" s="13">
        <f t="shared" si="1043"/>
        <v>0</v>
      </c>
      <c r="AX462" s="13">
        <f t="shared" si="1044"/>
        <v>0</v>
      </c>
      <c r="AY462" s="13">
        <f t="shared" si="1045"/>
        <v>0</v>
      </c>
      <c r="AZ462" s="13">
        <f t="shared" si="1046"/>
        <v>0</v>
      </c>
      <c r="BA462" s="13">
        <f t="shared" si="1047"/>
        <v>0</v>
      </c>
      <c r="BB462" s="13">
        <f t="shared" si="1048"/>
        <v>0</v>
      </c>
      <c r="BC462" s="13">
        <f t="shared" si="1049"/>
        <v>1</v>
      </c>
      <c r="BD462" s="13">
        <f t="shared" si="1050"/>
        <v>0</v>
      </c>
      <c r="BE462" s="13">
        <f t="shared" si="1051"/>
        <v>0</v>
      </c>
      <c r="BF462" s="13">
        <f t="shared" si="1052"/>
        <v>0</v>
      </c>
      <c r="BG462" s="13">
        <f t="shared" si="1053"/>
        <v>0</v>
      </c>
      <c r="BH462" s="13">
        <f t="shared" si="1054"/>
        <v>0</v>
      </c>
      <c r="BI462" s="13">
        <f t="shared" si="1055"/>
        <v>0</v>
      </c>
      <c r="BJ462" s="13">
        <f t="shared" si="1056"/>
        <v>0</v>
      </c>
      <c r="BK462" s="13">
        <f t="shared" si="1057"/>
        <v>0</v>
      </c>
      <c r="BL462" s="13">
        <f t="shared" si="1058"/>
        <v>0</v>
      </c>
      <c r="BM462" s="13">
        <f t="shared" si="1059"/>
        <v>0</v>
      </c>
      <c r="BN462" s="13">
        <f t="shared" si="1060"/>
        <v>0</v>
      </c>
      <c r="BO462" s="13">
        <f t="shared" si="1061"/>
        <v>0</v>
      </c>
      <c r="BP462" s="13">
        <f t="shared" si="1062"/>
        <v>0</v>
      </c>
      <c r="BQ462" s="13">
        <f t="shared" si="1063"/>
        <v>0</v>
      </c>
      <c r="BR462" s="13">
        <f t="shared" si="1064"/>
        <v>0</v>
      </c>
      <c r="BS462" s="13">
        <f t="shared" si="1065"/>
        <v>0</v>
      </c>
      <c r="BT462" s="13">
        <f t="shared" si="1066"/>
        <v>0</v>
      </c>
      <c r="BU462" s="13">
        <f t="shared" si="1067"/>
        <v>0</v>
      </c>
      <c r="BV462" s="13">
        <f t="shared" si="1068"/>
        <v>0</v>
      </c>
      <c r="BW462" s="13">
        <f t="shared" si="1069"/>
        <v>0</v>
      </c>
      <c r="BX462" s="13">
        <f t="shared" si="1070"/>
        <v>0</v>
      </c>
      <c r="BY462" s="13">
        <f t="shared" si="1071"/>
        <v>0</v>
      </c>
      <c r="BZ462" s="13">
        <f t="shared" si="1072"/>
        <v>0</v>
      </c>
      <c r="CA462" s="13">
        <f t="shared" si="1073"/>
        <v>0</v>
      </c>
      <c r="CB462" s="13">
        <f t="shared" si="1074"/>
        <v>0</v>
      </c>
      <c r="CC462" s="13">
        <f t="shared" si="1075"/>
        <v>0</v>
      </c>
      <c r="CD462" s="13">
        <f t="shared" si="1076"/>
        <v>0</v>
      </c>
      <c r="CE462" s="13">
        <f t="shared" si="1077"/>
        <v>0</v>
      </c>
      <c r="CF462" s="13">
        <f t="shared" si="1078"/>
        <v>0</v>
      </c>
      <c r="CG462" s="13">
        <f t="shared" si="1079"/>
        <v>0</v>
      </c>
      <c r="CH462" s="13">
        <f t="shared" si="1080"/>
        <v>0</v>
      </c>
      <c r="CI462" s="13">
        <f t="shared" si="1081"/>
        <v>0</v>
      </c>
      <c r="CJ462" s="13">
        <f t="shared" si="1082"/>
        <v>0</v>
      </c>
      <c r="CK462" s="13">
        <f t="shared" si="1083"/>
        <v>0</v>
      </c>
      <c r="CL462" s="13">
        <f t="shared" si="1084"/>
        <v>0</v>
      </c>
      <c r="CM462" s="13">
        <f t="shared" si="1085"/>
        <v>0</v>
      </c>
      <c r="CN462" s="13">
        <f t="shared" si="1086"/>
        <v>0</v>
      </c>
      <c r="CO462" s="13">
        <f t="shared" si="1087"/>
        <v>0</v>
      </c>
      <c r="CP462" s="13">
        <f t="shared" si="1088"/>
        <v>0</v>
      </c>
      <c r="CQ462" s="13">
        <f t="shared" si="1089"/>
        <v>0</v>
      </c>
      <c r="CR462" s="13">
        <f t="shared" si="1090"/>
        <v>0</v>
      </c>
      <c r="CS462" s="13">
        <f t="shared" si="1091"/>
        <v>0</v>
      </c>
      <c r="CT462" s="13">
        <f t="shared" si="1092"/>
        <v>0</v>
      </c>
      <c r="CU462" s="13">
        <f t="shared" si="1093"/>
        <v>0</v>
      </c>
      <c r="CV462" s="13">
        <f t="shared" si="1094"/>
        <v>0</v>
      </c>
      <c r="CW462" s="13">
        <f t="shared" si="1095"/>
        <v>0</v>
      </c>
      <c r="CX462" s="13">
        <f t="shared" si="1096"/>
        <v>0</v>
      </c>
      <c r="CY462" s="13">
        <f t="shared" si="1097"/>
        <v>0</v>
      </c>
      <c r="CZ462" s="13">
        <f t="shared" si="1098"/>
        <v>0</v>
      </c>
      <c r="DA462" s="13">
        <f t="shared" si="1099"/>
        <v>0</v>
      </c>
      <c r="DB462" s="13"/>
      <c r="DC462" s="13"/>
      <c r="DD462" s="13"/>
      <c r="DE462" s="13"/>
      <c r="DF462" s="13"/>
      <c r="DG462" s="13"/>
      <c r="DH462" s="13"/>
      <c r="DI462" s="13"/>
      <c r="DJ462" s="13"/>
      <c r="DK462" s="13"/>
      <c r="DL462" s="13"/>
      <c r="DM462" s="13"/>
      <c r="DN462" s="13"/>
      <c r="DO462" s="13"/>
      <c r="DP462" s="13"/>
      <c r="DQ462" s="13"/>
      <c r="DR462" s="13"/>
      <c r="DS462" s="13"/>
      <c r="DT462" s="13"/>
      <c r="DU462" s="13"/>
      <c r="DV462" s="13"/>
      <c r="DW462" s="13"/>
      <c r="DX462" s="13"/>
      <c r="DY462" s="13"/>
      <c r="DZ462" s="13"/>
      <c r="EA462" s="13"/>
      <c r="EB462" s="13"/>
      <c r="EC462" s="13"/>
      <c r="ED462" s="13"/>
      <c r="EE462" s="13"/>
      <c r="EF462" s="13"/>
      <c r="EG462" s="13"/>
      <c r="EH462" s="13"/>
      <c r="EI462" s="13"/>
      <c r="EJ462" s="13"/>
      <c r="EK462" s="13"/>
      <c r="EL462" s="13"/>
      <c r="EM462" s="13"/>
      <c r="EN462" s="13"/>
      <c r="EO462" s="13"/>
      <c r="EP462" s="13"/>
      <c r="EQ462" s="13"/>
      <c r="ER462" s="13"/>
      <c r="ES462" s="13"/>
      <c r="ET462" s="13"/>
      <c r="EU462" s="13"/>
      <c r="EV462" s="13"/>
      <c r="EW462" s="13"/>
      <c r="EX462" s="13"/>
      <c r="EY462" s="13"/>
      <c r="EZ462" s="13"/>
      <c r="FA462" s="13"/>
      <c r="FB462" s="13"/>
      <c r="FC462" s="13"/>
      <c r="FD462" s="13"/>
      <c r="FE462" s="13"/>
      <c r="FF462" s="13"/>
      <c r="FG462" s="13"/>
      <c r="FH462" s="13"/>
      <c r="FI462" s="13"/>
      <c r="FJ462" s="13"/>
      <c r="FK462" s="13"/>
      <c r="FL462" s="13"/>
      <c r="FM462" s="13"/>
      <c r="FN462" s="13"/>
      <c r="FO462" s="13"/>
      <c r="FP462" s="13"/>
      <c r="FQ462" s="13"/>
      <c r="FR462" s="13"/>
      <c r="FS462" s="13"/>
      <c r="FT462" s="13"/>
      <c r="FU462" s="13"/>
      <c r="FV462" s="13"/>
      <c r="FW462" s="13"/>
      <c r="FX462" s="13"/>
      <c r="FY462" s="13"/>
      <c r="FZ462" s="13"/>
      <c r="GA462" s="13"/>
      <c r="GB462" s="13"/>
      <c r="GC462" s="13"/>
      <c r="GD462" s="13"/>
      <c r="GE462" s="13"/>
      <c r="GF462" s="13"/>
      <c r="GG462" s="13"/>
      <c r="GH462" s="30">
        <f t="shared" si="1100"/>
        <v>1</v>
      </c>
    </row>
    <row r="463" spans="1:190">
      <c r="A463" s="2">
        <f>'database including 834 studies'!A463</f>
        <v>462</v>
      </c>
      <c r="B463" s="2">
        <f>'database including 834 studies'!J463</f>
        <v>1</v>
      </c>
      <c r="C463" s="2">
        <f>'database including 834 studies'!K463</f>
        <v>2</v>
      </c>
      <c r="D463" s="2">
        <f>'database including 834 studies'!L463</f>
        <v>1</v>
      </c>
      <c r="E463" s="2">
        <f>'database including 834 studies'!M463</f>
        <v>1</v>
      </c>
      <c r="F463" s="2">
        <f>'database including 834 studies'!N463</f>
        <v>0</v>
      </c>
      <c r="G463" s="2">
        <f>'database including 834 studies'!O463</f>
        <v>0</v>
      </c>
      <c r="H463" s="2">
        <f>'database including 834 studies'!P463</f>
        <v>0</v>
      </c>
      <c r="I463" s="2">
        <f>'database including 834 studies'!Q463</f>
        <v>0</v>
      </c>
      <c r="J463" s="2">
        <f>'database including 834 studies'!R463</f>
        <v>2022</v>
      </c>
      <c r="V463" s="13">
        <f t="shared" si="1016"/>
        <v>0</v>
      </c>
      <c r="W463" s="13">
        <f t="shared" si="1017"/>
        <v>0</v>
      </c>
      <c r="X463" s="13">
        <f t="shared" si="1018"/>
        <v>0</v>
      </c>
      <c r="Y463" s="13">
        <f t="shared" si="1019"/>
        <v>0</v>
      </c>
      <c r="Z463" s="13">
        <f t="shared" si="1020"/>
        <v>0</v>
      </c>
      <c r="AA463" s="13">
        <f t="shared" si="1021"/>
        <v>0</v>
      </c>
      <c r="AB463" s="13">
        <f t="shared" si="1022"/>
        <v>0</v>
      </c>
      <c r="AC463" s="13">
        <f t="shared" si="1023"/>
        <v>0</v>
      </c>
      <c r="AD463" s="13">
        <f t="shared" si="1024"/>
        <v>0</v>
      </c>
      <c r="AE463" s="13">
        <f t="shared" si="1025"/>
        <v>0</v>
      </c>
      <c r="AF463" s="13">
        <f t="shared" si="1026"/>
        <v>0</v>
      </c>
      <c r="AG463" s="13">
        <f t="shared" si="1027"/>
        <v>0</v>
      </c>
      <c r="AH463" s="13">
        <f t="shared" si="1028"/>
        <v>0</v>
      </c>
      <c r="AI463" s="13">
        <f t="shared" si="1029"/>
        <v>0</v>
      </c>
      <c r="AJ463" s="13">
        <f t="shared" si="1030"/>
        <v>0</v>
      </c>
      <c r="AK463" s="13">
        <f t="shared" si="1031"/>
        <v>0</v>
      </c>
      <c r="AL463" s="13">
        <f t="shared" si="1032"/>
        <v>0</v>
      </c>
      <c r="AM463" s="13">
        <f t="shared" si="1033"/>
        <v>0</v>
      </c>
      <c r="AN463" s="13">
        <f t="shared" si="1034"/>
        <v>0</v>
      </c>
      <c r="AO463" s="13">
        <f t="shared" si="1035"/>
        <v>0</v>
      </c>
      <c r="AP463" s="13">
        <f t="shared" si="1036"/>
        <v>0</v>
      </c>
      <c r="AQ463" s="13">
        <f t="shared" si="1037"/>
        <v>0</v>
      </c>
      <c r="AR463" s="13">
        <f t="shared" si="1038"/>
        <v>0</v>
      </c>
      <c r="AS463" s="13">
        <f t="shared" si="1039"/>
        <v>0</v>
      </c>
      <c r="AT463" s="13">
        <f t="shared" si="1040"/>
        <v>0</v>
      </c>
      <c r="AU463" s="13">
        <f t="shared" si="1041"/>
        <v>0</v>
      </c>
      <c r="AV463" s="13">
        <f t="shared" si="1042"/>
        <v>0</v>
      </c>
      <c r="AW463" s="13">
        <f t="shared" si="1043"/>
        <v>0</v>
      </c>
      <c r="AX463" s="13">
        <f t="shared" si="1044"/>
        <v>0</v>
      </c>
      <c r="AY463" s="13">
        <f t="shared" si="1045"/>
        <v>0</v>
      </c>
      <c r="AZ463" s="13">
        <f t="shared" si="1046"/>
        <v>0</v>
      </c>
      <c r="BA463" s="13">
        <f t="shared" si="1047"/>
        <v>0</v>
      </c>
      <c r="BB463" s="13">
        <f t="shared" si="1048"/>
        <v>0</v>
      </c>
      <c r="BC463" s="13">
        <f t="shared" si="1049"/>
        <v>0</v>
      </c>
      <c r="BD463" s="13">
        <f t="shared" si="1050"/>
        <v>0</v>
      </c>
      <c r="BE463" s="13">
        <f t="shared" si="1051"/>
        <v>1</v>
      </c>
      <c r="BF463" s="13">
        <f t="shared" si="1052"/>
        <v>0</v>
      </c>
      <c r="BG463" s="13">
        <f t="shared" si="1053"/>
        <v>0</v>
      </c>
      <c r="BH463" s="13">
        <f t="shared" si="1054"/>
        <v>0</v>
      </c>
      <c r="BI463" s="13">
        <f t="shared" si="1055"/>
        <v>0</v>
      </c>
      <c r="BJ463" s="13">
        <f t="shared" si="1056"/>
        <v>0</v>
      </c>
      <c r="BK463" s="13">
        <f t="shared" si="1057"/>
        <v>0</v>
      </c>
      <c r="BL463" s="13">
        <f t="shared" si="1058"/>
        <v>0</v>
      </c>
      <c r="BM463" s="13">
        <f t="shared" si="1059"/>
        <v>0</v>
      </c>
      <c r="BN463" s="13">
        <f t="shared" si="1060"/>
        <v>0</v>
      </c>
      <c r="BO463" s="13">
        <f t="shared" si="1061"/>
        <v>0</v>
      </c>
      <c r="BP463" s="13">
        <f t="shared" si="1062"/>
        <v>0</v>
      </c>
      <c r="BQ463" s="13">
        <f t="shared" si="1063"/>
        <v>0</v>
      </c>
      <c r="BR463" s="13">
        <f t="shared" si="1064"/>
        <v>0</v>
      </c>
      <c r="BS463" s="13">
        <f t="shared" si="1065"/>
        <v>0</v>
      </c>
      <c r="BT463" s="13">
        <f t="shared" si="1066"/>
        <v>0</v>
      </c>
      <c r="BU463" s="13">
        <f t="shared" si="1067"/>
        <v>0</v>
      </c>
      <c r="BV463" s="13">
        <f t="shared" si="1068"/>
        <v>0</v>
      </c>
      <c r="BW463" s="13">
        <f t="shared" si="1069"/>
        <v>0</v>
      </c>
      <c r="BX463" s="13">
        <f t="shared" si="1070"/>
        <v>0</v>
      </c>
      <c r="BY463" s="13">
        <f t="shared" si="1071"/>
        <v>0</v>
      </c>
      <c r="BZ463" s="13">
        <f t="shared" si="1072"/>
        <v>0</v>
      </c>
      <c r="CA463" s="13">
        <f t="shared" si="1073"/>
        <v>0</v>
      </c>
      <c r="CB463" s="13">
        <f t="shared" si="1074"/>
        <v>0</v>
      </c>
      <c r="CC463" s="13">
        <f t="shared" si="1075"/>
        <v>0</v>
      </c>
      <c r="CD463" s="13">
        <f t="shared" si="1076"/>
        <v>0</v>
      </c>
      <c r="CE463" s="13">
        <f t="shared" si="1077"/>
        <v>0</v>
      </c>
      <c r="CF463" s="13">
        <f t="shared" si="1078"/>
        <v>0</v>
      </c>
      <c r="CG463" s="13">
        <f t="shared" si="1079"/>
        <v>0</v>
      </c>
      <c r="CH463" s="13">
        <f t="shared" si="1080"/>
        <v>0</v>
      </c>
      <c r="CI463" s="13">
        <f t="shared" si="1081"/>
        <v>0</v>
      </c>
      <c r="CJ463" s="13">
        <f t="shared" si="1082"/>
        <v>0</v>
      </c>
      <c r="CK463" s="13">
        <f t="shared" si="1083"/>
        <v>0</v>
      </c>
      <c r="CL463" s="13">
        <f t="shared" si="1084"/>
        <v>0</v>
      </c>
      <c r="CM463" s="13">
        <f t="shared" si="1085"/>
        <v>0</v>
      </c>
      <c r="CN463" s="13">
        <f t="shared" si="1086"/>
        <v>0</v>
      </c>
      <c r="CO463" s="13">
        <f t="shared" si="1087"/>
        <v>0</v>
      </c>
      <c r="CP463" s="13">
        <f t="shared" si="1088"/>
        <v>0</v>
      </c>
      <c r="CQ463" s="13">
        <f t="shared" si="1089"/>
        <v>0</v>
      </c>
      <c r="CR463" s="13">
        <f t="shared" si="1090"/>
        <v>0</v>
      </c>
      <c r="CS463" s="13">
        <f t="shared" si="1091"/>
        <v>0</v>
      </c>
      <c r="CT463" s="13">
        <f t="shared" si="1092"/>
        <v>0</v>
      </c>
      <c r="CU463" s="13">
        <f t="shared" si="1093"/>
        <v>0</v>
      </c>
      <c r="CV463" s="13">
        <f t="shared" si="1094"/>
        <v>0</v>
      </c>
      <c r="CW463" s="13">
        <f t="shared" si="1095"/>
        <v>0</v>
      </c>
      <c r="CX463" s="13">
        <f t="shared" si="1096"/>
        <v>0</v>
      </c>
      <c r="CY463" s="13">
        <f t="shared" si="1097"/>
        <v>0</v>
      </c>
      <c r="CZ463" s="13">
        <f t="shared" si="1098"/>
        <v>0</v>
      </c>
      <c r="DA463" s="13">
        <f t="shared" si="1099"/>
        <v>0</v>
      </c>
      <c r="DB463" s="13"/>
      <c r="DC463" s="13"/>
      <c r="DD463" s="13"/>
      <c r="DE463" s="13"/>
      <c r="DF463" s="13"/>
      <c r="DG463" s="13"/>
      <c r="DH463" s="13"/>
      <c r="DI463" s="13"/>
      <c r="DJ463" s="13"/>
      <c r="DK463" s="13"/>
      <c r="DL463" s="13"/>
      <c r="DM463" s="13"/>
      <c r="DN463" s="13"/>
      <c r="DO463" s="13"/>
      <c r="DP463" s="13"/>
      <c r="DQ463" s="13"/>
      <c r="DR463" s="13"/>
      <c r="DS463" s="13"/>
      <c r="DT463" s="13"/>
      <c r="DU463" s="13"/>
      <c r="DV463" s="13"/>
      <c r="DW463" s="13"/>
      <c r="DX463" s="13"/>
      <c r="DY463" s="13"/>
      <c r="DZ463" s="13"/>
      <c r="EA463" s="13"/>
      <c r="EB463" s="13"/>
      <c r="EC463" s="13"/>
      <c r="ED463" s="13"/>
      <c r="EE463" s="13"/>
      <c r="EF463" s="13"/>
      <c r="EG463" s="13"/>
      <c r="EH463" s="13"/>
      <c r="EI463" s="13"/>
      <c r="EJ463" s="13"/>
      <c r="EK463" s="13"/>
      <c r="EL463" s="13"/>
      <c r="EM463" s="13"/>
      <c r="EN463" s="13"/>
      <c r="EO463" s="13"/>
      <c r="EP463" s="13"/>
      <c r="EQ463" s="13"/>
      <c r="ER463" s="13"/>
      <c r="ES463" s="13"/>
      <c r="ET463" s="13"/>
      <c r="EU463" s="13"/>
      <c r="EV463" s="13"/>
      <c r="EW463" s="13"/>
      <c r="EX463" s="13"/>
      <c r="EY463" s="13"/>
      <c r="EZ463" s="13"/>
      <c r="FA463" s="13"/>
      <c r="FB463" s="13"/>
      <c r="FC463" s="13"/>
      <c r="FD463" s="13"/>
      <c r="FE463" s="13"/>
      <c r="FF463" s="13"/>
      <c r="FG463" s="13"/>
      <c r="FH463" s="13"/>
      <c r="FI463" s="13"/>
      <c r="FJ463" s="13"/>
      <c r="FK463" s="13"/>
      <c r="FL463" s="13"/>
      <c r="FM463" s="13"/>
      <c r="FN463" s="13"/>
      <c r="FO463" s="13"/>
      <c r="FP463" s="13"/>
      <c r="FQ463" s="13"/>
      <c r="FR463" s="13"/>
      <c r="FS463" s="13"/>
      <c r="FT463" s="13"/>
      <c r="FU463" s="13"/>
      <c r="FV463" s="13"/>
      <c r="FW463" s="13"/>
      <c r="FX463" s="13"/>
      <c r="FY463" s="13"/>
      <c r="FZ463" s="13"/>
      <c r="GA463" s="13"/>
      <c r="GB463" s="13"/>
      <c r="GC463" s="13"/>
      <c r="GD463" s="13"/>
      <c r="GE463" s="13"/>
      <c r="GF463" s="13"/>
      <c r="GG463" s="13"/>
      <c r="GH463" s="30">
        <f t="shared" si="1100"/>
        <v>1</v>
      </c>
    </row>
    <row r="464" spans="1:190">
      <c r="A464" s="2">
        <f>'database including 834 studies'!A464</f>
        <v>463</v>
      </c>
      <c r="B464" s="2">
        <f>'database including 834 studies'!J464</f>
        <v>1</v>
      </c>
      <c r="C464" s="2">
        <f>'database including 834 studies'!K464</f>
        <v>2</v>
      </c>
      <c r="D464" s="2">
        <f>'database including 834 studies'!L464</f>
        <v>1</v>
      </c>
      <c r="E464" s="2">
        <f>'database including 834 studies'!M464</f>
        <v>1</v>
      </c>
      <c r="F464" s="2">
        <f>'database including 834 studies'!N464</f>
        <v>0</v>
      </c>
      <c r="G464" s="2">
        <f>'database including 834 studies'!O464</f>
        <v>0</v>
      </c>
      <c r="H464" s="2">
        <f>'database including 834 studies'!P464</f>
        <v>0</v>
      </c>
      <c r="I464" s="2">
        <f>'database including 834 studies'!Q464</f>
        <v>0</v>
      </c>
      <c r="J464" s="2">
        <f>'database including 834 studies'!R464</f>
        <v>2018</v>
      </c>
      <c r="V464" s="13">
        <f t="shared" si="1016"/>
        <v>0</v>
      </c>
      <c r="W464" s="13">
        <f t="shared" si="1017"/>
        <v>0</v>
      </c>
      <c r="X464" s="13">
        <f t="shared" si="1018"/>
        <v>0</v>
      </c>
      <c r="Y464" s="13">
        <f t="shared" si="1019"/>
        <v>0</v>
      </c>
      <c r="Z464" s="13">
        <f t="shared" si="1020"/>
        <v>0</v>
      </c>
      <c r="AA464" s="13">
        <f t="shared" si="1021"/>
        <v>0</v>
      </c>
      <c r="AB464" s="13">
        <f t="shared" si="1022"/>
        <v>0</v>
      </c>
      <c r="AC464" s="13">
        <f t="shared" si="1023"/>
        <v>0</v>
      </c>
      <c r="AD464" s="13">
        <f t="shared" si="1024"/>
        <v>0</v>
      </c>
      <c r="AE464" s="13">
        <f t="shared" si="1025"/>
        <v>0</v>
      </c>
      <c r="AF464" s="13">
        <f t="shared" si="1026"/>
        <v>0</v>
      </c>
      <c r="AG464" s="13">
        <f t="shared" si="1027"/>
        <v>0</v>
      </c>
      <c r="AH464" s="13">
        <f t="shared" si="1028"/>
        <v>0</v>
      </c>
      <c r="AI464" s="13">
        <f t="shared" si="1029"/>
        <v>0</v>
      </c>
      <c r="AJ464" s="13">
        <f t="shared" si="1030"/>
        <v>0</v>
      </c>
      <c r="AK464" s="13">
        <f t="shared" si="1031"/>
        <v>0</v>
      </c>
      <c r="AL464" s="13">
        <f t="shared" si="1032"/>
        <v>0</v>
      </c>
      <c r="AM464" s="13">
        <f t="shared" si="1033"/>
        <v>0</v>
      </c>
      <c r="AN464" s="13">
        <f t="shared" si="1034"/>
        <v>0</v>
      </c>
      <c r="AO464" s="13">
        <f t="shared" si="1035"/>
        <v>0</v>
      </c>
      <c r="AP464" s="13">
        <f t="shared" si="1036"/>
        <v>0</v>
      </c>
      <c r="AQ464" s="13">
        <f t="shared" si="1037"/>
        <v>0</v>
      </c>
      <c r="AR464" s="13">
        <f t="shared" si="1038"/>
        <v>0</v>
      </c>
      <c r="AS464" s="13">
        <f t="shared" si="1039"/>
        <v>0</v>
      </c>
      <c r="AT464" s="13">
        <f t="shared" si="1040"/>
        <v>0</v>
      </c>
      <c r="AU464" s="13">
        <f t="shared" si="1041"/>
        <v>0</v>
      </c>
      <c r="AV464" s="13">
        <f t="shared" si="1042"/>
        <v>0</v>
      </c>
      <c r="AW464" s="13">
        <f t="shared" si="1043"/>
        <v>0</v>
      </c>
      <c r="AX464" s="13">
        <f t="shared" si="1044"/>
        <v>0</v>
      </c>
      <c r="AY464" s="13">
        <f t="shared" si="1045"/>
        <v>0</v>
      </c>
      <c r="AZ464" s="13">
        <f t="shared" si="1046"/>
        <v>0</v>
      </c>
      <c r="BA464" s="13">
        <f t="shared" si="1047"/>
        <v>1</v>
      </c>
      <c r="BB464" s="13">
        <f t="shared" si="1048"/>
        <v>0</v>
      </c>
      <c r="BC464" s="13">
        <f t="shared" si="1049"/>
        <v>0</v>
      </c>
      <c r="BD464" s="13">
        <f t="shared" si="1050"/>
        <v>0</v>
      </c>
      <c r="BE464" s="13">
        <f t="shared" si="1051"/>
        <v>0</v>
      </c>
      <c r="BF464" s="13">
        <f t="shared" si="1052"/>
        <v>0</v>
      </c>
      <c r="BG464" s="13">
        <f t="shared" si="1053"/>
        <v>0</v>
      </c>
      <c r="BH464" s="13">
        <f t="shared" si="1054"/>
        <v>0</v>
      </c>
      <c r="BI464" s="13">
        <f t="shared" si="1055"/>
        <v>0</v>
      </c>
      <c r="BJ464" s="13">
        <f t="shared" si="1056"/>
        <v>0</v>
      </c>
      <c r="BK464" s="13">
        <f t="shared" si="1057"/>
        <v>0</v>
      </c>
      <c r="BL464" s="13">
        <f t="shared" si="1058"/>
        <v>0</v>
      </c>
      <c r="BM464" s="13">
        <f t="shared" si="1059"/>
        <v>0</v>
      </c>
      <c r="BN464" s="13">
        <f t="shared" si="1060"/>
        <v>0</v>
      </c>
      <c r="BO464" s="13">
        <f t="shared" si="1061"/>
        <v>0</v>
      </c>
      <c r="BP464" s="13">
        <f t="shared" si="1062"/>
        <v>0</v>
      </c>
      <c r="BQ464" s="13">
        <f t="shared" si="1063"/>
        <v>0</v>
      </c>
      <c r="BR464" s="13">
        <f t="shared" si="1064"/>
        <v>0</v>
      </c>
      <c r="BS464" s="13">
        <f t="shared" si="1065"/>
        <v>0</v>
      </c>
      <c r="BT464" s="13">
        <f t="shared" si="1066"/>
        <v>0</v>
      </c>
      <c r="BU464" s="13">
        <f t="shared" si="1067"/>
        <v>0</v>
      </c>
      <c r="BV464" s="13">
        <f t="shared" si="1068"/>
        <v>0</v>
      </c>
      <c r="BW464" s="13">
        <f t="shared" si="1069"/>
        <v>0</v>
      </c>
      <c r="BX464" s="13">
        <f t="shared" si="1070"/>
        <v>0</v>
      </c>
      <c r="BY464" s="13">
        <f t="shared" si="1071"/>
        <v>0</v>
      </c>
      <c r="BZ464" s="13">
        <f t="shared" si="1072"/>
        <v>0</v>
      </c>
      <c r="CA464" s="13">
        <f t="shared" si="1073"/>
        <v>0</v>
      </c>
      <c r="CB464" s="13">
        <f t="shared" si="1074"/>
        <v>0</v>
      </c>
      <c r="CC464" s="13">
        <f t="shared" si="1075"/>
        <v>0</v>
      </c>
      <c r="CD464" s="13">
        <f t="shared" si="1076"/>
        <v>0</v>
      </c>
      <c r="CE464" s="13">
        <f t="shared" si="1077"/>
        <v>0</v>
      </c>
      <c r="CF464" s="13">
        <f t="shared" si="1078"/>
        <v>0</v>
      </c>
      <c r="CG464" s="13">
        <f t="shared" si="1079"/>
        <v>0</v>
      </c>
      <c r="CH464" s="13">
        <f t="shared" si="1080"/>
        <v>0</v>
      </c>
      <c r="CI464" s="13">
        <f t="shared" si="1081"/>
        <v>0</v>
      </c>
      <c r="CJ464" s="13">
        <f t="shared" si="1082"/>
        <v>0</v>
      </c>
      <c r="CK464" s="13">
        <f t="shared" si="1083"/>
        <v>0</v>
      </c>
      <c r="CL464" s="13">
        <f t="shared" si="1084"/>
        <v>0</v>
      </c>
      <c r="CM464" s="13">
        <f t="shared" si="1085"/>
        <v>0</v>
      </c>
      <c r="CN464" s="13">
        <f t="shared" si="1086"/>
        <v>0</v>
      </c>
      <c r="CO464" s="13">
        <f t="shared" si="1087"/>
        <v>0</v>
      </c>
      <c r="CP464" s="13">
        <f t="shared" si="1088"/>
        <v>0</v>
      </c>
      <c r="CQ464" s="13">
        <f t="shared" si="1089"/>
        <v>0</v>
      </c>
      <c r="CR464" s="13">
        <f t="shared" si="1090"/>
        <v>0</v>
      </c>
      <c r="CS464" s="13">
        <f t="shared" si="1091"/>
        <v>0</v>
      </c>
      <c r="CT464" s="13">
        <f t="shared" si="1092"/>
        <v>0</v>
      </c>
      <c r="CU464" s="13">
        <f t="shared" si="1093"/>
        <v>0</v>
      </c>
      <c r="CV464" s="13">
        <f t="shared" si="1094"/>
        <v>0</v>
      </c>
      <c r="CW464" s="13">
        <f t="shared" si="1095"/>
        <v>0</v>
      </c>
      <c r="CX464" s="13">
        <f t="shared" si="1096"/>
        <v>0</v>
      </c>
      <c r="CY464" s="13">
        <f t="shared" si="1097"/>
        <v>0</v>
      </c>
      <c r="CZ464" s="13">
        <f t="shared" si="1098"/>
        <v>0</v>
      </c>
      <c r="DA464" s="13">
        <f t="shared" si="1099"/>
        <v>0</v>
      </c>
      <c r="DB464" s="13"/>
      <c r="DC464" s="13"/>
      <c r="DD464" s="13"/>
      <c r="DE464" s="13"/>
      <c r="DF464" s="13"/>
      <c r="DG464" s="13"/>
      <c r="DH464" s="13"/>
      <c r="DI464" s="13"/>
      <c r="DJ464" s="13"/>
      <c r="DK464" s="13"/>
      <c r="DL464" s="13"/>
      <c r="DM464" s="13"/>
      <c r="DN464" s="13"/>
      <c r="DO464" s="13"/>
      <c r="DP464" s="13"/>
      <c r="DQ464" s="13"/>
      <c r="DR464" s="13"/>
      <c r="DS464" s="13"/>
      <c r="DT464" s="13"/>
      <c r="DU464" s="13"/>
      <c r="DV464" s="13"/>
      <c r="DW464" s="13"/>
      <c r="DX464" s="13"/>
      <c r="DY464" s="13"/>
      <c r="DZ464" s="13"/>
      <c r="EA464" s="13"/>
      <c r="EB464" s="13"/>
      <c r="EC464" s="13"/>
      <c r="ED464" s="13"/>
      <c r="EE464" s="13"/>
      <c r="EF464" s="13"/>
      <c r="EG464" s="13"/>
      <c r="EH464" s="13"/>
      <c r="EI464" s="13"/>
      <c r="EJ464" s="13"/>
      <c r="EK464" s="13"/>
      <c r="EL464" s="13"/>
      <c r="EM464" s="13"/>
      <c r="EN464" s="13"/>
      <c r="EO464" s="13"/>
      <c r="EP464" s="13"/>
      <c r="EQ464" s="13"/>
      <c r="ER464" s="13"/>
      <c r="ES464" s="13"/>
      <c r="ET464" s="13"/>
      <c r="EU464" s="13"/>
      <c r="EV464" s="13"/>
      <c r="EW464" s="13"/>
      <c r="EX464" s="13"/>
      <c r="EY464" s="13"/>
      <c r="EZ464" s="13"/>
      <c r="FA464" s="13"/>
      <c r="FB464" s="13"/>
      <c r="FC464" s="13"/>
      <c r="FD464" s="13"/>
      <c r="FE464" s="13"/>
      <c r="FF464" s="13"/>
      <c r="FG464" s="13"/>
      <c r="FH464" s="13"/>
      <c r="FI464" s="13"/>
      <c r="FJ464" s="13"/>
      <c r="FK464" s="13"/>
      <c r="FL464" s="13"/>
      <c r="FM464" s="13"/>
      <c r="FN464" s="13"/>
      <c r="FO464" s="13"/>
      <c r="FP464" s="13"/>
      <c r="FQ464" s="13"/>
      <c r="FR464" s="13"/>
      <c r="FS464" s="13"/>
      <c r="FT464" s="13"/>
      <c r="FU464" s="13"/>
      <c r="FV464" s="13"/>
      <c r="FW464" s="13"/>
      <c r="FX464" s="13"/>
      <c r="FY464" s="13"/>
      <c r="FZ464" s="13"/>
      <c r="GA464" s="13"/>
      <c r="GB464" s="13"/>
      <c r="GC464" s="13"/>
      <c r="GD464" s="13"/>
      <c r="GE464" s="13"/>
      <c r="GF464" s="13"/>
      <c r="GG464" s="13"/>
      <c r="GH464" s="30">
        <f t="shared" si="1100"/>
        <v>1</v>
      </c>
    </row>
    <row r="465" spans="1:190">
      <c r="A465" s="2">
        <f>'database including 834 studies'!A465</f>
        <v>464</v>
      </c>
      <c r="B465" s="2">
        <f>'database including 834 studies'!J465</f>
        <v>1</v>
      </c>
      <c r="C465" s="2">
        <f>'database including 834 studies'!K465</f>
        <v>2</v>
      </c>
      <c r="D465" s="2">
        <f>'database including 834 studies'!L465</f>
        <v>0</v>
      </c>
      <c r="E465" s="2">
        <f>'database including 834 studies'!M465</f>
        <v>0</v>
      </c>
      <c r="F465" s="2">
        <f>'database including 834 studies'!N465</f>
        <v>0</v>
      </c>
      <c r="G465" s="2">
        <f>'database including 834 studies'!O465</f>
        <v>1</v>
      </c>
      <c r="H465" s="2">
        <f>'database including 834 studies'!P465</f>
        <v>1</v>
      </c>
      <c r="I465" s="2">
        <f>'database including 834 studies'!Q465</f>
        <v>0</v>
      </c>
      <c r="J465" s="2">
        <f>'database including 834 studies'!R465</f>
        <v>2021</v>
      </c>
      <c r="V465" s="13">
        <f t="shared" si="1016"/>
        <v>0</v>
      </c>
      <c r="W465" s="13">
        <f t="shared" si="1017"/>
        <v>0</v>
      </c>
      <c r="X465" s="13">
        <f t="shared" si="1018"/>
        <v>0</v>
      </c>
      <c r="Y465" s="13">
        <f t="shared" si="1019"/>
        <v>0</v>
      </c>
      <c r="Z465" s="13">
        <f t="shared" si="1020"/>
        <v>0</v>
      </c>
      <c r="AA465" s="13">
        <f t="shared" si="1021"/>
        <v>0</v>
      </c>
      <c r="AB465" s="13">
        <f t="shared" si="1022"/>
        <v>0</v>
      </c>
      <c r="AC465" s="13">
        <f t="shared" si="1023"/>
        <v>0</v>
      </c>
      <c r="AD465" s="13">
        <f t="shared" si="1024"/>
        <v>0</v>
      </c>
      <c r="AE465" s="13">
        <f t="shared" si="1025"/>
        <v>0</v>
      </c>
      <c r="AF465" s="13">
        <f t="shared" si="1026"/>
        <v>0</v>
      </c>
      <c r="AG465" s="13">
        <f t="shared" si="1027"/>
        <v>0</v>
      </c>
      <c r="AH465" s="13">
        <f t="shared" si="1028"/>
        <v>0</v>
      </c>
      <c r="AI465" s="13">
        <f t="shared" si="1029"/>
        <v>0</v>
      </c>
      <c r="AJ465" s="13">
        <f t="shared" si="1030"/>
        <v>0</v>
      </c>
      <c r="AK465" s="13">
        <f t="shared" si="1031"/>
        <v>0</v>
      </c>
      <c r="AL465" s="13">
        <f t="shared" si="1032"/>
        <v>0</v>
      </c>
      <c r="AM465" s="13">
        <f t="shared" si="1033"/>
        <v>0</v>
      </c>
      <c r="AN465" s="13">
        <f t="shared" si="1034"/>
        <v>0</v>
      </c>
      <c r="AO465" s="13">
        <f t="shared" si="1035"/>
        <v>0</v>
      </c>
      <c r="AP465" s="13">
        <f t="shared" si="1036"/>
        <v>0</v>
      </c>
      <c r="AQ465" s="13">
        <f t="shared" si="1037"/>
        <v>0</v>
      </c>
      <c r="AR465" s="13">
        <f t="shared" si="1038"/>
        <v>0</v>
      </c>
      <c r="AS465" s="13">
        <f t="shared" si="1039"/>
        <v>0</v>
      </c>
      <c r="AT465" s="13">
        <f t="shared" si="1040"/>
        <v>0</v>
      </c>
      <c r="AU465" s="13">
        <f t="shared" si="1041"/>
        <v>0</v>
      </c>
      <c r="AV465" s="13">
        <f t="shared" si="1042"/>
        <v>0</v>
      </c>
      <c r="AW465" s="13">
        <f t="shared" si="1043"/>
        <v>0</v>
      </c>
      <c r="AX465" s="13">
        <f t="shared" si="1044"/>
        <v>0</v>
      </c>
      <c r="AY465" s="13">
        <f t="shared" si="1045"/>
        <v>0</v>
      </c>
      <c r="AZ465" s="13">
        <f t="shared" si="1046"/>
        <v>0</v>
      </c>
      <c r="BA465" s="13">
        <f t="shared" si="1047"/>
        <v>0</v>
      </c>
      <c r="BB465" s="13">
        <f t="shared" si="1048"/>
        <v>0</v>
      </c>
      <c r="BC465" s="13">
        <f t="shared" si="1049"/>
        <v>0</v>
      </c>
      <c r="BD465" s="13">
        <f t="shared" si="1050"/>
        <v>1</v>
      </c>
      <c r="BE465" s="13">
        <f t="shared" si="1051"/>
        <v>0</v>
      </c>
      <c r="BF465" s="13">
        <f t="shared" si="1052"/>
        <v>0</v>
      </c>
      <c r="BG465" s="13">
        <f t="shared" si="1053"/>
        <v>0</v>
      </c>
      <c r="BH465" s="13">
        <f t="shared" si="1054"/>
        <v>0</v>
      </c>
      <c r="BI465" s="13">
        <f t="shared" si="1055"/>
        <v>0</v>
      </c>
      <c r="BJ465" s="13">
        <f t="shared" si="1056"/>
        <v>0</v>
      </c>
      <c r="BK465" s="13">
        <f t="shared" si="1057"/>
        <v>0</v>
      </c>
      <c r="BL465" s="13">
        <f t="shared" si="1058"/>
        <v>0</v>
      </c>
      <c r="BM465" s="13">
        <f t="shared" si="1059"/>
        <v>0</v>
      </c>
      <c r="BN465" s="13">
        <f t="shared" si="1060"/>
        <v>0</v>
      </c>
      <c r="BO465" s="13">
        <f t="shared" si="1061"/>
        <v>0</v>
      </c>
      <c r="BP465" s="13">
        <f t="shared" si="1062"/>
        <v>0</v>
      </c>
      <c r="BQ465" s="13">
        <f t="shared" si="1063"/>
        <v>0</v>
      </c>
      <c r="BR465" s="13">
        <f t="shared" si="1064"/>
        <v>0</v>
      </c>
      <c r="BS465" s="13">
        <f t="shared" si="1065"/>
        <v>0</v>
      </c>
      <c r="BT465" s="13">
        <f t="shared" si="1066"/>
        <v>0</v>
      </c>
      <c r="BU465" s="13">
        <f t="shared" si="1067"/>
        <v>0</v>
      </c>
      <c r="BV465" s="13">
        <f t="shared" si="1068"/>
        <v>0</v>
      </c>
      <c r="BW465" s="13">
        <f t="shared" si="1069"/>
        <v>0</v>
      </c>
      <c r="BX465" s="13">
        <f t="shared" si="1070"/>
        <v>0</v>
      </c>
      <c r="BY465" s="13">
        <f t="shared" si="1071"/>
        <v>0</v>
      </c>
      <c r="BZ465" s="13">
        <f t="shared" si="1072"/>
        <v>0</v>
      </c>
      <c r="CA465" s="13">
        <f t="shared" si="1073"/>
        <v>0</v>
      </c>
      <c r="CB465" s="13">
        <f t="shared" si="1074"/>
        <v>0</v>
      </c>
      <c r="CC465" s="13">
        <f t="shared" si="1075"/>
        <v>0</v>
      </c>
      <c r="CD465" s="13">
        <f t="shared" si="1076"/>
        <v>0</v>
      </c>
      <c r="CE465" s="13">
        <f t="shared" si="1077"/>
        <v>0</v>
      </c>
      <c r="CF465" s="13">
        <f t="shared" si="1078"/>
        <v>0</v>
      </c>
      <c r="CG465" s="13">
        <f t="shared" si="1079"/>
        <v>0</v>
      </c>
      <c r="CH465" s="13">
        <f t="shared" si="1080"/>
        <v>0</v>
      </c>
      <c r="CI465" s="13">
        <f t="shared" si="1081"/>
        <v>0</v>
      </c>
      <c r="CJ465" s="13">
        <f t="shared" si="1082"/>
        <v>0</v>
      </c>
      <c r="CK465" s="13">
        <f t="shared" si="1083"/>
        <v>0</v>
      </c>
      <c r="CL465" s="13">
        <f t="shared" si="1084"/>
        <v>0</v>
      </c>
      <c r="CM465" s="13">
        <f t="shared" si="1085"/>
        <v>0</v>
      </c>
      <c r="CN465" s="13">
        <f t="shared" si="1086"/>
        <v>0</v>
      </c>
      <c r="CO465" s="13">
        <f t="shared" si="1087"/>
        <v>0</v>
      </c>
      <c r="CP465" s="13">
        <f t="shared" si="1088"/>
        <v>0</v>
      </c>
      <c r="CQ465" s="13">
        <f t="shared" si="1089"/>
        <v>0</v>
      </c>
      <c r="CR465" s="13">
        <f t="shared" si="1090"/>
        <v>0</v>
      </c>
      <c r="CS465" s="13">
        <f t="shared" si="1091"/>
        <v>0</v>
      </c>
      <c r="CT465" s="13">
        <f t="shared" si="1092"/>
        <v>0</v>
      </c>
      <c r="CU465" s="13">
        <f t="shared" si="1093"/>
        <v>0</v>
      </c>
      <c r="CV465" s="13">
        <f t="shared" si="1094"/>
        <v>0</v>
      </c>
      <c r="CW465" s="13">
        <f t="shared" si="1095"/>
        <v>0</v>
      </c>
      <c r="CX465" s="13">
        <f t="shared" si="1096"/>
        <v>0</v>
      </c>
      <c r="CY465" s="13">
        <f t="shared" si="1097"/>
        <v>0</v>
      </c>
      <c r="CZ465" s="13">
        <f t="shared" si="1098"/>
        <v>0</v>
      </c>
      <c r="DA465" s="13">
        <f t="shared" si="1099"/>
        <v>0</v>
      </c>
      <c r="DB465" s="13"/>
      <c r="DC465" s="13"/>
      <c r="DD465" s="13"/>
      <c r="DE465" s="13"/>
      <c r="DF465" s="13"/>
      <c r="DG465" s="13"/>
      <c r="DH465" s="13"/>
      <c r="DI465" s="13"/>
      <c r="DJ465" s="13"/>
      <c r="DK465" s="13"/>
      <c r="DL465" s="13"/>
      <c r="DM465" s="13"/>
      <c r="DN465" s="13"/>
      <c r="DO465" s="13"/>
      <c r="DP465" s="13"/>
      <c r="DQ465" s="13"/>
      <c r="DR465" s="13"/>
      <c r="DS465" s="13"/>
      <c r="DT465" s="13"/>
      <c r="DU465" s="13"/>
      <c r="DV465" s="13"/>
      <c r="DW465" s="13"/>
      <c r="DX465" s="13"/>
      <c r="DY465" s="13"/>
      <c r="DZ465" s="13"/>
      <c r="EA465" s="13"/>
      <c r="EB465" s="13"/>
      <c r="EC465" s="13"/>
      <c r="ED465" s="13"/>
      <c r="EE465" s="13"/>
      <c r="EF465" s="13"/>
      <c r="EG465" s="13"/>
      <c r="EH465" s="13"/>
      <c r="EI465" s="13"/>
      <c r="EJ465" s="13"/>
      <c r="EK465" s="13"/>
      <c r="EL465" s="13"/>
      <c r="EM465" s="13"/>
      <c r="EN465" s="13"/>
      <c r="EO465" s="13"/>
      <c r="EP465" s="13"/>
      <c r="EQ465" s="13"/>
      <c r="ER465" s="13"/>
      <c r="ES465" s="13"/>
      <c r="ET465" s="13"/>
      <c r="EU465" s="13"/>
      <c r="EV465" s="13"/>
      <c r="EW465" s="13"/>
      <c r="EX465" s="13"/>
      <c r="EY465" s="13"/>
      <c r="EZ465" s="13"/>
      <c r="FA465" s="13"/>
      <c r="FB465" s="13"/>
      <c r="FC465" s="13"/>
      <c r="FD465" s="13"/>
      <c r="FE465" s="13"/>
      <c r="FF465" s="13"/>
      <c r="FG465" s="13"/>
      <c r="FH465" s="13"/>
      <c r="FI465" s="13"/>
      <c r="FJ465" s="13"/>
      <c r="FK465" s="13"/>
      <c r="FL465" s="13"/>
      <c r="FM465" s="13"/>
      <c r="FN465" s="13"/>
      <c r="FO465" s="13"/>
      <c r="FP465" s="13"/>
      <c r="FQ465" s="13"/>
      <c r="FR465" s="13"/>
      <c r="FS465" s="13"/>
      <c r="FT465" s="13"/>
      <c r="FU465" s="13"/>
      <c r="FV465" s="13"/>
      <c r="FW465" s="13"/>
      <c r="FX465" s="13"/>
      <c r="FY465" s="13"/>
      <c r="FZ465" s="13"/>
      <c r="GA465" s="13"/>
      <c r="GB465" s="13"/>
      <c r="GC465" s="13"/>
      <c r="GD465" s="13"/>
      <c r="GE465" s="13"/>
      <c r="GF465" s="13"/>
      <c r="GG465" s="13"/>
      <c r="GH465" s="30">
        <f t="shared" si="1100"/>
        <v>1</v>
      </c>
    </row>
    <row r="466" spans="1:190">
      <c r="A466" s="2">
        <f>'database including 834 studies'!A466</f>
        <v>465</v>
      </c>
      <c r="B466" s="2">
        <f>'database including 834 studies'!J466</f>
        <v>1</v>
      </c>
      <c r="C466" s="2">
        <f>'database including 834 studies'!K466</f>
        <v>2</v>
      </c>
      <c r="D466" s="2">
        <f>'database including 834 studies'!L466</f>
        <v>0</v>
      </c>
      <c r="E466" s="2">
        <f>'database including 834 studies'!M466</f>
        <v>1</v>
      </c>
      <c r="F466" s="2">
        <f>'database including 834 studies'!N466</f>
        <v>0</v>
      </c>
      <c r="G466" s="2">
        <f>'database including 834 studies'!O466</f>
        <v>0</v>
      </c>
      <c r="H466" s="2">
        <f>'database including 834 studies'!P466</f>
        <v>1</v>
      </c>
      <c r="I466" s="2">
        <f>'database including 834 studies'!Q466</f>
        <v>0</v>
      </c>
      <c r="J466" s="2">
        <f>'database including 834 studies'!R466</f>
        <v>2019</v>
      </c>
      <c r="V466" s="13">
        <f t="shared" si="1016"/>
        <v>0</v>
      </c>
      <c r="W466" s="13">
        <f t="shared" si="1017"/>
        <v>0</v>
      </c>
      <c r="X466" s="13">
        <f t="shared" si="1018"/>
        <v>0</v>
      </c>
      <c r="Y466" s="13">
        <f t="shared" si="1019"/>
        <v>0</v>
      </c>
      <c r="Z466" s="13">
        <f t="shared" si="1020"/>
        <v>0</v>
      </c>
      <c r="AA466" s="13">
        <f t="shared" si="1021"/>
        <v>0</v>
      </c>
      <c r="AB466" s="13">
        <f t="shared" si="1022"/>
        <v>0</v>
      </c>
      <c r="AC466" s="13">
        <f t="shared" si="1023"/>
        <v>0</v>
      </c>
      <c r="AD466" s="13">
        <f t="shared" si="1024"/>
        <v>0</v>
      </c>
      <c r="AE466" s="13">
        <f t="shared" si="1025"/>
        <v>0</v>
      </c>
      <c r="AF466" s="13">
        <f t="shared" si="1026"/>
        <v>0</v>
      </c>
      <c r="AG466" s="13">
        <f t="shared" si="1027"/>
        <v>0</v>
      </c>
      <c r="AH466" s="13">
        <f t="shared" si="1028"/>
        <v>0</v>
      </c>
      <c r="AI466" s="13">
        <f t="shared" si="1029"/>
        <v>0</v>
      </c>
      <c r="AJ466" s="13">
        <f t="shared" si="1030"/>
        <v>0</v>
      </c>
      <c r="AK466" s="13">
        <f t="shared" si="1031"/>
        <v>0</v>
      </c>
      <c r="AL466" s="13">
        <f t="shared" si="1032"/>
        <v>0</v>
      </c>
      <c r="AM466" s="13">
        <f t="shared" si="1033"/>
        <v>0</v>
      </c>
      <c r="AN466" s="13">
        <f t="shared" si="1034"/>
        <v>0</v>
      </c>
      <c r="AO466" s="13">
        <f t="shared" si="1035"/>
        <v>0</v>
      </c>
      <c r="AP466" s="13">
        <f t="shared" si="1036"/>
        <v>0</v>
      </c>
      <c r="AQ466" s="13">
        <f t="shared" si="1037"/>
        <v>0</v>
      </c>
      <c r="AR466" s="13">
        <f t="shared" si="1038"/>
        <v>0</v>
      </c>
      <c r="AS466" s="13">
        <f t="shared" si="1039"/>
        <v>0</v>
      </c>
      <c r="AT466" s="13">
        <f t="shared" si="1040"/>
        <v>0</v>
      </c>
      <c r="AU466" s="13">
        <f t="shared" si="1041"/>
        <v>0</v>
      </c>
      <c r="AV466" s="13">
        <f t="shared" si="1042"/>
        <v>0</v>
      </c>
      <c r="AW466" s="13">
        <f t="shared" si="1043"/>
        <v>0</v>
      </c>
      <c r="AX466" s="13">
        <f t="shared" si="1044"/>
        <v>0</v>
      </c>
      <c r="AY466" s="13">
        <f t="shared" si="1045"/>
        <v>0</v>
      </c>
      <c r="AZ466" s="13">
        <f t="shared" si="1046"/>
        <v>0</v>
      </c>
      <c r="BA466" s="13">
        <f t="shared" si="1047"/>
        <v>0</v>
      </c>
      <c r="BB466" s="13">
        <f t="shared" si="1048"/>
        <v>1</v>
      </c>
      <c r="BC466" s="13">
        <f t="shared" si="1049"/>
        <v>0</v>
      </c>
      <c r="BD466" s="13">
        <f t="shared" si="1050"/>
        <v>0</v>
      </c>
      <c r="BE466" s="13">
        <f t="shared" si="1051"/>
        <v>0</v>
      </c>
      <c r="BF466" s="13">
        <f t="shared" si="1052"/>
        <v>0</v>
      </c>
      <c r="BG466" s="13">
        <f t="shared" si="1053"/>
        <v>0</v>
      </c>
      <c r="BH466" s="13">
        <f t="shared" si="1054"/>
        <v>0</v>
      </c>
      <c r="BI466" s="13">
        <f t="shared" si="1055"/>
        <v>0</v>
      </c>
      <c r="BJ466" s="13">
        <f t="shared" si="1056"/>
        <v>0</v>
      </c>
      <c r="BK466" s="13">
        <f t="shared" si="1057"/>
        <v>0</v>
      </c>
      <c r="BL466" s="13">
        <f t="shared" si="1058"/>
        <v>0</v>
      </c>
      <c r="BM466" s="13">
        <f t="shared" si="1059"/>
        <v>0</v>
      </c>
      <c r="BN466" s="13">
        <f t="shared" si="1060"/>
        <v>0</v>
      </c>
      <c r="BO466" s="13">
        <f t="shared" si="1061"/>
        <v>0</v>
      </c>
      <c r="BP466" s="13">
        <f t="shared" si="1062"/>
        <v>0</v>
      </c>
      <c r="BQ466" s="13">
        <f t="shared" si="1063"/>
        <v>0</v>
      </c>
      <c r="BR466" s="13">
        <f t="shared" si="1064"/>
        <v>0</v>
      </c>
      <c r="BS466" s="13">
        <f t="shared" si="1065"/>
        <v>0</v>
      </c>
      <c r="BT466" s="13">
        <f t="shared" si="1066"/>
        <v>0</v>
      </c>
      <c r="BU466" s="13">
        <f t="shared" si="1067"/>
        <v>0</v>
      </c>
      <c r="BV466" s="13">
        <f t="shared" si="1068"/>
        <v>0</v>
      </c>
      <c r="BW466" s="13">
        <f t="shared" si="1069"/>
        <v>0</v>
      </c>
      <c r="BX466" s="13">
        <f t="shared" si="1070"/>
        <v>0</v>
      </c>
      <c r="BY466" s="13">
        <f t="shared" si="1071"/>
        <v>0</v>
      </c>
      <c r="BZ466" s="13">
        <f t="shared" si="1072"/>
        <v>0</v>
      </c>
      <c r="CA466" s="13">
        <f t="shared" si="1073"/>
        <v>0</v>
      </c>
      <c r="CB466" s="13">
        <f t="shared" si="1074"/>
        <v>0</v>
      </c>
      <c r="CC466" s="13">
        <f t="shared" si="1075"/>
        <v>0</v>
      </c>
      <c r="CD466" s="13">
        <f t="shared" si="1076"/>
        <v>0</v>
      </c>
      <c r="CE466" s="13">
        <f t="shared" si="1077"/>
        <v>0</v>
      </c>
      <c r="CF466" s="13">
        <f t="shared" si="1078"/>
        <v>0</v>
      </c>
      <c r="CG466" s="13">
        <f t="shared" si="1079"/>
        <v>0</v>
      </c>
      <c r="CH466" s="13">
        <f t="shared" si="1080"/>
        <v>0</v>
      </c>
      <c r="CI466" s="13">
        <f t="shared" si="1081"/>
        <v>0</v>
      </c>
      <c r="CJ466" s="13">
        <f t="shared" si="1082"/>
        <v>0</v>
      </c>
      <c r="CK466" s="13">
        <f t="shared" si="1083"/>
        <v>0</v>
      </c>
      <c r="CL466" s="13">
        <f t="shared" si="1084"/>
        <v>0</v>
      </c>
      <c r="CM466" s="13">
        <f t="shared" si="1085"/>
        <v>0</v>
      </c>
      <c r="CN466" s="13">
        <f t="shared" si="1086"/>
        <v>0</v>
      </c>
      <c r="CO466" s="13">
        <f t="shared" si="1087"/>
        <v>0</v>
      </c>
      <c r="CP466" s="13">
        <f t="shared" si="1088"/>
        <v>0</v>
      </c>
      <c r="CQ466" s="13">
        <f t="shared" si="1089"/>
        <v>0</v>
      </c>
      <c r="CR466" s="13">
        <f t="shared" si="1090"/>
        <v>0</v>
      </c>
      <c r="CS466" s="13">
        <f t="shared" si="1091"/>
        <v>0</v>
      </c>
      <c r="CT466" s="13">
        <f t="shared" si="1092"/>
        <v>0</v>
      </c>
      <c r="CU466" s="13">
        <f t="shared" si="1093"/>
        <v>0</v>
      </c>
      <c r="CV466" s="13">
        <f t="shared" si="1094"/>
        <v>0</v>
      </c>
      <c r="CW466" s="13">
        <f t="shared" si="1095"/>
        <v>0</v>
      </c>
      <c r="CX466" s="13">
        <f t="shared" si="1096"/>
        <v>0</v>
      </c>
      <c r="CY466" s="13">
        <f t="shared" si="1097"/>
        <v>0</v>
      </c>
      <c r="CZ466" s="13">
        <f t="shared" si="1098"/>
        <v>0</v>
      </c>
      <c r="DA466" s="13">
        <f t="shared" si="1099"/>
        <v>0</v>
      </c>
      <c r="DB466" s="13"/>
      <c r="DC466" s="13"/>
      <c r="DD466" s="13"/>
      <c r="DE466" s="13"/>
      <c r="DF466" s="13"/>
      <c r="DG466" s="13"/>
      <c r="DH466" s="13"/>
      <c r="DI466" s="13"/>
      <c r="DJ466" s="13"/>
      <c r="DK466" s="13"/>
      <c r="DL466" s="13"/>
      <c r="DM466" s="13"/>
      <c r="DN466" s="13"/>
      <c r="DO466" s="13"/>
      <c r="DP466" s="13"/>
      <c r="DQ466" s="13"/>
      <c r="DR466" s="13"/>
      <c r="DS466" s="13"/>
      <c r="DT466" s="13"/>
      <c r="DU466" s="13"/>
      <c r="DV466" s="13"/>
      <c r="DW466" s="13"/>
      <c r="DX466" s="13"/>
      <c r="DY466" s="13"/>
      <c r="DZ466" s="13"/>
      <c r="EA466" s="13"/>
      <c r="EB466" s="13"/>
      <c r="EC466" s="13"/>
      <c r="ED466" s="13"/>
      <c r="EE466" s="13"/>
      <c r="EF466" s="13"/>
      <c r="EG466" s="13"/>
      <c r="EH466" s="13"/>
      <c r="EI466" s="13"/>
      <c r="EJ466" s="13"/>
      <c r="EK466" s="13"/>
      <c r="EL466" s="13"/>
      <c r="EM466" s="13"/>
      <c r="EN466" s="13"/>
      <c r="EO466" s="13"/>
      <c r="EP466" s="13"/>
      <c r="EQ466" s="13"/>
      <c r="ER466" s="13"/>
      <c r="ES466" s="13"/>
      <c r="ET466" s="13"/>
      <c r="EU466" s="13"/>
      <c r="EV466" s="13"/>
      <c r="EW466" s="13"/>
      <c r="EX466" s="13"/>
      <c r="EY466" s="13"/>
      <c r="EZ466" s="13"/>
      <c r="FA466" s="13"/>
      <c r="FB466" s="13"/>
      <c r="FC466" s="13"/>
      <c r="FD466" s="13"/>
      <c r="FE466" s="13"/>
      <c r="FF466" s="13"/>
      <c r="FG466" s="13"/>
      <c r="FH466" s="13"/>
      <c r="FI466" s="13"/>
      <c r="FJ466" s="13"/>
      <c r="FK466" s="13"/>
      <c r="FL466" s="13"/>
      <c r="FM466" s="13"/>
      <c r="FN466" s="13"/>
      <c r="FO466" s="13"/>
      <c r="FP466" s="13"/>
      <c r="FQ466" s="13"/>
      <c r="FR466" s="13"/>
      <c r="FS466" s="13"/>
      <c r="FT466" s="13"/>
      <c r="FU466" s="13"/>
      <c r="FV466" s="13"/>
      <c r="FW466" s="13"/>
      <c r="FX466" s="13"/>
      <c r="FY466" s="13"/>
      <c r="FZ466" s="13"/>
      <c r="GA466" s="13"/>
      <c r="GB466" s="13"/>
      <c r="GC466" s="13"/>
      <c r="GD466" s="13"/>
      <c r="GE466" s="13"/>
      <c r="GF466" s="13"/>
      <c r="GG466" s="13"/>
      <c r="GH466" s="30">
        <f t="shared" si="1100"/>
        <v>1</v>
      </c>
    </row>
    <row r="467" spans="1:190">
      <c r="A467" s="2">
        <f>'database including 834 studies'!A467</f>
        <v>466</v>
      </c>
      <c r="B467" s="2">
        <f>'database including 834 studies'!J467</f>
        <v>1</v>
      </c>
      <c r="C467" s="2">
        <f>'database including 834 studies'!K467</f>
        <v>2</v>
      </c>
      <c r="D467" s="2">
        <f>'database including 834 studies'!L467</f>
        <v>0</v>
      </c>
      <c r="E467" s="2">
        <f>'database including 834 studies'!M467</f>
        <v>1</v>
      </c>
      <c r="F467" s="2">
        <f>'database including 834 studies'!N467</f>
        <v>1</v>
      </c>
      <c r="G467" s="2">
        <f>'database including 834 studies'!O467</f>
        <v>0</v>
      </c>
      <c r="H467" s="2">
        <f>'database including 834 studies'!P467</f>
        <v>0</v>
      </c>
      <c r="I467" s="2">
        <f>'database including 834 studies'!Q467</f>
        <v>0</v>
      </c>
      <c r="J467" s="2">
        <f>'database including 834 studies'!R467</f>
        <v>2021</v>
      </c>
      <c r="V467" s="13">
        <f t="shared" si="1016"/>
        <v>0</v>
      </c>
      <c r="W467" s="13">
        <f t="shared" si="1017"/>
        <v>0</v>
      </c>
      <c r="X467" s="13">
        <f t="shared" si="1018"/>
        <v>0</v>
      </c>
      <c r="Y467" s="13">
        <f t="shared" si="1019"/>
        <v>0</v>
      </c>
      <c r="Z467" s="13">
        <f t="shared" si="1020"/>
        <v>0</v>
      </c>
      <c r="AA467" s="13">
        <f t="shared" si="1021"/>
        <v>0</v>
      </c>
      <c r="AB467" s="13">
        <f t="shared" si="1022"/>
        <v>0</v>
      </c>
      <c r="AC467" s="13">
        <f t="shared" si="1023"/>
        <v>0</v>
      </c>
      <c r="AD467" s="13">
        <f t="shared" si="1024"/>
        <v>0</v>
      </c>
      <c r="AE467" s="13">
        <f t="shared" si="1025"/>
        <v>0</v>
      </c>
      <c r="AF467" s="13">
        <f t="shared" si="1026"/>
        <v>0</v>
      </c>
      <c r="AG467" s="13">
        <f t="shared" si="1027"/>
        <v>0</v>
      </c>
      <c r="AH467" s="13">
        <f t="shared" si="1028"/>
        <v>0</v>
      </c>
      <c r="AI467" s="13">
        <f t="shared" si="1029"/>
        <v>0</v>
      </c>
      <c r="AJ467" s="13">
        <f t="shared" si="1030"/>
        <v>0</v>
      </c>
      <c r="AK467" s="13">
        <f t="shared" si="1031"/>
        <v>0</v>
      </c>
      <c r="AL467" s="13">
        <f t="shared" si="1032"/>
        <v>0</v>
      </c>
      <c r="AM467" s="13">
        <f t="shared" si="1033"/>
        <v>0</v>
      </c>
      <c r="AN467" s="13">
        <f t="shared" si="1034"/>
        <v>0</v>
      </c>
      <c r="AO467" s="13">
        <f t="shared" si="1035"/>
        <v>0</v>
      </c>
      <c r="AP467" s="13">
        <f t="shared" si="1036"/>
        <v>0</v>
      </c>
      <c r="AQ467" s="13">
        <f t="shared" si="1037"/>
        <v>0</v>
      </c>
      <c r="AR467" s="13">
        <f t="shared" si="1038"/>
        <v>0</v>
      </c>
      <c r="AS467" s="13">
        <f t="shared" si="1039"/>
        <v>0</v>
      </c>
      <c r="AT467" s="13">
        <f t="shared" si="1040"/>
        <v>0</v>
      </c>
      <c r="AU467" s="13">
        <f t="shared" si="1041"/>
        <v>0</v>
      </c>
      <c r="AV467" s="13">
        <f t="shared" si="1042"/>
        <v>0</v>
      </c>
      <c r="AW467" s="13">
        <f t="shared" si="1043"/>
        <v>0</v>
      </c>
      <c r="AX467" s="13">
        <f t="shared" si="1044"/>
        <v>0</v>
      </c>
      <c r="AY467" s="13">
        <f t="shared" si="1045"/>
        <v>0</v>
      </c>
      <c r="AZ467" s="13">
        <f t="shared" si="1046"/>
        <v>0</v>
      </c>
      <c r="BA467" s="13">
        <f t="shared" si="1047"/>
        <v>0</v>
      </c>
      <c r="BB467" s="13">
        <f t="shared" si="1048"/>
        <v>0</v>
      </c>
      <c r="BC467" s="13">
        <f t="shared" si="1049"/>
        <v>0</v>
      </c>
      <c r="BD467" s="13">
        <f t="shared" si="1050"/>
        <v>1</v>
      </c>
      <c r="BE467" s="13">
        <f t="shared" si="1051"/>
        <v>0</v>
      </c>
      <c r="BF467" s="13">
        <f t="shared" si="1052"/>
        <v>0</v>
      </c>
      <c r="BG467" s="13">
        <f t="shared" si="1053"/>
        <v>0</v>
      </c>
      <c r="BH467" s="13">
        <f t="shared" si="1054"/>
        <v>0</v>
      </c>
      <c r="BI467" s="13">
        <f t="shared" si="1055"/>
        <v>0</v>
      </c>
      <c r="BJ467" s="13">
        <f t="shared" si="1056"/>
        <v>0</v>
      </c>
      <c r="BK467" s="13">
        <f t="shared" si="1057"/>
        <v>0</v>
      </c>
      <c r="BL467" s="13">
        <f t="shared" si="1058"/>
        <v>0</v>
      </c>
      <c r="BM467" s="13">
        <f t="shared" si="1059"/>
        <v>0</v>
      </c>
      <c r="BN467" s="13">
        <f t="shared" si="1060"/>
        <v>0</v>
      </c>
      <c r="BO467" s="13">
        <f t="shared" si="1061"/>
        <v>0</v>
      </c>
      <c r="BP467" s="13">
        <f t="shared" si="1062"/>
        <v>0</v>
      </c>
      <c r="BQ467" s="13">
        <f t="shared" si="1063"/>
        <v>0</v>
      </c>
      <c r="BR467" s="13">
        <f t="shared" si="1064"/>
        <v>0</v>
      </c>
      <c r="BS467" s="13">
        <f t="shared" si="1065"/>
        <v>0</v>
      </c>
      <c r="BT467" s="13">
        <f t="shared" si="1066"/>
        <v>0</v>
      </c>
      <c r="BU467" s="13">
        <f t="shared" si="1067"/>
        <v>0</v>
      </c>
      <c r="BV467" s="13">
        <f t="shared" si="1068"/>
        <v>0</v>
      </c>
      <c r="BW467" s="13">
        <f t="shared" si="1069"/>
        <v>0</v>
      </c>
      <c r="BX467" s="13">
        <f t="shared" si="1070"/>
        <v>0</v>
      </c>
      <c r="BY467" s="13">
        <f t="shared" si="1071"/>
        <v>0</v>
      </c>
      <c r="BZ467" s="13">
        <f t="shared" si="1072"/>
        <v>0</v>
      </c>
      <c r="CA467" s="13">
        <f t="shared" si="1073"/>
        <v>0</v>
      </c>
      <c r="CB467" s="13">
        <f t="shared" si="1074"/>
        <v>0</v>
      </c>
      <c r="CC467" s="13">
        <f t="shared" si="1075"/>
        <v>0</v>
      </c>
      <c r="CD467" s="13">
        <f t="shared" si="1076"/>
        <v>0</v>
      </c>
      <c r="CE467" s="13">
        <f t="shared" si="1077"/>
        <v>0</v>
      </c>
      <c r="CF467" s="13">
        <f t="shared" si="1078"/>
        <v>0</v>
      </c>
      <c r="CG467" s="13">
        <f t="shared" si="1079"/>
        <v>0</v>
      </c>
      <c r="CH467" s="13">
        <f t="shared" si="1080"/>
        <v>0</v>
      </c>
      <c r="CI467" s="13">
        <f t="shared" si="1081"/>
        <v>0</v>
      </c>
      <c r="CJ467" s="13">
        <f t="shared" si="1082"/>
        <v>0</v>
      </c>
      <c r="CK467" s="13">
        <f t="shared" si="1083"/>
        <v>0</v>
      </c>
      <c r="CL467" s="13">
        <f t="shared" si="1084"/>
        <v>0</v>
      </c>
      <c r="CM467" s="13">
        <f t="shared" si="1085"/>
        <v>0</v>
      </c>
      <c r="CN467" s="13">
        <f t="shared" si="1086"/>
        <v>0</v>
      </c>
      <c r="CO467" s="13">
        <f t="shared" si="1087"/>
        <v>0</v>
      </c>
      <c r="CP467" s="13">
        <f t="shared" si="1088"/>
        <v>0</v>
      </c>
      <c r="CQ467" s="13">
        <f t="shared" si="1089"/>
        <v>0</v>
      </c>
      <c r="CR467" s="13">
        <f t="shared" si="1090"/>
        <v>0</v>
      </c>
      <c r="CS467" s="13">
        <f t="shared" si="1091"/>
        <v>0</v>
      </c>
      <c r="CT467" s="13">
        <f t="shared" si="1092"/>
        <v>0</v>
      </c>
      <c r="CU467" s="13">
        <f t="shared" si="1093"/>
        <v>0</v>
      </c>
      <c r="CV467" s="13">
        <f t="shared" si="1094"/>
        <v>0</v>
      </c>
      <c r="CW467" s="13">
        <f t="shared" si="1095"/>
        <v>0</v>
      </c>
      <c r="CX467" s="13">
        <f t="shared" si="1096"/>
        <v>0</v>
      </c>
      <c r="CY467" s="13">
        <f t="shared" si="1097"/>
        <v>0</v>
      </c>
      <c r="CZ467" s="13">
        <f t="shared" si="1098"/>
        <v>0</v>
      </c>
      <c r="DA467" s="13">
        <f t="shared" si="1099"/>
        <v>0</v>
      </c>
      <c r="DB467" s="13"/>
      <c r="DC467" s="13"/>
      <c r="DD467" s="13"/>
      <c r="DE467" s="13"/>
      <c r="DF467" s="13"/>
      <c r="DG467" s="13"/>
      <c r="DH467" s="13"/>
      <c r="DI467" s="13"/>
      <c r="DJ467" s="13"/>
      <c r="DK467" s="13"/>
      <c r="DL467" s="13"/>
      <c r="DM467" s="13"/>
      <c r="DN467" s="13"/>
      <c r="DO467" s="13"/>
      <c r="DP467" s="13"/>
      <c r="DQ467" s="13"/>
      <c r="DR467" s="13"/>
      <c r="DS467" s="13"/>
      <c r="DT467" s="13"/>
      <c r="DU467" s="13"/>
      <c r="DV467" s="13"/>
      <c r="DW467" s="13"/>
      <c r="DX467" s="13"/>
      <c r="DY467" s="13"/>
      <c r="DZ467" s="13"/>
      <c r="EA467" s="13"/>
      <c r="EB467" s="13"/>
      <c r="EC467" s="13"/>
      <c r="ED467" s="13"/>
      <c r="EE467" s="13"/>
      <c r="EF467" s="13"/>
      <c r="EG467" s="13"/>
      <c r="EH467" s="13"/>
      <c r="EI467" s="13"/>
      <c r="EJ467" s="13"/>
      <c r="EK467" s="13"/>
      <c r="EL467" s="13"/>
      <c r="EM467" s="13"/>
      <c r="EN467" s="13"/>
      <c r="EO467" s="13"/>
      <c r="EP467" s="13"/>
      <c r="EQ467" s="13"/>
      <c r="ER467" s="13"/>
      <c r="ES467" s="13"/>
      <c r="ET467" s="13"/>
      <c r="EU467" s="13"/>
      <c r="EV467" s="13"/>
      <c r="EW467" s="13"/>
      <c r="EX467" s="13"/>
      <c r="EY467" s="13"/>
      <c r="EZ467" s="13"/>
      <c r="FA467" s="13"/>
      <c r="FB467" s="13"/>
      <c r="FC467" s="13"/>
      <c r="FD467" s="13"/>
      <c r="FE467" s="13"/>
      <c r="FF467" s="13"/>
      <c r="FG467" s="13"/>
      <c r="FH467" s="13"/>
      <c r="FI467" s="13"/>
      <c r="FJ467" s="13"/>
      <c r="FK467" s="13"/>
      <c r="FL467" s="13"/>
      <c r="FM467" s="13"/>
      <c r="FN467" s="13"/>
      <c r="FO467" s="13"/>
      <c r="FP467" s="13"/>
      <c r="FQ467" s="13"/>
      <c r="FR467" s="13"/>
      <c r="FS467" s="13"/>
      <c r="FT467" s="13"/>
      <c r="FU467" s="13"/>
      <c r="FV467" s="13"/>
      <c r="FW467" s="13"/>
      <c r="FX467" s="13"/>
      <c r="FY467" s="13"/>
      <c r="FZ467" s="13"/>
      <c r="GA467" s="13"/>
      <c r="GB467" s="13"/>
      <c r="GC467" s="13"/>
      <c r="GD467" s="13"/>
      <c r="GE467" s="13"/>
      <c r="GF467" s="13"/>
      <c r="GG467" s="13"/>
      <c r="GH467" s="30">
        <f t="shared" si="1100"/>
        <v>1</v>
      </c>
    </row>
    <row r="468" spans="1:190">
      <c r="A468" s="2">
        <f>'database including 834 studies'!A468</f>
        <v>467</v>
      </c>
      <c r="B468" s="2">
        <f>'database including 834 studies'!J468</f>
        <v>1</v>
      </c>
      <c r="C468" s="2">
        <f>'database including 834 studies'!K468</f>
        <v>2</v>
      </c>
      <c r="D468" s="2">
        <f>'database including 834 studies'!L468</f>
        <v>0</v>
      </c>
      <c r="E468" s="2">
        <f>'database including 834 studies'!M468</f>
        <v>1</v>
      </c>
      <c r="F468" s="2">
        <f>'database including 834 studies'!N468</f>
        <v>0</v>
      </c>
      <c r="G468" s="2">
        <f>'database including 834 studies'!O468</f>
        <v>0</v>
      </c>
      <c r="H468" s="2">
        <f>'database including 834 studies'!P468</f>
        <v>1</v>
      </c>
      <c r="I468" s="2">
        <f>'database including 834 studies'!Q468</f>
        <v>0</v>
      </c>
      <c r="J468" s="2">
        <f>'database including 834 studies'!R468</f>
        <v>2016</v>
      </c>
      <c r="V468" s="13">
        <f t="shared" si="1016"/>
        <v>0</v>
      </c>
      <c r="W468" s="13">
        <f t="shared" si="1017"/>
        <v>0</v>
      </c>
      <c r="X468" s="13">
        <f t="shared" si="1018"/>
        <v>0</v>
      </c>
      <c r="Y468" s="13">
        <f t="shared" si="1019"/>
        <v>0</v>
      </c>
      <c r="Z468" s="13">
        <f t="shared" si="1020"/>
        <v>0</v>
      </c>
      <c r="AA468" s="13">
        <f t="shared" si="1021"/>
        <v>0</v>
      </c>
      <c r="AB468" s="13">
        <f t="shared" si="1022"/>
        <v>0</v>
      </c>
      <c r="AC468" s="13">
        <f t="shared" si="1023"/>
        <v>0</v>
      </c>
      <c r="AD468" s="13">
        <f t="shared" si="1024"/>
        <v>0</v>
      </c>
      <c r="AE468" s="13">
        <f t="shared" si="1025"/>
        <v>0</v>
      </c>
      <c r="AF468" s="13">
        <f t="shared" si="1026"/>
        <v>0</v>
      </c>
      <c r="AG468" s="13">
        <f t="shared" si="1027"/>
        <v>0</v>
      </c>
      <c r="AH468" s="13">
        <f t="shared" si="1028"/>
        <v>0</v>
      </c>
      <c r="AI468" s="13">
        <f t="shared" si="1029"/>
        <v>0</v>
      </c>
      <c r="AJ468" s="13">
        <f t="shared" si="1030"/>
        <v>0</v>
      </c>
      <c r="AK468" s="13">
        <f t="shared" si="1031"/>
        <v>0</v>
      </c>
      <c r="AL468" s="13">
        <f t="shared" si="1032"/>
        <v>0</v>
      </c>
      <c r="AM468" s="13">
        <f t="shared" si="1033"/>
        <v>0</v>
      </c>
      <c r="AN468" s="13">
        <f t="shared" si="1034"/>
        <v>0</v>
      </c>
      <c r="AO468" s="13">
        <f t="shared" si="1035"/>
        <v>0</v>
      </c>
      <c r="AP468" s="13">
        <f t="shared" si="1036"/>
        <v>0</v>
      </c>
      <c r="AQ468" s="13">
        <f t="shared" si="1037"/>
        <v>0</v>
      </c>
      <c r="AR468" s="13">
        <f t="shared" si="1038"/>
        <v>0</v>
      </c>
      <c r="AS468" s="13">
        <f t="shared" si="1039"/>
        <v>0</v>
      </c>
      <c r="AT468" s="13">
        <f t="shared" si="1040"/>
        <v>0</v>
      </c>
      <c r="AU468" s="13">
        <f t="shared" si="1041"/>
        <v>0</v>
      </c>
      <c r="AV468" s="13">
        <f t="shared" si="1042"/>
        <v>0</v>
      </c>
      <c r="AW468" s="13">
        <f t="shared" si="1043"/>
        <v>0</v>
      </c>
      <c r="AX468" s="13">
        <f t="shared" si="1044"/>
        <v>0</v>
      </c>
      <c r="AY468" s="13">
        <f t="shared" si="1045"/>
        <v>1</v>
      </c>
      <c r="AZ468" s="13">
        <f t="shared" si="1046"/>
        <v>0</v>
      </c>
      <c r="BA468" s="13">
        <f t="shared" si="1047"/>
        <v>0</v>
      </c>
      <c r="BB468" s="13">
        <f t="shared" si="1048"/>
        <v>0</v>
      </c>
      <c r="BC468" s="13">
        <f t="shared" si="1049"/>
        <v>0</v>
      </c>
      <c r="BD468" s="13">
        <f t="shared" si="1050"/>
        <v>0</v>
      </c>
      <c r="BE468" s="13">
        <f t="shared" si="1051"/>
        <v>0</v>
      </c>
      <c r="BF468" s="13">
        <f t="shared" si="1052"/>
        <v>0</v>
      </c>
      <c r="BG468" s="13">
        <f t="shared" si="1053"/>
        <v>0</v>
      </c>
      <c r="BH468" s="13">
        <f t="shared" si="1054"/>
        <v>0</v>
      </c>
      <c r="BI468" s="13">
        <f t="shared" si="1055"/>
        <v>0</v>
      </c>
      <c r="BJ468" s="13">
        <f t="shared" si="1056"/>
        <v>0</v>
      </c>
      <c r="BK468" s="13">
        <f t="shared" si="1057"/>
        <v>0</v>
      </c>
      <c r="BL468" s="13">
        <f t="shared" si="1058"/>
        <v>0</v>
      </c>
      <c r="BM468" s="13">
        <f t="shared" si="1059"/>
        <v>0</v>
      </c>
      <c r="BN468" s="13">
        <f t="shared" si="1060"/>
        <v>0</v>
      </c>
      <c r="BO468" s="13">
        <f t="shared" si="1061"/>
        <v>0</v>
      </c>
      <c r="BP468" s="13">
        <f t="shared" si="1062"/>
        <v>0</v>
      </c>
      <c r="BQ468" s="13">
        <f t="shared" si="1063"/>
        <v>0</v>
      </c>
      <c r="BR468" s="13">
        <f t="shared" si="1064"/>
        <v>0</v>
      </c>
      <c r="BS468" s="13">
        <f t="shared" si="1065"/>
        <v>0</v>
      </c>
      <c r="BT468" s="13">
        <f t="shared" si="1066"/>
        <v>0</v>
      </c>
      <c r="BU468" s="13">
        <f t="shared" si="1067"/>
        <v>0</v>
      </c>
      <c r="BV468" s="13">
        <f t="shared" si="1068"/>
        <v>0</v>
      </c>
      <c r="BW468" s="13">
        <f t="shared" si="1069"/>
        <v>0</v>
      </c>
      <c r="BX468" s="13">
        <f t="shared" si="1070"/>
        <v>0</v>
      </c>
      <c r="BY468" s="13">
        <f t="shared" si="1071"/>
        <v>0</v>
      </c>
      <c r="BZ468" s="13">
        <f t="shared" si="1072"/>
        <v>0</v>
      </c>
      <c r="CA468" s="13">
        <f t="shared" si="1073"/>
        <v>0</v>
      </c>
      <c r="CB468" s="13">
        <f t="shared" si="1074"/>
        <v>0</v>
      </c>
      <c r="CC468" s="13">
        <f t="shared" si="1075"/>
        <v>0</v>
      </c>
      <c r="CD468" s="13">
        <f t="shared" si="1076"/>
        <v>0</v>
      </c>
      <c r="CE468" s="13">
        <f t="shared" si="1077"/>
        <v>0</v>
      </c>
      <c r="CF468" s="13">
        <f t="shared" si="1078"/>
        <v>0</v>
      </c>
      <c r="CG468" s="13">
        <f t="shared" si="1079"/>
        <v>0</v>
      </c>
      <c r="CH468" s="13">
        <f t="shared" si="1080"/>
        <v>0</v>
      </c>
      <c r="CI468" s="13">
        <f t="shared" si="1081"/>
        <v>0</v>
      </c>
      <c r="CJ468" s="13">
        <f t="shared" si="1082"/>
        <v>0</v>
      </c>
      <c r="CK468" s="13">
        <f t="shared" si="1083"/>
        <v>0</v>
      </c>
      <c r="CL468" s="13">
        <f t="shared" si="1084"/>
        <v>0</v>
      </c>
      <c r="CM468" s="13">
        <f t="shared" si="1085"/>
        <v>0</v>
      </c>
      <c r="CN468" s="13">
        <f t="shared" si="1086"/>
        <v>0</v>
      </c>
      <c r="CO468" s="13">
        <f t="shared" si="1087"/>
        <v>0</v>
      </c>
      <c r="CP468" s="13">
        <f t="shared" si="1088"/>
        <v>0</v>
      </c>
      <c r="CQ468" s="13">
        <f t="shared" si="1089"/>
        <v>0</v>
      </c>
      <c r="CR468" s="13">
        <f t="shared" si="1090"/>
        <v>0</v>
      </c>
      <c r="CS468" s="13">
        <f t="shared" si="1091"/>
        <v>0</v>
      </c>
      <c r="CT468" s="13">
        <f t="shared" si="1092"/>
        <v>0</v>
      </c>
      <c r="CU468" s="13">
        <f t="shared" si="1093"/>
        <v>0</v>
      </c>
      <c r="CV468" s="13">
        <f t="shared" si="1094"/>
        <v>0</v>
      </c>
      <c r="CW468" s="13">
        <f t="shared" si="1095"/>
        <v>0</v>
      </c>
      <c r="CX468" s="13">
        <f t="shared" si="1096"/>
        <v>0</v>
      </c>
      <c r="CY468" s="13">
        <f t="shared" si="1097"/>
        <v>0</v>
      </c>
      <c r="CZ468" s="13">
        <f t="shared" si="1098"/>
        <v>0</v>
      </c>
      <c r="DA468" s="13">
        <f t="shared" si="1099"/>
        <v>0</v>
      </c>
      <c r="DB468" s="13"/>
      <c r="DC468" s="13"/>
      <c r="DD468" s="13"/>
      <c r="DE468" s="13"/>
      <c r="DF468" s="13"/>
      <c r="DG468" s="13"/>
      <c r="DH468" s="13"/>
      <c r="DI468" s="13"/>
      <c r="DJ468" s="13"/>
      <c r="DK468" s="13"/>
      <c r="DL468" s="13"/>
      <c r="DM468" s="13"/>
      <c r="DN468" s="13"/>
      <c r="DO468" s="13"/>
      <c r="DP468" s="13"/>
      <c r="DQ468" s="13"/>
      <c r="DR468" s="13"/>
      <c r="DS468" s="13"/>
      <c r="DT468" s="13"/>
      <c r="DU468" s="13"/>
      <c r="DV468" s="13"/>
      <c r="DW468" s="13"/>
      <c r="DX468" s="13"/>
      <c r="DY468" s="13"/>
      <c r="DZ468" s="13"/>
      <c r="EA468" s="13"/>
      <c r="EB468" s="13"/>
      <c r="EC468" s="13"/>
      <c r="ED468" s="13"/>
      <c r="EE468" s="13"/>
      <c r="EF468" s="13"/>
      <c r="EG468" s="13"/>
      <c r="EH468" s="13"/>
      <c r="EI468" s="13"/>
      <c r="EJ468" s="13"/>
      <c r="EK468" s="13"/>
      <c r="EL468" s="13"/>
      <c r="EM468" s="13"/>
      <c r="EN468" s="13"/>
      <c r="EO468" s="13"/>
      <c r="EP468" s="13"/>
      <c r="EQ468" s="13"/>
      <c r="ER468" s="13"/>
      <c r="ES468" s="13"/>
      <c r="ET468" s="13"/>
      <c r="EU468" s="13"/>
      <c r="EV468" s="13"/>
      <c r="EW468" s="13"/>
      <c r="EX468" s="13"/>
      <c r="EY468" s="13"/>
      <c r="EZ468" s="13"/>
      <c r="FA468" s="13"/>
      <c r="FB468" s="13"/>
      <c r="FC468" s="13"/>
      <c r="FD468" s="13"/>
      <c r="FE468" s="13"/>
      <c r="FF468" s="13"/>
      <c r="FG468" s="13"/>
      <c r="FH468" s="13"/>
      <c r="FI468" s="13"/>
      <c r="FJ468" s="13"/>
      <c r="FK468" s="13"/>
      <c r="FL468" s="13"/>
      <c r="FM468" s="13"/>
      <c r="FN468" s="13"/>
      <c r="FO468" s="13"/>
      <c r="FP468" s="13"/>
      <c r="FQ468" s="13"/>
      <c r="FR468" s="13"/>
      <c r="FS468" s="13"/>
      <c r="FT468" s="13"/>
      <c r="FU468" s="13"/>
      <c r="FV468" s="13"/>
      <c r="FW468" s="13"/>
      <c r="FX468" s="13"/>
      <c r="FY468" s="13"/>
      <c r="FZ468" s="13"/>
      <c r="GA468" s="13"/>
      <c r="GB468" s="13"/>
      <c r="GC468" s="13"/>
      <c r="GD468" s="13"/>
      <c r="GE468" s="13"/>
      <c r="GF468" s="13"/>
      <c r="GG468" s="13"/>
      <c r="GH468" s="30">
        <f t="shared" si="1100"/>
        <v>1</v>
      </c>
    </row>
    <row r="469" spans="1:190">
      <c r="A469" s="2">
        <f>'database including 834 studies'!A469</f>
        <v>468</v>
      </c>
      <c r="B469" s="2">
        <f>'database including 834 studies'!J469</f>
        <v>1</v>
      </c>
      <c r="C469" s="2">
        <f>'database including 834 studies'!K469</f>
        <v>2</v>
      </c>
      <c r="D469" s="2">
        <f>'database including 834 studies'!L469</f>
        <v>0</v>
      </c>
      <c r="E469" s="2">
        <f>'database including 834 studies'!M469</f>
        <v>1</v>
      </c>
      <c r="F469" s="2">
        <f>'database including 834 studies'!N469</f>
        <v>0</v>
      </c>
      <c r="G469" s="2">
        <f>'database including 834 studies'!O469</f>
        <v>1</v>
      </c>
      <c r="H469" s="2">
        <f>'database including 834 studies'!P469</f>
        <v>0</v>
      </c>
      <c r="I469" s="2">
        <f>'database including 834 studies'!Q469</f>
        <v>0</v>
      </c>
      <c r="J469" s="2">
        <f>'database including 834 studies'!R469</f>
        <v>2021</v>
      </c>
      <c r="V469" s="13">
        <f t="shared" si="1016"/>
        <v>0</v>
      </c>
      <c r="W469" s="13">
        <f t="shared" si="1017"/>
        <v>0</v>
      </c>
      <c r="X469" s="13">
        <f t="shared" si="1018"/>
        <v>0</v>
      </c>
      <c r="Y469" s="13">
        <f t="shared" si="1019"/>
        <v>0</v>
      </c>
      <c r="Z469" s="13">
        <f t="shared" si="1020"/>
        <v>0</v>
      </c>
      <c r="AA469" s="13">
        <f t="shared" si="1021"/>
        <v>0</v>
      </c>
      <c r="AB469" s="13">
        <f t="shared" si="1022"/>
        <v>0</v>
      </c>
      <c r="AC469" s="13">
        <f t="shared" si="1023"/>
        <v>0</v>
      </c>
      <c r="AD469" s="13">
        <f t="shared" si="1024"/>
        <v>0</v>
      </c>
      <c r="AE469" s="13">
        <f t="shared" si="1025"/>
        <v>0</v>
      </c>
      <c r="AF469" s="13">
        <f t="shared" si="1026"/>
        <v>0</v>
      </c>
      <c r="AG469" s="13">
        <f t="shared" si="1027"/>
        <v>0</v>
      </c>
      <c r="AH469" s="13">
        <f t="shared" si="1028"/>
        <v>0</v>
      </c>
      <c r="AI469" s="13">
        <f t="shared" si="1029"/>
        <v>0</v>
      </c>
      <c r="AJ469" s="13">
        <f t="shared" si="1030"/>
        <v>0</v>
      </c>
      <c r="AK469" s="13">
        <f t="shared" si="1031"/>
        <v>0</v>
      </c>
      <c r="AL469" s="13">
        <f t="shared" si="1032"/>
        <v>0</v>
      </c>
      <c r="AM469" s="13">
        <f t="shared" si="1033"/>
        <v>0</v>
      </c>
      <c r="AN469" s="13">
        <f t="shared" si="1034"/>
        <v>0</v>
      </c>
      <c r="AO469" s="13">
        <f t="shared" si="1035"/>
        <v>0</v>
      </c>
      <c r="AP469" s="13">
        <f t="shared" si="1036"/>
        <v>0</v>
      </c>
      <c r="AQ469" s="13">
        <f t="shared" si="1037"/>
        <v>0</v>
      </c>
      <c r="AR469" s="13">
        <f t="shared" si="1038"/>
        <v>0</v>
      </c>
      <c r="AS469" s="13">
        <f t="shared" si="1039"/>
        <v>0</v>
      </c>
      <c r="AT469" s="13">
        <f t="shared" si="1040"/>
        <v>0</v>
      </c>
      <c r="AU469" s="13">
        <f t="shared" si="1041"/>
        <v>0</v>
      </c>
      <c r="AV469" s="13">
        <f t="shared" si="1042"/>
        <v>0</v>
      </c>
      <c r="AW469" s="13">
        <f t="shared" si="1043"/>
        <v>0</v>
      </c>
      <c r="AX469" s="13">
        <f t="shared" si="1044"/>
        <v>0</v>
      </c>
      <c r="AY469" s="13">
        <f t="shared" si="1045"/>
        <v>0</v>
      </c>
      <c r="AZ469" s="13">
        <f t="shared" si="1046"/>
        <v>0</v>
      </c>
      <c r="BA469" s="13">
        <f t="shared" si="1047"/>
        <v>0</v>
      </c>
      <c r="BB469" s="13">
        <f t="shared" si="1048"/>
        <v>0</v>
      </c>
      <c r="BC469" s="13">
        <f t="shared" si="1049"/>
        <v>0</v>
      </c>
      <c r="BD469" s="13">
        <f t="shared" si="1050"/>
        <v>1</v>
      </c>
      <c r="BE469" s="13">
        <f t="shared" si="1051"/>
        <v>0</v>
      </c>
      <c r="BF469" s="13">
        <f t="shared" si="1052"/>
        <v>0</v>
      </c>
      <c r="BG469" s="13">
        <f t="shared" si="1053"/>
        <v>0</v>
      </c>
      <c r="BH469" s="13">
        <f t="shared" si="1054"/>
        <v>0</v>
      </c>
      <c r="BI469" s="13">
        <f t="shared" si="1055"/>
        <v>0</v>
      </c>
      <c r="BJ469" s="13">
        <f t="shared" si="1056"/>
        <v>0</v>
      </c>
      <c r="BK469" s="13">
        <f t="shared" si="1057"/>
        <v>0</v>
      </c>
      <c r="BL469" s="13">
        <f t="shared" si="1058"/>
        <v>0</v>
      </c>
      <c r="BM469" s="13">
        <f t="shared" si="1059"/>
        <v>0</v>
      </c>
      <c r="BN469" s="13">
        <f t="shared" si="1060"/>
        <v>0</v>
      </c>
      <c r="BO469" s="13">
        <f t="shared" si="1061"/>
        <v>0</v>
      </c>
      <c r="BP469" s="13">
        <f t="shared" si="1062"/>
        <v>0</v>
      </c>
      <c r="BQ469" s="13">
        <f t="shared" si="1063"/>
        <v>0</v>
      </c>
      <c r="BR469" s="13">
        <f t="shared" si="1064"/>
        <v>0</v>
      </c>
      <c r="BS469" s="13">
        <f t="shared" si="1065"/>
        <v>0</v>
      </c>
      <c r="BT469" s="13">
        <f t="shared" si="1066"/>
        <v>0</v>
      </c>
      <c r="BU469" s="13">
        <f t="shared" si="1067"/>
        <v>0</v>
      </c>
      <c r="BV469" s="13">
        <f t="shared" si="1068"/>
        <v>0</v>
      </c>
      <c r="BW469" s="13">
        <f t="shared" si="1069"/>
        <v>0</v>
      </c>
      <c r="BX469" s="13">
        <f t="shared" si="1070"/>
        <v>0</v>
      </c>
      <c r="BY469" s="13">
        <f t="shared" si="1071"/>
        <v>0</v>
      </c>
      <c r="BZ469" s="13">
        <f t="shared" si="1072"/>
        <v>0</v>
      </c>
      <c r="CA469" s="13">
        <f t="shared" si="1073"/>
        <v>0</v>
      </c>
      <c r="CB469" s="13">
        <f t="shared" si="1074"/>
        <v>0</v>
      </c>
      <c r="CC469" s="13">
        <f t="shared" si="1075"/>
        <v>0</v>
      </c>
      <c r="CD469" s="13">
        <f t="shared" si="1076"/>
        <v>0</v>
      </c>
      <c r="CE469" s="13">
        <f t="shared" si="1077"/>
        <v>0</v>
      </c>
      <c r="CF469" s="13">
        <f t="shared" si="1078"/>
        <v>0</v>
      </c>
      <c r="CG469" s="13">
        <f t="shared" si="1079"/>
        <v>0</v>
      </c>
      <c r="CH469" s="13">
        <f t="shared" si="1080"/>
        <v>0</v>
      </c>
      <c r="CI469" s="13">
        <f t="shared" si="1081"/>
        <v>0</v>
      </c>
      <c r="CJ469" s="13">
        <f t="shared" si="1082"/>
        <v>0</v>
      </c>
      <c r="CK469" s="13">
        <f t="shared" si="1083"/>
        <v>0</v>
      </c>
      <c r="CL469" s="13">
        <f t="shared" si="1084"/>
        <v>0</v>
      </c>
      <c r="CM469" s="13">
        <f t="shared" si="1085"/>
        <v>0</v>
      </c>
      <c r="CN469" s="13">
        <f t="shared" si="1086"/>
        <v>0</v>
      </c>
      <c r="CO469" s="13">
        <f t="shared" si="1087"/>
        <v>0</v>
      </c>
      <c r="CP469" s="13">
        <f t="shared" si="1088"/>
        <v>0</v>
      </c>
      <c r="CQ469" s="13">
        <f t="shared" si="1089"/>
        <v>0</v>
      </c>
      <c r="CR469" s="13">
        <f t="shared" si="1090"/>
        <v>0</v>
      </c>
      <c r="CS469" s="13">
        <f t="shared" si="1091"/>
        <v>0</v>
      </c>
      <c r="CT469" s="13">
        <f t="shared" si="1092"/>
        <v>0</v>
      </c>
      <c r="CU469" s="13">
        <f t="shared" si="1093"/>
        <v>0</v>
      </c>
      <c r="CV469" s="13">
        <f t="shared" si="1094"/>
        <v>0</v>
      </c>
      <c r="CW469" s="13">
        <f t="shared" si="1095"/>
        <v>0</v>
      </c>
      <c r="CX469" s="13">
        <f t="shared" si="1096"/>
        <v>0</v>
      </c>
      <c r="CY469" s="13">
        <f t="shared" si="1097"/>
        <v>0</v>
      </c>
      <c r="CZ469" s="13">
        <f t="shared" si="1098"/>
        <v>0</v>
      </c>
      <c r="DA469" s="13">
        <f t="shared" si="1099"/>
        <v>0</v>
      </c>
      <c r="DB469" s="13"/>
      <c r="DC469" s="13"/>
      <c r="DD469" s="13"/>
      <c r="DE469" s="13"/>
      <c r="DF469" s="13"/>
      <c r="DG469" s="13"/>
      <c r="DH469" s="13"/>
      <c r="DI469" s="13"/>
      <c r="DJ469" s="13"/>
      <c r="DK469" s="13"/>
      <c r="DL469" s="13"/>
      <c r="DM469" s="13"/>
      <c r="DN469" s="13"/>
      <c r="DO469" s="13"/>
      <c r="DP469" s="13"/>
      <c r="DQ469" s="13"/>
      <c r="DR469" s="13"/>
      <c r="DS469" s="13"/>
      <c r="DT469" s="13"/>
      <c r="DU469" s="13"/>
      <c r="DV469" s="13"/>
      <c r="DW469" s="13"/>
      <c r="DX469" s="13"/>
      <c r="DY469" s="13"/>
      <c r="DZ469" s="13"/>
      <c r="EA469" s="13"/>
      <c r="EB469" s="13"/>
      <c r="EC469" s="13"/>
      <c r="ED469" s="13"/>
      <c r="EE469" s="13"/>
      <c r="EF469" s="13"/>
      <c r="EG469" s="13"/>
      <c r="EH469" s="13"/>
      <c r="EI469" s="13"/>
      <c r="EJ469" s="13"/>
      <c r="EK469" s="13"/>
      <c r="EL469" s="13"/>
      <c r="EM469" s="13"/>
      <c r="EN469" s="13"/>
      <c r="EO469" s="13"/>
      <c r="EP469" s="13"/>
      <c r="EQ469" s="13"/>
      <c r="ER469" s="13"/>
      <c r="ES469" s="13"/>
      <c r="ET469" s="13"/>
      <c r="EU469" s="13"/>
      <c r="EV469" s="13"/>
      <c r="EW469" s="13"/>
      <c r="EX469" s="13"/>
      <c r="EY469" s="13"/>
      <c r="EZ469" s="13"/>
      <c r="FA469" s="13"/>
      <c r="FB469" s="13"/>
      <c r="FC469" s="13"/>
      <c r="FD469" s="13"/>
      <c r="FE469" s="13"/>
      <c r="FF469" s="13"/>
      <c r="FG469" s="13"/>
      <c r="FH469" s="13"/>
      <c r="FI469" s="13"/>
      <c r="FJ469" s="13"/>
      <c r="FK469" s="13"/>
      <c r="FL469" s="13"/>
      <c r="FM469" s="13"/>
      <c r="FN469" s="13"/>
      <c r="FO469" s="13"/>
      <c r="FP469" s="13"/>
      <c r="FQ469" s="13"/>
      <c r="FR469" s="13"/>
      <c r="FS469" s="13"/>
      <c r="FT469" s="13"/>
      <c r="FU469" s="13"/>
      <c r="FV469" s="13"/>
      <c r="FW469" s="13"/>
      <c r="FX469" s="13"/>
      <c r="FY469" s="13"/>
      <c r="FZ469" s="13"/>
      <c r="GA469" s="13"/>
      <c r="GB469" s="13"/>
      <c r="GC469" s="13"/>
      <c r="GD469" s="13"/>
      <c r="GE469" s="13"/>
      <c r="GF469" s="13"/>
      <c r="GG469" s="13"/>
      <c r="GH469" s="30">
        <f t="shared" si="1100"/>
        <v>1</v>
      </c>
    </row>
    <row r="470" spans="1:190">
      <c r="A470" s="2">
        <f>'database including 834 studies'!A470</f>
        <v>469</v>
      </c>
      <c r="B470" s="2">
        <f>'database including 834 studies'!J470</f>
        <v>1</v>
      </c>
      <c r="C470" s="2">
        <f>'database including 834 studies'!K470</f>
        <v>2</v>
      </c>
      <c r="D470" s="2">
        <f>'database including 834 studies'!L470</f>
        <v>0</v>
      </c>
      <c r="E470" s="2">
        <f>'database including 834 studies'!M470</f>
        <v>1</v>
      </c>
      <c r="F470" s="2">
        <f>'database including 834 studies'!N470</f>
        <v>0</v>
      </c>
      <c r="G470" s="2">
        <f>'database including 834 studies'!O470</f>
        <v>1</v>
      </c>
      <c r="H470" s="2">
        <f>'database including 834 studies'!P470</f>
        <v>0</v>
      </c>
      <c r="I470" s="2">
        <f>'database including 834 studies'!Q470</f>
        <v>0</v>
      </c>
      <c r="J470" s="2">
        <f>'database including 834 studies'!R470</f>
        <v>2017</v>
      </c>
      <c r="V470" s="13">
        <f t="shared" si="1016"/>
        <v>0</v>
      </c>
      <c r="W470" s="13">
        <f t="shared" si="1017"/>
        <v>0</v>
      </c>
      <c r="X470" s="13">
        <f t="shared" si="1018"/>
        <v>0</v>
      </c>
      <c r="Y470" s="13">
        <f t="shared" si="1019"/>
        <v>0</v>
      </c>
      <c r="Z470" s="13">
        <f t="shared" si="1020"/>
        <v>0</v>
      </c>
      <c r="AA470" s="13">
        <f t="shared" si="1021"/>
        <v>0</v>
      </c>
      <c r="AB470" s="13">
        <f t="shared" si="1022"/>
        <v>0</v>
      </c>
      <c r="AC470" s="13">
        <f t="shared" si="1023"/>
        <v>0</v>
      </c>
      <c r="AD470" s="13">
        <f t="shared" si="1024"/>
        <v>0</v>
      </c>
      <c r="AE470" s="13">
        <f t="shared" si="1025"/>
        <v>0</v>
      </c>
      <c r="AF470" s="13">
        <f t="shared" si="1026"/>
        <v>0</v>
      </c>
      <c r="AG470" s="13">
        <f t="shared" si="1027"/>
        <v>0</v>
      </c>
      <c r="AH470" s="13">
        <f t="shared" si="1028"/>
        <v>0</v>
      </c>
      <c r="AI470" s="13">
        <f t="shared" si="1029"/>
        <v>0</v>
      </c>
      <c r="AJ470" s="13">
        <f t="shared" si="1030"/>
        <v>0</v>
      </c>
      <c r="AK470" s="13">
        <f t="shared" si="1031"/>
        <v>0</v>
      </c>
      <c r="AL470" s="13">
        <f t="shared" si="1032"/>
        <v>0</v>
      </c>
      <c r="AM470" s="13">
        <f t="shared" si="1033"/>
        <v>0</v>
      </c>
      <c r="AN470" s="13">
        <f t="shared" si="1034"/>
        <v>0</v>
      </c>
      <c r="AO470" s="13">
        <f t="shared" si="1035"/>
        <v>0</v>
      </c>
      <c r="AP470" s="13">
        <f t="shared" si="1036"/>
        <v>0</v>
      </c>
      <c r="AQ470" s="13">
        <f t="shared" si="1037"/>
        <v>0</v>
      </c>
      <c r="AR470" s="13">
        <f t="shared" si="1038"/>
        <v>0</v>
      </c>
      <c r="AS470" s="13">
        <f t="shared" si="1039"/>
        <v>0</v>
      </c>
      <c r="AT470" s="13">
        <f t="shared" si="1040"/>
        <v>0</v>
      </c>
      <c r="AU470" s="13">
        <f t="shared" si="1041"/>
        <v>0</v>
      </c>
      <c r="AV470" s="13">
        <f t="shared" si="1042"/>
        <v>0</v>
      </c>
      <c r="AW470" s="13">
        <f t="shared" si="1043"/>
        <v>0</v>
      </c>
      <c r="AX470" s="13">
        <f t="shared" si="1044"/>
        <v>0</v>
      </c>
      <c r="AY470" s="13">
        <f t="shared" si="1045"/>
        <v>0</v>
      </c>
      <c r="AZ470" s="13">
        <f t="shared" si="1046"/>
        <v>1</v>
      </c>
      <c r="BA470" s="13">
        <f t="shared" si="1047"/>
        <v>0</v>
      </c>
      <c r="BB470" s="13">
        <f t="shared" si="1048"/>
        <v>0</v>
      </c>
      <c r="BC470" s="13">
        <f t="shared" si="1049"/>
        <v>0</v>
      </c>
      <c r="BD470" s="13">
        <f t="shared" si="1050"/>
        <v>0</v>
      </c>
      <c r="BE470" s="13">
        <f t="shared" si="1051"/>
        <v>0</v>
      </c>
      <c r="BF470" s="13">
        <f t="shared" si="1052"/>
        <v>0</v>
      </c>
      <c r="BG470" s="13">
        <f t="shared" si="1053"/>
        <v>0</v>
      </c>
      <c r="BH470" s="13">
        <f t="shared" si="1054"/>
        <v>0</v>
      </c>
      <c r="BI470" s="13">
        <f t="shared" si="1055"/>
        <v>0</v>
      </c>
      <c r="BJ470" s="13">
        <f t="shared" si="1056"/>
        <v>0</v>
      </c>
      <c r="BK470" s="13">
        <f t="shared" si="1057"/>
        <v>0</v>
      </c>
      <c r="BL470" s="13">
        <f t="shared" si="1058"/>
        <v>0</v>
      </c>
      <c r="BM470" s="13">
        <f t="shared" si="1059"/>
        <v>0</v>
      </c>
      <c r="BN470" s="13">
        <f t="shared" si="1060"/>
        <v>0</v>
      </c>
      <c r="BO470" s="13">
        <f t="shared" si="1061"/>
        <v>0</v>
      </c>
      <c r="BP470" s="13">
        <f t="shared" si="1062"/>
        <v>0</v>
      </c>
      <c r="BQ470" s="13">
        <f t="shared" si="1063"/>
        <v>0</v>
      </c>
      <c r="BR470" s="13">
        <f t="shared" si="1064"/>
        <v>0</v>
      </c>
      <c r="BS470" s="13">
        <f t="shared" si="1065"/>
        <v>0</v>
      </c>
      <c r="BT470" s="13">
        <f t="shared" si="1066"/>
        <v>0</v>
      </c>
      <c r="BU470" s="13">
        <f t="shared" si="1067"/>
        <v>0</v>
      </c>
      <c r="BV470" s="13">
        <f t="shared" si="1068"/>
        <v>0</v>
      </c>
      <c r="BW470" s="13">
        <f t="shared" si="1069"/>
        <v>0</v>
      </c>
      <c r="BX470" s="13">
        <f t="shared" si="1070"/>
        <v>0</v>
      </c>
      <c r="BY470" s="13">
        <f t="shared" si="1071"/>
        <v>0</v>
      </c>
      <c r="BZ470" s="13">
        <f t="shared" si="1072"/>
        <v>0</v>
      </c>
      <c r="CA470" s="13">
        <f t="shared" si="1073"/>
        <v>0</v>
      </c>
      <c r="CB470" s="13">
        <f t="shared" si="1074"/>
        <v>0</v>
      </c>
      <c r="CC470" s="13">
        <f t="shared" si="1075"/>
        <v>0</v>
      </c>
      <c r="CD470" s="13">
        <f t="shared" si="1076"/>
        <v>0</v>
      </c>
      <c r="CE470" s="13">
        <f t="shared" si="1077"/>
        <v>0</v>
      </c>
      <c r="CF470" s="13">
        <f t="shared" si="1078"/>
        <v>0</v>
      </c>
      <c r="CG470" s="13">
        <f t="shared" si="1079"/>
        <v>0</v>
      </c>
      <c r="CH470" s="13">
        <f t="shared" si="1080"/>
        <v>0</v>
      </c>
      <c r="CI470" s="13">
        <f t="shared" si="1081"/>
        <v>0</v>
      </c>
      <c r="CJ470" s="13">
        <f t="shared" si="1082"/>
        <v>0</v>
      </c>
      <c r="CK470" s="13">
        <f t="shared" si="1083"/>
        <v>0</v>
      </c>
      <c r="CL470" s="13">
        <f t="shared" si="1084"/>
        <v>0</v>
      </c>
      <c r="CM470" s="13">
        <f t="shared" si="1085"/>
        <v>0</v>
      </c>
      <c r="CN470" s="13">
        <f t="shared" si="1086"/>
        <v>0</v>
      </c>
      <c r="CO470" s="13">
        <f t="shared" si="1087"/>
        <v>0</v>
      </c>
      <c r="CP470" s="13">
        <f t="shared" si="1088"/>
        <v>0</v>
      </c>
      <c r="CQ470" s="13">
        <f t="shared" si="1089"/>
        <v>0</v>
      </c>
      <c r="CR470" s="13">
        <f t="shared" si="1090"/>
        <v>0</v>
      </c>
      <c r="CS470" s="13">
        <f t="shared" si="1091"/>
        <v>0</v>
      </c>
      <c r="CT470" s="13">
        <f t="shared" si="1092"/>
        <v>0</v>
      </c>
      <c r="CU470" s="13">
        <f t="shared" si="1093"/>
        <v>0</v>
      </c>
      <c r="CV470" s="13">
        <f t="shared" si="1094"/>
        <v>0</v>
      </c>
      <c r="CW470" s="13">
        <f t="shared" si="1095"/>
        <v>0</v>
      </c>
      <c r="CX470" s="13">
        <f t="shared" si="1096"/>
        <v>0</v>
      </c>
      <c r="CY470" s="13">
        <f t="shared" si="1097"/>
        <v>0</v>
      </c>
      <c r="CZ470" s="13">
        <f t="shared" si="1098"/>
        <v>0</v>
      </c>
      <c r="DA470" s="13">
        <f t="shared" si="1099"/>
        <v>0</v>
      </c>
      <c r="DB470" s="13"/>
      <c r="DC470" s="13"/>
      <c r="DD470" s="13"/>
      <c r="DE470" s="13"/>
      <c r="DF470" s="13"/>
      <c r="DG470" s="13"/>
      <c r="DH470" s="13"/>
      <c r="DI470" s="13"/>
      <c r="DJ470" s="13"/>
      <c r="DK470" s="13"/>
      <c r="DL470" s="13"/>
      <c r="DM470" s="13"/>
      <c r="DN470" s="13"/>
      <c r="DO470" s="13"/>
      <c r="DP470" s="13"/>
      <c r="DQ470" s="13"/>
      <c r="DR470" s="13"/>
      <c r="DS470" s="13"/>
      <c r="DT470" s="13"/>
      <c r="DU470" s="13"/>
      <c r="DV470" s="13"/>
      <c r="DW470" s="13"/>
      <c r="DX470" s="13"/>
      <c r="DY470" s="13"/>
      <c r="DZ470" s="13"/>
      <c r="EA470" s="13"/>
      <c r="EB470" s="13"/>
      <c r="EC470" s="13"/>
      <c r="ED470" s="13"/>
      <c r="EE470" s="13"/>
      <c r="EF470" s="13"/>
      <c r="EG470" s="13"/>
      <c r="EH470" s="13"/>
      <c r="EI470" s="13"/>
      <c r="EJ470" s="13"/>
      <c r="EK470" s="13"/>
      <c r="EL470" s="13"/>
      <c r="EM470" s="13"/>
      <c r="EN470" s="13"/>
      <c r="EO470" s="13"/>
      <c r="EP470" s="13"/>
      <c r="EQ470" s="13"/>
      <c r="ER470" s="13"/>
      <c r="ES470" s="13"/>
      <c r="ET470" s="13"/>
      <c r="EU470" s="13"/>
      <c r="EV470" s="13"/>
      <c r="EW470" s="13"/>
      <c r="EX470" s="13"/>
      <c r="EY470" s="13"/>
      <c r="EZ470" s="13"/>
      <c r="FA470" s="13"/>
      <c r="FB470" s="13"/>
      <c r="FC470" s="13"/>
      <c r="FD470" s="13"/>
      <c r="FE470" s="13"/>
      <c r="FF470" s="13"/>
      <c r="FG470" s="13"/>
      <c r="FH470" s="13"/>
      <c r="FI470" s="13"/>
      <c r="FJ470" s="13"/>
      <c r="FK470" s="13"/>
      <c r="FL470" s="13"/>
      <c r="FM470" s="13"/>
      <c r="FN470" s="13"/>
      <c r="FO470" s="13"/>
      <c r="FP470" s="13"/>
      <c r="FQ470" s="13"/>
      <c r="FR470" s="13"/>
      <c r="FS470" s="13"/>
      <c r="FT470" s="13"/>
      <c r="FU470" s="13"/>
      <c r="FV470" s="13"/>
      <c r="FW470" s="13"/>
      <c r="FX470" s="13"/>
      <c r="FY470" s="13"/>
      <c r="FZ470" s="13"/>
      <c r="GA470" s="13"/>
      <c r="GB470" s="13"/>
      <c r="GC470" s="13"/>
      <c r="GD470" s="13"/>
      <c r="GE470" s="13"/>
      <c r="GF470" s="13"/>
      <c r="GG470" s="13"/>
      <c r="GH470" s="30">
        <f t="shared" si="1100"/>
        <v>1</v>
      </c>
    </row>
    <row r="471" spans="1:190">
      <c r="A471" s="2">
        <f>'database including 834 studies'!A471</f>
        <v>470</v>
      </c>
      <c r="B471" s="2">
        <f>'database including 834 studies'!J471</f>
        <v>1</v>
      </c>
      <c r="C471" s="2">
        <f>'database including 834 studies'!K471</f>
        <v>2</v>
      </c>
      <c r="D471" s="2">
        <f>'database including 834 studies'!L471</f>
        <v>1</v>
      </c>
      <c r="E471" s="2">
        <f>'database including 834 studies'!M471</f>
        <v>1</v>
      </c>
      <c r="F471" s="2">
        <f>'database including 834 studies'!N471</f>
        <v>0</v>
      </c>
      <c r="G471" s="2">
        <f>'database including 834 studies'!O471</f>
        <v>0</v>
      </c>
      <c r="H471" s="2">
        <f>'database including 834 studies'!P471</f>
        <v>0</v>
      </c>
      <c r="I471" s="2">
        <f>'database including 834 studies'!Q471</f>
        <v>0</v>
      </c>
      <c r="J471" s="2">
        <f>'database including 834 studies'!R471</f>
        <v>2019</v>
      </c>
      <c r="V471" s="13">
        <f t="shared" si="1016"/>
        <v>0</v>
      </c>
      <c r="W471" s="13">
        <f t="shared" si="1017"/>
        <v>0</v>
      </c>
      <c r="X471" s="13">
        <f t="shared" si="1018"/>
        <v>0</v>
      </c>
      <c r="Y471" s="13">
        <f t="shared" si="1019"/>
        <v>0</v>
      </c>
      <c r="Z471" s="13">
        <f t="shared" si="1020"/>
        <v>0</v>
      </c>
      <c r="AA471" s="13">
        <f t="shared" si="1021"/>
        <v>0</v>
      </c>
      <c r="AB471" s="13">
        <f t="shared" si="1022"/>
        <v>0</v>
      </c>
      <c r="AC471" s="13">
        <f t="shared" si="1023"/>
        <v>0</v>
      </c>
      <c r="AD471" s="13">
        <f t="shared" si="1024"/>
        <v>0</v>
      </c>
      <c r="AE471" s="13">
        <f t="shared" si="1025"/>
        <v>0</v>
      </c>
      <c r="AF471" s="13">
        <f t="shared" si="1026"/>
        <v>0</v>
      </c>
      <c r="AG471" s="13">
        <f t="shared" si="1027"/>
        <v>0</v>
      </c>
      <c r="AH471" s="13">
        <f t="shared" si="1028"/>
        <v>0</v>
      </c>
      <c r="AI471" s="13">
        <f t="shared" si="1029"/>
        <v>0</v>
      </c>
      <c r="AJ471" s="13">
        <f t="shared" si="1030"/>
        <v>0</v>
      </c>
      <c r="AK471" s="13">
        <f t="shared" si="1031"/>
        <v>0</v>
      </c>
      <c r="AL471" s="13">
        <f t="shared" si="1032"/>
        <v>0</v>
      </c>
      <c r="AM471" s="13">
        <f t="shared" si="1033"/>
        <v>0</v>
      </c>
      <c r="AN471" s="13">
        <f t="shared" si="1034"/>
        <v>0</v>
      </c>
      <c r="AO471" s="13">
        <f t="shared" si="1035"/>
        <v>0</v>
      </c>
      <c r="AP471" s="13">
        <f t="shared" si="1036"/>
        <v>0</v>
      </c>
      <c r="AQ471" s="13">
        <f t="shared" si="1037"/>
        <v>0</v>
      </c>
      <c r="AR471" s="13">
        <f t="shared" si="1038"/>
        <v>0</v>
      </c>
      <c r="AS471" s="13">
        <f t="shared" si="1039"/>
        <v>0</v>
      </c>
      <c r="AT471" s="13">
        <f t="shared" si="1040"/>
        <v>0</v>
      </c>
      <c r="AU471" s="13">
        <f t="shared" si="1041"/>
        <v>0</v>
      </c>
      <c r="AV471" s="13">
        <f t="shared" si="1042"/>
        <v>0</v>
      </c>
      <c r="AW471" s="13">
        <f t="shared" si="1043"/>
        <v>0</v>
      </c>
      <c r="AX471" s="13">
        <f t="shared" si="1044"/>
        <v>0</v>
      </c>
      <c r="AY471" s="13">
        <f t="shared" si="1045"/>
        <v>0</v>
      </c>
      <c r="AZ471" s="13">
        <f t="shared" si="1046"/>
        <v>0</v>
      </c>
      <c r="BA471" s="13">
        <f t="shared" si="1047"/>
        <v>0</v>
      </c>
      <c r="BB471" s="13">
        <f t="shared" si="1048"/>
        <v>1</v>
      </c>
      <c r="BC471" s="13">
        <f t="shared" si="1049"/>
        <v>0</v>
      </c>
      <c r="BD471" s="13">
        <f t="shared" si="1050"/>
        <v>0</v>
      </c>
      <c r="BE471" s="13">
        <f t="shared" si="1051"/>
        <v>0</v>
      </c>
      <c r="BF471" s="13">
        <f t="shared" si="1052"/>
        <v>0</v>
      </c>
      <c r="BG471" s="13">
        <f t="shared" si="1053"/>
        <v>0</v>
      </c>
      <c r="BH471" s="13">
        <f t="shared" si="1054"/>
        <v>0</v>
      </c>
      <c r="BI471" s="13">
        <f t="shared" si="1055"/>
        <v>0</v>
      </c>
      <c r="BJ471" s="13">
        <f t="shared" si="1056"/>
        <v>0</v>
      </c>
      <c r="BK471" s="13">
        <f t="shared" si="1057"/>
        <v>0</v>
      </c>
      <c r="BL471" s="13">
        <f t="shared" si="1058"/>
        <v>0</v>
      </c>
      <c r="BM471" s="13">
        <f t="shared" si="1059"/>
        <v>0</v>
      </c>
      <c r="BN471" s="13">
        <f t="shared" si="1060"/>
        <v>0</v>
      </c>
      <c r="BO471" s="13">
        <f t="shared" si="1061"/>
        <v>0</v>
      </c>
      <c r="BP471" s="13">
        <f t="shared" si="1062"/>
        <v>0</v>
      </c>
      <c r="BQ471" s="13">
        <f t="shared" si="1063"/>
        <v>0</v>
      </c>
      <c r="BR471" s="13">
        <f t="shared" si="1064"/>
        <v>0</v>
      </c>
      <c r="BS471" s="13">
        <f t="shared" si="1065"/>
        <v>0</v>
      </c>
      <c r="BT471" s="13">
        <f t="shared" si="1066"/>
        <v>0</v>
      </c>
      <c r="BU471" s="13">
        <f t="shared" si="1067"/>
        <v>0</v>
      </c>
      <c r="BV471" s="13">
        <f t="shared" si="1068"/>
        <v>0</v>
      </c>
      <c r="BW471" s="13">
        <f t="shared" si="1069"/>
        <v>0</v>
      </c>
      <c r="BX471" s="13">
        <f t="shared" si="1070"/>
        <v>0</v>
      </c>
      <c r="BY471" s="13">
        <f t="shared" si="1071"/>
        <v>0</v>
      </c>
      <c r="BZ471" s="13">
        <f t="shared" si="1072"/>
        <v>0</v>
      </c>
      <c r="CA471" s="13">
        <f t="shared" si="1073"/>
        <v>0</v>
      </c>
      <c r="CB471" s="13">
        <f t="shared" si="1074"/>
        <v>0</v>
      </c>
      <c r="CC471" s="13">
        <f t="shared" si="1075"/>
        <v>0</v>
      </c>
      <c r="CD471" s="13">
        <f t="shared" si="1076"/>
        <v>0</v>
      </c>
      <c r="CE471" s="13">
        <f t="shared" si="1077"/>
        <v>0</v>
      </c>
      <c r="CF471" s="13">
        <f t="shared" si="1078"/>
        <v>0</v>
      </c>
      <c r="CG471" s="13">
        <f t="shared" si="1079"/>
        <v>0</v>
      </c>
      <c r="CH471" s="13">
        <f t="shared" si="1080"/>
        <v>0</v>
      </c>
      <c r="CI471" s="13">
        <f t="shared" si="1081"/>
        <v>0</v>
      </c>
      <c r="CJ471" s="13">
        <f t="shared" si="1082"/>
        <v>0</v>
      </c>
      <c r="CK471" s="13">
        <f t="shared" si="1083"/>
        <v>0</v>
      </c>
      <c r="CL471" s="13">
        <f t="shared" si="1084"/>
        <v>0</v>
      </c>
      <c r="CM471" s="13">
        <f t="shared" si="1085"/>
        <v>0</v>
      </c>
      <c r="CN471" s="13">
        <f t="shared" si="1086"/>
        <v>0</v>
      </c>
      <c r="CO471" s="13">
        <f t="shared" si="1087"/>
        <v>0</v>
      </c>
      <c r="CP471" s="13">
        <f t="shared" si="1088"/>
        <v>0</v>
      </c>
      <c r="CQ471" s="13">
        <f t="shared" si="1089"/>
        <v>0</v>
      </c>
      <c r="CR471" s="13">
        <f t="shared" si="1090"/>
        <v>0</v>
      </c>
      <c r="CS471" s="13">
        <f t="shared" si="1091"/>
        <v>0</v>
      </c>
      <c r="CT471" s="13">
        <f t="shared" si="1092"/>
        <v>0</v>
      </c>
      <c r="CU471" s="13">
        <f t="shared" si="1093"/>
        <v>0</v>
      </c>
      <c r="CV471" s="13">
        <f t="shared" si="1094"/>
        <v>0</v>
      </c>
      <c r="CW471" s="13">
        <f t="shared" si="1095"/>
        <v>0</v>
      </c>
      <c r="CX471" s="13">
        <f t="shared" si="1096"/>
        <v>0</v>
      </c>
      <c r="CY471" s="13">
        <f t="shared" si="1097"/>
        <v>0</v>
      </c>
      <c r="CZ471" s="13">
        <f t="shared" si="1098"/>
        <v>0</v>
      </c>
      <c r="DA471" s="13">
        <f t="shared" si="1099"/>
        <v>0</v>
      </c>
      <c r="DB471" s="13"/>
      <c r="DC471" s="13"/>
      <c r="DD471" s="13"/>
      <c r="DE471" s="13"/>
      <c r="DF471" s="13"/>
      <c r="DG471" s="13"/>
      <c r="DH471" s="13"/>
      <c r="DI471" s="13"/>
      <c r="DJ471" s="13"/>
      <c r="DK471" s="13"/>
      <c r="DL471" s="13"/>
      <c r="DM471" s="13"/>
      <c r="DN471" s="13"/>
      <c r="DO471" s="13"/>
      <c r="DP471" s="13"/>
      <c r="DQ471" s="13"/>
      <c r="DR471" s="13"/>
      <c r="DS471" s="13"/>
      <c r="DT471" s="13"/>
      <c r="DU471" s="13"/>
      <c r="DV471" s="13"/>
      <c r="DW471" s="13"/>
      <c r="DX471" s="13"/>
      <c r="DY471" s="13"/>
      <c r="DZ471" s="13"/>
      <c r="EA471" s="13"/>
      <c r="EB471" s="13"/>
      <c r="EC471" s="13"/>
      <c r="ED471" s="13"/>
      <c r="EE471" s="13"/>
      <c r="EF471" s="13"/>
      <c r="EG471" s="13"/>
      <c r="EH471" s="13"/>
      <c r="EI471" s="13"/>
      <c r="EJ471" s="13"/>
      <c r="EK471" s="13"/>
      <c r="EL471" s="13"/>
      <c r="EM471" s="13"/>
      <c r="EN471" s="13"/>
      <c r="EO471" s="13"/>
      <c r="EP471" s="13"/>
      <c r="EQ471" s="13"/>
      <c r="ER471" s="13"/>
      <c r="ES471" s="13"/>
      <c r="ET471" s="13"/>
      <c r="EU471" s="13"/>
      <c r="EV471" s="13"/>
      <c r="EW471" s="13"/>
      <c r="EX471" s="13"/>
      <c r="EY471" s="13"/>
      <c r="EZ471" s="13"/>
      <c r="FA471" s="13"/>
      <c r="FB471" s="13"/>
      <c r="FC471" s="13"/>
      <c r="FD471" s="13"/>
      <c r="FE471" s="13"/>
      <c r="FF471" s="13"/>
      <c r="FG471" s="13"/>
      <c r="FH471" s="13"/>
      <c r="FI471" s="13"/>
      <c r="FJ471" s="13"/>
      <c r="FK471" s="13"/>
      <c r="FL471" s="13"/>
      <c r="FM471" s="13"/>
      <c r="FN471" s="13"/>
      <c r="FO471" s="13"/>
      <c r="FP471" s="13"/>
      <c r="FQ471" s="13"/>
      <c r="FR471" s="13"/>
      <c r="FS471" s="13"/>
      <c r="FT471" s="13"/>
      <c r="FU471" s="13"/>
      <c r="FV471" s="13"/>
      <c r="FW471" s="13"/>
      <c r="FX471" s="13"/>
      <c r="FY471" s="13"/>
      <c r="FZ471" s="13"/>
      <c r="GA471" s="13"/>
      <c r="GB471" s="13"/>
      <c r="GC471" s="13"/>
      <c r="GD471" s="13"/>
      <c r="GE471" s="13"/>
      <c r="GF471" s="13"/>
      <c r="GG471" s="13"/>
      <c r="GH471" s="30">
        <f t="shared" si="1100"/>
        <v>1</v>
      </c>
    </row>
    <row r="472" spans="1:190">
      <c r="A472" s="2">
        <f>'database including 834 studies'!A472</f>
        <v>471</v>
      </c>
      <c r="B472" s="2">
        <f>'database including 834 studies'!J472</f>
        <v>1</v>
      </c>
      <c r="C472" s="2">
        <f>'database including 834 studies'!K472</f>
        <v>2</v>
      </c>
      <c r="D472" s="2">
        <f>'database including 834 studies'!L472</f>
        <v>0</v>
      </c>
      <c r="E472" s="2">
        <f>'database including 834 studies'!M472</f>
        <v>1</v>
      </c>
      <c r="F472" s="2">
        <f>'database including 834 studies'!N472</f>
        <v>0</v>
      </c>
      <c r="G472" s="2">
        <f>'database including 834 studies'!O472</f>
        <v>1</v>
      </c>
      <c r="H472" s="2">
        <f>'database including 834 studies'!P472</f>
        <v>0</v>
      </c>
      <c r="I472" s="2">
        <f>'database including 834 studies'!Q472</f>
        <v>0</v>
      </c>
      <c r="J472" s="2">
        <f>'database including 834 studies'!R472</f>
        <v>2020</v>
      </c>
      <c r="V472" s="13">
        <f t="shared" si="1016"/>
        <v>0</v>
      </c>
      <c r="W472" s="13">
        <f t="shared" si="1017"/>
        <v>0</v>
      </c>
      <c r="X472" s="13">
        <f t="shared" si="1018"/>
        <v>0</v>
      </c>
      <c r="Y472" s="13">
        <f t="shared" si="1019"/>
        <v>0</v>
      </c>
      <c r="Z472" s="13">
        <f t="shared" si="1020"/>
        <v>0</v>
      </c>
      <c r="AA472" s="13">
        <f t="shared" si="1021"/>
        <v>0</v>
      </c>
      <c r="AB472" s="13">
        <f t="shared" si="1022"/>
        <v>0</v>
      </c>
      <c r="AC472" s="13">
        <f t="shared" si="1023"/>
        <v>0</v>
      </c>
      <c r="AD472" s="13">
        <f t="shared" si="1024"/>
        <v>0</v>
      </c>
      <c r="AE472" s="13">
        <f t="shared" si="1025"/>
        <v>0</v>
      </c>
      <c r="AF472" s="13">
        <f t="shared" si="1026"/>
        <v>0</v>
      </c>
      <c r="AG472" s="13">
        <f t="shared" si="1027"/>
        <v>0</v>
      </c>
      <c r="AH472" s="13">
        <f t="shared" si="1028"/>
        <v>0</v>
      </c>
      <c r="AI472" s="13">
        <f t="shared" si="1029"/>
        <v>0</v>
      </c>
      <c r="AJ472" s="13">
        <f t="shared" si="1030"/>
        <v>0</v>
      </c>
      <c r="AK472" s="13">
        <f t="shared" si="1031"/>
        <v>0</v>
      </c>
      <c r="AL472" s="13">
        <f t="shared" si="1032"/>
        <v>0</v>
      </c>
      <c r="AM472" s="13">
        <f t="shared" si="1033"/>
        <v>0</v>
      </c>
      <c r="AN472" s="13">
        <f t="shared" si="1034"/>
        <v>0</v>
      </c>
      <c r="AO472" s="13">
        <f t="shared" si="1035"/>
        <v>0</v>
      </c>
      <c r="AP472" s="13">
        <f t="shared" si="1036"/>
        <v>0</v>
      </c>
      <c r="AQ472" s="13">
        <f t="shared" si="1037"/>
        <v>0</v>
      </c>
      <c r="AR472" s="13">
        <f t="shared" si="1038"/>
        <v>0</v>
      </c>
      <c r="AS472" s="13">
        <f t="shared" si="1039"/>
        <v>0</v>
      </c>
      <c r="AT472" s="13">
        <f t="shared" si="1040"/>
        <v>0</v>
      </c>
      <c r="AU472" s="13">
        <f t="shared" si="1041"/>
        <v>0</v>
      </c>
      <c r="AV472" s="13">
        <f t="shared" si="1042"/>
        <v>0</v>
      </c>
      <c r="AW472" s="13">
        <f t="shared" si="1043"/>
        <v>0</v>
      </c>
      <c r="AX472" s="13">
        <f t="shared" si="1044"/>
        <v>0</v>
      </c>
      <c r="AY472" s="13">
        <f t="shared" si="1045"/>
        <v>0</v>
      </c>
      <c r="AZ472" s="13">
        <f t="shared" si="1046"/>
        <v>0</v>
      </c>
      <c r="BA472" s="13">
        <f t="shared" si="1047"/>
        <v>0</v>
      </c>
      <c r="BB472" s="13">
        <f t="shared" si="1048"/>
        <v>0</v>
      </c>
      <c r="BC472" s="13">
        <f t="shared" si="1049"/>
        <v>1</v>
      </c>
      <c r="BD472" s="13">
        <f t="shared" si="1050"/>
        <v>0</v>
      </c>
      <c r="BE472" s="13">
        <f t="shared" si="1051"/>
        <v>0</v>
      </c>
      <c r="BF472" s="13">
        <f t="shared" si="1052"/>
        <v>0</v>
      </c>
      <c r="BG472" s="13">
        <f t="shared" si="1053"/>
        <v>0</v>
      </c>
      <c r="BH472" s="13">
        <f t="shared" si="1054"/>
        <v>0</v>
      </c>
      <c r="BI472" s="13">
        <f t="shared" si="1055"/>
        <v>0</v>
      </c>
      <c r="BJ472" s="13">
        <f t="shared" si="1056"/>
        <v>0</v>
      </c>
      <c r="BK472" s="13">
        <f t="shared" si="1057"/>
        <v>0</v>
      </c>
      <c r="BL472" s="13">
        <f t="shared" si="1058"/>
        <v>0</v>
      </c>
      <c r="BM472" s="13">
        <f t="shared" si="1059"/>
        <v>0</v>
      </c>
      <c r="BN472" s="13">
        <f t="shared" si="1060"/>
        <v>0</v>
      </c>
      <c r="BO472" s="13">
        <f t="shared" si="1061"/>
        <v>0</v>
      </c>
      <c r="BP472" s="13">
        <f t="shared" si="1062"/>
        <v>0</v>
      </c>
      <c r="BQ472" s="13">
        <f t="shared" si="1063"/>
        <v>0</v>
      </c>
      <c r="BR472" s="13">
        <f t="shared" si="1064"/>
        <v>0</v>
      </c>
      <c r="BS472" s="13">
        <f t="shared" si="1065"/>
        <v>0</v>
      </c>
      <c r="BT472" s="13">
        <f t="shared" si="1066"/>
        <v>0</v>
      </c>
      <c r="BU472" s="13">
        <f t="shared" si="1067"/>
        <v>0</v>
      </c>
      <c r="BV472" s="13">
        <f t="shared" si="1068"/>
        <v>0</v>
      </c>
      <c r="BW472" s="13">
        <f t="shared" si="1069"/>
        <v>0</v>
      </c>
      <c r="BX472" s="13">
        <f t="shared" si="1070"/>
        <v>0</v>
      </c>
      <c r="BY472" s="13">
        <f t="shared" si="1071"/>
        <v>0</v>
      </c>
      <c r="BZ472" s="13">
        <f t="shared" si="1072"/>
        <v>0</v>
      </c>
      <c r="CA472" s="13">
        <f t="shared" si="1073"/>
        <v>0</v>
      </c>
      <c r="CB472" s="13">
        <f t="shared" si="1074"/>
        <v>0</v>
      </c>
      <c r="CC472" s="13">
        <f t="shared" si="1075"/>
        <v>0</v>
      </c>
      <c r="CD472" s="13">
        <f t="shared" si="1076"/>
        <v>0</v>
      </c>
      <c r="CE472" s="13">
        <f t="shared" si="1077"/>
        <v>0</v>
      </c>
      <c r="CF472" s="13">
        <f t="shared" si="1078"/>
        <v>0</v>
      </c>
      <c r="CG472" s="13">
        <f t="shared" si="1079"/>
        <v>0</v>
      </c>
      <c r="CH472" s="13">
        <f t="shared" si="1080"/>
        <v>0</v>
      </c>
      <c r="CI472" s="13">
        <f t="shared" si="1081"/>
        <v>0</v>
      </c>
      <c r="CJ472" s="13">
        <f t="shared" si="1082"/>
        <v>0</v>
      </c>
      <c r="CK472" s="13">
        <f t="shared" si="1083"/>
        <v>0</v>
      </c>
      <c r="CL472" s="13">
        <f t="shared" si="1084"/>
        <v>0</v>
      </c>
      <c r="CM472" s="13">
        <f t="shared" si="1085"/>
        <v>0</v>
      </c>
      <c r="CN472" s="13">
        <f t="shared" si="1086"/>
        <v>0</v>
      </c>
      <c r="CO472" s="13">
        <f t="shared" si="1087"/>
        <v>0</v>
      </c>
      <c r="CP472" s="13">
        <f t="shared" si="1088"/>
        <v>0</v>
      </c>
      <c r="CQ472" s="13">
        <f t="shared" si="1089"/>
        <v>0</v>
      </c>
      <c r="CR472" s="13">
        <f t="shared" si="1090"/>
        <v>0</v>
      </c>
      <c r="CS472" s="13">
        <f t="shared" si="1091"/>
        <v>0</v>
      </c>
      <c r="CT472" s="13">
        <f t="shared" si="1092"/>
        <v>0</v>
      </c>
      <c r="CU472" s="13">
        <f t="shared" si="1093"/>
        <v>0</v>
      </c>
      <c r="CV472" s="13">
        <f t="shared" si="1094"/>
        <v>0</v>
      </c>
      <c r="CW472" s="13">
        <f t="shared" si="1095"/>
        <v>0</v>
      </c>
      <c r="CX472" s="13">
        <f t="shared" si="1096"/>
        <v>0</v>
      </c>
      <c r="CY472" s="13">
        <f t="shared" si="1097"/>
        <v>0</v>
      </c>
      <c r="CZ472" s="13">
        <f t="shared" si="1098"/>
        <v>0</v>
      </c>
      <c r="DA472" s="13">
        <f t="shared" si="1099"/>
        <v>0</v>
      </c>
      <c r="DB472" s="13"/>
      <c r="DC472" s="13"/>
      <c r="DD472" s="13"/>
      <c r="DE472" s="13"/>
      <c r="DF472" s="13"/>
      <c r="DG472" s="13"/>
      <c r="DH472" s="13"/>
      <c r="DI472" s="13"/>
      <c r="DJ472" s="13"/>
      <c r="DK472" s="13"/>
      <c r="DL472" s="13"/>
      <c r="DM472" s="13"/>
      <c r="DN472" s="13"/>
      <c r="DO472" s="13"/>
      <c r="DP472" s="13"/>
      <c r="DQ472" s="13"/>
      <c r="DR472" s="13"/>
      <c r="DS472" s="13"/>
      <c r="DT472" s="13"/>
      <c r="DU472" s="13"/>
      <c r="DV472" s="13"/>
      <c r="DW472" s="13"/>
      <c r="DX472" s="13"/>
      <c r="DY472" s="13"/>
      <c r="DZ472" s="13"/>
      <c r="EA472" s="13"/>
      <c r="EB472" s="13"/>
      <c r="EC472" s="13"/>
      <c r="ED472" s="13"/>
      <c r="EE472" s="13"/>
      <c r="EF472" s="13"/>
      <c r="EG472" s="13"/>
      <c r="EH472" s="13"/>
      <c r="EI472" s="13"/>
      <c r="EJ472" s="13"/>
      <c r="EK472" s="13"/>
      <c r="EL472" s="13"/>
      <c r="EM472" s="13"/>
      <c r="EN472" s="13"/>
      <c r="EO472" s="13"/>
      <c r="EP472" s="13"/>
      <c r="EQ472" s="13"/>
      <c r="ER472" s="13"/>
      <c r="ES472" s="13"/>
      <c r="ET472" s="13"/>
      <c r="EU472" s="13"/>
      <c r="EV472" s="13"/>
      <c r="EW472" s="13"/>
      <c r="EX472" s="13"/>
      <c r="EY472" s="13"/>
      <c r="EZ472" s="13"/>
      <c r="FA472" s="13"/>
      <c r="FB472" s="13"/>
      <c r="FC472" s="13"/>
      <c r="FD472" s="13"/>
      <c r="FE472" s="13"/>
      <c r="FF472" s="13"/>
      <c r="FG472" s="13"/>
      <c r="FH472" s="13"/>
      <c r="FI472" s="13"/>
      <c r="FJ472" s="13"/>
      <c r="FK472" s="13"/>
      <c r="FL472" s="13"/>
      <c r="FM472" s="13"/>
      <c r="FN472" s="13"/>
      <c r="FO472" s="13"/>
      <c r="FP472" s="13"/>
      <c r="FQ472" s="13"/>
      <c r="FR472" s="13"/>
      <c r="FS472" s="13"/>
      <c r="FT472" s="13"/>
      <c r="FU472" s="13"/>
      <c r="FV472" s="13"/>
      <c r="FW472" s="13"/>
      <c r="FX472" s="13"/>
      <c r="FY472" s="13"/>
      <c r="FZ472" s="13"/>
      <c r="GA472" s="13"/>
      <c r="GB472" s="13"/>
      <c r="GC472" s="13"/>
      <c r="GD472" s="13"/>
      <c r="GE472" s="13"/>
      <c r="GF472" s="13"/>
      <c r="GG472" s="13"/>
      <c r="GH472" s="30">
        <f t="shared" si="1100"/>
        <v>1</v>
      </c>
    </row>
    <row r="473" spans="1:190">
      <c r="A473" s="2">
        <f>'database including 834 studies'!A473</f>
        <v>472</v>
      </c>
      <c r="B473" s="2">
        <f>'database including 834 studies'!J473</f>
        <v>1</v>
      </c>
      <c r="C473" s="2">
        <f>'database including 834 studies'!K473</f>
        <v>2</v>
      </c>
      <c r="D473" s="2">
        <f>'database including 834 studies'!L473</f>
        <v>0</v>
      </c>
      <c r="E473" s="2">
        <f>'database including 834 studies'!M473</f>
        <v>1</v>
      </c>
      <c r="F473" s="2">
        <f>'database including 834 studies'!N473</f>
        <v>0</v>
      </c>
      <c r="G473" s="2">
        <f>'database including 834 studies'!O473</f>
        <v>1</v>
      </c>
      <c r="H473" s="2">
        <f>'database including 834 studies'!P473</f>
        <v>0</v>
      </c>
      <c r="I473" s="2">
        <f>'database including 834 studies'!Q473</f>
        <v>0</v>
      </c>
      <c r="J473" s="2">
        <f>'database including 834 studies'!R473</f>
        <v>2020</v>
      </c>
      <c r="V473" s="13">
        <f t="shared" si="1016"/>
        <v>0</v>
      </c>
      <c r="W473" s="13">
        <f t="shared" si="1017"/>
        <v>0</v>
      </c>
      <c r="X473" s="13">
        <f t="shared" si="1018"/>
        <v>0</v>
      </c>
      <c r="Y473" s="13">
        <f t="shared" si="1019"/>
        <v>0</v>
      </c>
      <c r="Z473" s="13">
        <f t="shared" si="1020"/>
        <v>0</v>
      </c>
      <c r="AA473" s="13">
        <f t="shared" si="1021"/>
        <v>0</v>
      </c>
      <c r="AB473" s="13">
        <f t="shared" si="1022"/>
        <v>0</v>
      </c>
      <c r="AC473" s="13">
        <f t="shared" si="1023"/>
        <v>0</v>
      </c>
      <c r="AD473" s="13">
        <f t="shared" si="1024"/>
        <v>0</v>
      </c>
      <c r="AE473" s="13">
        <f t="shared" si="1025"/>
        <v>0</v>
      </c>
      <c r="AF473" s="13">
        <f t="shared" si="1026"/>
        <v>0</v>
      </c>
      <c r="AG473" s="13">
        <f t="shared" si="1027"/>
        <v>0</v>
      </c>
      <c r="AH473" s="13">
        <f t="shared" si="1028"/>
        <v>0</v>
      </c>
      <c r="AI473" s="13">
        <f t="shared" si="1029"/>
        <v>0</v>
      </c>
      <c r="AJ473" s="13">
        <f t="shared" si="1030"/>
        <v>0</v>
      </c>
      <c r="AK473" s="13">
        <f t="shared" si="1031"/>
        <v>0</v>
      </c>
      <c r="AL473" s="13">
        <f t="shared" si="1032"/>
        <v>0</v>
      </c>
      <c r="AM473" s="13">
        <f t="shared" si="1033"/>
        <v>0</v>
      </c>
      <c r="AN473" s="13">
        <f t="shared" si="1034"/>
        <v>0</v>
      </c>
      <c r="AO473" s="13">
        <f t="shared" si="1035"/>
        <v>0</v>
      </c>
      <c r="AP473" s="13">
        <f t="shared" si="1036"/>
        <v>0</v>
      </c>
      <c r="AQ473" s="13">
        <f t="shared" si="1037"/>
        <v>0</v>
      </c>
      <c r="AR473" s="13">
        <f t="shared" si="1038"/>
        <v>0</v>
      </c>
      <c r="AS473" s="13">
        <f t="shared" si="1039"/>
        <v>0</v>
      </c>
      <c r="AT473" s="13">
        <f t="shared" si="1040"/>
        <v>0</v>
      </c>
      <c r="AU473" s="13">
        <f t="shared" si="1041"/>
        <v>0</v>
      </c>
      <c r="AV473" s="13">
        <f t="shared" si="1042"/>
        <v>0</v>
      </c>
      <c r="AW473" s="13">
        <f t="shared" si="1043"/>
        <v>0</v>
      </c>
      <c r="AX473" s="13">
        <f t="shared" si="1044"/>
        <v>0</v>
      </c>
      <c r="AY473" s="13">
        <f t="shared" si="1045"/>
        <v>0</v>
      </c>
      <c r="AZ473" s="13">
        <f t="shared" si="1046"/>
        <v>0</v>
      </c>
      <c r="BA473" s="13">
        <f t="shared" si="1047"/>
        <v>0</v>
      </c>
      <c r="BB473" s="13">
        <f t="shared" si="1048"/>
        <v>0</v>
      </c>
      <c r="BC473" s="13">
        <f t="shared" si="1049"/>
        <v>1</v>
      </c>
      <c r="BD473" s="13">
        <f t="shared" si="1050"/>
        <v>0</v>
      </c>
      <c r="BE473" s="13">
        <f t="shared" si="1051"/>
        <v>0</v>
      </c>
      <c r="BF473" s="13">
        <f t="shared" si="1052"/>
        <v>0</v>
      </c>
      <c r="BG473" s="13">
        <f t="shared" si="1053"/>
        <v>0</v>
      </c>
      <c r="BH473" s="13">
        <f t="shared" si="1054"/>
        <v>0</v>
      </c>
      <c r="BI473" s="13">
        <f t="shared" si="1055"/>
        <v>0</v>
      </c>
      <c r="BJ473" s="13">
        <f t="shared" si="1056"/>
        <v>0</v>
      </c>
      <c r="BK473" s="13">
        <f t="shared" si="1057"/>
        <v>0</v>
      </c>
      <c r="BL473" s="13">
        <f t="shared" si="1058"/>
        <v>0</v>
      </c>
      <c r="BM473" s="13">
        <f t="shared" si="1059"/>
        <v>0</v>
      </c>
      <c r="BN473" s="13">
        <f t="shared" si="1060"/>
        <v>0</v>
      </c>
      <c r="BO473" s="13">
        <f t="shared" si="1061"/>
        <v>0</v>
      </c>
      <c r="BP473" s="13">
        <f t="shared" si="1062"/>
        <v>0</v>
      </c>
      <c r="BQ473" s="13">
        <f t="shared" si="1063"/>
        <v>0</v>
      </c>
      <c r="BR473" s="13">
        <f t="shared" si="1064"/>
        <v>0</v>
      </c>
      <c r="BS473" s="13">
        <f t="shared" si="1065"/>
        <v>0</v>
      </c>
      <c r="BT473" s="13">
        <f t="shared" si="1066"/>
        <v>0</v>
      </c>
      <c r="BU473" s="13">
        <f t="shared" si="1067"/>
        <v>0</v>
      </c>
      <c r="BV473" s="13">
        <f t="shared" si="1068"/>
        <v>0</v>
      </c>
      <c r="BW473" s="13">
        <f t="shared" si="1069"/>
        <v>0</v>
      </c>
      <c r="BX473" s="13">
        <f t="shared" si="1070"/>
        <v>0</v>
      </c>
      <c r="BY473" s="13">
        <f t="shared" si="1071"/>
        <v>0</v>
      </c>
      <c r="BZ473" s="13">
        <f t="shared" si="1072"/>
        <v>0</v>
      </c>
      <c r="CA473" s="13">
        <f t="shared" si="1073"/>
        <v>0</v>
      </c>
      <c r="CB473" s="13">
        <f t="shared" si="1074"/>
        <v>0</v>
      </c>
      <c r="CC473" s="13">
        <f t="shared" si="1075"/>
        <v>0</v>
      </c>
      <c r="CD473" s="13">
        <f t="shared" si="1076"/>
        <v>0</v>
      </c>
      <c r="CE473" s="13">
        <f t="shared" si="1077"/>
        <v>0</v>
      </c>
      <c r="CF473" s="13">
        <f t="shared" si="1078"/>
        <v>0</v>
      </c>
      <c r="CG473" s="13">
        <f t="shared" si="1079"/>
        <v>0</v>
      </c>
      <c r="CH473" s="13">
        <f t="shared" si="1080"/>
        <v>0</v>
      </c>
      <c r="CI473" s="13">
        <f t="shared" si="1081"/>
        <v>0</v>
      </c>
      <c r="CJ473" s="13">
        <f t="shared" si="1082"/>
        <v>0</v>
      </c>
      <c r="CK473" s="13">
        <f t="shared" si="1083"/>
        <v>0</v>
      </c>
      <c r="CL473" s="13">
        <f t="shared" si="1084"/>
        <v>0</v>
      </c>
      <c r="CM473" s="13">
        <f t="shared" si="1085"/>
        <v>0</v>
      </c>
      <c r="CN473" s="13">
        <f t="shared" si="1086"/>
        <v>0</v>
      </c>
      <c r="CO473" s="13">
        <f t="shared" si="1087"/>
        <v>0</v>
      </c>
      <c r="CP473" s="13">
        <f t="shared" si="1088"/>
        <v>0</v>
      </c>
      <c r="CQ473" s="13">
        <f t="shared" si="1089"/>
        <v>0</v>
      </c>
      <c r="CR473" s="13">
        <f t="shared" si="1090"/>
        <v>0</v>
      </c>
      <c r="CS473" s="13">
        <f t="shared" si="1091"/>
        <v>0</v>
      </c>
      <c r="CT473" s="13">
        <f t="shared" si="1092"/>
        <v>0</v>
      </c>
      <c r="CU473" s="13">
        <f t="shared" si="1093"/>
        <v>0</v>
      </c>
      <c r="CV473" s="13">
        <f t="shared" si="1094"/>
        <v>0</v>
      </c>
      <c r="CW473" s="13">
        <f t="shared" si="1095"/>
        <v>0</v>
      </c>
      <c r="CX473" s="13">
        <f t="shared" si="1096"/>
        <v>0</v>
      </c>
      <c r="CY473" s="13">
        <f t="shared" si="1097"/>
        <v>0</v>
      </c>
      <c r="CZ473" s="13">
        <f t="shared" si="1098"/>
        <v>0</v>
      </c>
      <c r="DA473" s="13">
        <f t="shared" si="1099"/>
        <v>0</v>
      </c>
      <c r="DB473" s="13"/>
      <c r="DC473" s="13"/>
      <c r="DD473" s="13"/>
      <c r="DE473" s="13"/>
      <c r="DF473" s="13"/>
      <c r="DG473" s="13"/>
      <c r="DH473" s="13"/>
      <c r="DI473" s="13"/>
      <c r="DJ473" s="13"/>
      <c r="DK473" s="13"/>
      <c r="DL473" s="13"/>
      <c r="DM473" s="13"/>
      <c r="DN473" s="13"/>
      <c r="DO473" s="13"/>
      <c r="DP473" s="13"/>
      <c r="DQ473" s="13"/>
      <c r="DR473" s="13"/>
      <c r="DS473" s="13"/>
      <c r="DT473" s="13"/>
      <c r="DU473" s="13"/>
      <c r="DV473" s="13"/>
      <c r="DW473" s="13"/>
      <c r="DX473" s="13"/>
      <c r="DY473" s="13"/>
      <c r="DZ473" s="13"/>
      <c r="EA473" s="13"/>
      <c r="EB473" s="13"/>
      <c r="EC473" s="13"/>
      <c r="ED473" s="13"/>
      <c r="EE473" s="13"/>
      <c r="EF473" s="13"/>
      <c r="EG473" s="13"/>
      <c r="EH473" s="13"/>
      <c r="EI473" s="13"/>
      <c r="EJ473" s="13"/>
      <c r="EK473" s="13"/>
      <c r="EL473" s="13"/>
      <c r="EM473" s="13"/>
      <c r="EN473" s="13"/>
      <c r="EO473" s="13"/>
      <c r="EP473" s="13"/>
      <c r="EQ473" s="13"/>
      <c r="ER473" s="13"/>
      <c r="ES473" s="13"/>
      <c r="ET473" s="13"/>
      <c r="EU473" s="13"/>
      <c r="EV473" s="13"/>
      <c r="EW473" s="13"/>
      <c r="EX473" s="13"/>
      <c r="EY473" s="13"/>
      <c r="EZ473" s="13"/>
      <c r="FA473" s="13"/>
      <c r="FB473" s="13"/>
      <c r="FC473" s="13"/>
      <c r="FD473" s="13"/>
      <c r="FE473" s="13"/>
      <c r="FF473" s="13"/>
      <c r="FG473" s="13"/>
      <c r="FH473" s="13"/>
      <c r="FI473" s="13"/>
      <c r="FJ473" s="13"/>
      <c r="FK473" s="13"/>
      <c r="FL473" s="13"/>
      <c r="FM473" s="13"/>
      <c r="FN473" s="13"/>
      <c r="FO473" s="13"/>
      <c r="FP473" s="13"/>
      <c r="FQ473" s="13"/>
      <c r="FR473" s="13"/>
      <c r="FS473" s="13"/>
      <c r="FT473" s="13"/>
      <c r="FU473" s="13"/>
      <c r="FV473" s="13"/>
      <c r="FW473" s="13"/>
      <c r="FX473" s="13"/>
      <c r="FY473" s="13"/>
      <c r="FZ473" s="13"/>
      <c r="GA473" s="13"/>
      <c r="GB473" s="13"/>
      <c r="GC473" s="13"/>
      <c r="GD473" s="13"/>
      <c r="GE473" s="13"/>
      <c r="GF473" s="13"/>
      <c r="GG473" s="13"/>
      <c r="GH473" s="30">
        <f t="shared" si="1100"/>
        <v>1</v>
      </c>
    </row>
    <row r="474" spans="1:190">
      <c r="A474" s="2">
        <f>'database including 834 studies'!A474</f>
        <v>473</v>
      </c>
      <c r="B474" s="2">
        <f>'database including 834 studies'!J474</f>
        <v>1</v>
      </c>
      <c r="C474" s="2">
        <f>'database including 834 studies'!K474</f>
        <v>2</v>
      </c>
      <c r="D474" s="2">
        <f>'database including 834 studies'!L474</f>
        <v>0</v>
      </c>
      <c r="E474" s="2">
        <f>'database including 834 studies'!M474</f>
        <v>1</v>
      </c>
      <c r="F474" s="2">
        <f>'database including 834 studies'!N474</f>
        <v>0</v>
      </c>
      <c r="G474" s="2">
        <f>'database including 834 studies'!O474</f>
        <v>1</v>
      </c>
      <c r="H474" s="2">
        <f>'database including 834 studies'!P474</f>
        <v>0</v>
      </c>
      <c r="I474" s="2">
        <f>'database including 834 studies'!Q474</f>
        <v>0</v>
      </c>
      <c r="J474" s="2">
        <f>'database including 834 studies'!R474</f>
        <v>2019</v>
      </c>
      <c r="V474" s="13">
        <f t="shared" si="1016"/>
        <v>0</v>
      </c>
      <c r="W474" s="13">
        <f t="shared" si="1017"/>
        <v>0</v>
      </c>
      <c r="X474" s="13">
        <f t="shared" si="1018"/>
        <v>0</v>
      </c>
      <c r="Y474" s="13">
        <f t="shared" si="1019"/>
        <v>0</v>
      </c>
      <c r="Z474" s="13">
        <f t="shared" si="1020"/>
        <v>0</v>
      </c>
      <c r="AA474" s="13">
        <f t="shared" si="1021"/>
        <v>0</v>
      </c>
      <c r="AB474" s="13">
        <f t="shared" si="1022"/>
        <v>0</v>
      </c>
      <c r="AC474" s="13">
        <f t="shared" si="1023"/>
        <v>0</v>
      </c>
      <c r="AD474" s="13">
        <f t="shared" si="1024"/>
        <v>0</v>
      </c>
      <c r="AE474" s="13">
        <f t="shared" si="1025"/>
        <v>0</v>
      </c>
      <c r="AF474" s="13">
        <f t="shared" si="1026"/>
        <v>0</v>
      </c>
      <c r="AG474" s="13">
        <f t="shared" si="1027"/>
        <v>0</v>
      </c>
      <c r="AH474" s="13">
        <f t="shared" si="1028"/>
        <v>0</v>
      </c>
      <c r="AI474" s="13">
        <f t="shared" si="1029"/>
        <v>0</v>
      </c>
      <c r="AJ474" s="13">
        <f t="shared" si="1030"/>
        <v>0</v>
      </c>
      <c r="AK474" s="13">
        <f t="shared" si="1031"/>
        <v>0</v>
      </c>
      <c r="AL474" s="13">
        <f t="shared" si="1032"/>
        <v>0</v>
      </c>
      <c r="AM474" s="13">
        <f t="shared" si="1033"/>
        <v>0</v>
      </c>
      <c r="AN474" s="13">
        <f t="shared" si="1034"/>
        <v>0</v>
      </c>
      <c r="AO474" s="13">
        <f t="shared" si="1035"/>
        <v>0</v>
      </c>
      <c r="AP474" s="13">
        <f t="shared" si="1036"/>
        <v>0</v>
      </c>
      <c r="AQ474" s="13">
        <f t="shared" si="1037"/>
        <v>0</v>
      </c>
      <c r="AR474" s="13">
        <f t="shared" si="1038"/>
        <v>0</v>
      </c>
      <c r="AS474" s="13">
        <f t="shared" si="1039"/>
        <v>0</v>
      </c>
      <c r="AT474" s="13">
        <f t="shared" si="1040"/>
        <v>0</v>
      </c>
      <c r="AU474" s="13">
        <f t="shared" si="1041"/>
        <v>0</v>
      </c>
      <c r="AV474" s="13">
        <f t="shared" si="1042"/>
        <v>0</v>
      </c>
      <c r="AW474" s="13">
        <f t="shared" si="1043"/>
        <v>0</v>
      </c>
      <c r="AX474" s="13">
        <f t="shared" si="1044"/>
        <v>0</v>
      </c>
      <c r="AY474" s="13">
        <f t="shared" si="1045"/>
        <v>0</v>
      </c>
      <c r="AZ474" s="13">
        <f t="shared" si="1046"/>
        <v>0</v>
      </c>
      <c r="BA474" s="13">
        <f t="shared" si="1047"/>
        <v>0</v>
      </c>
      <c r="BB474" s="13">
        <f t="shared" si="1048"/>
        <v>1</v>
      </c>
      <c r="BC474" s="13">
        <f t="shared" si="1049"/>
        <v>0</v>
      </c>
      <c r="BD474" s="13">
        <f t="shared" si="1050"/>
        <v>0</v>
      </c>
      <c r="BE474" s="13">
        <f t="shared" si="1051"/>
        <v>0</v>
      </c>
      <c r="BF474" s="13">
        <f t="shared" si="1052"/>
        <v>0</v>
      </c>
      <c r="BG474" s="13">
        <f t="shared" si="1053"/>
        <v>0</v>
      </c>
      <c r="BH474" s="13">
        <f t="shared" si="1054"/>
        <v>0</v>
      </c>
      <c r="BI474" s="13">
        <f t="shared" si="1055"/>
        <v>0</v>
      </c>
      <c r="BJ474" s="13">
        <f t="shared" si="1056"/>
        <v>0</v>
      </c>
      <c r="BK474" s="13">
        <f t="shared" si="1057"/>
        <v>0</v>
      </c>
      <c r="BL474" s="13">
        <f t="shared" si="1058"/>
        <v>0</v>
      </c>
      <c r="BM474" s="13">
        <f t="shared" si="1059"/>
        <v>0</v>
      </c>
      <c r="BN474" s="13">
        <f t="shared" si="1060"/>
        <v>0</v>
      </c>
      <c r="BO474" s="13">
        <f t="shared" si="1061"/>
        <v>0</v>
      </c>
      <c r="BP474" s="13">
        <f t="shared" si="1062"/>
        <v>0</v>
      </c>
      <c r="BQ474" s="13">
        <f t="shared" si="1063"/>
        <v>0</v>
      </c>
      <c r="BR474" s="13">
        <f t="shared" si="1064"/>
        <v>0</v>
      </c>
      <c r="BS474" s="13">
        <f t="shared" si="1065"/>
        <v>0</v>
      </c>
      <c r="BT474" s="13">
        <f t="shared" si="1066"/>
        <v>0</v>
      </c>
      <c r="BU474" s="13">
        <f t="shared" si="1067"/>
        <v>0</v>
      </c>
      <c r="BV474" s="13">
        <f t="shared" si="1068"/>
        <v>0</v>
      </c>
      <c r="BW474" s="13">
        <f t="shared" si="1069"/>
        <v>0</v>
      </c>
      <c r="BX474" s="13">
        <f t="shared" si="1070"/>
        <v>0</v>
      </c>
      <c r="BY474" s="13">
        <f t="shared" si="1071"/>
        <v>0</v>
      </c>
      <c r="BZ474" s="13">
        <f t="shared" si="1072"/>
        <v>0</v>
      </c>
      <c r="CA474" s="13">
        <f t="shared" si="1073"/>
        <v>0</v>
      </c>
      <c r="CB474" s="13">
        <f t="shared" si="1074"/>
        <v>0</v>
      </c>
      <c r="CC474" s="13">
        <f t="shared" si="1075"/>
        <v>0</v>
      </c>
      <c r="CD474" s="13">
        <f t="shared" si="1076"/>
        <v>0</v>
      </c>
      <c r="CE474" s="13">
        <f t="shared" si="1077"/>
        <v>0</v>
      </c>
      <c r="CF474" s="13">
        <f t="shared" si="1078"/>
        <v>0</v>
      </c>
      <c r="CG474" s="13">
        <f t="shared" si="1079"/>
        <v>0</v>
      </c>
      <c r="CH474" s="13">
        <f t="shared" si="1080"/>
        <v>0</v>
      </c>
      <c r="CI474" s="13">
        <f t="shared" si="1081"/>
        <v>0</v>
      </c>
      <c r="CJ474" s="13">
        <f t="shared" si="1082"/>
        <v>0</v>
      </c>
      <c r="CK474" s="13">
        <f t="shared" si="1083"/>
        <v>0</v>
      </c>
      <c r="CL474" s="13">
        <f t="shared" si="1084"/>
        <v>0</v>
      </c>
      <c r="CM474" s="13">
        <f t="shared" si="1085"/>
        <v>0</v>
      </c>
      <c r="CN474" s="13">
        <f t="shared" si="1086"/>
        <v>0</v>
      </c>
      <c r="CO474" s="13">
        <f t="shared" si="1087"/>
        <v>0</v>
      </c>
      <c r="CP474" s="13">
        <f t="shared" si="1088"/>
        <v>0</v>
      </c>
      <c r="CQ474" s="13">
        <f t="shared" si="1089"/>
        <v>0</v>
      </c>
      <c r="CR474" s="13">
        <f t="shared" si="1090"/>
        <v>0</v>
      </c>
      <c r="CS474" s="13">
        <f t="shared" si="1091"/>
        <v>0</v>
      </c>
      <c r="CT474" s="13">
        <f t="shared" si="1092"/>
        <v>0</v>
      </c>
      <c r="CU474" s="13">
        <f t="shared" si="1093"/>
        <v>0</v>
      </c>
      <c r="CV474" s="13">
        <f t="shared" si="1094"/>
        <v>0</v>
      </c>
      <c r="CW474" s="13">
        <f t="shared" si="1095"/>
        <v>0</v>
      </c>
      <c r="CX474" s="13">
        <f t="shared" si="1096"/>
        <v>0</v>
      </c>
      <c r="CY474" s="13">
        <f t="shared" si="1097"/>
        <v>0</v>
      </c>
      <c r="CZ474" s="13">
        <f t="shared" si="1098"/>
        <v>0</v>
      </c>
      <c r="DA474" s="13">
        <f t="shared" si="1099"/>
        <v>0</v>
      </c>
      <c r="DB474" s="13"/>
      <c r="DC474" s="13"/>
      <c r="DD474" s="13"/>
      <c r="DE474" s="13"/>
      <c r="DF474" s="13"/>
      <c r="DG474" s="13"/>
      <c r="DH474" s="13"/>
      <c r="DI474" s="13"/>
      <c r="DJ474" s="13"/>
      <c r="DK474" s="13"/>
      <c r="DL474" s="13"/>
      <c r="DM474" s="13"/>
      <c r="DN474" s="13"/>
      <c r="DO474" s="13"/>
      <c r="DP474" s="13"/>
      <c r="DQ474" s="13"/>
      <c r="DR474" s="13"/>
      <c r="DS474" s="13"/>
      <c r="DT474" s="13"/>
      <c r="DU474" s="13"/>
      <c r="DV474" s="13"/>
      <c r="DW474" s="13"/>
      <c r="DX474" s="13"/>
      <c r="DY474" s="13"/>
      <c r="DZ474" s="13"/>
      <c r="EA474" s="13"/>
      <c r="EB474" s="13"/>
      <c r="EC474" s="13"/>
      <c r="ED474" s="13"/>
      <c r="EE474" s="13"/>
      <c r="EF474" s="13"/>
      <c r="EG474" s="13"/>
      <c r="EH474" s="13"/>
      <c r="EI474" s="13"/>
      <c r="EJ474" s="13"/>
      <c r="EK474" s="13"/>
      <c r="EL474" s="13"/>
      <c r="EM474" s="13"/>
      <c r="EN474" s="13"/>
      <c r="EO474" s="13"/>
      <c r="EP474" s="13"/>
      <c r="EQ474" s="13"/>
      <c r="ER474" s="13"/>
      <c r="ES474" s="13"/>
      <c r="ET474" s="13"/>
      <c r="EU474" s="13"/>
      <c r="EV474" s="13"/>
      <c r="EW474" s="13"/>
      <c r="EX474" s="13"/>
      <c r="EY474" s="13"/>
      <c r="EZ474" s="13"/>
      <c r="FA474" s="13"/>
      <c r="FB474" s="13"/>
      <c r="FC474" s="13"/>
      <c r="FD474" s="13"/>
      <c r="FE474" s="13"/>
      <c r="FF474" s="13"/>
      <c r="FG474" s="13"/>
      <c r="FH474" s="13"/>
      <c r="FI474" s="13"/>
      <c r="FJ474" s="13"/>
      <c r="FK474" s="13"/>
      <c r="FL474" s="13"/>
      <c r="FM474" s="13"/>
      <c r="FN474" s="13"/>
      <c r="FO474" s="13"/>
      <c r="FP474" s="13"/>
      <c r="FQ474" s="13"/>
      <c r="FR474" s="13"/>
      <c r="FS474" s="13"/>
      <c r="FT474" s="13"/>
      <c r="FU474" s="13"/>
      <c r="FV474" s="13"/>
      <c r="FW474" s="13"/>
      <c r="FX474" s="13"/>
      <c r="FY474" s="13"/>
      <c r="FZ474" s="13"/>
      <c r="GA474" s="13"/>
      <c r="GB474" s="13"/>
      <c r="GC474" s="13"/>
      <c r="GD474" s="13"/>
      <c r="GE474" s="13"/>
      <c r="GF474" s="13"/>
      <c r="GG474" s="13"/>
      <c r="GH474" s="30">
        <f t="shared" si="1100"/>
        <v>1</v>
      </c>
    </row>
    <row r="475" spans="1:190">
      <c r="A475" s="2">
        <f>'database including 834 studies'!A475</f>
        <v>474</v>
      </c>
      <c r="B475" s="2">
        <f>'database including 834 studies'!J475</f>
        <v>1</v>
      </c>
      <c r="C475" s="2">
        <f>'database including 834 studies'!K475</f>
        <v>2</v>
      </c>
      <c r="D475" s="2">
        <f>'database including 834 studies'!L475</f>
        <v>0</v>
      </c>
      <c r="E475" s="2">
        <f>'database including 834 studies'!M475</f>
        <v>1</v>
      </c>
      <c r="F475" s="2">
        <f>'database including 834 studies'!N475</f>
        <v>1</v>
      </c>
      <c r="G475" s="2">
        <f>'database including 834 studies'!O475</f>
        <v>0</v>
      </c>
      <c r="H475" s="2">
        <f>'database including 834 studies'!P475</f>
        <v>0</v>
      </c>
      <c r="I475" s="2">
        <f>'database including 834 studies'!Q475</f>
        <v>0</v>
      </c>
      <c r="J475" s="2">
        <f>'database including 834 studies'!R475</f>
        <v>2017</v>
      </c>
      <c r="V475" s="13">
        <f t="shared" si="1016"/>
        <v>0</v>
      </c>
      <c r="W475" s="13">
        <f t="shared" si="1017"/>
        <v>0</v>
      </c>
      <c r="X475" s="13">
        <f t="shared" si="1018"/>
        <v>0</v>
      </c>
      <c r="Y475" s="13">
        <f t="shared" si="1019"/>
        <v>0</v>
      </c>
      <c r="Z475" s="13">
        <f t="shared" si="1020"/>
        <v>0</v>
      </c>
      <c r="AA475" s="13">
        <f t="shared" si="1021"/>
        <v>0</v>
      </c>
      <c r="AB475" s="13">
        <f t="shared" si="1022"/>
        <v>0</v>
      </c>
      <c r="AC475" s="13">
        <f t="shared" si="1023"/>
        <v>0</v>
      </c>
      <c r="AD475" s="13">
        <f t="shared" si="1024"/>
        <v>0</v>
      </c>
      <c r="AE475" s="13">
        <f t="shared" si="1025"/>
        <v>0</v>
      </c>
      <c r="AF475" s="13">
        <f t="shared" si="1026"/>
        <v>0</v>
      </c>
      <c r="AG475" s="13">
        <f t="shared" si="1027"/>
        <v>0</v>
      </c>
      <c r="AH475" s="13">
        <f t="shared" si="1028"/>
        <v>0</v>
      </c>
      <c r="AI475" s="13">
        <f t="shared" si="1029"/>
        <v>0</v>
      </c>
      <c r="AJ475" s="13">
        <f t="shared" si="1030"/>
        <v>0</v>
      </c>
      <c r="AK475" s="13">
        <f t="shared" si="1031"/>
        <v>0</v>
      </c>
      <c r="AL475" s="13">
        <f t="shared" si="1032"/>
        <v>0</v>
      </c>
      <c r="AM475" s="13">
        <f t="shared" si="1033"/>
        <v>0</v>
      </c>
      <c r="AN475" s="13">
        <f t="shared" si="1034"/>
        <v>0</v>
      </c>
      <c r="AO475" s="13">
        <f t="shared" si="1035"/>
        <v>0</v>
      </c>
      <c r="AP475" s="13">
        <f t="shared" si="1036"/>
        <v>0</v>
      </c>
      <c r="AQ475" s="13">
        <f t="shared" si="1037"/>
        <v>0</v>
      </c>
      <c r="AR475" s="13">
        <f t="shared" si="1038"/>
        <v>0</v>
      </c>
      <c r="AS475" s="13">
        <f t="shared" si="1039"/>
        <v>0</v>
      </c>
      <c r="AT475" s="13">
        <f t="shared" si="1040"/>
        <v>0</v>
      </c>
      <c r="AU475" s="13">
        <f t="shared" si="1041"/>
        <v>0</v>
      </c>
      <c r="AV475" s="13">
        <f t="shared" si="1042"/>
        <v>0</v>
      </c>
      <c r="AW475" s="13">
        <f t="shared" si="1043"/>
        <v>0</v>
      </c>
      <c r="AX475" s="13">
        <f t="shared" si="1044"/>
        <v>0</v>
      </c>
      <c r="AY475" s="13">
        <f t="shared" si="1045"/>
        <v>0</v>
      </c>
      <c r="AZ475" s="13">
        <f t="shared" si="1046"/>
        <v>1</v>
      </c>
      <c r="BA475" s="13">
        <f t="shared" si="1047"/>
        <v>0</v>
      </c>
      <c r="BB475" s="13">
        <f t="shared" si="1048"/>
        <v>0</v>
      </c>
      <c r="BC475" s="13">
        <f t="shared" si="1049"/>
        <v>0</v>
      </c>
      <c r="BD475" s="13">
        <f t="shared" si="1050"/>
        <v>0</v>
      </c>
      <c r="BE475" s="13">
        <f t="shared" si="1051"/>
        <v>0</v>
      </c>
      <c r="BF475" s="13">
        <f t="shared" si="1052"/>
        <v>0</v>
      </c>
      <c r="BG475" s="13">
        <f t="shared" si="1053"/>
        <v>0</v>
      </c>
      <c r="BH475" s="13">
        <f t="shared" si="1054"/>
        <v>0</v>
      </c>
      <c r="BI475" s="13">
        <f t="shared" si="1055"/>
        <v>0</v>
      </c>
      <c r="BJ475" s="13">
        <f t="shared" si="1056"/>
        <v>0</v>
      </c>
      <c r="BK475" s="13">
        <f t="shared" si="1057"/>
        <v>0</v>
      </c>
      <c r="BL475" s="13">
        <f t="shared" si="1058"/>
        <v>0</v>
      </c>
      <c r="BM475" s="13">
        <f t="shared" si="1059"/>
        <v>0</v>
      </c>
      <c r="BN475" s="13">
        <f t="shared" si="1060"/>
        <v>0</v>
      </c>
      <c r="BO475" s="13">
        <f t="shared" si="1061"/>
        <v>0</v>
      </c>
      <c r="BP475" s="13">
        <f t="shared" si="1062"/>
        <v>0</v>
      </c>
      <c r="BQ475" s="13">
        <f t="shared" si="1063"/>
        <v>0</v>
      </c>
      <c r="BR475" s="13">
        <f t="shared" si="1064"/>
        <v>0</v>
      </c>
      <c r="BS475" s="13">
        <f t="shared" si="1065"/>
        <v>0</v>
      </c>
      <c r="BT475" s="13">
        <f t="shared" si="1066"/>
        <v>0</v>
      </c>
      <c r="BU475" s="13">
        <f t="shared" si="1067"/>
        <v>0</v>
      </c>
      <c r="BV475" s="13">
        <f t="shared" si="1068"/>
        <v>0</v>
      </c>
      <c r="BW475" s="13">
        <f t="shared" si="1069"/>
        <v>0</v>
      </c>
      <c r="BX475" s="13">
        <f t="shared" si="1070"/>
        <v>0</v>
      </c>
      <c r="BY475" s="13">
        <f t="shared" si="1071"/>
        <v>0</v>
      </c>
      <c r="BZ475" s="13">
        <f t="shared" si="1072"/>
        <v>0</v>
      </c>
      <c r="CA475" s="13">
        <f t="shared" si="1073"/>
        <v>0</v>
      </c>
      <c r="CB475" s="13">
        <f t="shared" si="1074"/>
        <v>0</v>
      </c>
      <c r="CC475" s="13">
        <f t="shared" si="1075"/>
        <v>0</v>
      </c>
      <c r="CD475" s="13">
        <f t="shared" si="1076"/>
        <v>0</v>
      </c>
      <c r="CE475" s="13">
        <f t="shared" si="1077"/>
        <v>0</v>
      </c>
      <c r="CF475" s="13">
        <f t="shared" si="1078"/>
        <v>0</v>
      </c>
      <c r="CG475" s="13">
        <f t="shared" si="1079"/>
        <v>0</v>
      </c>
      <c r="CH475" s="13">
        <f t="shared" si="1080"/>
        <v>0</v>
      </c>
      <c r="CI475" s="13">
        <f t="shared" si="1081"/>
        <v>0</v>
      </c>
      <c r="CJ475" s="13">
        <f t="shared" si="1082"/>
        <v>0</v>
      </c>
      <c r="CK475" s="13">
        <f t="shared" si="1083"/>
        <v>0</v>
      </c>
      <c r="CL475" s="13">
        <f t="shared" si="1084"/>
        <v>0</v>
      </c>
      <c r="CM475" s="13">
        <f t="shared" si="1085"/>
        <v>0</v>
      </c>
      <c r="CN475" s="13">
        <f t="shared" si="1086"/>
        <v>0</v>
      </c>
      <c r="CO475" s="13">
        <f t="shared" si="1087"/>
        <v>0</v>
      </c>
      <c r="CP475" s="13">
        <f t="shared" si="1088"/>
        <v>0</v>
      </c>
      <c r="CQ475" s="13">
        <f t="shared" si="1089"/>
        <v>0</v>
      </c>
      <c r="CR475" s="13">
        <f t="shared" si="1090"/>
        <v>0</v>
      </c>
      <c r="CS475" s="13">
        <f t="shared" si="1091"/>
        <v>0</v>
      </c>
      <c r="CT475" s="13">
        <f t="shared" si="1092"/>
        <v>0</v>
      </c>
      <c r="CU475" s="13">
        <f t="shared" si="1093"/>
        <v>0</v>
      </c>
      <c r="CV475" s="13">
        <f t="shared" si="1094"/>
        <v>0</v>
      </c>
      <c r="CW475" s="13">
        <f t="shared" si="1095"/>
        <v>0</v>
      </c>
      <c r="CX475" s="13">
        <f t="shared" si="1096"/>
        <v>0</v>
      </c>
      <c r="CY475" s="13">
        <f t="shared" si="1097"/>
        <v>0</v>
      </c>
      <c r="CZ475" s="13">
        <f t="shared" si="1098"/>
        <v>0</v>
      </c>
      <c r="DA475" s="13">
        <f t="shared" si="1099"/>
        <v>0</v>
      </c>
      <c r="DB475" s="13"/>
      <c r="DC475" s="13"/>
      <c r="DD475" s="13"/>
      <c r="DE475" s="13"/>
      <c r="DF475" s="13"/>
      <c r="DG475" s="13"/>
      <c r="DH475" s="13"/>
      <c r="DI475" s="13"/>
      <c r="DJ475" s="13"/>
      <c r="DK475" s="13"/>
      <c r="DL475" s="13"/>
      <c r="DM475" s="13"/>
      <c r="DN475" s="13"/>
      <c r="DO475" s="13"/>
      <c r="DP475" s="13"/>
      <c r="DQ475" s="13"/>
      <c r="DR475" s="13"/>
      <c r="DS475" s="13"/>
      <c r="DT475" s="13"/>
      <c r="DU475" s="13"/>
      <c r="DV475" s="13"/>
      <c r="DW475" s="13"/>
      <c r="DX475" s="13"/>
      <c r="DY475" s="13"/>
      <c r="DZ475" s="13"/>
      <c r="EA475" s="13"/>
      <c r="EB475" s="13"/>
      <c r="EC475" s="13"/>
      <c r="ED475" s="13"/>
      <c r="EE475" s="13"/>
      <c r="EF475" s="13"/>
      <c r="EG475" s="13"/>
      <c r="EH475" s="13"/>
      <c r="EI475" s="13"/>
      <c r="EJ475" s="13"/>
      <c r="EK475" s="13"/>
      <c r="EL475" s="13"/>
      <c r="EM475" s="13"/>
      <c r="EN475" s="13"/>
      <c r="EO475" s="13"/>
      <c r="EP475" s="13"/>
      <c r="EQ475" s="13"/>
      <c r="ER475" s="13"/>
      <c r="ES475" s="13"/>
      <c r="ET475" s="13"/>
      <c r="EU475" s="13"/>
      <c r="EV475" s="13"/>
      <c r="EW475" s="13"/>
      <c r="EX475" s="13"/>
      <c r="EY475" s="13"/>
      <c r="EZ475" s="13"/>
      <c r="FA475" s="13"/>
      <c r="FB475" s="13"/>
      <c r="FC475" s="13"/>
      <c r="FD475" s="13"/>
      <c r="FE475" s="13"/>
      <c r="FF475" s="13"/>
      <c r="FG475" s="13"/>
      <c r="FH475" s="13"/>
      <c r="FI475" s="13"/>
      <c r="FJ475" s="13"/>
      <c r="FK475" s="13"/>
      <c r="FL475" s="13"/>
      <c r="FM475" s="13"/>
      <c r="FN475" s="13"/>
      <c r="FO475" s="13"/>
      <c r="FP475" s="13"/>
      <c r="FQ475" s="13"/>
      <c r="FR475" s="13"/>
      <c r="FS475" s="13"/>
      <c r="FT475" s="13"/>
      <c r="FU475" s="13"/>
      <c r="FV475" s="13"/>
      <c r="FW475" s="13"/>
      <c r="FX475" s="13"/>
      <c r="FY475" s="13"/>
      <c r="FZ475" s="13"/>
      <c r="GA475" s="13"/>
      <c r="GB475" s="13"/>
      <c r="GC475" s="13"/>
      <c r="GD475" s="13"/>
      <c r="GE475" s="13"/>
      <c r="GF475" s="13"/>
      <c r="GG475" s="13"/>
      <c r="GH475" s="30">
        <f t="shared" si="1100"/>
        <v>1</v>
      </c>
    </row>
    <row r="476" spans="1:190">
      <c r="A476" s="2">
        <f>'database including 834 studies'!A476</f>
        <v>475</v>
      </c>
      <c r="B476" s="2">
        <f>'database including 834 studies'!J476</f>
        <v>1</v>
      </c>
      <c r="C476" s="2">
        <f>'database including 834 studies'!K476</f>
        <v>1</v>
      </c>
      <c r="D476" s="2">
        <f>'database including 834 studies'!L476</f>
        <v>1</v>
      </c>
      <c r="E476" s="2">
        <f>'database including 834 studies'!M476</f>
        <v>0</v>
      </c>
      <c r="F476" s="2">
        <f>'database including 834 studies'!N476</f>
        <v>0</v>
      </c>
      <c r="G476" s="2">
        <f>'database including 834 studies'!O476</f>
        <v>0</v>
      </c>
      <c r="H476" s="2">
        <f>'database including 834 studies'!P476</f>
        <v>0</v>
      </c>
      <c r="I476" s="2">
        <f>'database including 834 studies'!Q476</f>
        <v>0</v>
      </c>
      <c r="J476" s="2">
        <f>'database including 834 studies'!R476</f>
        <v>2019</v>
      </c>
      <c r="V476" s="13">
        <f t="shared" si="1016"/>
        <v>0</v>
      </c>
      <c r="W476" s="13">
        <f t="shared" si="1017"/>
        <v>0</v>
      </c>
      <c r="X476" s="13">
        <f t="shared" si="1018"/>
        <v>0</v>
      </c>
      <c r="Y476" s="13">
        <f t="shared" si="1019"/>
        <v>0</v>
      </c>
      <c r="Z476" s="13">
        <f t="shared" si="1020"/>
        <v>0</v>
      </c>
      <c r="AA476" s="13">
        <f t="shared" si="1021"/>
        <v>0</v>
      </c>
      <c r="AB476" s="13">
        <f t="shared" si="1022"/>
        <v>0</v>
      </c>
      <c r="AC476" s="13">
        <f t="shared" si="1023"/>
        <v>0</v>
      </c>
      <c r="AD476" s="13">
        <f t="shared" si="1024"/>
        <v>0</v>
      </c>
      <c r="AE476" s="13">
        <f t="shared" si="1025"/>
        <v>0</v>
      </c>
      <c r="AF476" s="13">
        <f t="shared" si="1026"/>
        <v>0</v>
      </c>
      <c r="AG476" s="13">
        <f t="shared" si="1027"/>
        <v>0</v>
      </c>
      <c r="AH476" s="13">
        <f t="shared" si="1028"/>
        <v>0</v>
      </c>
      <c r="AI476" s="13">
        <f t="shared" si="1029"/>
        <v>0</v>
      </c>
      <c r="AJ476" s="13">
        <f t="shared" si="1030"/>
        <v>0</v>
      </c>
      <c r="AK476" s="13">
        <f t="shared" si="1031"/>
        <v>0</v>
      </c>
      <c r="AL476" s="13">
        <f t="shared" si="1032"/>
        <v>0</v>
      </c>
      <c r="AM476" s="13">
        <f t="shared" si="1033"/>
        <v>0</v>
      </c>
      <c r="AN476" s="13">
        <f t="shared" si="1034"/>
        <v>0</v>
      </c>
      <c r="AO476" s="13">
        <f t="shared" si="1035"/>
        <v>0</v>
      </c>
      <c r="AP476" s="13">
        <f t="shared" si="1036"/>
        <v>1</v>
      </c>
      <c r="AQ476" s="13">
        <f t="shared" si="1037"/>
        <v>0</v>
      </c>
      <c r="AR476" s="13">
        <f t="shared" si="1038"/>
        <v>0</v>
      </c>
      <c r="AS476" s="13">
        <f t="shared" si="1039"/>
        <v>0</v>
      </c>
      <c r="AT476" s="13">
        <f t="shared" si="1040"/>
        <v>0</v>
      </c>
      <c r="AU476" s="13">
        <f t="shared" si="1041"/>
        <v>0</v>
      </c>
      <c r="AV476" s="13">
        <f t="shared" si="1042"/>
        <v>0</v>
      </c>
      <c r="AW476" s="13">
        <f t="shared" si="1043"/>
        <v>0</v>
      </c>
      <c r="AX476" s="13">
        <f t="shared" si="1044"/>
        <v>0</v>
      </c>
      <c r="AY476" s="13">
        <f t="shared" si="1045"/>
        <v>0</v>
      </c>
      <c r="AZ476" s="13">
        <f t="shared" si="1046"/>
        <v>0</v>
      </c>
      <c r="BA476" s="13">
        <f t="shared" si="1047"/>
        <v>0</v>
      </c>
      <c r="BB476" s="13">
        <f t="shared" si="1048"/>
        <v>0</v>
      </c>
      <c r="BC476" s="13">
        <f t="shared" si="1049"/>
        <v>0</v>
      </c>
      <c r="BD476" s="13">
        <f t="shared" si="1050"/>
        <v>0</v>
      </c>
      <c r="BE476" s="13">
        <f t="shared" si="1051"/>
        <v>0</v>
      </c>
      <c r="BF476" s="13">
        <f t="shared" si="1052"/>
        <v>0</v>
      </c>
      <c r="BG476" s="13">
        <f t="shared" si="1053"/>
        <v>0</v>
      </c>
      <c r="BH476" s="13">
        <f t="shared" si="1054"/>
        <v>0</v>
      </c>
      <c r="BI476" s="13">
        <f t="shared" si="1055"/>
        <v>0</v>
      </c>
      <c r="BJ476" s="13">
        <f t="shared" si="1056"/>
        <v>0</v>
      </c>
      <c r="BK476" s="13">
        <f t="shared" si="1057"/>
        <v>0</v>
      </c>
      <c r="BL476" s="13">
        <f t="shared" si="1058"/>
        <v>0</v>
      </c>
      <c r="BM476" s="13">
        <f t="shared" si="1059"/>
        <v>0</v>
      </c>
      <c r="BN476" s="13">
        <f t="shared" si="1060"/>
        <v>0</v>
      </c>
      <c r="BO476" s="13">
        <f t="shared" si="1061"/>
        <v>0</v>
      </c>
      <c r="BP476" s="13">
        <f t="shared" si="1062"/>
        <v>0</v>
      </c>
      <c r="BQ476" s="13">
        <f t="shared" si="1063"/>
        <v>0</v>
      </c>
      <c r="BR476" s="13">
        <f t="shared" si="1064"/>
        <v>0</v>
      </c>
      <c r="BS476" s="13">
        <f t="shared" si="1065"/>
        <v>0</v>
      </c>
      <c r="BT476" s="13">
        <f t="shared" si="1066"/>
        <v>0</v>
      </c>
      <c r="BU476" s="13">
        <f t="shared" si="1067"/>
        <v>0</v>
      </c>
      <c r="BV476" s="13">
        <f t="shared" si="1068"/>
        <v>0</v>
      </c>
      <c r="BW476" s="13">
        <f t="shared" si="1069"/>
        <v>0</v>
      </c>
      <c r="BX476" s="13">
        <f t="shared" si="1070"/>
        <v>0</v>
      </c>
      <c r="BY476" s="13">
        <f t="shared" si="1071"/>
        <v>0</v>
      </c>
      <c r="BZ476" s="13">
        <f t="shared" si="1072"/>
        <v>0</v>
      </c>
      <c r="CA476" s="13">
        <f t="shared" si="1073"/>
        <v>0</v>
      </c>
      <c r="CB476" s="13">
        <f t="shared" si="1074"/>
        <v>0</v>
      </c>
      <c r="CC476" s="13">
        <f t="shared" si="1075"/>
        <v>0</v>
      </c>
      <c r="CD476" s="13">
        <f t="shared" si="1076"/>
        <v>0</v>
      </c>
      <c r="CE476" s="13">
        <f t="shared" si="1077"/>
        <v>0</v>
      </c>
      <c r="CF476" s="13">
        <f t="shared" si="1078"/>
        <v>0</v>
      </c>
      <c r="CG476" s="13">
        <f t="shared" si="1079"/>
        <v>0</v>
      </c>
      <c r="CH476" s="13">
        <f t="shared" si="1080"/>
        <v>0</v>
      </c>
      <c r="CI476" s="13">
        <f t="shared" si="1081"/>
        <v>0</v>
      </c>
      <c r="CJ476" s="13">
        <f t="shared" si="1082"/>
        <v>0</v>
      </c>
      <c r="CK476" s="13">
        <f t="shared" si="1083"/>
        <v>0</v>
      </c>
      <c r="CL476" s="13">
        <f t="shared" si="1084"/>
        <v>0</v>
      </c>
      <c r="CM476" s="13">
        <f t="shared" si="1085"/>
        <v>0</v>
      </c>
      <c r="CN476" s="13">
        <f t="shared" si="1086"/>
        <v>0</v>
      </c>
      <c r="CO476" s="13">
        <f t="shared" si="1087"/>
        <v>0</v>
      </c>
      <c r="CP476" s="13">
        <f t="shared" si="1088"/>
        <v>0</v>
      </c>
      <c r="CQ476" s="13">
        <f t="shared" si="1089"/>
        <v>0</v>
      </c>
      <c r="CR476" s="13">
        <f t="shared" si="1090"/>
        <v>0</v>
      </c>
      <c r="CS476" s="13">
        <f t="shared" si="1091"/>
        <v>0</v>
      </c>
      <c r="CT476" s="13">
        <f t="shared" si="1092"/>
        <v>0</v>
      </c>
      <c r="CU476" s="13">
        <f t="shared" si="1093"/>
        <v>0</v>
      </c>
      <c r="CV476" s="13">
        <f t="shared" si="1094"/>
        <v>0</v>
      </c>
      <c r="CW476" s="13">
        <f t="shared" si="1095"/>
        <v>0</v>
      </c>
      <c r="CX476" s="13">
        <f t="shared" si="1096"/>
        <v>0</v>
      </c>
      <c r="CY476" s="13">
        <f t="shared" si="1097"/>
        <v>0</v>
      </c>
      <c r="CZ476" s="13">
        <f t="shared" si="1098"/>
        <v>0</v>
      </c>
      <c r="DA476" s="13">
        <f t="shared" si="1099"/>
        <v>0</v>
      </c>
      <c r="DB476" s="13"/>
      <c r="DC476" s="13"/>
      <c r="DD476" s="13"/>
      <c r="DE476" s="13"/>
      <c r="DF476" s="13"/>
      <c r="DG476" s="13"/>
      <c r="DH476" s="13"/>
      <c r="DI476" s="13"/>
      <c r="DJ476" s="13"/>
      <c r="DK476" s="13"/>
      <c r="DL476" s="13"/>
      <c r="DM476" s="13"/>
      <c r="DN476" s="13"/>
      <c r="DO476" s="13"/>
      <c r="DP476" s="13"/>
      <c r="DQ476" s="13"/>
      <c r="DR476" s="13"/>
      <c r="DS476" s="13"/>
      <c r="DT476" s="13"/>
      <c r="DU476" s="13"/>
      <c r="DV476" s="13"/>
      <c r="DW476" s="13"/>
      <c r="DX476" s="13"/>
      <c r="DY476" s="13"/>
      <c r="DZ476" s="13"/>
      <c r="EA476" s="13"/>
      <c r="EB476" s="13"/>
      <c r="EC476" s="13"/>
      <c r="ED476" s="13"/>
      <c r="EE476" s="13"/>
      <c r="EF476" s="13"/>
      <c r="EG476" s="13"/>
      <c r="EH476" s="13"/>
      <c r="EI476" s="13"/>
      <c r="EJ476" s="13"/>
      <c r="EK476" s="13"/>
      <c r="EL476" s="13"/>
      <c r="EM476" s="13"/>
      <c r="EN476" s="13"/>
      <c r="EO476" s="13"/>
      <c r="EP476" s="13"/>
      <c r="EQ476" s="13"/>
      <c r="ER476" s="13"/>
      <c r="ES476" s="13"/>
      <c r="ET476" s="13"/>
      <c r="EU476" s="13"/>
      <c r="EV476" s="13"/>
      <c r="EW476" s="13"/>
      <c r="EX476" s="13"/>
      <c r="EY476" s="13"/>
      <c r="EZ476" s="13"/>
      <c r="FA476" s="13"/>
      <c r="FB476" s="13"/>
      <c r="FC476" s="13"/>
      <c r="FD476" s="13"/>
      <c r="FE476" s="13"/>
      <c r="FF476" s="13"/>
      <c r="FG476" s="13"/>
      <c r="FH476" s="13"/>
      <c r="FI476" s="13"/>
      <c r="FJ476" s="13"/>
      <c r="FK476" s="13"/>
      <c r="FL476" s="13"/>
      <c r="FM476" s="13"/>
      <c r="FN476" s="13"/>
      <c r="FO476" s="13"/>
      <c r="FP476" s="13"/>
      <c r="FQ476" s="13"/>
      <c r="FR476" s="13"/>
      <c r="FS476" s="13"/>
      <c r="FT476" s="13"/>
      <c r="FU476" s="13"/>
      <c r="FV476" s="13"/>
      <c r="FW476" s="13"/>
      <c r="FX476" s="13"/>
      <c r="FY476" s="13"/>
      <c r="FZ476" s="13"/>
      <c r="GA476" s="13"/>
      <c r="GB476" s="13"/>
      <c r="GC476" s="13"/>
      <c r="GD476" s="13"/>
      <c r="GE476" s="13"/>
      <c r="GF476" s="13"/>
      <c r="GG476" s="13"/>
      <c r="GH476" s="30">
        <f t="shared" si="1100"/>
        <v>1</v>
      </c>
    </row>
    <row r="477" spans="1:190">
      <c r="A477" s="2">
        <f>'database including 834 studies'!A477</f>
        <v>476</v>
      </c>
      <c r="B477" s="2">
        <f>'database including 834 studies'!J477</f>
        <v>1</v>
      </c>
      <c r="C477" s="2">
        <f>'database including 834 studies'!K477</f>
        <v>1</v>
      </c>
      <c r="D477" s="2">
        <f>'database including 834 studies'!L477</f>
        <v>0</v>
      </c>
      <c r="E477" s="2">
        <f>'database including 834 studies'!M477</f>
        <v>0</v>
      </c>
      <c r="F477" s="2">
        <f>'database including 834 studies'!N477</f>
        <v>1</v>
      </c>
      <c r="G477" s="2">
        <f>'database including 834 studies'!O477</f>
        <v>0</v>
      </c>
      <c r="H477" s="2">
        <f>'database including 834 studies'!P477</f>
        <v>0</v>
      </c>
      <c r="I477" s="2">
        <f>'database including 834 studies'!Q477</f>
        <v>0</v>
      </c>
      <c r="J477" s="2">
        <f>'database including 834 studies'!R477</f>
        <v>2022</v>
      </c>
      <c r="V477" s="13">
        <f t="shared" si="1016"/>
        <v>0</v>
      </c>
      <c r="W477" s="13">
        <f t="shared" si="1017"/>
        <v>0</v>
      </c>
      <c r="X477" s="13">
        <f t="shared" si="1018"/>
        <v>0</v>
      </c>
      <c r="Y477" s="13">
        <f t="shared" si="1019"/>
        <v>0</v>
      </c>
      <c r="Z477" s="13">
        <f t="shared" si="1020"/>
        <v>0</v>
      </c>
      <c r="AA477" s="13">
        <f t="shared" si="1021"/>
        <v>0</v>
      </c>
      <c r="AB477" s="13">
        <f t="shared" si="1022"/>
        <v>0</v>
      </c>
      <c r="AC477" s="13">
        <f t="shared" si="1023"/>
        <v>0</v>
      </c>
      <c r="AD477" s="13">
        <f t="shared" si="1024"/>
        <v>0</v>
      </c>
      <c r="AE477" s="13">
        <f t="shared" si="1025"/>
        <v>0</v>
      </c>
      <c r="AF477" s="13">
        <f t="shared" si="1026"/>
        <v>0</v>
      </c>
      <c r="AG477" s="13">
        <f t="shared" si="1027"/>
        <v>0</v>
      </c>
      <c r="AH477" s="13">
        <f t="shared" si="1028"/>
        <v>0</v>
      </c>
      <c r="AI477" s="13">
        <f t="shared" si="1029"/>
        <v>0</v>
      </c>
      <c r="AJ477" s="13">
        <f t="shared" si="1030"/>
        <v>0</v>
      </c>
      <c r="AK477" s="13">
        <f t="shared" si="1031"/>
        <v>0</v>
      </c>
      <c r="AL477" s="13">
        <f t="shared" si="1032"/>
        <v>0</v>
      </c>
      <c r="AM477" s="13">
        <f t="shared" si="1033"/>
        <v>0</v>
      </c>
      <c r="AN477" s="13">
        <f t="shared" si="1034"/>
        <v>0</v>
      </c>
      <c r="AO477" s="13">
        <f t="shared" si="1035"/>
        <v>0</v>
      </c>
      <c r="AP477" s="13">
        <f t="shared" si="1036"/>
        <v>0</v>
      </c>
      <c r="AQ477" s="13">
        <f t="shared" si="1037"/>
        <v>0</v>
      </c>
      <c r="AR477" s="13">
        <f t="shared" si="1038"/>
        <v>0</v>
      </c>
      <c r="AS477" s="13">
        <f t="shared" si="1039"/>
        <v>1</v>
      </c>
      <c r="AT477" s="13">
        <f t="shared" si="1040"/>
        <v>0</v>
      </c>
      <c r="AU477" s="13">
        <f t="shared" si="1041"/>
        <v>0</v>
      </c>
      <c r="AV477" s="13">
        <f t="shared" si="1042"/>
        <v>0</v>
      </c>
      <c r="AW477" s="13">
        <f t="shared" si="1043"/>
        <v>0</v>
      </c>
      <c r="AX477" s="13">
        <f t="shared" si="1044"/>
        <v>0</v>
      </c>
      <c r="AY477" s="13">
        <f t="shared" si="1045"/>
        <v>0</v>
      </c>
      <c r="AZ477" s="13">
        <f t="shared" si="1046"/>
        <v>0</v>
      </c>
      <c r="BA477" s="13">
        <f t="shared" si="1047"/>
        <v>0</v>
      </c>
      <c r="BB477" s="13">
        <f t="shared" si="1048"/>
        <v>0</v>
      </c>
      <c r="BC477" s="13">
        <f t="shared" si="1049"/>
        <v>0</v>
      </c>
      <c r="BD477" s="13">
        <f t="shared" si="1050"/>
        <v>0</v>
      </c>
      <c r="BE477" s="13">
        <f t="shared" si="1051"/>
        <v>0</v>
      </c>
      <c r="BF477" s="13">
        <f t="shared" si="1052"/>
        <v>0</v>
      </c>
      <c r="BG477" s="13">
        <f t="shared" si="1053"/>
        <v>0</v>
      </c>
      <c r="BH477" s="13">
        <f t="shared" si="1054"/>
        <v>0</v>
      </c>
      <c r="BI477" s="13">
        <f t="shared" si="1055"/>
        <v>0</v>
      </c>
      <c r="BJ477" s="13">
        <f t="shared" si="1056"/>
        <v>0</v>
      </c>
      <c r="BK477" s="13">
        <f t="shared" si="1057"/>
        <v>0</v>
      </c>
      <c r="BL477" s="13">
        <f t="shared" si="1058"/>
        <v>0</v>
      </c>
      <c r="BM477" s="13">
        <f t="shared" si="1059"/>
        <v>0</v>
      </c>
      <c r="BN477" s="13">
        <f t="shared" si="1060"/>
        <v>0</v>
      </c>
      <c r="BO477" s="13">
        <f t="shared" si="1061"/>
        <v>0</v>
      </c>
      <c r="BP477" s="13">
        <f t="shared" si="1062"/>
        <v>0</v>
      </c>
      <c r="BQ477" s="13">
        <f t="shared" si="1063"/>
        <v>0</v>
      </c>
      <c r="BR477" s="13">
        <f t="shared" si="1064"/>
        <v>0</v>
      </c>
      <c r="BS477" s="13">
        <f t="shared" si="1065"/>
        <v>0</v>
      </c>
      <c r="BT477" s="13">
        <f t="shared" si="1066"/>
        <v>0</v>
      </c>
      <c r="BU477" s="13">
        <f t="shared" si="1067"/>
        <v>0</v>
      </c>
      <c r="BV477" s="13">
        <f t="shared" si="1068"/>
        <v>0</v>
      </c>
      <c r="BW477" s="13">
        <f t="shared" si="1069"/>
        <v>0</v>
      </c>
      <c r="BX477" s="13">
        <f t="shared" si="1070"/>
        <v>0</v>
      </c>
      <c r="BY477" s="13">
        <f t="shared" si="1071"/>
        <v>0</v>
      </c>
      <c r="BZ477" s="13">
        <f t="shared" si="1072"/>
        <v>0</v>
      </c>
      <c r="CA477" s="13">
        <f t="shared" si="1073"/>
        <v>0</v>
      </c>
      <c r="CB477" s="13">
        <f t="shared" si="1074"/>
        <v>0</v>
      </c>
      <c r="CC477" s="13">
        <f t="shared" si="1075"/>
        <v>0</v>
      </c>
      <c r="CD477" s="13">
        <f t="shared" si="1076"/>
        <v>0</v>
      </c>
      <c r="CE477" s="13">
        <f t="shared" si="1077"/>
        <v>0</v>
      </c>
      <c r="CF477" s="13">
        <f t="shared" si="1078"/>
        <v>0</v>
      </c>
      <c r="CG477" s="13">
        <f t="shared" si="1079"/>
        <v>0</v>
      </c>
      <c r="CH477" s="13">
        <f t="shared" si="1080"/>
        <v>0</v>
      </c>
      <c r="CI477" s="13">
        <f t="shared" si="1081"/>
        <v>0</v>
      </c>
      <c r="CJ477" s="13">
        <f t="shared" si="1082"/>
        <v>0</v>
      </c>
      <c r="CK477" s="13">
        <f t="shared" si="1083"/>
        <v>0</v>
      </c>
      <c r="CL477" s="13">
        <f t="shared" si="1084"/>
        <v>0</v>
      </c>
      <c r="CM477" s="13">
        <f t="shared" si="1085"/>
        <v>0</v>
      </c>
      <c r="CN477" s="13">
        <f t="shared" si="1086"/>
        <v>0</v>
      </c>
      <c r="CO477" s="13">
        <f t="shared" si="1087"/>
        <v>0</v>
      </c>
      <c r="CP477" s="13">
        <f t="shared" si="1088"/>
        <v>0</v>
      </c>
      <c r="CQ477" s="13">
        <f t="shared" si="1089"/>
        <v>0</v>
      </c>
      <c r="CR477" s="13">
        <f t="shared" si="1090"/>
        <v>0</v>
      </c>
      <c r="CS477" s="13">
        <f t="shared" si="1091"/>
        <v>0</v>
      </c>
      <c r="CT477" s="13">
        <f t="shared" si="1092"/>
        <v>0</v>
      </c>
      <c r="CU477" s="13">
        <f t="shared" si="1093"/>
        <v>0</v>
      </c>
      <c r="CV477" s="13">
        <f t="shared" si="1094"/>
        <v>0</v>
      </c>
      <c r="CW477" s="13">
        <f t="shared" si="1095"/>
        <v>0</v>
      </c>
      <c r="CX477" s="13">
        <f t="shared" si="1096"/>
        <v>0</v>
      </c>
      <c r="CY477" s="13">
        <f t="shared" si="1097"/>
        <v>0</v>
      </c>
      <c r="CZ477" s="13">
        <f t="shared" si="1098"/>
        <v>0</v>
      </c>
      <c r="DA477" s="13">
        <f t="shared" si="1099"/>
        <v>0</v>
      </c>
      <c r="DB477" s="13"/>
      <c r="DC477" s="13"/>
      <c r="DD477" s="13"/>
      <c r="DE477" s="13"/>
      <c r="DF477" s="13"/>
      <c r="DG477" s="13"/>
      <c r="DH477" s="13"/>
      <c r="DI477" s="13"/>
      <c r="DJ477" s="13"/>
      <c r="DK477" s="13"/>
      <c r="DL477" s="13"/>
      <c r="DM477" s="13"/>
      <c r="DN477" s="13"/>
      <c r="DO477" s="13"/>
      <c r="DP477" s="13"/>
      <c r="DQ477" s="13"/>
      <c r="DR477" s="13"/>
      <c r="DS477" s="13"/>
      <c r="DT477" s="13"/>
      <c r="DU477" s="13"/>
      <c r="DV477" s="13"/>
      <c r="DW477" s="13"/>
      <c r="DX477" s="13"/>
      <c r="DY477" s="13"/>
      <c r="DZ477" s="13"/>
      <c r="EA477" s="13"/>
      <c r="EB477" s="13"/>
      <c r="EC477" s="13"/>
      <c r="ED477" s="13"/>
      <c r="EE477" s="13"/>
      <c r="EF477" s="13"/>
      <c r="EG477" s="13"/>
      <c r="EH477" s="13"/>
      <c r="EI477" s="13"/>
      <c r="EJ477" s="13"/>
      <c r="EK477" s="13"/>
      <c r="EL477" s="13"/>
      <c r="EM477" s="13"/>
      <c r="EN477" s="13"/>
      <c r="EO477" s="13"/>
      <c r="EP477" s="13"/>
      <c r="EQ477" s="13"/>
      <c r="ER477" s="13"/>
      <c r="ES477" s="13"/>
      <c r="ET477" s="13"/>
      <c r="EU477" s="13"/>
      <c r="EV477" s="13"/>
      <c r="EW477" s="13"/>
      <c r="EX477" s="13"/>
      <c r="EY477" s="13"/>
      <c r="EZ477" s="13"/>
      <c r="FA477" s="13"/>
      <c r="FB477" s="13"/>
      <c r="FC477" s="13"/>
      <c r="FD477" s="13"/>
      <c r="FE477" s="13"/>
      <c r="FF477" s="13"/>
      <c r="FG477" s="13"/>
      <c r="FH477" s="13"/>
      <c r="FI477" s="13"/>
      <c r="FJ477" s="13"/>
      <c r="FK477" s="13"/>
      <c r="FL477" s="13"/>
      <c r="FM477" s="13"/>
      <c r="FN477" s="13"/>
      <c r="FO477" s="13"/>
      <c r="FP477" s="13"/>
      <c r="FQ477" s="13"/>
      <c r="FR477" s="13"/>
      <c r="FS477" s="13"/>
      <c r="FT477" s="13"/>
      <c r="FU477" s="13"/>
      <c r="FV477" s="13"/>
      <c r="FW477" s="13"/>
      <c r="FX477" s="13"/>
      <c r="FY477" s="13"/>
      <c r="FZ477" s="13"/>
      <c r="GA477" s="13"/>
      <c r="GB477" s="13"/>
      <c r="GC477" s="13"/>
      <c r="GD477" s="13"/>
      <c r="GE477" s="13"/>
      <c r="GF477" s="13"/>
      <c r="GG477" s="13"/>
      <c r="GH477" s="30">
        <f t="shared" si="1100"/>
        <v>1</v>
      </c>
    </row>
    <row r="478" spans="1:190">
      <c r="A478" s="2">
        <f>'database including 834 studies'!A478</f>
        <v>477</v>
      </c>
      <c r="B478" s="2">
        <f>'database including 834 studies'!J478</f>
        <v>1</v>
      </c>
      <c r="C478" s="2">
        <f>'database including 834 studies'!K478</f>
        <v>1</v>
      </c>
      <c r="D478" s="2">
        <f>'database including 834 studies'!L478</f>
        <v>0</v>
      </c>
      <c r="E478" s="2">
        <f>'database including 834 studies'!M478</f>
        <v>0</v>
      </c>
      <c r="F478" s="2">
        <f>'database including 834 studies'!N478</f>
        <v>0</v>
      </c>
      <c r="G478" s="2">
        <f>'database including 834 studies'!O478</f>
        <v>1</v>
      </c>
      <c r="H478" s="2">
        <f>'database including 834 studies'!P478</f>
        <v>0</v>
      </c>
      <c r="I478" s="2">
        <f>'database including 834 studies'!Q478</f>
        <v>0</v>
      </c>
      <c r="J478" s="2">
        <f>'database including 834 studies'!R478</f>
        <v>2022</v>
      </c>
      <c r="V478" s="13">
        <f t="shared" si="1016"/>
        <v>0</v>
      </c>
      <c r="W478" s="13">
        <f t="shared" si="1017"/>
        <v>0</v>
      </c>
      <c r="X478" s="13">
        <f t="shared" si="1018"/>
        <v>0</v>
      </c>
      <c r="Y478" s="13">
        <f t="shared" si="1019"/>
        <v>0</v>
      </c>
      <c r="Z478" s="13">
        <f t="shared" si="1020"/>
        <v>0</v>
      </c>
      <c r="AA478" s="13">
        <f t="shared" si="1021"/>
        <v>0</v>
      </c>
      <c r="AB478" s="13">
        <f t="shared" si="1022"/>
        <v>0</v>
      </c>
      <c r="AC478" s="13">
        <f t="shared" si="1023"/>
        <v>0</v>
      </c>
      <c r="AD478" s="13">
        <f t="shared" si="1024"/>
        <v>0</v>
      </c>
      <c r="AE478" s="13">
        <f t="shared" si="1025"/>
        <v>0</v>
      </c>
      <c r="AF478" s="13">
        <f t="shared" si="1026"/>
        <v>0</v>
      </c>
      <c r="AG478" s="13">
        <f t="shared" si="1027"/>
        <v>0</v>
      </c>
      <c r="AH478" s="13">
        <f t="shared" si="1028"/>
        <v>0</v>
      </c>
      <c r="AI478" s="13">
        <f t="shared" si="1029"/>
        <v>0</v>
      </c>
      <c r="AJ478" s="13">
        <f t="shared" si="1030"/>
        <v>0</v>
      </c>
      <c r="AK478" s="13">
        <f t="shared" si="1031"/>
        <v>0</v>
      </c>
      <c r="AL478" s="13">
        <f t="shared" si="1032"/>
        <v>0</v>
      </c>
      <c r="AM478" s="13">
        <f t="shared" si="1033"/>
        <v>0</v>
      </c>
      <c r="AN478" s="13">
        <f t="shared" si="1034"/>
        <v>0</v>
      </c>
      <c r="AO478" s="13">
        <f t="shared" si="1035"/>
        <v>0</v>
      </c>
      <c r="AP478" s="13">
        <f t="shared" si="1036"/>
        <v>0</v>
      </c>
      <c r="AQ478" s="13">
        <f t="shared" si="1037"/>
        <v>0</v>
      </c>
      <c r="AR478" s="13">
        <f t="shared" si="1038"/>
        <v>0</v>
      </c>
      <c r="AS478" s="13">
        <f t="shared" si="1039"/>
        <v>1</v>
      </c>
      <c r="AT478" s="13">
        <f t="shared" si="1040"/>
        <v>0</v>
      </c>
      <c r="AU478" s="13">
        <f t="shared" si="1041"/>
        <v>0</v>
      </c>
      <c r="AV478" s="13">
        <f t="shared" si="1042"/>
        <v>0</v>
      </c>
      <c r="AW478" s="13">
        <f t="shared" si="1043"/>
        <v>0</v>
      </c>
      <c r="AX478" s="13">
        <f t="shared" si="1044"/>
        <v>0</v>
      </c>
      <c r="AY478" s="13">
        <f t="shared" si="1045"/>
        <v>0</v>
      </c>
      <c r="AZ478" s="13">
        <f t="shared" si="1046"/>
        <v>0</v>
      </c>
      <c r="BA478" s="13">
        <f t="shared" si="1047"/>
        <v>0</v>
      </c>
      <c r="BB478" s="13">
        <f t="shared" si="1048"/>
        <v>0</v>
      </c>
      <c r="BC478" s="13">
        <f t="shared" si="1049"/>
        <v>0</v>
      </c>
      <c r="BD478" s="13">
        <f t="shared" si="1050"/>
        <v>0</v>
      </c>
      <c r="BE478" s="13">
        <f t="shared" si="1051"/>
        <v>0</v>
      </c>
      <c r="BF478" s="13">
        <f t="shared" si="1052"/>
        <v>0</v>
      </c>
      <c r="BG478" s="13">
        <f t="shared" si="1053"/>
        <v>0</v>
      </c>
      <c r="BH478" s="13">
        <f t="shared" si="1054"/>
        <v>0</v>
      </c>
      <c r="BI478" s="13">
        <f t="shared" si="1055"/>
        <v>0</v>
      </c>
      <c r="BJ478" s="13">
        <f t="shared" si="1056"/>
        <v>0</v>
      </c>
      <c r="BK478" s="13">
        <f t="shared" si="1057"/>
        <v>0</v>
      </c>
      <c r="BL478" s="13">
        <f t="shared" si="1058"/>
        <v>0</v>
      </c>
      <c r="BM478" s="13">
        <f t="shared" si="1059"/>
        <v>0</v>
      </c>
      <c r="BN478" s="13">
        <f t="shared" si="1060"/>
        <v>0</v>
      </c>
      <c r="BO478" s="13">
        <f t="shared" si="1061"/>
        <v>0</v>
      </c>
      <c r="BP478" s="13">
        <f t="shared" si="1062"/>
        <v>0</v>
      </c>
      <c r="BQ478" s="13">
        <f t="shared" si="1063"/>
        <v>0</v>
      </c>
      <c r="BR478" s="13">
        <f t="shared" si="1064"/>
        <v>0</v>
      </c>
      <c r="BS478" s="13">
        <f t="shared" si="1065"/>
        <v>0</v>
      </c>
      <c r="BT478" s="13">
        <f t="shared" si="1066"/>
        <v>0</v>
      </c>
      <c r="BU478" s="13">
        <f t="shared" si="1067"/>
        <v>0</v>
      </c>
      <c r="BV478" s="13">
        <f t="shared" si="1068"/>
        <v>0</v>
      </c>
      <c r="BW478" s="13">
        <f t="shared" si="1069"/>
        <v>0</v>
      </c>
      <c r="BX478" s="13">
        <f t="shared" si="1070"/>
        <v>0</v>
      </c>
      <c r="BY478" s="13">
        <f t="shared" si="1071"/>
        <v>0</v>
      </c>
      <c r="BZ478" s="13">
        <f t="shared" si="1072"/>
        <v>0</v>
      </c>
      <c r="CA478" s="13">
        <f t="shared" si="1073"/>
        <v>0</v>
      </c>
      <c r="CB478" s="13">
        <f t="shared" si="1074"/>
        <v>0</v>
      </c>
      <c r="CC478" s="13">
        <f t="shared" si="1075"/>
        <v>0</v>
      </c>
      <c r="CD478" s="13">
        <f t="shared" si="1076"/>
        <v>0</v>
      </c>
      <c r="CE478" s="13">
        <f t="shared" si="1077"/>
        <v>0</v>
      </c>
      <c r="CF478" s="13">
        <f t="shared" si="1078"/>
        <v>0</v>
      </c>
      <c r="CG478" s="13">
        <f t="shared" si="1079"/>
        <v>0</v>
      </c>
      <c r="CH478" s="13">
        <f t="shared" si="1080"/>
        <v>0</v>
      </c>
      <c r="CI478" s="13">
        <f t="shared" si="1081"/>
        <v>0</v>
      </c>
      <c r="CJ478" s="13">
        <f t="shared" si="1082"/>
        <v>0</v>
      </c>
      <c r="CK478" s="13">
        <f t="shared" si="1083"/>
        <v>0</v>
      </c>
      <c r="CL478" s="13">
        <f t="shared" si="1084"/>
        <v>0</v>
      </c>
      <c r="CM478" s="13">
        <f t="shared" si="1085"/>
        <v>0</v>
      </c>
      <c r="CN478" s="13">
        <f t="shared" si="1086"/>
        <v>0</v>
      </c>
      <c r="CO478" s="13">
        <f t="shared" si="1087"/>
        <v>0</v>
      </c>
      <c r="CP478" s="13">
        <f t="shared" si="1088"/>
        <v>0</v>
      </c>
      <c r="CQ478" s="13">
        <f t="shared" si="1089"/>
        <v>0</v>
      </c>
      <c r="CR478" s="13">
        <f t="shared" si="1090"/>
        <v>0</v>
      </c>
      <c r="CS478" s="13">
        <f t="shared" si="1091"/>
        <v>0</v>
      </c>
      <c r="CT478" s="13">
        <f t="shared" si="1092"/>
        <v>0</v>
      </c>
      <c r="CU478" s="13">
        <f t="shared" si="1093"/>
        <v>0</v>
      </c>
      <c r="CV478" s="13">
        <f t="shared" si="1094"/>
        <v>0</v>
      </c>
      <c r="CW478" s="13">
        <f t="shared" si="1095"/>
        <v>0</v>
      </c>
      <c r="CX478" s="13">
        <f t="shared" si="1096"/>
        <v>0</v>
      </c>
      <c r="CY478" s="13">
        <f t="shared" si="1097"/>
        <v>0</v>
      </c>
      <c r="CZ478" s="13">
        <f t="shared" si="1098"/>
        <v>0</v>
      </c>
      <c r="DA478" s="13">
        <f t="shared" si="1099"/>
        <v>0</v>
      </c>
      <c r="DB478" s="13"/>
      <c r="DC478" s="13"/>
      <c r="DD478" s="13"/>
      <c r="DE478" s="13"/>
      <c r="DF478" s="13"/>
      <c r="DG478" s="13"/>
      <c r="DH478" s="13"/>
      <c r="DI478" s="13"/>
      <c r="DJ478" s="13"/>
      <c r="DK478" s="13"/>
      <c r="DL478" s="13"/>
      <c r="DM478" s="13"/>
      <c r="DN478" s="13"/>
      <c r="DO478" s="13"/>
      <c r="DP478" s="13"/>
      <c r="DQ478" s="13"/>
      <c r="DR478" s="13"/>
      <c r="DS478" s="13"/>
      <c r="DT478" s="13"/>
      <c r="DU478" s="13"/>
      <c r="DV478" s="13"/>
      <c r="DW478" s="13"/>
      <c r="DX478" s="13"/>
      <c r="DY478" s="13"/>
      <c r="DZ478" s="13"/>
      <c r="EA478" s="13"/>
      <c r="EB478" s="13"/>
      <c r="EC478" s="13"/>
      <c r="ED478" s="13"/>
      <c r="EE478" s="13"/>
      <c r="EF478" s="13"/>
      <c r="EG478" s="13"/>
      <c r="EH478" s="13"/>
      <c r="EI478" s="13"/>
      <c r="EJ478" s="13"/>
      <c r="EK478" s="13"/>
      <c r="EL478" s="13"/>
      <c r="EM478" s="13"/>
      <c r="EN478" s="13"/>
      <c r="EO478" s="13"/>
      <c r="EP478" s="13"/>
      <c r="EQ478" s="13"/>
      <c r="ER478" s="13"/>
      <c r="ES478" s="13"/>
      <c r="ET478" s="13"/>
      <c r="EU478" s="13"/>
      <c r="EV478" s="13"/>
      <c r="EW478" s="13"/>
      <c r="EX478" s="13"/>
      <c r="EY478" s="13"/>
      <c r="EZ478" s="13"/>
      <c r="FA478" s="13"/>
      <c r="FB478" s="13"/>
      <c r="FC478" s="13"/>
      <c r="FD478" s="13"/>
      <c r="FE478" s="13"/>
      <c r="FF478" s="13"/>
      <c r="FG478" s="13"/>
      <c r="FH478" s="13"/>
      <c r="FI478" s="13"/>
      <c r="FJ478" s="13"/>
      <c r="FK478" s="13"/>
      <c r="FL478" s="13"/>
      <c r="FM478" s="13"/>
      <c r="FN478" s="13"/>
      <c r="FO478" s="13"/>
      <c r="FP478" s="13"/>
      <c r="FQ478" s="13"/>
      <c r="FR478" s="13"/>
      <c r="FS478" s="13"/>
      <c r="FT478" s="13"/>
      <c r="FU478" s="13"/>
      <c r="FV478" s="13"/>
      <c r="FW478" s="13"/>
      <c r="FX478" s="13"/>
      <c r="FY478" s="13"/>
      <c r="FZ478" s="13"/>
      <c r="GA478" s="13"/>
      <c r="GB478" s="13"/>
      <c r="GC478" s="13"/>
      <c r="GD478" s="13"/>
      <c r="GE478" s="13"/>
      <c r="GF478" s="13"/>
      <c r="GG478" s="13"/>
      <c r="GH478" s="30">
        <f t="shared" si="1100"/>
        <v>1</v>
      </c>
    </row>
    <row r="479" spans="1:190">
      <c r="A479" s="2">
        <f>'database including 834 studies'!A479</f>
        <v>478</v>
      </c>
      <c r="B479" s="2">
        <f>'database including 834 studies'!J479</f>
        <v>1</v>
      </c>
      <c r="C479" s="2">
        <f>'database including 834 studies'!K479</f>
        <v>1</v>
      </c>
      <c r="D479" s="2">
        <f>'database including 834 studies'!L479</f>
        <v>0</v>
      </c>
      <c r="E479" s="2">
        <f>'database including 834 studies'!M479</f>
        <v>1</v>
      </c>
      <c r="F479" s="2">
        <f>'database including 834 studies'!N479</f>
        <v>0</v>
      </c>
      <c r="G479" s="2">
        <f>'database including 834 studies'!O479</f>
        <v>0</v>
      </c>
      <c r="H479" s="2">
        <f>'database including 834 studies'!P479</f>
        <v>0</v>
      </c>
      <c r="I479" s="2">
        <f>'database including 834 studies'!Q479</f>
        <v>0</v>
      </c>
      <c r="J479" s="2">
        <f>'database including 834 studies'!R479</f>
        <v>2021</v>
      </c>
      <c r="V479" s="13">
        <f t="shared" si="1016"/>
        <v>0</v>
      </c>
      <c r="W479" s="13">
        <f t="shared" si="1017"/>
        <v>0</v>
      </c>
      <c r="X479" s="13">
        <f t="shared" si="1018"/>
        <v>0</v>
      </c>
      <c r="Y479" s="13">
        <f t="shared" si="1019"/>
        <v>0</v>
      </c>
      <c r="Z479" s="13">
        <f t="shared" si="1020"/>
        <v>0</v>
      </c>
      <c r="AA479" s="13">
        <f t="shared" si="1021"/>
        <v>0</v>
      </c>
      <c r="AB479" s="13">
        <f t="shared" si="1022"/>
        <v>0</v>
      </c>
      <c r="AC479" s="13">
        <f t="shared" si="1023"/>
        <v>0</v>
      </c>
      <c r="AD479" s="13">
        <f t="shared" si="1024"/>
        <v>0</v>
      </c>
      <c r="AE479" s="13">
        <f t="shared" si="1025"/>
        <v>0</v>
      </c>
      <c r="AF479" s="13">
        <f t="shared" si="1026"/>
        <v>0</v>
      </c>
      <c r="AG479" s="13">
        <f t="shared" si="1027"/>
        <v>0</v>
      </c>
      <c r="AH479" s="13">
        <f t="shared" si="1028"/>
        <v>0</v>
      </c>
      <c r="AI479" s="13">
        <f t="shared" si="1029"/>
        <v>0</v>
      </c>
      <c r="AJ479" s="13">
        <f t="shared" si="1030"/>
        <v>0</v>
      </c>
      <c r="AK479" s="13">
        <f t="shared" si="1031"/>
        <v>0</v>
      </c>
      <c r="AL479" s="13">
        <f t="shared" si="1032"/>
        <v>0</v>
      </c>
      <c r="AM479" s="13">
        <f t="shared" si="1033"/>
        <v>0</v>
      </c>
      <c r="AN479" s="13">
        <f t="shared" si="1034"/>
        <v>0</v>
      </c>
      <c r="AO479" s="13">
        <f t="shared" si="1035"/>
        <v>0</v>
      </c>
      <c r="AP479" s="13">
        <f t="shared" si="1036"/>
        <v>0</v>
      </c>
      <c r="AQ479" s="13">
        <f t="shared" si="1037"/>
        <v>0</v>
      </c>
      <c r="AR479" s="13">
        <f t="shared" si="1038"/>
        <v>1</v>
      </c>
      <c r="AS479" s="13">
        <f t="shared" si="1039"/>
        <v>0</v>
      </c>
      <c r="AT479" s="13">
        <f t="shared" si="1040"/>
        <v>0</v>
      </c>
      <c r="AU479" s="13">
        <f t="shared" si="1041"/>
        <v>0</v>
      </c>
      <c r="AV479" s="13">
        <f t="shared" si="1042"/>
        <v>0</v>
      </c>
      <c r="AW479" s="13">
        <f t="shared" si="1043"/>
        <v>0</v>
      </c>
      <c r="AX479" s="13">
        <f t="shared" si="1044"/>
        <v>0</v>
      </c>
      <c r="AY479" s="13">
        <f t="shared" si="1045"/>
        <v>0</v>
      </c>
      <c r="AZ479" s="13">
        <f t="shared" si="1046"/>
        <v>0</v>
      </c>
      <c r="BA479" s="13">
        <f t="shared" si="1047"/>
        <v>0</v>
      </c>
      <c r="BB479" s="13">
        <f t="shared" si="1048"/>
        <v>0</v>
      </c>
      <c r="BC479" s="13">
        <f t="shared" si="1049"/>
        <v>0</v>
      </c>
      <c r="BD479" s="13">
        <f t="shared" si="1050"/>
        <v>0</v>
      </c>
      <c r="BE479" s="13">
        <f t="shared" si="1051"/>
        <v>0</v>
      </c>
      <c r="BF479" s="13">
        <f t="shared" si="1052"/>
        <v>0</v>
      </c>
      <c r="BG479" s="13">
        <f t="shared" si="1053"/>
        <v>0</v>
      </c>
      <c r="BH479" s="13">
        <f t="shared" si="1054"/>
        <v>0</v>
      </c>
      <c r="BI479" s="13">
        <f t="shared" si="1055"/>
        <v>0</v>
      </c>
      <c r="BJ479" s="13">
        <f t="shared" si="1056"/>
        <v>0</v>
      </c>
      <c r="BK479" s="13">
        <f t="shared" si="1057"/>
        <v>0</v>
      </c>
      <c r="BL479" s="13">
        <f t="shared" si="1058"/>
        <v>0</v>
      </c>
      <c r="BM479" s="13">
        <f t="shared" si="1059"/>
        <v>0</v>
      </c>
      <c r="BN479" s="13">
        <f t="shared" si="1060"/>
        <v>0</v>
      </c>
      <c r="BO479" s="13">
        <f t="shared" si="1061"/>
        <v>0</v>
      </c>
      <c r="BP479" s="13">
        <f t="shared" si="1062"/>
        <v>0</v>
      </c>
      <c r="BQ479" s="13">
        <f t="shared" si="1063"/>
        <v>0</v>
      </c>
      <c r="BR479" s="13">
        <f t="shared" si="1064"/>
        <v>0</v>
      </c>
      <c r="BS479" s="13">
        <f t="shared" si="1065"/>
        <v>0</v>
      </c>
      <c r="BT479" s="13">
        <f t="shared" si="1066"/>
        <v>0</v>
      </c>
      <c r="BU479" s="13">
        <f t="shared" si="1067"/>
        <v>0</v>
      </c>
      <c r="BV479" s="13">
        <f t="shared" si="1068"/>
        <v>0</v>
      </c>
      <c r="BW479" s="13">
        <f t="shared" si="1069"/>
        <v>0</v>
      </c>
      <c r="BX479" s="13">
        <f t="shared" si="1070"/>
        <v>0</v>
      </c>
      <c r="BY479" s="13">
        <f t="shared" si="1071"/>
        <v>0</v>
      </c>
      <c r="BZ479" s="13">
        <f t="shared" si="1072"/>
        <v>0</v>
      </c>
      <c r="CA479" s="13">
        <f t="shared" si="1073"/>
        <v>0</v>
      </c>
      <c r="CB479" s="13">
        <f t="shared" si="1074"/>
        <v>0</v>
      </c>
      <c r="CC479" s="13">
        <f t="shared" si="1075"/>
        <v>0</v>
      </c>
      <c r="CD479" s="13">
        <f t="shared" si="1076"/>
        <v>0</v>
      </c>
      <c r="CE479" s="13">
        <f t="shared" si="1077"/>
        <v>0</v>
      </c>
      <c r="CF479" s="13">
        <f t="shared" si="1078"/>
        <v>0</v>
      </c>
      <c r="CG479" s="13">
        <f t="shared" si="1079"/>
        <v>0</v>
      </c>
      <c r="CH479" s="13">
        <f t="shared" si="1080"/>
        <v>0</v>
      </c>
      <c r="CI479" s="13">
        <f t="shared" si="1081"/>
        <v>0</v>
      </c>
      <c r="CJ479" s="13">
        <f t="shared" si="1082"/>
        <v>0</v>
      </c>
      <c r="CK479" s="13">
        <f t="shared" si="1083"/>
        <v>0</v>
      </c>
      <c r="CL479" s="13">
        <f t="shared" si="1084"/>
        <v>0</v>
      </c>
      <c r="CM479" s="13">
        <f t="shared" si="1085"/>
        <v>0</v>
      </c>
      <c r="CN479" s="13">
        <f t="shared" si="1086"/>
        <v>0</v>
      </c>
      <c r="CO479" s="13">
        <f t="shared" si="1087"/>
        <v>0</v>
      </c>
      <c r="CP479" s="13">
        <f t="shared" si="1088"/>
        <v>0</v>
      </c>
      <c r="CQ479" s="13">
        <f t="shared" si="1089"/>
        <v>0</v>
      </c>
      <c r="CR479" s="13">
        <f t="shared" si="1090"/>
        <v>0</v>
      </c>
      <c r="CS479" s="13">
        <f t="shared" si="1091"/>
        <v>0</v>
      </c>
      <c r="CT479" s="13">
        <f t="shared" si="1092"/>
        <v>0</v>
      </c>
      <c r="CU479" s="13">
        <f t="shared" si="1093"/>
        <v>0</v>
      </c>
      <c r="CV479" s="13">
        <f t="shared" si="1094"/>
        <v>0</v>
      </c>
      <c r="CW479" s="13">
        <f t="shared" si="1095"/>
        <v>0</v>
      </c>
      <c r="CX479" s="13">
        <f t="shared" si="1096"/>
        <v>0</v>
      </c>
      <c r="CY479" s="13">
        <f t="shared" si="1097"/>
        <v>0</v>
      </c>
      <c r="CZ479" s="13">
        <f t="shared" si="1098"/>
        <v>0</v>
      </c>
      <c r="DA479" s="13">
        <f t="shared" si="1099"/>
        <v>0</v>
      </c>
      <c r="DB479" s="13"/>
      <c r="DC479" s="13"/>
      <c r="DD479" s="13"/>
      <c r="DE479" s="13"/>
      <c r="DF479" s="13"/>
      <c r="DG479" s="13"/>
      <c r="DH479" s="13"/>
      <c r="DI479" s="13"/>
      <c r="DJ479" s="13"/>
      <c r="DK479" s="13"/>
      <c r="DL479" s="13"/>
      <c r="DM479" s="13"/>
      <c r="DN479" s="13"/>
      <c r="DO479" s="13"/>
      <c r="DP479" s="13"/>
      <c r="DQ479" s="13"/>
      <c r="DR479" s="13"/>
      <c r="DS479" s="13"/>
      <c r="DT479" s="13"/>
      <c r="DU479" s="13"/>
      <c r="DV479" s="13"/>
      <c r="DW479" s="13"/>
      <c r="DX479" s="13"/>
      <c r="DY479" s="13"/>
      <c r="DZ479" s="13"/>
      <c r="EA479" s="13"/>
      <c r="EB479" s="13"/>
      <c r="EC479" s="13"/>
      <c r="ED479" s="13"/>
      <c r="EE479" s="13"/>
      <c r="EF479" s="13"/>
      <c r="EG479" s="13"/>
      <c r="EH479" s="13"/>
      <c r="EI479" s="13"/>
      <c r="EJ479" s="13"/>
      <c r="EK479" s="13"/>
      <c r="EL479" s="13"/>
      <c r="EM479" s="13"/>
      <c r="EN479" s="13"/>
      <c r="EO479" s="13"/>
      <c r="EP479" s="13"/>
      <c r="EQ479" s="13"/>
      <c r="ER479" s="13"/>
      <c r="ES479" s="13"/>
      <c r="ET479" s="13"/>
      <c r="EU479" s="13"/>
      <c r="EV479" s="13"/>
      <c r="EW479" s="13"/>
      <c r="EX479" s="13"/>
      <c r="EY479" s="13"/>
      <c r="EZ479" s="13"/>
      <c r="FA479" s="13"/>
      <c r="FB479" s="13"/>
      <c r="FC479" s="13"/>
      <c r="FD479" s="13"/>
      <c r="FE479" s="13"/>
      <c r="FF479" s="13"/>
      <c r="FG479" s="13"/>
      <c r="FH479" s="13"/>
      <c r="FI479" s="13"/>
      <c r="FJ479" s="13"/>
      <c r="FK479" s="13"/>
      <c r="FL479" s="13"/>
      <c r="FM479" s="13"/>
      <c r="FN479" s="13"/>
      <c r="FO479" s="13"/>
      <c r="FP479" s="13"/>
      <c r="FQ479" s="13"/>
      <c r="FR479" s="13"/>
      <c r="FS479" s="13"/>
      <c r="FT479" s="13"/>
      <c r="FU479" s="13"/>
      <c r="FV479" s="13"/>
      <c r="FW479" s="13"/>
      <c r="FX479" s="13"/>
      <c r="FY479" s="13"/>
      <c r="FZ479" s="13"/>
      <c r="GA479" s="13"/>
      <c r="GB479" s="13"/>
      <c r="GC479" s="13"/>
      <c r="GD479" s="13"/>
      <c r="GE479" s="13"/>
      <c r="GF479" s="13"/>
      <c r="GG479" s="13"/>
      <c r="GH479" s="30">
        <f t="shared" si="1100"/>
        <v>1</v>
      </c>
    </row>
    <row r="480" spans="1:190">
      <c r="A480" s="2">
        <f>'database including 834 studies'!A480</f>
        <v>479</v>
      </c>
      <c r="B480" s="2">
        <f>'database including 834 studies'!J480</f>
        <v>1</v>
      </c>
      <c r="C480" s="2">
        <f>'database including 834 studies'!K480</f>
        <v>1</v>
      </c>
      <c r="D480" s="2">
        <f>'database including 834 studies'!L480</f>
        <v>1</v>
      </c>
      <c r="E480" s="2">
        <f>'database including 834 studies'!M480</f>
        <v>0</v>
      </c>
      <c r="F480" s="2">
        <f>'database including 834 studies'!N480</f>
        <v>0</v>
      </c>
      <c r="G480" s="2">
        <f>'database including 834 studies'!O480</f>
        <v>0</v>
      </c>
      <c r="H480" s="2">
        <f>'database including 834 studies'!P480</f>
        <v>0</v>
      </c>
      <c r="I480" s="2">
        <f>'database including 834 studies'!Q480</f>
        <v>0</v>
      </c>
      <c r="J480" s="2">
        <f>'database including 834 studies'!R480</f>
        <v>2018</v>
      </c>
      <c r="V480" s="13">
        <f t="shared" si="1016"/>
        <v>0</v>
      </c>
      <c r="W480" s="13">
        <f t="shared" si="1017"/>
        <v>0</v>
      </c>
      <c r="X480" s="13">
        <f t="shared" si="1018"/>
        <v>0</v>
      </c>
      <c r="Y480" s="13">
        <f t="shared" si="1019"/>
        <v>0</v>
      </c>
      <c r="Z480" s="13">
        <f t="shared" si="1020"/>
        <v>0</v>
      </c>
      <c r="AA480" s="13">
        <f t="shared" si="1021"/>
        <v>0</v>
      </c>
      <c r="AB480" s="13">
        <f t="shared" si="1022"/>
        <v>0</v>
      </c>
      <c r="AC480" s="13">
        <f t="shared" si="1023"/>
        <v>0</v>
      </c>
      <c r="AD480" s="13">
        <f t="shared" si="1024"/>
        <v>0</v>
      </c>
      <c r="AE480" s="13">
        <f t="shared" si="1025"/>
        <v>0</v>
      </c>
      <c r="AF480" s="13">
        <f t="shared" si="1026"/>
        <v>0</v>
      </c>
      <c r="AG480" s="13">
        <f t="shared" si="1027"/>
        <v>0</v>
      </c>
      <c r="AH480" s="13">
        <f t="shared" si="1028"/>
        <v>0</v>
      </c>
      <c r="AI480" s="13">
        <f t="shared" si="1029"/>
        <v>0</v>
      </c>
      <c r="AJ480" s="13">
        <f t="shared" si="1030"/>
        <v>0</v>
      </c>
      <c r="AK480" s="13">
        <f t="shared" si="1031"/>
        <v>0</v>
      </c>
      <c r="AL480" s="13">
        <f t="shared" si="1032"/>
        <v>0</v>
      </c>
      <c r="AM480" s="13">
        <f t="shared" si="1033"/>
        <v>0</v>
      </c>
      <c r="AN480" s="13">
        <f t="shared" si="1034"/>
        <v>0</v>
      </c>
      <c r="AO480" s="13">
        <f t="shared" si="1035"/>
        <v>1</v>
      </c>
      <c r="AP480" s="13">
        <f t="shared" si="1036"/>
        <v>0</v>
      </c>
      <c r="AQ480" s="13">
        <f t="shared" si="1037"/>
        <v>0</v>
      </c>
      <c r="AR480" s="13">
        <f t="shared" si="1038"/>
        <v>0</v>
      </c>
      <c r="AS480" s="13">
        <f t="shared" si="1039"/>
        <v>0</v>
      </c>
      <c r="AT480" s="13">
        <f t="shared" si="1040"/>
        <v>0</v>
      </c>
      <c r="AU480" s="13">
        <f t="shared" si="1041"/>
        <v>0</v>
      </c>
      <c r="AV480" s="13">
        <f t="shared" si="1042"/>
        <v>0</v>
      </c>
      <c r="AW480" s="13">
        <f t="shared" si="1043"/>
        <v>0</v>
      </c>
      <c r="AX480" s="13">
        <f t="shared" si="1044"/>
        <v>0</v>
      </c>
      <c r="AY480" s="13">
        <f t="shared" si="1045"/>
        <v>0</v>
      </c>
      <c r="AZ480" s="13">
        <f t="shared" si="1046"/>
        <v>0</v>
      </c>
      <c r="BA480" s="13">
        <f t="shared" si="1047"/>
        <v>0</v>
      </c>
      <c r="BB480" s="13">
        <f t="shared" si="1048"/>
        <v>0</v>
      </c>
      <c r="BC480" s="13">
        <f t="shared" si="1049"/>
        <v>0</v>
      </c>
      <c r="BD480" s="13">
        <f t="shared" si="1050"/>
        <v>0</v>
      </c>
      <c r="BE480" s="13">
        <f t="shared" si="1051"/>
        <v>0</v>
      </c>
      <c r="BF480" s="13">
        <f t="shared" si="1052"/>
        <v>0</v>
      </c>
      <c r="BG480" s="13">
        <f t="shared" si="1053"/>
        <v>0</v>
      </c>
      <c r="BH480" s="13">
        <f t="shared" si="1054"/>
        <v>0</v>
      </c>
      <c r="BI480" s="13">
        <f t="shared" si="1055"/>
        <v>0</v>
      </c>
      <c r="BJ480" s="13">
        <f t="shared" si="1056"/>
        <v>0</v>
      </c>
      <c r="BK480" s="13">
        <f t="shared" si="1057"/>
        <v>0</v>
      </c>
      <c r="BL480" s="13">
        <f t="shared" si="1058"/>
        <v>0</v>
      </c>
      <c r="BM480" s="13">
        <f t="shared" si="1059"/>
        <v>0</v>
      </c>
      <c r="BN480" s="13">
        <f t="shared" si="1060"/>
        <v>0</v>
      </c>
      <c r="BO480" s="13">
        <f t="shared" si="1061"/>
        <v>0</v>
      </c>
      <c r="BP480" s="13">
        <f t="shared" si="1062"/>
        <v>0</v>
      </c>
      <c r="BQ480" s="13">
        <f t="shared" si="1063"/>
        <v>0</v>
      </c>
      <c r="BR480" s="13">
        <f t="shared" si="1064"/>
        <v>0</v>
      </c>
      <c r="BS480" s="13">
        <f t="shared" si="1065"/>
        <v>0</v>
      </c>
      <c r="BT480" s="13">
        <f t="shared" si="1066"/>
        <v>0</v>
      </c>
      <c r="BU480" s="13">
        <f t="shared" si="1067"/>
        <v>0</v>
      </c>
      <c r="BV480" s="13">
        <f t="shared" si="1068"/>
        <v>0</v>
      </c>
      <c r="BW480" s="13">
        <f t="shared" si="1069"/>
        <v>0</v>
      </c>
      <c r="BX480" s="13">
        <f t="shared" si="1070"/>
        <v>0</v>
      </c>
      <c r="BY480" s="13">
        <f t="shared" si="1071"/>
        <v>0</v>
      </c>
      <c r="BZ480" s="13">
        <f t="shared" si="1072"/>
        <v>0</v>
      </c>
      <c r="CA480" s="13">
        <f t="shared" si="1073"/>
        <v>0</v>
      </c>
      <c r="CB480" s="13">
        <f t="shared" si="1074"/>
        <v>0</v>
      </c>
      <c r="CC480" s="13">
        <f t="shared" si="1075"/>
        <v>0</v>
      </c>
      <c r="CD480" s="13">
        <f t="shared" si="1076"/>
        <v>0</v>
      </c>
      <c r="CE480" s="13">
        <f t="shared" si="1077"/>
        <v>0</v>
      </c>
      <c r="CF480" s="13">
        <f t="shared" si="1078"/>
        <v>0</v>
      </c>
      <c r="CG480" s="13">
        <f t="shared" si="1079"/>
        <v>0</v>
      </c>
      <c r="CH480" s="13">
        <f t="shared" si="1080"/>
        <v>0</v>
      </c>
      <c r="CI480" s="13">
        <f t="shared" si="1081"/>
        <v>0</v>
      </c>
      <c r="CJ480" s="13">
        <f t="shared" si="1082"/>
        <v>0</v>
      </c>
      <c r="CK480" s="13">
        <f t="shared" si="1083"/>
        <v>0</v>
      </c>
      <c r="CL480" s="13">
        <f t="shared" si="1084"/>
        <v>0</v>
      </c>
      <c r="CM480" s="13">
        <f t="shared" si="1085"/>
        <v>0</v>
      </c>
      <c r="CN480" s="13">
        <f t="shared" si="1086"/>
        <v>0</v>
      </c>
      <c r="CO480" s="13">
        <f t="shared" si="1087"/>
        <v>0</v>
      </c>
      <c r="CP480" s="13">
        <f t="shared" si="1088"/>
        <v>0</v>
      </c>
      <c r="CQ480" s="13">
        <f t="shared" si="1089"/>
        <v>0</v>
      </c>
      <c r="CR480" s="13">
        <f t="shared" si="1090"/>
        <v>0</v>
      </c>
      <c r="CS480" s="13">
        <f t="shared" si="1091"/>
        <v>0</v>
      </c>
      <c r="CT480" s="13">
        <f t="shared" si="1092"/>
        <v>0</v>
      </c>
      <c r="CU480" s="13">
        <f t="shared" si="1093"/>
        <v>0</v>
      </c>
      <c r="CV480" s="13">
        <f t="shared" si="1094"/>
        <v>0</v>
      </c>
      <c r="CW480" s="13">
        <f t="shared" si="1095"/>
        <v>0</v>
      </c>
      <c r="CX480" s="13">
        <f t="shared" si="1096"/>
        <v>0</v>
      </c>
      <c r="CY480" s="13">
        <f t="shared" si="1097"/>
        <v>0</v>
      </c>
      <c r="CZ480" s="13">
        <f t="shared" si="1098"/>
        <v>0</v>
      </c>
      <c r="DA480" s="13">
        <f t="shared" si="1099"/>
        <v>0</v>
      </c>
      <c r="DB480" s="13"/>
      <c r="DC480" s="13"/>
      <c r="DD480" s="13"/>
      <c r="DE480" s="13"/>
      <c r="DF480" s="13"/>
      <c r="DG480" s="13"/>
      <c r="DH480" s="13"/>
      <c r="DI480" s="13"/>
      <c r="DJ480" s="13"/>
      <c r="DK480" s="13"/>
      <c r="DL480" s="13"/>
      <c r="DM480" s="13"/>
      <c r="DN480" s="13"/>
      <c r="DO480" s="13"/>
      <c r="DP480" s="13"/>
      <c r="DQ480" s="13"/>
      <c r="DR480" s="13"/>
      <c r="DS480" s="13"/>
      <c r="DT480" s="13"/>
      <c r="DU480" s="13"/>
      <c r="DV480" s="13"/>
      <c r="DW480" s="13"/>
      <c r="DX480" s="13"/>
      <c r="DY480" s="13"/>
      <c r="DZ480" s="13"/>
      <c r="EA480" s="13"/>
      <c r="EB480" s="13"/>
      <c r="EC480" s="13"/>
      <c r="ED480" s="13"/>
      <c r="EE480" s="13"/>
      <c r="EF480" s="13"/>
      <c r="EG480" s="13"/>
      <c r="EH480" s="13"/>
      <c r="EI480" s="13"/>
      <c r="EJ480" s="13"/>
      <c r="EK480" s="13"/>
      <c r="EL480" s="13"/>
      <c r="EM480" s="13"/>
      <c r="EN480" s="13"/>
      <c r="EO480" s="13"/>
      <c r="EP480" s="13"/>
      <c r="EQ480" s="13"/>
      <c r="ER480" s="13"/>
      <c r="ES480" s="13"/>
      <c r="ET480" s="13"/>
      <c r="EU480" s="13"/>
      <c r="EV480" s="13"/>
      <c r="EW480" s="13"/>
      <c r="EX480" s="13"/>
      <c r="EY480" s="13"/>
      <c r="EZ480" s="13"/>
      <c r="FA480" s="13"/>
      <c r="FB480" s="13"/>
      <c r="FC480" s="13"/>
      <c r="FD480" s="13"/>
      <c r="FE480" s="13"/>
      <c r="FF480" s="13"/>
      <c r="FG480" s="13"/>
      <c r="FH480" s="13"/>
      <c r="FI480" s="13"/>
      <c r="FJ480" s="13"/>
      <c r="FK480" s="13"/>
      <c r="FL480" s="13"/>
      <c r="FM480" s="13"/>
      <c r="FN480" s="13"/>
      <c r="FO480" s="13"/>
      <c r="FP480" s="13"/>
      <c r="FQ480" s="13"/>
      <c r="FR480" s="13"/>
      <c r="FS480" s="13"/>
      <c r="FT480" s="13"/>
      <c r="FU480" s="13"/>
      <c r="FV480" s="13"/>
      <c r="FW480" s="13"/>
      <c r="FX480" s="13"/>
      <c r="FY480" s="13"/>
      <c r="FZ480" s="13"/>
      <c r="GA480" s="13"/>
      <c r="GB480" s="13"/>
      <c r="GC480" s="13"/>
      <c r="GD480" s="13"/>
      <c r="GE480" s="13"/>
      <c r="GF480" s="13"/>
      <c r="GG480" s="13"/>
      <c r="GH480" s="30">
        <f t="shared" si="1100"/>
        <v>1</v>
      </c>
    </row>
    <row r="481" spans="1:190">
      <c r="A481" s="2">
        <f>'database including 834 studies'!A481</f>
        <v>480</v>
      </c>
      <c r="B481" s="2">
        <f>'database including 834 studies'!J481</f>
        <v>1</v>
      </c>
      <c r="C481" s="2">
        <f>'database including 834 studies'!K481</f>
        <v>1</v>
      </c>
      <c r="D481" s="2">
        <f>'database including 834 studies'!L481</f>
        <v>0</v>
      </c>
      <c r="E481" s="2">
        <f>'database including 834 studies'!M481</f>
        <v>0</v>
      </c>
      <c r="F481" s="2">
        <f>'database including 834 studies'!N481</f>
        <v>1</v>
      </c>
      <c r="G481" s="2">
        <f>'database including 834 studies'!O481</f>
        <v>0</v>
      </c>
      <c r="H481" s="2">
        <f>'database including 834 studies'!P481</f>
        <v>0</v>
      </c>
      <c r="I481" s="2">
        <f>'database including 834 studies'!Q481</f>
        <v>0</v>
      </c>
      <c r="J481" s="2">
        <f>'database including 834 studies'!R481</f>
        <v>2015</v>
      </c>
      <c r="V481" s="13">
        <f t="shared" si="1016"/>
        <v>0</v>
      </c>
      <c r="W481" s="13">
        <f t="shared" si="1017"/>
        <v>0</v>
      </c>
      <c r="X481" s="13">
        <f t="shared" si="1018"/>
        <v>0</v>
      </c>
      <c r="Y481" s="13">
        <f t="shared" si="1019"/>
        <v>0</v>
      </c>
      <c r="Z481" s="13">
        <f t="shared" si="1020"/>
        <v>0</v>
      </c>
      <c r="AA481" s="13">
        <f t="shared" si="1021"/>
        <v>0</v>
      </c>
      <c r="AB481" s="13">
        <f t="shared" si="1022"/>
        <v>0</v>
      </c>
      <c r="AC481" s="13">
        <f t="shared" si="1023"/>
        <v>0</v>
      </c>
      <c r="AD481" s="13">
        <f t="shared" si="1024"/>
        <v>0</v>
      </c>
      <c r="AE481" s="13">
        <f t="shared" si="1025"/>
        <v>0</v>
      </c>
      <c r="AF481" s="13">
        <f t="shared" si="1026"/>
        <v>0</v>
      </c>
      <c r="AG481" s="13">
        <f t="shared" si="1027"/>
        <v>0</v>
      </c>
      <c r="AH481" s="13">
        <f t="shared" si="1028"/>
        <v>0</v>
      </c>
      <c r="AI481" s="13">
        <f t="shared" si="1029"/>
        <v>0</v>
      </c>
      <c r="AJ481" s="13">
        <f t="shared" si="1030"/>
        <v>0</v>
      </c>
      <c r="AK481" s="13">
        <f t="shared" si="1031"/>
        <v>0</v>
      </c>
      <c r="AL481" s="13">
        <f t="shared" si="1032"/>
        <v>1</v>
      </c>
      <c r="AM481" s="13">
        <f t="shared" si="1033"/>
        <v>0</v>
      </c>
      <c r="AN481" s="13">
        <f t="shared" si="1034"/>
        <v>0</v>
      </c>
      <c r="AO481" s="13">
        <f t="shared" si="1035"/>
        <v>0</v>
      </c>
      <c r="AP481" s="13">
        <f t="shared" si="1036"/>
        <v>0</v>
      </c>
      <c r="AQ481" s="13">
        <f t="shared" si="1037"/>
        <v>0</v>
      </c>
      <c r="AR481" s="13">
        <f t="shared" si="1038"/>
        <v>0</v>
      </c>
      <c r="AS481" s="13">
        <f t="shared" si="1039"/>
        <v>0</v>
      </c>
      <c r="AT481" s="13">
        <f t="shared" si="1040"/>
        <v>0</v>
      </c>
      <c r="AU481" s="13">
        <f t="shared" si="1041"/>
        <v>0</v>
      </c>
      <c r="AV481" s="13">
        <f t="shared" si="1042"/>
        <v>0</v>
      </c>
      <c r="AW481" s="13">
        <f t="shared" si="1043"/>
        <v>0</v>
      </c>
      <c r="AX481" s="13">
        <f t="shared" si="1044"/>
        <v>0</v>
      </c>
      <c r="AY481" s="13">
        <f t="shared" si="1045"/>
        <v>0</v>
      </c>
      <c r="AZ481" s="13">
        <f t="shared" si="1046"/>
        <v>0</v>
      </c>
      <c r="BA481" s="13">
        <f t="shared" si="1047"/>
        <v>0</v>
      </c>
      <c r="BB481" s="13">
        <f t="shared" si="1048"/>
        <v>0</v>
      </c>
      <c r="BC481" s="13">
        <f t="shared" si="1049"/>
        <v>0</v>
      </c>
      <c r="BD481" s="13">
        <f t="shared" si="1050"/>
        <v>0</v>
      </c>
      <c r="BE481" s="13">
        <f t="shared" si="1051"/>
        <v>0</v>
      </c>
      <c r="BF481" s="13">
        <f t="shared" si="1052"/>
        <v>0</v>
      </c>
      <c r="BG481" s="13">
        <f t="shared" si="1053"/>
        <v>0</v>
      </c>
      <c r="BH481" s="13">
        <f t="shared" si="1054"/>
        <v>0</v>
      </c>
      <c r="BI481" s="13">
        <f t="shared" si="1055"/>
        <v>0</v>
      </c>
      <c r="BJ481" s="13">
        <f t="shared" si="1056"/>
        <v>0</v>
      </c>
      <c r="BK481" s="13">
        <f t="shared" si="1057"/>
        <v>0</v>
      </c>
      <c r="BL481" s="13">
        <f t="shared" si="1058"/>
        <v>0</v>
      </c>
      <c r="BM481" s="13">
        <f t="shared" si="1059"/>
        <v>0</v>
      </c>
      <c r="BN481" s="13">
        <f t="shared" si="1060"/>
        <v>0</v>
      </c>
      <c r="BO481" s="13">
        <f t="shared" si="1061"/>
        <v>0</v>
      </c>
      <c r="BP481" s="13">
        <f t="shared" si="1062"/>
        <v>0</v>
      </c>
      <c r="BQ481" s="13">
        <f t="shared" si="1063"/>
        <v>0</v>
      </c>
      <c r="BR481" s="13">
        <f t="shared" si="1064"/>
        <v>0</v>
      </c>
      <c r="BS481" s="13">
        <f t="shared" si="1065"/>
        <v>0</v>
      </c>
      <c r="BT481" s="13">
        <f t="shared" si="1066"/>
        <v>0</v>
      </c>
      <c r="BU481" s="13">
        <f t="shared" si="1067"/>
        <v>0</v>
      </c>
      <c r="BV481" s="13">
        <f t="shared" si="1068"/>
        <v>0</v>
      </c>
      <c r="BW481" s="13">
        <f t="shared" si="1069"/>
        <v>0</v>
      </c>
      <c r="BX481" s="13">
        <f t="shared" si="1070"/>
        <v>0</v>
      </c>
      <c r="BY481" s="13">
        <f t="shared" si="1071"/>
        <v>0</v>
      </c>
      <c r="BZ481" s="13">
        <f t="shared" si="1072"/>
        <v>0</v>
      </c>
      <c r="CA481" s="13">
        <f t="shared" si="1073"/>
        <v>0</v>
      </c>
      <c r="CB481" s="13">
        <f t="shared" si="1074"/>
        <v>0</v>
      </c>
      <c r="CC481" s="13">
        <f t="shared" si="1075"/>
        <v>0</v>
      </c>
      <c r="CD481" s="13">
        <f t="shared" si="1076"/>
        <v>0</v>
      </c>
      <c r="CE481" s="13">
        <f t="shared" si="1077"/>
        <v>0</v>
      </c>
      <c r="CF481" s="13">
        <f t="shared" si="1078"/>
        <v>0</v>
      </c>
      <c r="CG481" s="13">
        <f t="shared" si="1079"/>
        <v>0</v>
      </c>
      <c r="CH481" s="13">
        <f t="shared" si="1080"/>
        <v>0</v>
      </c>
      <c r="CI481" s="13">
        <f t="shared" si="1081"/>
        <v>0</v>
      </c>
      <c r="CJ481" s="13">
        <f t="shared" si="1082"/>
        <v>0</v>
      </c>
      <c r="CK481" s="13">
        <f t="shared" si="1083"/>
        <v>0</v>
      </c>
      <c r="CL481" s="13">
        <f t="shared" si="1084"/>
        <v>0</v>
      </c>
      <c r="CM481" s="13">
        <f t="shared" si="1085"/>
        <v>0</v>
      </c>
      <c r="CN481" s="13">
        <f t="shared" si="1086"/>
        <v>0</v>
      </c>
      <c r="CO481" s="13">
        <f t="shared" si="1087"/>
        <v>0</v>
      </c>
      <c r="CP481" s="13">
        <f t="shared" si="1088"/>
        <v>0</v>
      </c>
      <c r="CQ481" s="13">
        <f t="shared" si="1089"/>
        <v>0</v>
      </c>
      <c r="CR481" s="13">
        <f t="shared" si="1090"/>
        <v>0</v>
      </c>
      <c r="CS481" s="13">
        <f t="shared" si="1091"/>
        <v>0</v>
      </c>
      <c r="CT481" s="13">
        <f t="shared" si="1092"/>
        <v>0</v>
      </c>
      <c r="CU481" s="13">
        <f t="shared" si="1093"/>
        <v>0</v>
      </c>
      <c r="CV481" s="13">
        <f t="shared" si="1094"/>
        <v>0</v>
      </c>
      <c r="CW481" s="13">
        <f t="shared" si="1095"/>
        <v>0</v>
      </c>
      <c r="CX481" s="13">
        <f t="shared" si="1096"/>
        <v>0</v>
      </c>
      <c r="CY481" s="13">
        <f t="shared" si="1097"/>
        <v>0</v>
      </c>
      <c r="CZ481" s="13">
        <f t="shared" si="1098"/>
        <v>0</v>
      </c>
      <c r="DA481" s="13">
        <f t="shared" si="1099"/>
        <v>0</v>
      </c>
      <c r="DB481" s="13"/>
      <c r="DC481" s="13"/>
      <c r="DD481" s="13"/>
      <c r="DE481" s="13"/>
      <c r="DF481" s="13"/>
      <c r="DG481" s="13"/>
      <c r="DH481" s="13"/>
      <c r="DI481" s="13"/>
      <c r="DJ481" s="13"/>
      <c r="DK481" s="13"/>
      <c r="DL481" s="13"/>
      <c r="DM481" s="13"/>
      <c r="DN481" s="13"/>
      <c r="DO481" s="13"/>
      <c r="DP481" s="13"/>
      <c r="DQ481" s="13"/>
      <c r="DR481" s="13"/>
      <c r="DS481" s="13"/>
      <c r="DT481" s="13"/>
      <c r="DU481" s="13"/>
      <c r="DV481" s="13"/>
      <c r="DW481" s="13"/>
      <c r="DX481" s="13"/>
      <c r="DY481" s="13"/>
      <c r="DZ481" s="13"/>
      <c r="EA481" s="13"/>
      <c r="EB481" s="13"/>
      <c r="EC481" s="13"/>
      <c r="ED481" s="13"/>
      <c r="EE481" s="13"/>
      <c r="EF481" s="13"/>
      <c r="EG481" s="13"/>
      <c r="EH481" s="13"/>
      <c r="EI481" s="13"/>
      <c r="EJ481" s="13"/>
      <c r="EK481" s="13"/>
      <c r="EL481" s="13"/>
      <c r="EM481" s="13"/>
      <c r="EN481" s="13"/>
      <c r="EO481" s="13"/>
      <c r="EP481" s="13"/>
      <c r="EQ481" s="13"/>
      <c r="ER481" s="13"/>
      <c r="ES481" s="13"/>
      <c r="ET481" s="13"/>
      <c r="EU481" s="13"/>
      <c r="EV481" s="13"/>
      <c r="EW481" s="13"/>
      <c r="EX481" s="13"/>
      <c r="EY481" s="13"/>
      <c r="EZ481" s="13"/>
      <c r="FA481" s="13"/>
      <c r="FB481" s="13"/>
      <c r="FC481" s="13"/>
      <c r="FD481" s="13"/>
      <c r="FE481" s="13"/>
      <c r="FF481" s="13"/>
      <c r="FG481" s="13"/>
      <c r="FH481" s="13"/>
      <c r="FI481" s="13"/>
      <c r="FJ481" s="13"/>
      <c r="FK481" s="13"/>
      <c r="FL481" s="13"/>
      <c r="FM481" s="13"/>
      <c r="FN481" s="13"/>
      <c r="FO481" s="13"/>
      <c r="FP481" s="13"/>
      <c r="FQ481" s="13"/>
      <c r="FR481" s="13"/>
      <c r="FS481" s="13"/>
      <c r="FT481" s="13"/>
      <c r="FU481" s="13"/>
      <c r="FV481" s="13"/>
      <c r="FW481" s="13"/>
      <c r="FX481" s="13"/>
      <c r="FY481" s="13"/>
      <c r="FZ481" s="13"/>
      <c r="GA481" s="13"/>
      <c r="GB481" s="13"/>
      <c r="GC481" s="13"/>
      <c r="GD481" s="13"/>
      <c r="GE481" s="13"/>
      <c r="GF481" s="13"/>
      <c r="GG481" s="13"/>
      <c r="GH481" s="30">
        <f t="shared" si="1100"/>
        <v>1</v>
      </c>
    </row>
    <row r="482" spans="1:190">
      <c r="A482" s="2">
        <f>'database including 834 studies'!A482</f>
        <v>481</v>
      </c>
      <c r="B482" s="2">
        <f>'database including 834 studies'!J482</f>
        <v>1</v>
      </c>
      <c r="C482" s="2">
        <f>'database including 834 studies'!K482</f>
        <v>1</v>
      </c>
      <c r="D482" s="2">
        <f>'database including 834 studies'!L482</f>
        <v>0</v>
      </c>
      <c r="E482" s="2">
        <f>'database including 834 studies'!M482</f>
        <v>1</v>
      </c>
      <c r="F482" s="2">
        <f>'database including 834 studies'!N482</f>
        <v>0</v>
      </c>
      <c r="G482" s="2">
        <f>'database including 834 studies'!O482</f>
        <v>0</v>
      </c>
      <c r="H482" s="2">
        <f>'database including 834 studies'!P482</f>
        <v>0</v>
      </c>
      <c r="I482" s="2">
        <f>'database including 834 studies'!Q482</f>
        <v>0</v>
      </c>
      <c r="J482" s="2">
        <f>'database including 834 studies'!R482</f>
        <v>2020</v>
      </c>
      <c r="V482" s="13">
        <f t="shared" si="1016"/>
        <v>0</v>
      </c>
      <c r="W482" s="13">
        <f t="shared" si="1017"/>
        <v>0</v>
      </c>
      <c r="X482" s="13">
        <f t="shared" si="1018"/>
        <v>0</v>
      </c>
      <c r="Y482" s="13">
        <f t="shared" si="1019"/>
        <v>0</v>
      </c>
      <c r="Z482" s="13">
        <f t="shared" si="1020"/>
        <v>0</v>
      </c>
      <c r="AA482" s="13">
        <f t="shared" si="1021"/>
        <v>0</v>
      </c>
      <c r="AB482" s="13">
        <f t="shared" si="1022"/>
        <v>0</v>
      </c>
      <c r="AC482" s="13">
        <f t="shared" si="1023"/>
        <v>0</v>
      </c>
      <c r="AD482" s="13">
        <f t="shared" si="1024"/>
        <v>0</v>
      </c>
      <c r="AE482" s="13">
        <f t="shared" si="1025"/>
        <v>0</v>
      </c>
      <c r="AF482" s="13">
        <f t="shared" si="1026"/>
        <v>0</v>
      </c>
      <c r="AG482" s="13">
        <f t="shared" si="1027"/>
        <v>0</v>
      </c>
      <c r="AH482" s="13">
        <f t="shared" si="1028"/>
        <v>0</v>
      </c>
      <c r="AI482" s="13">
        <f t="shared" si="1029"/>
        <v>0</v>
      </c>
      <c r="AJ482" s="13">
        <f t="shared" si="1030"/>
        <v>0</v>
      </c>
      <c r="AK482" s="13">
        <f t="shared" si="1031"/>
        <v>0</v>
      </c>
      <c r="AL482" s="13">
        <f t="shared" si="1032"/>
        <v>0</v>
      </c>
      <c r="AM482" s="13">
        <f t="shared" si="1033"/>
        <v>0</v>
      </c>
      <c r="AN482" s="13">
        <f t="shared" si="1034"/>
        <v>0</v>
      </c>
      <c r="AO482" s="13">
        <f t="shared" si="1035"/>
        <v>0</v>
      </c>
      <c r="AP482" s="13">
        <f t="shared" si="1036"/>
        <v>0</v>
      </c>
      <c r="AQ482" s="13">
        <f t="shared" si="1037"/>
        <v>1</v>
      </c>
      <c r="AR482" s="13">
        <f t="shared" si="1038"/>
        <v>0</v>
      </c>
      <c r="AS482" s="13">
        <f t="shared" si="1039"/>
        <v>0</v>
      </c>
      <c r="AT482" s="13">
        <f t="shared" si="1040"/>
        <v>0</v>
      </c>
      <c r="AU482" s="13">
        <f t="shared" si="1041"/>
        <v>0</v>
      </c>
      <c r="AV482" s="13">
        <f t="shared" si="1042"/>
        <v>0</v>
      </c>
      <c r="AW482" s="13">
        <f t="shared" si="1043"/>
        <v>0</v>
      </c>
      <c r="AX482" s="13">
        <f t="shared" si="1044"/>
        <v>0</v>
      </c>
      <c r="AY482" s="13">
        <f t="shared" si="1045"/>
        <v>0</v>
      </c>
      <c r="AZ482" s="13">
        <f t="shared" si="1046"/>
        <v>0</v>
      </c>
      <c r="BA482" s="13">
        <f t="shared" si="1047"/>
        <v>0</v>
      </c>
      <c r="BB482" s="13">
        <f t="shared" si="1048"/>
        <v>0</v>
      </c>
      <c r="BC482" s="13">
        <f t="shared" si="1049"/>
        <v>0</v>
      </c>
      <c r="BD482" s="13">
        <f t="shared" si="1050"/>
        <v>0</v>
      </c>
      <c r="BE482" s="13">
        <f t="shared" si="1051"/>
        <v>0</v>
      </c>
      <c r="BF482" s="13">
        <f t="shared" si="1052"/>
        <v>0</v>
      </c>
      <c r="BG482" s="13">
        <f t="shared" si="1053"/>
        <v>0</v>
      </c>
      <c r="BH482" s="13">
        <f t="shared" si="1054"/>
        <v>0</v>
      </c>
      <c r="BI482" s="13">
        <f t="shared" si="1055"/>
        <v>0</v>
      </c>
      <c r="BJ482" s="13">
        <f t="shared" si="1056"/>
        <v>0</v>
      </c>
      <c r="BK482" s="13">
        <f t="shared" si="1057"/>
        <v>0</v>
      </c>
      <c r="BL482" s="13">
        <f t="shared" si="1058"/>
        <v>0</v>
      </c>
      <c r="BM482" s="13">
        <f t="shared" si="1059"/>
        <v>0</v>
      </c>
      <c r="BN482" s="13">
        <f t="shared" si="1060"/>
        <v>0</v>
      </c>
      <c r="BO482" s="13">
        <f t="shared" si="1061"/>
        <v>0</v>
      </c>
      <c r="BP482" s="13">
        <f t="shared" si="1062"/>
        <v>0</v>
      </c>
      <c r="BQ482" s="13">
        <f t="shared" si="1063"/>
        <v>0</v>
      </c>
      <c r="BR482" s="13">
        <f t="shared" si="1064"/>
        <v>0</v>
      </c>
      <c r="BS482" s="13">
        <f t="shared" si="1065"/>
        <v>0</v>
      </c>
      <c r="BT482" s="13">
        <f t="shared" si="1066"/>
        <v>0</v>
      </c>
      <c r="BU482" s="13">
        <f t="shared" si="1067"/>
        <v>0</v>
      </c>
      <c r="BV482" s="13">
        <f t="shared" si="1068"/>
        <v>0</v>
      </c>
      <c r="BW482" s="13">
        <f t="shared" si="1069"/>
        <v>0</v>
      </c>
      <c r="BX482" s="13">
        <f t="shared" si="1070"/>
        <v>0</v>
      </c>
      <c r="BY482" s="13">
        <f t="shared" si="1071"/>
        <v>0</v>
      </c>
      <c r="BZ482" s="13">
        <f t="shared" si="1072"/>
        <v>0</v>
      </c>
      <c r="CA482" s="13">
        <f t="shared" si="1073"/>
        <v>0</v>
      </c>
      <c r="CB482" s="13">
        <f t="shared" si="1074"/>
        <v>0</v>
      </c>
      <c r="CC482" s="13">
        <f t="shared" si="1075"/>
        <v>0</v>
      </c>
      <c r="CD482" s="13">
        <f t="shared" si="1076"/>
        <v>0</v>
      </c>
      <c r="CE482" s="13">
        <f t="shared" si="1077"/>
        <v>0</v>
      </c>
      <c r="CF482" s="13">
        <f t="shared" si="1078"/>
        <v>0</v>
      </c>
      <c r="CG482" s="13">
        <f t="shared" si="1079"/>
        <v>0</v>
      </c>
      <c r="CH482" s="13">
        <f t="shared" si="1080"/>
        <v>0</v>
      </c>
      <c r="CI482" s="13">
        <f t="shared" si="1081"/>
        <v>0</v>
      </c>
      <c r="CJ482" s="13">
        <f t="shared" si="1082"/>
        <v>0</v>
      </c>
      <c r="CK482" s="13">
        <f t="shared" si="1083"/>
        <v>0</v>
      </c>
      <c r="CL482" s="13">
        <f t="shared" si="1084"/>
        <v>0</v>
      </c>
      <c r="CM482" s="13">
        <f t="shared" si="1085"/>
        <v>0</v>
      </c>
      <c r="CN482" s="13">
        <f t="shared" si="1086"/>
        <v>0</v>
      </c>
      <c r="CO482" s="13">
        <f t="shared" si="1087"/>
        <v>0</v>
      </c>
      <c r="CP482" s="13">
        <f t="shared" si="1088"/>
        <v>0</v>
      </c>
      <c r="CQ482" s="13">
        <f t="shared" si="1089"/>
        <v>0</v>
      </c>
      <c r="CR482" s="13">
        <f t="shared" si="1090"/>
        <v>0</v>
      </c>
      <c r="CS482" s="13">
        <f t="shared" si="1091"/>
        <v>0</v>
      </c>
      <c r="CT482" s="13">
        <f t="shared" si="1092"/>
        <v>0</v>
      </c>
      <c r="CU482" s="13">
        <f t="shared" si="1093"/>
        <v>0</v>
      </c>
      <c r="CV482" s="13">
        <f t="shared" si="1094"/>
        <v>0</v>
      </c>
      <c r="CW482" s="13">
        <f t="shared" si="1095"/>
        <v>0</v>
      </c>
      <c r="CX482" s="13">
        <f t="shared" si="1096"/>
        <v>0</v>
      </c>
      <c r="CY482" s="13">
        <f t="shared" si="1097"/>
        <v>0</v>
      </c>
      <c r="CZ482" s="13">
        <f t="shared" si="1098"/>
        <v>0</v>
      </c>
      <c r="DA482" s="13">
        <f t="shared" si="1099"/>
        <v>0</v>
      </c>
      <c r="DB482" s="13"/>
      <c r="DC482" s="13"/>
      <c r="DD482" s="13"/>
      <c r="DE482" s="13"/>
      <c r="DF482" s="13"/>
      <c r="DG482" s="13"/>
      <c r="DH482" s="13"/>
      <c r="DI482" s="13"/>
      <c r="DJ482" s="13"/>
      <c r="DK482" s="13"/>
      <c r="DL482" s="13"/>
      <c r="DM482" s="13"/>
      <c r="DN482" s="13"/>
      <c r="DO482" s="13"/>
      <c r="DP482" s="13"/>
      <c r="DQ482" s="13"/>
      <c r="DR482" s="13"/>
      <c r="DS482" s="13"/>
      <c r="DT482" s="13"/>
      <c r="DU482" s="13"/>
      <c r="DV482" s="13"/>
      <c r="DW482" s="13"/>
      <c r="DX482" s="13"/>
      <c r="DY482" s="13"/>
      <c r="DZ482" s="13"/>
      <c r="EA482" s="13"/>
      <c r="EB482" s="13"/>
      <c r="EC482" s="13"/>
      <c r="ED482" s="13"/>
      <c r="EE482" s="13"/>
      <c r="EF482" s="13"/>
      <c r="EG482" s="13"/>
      <c r="EH482" s="13"/>
      <c r="EI482" s="13"/>
      <c r="EJ482" s="13"/>
      <c r="EK482" s="13"/>
      <c r="EL482" s="13"/>
      <c r="EM482" s="13"/>
      <c r="EN482" s="13"/>
      <c r="EO482" s="13"/>
      <c r="EP482" s="13"/>
      <c r="EQ482" s="13"/>
      <c r="ER482" s="13"/>
      <c r="ES482" s="13"/>
      <c r="ET482" s="13"/>
      <c r="EU482" s="13"/>
      <c r="EV482" s="13"/>
      <c r="EW482" s="13"/>
      <c r="EX482" s="13"/>
      <c r="EY482" s="13"/>
      <c r="EZ482" s="13"/>
      <c r="FA482" s="13"/>
      <c r="FB482" s="13"/>
      <c r="FC482" s="13"/>
      <c r="FD482" s="13"/>
      <c r="FE482" s="13"/>
      <c r="FF482" s="13"/>
      <c r="FG482" s="13"/>
      <c r="FH482" s="13"/>
      <c r="FI482" s="13"/>
      <c r="FJ482" s="13"/>
      <c r="FK482" s="13"/>
      <c r="FL482" s="13"/>
      <c r="FM482" s="13"/>
      <c r="FN482" s="13"/>
      <c r="FO482" s="13"/>
      <c r="FP482" s="13"/>
      <c r="FQ482" s="13"/>
      <c r="FR482" s="13"/>
      <c r="FS482" s="13"/>
      <c r="FT482" s="13"/>
      <c r="FU482" s="13"/>
      <c r="FV482" s="13"/>
      <c r="FW482" s="13"/>
      <c r="FX482" s="13"/>
      <c r="FY482" s="13"/>
      <c r="FZ482" s="13"/>
      <c r="GA482" s="13"/>
      <c r="GB482" s="13"/>
      <c r="GC482" s="13"/>
      <c r="GD482" s="13"/>
      <c r="GE482" s="13"/>
      <c r="GF482" s="13"/>
      <c r="GG482" s="13"/>
      <c r="GH482" s="30">
        <f t="shared" si="1100"/>
        <v>1</v>
      </c>
    </row>
    <row r="483" spans="1:190">
      <c r="A483" s="2">
        <f>'database including 834 studies'!A483</f>
        <v>482</v>
      </c>
      <c r="B483" s="2">
        <f>'database including 834 studies'!J483</f>
        <v>1</v>
      </c>
      <c r="C483" s="2">
        <f>'database including 834 studies'!K483</f>
        <v>1</v>
      </c>
      <c r="D483" s="2">
        <f>'database including 834 studies'!L483</f>
        <v>0</v>
      </c>
      <c r="E483" s="2">
        <f>'database including 834 studies'!M483</f>
        <v>0</v>
      </c>
      <c r="F483" s="2">
        <f>'database including 834 studies'!N483</f>
        <v>0</v>
      </c>
      <c r="G483" s="2">
        <f>'database including 834 studies'!O483</f>
        <v>0</v>
      </c>
      <c r="H483" s="2">
        <f>'database including 834 studies'!P483</f>
        <v>1</v>
      </c>
      <c r="I483" s="2">
        <f>'database including 834 studies'!Q483</f>
        <v>0</v>
      </c>
      <c r="J483" s="2">
        <f>'database including 834 studies'!R483</f>
        <v>2020</v>
      </c>
      <c r="V483" s="13">
        <f t="shared" si="1016"/>
        <v>0</v>
      </c>
      <c r="W483" s="13">
        <f t="shared" si="1017"/>
        <v>0</v>
      </c>
      <c r="X483" s="13">
        <f t="shared" si="1018"/>
        <v>0</v>
      </c>
      <c r="Y483" s="13">
        <f t="shared" si="1019"/>
        <v>0</v>
      </c>
      <c r="Z483" s="13">
        <f t="shared" si="1020"/>
        <v>0</v>
      </c>
      <c r="AA483" s="13">
        <f t="shared" si="1021"/>
        <v>0</v>
      </c>
      <c r="AB483" s="13">
        <f t="shared" si="1022"/>
        <v>0</v>
      </c>
      <c r="AC483" s="13">
        <f t="shared" si="1023"/>
        <v>0</v>
      </c>
      <c r="AD483" s="13">
        <f t="shared" si="1024"/>
        <v>0</v>
      </c>
      <c r="AE483" s="13">
        <f t="shared" si="1025"/>
        <v>0</v>
      </c>
      <c r="AF483" s="13">
        <f t="shared" si="1026"/>
        <v>0</v>
      </c>
      <c r="AG483" s="13">
        <f t="shared" si="1027"/>
        <v>0</v>
      </c>
      <c r="AH483" s="13">
        <f t="shared" si="1028"/>
        <v>0</v>
      </c>
      <c r="AI483" s="13">
        <f t="shared" si="1029"/>
        <v>0</v>
      </c>
      <c r="AJ483" s="13">
        <f t="shared" si="1030"/>
        <v>0</v>
      </c>
      <c r="AK483" s="13">
        <f t="shared" si="1031"/>
        <v>0</v>
      </c>
      <c r="AL483" s="13">
        <f t="shared" si="1032"/>
        <v>0</v>
      </c>
      <c r="AM483" s="13">
        <f t="shared" si="1033"/>
        <v>0</v>
      </c>
      <c r="AN483" s="13">
        <f t="shared" si="1034"/>
        <v>0</v>
      </c>
      <c r="AO483" s="13">
        <f t="shared" si="1035"/>
        <v>0</v>
      </c>
      <c r="AP483" s="13">
        <f t="shared" si="1036"/>
        <v>0</v>
      </c>
      <c r="AQ483" s="13">
        <f t="shared" si="1037"/>
        <v>1</v>
      </c>
      <c r="AR483" s="13">
        <f t="shared" si="1038"/>
        <v>0</v>
      </c>
      <c r="AS483" s="13">
        <f t="shared" si="1039"/>
        <v>0</v>
      </c>
      <c r="AT483" s="13">
        <f t="shared" si="1040"/>
        <v>0</v>
      </c>
      <c r="AU483" s="13">
        <f t="shared" si="1041"/>
        <v>0</v>
      </c>
      <c r="AV483" s="13">
        <f t="shared" si="1042"/>
        <v>0</v>
      </c>
      <c r="AW483" s="13">
        <f t="shared" si="1043"/>
        <v>0</v>
      </c>
      <c r="AX483" s="13">
        <f t="shared" si="1044"/>
        <v>0</v>
      </c>
      <c r="AY483" s="13">
        <f t="shared" si="1045"/>
        <v>0</v>
      </c>
      <c r="AZ483" s="13">
        <f t="shared" si="1046"/>
        <v>0</v>
      </c>
      <c r="BA483" s="13">
        <f t="shared" si="1047"/>
        <v>0</v>
      </c>
      <c r="BB483" s="13">
        <f t="shared" si="1048"/>
        <v>0</v>
      </c>
      <c r="BC483" s="13">
        <f t="shared" si="1049"/>
        <v>0</v>
      </c>
      <c r="BD483" s="13">
        <f t="shared" si="1050"/>
        <v>0</v>
      </c>
      <c r="BE483" s="13">
        <f t="shared" si="1051"/>
        <v>0</v>
      </c>
      <c r="BF483" s="13">
        <f t="shared" si="1052"/>
        <v>0</v>
      </c>
      <c r="BG483" s="13">
        <f t="shared" si="1053"/>
        <v>0</v>
      </c>
      <c r="BH483" s="13">
        <f t="shared" si="1054"/>
        <v>0</v>
      </c>
      <c r="BI483" s="13">
        <f t="shared" si="1055"/>
        <v>0</v>
      </c>
      <c r="BJ483" s="13">
        <f t="shared" si="1056"/>
        <v>0</v>
      </c>
      <c r="BK483" s="13">
        <f t="shared" si="1057"/>
        <v>0</v>
      </c>
      <c r="BL483" s="13">
        <f t="shared" si="1058"/>
        <v>0</v>
      </c>
      <c r="BM483" s="13">
        <f t="shared" si="1059"/>
        <v>0</v>
      </c>
      <c r="BN483" s="13">
        <f t="shared" si="1060"/>
        <v>0</v>
      </c>
      <c r="BO483" s="13">
        <f t="shared" si="1061"/>
        <v>0</v>
      </c>
      <c r="BP483" s="13">
        <f t="shared" si="1062"/>
        <v>0</v>
      </c>
      <c r="BQ483" s="13">
        <f t="shared" si="1063"/>
        <v>0</v>
      </c>
      <c r="BR483" s="13">
        <f t="shared" si="1064"/>
        <v>0</v>
      </c>
      <c r="BS483" s="13">
        <f t="shared" si="1065"/>
        <v>0</v>
      </c>
      <c r="BT483" s="13">
        <f t="shared" si="1066"/>
        <v>0</v>
      </c>
      <c r="BU483" s="13">
        <f t="shared" si="1067"/>
        <v>0</v>
      </c>
      <c r="BV483" s="13">
        <f t="shared" si="1068"/>
        <v>0</v>
      </c>
      <c r="BW483" s="13">
        <f t="shared" si="1069"/>
        <v>0</v>
      </c>
      <c r="BX483" s="13">
        <f t="shared" si="1070"/>
        <v>0</v>
      </c>
      <c r="BY483" s="13">
        <f t="shared" si="1071"/>
        <v>0</v>
      </c>
      <c r="BZ483" s="13">
        <f t="shared" si="1072"/>
        <v>0</v>
      </c>
      <c r="CA483" s="13">
        <f t="shared" si="1073"/>
        <v>0</v>
      </c>
      <c r="CB483" s="13">
        <f t="shared" si="1074"/>
        <v>0</v>
      </c>
      <c r="CC483" s="13">
        <f t="shared" si="1075"/>
        <v>0</v>
      </c>
      <c r="CD483" s="13">
        <f t="shared" si="1076"/>
        <v>0</v>
      </c>
      <c r="CE483" s="13">
        <f t="shared" si="1077"/>
        <v>0</v>
      </c>
      <c r="CF483" s="13">
        <f t="shared" si="1078"/>
        <v>0</v>
      </c>
      <c r="CG483" s="13">
        <f t="shared" si="1079"/>
        <v>0</v>
      </c>
      <c r="CH483" s="13">
        <f t="shared" si="1080"/>
        <v>0</v>
      </c>
      <c r="CI483" s="13">
        <f t="shared" si="1081"/>
        <v>0</v>
      </c>
      <c r="CJ483" s="13">
        <f t="shared" si="1082"/>
        <v>0</v>
      </c>
      <c r="CK483" s="13">
        <f t="shared" si="1083"/>
        <v>0</v>
      </c>
      <c r="CL483" s="13">
        <f t="shared" si="1084"/>
        <v>0</v>
      </c>
      <c r="CM483" s="13">
        <f t="shared" si="1085"/>
        <v>0</v>
      </c>
      <c r="CN483" s="13">
        <f t="shared" si="1086"/>
        <v>0</v>
      </c>
      <c r="CO483" s="13">
        <f t="shared" si="1087"/>
        <v>0</v>
      </c>
      <c r="CP483" s="13">
        <f t="shared" si="1088"/>
        <v>0</v>
      </c>
      <c r="CQ483" s="13">
        <f t="shared" si="1089"/>
        <v>0</v>
      </c>
      <c r="CR483" s="13">
        <f t="shared" si="1090"/>
        <v>0</v>
      </c>
      <c r="CS483" s="13">
        <f t="shared" si="1091"/>
        <v>0</v>
      </c>
      <c r="CT483" s="13">
        <f t="shared" si="1092"/>
        <v>0</v>
      </c>
      <c r="CU483" s="13">
        <f t="shared" si="1093"/>
        <v>0</v>
      </c>
      <c r="CV483" s="13">
        <f t="shared" si="1094"/>
        <v>0</v>
      </c>
      <c r="CW483" s="13">
        <f t="shared" si="1095"/>
        <v>0</v>
      </c>
      <c r="CX483" s="13">
        <f t="shared" si="1096"/>
        <v>0</v>
      </c>
      <c r="CY483" s="13">
        <f t="shared" si="1097"/>
        <v>0</v>
      </c>
      <c r="CZ483" s="13">
        <f t="shared" si="1098"/>
        <v>0</v>
      </c>
      <c r="DA483" s="13">
        <f t="shared" si="1099"/>
        <v>0</v>
      </c>
      <c r="DB483" s="13"/>
      <c r="DC483" s="13"/>
      <c r="DD483" s="13"/>
      <c r="DE483" s="13"/>
      <c r="DF483" s="13"/>
      <c r="DG483" s="13"/>
      <c r="DH483" s="13"/>
      <c r="DI483" s="13"/>
      <c r="DJ483" s="13"/>
      <c r="DK483" s="13"/>
      <c r="DL483" s="13"/>
      <c r="DM483" s="13"/>
      <c r="DN483" s="13"/>
      <c r="DO483" s="13"/>
      <c r="DP483" s="13"/>
      <c r="DQ483" s="13"/>
      <c r="DR483" s="13"/>
      <c r="DS483" s="13"/>
      <c r="DT483" s="13"/>
      <c r="DU483" s="13"/>
      <c r="DV483" s="13"/>
      <c r="DW483" s="13"/>
      <c r="DX483" s="13"/>
      <c r="DY483" s="13"/>
      <c r="DZ483" s="13"/>
      <c r="EA483" s="13"/>
      <c r="EB483" s="13"/>
      <c r="EC483" s="13"/>
      <c r="ED483" s="13"/>
      <c r="EE483" s="13"/>
      <c r="EF483" s="13"/>
      <c r="EG483" s="13"/>
      <c r="EH483" s="13"/>
      <c r="EI483" s="13"/>
      <c r="EJ483" s="13"/>
      <c r="EK483" s="13"/>
      <c r="EL483" s="13"/>
      <c r="EM483" s="13"/>
      <c r="EN483" s="13"/>
      <c r="EO483" s="13"/>
      <c r="EP483" s="13"/>
      <c r="EQ483" s="13"/>
      <c r="ER483" s="13"/>
      <c r="ES483" s="13"/>
      <c r="ET483" s="13"/>
      <c r="EU483" s="13"/>
      <c r="EV483" s="13"/>
      <c r="EW483" s="13"/>
      <c r="EX483" s="13"/>
      <c r="EY483" s="13"/>
      <c r="EZ483" s="13"/>
      <c r="FA483" s="13"/>
      <c r="FB483" s="13"/>
      <c r="FC483" s="13"/>
      <c r="FD483" s="13"/>
      <c r="FE483" s="13"/>
      <c r="FF483" s="13"/>
      <c r="FG483" s="13"/>
      <c r="FH483" s="13"/>
      <c r="FI483" s="13"/>
      <c r="FJ483" s="13"/>
      <c r="FK483" s="13"/>
      <c r="FL483" s="13"/>
      <c r="FM483" s="13"/>
      <c r="FN483" s="13"/>
      <c r="FO483" s="13"/>
      <c r="FP483" s="13"/>
      <c r="FQ483" s="13"/>
      <c r="FR483" s="13"/>
      <c r="FS483" s="13"/>
      <c r="FT483" s="13"/>
      <c r="FU483" s="13"/>
      <c r="FV483" s="13"/>
      <c r="FW483" s="13"/>
      <c r="FX483" s="13"/>
      <c r="FY483" s="13"/>
      <c r="FZ483" s="13"/>
      <c r="GA483" s="13"/>
      <c r="GB483" s="13"/>
      <c r="GC483" s="13"/>
      <c r="GD483" s="13"/>
      <c r="GE483" s="13"/>
      <c r="GF483" s="13"/>
      <c r="GG483" s="13"/>
      <c r="GH483" s="30">
        <f t="shared" si="1100"/>
        <v>1</v>
      </c>
    </row>
    <row r="484" spans="1:190">
      <c r="A484" s="2">
        <f>'database including 834 studies'!A484</f>
        <v>483</v>
      </c>
      <c r="B484" s="2">
        <f>'database including 834 studies'!J484</f>
        <v>1</v>
      </c>
      <c r="C484" s="2">
        <f>'database including 834 studies'!K484</f>
        <v>1</v>
      </c>
      <c r="D484" s="2">
        <f>'database including 834 studies'!L484</f>
        <v>0</v>
      </c>
      <c r="E484" s="2">
        <f>'database including 834 studies'!M484</f>
        <v>1</v>
      </c>
      <c r="F484" s="2">
        <f>'database including 834 studies'!N484</f>
        <v>0</v>
      </c>
      <c r="G484" s="2">
        <f>'database including 834 studies'!O484</f>
        <v>0</v>
      </c>
      <c r="H484" s="2">
        <f>'database including 834 studies'!P484</f>
        <v>0</v>
      </c>
      <c r="I484" s="2">
        <f>'database including 834 studies'!Q484</f>
        <v>0</v>
      </c>
      <c r="J484" s="2">
        <f>'database including 834 studies'!R484</f>
        <v>2021</v>
      </c>
      <c r="V484" s="13">
        <f t="shared" si="1016"/>
        <v>0</v>
      </c>
      <c r="W484" s="13">
        <f t="shared" si="1017"/>
        <v>0</v>
      </c>
      <c r="X484" s="13">
        <f t="shared" si="1018"/>
        <v>0</v>
      </c>
      <c r="Y484" s="13">
        <f t="shared" si="1019"/>
        <v>0</v>
      </c>
      <c r="Z484" s="13">
        <f t="shared" si="1020"/>
        <v>0</v>
      </c>
      <c r="AA484" s="13">
        <f t="shared" si="1021"/>
        <v>0</v>
      </c>
      <c r="AB484" s="13">
        <f t="shared" si="1022"/>
        <v>0</v>
      </c>
      <c r="AC484" s="13">
        <f t="shared" si="1023"/>
        <v>0</v>
      </c>
      <c r="AD484" s="13">
        <f t="shared" si="1024"/>
        <v>0</v>
      </c>
      <c r="AE484" s="13">
        <f t="shared" si="1025"/>
        <v>0</v>
      </c>
      <c r="AF484" s="13">
        <f t="shared" si="1026"/>
        <v>0</v>
      </c>
      <c r="AG484" s="13">
        <f t="shared" si="1027"/>
        <v>0</v>
      </c>
      <c r="AH484" s="13">
        <f t="shared" si="1028"/>
        <v>0</v>
      </c>
      <c r="AI484" s="13">
        <f t="shared" si="1029"/>
        <v>0</v>
      </c>
      <c r="AJ484" s="13">
        <f t="shared" si="1030"/>
        <v>0</v>
      </c>
      <c r="AK484" s="13">
        <f t="shared" si="1031"/>
        <v>0</v>
      </c>
      <c r="AL484" s="13">
        <f t="shared" si="1032"/>
        <v>0</v>
      </c>
      <c r="AM484" s="13">
        <f t="shared" si="1033"/>
        <v>0</v>
      </c>
      <c r="AN484" s="13">
        <f t="shared" si="1034"/>
        <v>0</v>
      </c>
      <c r="AO484" s="13">
        <f t="shared" si="1035"/>
        <v>0</v>
      </c>
      <c r="AP484" s="13">
        <f t="shared" si="1036"/>
        <v>0</v>
      </c>
      <c r="AQ484" s="13">
        <f t="shared" si="1037"/>
        <v>0</v>
      </c>
      <c r="AR484" s="13">
        <f t="shared" si="1038"/>
        <v>1</v>
      </c>
      <c r="AS484" s="13">
        <f t="shared" si="1039"/>
        <v>0</v>
      </c>
      <c r="AT484" s="13">
        <f t="shared" si="1040"/>
        <v>0</v>
      </c>
      <c r="AU484" s="13">
        <f t="shared" si="1041"/>
        <v>0</v>
      </c>
      <c r="AV484" s="13">
        <f t="shared" si="1042"/>
        <v>0</v>
      </c>
      <c r="AW484" s="13">
        <f t="shared" si="1043"/>
        <v>0</v>
      </c>
      <c r="AX484" s="13">
        <f t="shared" si="1044"/>
        <v>0</v>
      </c>
      <c r="AY484" s="13">
        <f t="shared" si="1045"/>
        <v>0</v>
      </c>
      <c r="AZ484" s="13">
        <f t="shared" si="1046"/>
        <v>0</v>
      </c>
      <c r="BA484" s="13">
        <f t="shared" si="1047"/>
        <v>0</v>
      </c>
      <c r="BB484" s="13">
        <f t="shared" si="1048"/>
        <v>0</v>
      </c>
      <c r="BC484" s="13">
        <f t="shared" si="1049"/>
        <v>0</v>
      </c>
      <c r="BD484" s="13">
        <f t="shared" si="1050"/>
        <v>0</v>
      </c>
      <c r="BE484" s="13">
        <f t="shared" si="1051"/>
        <v>0</v>
      </c>
      <c r="BF484" s="13">
        <f t="shared" si="1052"/>
        <v>0</v>
      </c>
      <c r="BG484" s="13">
        <f t="shared" si="1053"/>
        <v>0</v>
      </c>
      <c r="BH484" s="13">
        <f t="shared" si="1054"/>
        <v>0</v>
      </c>
      <c r="BI484" s="13">
        <f t="shared" si="1055"/>
        <v>0</v>
      </c>
      <c r="BJ484" s="13">
        <f t="shared" si="1056"/>
        <v>0</v>
      </c>
      <c r="BK484" s="13">
        <f t="shared" si="1057"/>
        <v>0</v>
      </c>
      <c r="BL484" s="13">
        <f t="shared" si="1058"/>
        <v>0</v>
      </c>
      <c r="BM484" s="13">
        <f t="shared" si="1059"/>
        <v>0</v>
      </c>
      <c r="BN484" s="13">
        <f t="shared" si="1060"/>
        <v>0</v>
      </c>
      <c r="BO484" s="13">
        <f t="shared" si="1061"/>
        <v>0</v>
      </c>
      <c r="BP484" s="13">
        <f t="shared" si="1062"/>
        <v>0</v>
      </c>
      <c r="BQ484" s="13">
        <f t="shared" si="1063"/>
        <v>0</v>
      </c>
      <c r="BR484" s="13">
        <f t="shared" si="1064"/>
        <v>0</v>
      </c>
      <c r="BS484" s="13">
        <f t="shared" si="1065"/>
        <v>0</v>
      </c>
      <c r="BT484" s="13">
        <f t="shared" si="1066"/>
        <v>0</v>
      </c>
      <c r="BU484" s="13">
        <f t="shared" si="1067"/>
        <v>0</v>
      </c>
      <c r="BV484" s="13">
        <f t="shared" si="1068"/>
        <v>0</v>
      </c>
      <c r="BW484" s="13">
        <f t="shared" si="1069"/>
        <v>0</v>
      </c>
      <c r="BX484" s="13">
        <f t="shared" si="1070"/>
        <v>0</v>
      </c>
      <c r="BY484" s="13">
        <f t="shared" si="1071"/>
        <v>0</v>
      </c>
      <c r="BZ484" s="13">
        <f t="shared" si="1072"/>
        <v>0</v>
      </c>
      <c r="CA484" s="13">
        <f t="shared" si="1073"/>
        <v>0</v>
      </c>
      <c r="CB484" s="13">
        <f t="shared" si="1074"/>
        <v>0</v>
      </c>
      <c r="CC484" s="13">
        <f t="shared" si="1075"/>
        <v>0</v>
      </c>
      <c r="CD484" s="13">
        <f t="shared" si="1076"/>
        <v>0</v>
      </c>
      <c r="CE484" s="13">
        <f t="shared" si="1077"/>
        <v>0</v>
      </c>
      <c r="CF484" s="13">
        <f t="shared" si="1078"/>
        <v>0</v>
      </c>
      <c r="CG484" s="13">
        <f t="shared" si="1079"/>
        <v>0</v>
      </c>
      <c r="CH484" s="13">
        <f t="shared" si="1080"/>
        <v>0</v>
      </c>
      <c r="CI484" s="13">
        <f t="shared" si="1081"/>
        <v>0</v>
      </c>
      <c r="CJ484" s="13">
        <f t="shared" si="1082"/>
        <v>0</v>
      </c>
      <c r="CK484" s="13">
        <f t="shared" si="1083"/>
        <v>0</v>
      </c>
      <c r="CL484" s="13">
        <f t="shared" si="1084"/>
        <v>0</v>
      </c>
      <c r="CM484" s="13">
        <f t="shared" si="1085"/>
        <v>0</v>
      </c>
      <c r="CN484" s="13">
        <f t="shared" si="1086"/>
        <v>0</v>
      </c>
      <c r="CO484" s="13">
        <f t="shared" si="1087"/>
        <v>0</v>
      </c>
      <c r="CP484" s="13">
        <f t="shared" si="1088"/>
        <v>0</v>
      </c>
      <c r="CQ484" s="13">
        <f t="shared" si="1089"/>
        <v>0</v>
      </c>
      <c r="CR484" s="13">
        <f t="shared" si="1090"/>
        <v>0</v>
      </c>
      <c r="CS484" s="13">
        <f t="shared" si="1091"/>
        <v>0</v>
      </c>
      <c r="CT484" s="13">
        <f t="shared" si="1092"/>
        <v>0</v>
      </c>
      <c r="CU484" s="13">
        <f t="shared" si="1093"/>
        <v>0</v>
      </c>
      <c r="CV484" s="13">
        <f t="shared" si="1094"/>
        <v>0</v>
      </c>
      <c r="CW484" s="13">
        <f t="shared" si="1095"/>
        <v>0</v>
      </c>
      <c r="CX484" s="13">
        <f t="shared" si="1096"/>
        <v>0</v>
      </c>
      <c r="CY484" s="13">
        <f t="shared" si="1097"/>
        <v>0</v>
      </c>
      <c r="CZ484" s="13">
        <f t="shared" si="1098"/>
        <v>0</v>
      </c>
      <c r="DA484" s="13">
        <f t="shared" si="1099"/>
        <v>0</v>
      </c>
      <c r="DB484" s="13"/>
      <c r="DC484" s="13"/>
      <c r="DD484" s="13"/>
      <c r="DE484" s="13"/>
      <c r="DF484" s="13"/>
      <c r="DG484" s="13"/>
      <c r="DH484" s="13"/>
      <c r="DI484" s="13"/>
      <c r="DJ484" s="13"/>
      <c r="DK484" s="13"/>
      <c r="DL484" s="13"/>
      <c r="DM484" s="13"/>
      <c r="DN484" s="13"/>
      <c r="DO484" s="13"/>
      <c r="DP484" s="13"/>
      <c r="DQ484" s="13"/>
      <c r="DR484" s="13"/>
      <c r="DS484" s="13"/>
      <c r="DT484" s="13"/>
      <c r="DU484" s="13"/>
      <c r="DV484" s="13"/>
      <c r="DW484" s="13"/>
      <c r="DX484" s="13"/>
      <c r="DY484" s="13"/>
      <c r="DZ484" s="13"/>
      <c r="EA484" s="13"/>
      <c r="EB484" s="13"/>
      <c r="EC484" s="13"/>
      <c r="ED484" s="13"/>
      <c r="EE484" s="13"/>
      <c r="EF484" s="13"/>
      <c r="EG484" s="13"/>
      <c r="EH484" s="13"/>
      <c r="EI484" s="13"/>
      <c r="EJ484" s="13"/>
      <c r="EK484" s="13"/>
      <c r="EL484" s="13"/>
      <c r="EM484" s="13"/>
      <c r="EN484" s="13"/>
      <c r="EO484" s="13"/>
      <c r="EP484" s="13"/>
      <c r="EQ484" s="13"/>
      <c r="ER484" s="13"/>
      <c r="ES484" s="13"/>
      <c r="ET484" s="13"/>
      <c r="EU484" s="13"/>
      <c r="EV484" s="13"/>
      <c r="EW484" s="13"/>
      <c r="EX484" s="13"/>
      <c r="EY484" s="13"/>
      <c r="EZ484" s="13"/>
      <c r="FA484" s="13"/>
      <c r="FB484" s="13"/>
      <c r="FC484" s="13"/>
      <c r="FD484" s="13"/>
      <c r="FE484" s="13"/>
      <c r="FF484" s="13"/>
      <c r="FG484" s="13"/>
      <c r="FH484" s="13"/>
      <c r="FI484" s="13"/>
      <c r="FJ484" s="13"/>
      <c r="FK484" s="13"/>
      <c r="FL484" s="13"/>
      <c r="FM484" s="13"/>
      <c r="FN484" s="13"/>
      <c r="FO484" s="13"/>
      <c r="FP484" s="13"/>
      <c r="FQ484" s="13"/>
      <c r="FR484" s="13"/>
      <c r="FS484" s="13"/>
      <c r="FT484" s="13"/>
      <c r="FU484" s="13"/>
      <c r="FV484" s="13"/>
      <c r="FW484" s="13"/>
      <c r="FX484" s="13"/>
      <c r="FY484" s="13"/>
      <c r="FZ484" s="13"/>
      <c r="GA484" s="13"/>
      <c r="GB484" s="13"/>
      <c r="GC484" s="13"/>
      <c r="GD484" s="13"/>
      <c r="GE484" s="13"/>
      <c r="GF484" s="13"/>
      <c r="GG484" s="13"/>
      <c r="GH484" s="30">
        <f t="shared" si="1100"/>
        <v>1</v>
      </c>
    </row>
    <row r="485" spans="1:190">
      <c r="A485" s="2">
        <f>'database including 834 studies'!A485</f>
        <v>484</v>
      </c>
      <c r="B485" s="2">
        <f>'database including 834 studies'!J485</f>
        <v>1</v>
      </c>
      <c r="C485" s="2">
        <f>'database including 834 studies'!K485</f>
        <v>1</v>
      </c>
      <c r="D485" s="2">
        <f>'database including 834 studies'!L485</f>
        <v>1</v>
      </c>
      <c r="E485" s="2">
        <f>'database including 834 studies'!M485</f>
        <v>0</v>
      </c>
      <c r="F485" s="2">
        <f>'database including 834 studies'!N485</f>
        <v>0</v>
      </c>
      <c r="G485" s="2">
        <f>'database including 834 studies'!O485</f>
        <v>0</v>
      </c>
      <c r="H485" s="2">
        <f>'database including 834 studies'!P485</f>
        <v>0</v>
      </c>
      <c r="I485" s="2">
        <f>'database including 834 studies'!Q485</f>
        <v>0</v>
      </c>
      <c r="J485" s="2">
        <f>'database including 834 studies'!R485</f>
        <v>2021</v>
      </c>
      <c r="V485" s="13">
        <f t="shared" si="1016"/>
        <v>0</v>
      </c>
      <c r="W485" s="13">
        <f t="shared" si="1017"/>
        <v>0</v>
      </c>
      <c r="X485" s="13">
        <f t="shared" si="1018"/>
        <v>0</v>
      </c>
      <c r="Y485" s="13">
        <f t="shared" si="1019"/>
        <v>0</v>
      </c>
      <c r="Z485" s="13">
        <f t="shared" si="1020"/>
        <v>0</v>
      </c>
      <c r="AA485" s="13">
        <f t="shared" si="1021"/>
        <v>0</v>
      </c>
      <c r="AB485" s="13">
        <f t="shared" si="1022"/>
        <v>0</v>
      </c>
      <c r="AC485" s="13">
        <f t="shared" si="1023"/>
        <v>0</v>
      </c>
      <c r="AD485" s="13">
        <f t="shared" si="1024"/>
        <v>0</v>
      </c>
      <c r="AE485" s="13">
        <f t="shared" si="1025"/>
        <v>0</v>
      </c>
      <c r="AF485" s="13">
        <f t="shared" si="1026"/>
        <v>0</v>
      </c>
      <c r="AG485" s="13">
        <f t="shared" si="1027"/>
        <v>0</v>
      </c>
      <c r="AH485" s="13">
        <f t="shared" si="1028"/>
        <v>0</v>
      </c>
      <c r="AI485" s="13">
        <f t="shared" si="1029"/>
        <v>0</v>
      </c>
      <c r="AJ485" s="13">
        <f t="shared" si="1030"/>
        <v>0</v>
      </c>
      <c r="AK485" s="13">
        <f t="shared" si="1031"/>
        <v>0</v>
      </c>
      <c r="AL485" s="13">
        <f t="shared" si="1032"/>
        <v>0</v>
      </c>
      <c r="AM485" s="13">
        <f t="shared" si="1033"/>
        <v>0</v>
      </c>
      <c r="AN485" s="13">
        <f t="shared" si="1034"/>
        <v>0</v>
      </c>
      <c r="AO485" s="13">
        <f t="shared" si="1035"/>
        <v>0</v>
      </c>
      <c r="AP485" s="13">
        <f t="shared" si="1036"/>
        <v>0</v>
      </c>
      <c r="AQ485" s="13">
        <f t="shared" si="1037"/>
        <v>0</v>
      </c>
      <c r="AR485" s="13">
        <f t="shared" si="1038"/>
        <v>1</v>
      </c>
      <c r="AS485" s="13">
        <f t="shared" si="1039"/>
        <v>0</v>
      </c>
      <c r="AT485" s="13">
        <f t="shared" si="1040"/>
        <v>0</v>
      </c>
      <c r="AU485" s="13">
        <f t="shared" si="1041"/>
        <v>0</v>
      </c>
      <c r="AV485" s="13">
        <f t="shared" si="1042"/>
        <v>0</v>
      </c>
      <c r="AW485" s="13">
        <f t="shared" si="1043"/>
        <v>0</v>
      </c>
      <c r="AX485" s="13">
        <f t="shared" si="1044"/>
        <v>0</v>
      </c>
      <c r="AY485" s="13">
        <f t="shared" si="1045"/>
        <v>0</v>
      </c>
      <c r="AZ485" s="13">
        <f t="shared" si="1046"/>
        <v>0</v>
      </c>
      <c r="BA485" s="13">
        <f t="shared" si="1047"/>
        <v>0</v>
      </c>
      <c r="BB485" s="13">
        <f t="shared" si="1048"/>
        <v>0</v>
      </c>
      <c r="BC485" s="13">
        <f t="shared" si="1049"/>
        <v>0</v>
      </c>
      <c r="BD485" s="13">
        <f t="shared" si="1050"/>
        <v>0</v>
      </c>
      <c r="BE485" s="13">
        <f t="shared" si="1051"/>
        <v>0</v>
      </c>
      <c r="BF485" s="13">
        <f t="shared" si="1052"/>
        <v>0</v>
      </c>
      <c r="BG485" s="13">
        <f t="shared" si="1053"/>
        <v>0</v>
      </c>
      <c r="BH485" s="13">
        <f t="shared" si="1054"/>
        <v>0</v>
      </c>
      <c r="BI485" s="13">
        <f t="shared" si="1055"/>
        <v>0</v>
      </c>
      <c r="BJ485" s="13">
        <f t="shared" si="1056"/>
        <v>0</v>
      </c>
      <c r="BK485" s="13">
        <f t="shared" si="1057"/>
        <v>0</v>
      </c>
      <c r="BL485" s="13">
        <f t="shared" si="1058"/>
        <v>0</v>
      </c>
      <c r="BM485" s="13">
        <f t="shared" si="1059"/>
        <v>0</v>
      </c>
      <c r="BN485" s="13">
        <f t="shared" si="1060"/>
        <v>0</v>
      </c>
      <c r="BO485" s="13">
        <f t="shared" si="1061"/>
        <v>0</v>
      </c>
      <c r="BP485" s="13">
        <f t="shared" si="1062"/>
        <v>0</v>
      </c>
      <c r="BQ485" s="13">
        <f t="shared" si="1063"/>
        <v>0</v>
      </c>
      <c r="BR485" s="13">
        <f t="shared" si="1064"/>
        <v>0</v>
      </c>
      <c r="BS485" s="13">
        <f t="shared" si="1065"/>
        <v>0</v>
      </c>
      <c r="BT485" s="13">
        <f t="shared" si="1066"/>
        <v>0</v>
      </c>
      <c r="BU485" s="13">
        <f t="shared" si="1067"/>
        <v>0</v>
      </c>
      <c r="BV485" s="13">
        <f t="shared" si="1068"/>
        <v>0</v>
      </c>
      <c r="BW485" s="13">
        <f t="shared" si="1069"/>
        <v>0</v>
      </c>
      <c r="BX485" s="13">
        <f t="shared" si="1070"/>
        <v>0</v>
      </c>
      <c r="BY485" s="13">
        <f t="shared" si="1071"/>
        <v>0</v>
      </c>
      <c r="BZ485" s="13">
        <f t="shared" si="1072"/>
        <v>0</v>
      </c>
      <c r="CA485" s="13">
        <f t="shared" si="1073"/>
        <v>0</v>
      </c>
      <c r="CB485" s="13">
        <f t="shared" si="1074"/>
        <v>0</v>
      </c>
      <c r="CC485" s="13">
        <f t="shared" si="1075"/>
        <v>0</v>
      </c>
      <c r="CD485" s="13">
        <f t="shared" si="1076"/>
        <v>0</v>
      </c>
      <c r="CE485" s="13">
        <f t="shared" si="1077"/>
        <v>0</v>
      </c>
      <c r="CF485" s="13">
        <f t="shared" si="1078"/>
        <v>0</v>
      </c>
      <c r="CG485" s="13">
        <f t="shared" si="1079"/>
        <v>0</v>
      </c>
      <c r="CH485" s="13">
        <f t="shared" si="1080"/>
        <v>0</v>
      </c>
      <c r="CI485" s="13">
        <f t="shared" si="1081"/>
        <v>0</v>
      </c>
      <c r="CJ485" s="13">
        <f t="shared" si="1082"/>
        <v>0</v>
      </c>
      <c r="CK485" s="13">
        <f t="shared" si="1083"/>
        <v>0</v>
      </c>
      <c r="CL485" s="13">
        <f t="shared" si="1084"/>
        <v>0</v>
      </c>
      <c r="CM485" s="13">
        <f t="shared" si="1085"/>
        <v>0</v>
      </c>
      <c r="CN485" s="13">
        <f t="shared" si="1086"/>
        <v>0</v>
      </c>
      <c r="CO485" s="13">
        <f t="shared" si="1087"/>
        <v>0</v>
      </c>
      <c r="CP485" s="13">
        <f t="shared" si="1088"/>
        <v>0</v>
      </c>
      <c r="CQ485" s="13">
        <f t="shared" si="1089"/>
        <v>0</v>
      </c>
      <c r="CR485" s="13">
        <f t="shared" si="1090"/>
        <v>0</v>
      </c>
      <c r="CS485" s="13">
        <f t="shared" si="1091"/>
        <v>0</v>
      </c>
      <c r="CT485" s="13">
        <f t="shared" si="1092"/>
        <v>0</v>
      </c>
      <c r="CU485" s="13">
        <f t="shared" si="1093"/>
        <v>0</v>
      </c>
      <c r="CV485" s="13">
        <f t="shared" si="1094"/>
        <v>0</v>
      </c>
      <c r="CW485" s="13">
        <f t="shared" si="1095"/>
        <v>0</v>
      </c>
      <c r="CX485" s="13">
        <f t="shared" si="1096"/>
        <v>0</v>
      </c>
      <c r="CY485" s="13">
        <f t="shared" si="1097"/>
        <v>0</v>
      </c>
      <c r="CZ485" s="13">
        <f t="shared" si="1098"/>
        <v>0</v>
      </c>
      <c r="DA485" s="13">
        <f t="shared" si="1099"/>
        <v>0</v>
      </c>
      <c r="DB485" s="13"/>
      <c r="DC485" s="13"/>
      <c r="DD485" s="13"/>
      <c r="DE485" s="13"/>
      <c r="DF485" s="13"/>
      <c r="DG485" s="13"/>
      <c r="DH485" s="13"/>
      <c r="DI485" s="13"/>
      <c r="DJ485" s="13"/>
      <c r="DK485" s="13"/>
      <c r="DL485" s="13"/>
      <c r="DM485" s="13"/>
      <c r="DN485" s="13"/>
      <c r="DO485" s="13"/>
      <c r="DP485" s="13"/>
      <c r="DQ485" s="13"/>
      <c r="DR485" s="13"/>
      <c r="DS485" s="13"/>
      <c r="DT485" s="13"/>
      <c r="DU485" s="13"/>
      <c r="DV485" s="13"/>
      <c r="DW485" s="13"/>
      <c r="DX485" s="13"/>
      <c r="DY485" s="13"/>
      <c r="DZ485" s="13"/>
      <c r="EA485" s="13"/>
      <c r="EB485" s="13"/>
      <c r="EC485" s="13"/>
      <c r="ED485" s="13"/>
      <c r="EE485" s="13"/>
      <c r="EF485" s="13"/>
      <c r="EG485" s="13"/>
      <c r="EH485" s="13"/>
      <c r="EI485" s="13"/>
      <c r="EJ485" s="13"/>
      <c r="EK485" s="13"/>
      <c r="EL485" s="13"/>
      <c r="EM485" s="13"/>
      <c r="EN485" s="13"/>
      <c r="EO485" s="13"/>
      <c r="EP485" s="13"/>
      <c r="EQ485" s="13"/>
      <c r="ER485" s="13"/>
      <c r="ES485" s="13"/>
      <c r="ET485" s="13"/>
      <c r="EU485" s="13"/>
      <c r="EV485" s="13"/>
      <c r="EW485" s="13"/>
      <c r="EX485" s="13"/>
      <c r="EY485" s="13"/>
      <c r="EZ485" s="13"/>
      <c r="FA485" s="13"/>
      <c r="FB485" s="13"/>
      <c r="FC485" s="13"/>
      <c r="FD485" s="13"/>
      <c r="FE485" s="13"/>
      <c r="FF485" s="13"/>
      <c r="FG485" s="13"/>
      <c r="FH485" s="13"/>
      <c r="FI485" s="13"/>
      <c r="FJ485" s="13"/>
      <c r="FK485" s="13"/>
      <c r="FL485" s="13"/>
      <c r="FM485" s="13"/>
      <c r="FN485" s="13"/>
      <c r="FO485" s="13"/>
      <c r="FP485" s="13"/>
      <c r="FQ485" s="13"/>
      <c r="FR485" s="13"/>
      <c r="FS485" s="13"/>
      <c r="FT485" s="13"/>
      <c r="FU485" s="13"/>
      <c r="FV485" s="13"/>
      <c r="FW485" s="13"/>
      <c r="FX485" s="13"/>
      <c r="FY485" s="13"/>
      <c r="FZ485" s="13"/>
      <c r="GA485" s="13"/>
      <c r="GB485" s="13"/>
      <c r="GC485" s="13"/>
      <c r="GD485" s="13"/>
      <c r="GE485" s="13"/>
      <c r="GF485" s="13"/>
      <c r="GG485" s="13"/>
      <c r="GH485" s="30">
        <f t="shared" si="1100"/>
        <v>1</v>
      </c>
    </row>
    <row r="486" spans="1:190">
      <c r="A486" s="2">
        <f>'database including 834 studies'!A486</f>
        <v>485</v>
      </c>
      <c r="B486" s="2">
        <f>'database including 834 studies'!J486</f>
        <v>1</v>
      </c>
      <c r="C486" s="2">
        <f>'database including 834 studies'!K486</f>
        <v>1</v>
      </c>
      <c r="D486" s="2">
        <f>'database including 834 studies'!L486</f>
        <v>0</v>
      </c>
      <c r="E486" s="2">
        <f>'database including 834 studies'!M486</f>
        <v>0</v>
      </c>
      <c r="F486" s="2">
        <f>'database including 834 studies'!N486</f>
        <v>0</v>
      </c>
      <c r="G486" s="2">
        <f>'database including 834 studies'!O486</f>
        <v>1</v>
      </c>
      <c r="H486" s="2">
        <f>'database including 834 studies'!P486</f>
        <v>0</v>
      </c>
      <c r="I486" s="2">
        <f>'database including 834 studies'!Q486</f>
        <v>0</v>
      </c>
      <c r="J486" s="2">
        <f>'database including 834 studies'!R486</f>
        <v>2021</v>
      </c>
      <c r="V486" s="13">
        <f t="shared" si="1016"/>
        <v>0</v>
      </c>
      <c r="W486" s="13">
        <f t="shared" si="1017"/>
        <v>0</v>
      </c>
      <c r="X486" s="13">
        <f t="shared" si="1018"/>
        <v>0</v>
      </c>
      <c r="Y486" s="13">
        <f t="shared" si="1019"/>
        <v>0</v>
      </c>
      <c r="Z486" s="13">
        <f t="shared" si="1020"/>
        <v>0</v>
      </c>
      <c r="AA486" s="13">
        <f t="shared" si="1021"/>
        <v>0</v>
      </c>
      <c r="AB486" s="13">
        <f t="shared" si="1022"/>
        <v>0</v>
      </c>
      <c r="AC486" s="13">
        <f t="shared" si="1023"/>
        <v>0</v>
      </c>
      <c r="AD486" s="13">
        <f t="shared" si="1024"/>
        <v>0</v>
      </c>
      <c r="AE486" s="13">
        <f t="shared" si="1025"/>
        <v>0</v>
      </c>
      <c r="AF486" s="13">
        <f t="shared" si="1026"/>
        <v>0</v>
      </c>
      <c r="AG486" s="13">
        <f t="shared" si="1027"/>
        <v>0</v>
      </c>
      <c r="AH486" s="13">
        <f t="shared" si="1028"/>
        <v>0</v>
      </c>
      <c r="AI486" s="13">
        <f t="shared" si="1029"/>
        <v>0</v>
      </c>
      <c r="AJ486" s="13">
        <f t="shared" si="1030"/>
        <v>0</v>
      </c>
      <c r="AK486" s="13">
        <f t="shared" si="1031"/>
        <v>0</v>
      </c>
      <c r="AL486" s="13">
        <f t="shared" si="1032"/>
        <v>0</v>
      </c>
      <c r="AM486" s="13">
        <f t="shared" si="1033"/>
        <v>0</v>
      </c>
      <c r="AN486" s="13">
        <f t="shared" si="1034"/>
        <v>0</v>
      </c>
      <c r="AO486" s="13">
        <f t="shared" si="1035"/>
        <v>0</v>
      </c>
      <c r="AP486" s="13">
        <f t="shared" si="1036"/>
        <v>0</v>
      </c>
      <c r="AQ486" s="13">
        <f t="shared" si="1037"/>
        <v>0</v>
      </c>
      <c r="AR486" s="13">
        <f t="shared" si="1038"/>
        <v>1</v>
      </c>
      <c r="AS486" s="13">
        <f t="shared" si="1039"/>
        <v>0</v>
      </c>
      <c r="AT486" s="13">
        <f t="shared" si="1040"/>
        <v>0</v>
      </c>
      <c r="AU486" s="13">
        <f t="shared" si="1041"/>
        <v>0</v>
      </c>
      <c r="AV486" s="13">
        <f t="shared" si="1042"/>
        <v>0</v>
      </c>
      <c r="AW486" s="13">
        <f t="shared" si="1043"/>
        <v>0</v>
      </c>
      <c r="AX486" s="13">
        <f t="shared" si="1044"/>
        <v>0</v>
      </c>
      <c r="AY486" s="13">
        <f t="shared" si="1045"/>
        <v>0</v>
      </c>
      <c r="AZ486" s="13">
        <f t="shared" si="1046"/>
        <v>0</v>
      </c>
      <c r="BA486" s="13">
        <f t="shared" si="1047"/>
        <v>0</v>
      </c>
      <c r="BB486" s="13">
        <f t="shared" si="1048"/>
        <v>0</v>
      </c>
      <c r="BC486" s="13">
        <f t="shared" si="1049"/>
        <v>0</v>
      </c>
      <c r="BD486" s="13">
        <f t="shared" si="1050"/>
        <v>0</v>
      </c>
      <c r="BE486" s="13">
        <f t="shared" si="1051"/>
        <v>0</v>
      </c>
      <c r="BF486" s="13">
        <f t="shared" si="1052"/>
        <v>0</v>
      </c>
      <c r="BG486" s="13">
        <f t="shared" si="1053"/>
        <v>0</v>
      </c>
      <c r="BH486" s="13">
        <f t="shared" si="1054"/>
        <v>0</v>
      </c>
      <c r="BI486" s="13">
        <f t="shared" si="1055"/>
        <v>0</v>
      </c>
      <c r="BJ486" s="13">
        <f t="shared" si="1056"/>
        <v>0</v>
      </c>
      <c r="BK486" s="13">
        <f t="shared" si="1057"/>
        <v>0</v>
      </c>
      <c r="BL486" s="13">
        <f t="shared" si="1058"/>
        <v>0</v>
      </c>
      <c r="BM486" s="13">
        <f t="shared" si="1059"/>
        <v>0</v>
      </c>
      <c r="BN486" s="13">
        <f t="shared" si="1060"/>
        <v>0</v>
      </c>
      <c r="BO486" s="13">
        <f t="shared" si="1061"/>
        <v>0</v>
      </c>
      <c r="BP486" s="13">
        <f t="shared" si="1062"/>
        <v>0</v>
      </c>
      <c r="BQ486" s="13">
        <f t="shared" si="1063"/>
        <v>0</v>
      </c>
      <c r="BR486" s="13">
        <f t="shared" si="1064"/>
        <v>0</v>
      </c>
      <c r="BS486" s="13">
        <f t="shared" si="1065"/>
        <v>0</v>
      </c>
      <c r="BT486" s="13">
        <f t="shared" si="1066"/>
        <v>0</v>
      </c>
      <c r="BU486" s="13">
        <f t="shared" si="1067"/>
        <v>0</v>
      </c>
      <c r="BV486" s="13">
        <f t="shared" si="1068"/>
        <v>0</v>
      </c>
      <c r="BW486" s="13">
        <f t="shared" si="1069"/>
        <v>0</v>
      </c>
      <c r="BX486" s="13">
        <f t="shared" si="1070"/>
        <v>0</v>
      </c>
      <c r="BY486" s="13">
        <f t="shared" si="1071"/>
        <v>0</v>
      </c>
      <c r="BZ486" s="13">
        <f t="shared" si="1072"/>
        <v>0</v>
      </c>
      <c r="CA486" s="13">
        <f t="shared" si="1073"/>
        <v>0</v>
      </c>
      <c r="CB486" s="13">
        <f t="shared" si="1074"/>
        <v>0</v>
      </c>
      <c r="CC486" s="13">
        <f t="shared" si="1075"/>
        <v>0</v>
      </c>
      <c r="CD486" s="13">
        <f t="shared" si="1076"/>
        <v>0</v>
      </c>
      <c r="CE486" s="13">
        <f t="shared" si="1077"/>
        <v>0</v>
      </c>
      <c r="CF486" s="13">
        <f t="shared" si="1078"/>
        <v>0</v>
      </c>
      <c r="CG486" s="13">
        <f t="shared" si="1079"/>
        <v>0</v>
      </c>
      <c r="CH486" s="13">
        <f t="shared" si="1080"/>
        <v>0</v>
      </c>
      <c r="CI486" s="13">
        <f t="shared" si="1081"/>
        <v>0</v>
      </c>
      <c r="CJ486" s="13">
        <f t="shared" si="1082"/>
        <v>0</v>
      </c>
      <c r="CK486" s="13">
        <f t="shared" si="1083"/>
        <v>0</v>
      </c>
      <c r="CL486" s="13">
        <f t="shared" si="1084"/>
        <v>0</v>
      </c>
      <c r="CM486" s="13">
        <f t="shared" si="1085"/>
        <v>0</v>
      </c>
      <c r="CN486" s="13">
        <f t="shared" si="1086"/>
        <v>0</v>
      </c>
      <c r="CO486" s="13">
        <f t="shared" si="1087"/>
        <v>0</v>
      </c>
      <c r="CP486" s="13">
        <f t="shared" si="1088"/>
        <v>0</v>
      </c>
      <c r="CQ486" s="13">
        <f t="shared" si="1089"/>
        <v>0</v>
      </c>
      <c r="CR486" s="13">
        <f t="shared" si="1090"/>
        <v>0</v>
      </c>
      <c r="CS486" s="13">
        <f t="shared" si="1091"/>
        <v>0</v>
      </c>
      <c r="CT486" s="13">
        <f t="shared" si="1092"/>
        <v>0</v>
      </c>
      <c r="CU486" s="13">
        <f t="shared" si="1093"/>
        <v>0</v>
      </c>
      <c r="CV486" s="13">
        <f t="shared" si="1094"/>
        <v>0</v>
      </c>
      <c r="CW486" s="13">
        <f t="shared" si="1095"/>
        <v>0</v>
      </c>
      <c r="CX486" s="13">
        <f t="shared" si="1096"/>
        <v>0</v>
      </c>
      <c r="CY486" s="13">
        <f t="shared" si="1097"/>
        <v>0</v>
      </c>
      <c r="CZ486" s="13">
        <f t="shared" si="1098"/>
        <v>0</v>
      </c>
      <c r="DA486" s="13">
        <f t="shared" si="1099"/>
        <v>0</v>
      </c>
      <c r="DB486" s="13"/>
      <c r="DC486" s="13"/>
      <c r="DD486" s="13"/>
      <c r="DE486" s="13"/>
      <c r="DF486" s="13"/>
      <c r="DG486" s="13"/>
      <c r="DH486" s="13"/>
      <c r="DI486" s="13"/>
      <c r="DJ486" s="13"/>
      <c r="DK486" s="13"/>
      <c r="DL486" s="13"/>
      <c r="DM486" s="13"/>
      <c r="DN486" s="13"/>
      <c r="DO486" s="13"/>
      <c r="DP486" s="13"/>
      <c r="DQ486" s="13"/>
      <c r="DR486" s="13"/>
      <c r="DS486" s="13"/>
      <c r="DT486" s="13"/>
      <c r="DU486" s="13"/>
      <c r="DV486" s="13"/>
      <c r="DW486" s="13"/>
      <c r="DX486" s="13"/>
      <c r="DY486" s="13"/>
      <c r="DZ486" s="13"/>
      <c r="EA486" s="13"/>
      <c r="EB486" s="13"/>
      <c r="EC486" s="13"/>
      <c r="ED486" s="13"/>
      <c r="EE486" s="13"/>
      <c r="EF486" s="13"/>
      <c r="EG486" s="13"/>
      <c r="EH486" s="13"/>
      <c r="EI486" s="13"/>
      <c r="EJ486" s="13"/>
      <c r="EK486" s="13"/>
      <c r="EL486" s="13"/>
      <c r="EM486" s="13"/>
      <c r="EN486" s="13"/>
      <c r="EO486" s="13"/>
      <c r="EP486" s="13"/>
      <c r="EQ486" s="13"/>
      <c r="ER486" s="13"/>
      <c r="ES486" s="13"/>
      <c r="ET486" s="13"/>
      <c r="EU486" s="13"/>
      <c r="EV486" s="13"/>
      <c r="EW486" s="13"/>
      <c r="EX486" s="13"/>
      <c r="EY486" s="13"/>
      <c r="EZ486" s="13"/>
      <c r="FA486" s="13"/>
      <c r="FB486" s="13"/>
      <c r="FC486" s="13"/>
      <c r="FD486" s="13"/>
      <c r="FE486" s="13"/>
      <c r="FF486" s="13"/>
      <c r="FG486" s="13"/>
      <c r="FH486" s="13"/>
      <c r="FI486" s="13"/>
      <c r="FJ486" s="13"/>
      <c r="FK486" s="13"/>
      <c r="FL486" s="13"/>
      <c r="FM486" s="13"/>
      <c r="FN486" s="13"/>
      <c r="FO486" s="13"/>
      <c r="FP486" s="13"/>
      <c r="FQ486" s="13"/>
      <c r="FR486" s="13"/>
      <c r="FS486" s="13"/>
      <c r="FT486" s="13"/>
      <c r="FU486" s="13"/>
      <c r="FV486" s="13"/>
      <c r="FW486" s="13"/>
      <c r="FX486" s="13"/>
      <c r="FY486" s="13"/>
      <c r="FZ486" s="13"/>
      <c r="GA486" s="13"/>
      <c r="GB486" s="13"/>
      <c r="GC486" s="13"/>
      <c r="GD486" s="13"/>
      <c r="GE486" s="13"/>
      <c r="GF486" s="13"/>
      <c r="GG486" s="13"/>
      <c r="GH486" s="30">
        <f t="shared" si="1100"/>
        <v>1</v>
      </c>
    </row>
    <row r="487" spans="1:190">
      <c r="A487" s="2">
        <f>'database including 834 studies'!A487</f>
        <v>486</v>
      </c>
      <c r="B487" s="2">
        <f>'database including 834 studies'!J487</f>
        <v>1</v>
      </c>
      <c r="C487" s="2">
        <f>'database including 834 studies'!K487</f>
        <v>1</v>
      </c>
      <c r="D487" s="2">
        <f>'database including 834 studies'!L487</f>
        <v>1</v>
      </c>
      <c r="E487" s="2">
        <f>'database including 834 studies'!M487</f>
        <v>0</v>
      </c>
      <c r="F487" s="2">
        <f>'database including 834 studies'!N487</f>
        <v>0</v>
      </c>
      <c r="G487" s="2">
        <f>'database including 834 studies'!O487</f>
        <v>0</v>
      </c>
      <c r="H487" s="2">
        <f>'database including 834 studies'!P487</f>
        <v>0</v>
      </c>
      <c r="I487" s="2">
        <f>'database including 834 studies'!Q487</f>
        <v>0</v>
      </c>
      <c r="J487" s="2">
        <f>'database including 834 studies'!R487</f>
        <v>2022</v>
      </c>
      <c r="V487" s="13">
        <f t="shared" si="1016"/>
        <v>0</v>
      </c>
      <c r="W487" s="13">
        <f t="shared" si="1017"/>
        <v>0</v>
      </c>
      <c r="X487" s="13">
        <f t="shared" si="1018"/>
        <v>0</v>
      </c>
      <c r="Y487" s="13">
        <f t="shared" si="1019"/>
        <v>0</v>
      </c>
      <c r="Z487" s="13">
        <f t="shared" si="1020"/>
        <v>0</v>
      </c>
      <c r="AA487" s="13">
        <f t="shared" si="1021"/>
        <v>0</v>
      </c>
      <c r="AB487" s="13">
        <f t="shared" si="1022"/>
        <v>0</v>
      </c>
      <c r="AC487" s="13">
        <f t="shared" si="1023"/>
        <v>0</v>
      </c>
      <c r="AD487" s="13">
        <f t="shared" si="1024"/>
        <v>0</v>
      </c>
      <c r="AE487" s="13">
        <f t="shared" si="1025"/>
        <v>0</v>
      </c>
      <c r="AF487" s="13">
        <f t="shared" si="1026"/>
        <v>0</v>
      </c>
      <c r="AG487" s="13">
        <f t="shared" si="1027"/>
        <v>0</v>
      </c>
      <c r="AH487" s="13">
        <f t="shared" si="1028"/>
        <v>0</v>
      </c>
      <c r="AI487" s="13">
        <f t="shared" si="1029"/>
        <v>0</v>
      </c>
      <c r="AJ487" s="13">
        <f t="shared" si="1030"/>
        <v>0</v>
      </c>
      <c r="AK487" s="13">
        <f t="shared" si="1031"/>
        <v>0</v>
      </c>
      <c r="AL487" s="13">
        <f t="shared" si="1032"/>
        <v>0</v>
      </c>
      <c r="AM487" s="13">
        <f t="shared" si="1033"/>
        <v>0</v>
      </c>
      <c r="AN487" s="13">
        <f t="shared" si="1034"/>
        <v>0</v>
      </c>
      <c r="AO487" s="13">
        <f t="shared" si="1035"/>
        <v>0</v>
      </c>
      <c r="AP487" s="13">
        <f t="shared" si="1036"/>
        <v>0</v>
      </c>
      <c r="AQ487" s="13">
        <f t="shared" si="1037"/>
        <v>0</v>
      </c>
      <c r="AR487" s="13">
        <f t="shared" si="1038"/>
        <v>0</v>
      </c>
      <c r="AS487" s="13">
        <f t="shared" si="1039"/>
        <v>1</v>
      </c>
      <c r="AT487" s="13">
        <f t="shared" si="1040"/>
        <v>0</v>
      </c>
      <c r="AU487" s="13">
        <f t="shared" si="1041"/>
        <v>0</v>
      </c>
      <c r="AV487" s="13">
        <f t="shared" si="1042"/>
        <v>0</v>
      </c>
      <c r="AW487" s="13">
        <f t="shared" si="1043"/>
        <v>0</v>
      </c>
      <c r="AX487" s="13">
        <f t="shared" si="1044"/>
        <v>0</v>
      </c>
      <c r="AY487" s="13">
        <f t="shared" si="1045"/>
        <v>0</v>
      </c>
      <c r="AZ487" s="13">
        <f t="shared" si="1046"/>
        <v>0</v>
      </c>
      <c r="BA487" s="13">
        <f t="shared" si="1047"/>
        <v>0</v>
      </c>
      <c r="BB487" s="13">
        <f t="shared" si="1048"/>
        <v>0</v>
      </c>
      <c r="BC487" s="13">
        <f t="shared" si="1049"/>
        <v>0</v>
      </c>
      <c r="BD487" s="13">
        <f t="shared" si="1050"/>
        <v>0</v>
      </c>
      <c r="BE487" s="13">
        <f t="shared" si="1051"/>
        <v>0</v>
      </c>
      <c r="BF487" s="13">
        <f t="shared" si="1052"/>
        <v>0</v>
      </c>
      <c r="BG487" s="13">
        <f t="shared" si="1053"/>
        <v>0</v>
      </c>
      <c r="BH487" s="13">
        <f t="shared" si="1054"/>
        <v>0</v>
      </c>
      <c r="BI487" s="13">
        <f t="shared" si="1055"/>
        <v>0</v>
      </c>
      <c r="BJ487" s="13">
        <f t="shared" si="1056"/>
        <v>0</v>
      </c>
      <c r="BK487" s="13">
        <f t="shared" si="1057"/>
        <v>0</v>
      </c>
      <c r="BL487" s="13">
        <f t="shared" si="1058"/>
        <v>0</v>
      </c>
      <c r="BM487" s="13">
        <f t="shared" si="1059"/>
        <v>0</v>
      </c>
      <c r="BN487" s="13">
        <f t="shared" si="1060"/>
        <v>0</v>
      </c>
      <c r="BO487" s="13">
        <f t="shared" si="1061"/>
        <v>0</v>
      </c>
      <c r="BP487" s="13">
        <f t="shared" si="1062"/>
        <v>0</v>
      </c>
      <c r="BQ487" s="13">
        <f t="shared" si="1063"/>
        <v>0</v>
      </c>
      <c r="BR487" s="13">
        <f t="shared" si="1064"/>
        <v>0</v>
      </c>
      <c r="BS487" s="13">
        <f t="shared" si="1065"/>
        <v>0</v>
      </c>
      <c r="BT487" s="13">
        <f t="shared" si="1066"/>
        <v>0</v>
      </c>
      <c r="BU487" s="13">
        <f t="shared" si="1067"/>
        <v>0</v>
      </c>
      <c r="BV487" s="13">
        <f t="shared" si="1068"/>
        <v>0</v>
      </c>
      <c r="BW487" s="13">
        <f t="shared" si="1069"/>
        <v>0</v>
      </c>
      <c r="BX487" s="13">
        <f t="shared" si="1070"/>
        <v>0</v>
      </c>
      <c r="BY487" s="13">
        <f t="shared" si="1071"/>
        <v>0</v>
      </c>
      <c r="BZ487" s="13">
        <f t="shared" si="1072"/>
        <v>0</v>
      </c>
      <c r="CA487" s="13">
        <f t="shared" si="1073"/>
        <v>0</v>
      </c>
      <c r="CB487" s="13">
        <f t="shared" si="1074"/>
        <v>0</v>
      </c>
      <c r="CC487" s="13">
        <f t="shared" si="1075"/>
        <v>0</v>
      </c>
      <c r="CD487" s="13">
        <f t="shared" si="1076"/>
        <v>0</v>
      </c>
      <c r="CE487" s="13">
        <f t="shared" si="1077"/>
        <v>0</v>
      </c>
      <c r="CF487" s="13">
        <f t="shared" si="1078"/>
        <v>0</v>
      </c>
      <c r="CG487" s="13">
        <f t="shared" si="1079"/>
        <v>0</v>
      </c>
      <c r="CH487" s="13">
        <f t="shared" si="1080"/>
        <v>0</v>
      </c>
      <c r="CI487" s="13">
        <f t="shared" si="1081"/>
        <v>0</v>
      </c>
      <c r="CJ487" s="13">
        <f t="shared" si="1082"/>
        <v>0</v>
      </c>
      <c r="CK487" s="13">
        <f t="shared" si="1083"/>
        <v>0</v>
      </c>
      <c r="CL487" s="13">
        <f t="shared" si="1084"/>
        <v>0</v>
      </c>
      <c r="CM487" s="13">
        <f t="shared" si="1085"/>
        <v>0</v>
      </c>
      <c r="CN487" s="13">
        <f t="shared" si="1086"/>
        <v>0</v>
      </c>
      <c r="CO487" s="13">
        <f t="shared" si="1087"/>
        <v>0</v>
      </c>
      <c r="CP487" s="13">
        <f t="shared" si="1088"/>
        <v>0</v>
      </c>
      <c r="CQ487" s="13">
        <f t="shared" si="1089"/>
        <v>0</v>
      </c>
      <c r="CR487" s="13">
        <f t="shared" si="1090"/>
        <v>0</v>
      </c>
      <c r="CS487" s="13">
        <f t="shared" si="1091"/>
        <v>0</v>
      </c>
      <c r="CT487" s="13">
        <f t="shared" si="1092"/>
        <v>0</v>
      </c>
      <c r="CU487" s="13">
        <f t="shared" si="1093"/>
        <v>0</v>
      </c>
      <c r="CV487" s="13">
        <f t="shared" si="1094"/>
        <v>0</v>
      </c>
      <c r="CW487" s="13">
        <f t="shared" si="1095"/>
        <v>0</v>
      </c>
      <c r="CX487" s="13">
        <f t="shared" si="1096"/>
        <v>0</v>
      </c>
      <c r="CY487" s="13">
        <f t="shared" si="1097"/>
        <v>0</v>
      </c>
      <c r="CZ487" s="13">
        <f t="shared" si="1098"/>
        <v>0</v>
      </c>
      <c r="DA487" s="13">
        <f t="shared" si="1099"/>
        <v>0</v>
      </c>
      <c r="DB487" s="13"/>
      <c r="DC487" s="13"/>
      <c r="DD487" s="13"/>
      <c r="DE487" s="13"/>
      <c r="DF487" s="13"/>
      <c r="DG487" s="13"/>
      <c r="DH487" s="13"/>
      <c r="DI487" s="13"/>
      <c r="DJ487" s="13"/>
      <c r="DK487" s="13"/>
      <c r="DL487" s="13"/>
      <c r="DM487" s="13"/>
      <c r="DN487" s="13"/>
      <c r="DO487" s="13"/>
      <c r="DP487" s="13"/>
      <c r="DQ487" s="13"/>
      <c r="DR487" s="13"/>
      <c r="DS487" s="13"/>
      <c r="DT487" s="13"/>
      <c r="DU487" s="13"/>
      <c r="DV487" s="13"/>
      <c r="DW487" s="13"/>
      <c r="DX487" s="13"/>
      <c r="DY487" s="13"/>
      <c r="DZ487" s="13"/>
      <c r="EA487" s="13"/>
      <c r="EB487" s="13"/>
      <c r="EC487" s="13"/>
      <c r="ED487" s="13"/>
      <c r="EE487" s="13"/>
      <c r="EF487" s="13"/>
      <c r="EG487" s="13"/>
      <c r="EH487" s="13"/>
      <c r="EI487" s="13"/>
      <c r="EJ487" s="13"/>
      <c r="EK487" s="13"/>
      <c r="EL487" s="13"/>
      <c r="EM487" s="13"/>
      <c r="EN487" s="13"/>
      <c r="EO487" s="13"/>
      <c r="EP487" s="13"/>
      <c r="EQ487" s="13"/>
      <c r="ER487" s="13"/>
      <c r="ES487" s="13"/>
      <c r="ET487" s="13"/>
      <c r="EU487" s="13"/>
      <c r="EV487" s="13"/>
      <c r="EW487" s="13"/>
      <c r="EX487" s="13"/>
      <c r="EY487" s="13"/>
      <c r="EZ487" s="13"/>
      <c r="FA487" s="13"/>
      <c r="FB487" s="13"/>
      <c r="FC487" s="13"/>
      <c r="FD487" s="13"/>
      <c r="FE487" s="13"/>
      <c r="FF487" s="13"/>
      <c r="FG487" s="13"/>
      <c r="FH487" s="13"/>
      <c r="FI487" s="13"/>
      <c r="FJ487" s="13"/>
      <c r="FK487" s="13"/>
      <c r="FL487" s="13"/>
      <c r="FM487" s="13"/>
      <c r="FN487" s="13"/>
      <c r="FO487" s="13"/>
      <c r="FP487" s="13"/>
      <c r="FQ487" s="13"/>
      <c r="FR487" s="13"/>
      <c r="FS487" s="13"/>
      <c r="FT487" s="13"/>
      <c r="FU487" s="13"/>
      <c r="FV487" s="13"/>
      <c r="FW487" s="13"/>
      <c r="FX487" s="13"/>
      <c r="FY487" s="13"/>
      <c r="FZ487" s="13"/>
      <c r="GA487" s="13"/>
      <c r="GB487" s="13"/>
      <c r="GC487" s="13"/>
      <c r="GD487" s="13"/>
      <c r="GE487" s="13"/>
      <c r="GF487" s="13"/>
      <c r="GG487" s="13"/>
      <c r="GH487" s="30">
        <f t="shared" si="1100"/>
        <v>1</v>
      </c>
    </row>
    <row r="488" spans="1:190">
      <c r="A488" s="2">
        <f>'database including 834 studies'!A488</f>
        <v>487</v>
      </c>
      <c r="B488" s="2">
        <f>'database including 834 studies'!J488</f>
        <v>1</v>
      </c>
      <c r="C488" s="2">
        <f>'database including 834 studies'!K488</f>
        <v>1</v>
      </c>
      <c r="D488" s="2">
        <f>'database including 834 studies'!L488</f>
        <v>0</v>
      </c>
      <c r="E488" s="2">
        <f>'database including 834 studies'!M488</f>
        <v>1</v>
      </c>
      <c r="F488" s="2">
        <f>'database including 834 studies'!N488</f>
        <v>0</v>
      </c>
      <c r="G488" s="2">
        <f>'database including 834 studies'!O488</f>
        <v>0</v>
      </c>
      <c r="H488" s="2">
        <f>'database including 834 studies'!P488</f>
        <v>0</v>
      </c>
      <c r="I488" s="2">
        <f>'database including 834 studies'!Q488</f>
        <v>0</v>
      </c>
      <c r="J488" s="2">
        <f>'database including 834 studies'!R488</f>
        <v>2018</v>
      </c>
      <c r="V488" s="13">
        <f t="shared" si="1016"/>
        <v>0</v>
      </c>
      <c r="W488" s="13">
        <f t="shared" si="1017"/>
        <v>0</v>
      </c>
      <c r="X488" s="13">
        <f t="shared" si="1018"/>
        <v>0</v>
      </c>
      <c r="Y488" s="13">
        <f t="shared" si="1019"/>
        <v>0</v>
      </c>
      <c r="Z488" s="13">
        <f t="shared" si="1020"/>
        <v>0</v>
      </c>
      <c r="AA488" s="13">
        <f t="shared" si="1021"/>
        <v>0</v>
      </c>
      <c r="AB488" s="13">
        <f t="shared" si="1022"/>
        <v>0</v>
      </c>
      <c r="AC488" s="13">
        <f t="shared" si="1023"/>
        <v>0</v>
      </c>
      <c r="AD488" s="13">
        <f t="shared" si="1024"/>
        <v>0</v>
      </c>
      <c r="AE488" s="13">
        <f t="shared" si="1025"/>
        <v>0</v>
      </c>
      <c r="AF488" s="13">
        <f t="shared" si="1026"/>
        <v>0</v>
      </c>
      <c r="AG488" s="13">
        <f t="shared" si="1027"/>
        <v>0</v>
      </c>
      <c r="AH488" s="13">
        <f t="shared" si="1028"/>
        <v>0</v>
      </c>
      <c r="AI488" s="13">
        <f t="shared" si="1029"/>
        <v>0</v>
      </c>
      <c r="AJ488" s="13">
        <f t="shared" si="1030"/>
        <v>0</v>
      </c>
      <c r="AK488" s="13">
        <f t="shared" si="1031"/>
        <v>0</v>
      </c>
      <c r="AL488" s="13">
        <f t="shared" si="1032"/>
        <v>0</v>
      </c>
      <c r="AM488" s="13">
        <f t="shared" si="1033"/>
        <v>0</v>
      </c>
      <c r="AN488" s="13">
        <f t="shared" si="1034"/>
        <v>0</v>
      </c>
      <c r="AO488" s="13">
        <f t="shared" si="1035"/>
        <v>1</v>
      </c>
      <c r="AP488" s="13">
        <f t="shared" si="1036"/>
        <v>0</v>
      </c>
      <c r="AQ488" s="13">
        <f t="shared" si="1037"/>
        <v>0</v>
      </c>
      <c r="AR488" s="13">
        <f t="shared" si="1038"/>
        <v>0</v>
      </c>
      <c r="AS488" s="13">
        <f t="shared" si="1039"/>
        <v>0</v>
      </c>
      <c r="AT488" s="13">
        <f t="shared" si="1040"/>
        <v>0</v>
      </c>
      <c r="AU488" s="13">
        <f t="shared" si="1041"/>
        <v>0</v>
      </c>
      <c r="AV488" s="13">
        <f t="shared" si="1042"/>
        <v>0</v>
      </c>
      <c r="AW488" s="13">
        <f t="shared" si="1043"/>
        <v>0</v>
      </c>
      <c r="AX488" s="13">
        <f t="shared" si="1044"/>
        <v>0</v>
      </c>
      <c r="AY488" s="13">
        <f t="shared" si="1045"/>
        <v>0</v>
      </c>
      <c r="AZ488" s="13">
        <f t="shared" si="1046"/>
        <v>0</v>
      </c>
      <c r="BA488" s="13">
        <f t="shared" si="1047"/>
        <v>0</v>
      </c>
      <c r="BB488" s="13">
        <f t="shared" si="1048"/>
        <v>0</v>
      </c>
      <c r="BC488" s="13">
        <f t="shared" si="1049"/>
        <v>0</v>
      </c>
      <c r="BD488" s="13">
        <f t="shared" si="1050"/>
        <v>0</v>
      </c>
      <c r="BE488" s="13">
        <f t="shared" si="1051"/>
        <v>0</v>
      </c>
      <c r="BF488" s="13">
        <f t="shared" si="1052"/>
        <v>0</v>
      </c>
      <c r="BG488" s="13">
        <f t="shared" si="1053"/>
        <v>0</v>
      </c>
      <c r="BH488" s="13">
        <f t="shared" si="1054"/>
        <v>0</v>
      </c>
      <c r="BI488" s="13">
        <f t="shared" si="1055"/>
        <v>0</v>
      </c>
      <c r="BJ488" s="13">
        <f t="shared" si="1056"/>
        <v>0</v>
      </c>
      <c r="BK488" s="13">
        <f t="shared" si="1057"/>
        <v>0</v>
      </c>
      <c r="BL488" s="13">
        <f t="shared" si="1058"/>
        <v>0</v>
      </c>
      <c r="BM488" s="13">
        <f t="shared" si="1059"/>
        <v>0</v>
      </c>
      <c r="BN488" s="13">
        <f t="shared" si="1060"/>
        <v>0</v>
      </c>
      <c r="BO488" s="13">
        <f t="shared" si="1061"/>
        <v>0</v>
      </c>
      <c r="BP488" s="13">
        <f t="shared" si="1062"/>
        <v>0</v>
      </c>
      <c r="BQ488" s="13">
        <f t="shared" si="1063"/>
        <v>0</v>
      </c>
      <c r="BR488" s="13">
        <f t="shared" si="1064"/>
        <v>0</v>
      </c>
      <c r="BS488" s="13">
        <f t="shared" si="1065"/>
        <v>0</v>
      </c>
      <c r="BT488" s="13">
        <f t="shared" si="1066"/>
        <v>0</v>
      </c>
      <c r="BU488" s="13">
        <f t="shared" si="1067"/>
        <v>0</v>
      </c>
      <c r="BV488" s="13">
        <f t="shared" si="1068"/>
        <v>0</v>
      </c>
      <c r="BW488" s="13">
        <f t="shared" si="1069"/>
        <v>0</v>
      </c>
      <c r="BX488" s="13">
        <f t="shared" si="1070"/>
        <v>0</v>
      </c>
      <c r="BY488" s="13">
        <f t="shared" si="1071"/>
        <v>0</v>
      </c>
      <c r="BZ488" s="13">
        <f t="shared" si="1072"/>
        <v>0</v>
      </c>
      <c r="CA488" s="13">
        <f t="shared" si="1073"/>
        <v>0</v>
      </c>
      <c r="CB488" s="13">
        <f t="shared" si="1074"/>
        <v>0</v>
      </c>
      <c r="CC488" s="13">
        <f t="shared" si="1075"/>
        <v>0</v>
      </c>
      <c r="CD488" s="13">
        <f t="shared" si="1076"/>
        <v>0</v>
      </c>
      <c r="CE488" s="13">
        <f t="shared" si="1077"/>
        <v>0</v>
      </c>
      <c r="CF488" s="13">
        <f t="shared" si="1078"/>
        <v>0</v>
      </c>
      <c r="CG488" s="13">
        <f t="shared" si="1079"/>
        <v>0</v>
      </c>
      <c r="CH488" s="13">
        <f t="shared" si="1080"/>
        <v>0</v>
      </c>
      <c r="CI488" s="13">
        <f t="shared" si="1081"/>
        <v>0</v>
      </c>
      <c r="CJ488" s="13">
        <f t="shared" si="1082"/>
        <v>0</v>
      </c>
      <c r="CK488" s="13">
        <f t="shared" si="1083"/>
        <v>0</v>
      </c>
      <c r="CL488" s="13">
        <f t="shared" si="1084"/>
        <v>0</v>
      </c>
      <c r="CM488" s="13">
        <f t="shared" si="1085"/>
        <v>0</v>
      </c>
      <c r="CN488" s="13">
        <f t="shared" si="1086"/>
        <v>0</v>
      </c>
      <c r="CO488" s="13">
        <f t="shared" si="1087"/>
        <v>0</v>
      </c>
      <c r="CP488" s="13">
        <f t="shared" si="1088"/>
        <v>0</v>
      </c>
      <c r="CQ488" s="13">
        <f t="shared" si="1089"/>
        <v>0</v>
      </c>
      <c r="CR488" s="13">
        <f t="shared" si="1090"/>
        <v>0</v>
      </c>
      <c r="CS488" s="13">
        <f t="shared" si="1091"/>
        <v>0</v>
      </c>
      <c r="CT488" s="13">
        <f t="shared" si="1092"/>
        <v>0</v>
      </c>
      <c r="CU488" s="13">
        <f t="shared" si="1093"/>
        <v>0</v>
      </c>
      <c r="CV488" s="13">
        <f t="shared" si="1094"/>
        <v>0</v>
      </c>
      <c r="CW488" s="13">
        <f t="shared" si="1095"/>
        <v>0</v>
      </c>
      <c r="CX488" s="13">
        <f t="shared" si="1096"/>
        <v>0</v>
      </c>
      <c r="CY488" s="13">
        <f t="shared" si="1097"/>
        <v>0</v>
      </c>
      <c r="CZ488" s="13">
        <f t="shared" si="1098"/>
        <v>0</v>
      </c>
      <c r="DA488" s="13">
        <f t="shared" si="1099"/>
        <v>0</v>
      </c>
      <c r="DB488" s="13"/>
      <c r="DC488" s="13"/>
      <c r="DD488" s="13"/>
      <c r="DE488" s="13"/>
      <c r="DF488" s="13"/>
      <c r="DG488" s="13"/>
      <c r="DH488" s="13"/>
      <c r="DI488" s="13"/>
      <c r="DJ488" s="13"/>
      <c r="DK488" s="13"/>
      <c r="DL488" s="13"/>
      <c r="DM488" s="13"/>
      <c r="DN488" s="13"/>
      <c r="DO488" s="13"/>
      <c r="DP488" s="13"/>
      <c r="DQ488" s="13"/>
      <c r="DR488" s="13"/>
      <c r="DS488" s="13"/>
      <c r="DT488" s="13"/>
      <c r="DU488" s="13"/>
      <c r="DV488" s="13"/>
      <c r="DW488" s="13"/>
      <c r="DX488" s="13"/>
      <c r="DY488" s="13"/>
      <c r="DZ488" s="13"/>
      <c r="EA488" s="13"/>
      <c r="EB488" s="13"/>
      <c r="EC488" s="13"/>
      <c r="ED488" s="13"/>
      <c r="EE488" s="13"/>
      <c r="EF488" s="13"/>
      <c r="EG488" s="13"/>
      <c r="EH488" s="13"/>
      <c r="EI488" s="13"/>
      <c r="EJ488" s="13"/>
      <c r="EK488" s="13"/>
      <c r="EL488" s="13"/>
      <c r="EM488" s="13"/>
      <c r="EN488" s="13"/>
      <c r="EO488" s="13"/>
      <c r="EP488" s="13"/>
      <c r="EQ488" s="13"/>
      <c r="ER488" s="13"/>
      <c r="ES488" s="13"/>
      <c r="ET488" s="13"/>
      <c r="EU488" s="13"/>
      <c r="EV488" s="13"/>
      <c r="EW488" s="13"/>
      <c r="EX488" s="13"/>
      <c r="EY488" s="13"/>
      <c r="EZ488" s="13"/>
      <c r="FA488" s="13"/>
      <c r="FB488" s="13"/>
      <c r="FC488" s="13"/>
      <c r="FD488" s="13"/>
      <c r="FE488" s="13"/>
      <c r="FF488" s="13"/>
      <c r="FG488" s="13"/>
      <c r="FH488" s="13"/>
      <c r="FI488" s="13"/>
      <c r="FJ488" s="13"/>
      <c r="FK488" s="13"/>
      <c r="FL488" s="13"/>
      <c r="FM488" s="13"/>
      <c r="FN488" s="13"/>
      <c r="FO488" s="13"/>
      <c r="FP488" s="13"/>
      <c r="FQ488" s="13"/>
      <c r="FR488" s="13"/>
      <c r="FS488" s="13"/>
      <c r="FT488" s="13"/>
      <c r="FU488" s="13"/>
      <c r="FV488" s="13"/>
      <c r="FW488" s="13"/>
      <c r="FX488" s="13"/>
      <c r="FY488" s="13"/>
      <c r="FZ488" s="13"/>
      <c r="GA488" s="13"/>
      <c r="GB488" s="13"/>
      <c r="GC488" s="13"/>
      <c r="GD488" s="13"/>
      <c r="GE488" s="13"/>
      <c r="GF488" s="13"/>
      <c r="GG488" s="13"/>
      <c r="GH488" s="30">
        <f t="shared" si="1100"/>
        <v>1</v>
      </c>
    </row>
    <row r="489" spans="1:190">
      <c r="A489" s="2">
        <f>'database including 834 studies'!A489</f>
        <v>488</v>
      </c>
      <c r="B489" s="2">
        <f>'database including 834 studies'!J489</f>
        <v>1</v>
      </c>
      <c r="C489" s="2">
        <f>'database including 834 studies'!K489</f>
        <v>1</v>
      </c>
      <c r="D489" s="2">
        <f>'database including 834 studies'!L489</f>
        <v>0</v>
      </c>
      <c r="E489" s="2">
        <f>'database including 834 studies'!M489</f>
        <v>0</v>
      </c>
      <c r="F489" s="2">
        <f>'database including 834 studies'!N489</f>
        <v>1</v>
      </c>
      <c r="G489" s="2">
        <f>'database including 834 studies'!O489</f>
        <v>0</v>
      </c>
      <c r="H489" s="2">
        <f>'database including 834 studies'!P489</f>
        <v>0</v>
      </c>
      <c r="I489" s="2">
        <f>'database including 834 studies'!Q489</f>
        <v>0</v>
      </c>
      <c r="J489" s="2">
        <f>'database including 834 studies'!R489</f>
        <v>2021</v>
      </c>
      <c r="V489" s="13">
        <f t="shared" si="1016"/>
        <v>0</v>
      </c>
      <c r="W489" s="13">
        <f t="shared" si="1017"/>
        <v>0</v>
      </c>
      <c r="X489" s="13">
        <f t="shared" si="1018"/>
        <v>0</v>
      </c>
      <c r="Y489" s="13">
        <f t="shared" si="1019"/>
        <v>0</v>
      </c>
      <c r="Z489" s="13">
        <f t="shared" si="1020"/>
        <v>0</v>
      </c>
      <c r="AA489" s="13">
        <f t="shared" si="1021"/>
        <v>0</v>
      </c>
      <c r="AB489" s="13">
        <f t="shared" si="1022"/>
        <v>0</v>
      </c>
      <c r="AC489" s="13">
        <f t="shared" si="1023"/>
        <v>0</v>
      </c>
      <c r="AD489" s="13">
        <f t="shared" si="1024"/>
        <v>0</v>
      </c>
      <c r="AE489" s="13">
        <f t="shared" si="1025"/>
        <v>0</v>
      </c>
      <c r="AF489" s="13">
        <f t="shared" si="1026"/>
        <v>0</v>
      </c>
      <c r="AG489" s="13">
        <f t="shared" si="1027"/>
        <v>0</v>
      </c>
      <c r="AH489" s="13">
        <f t="shared" si="1028"/>
        <v>0</v>
      </c>
      <c r="AI489" s="13">
        <f t="shared" si="1029"/>
        <v>0</v>
      </c>
      <c r="AJ489" s="13">
        <f t="shared" si="1030"/>
        <v>0</v>
      </c>
      <c r="AK489" s="13">
        <f t="shared" si="1031"/>
        <v>0</v>
      </c>
      <c r="AL489" s="13">
        <f t="shared" si="1032"/>
        <v>0</v>
      </c>
      <c r="AM489" s="13">
        <f t="shared" si="1033"/>
        <v>0</v>
      </c>
      <c r="AN489" s="13">
        <f t="shared" si="1034"/>
        <v>0</v>
      </c>
      <c r="AO489" s="13">
        <f t="shared" si="1035"/>
        <v>0</v>
      </c>
      <c r="AP489" s="13">
        <f t="shared" si="1036"/>
        <v>0</v>
      </c>
      <c r="AQ489" s="13">
        <f t="shared" si="1037"/>
        <v>0</v>
      </c>
      <c r="AR489" s="13">
        <f t="shared" si="1038"/>
        <v>1</v>
      </c>
      <c r="AS489" s="13">
        <f t="shared" si="1039"/>
        <v>0</v>
      </c>
      <c r="AT489" s="13">
        <f t="shared" si="1040"/>
        <v>0</v>
      </c>
      <c r="AU489" s="13">
        <f t="shared" si="1041"/>
        <v>0</v>
      </c>
      <c r="AV489" s="13">
        <f t="shared" si="1042"/>
        <v>0</v>
      </c>
      <c r="AW489" s="13">
        <f t="shared" si="1043"/>
        <v>0</v>
      </c>
      <c r="AX489" s="13">
        <f t="shared" si="1044"/>
        <v>0</v>
      </c>
      <c r="AY489" s="13">
        <f t="shared" si="1045"/>
        <v>0</v>
      </c>
      <c r="AZ489" s="13">
        <f t="shared" si="1046"/>
        <v>0</v>
      </c>
      <c r="BA489" s="13">
        <f t="shared" si="1047"/>
        <v>0</v>
      </c>
      <c r="BB489" s="13">
        <f t="shared" si="1048"/>
        <v>0</v>
      </c>
      <c r="BC489" s="13">
        <f t="shared" si="1049"/>
        <v>0</v>
      </c>
      <c r="BD489" s="13">
        <f t="shared" si="1050"/>
        <v>0</v>
      </c>
      <c r="BE489" s="13">
        <f t="shared" si="1051"/>
        <v>0</v>
      </c>
      <c r="BF489" s="13">
        <f t="shared" si="1052"/>
        <v>0</v>
      </c>
      <c r="BG489" s="13">
        <f t="shared" si="1053"/>
        <v>0</v>
      </c>
      <c r="BH489" s="13">
        <f t="shared" si="1054"/>
        <v>0</v>
      </c>
      <c r="BI489" s="13">
        <f t="shared" si="1055"/>
        <v>0</v>
      </c>
      <c r="BJ489" s="13">
        <f t="shared" si="1056"/>
        <v>0</v>
      </c>
      <c r="BK489" s="13">
        <f t="shared" si="1057"/>
        <v>0</v>
      </c>
      <c r="BL489" s="13">
        <f t="shared" si="1058"/>
        <v>0</v>
      </c>
      <c r="BM489" s="13">
        <f t="shared" si="1059"/>
        <v>0</v>
      </c>
      <c r="BN489" s="13">
        <f t="shared" si="1060"/>
        <v>0</v>
      </c>
      <c r="BO489" s="13">
        <f t="shared" si="1061"/>
        <v>0</v>
      </c>
      <c r="BP489" s="13">
        <f t="shared" si="1062"/>
        <v>0</v>
      </c>
      <c r="BQ489" s="13">
        <f t="shared" si="1063"/>
        <v>0</v>
      </c>
      <c r="BR489" s="13">
        <f t="shared" si="1064"/>
        <v>0</v>
      </c>
      <c r="BS489" s="13">
        <f t="shared" si="1065"/>
        <v>0</v>
      </c>
      <c r="BT489" s="13">
        <f t="shared" si="1066"/>
        <v>0</v>
      </c>
      <c r="BU489" s="13">
        <f t="shared" si="1067"/>
        <v>0</v>
      </c>
      <c r="BV489" s="13">
        <f t="shared" si="1068"/>
        <v>0</v>
      </c>
      <c r="BW489" s="13">
        <f t="shared" si="1069"/>
        <v>0</v>
      </c>
      <c r="BX489" s="13">
        <f t="shared" si="1070"/>
        <v>0</v>
      </c>
      <c r="BY489" s="13">
        <f t="shared" si="1071"/>
        <v>0</v>
      </c>
      <c r="BZ489" s="13">
        <f t="shared" si="1072"/>
        <v>0</v>
      </c>
      <c r="CA489" s="13">
        <f t="shared" si="1073"/>
        <v>0</v>
      </c>
      <c r="CB489" s="13">
        <f t="shared" si="1074"/>
        <v>0</v>
      </c>
      <c r="CC489" s="13">
        <f t="shared" si="1075"/>
        <v>0</v>
      </c>
      <c r="CD489" s="13">
        <f t="shared" si="1076"/>
        <v>0</v>
      </c>
      <c r="CE489" s="13">
        <f t="shared" si="1077"/>
        <v>0</v>
      </c>
      <c r="CF489" s="13">
        <f t="shared" si="1078"/>
        <v>0</v>
      </c>
      <c r="CG489" s="13">
        <f t="shared" si="1079"/>
        <v>0</v>
      </c>
      <c r="CH489" s="13">
        <f t="shared" si="1080"/>
        <v>0</v>
      </c>
      <c r="CI489" s="13">
        <f t="shared" si="1081"/>
        <v>0</v>
      </c>
      <c r="CJ489" s="13">
        <f t="shared" si="1082"/>
        <v>0</v>
      </c>
      <c r="CK489" s="13">
        <f t="shared" si="1083"/>
        <v>0</v>
      </c>
      <c r="CL489" s="13">
        <f t="shared" si="1084"/>
        <v>0</v>
      </c>
      <c r="CM489" s="13">
        <f t="shared" si="1085"/>
        <v>0</v>
      </c>
      <c r="CN489" s="13">
        <f t="shared" si="1086"/>
        <v>0</v>
      </c>
      <c r="CO489" s="13">
        <f t="shared" si="1087"/>
        <v>0</v>
      </c>
      <c r="CP489" s="13">
        <f t="shared" si="1088"/>
        <v>0</v>
      </c>
      <c r="CQ489" s="13">
        <f t="shared" si="1089"/>
        <v>0</v>
      </c>
      <c r="CR489" s="13">
        <f t="shared" si="1090"/>
        <v>0</v>
      </c>
      <c r="CS489" s="13">
        <f t="shared" si="1091"/>
        <v>0</v>
      </c>
      <c r="CT489" s="13">
        <f t="shared" si="1092"/>
        <v>0</v>
      </c>
      <c r="CU489" s="13">
        <f t="shared" si="1093"/>
        <v>0</v>
      </c>
      <c r="CV489" s="13">
        <f t="shared" si="1094"/>
        <v>0</v>
      </c>
      <c r="CW489" s="13">
        <f t="shared" si="1095"/>
        <v>0</v>
      </c>
      <c r="CX489" s="13">
        <f t="shared" si="1096"/>
        <v>0</v>
      </c>
      <c r="CY489" s="13">
        <f t="shared" si="1097"/>
        <v>0</v>
      </c>
      <c r="CZ489" s="13">
        <f t="shared" si="1098"/>
        <v>0</v>
      </c>
      <c r="DA489" s="13">
        <f t="shared" si="1099"/>
        <v>0</v>
      </c>
      <c r="DB489" s="13"/>
      <c r="DC489" s="13"/>
      <c r="DD489" s="13"/>
      <c r="DE489" s="13"/>
      <c r="DF489" s="13"/>
      <c r="DG489" s="13"/>
      <c r="DH489" s="13"/>
      <c r="DI489" s="13"/>
      <c r="DJ489" s="13"/>
      <c r="DK489" s="13"/>
      <c r="DL489" s="13"/>
      <c r="DM489" s="13"/>
      <c r="DN489" s="13"/>
      <c r="DO489" s="13"/>
      <c r="DP489" s="13"/>
      <c r="DQ489" s="13"/>
      <c r="DR489" s="13"/>
      <c r="DS489" s="13"/>
      <c r="DT489" s="13"/>
      <c r="DU489" s="13"/>
      <c r="DV489" s="13"/>
      <c r="DW489" s="13"/>
      <c r="DX489" s="13"/>
      <c r="DY489" s="13"/>
      <c r="DZ489" s="13"/>
      <c r="EA489" s="13"/>
      <c r="EB489" s="13"/>
      <c r="EC489" s="13"/>
      <c r="ED489" s="13"/>
      <c r="EE489" s="13"/>
      <c r="EF489" s="13"/>
      <c r="EG489" s="13"/>
      <c r="EH489" s="13"/>
      <c r="EI489" s="13"/>
      <c r="EJ489" s="13"/>
      <c r="EK489" s="13"/>
      <c r="EL489" s="13"/>
      <c r="EM489" s="13"/>
      <c r="EN489" s="13"/>
      <c r="EO489" s="13"/>
      <c r="EP489" s="13"/>
      <c r="EQ489" s="13"/>
      <c r="ER489" s="13"/>
      <c r="ES489" s="13"/>
      <c r="ET489" s="13"/>
      <c r="EU489" s="13"/>
      <c r="EV489" s="13"/>
      <c r="EW489" s="13"/>
      <c r="EX489" s="13"/>
      <c r="EY489" s="13"/>
      <c r="EZ489" s="13"/>
      <c r="FA489" s="13"/>
      <c r="FB489" s="13"/>
      <c r="FC489" s="13"/>
      <c r="FD489" s="13"/>
      <c r="FE489" s="13"/>
      <c r="FF489" s="13"/>
      <c r="FG489" s="13"/>
      <c r="FH489" s="13"/>
      <c r="FI489" s="13"/>
      <c r="FJ489" s="13"/>
      <c r="FK489" s="13"/>
      <c r="FL489" s="13"/>
      <c r="FM489" s="13"/>
      <c r="FN489" s="13"/>
      <c r="FO489" s="13"/>
      <c r="FP489" s="13"/>
      <c r="FQ489" s="13"/>
      <c r="FR489" s="13"/>
      <c r="FS489" s="13"/>
      <c r="FT489" s="13"/>
      <c r="FU489" s="13"/>
      <c r="FV489" s="13"/>
      <c r="FW489" s="13"/>
      <c r="FX489" s="13"/>
      <c r="FY489" s="13"/>
      <c r="FZ489" s="13"/>
      <c r="GA489" s="13"/>
      <c r="GB489" s="13"/>
      <c r="GC489" s="13"/>
      <c r="GD489" s="13"/>
      <c r="GE489" s="13"/>
      <c r="GF489" s="13"/>
      <c r="GG489" s="13"/>
      <c r="GH489" s="30">
        <f t="shared" si="1100"/>
        <v>1</v>
      </c>
    </row>
    <row r="490" spans="1:190">
      <c r="A490" s="2">
        <f>'database including 834 studies'!A490</f>
        <v>489</v>
      </c>
      <c r="B490" s="2">
        <f>'database including 834 studies'!J490</f>
        <v>1</v>
      </c>
      <c r="C490" s="2">
        <f>'database including 834 studies'!K490</f>
        <v>1</v>
      </c>
      <c r="D490" s="2">
        <f>'database including 834 studies'!L490</f>
        <v>0</v>
      </c>
      <c r="E490" s="2">
        <f>'database including 834 studies'!M490</f>
        <v>1</v>
      </c>
      <c r="F490" s="2">
        <f>'database including 834 studies'!N490</f>
        <v>0</v>
      </c>
      <c r="G490" s="2">
        <f>'database including 834 studies'!O490</f>
        <v>0</v>
      </c>
      <c r="H490" s="2">
        <f>'database including 834 studies'!P490</f>
        <v>0</v>
      </c>
      <c r="I490" s="2">
        <f>'database including 834 studies'!Q490</f>
        <v>0</v>
      </c>
      <c r="J490" s="2">
        <f>'database including 834 studies'!R490</f>
        <v>2019</v>
      </c>
      <c r="V490" s="13">
        <f t="shared" si="1016"/>
        <v>0</v>
      </c>
      <c r="W490" s="13">
        <f t="shared" si="1017"/>
        <v>0</v>
      </c>
      <c r="X490" s="13">
        <f t="shared" si="1018"/>
        <v>0</v>
      </c>
      <c r="Y490" s="13">
        <f t="shared" si="1019"/>
        <v>0</v>
      </c>
      <c r="Z490" s="13">
        <f t="shared" si="1020"/>
        <v>0</v>
      </c>
      <c r="AA490" s="13">
        <f t="shared" si="1021"/>
        <v>0</v>
      </c>
      <c r="AB490" s="13">
        <f t="shared" si="1022"/>
        <v>0</v>
      </c>
      <c r="AC490" s="13">
        <f t="shared" si="1023"/>
        <v>0</v>
      </c>
      <c r="AD490" s="13">
        <f t="shared" si="1024"/>
        <v>0</v>
      </c>
      <c r="AE490" s="13">
        <f t="shared" si="1025"/>
        <v>0</v>
      </c>
      <c r="AF490" s="13">
        <f t="shared" si="1026"/>
        <v>0</v>
      </c>
      <c r="AG490" s="13">
        <f t="shared" si="1027"/>
        <v>0</v>
      </c>
      <c r="AH490" s="13">
        <f t="shared" si="1028"/>
        <v>0</v>
      </c>
      <c r="AI490" s="13">
        <f t="shared" si="1029"/>
        <v>0</v>
      </c>
      <c r="AJ490" s="13">
        <f t="shared" si="1030"/>
        <v>0</v>
      </c>
      <c r="AK490" s="13">
        <f t="shared" si="1031"/>
        <v>0</v>
      </c>
      <c r="AL490" s="13">
        <f t="shared" si="1032"/>
        <v>0</v>
      </c>
      <c r="AM490" s="13">
        <f t="shared" si="1033"/>
        <v>0</v>
      </c>
      <c r="AN490" s="13">
        <f t="shared" si="1034"/>
        <v>0</v>
      </c>
      <c r="AO490" s="13">
        <f t="shared" si="1035"/>
        <v>0</v>
      </c>
      <c r="AP490" s="13">
        <f t="shared" si="1036"/>
        <v>1</v>
      </c>
      <c r="AQ490" s="13">
        <f t="shared" si="1037"/>
        <v>0</v>
      </c>
      <c r="AR490" s="13">
        <f t="shared" si="1038"/>
        <v>0</v>
      </c>
      <c r="AS490" s="13">
        <f t="shared" si="1039"/>
        <v>0</v>
      </c>
      <c r="AT490" s="13">
        <f t="shared" si="1040"/>
        <v>0</v>
      </c>
      <c r="AU490" s="13">
        <f t="shared" si="1041"/>
        <v>0</v>
      </c>
      <c r="AV490" s="13">
        <f t="shared" si="1042"/>
        <v>0</v>
      </c>
      <c r="AW490" s="13">
        <f t="shared" si="1043"/>
        <v>0</v>
      </c>
      <c r="AX490" s="13">
        <f t="shared" si="1044"/>
        <v>0</v>
      </c>
      <c r="AY490" s="13">
        <f t="shared" si="1045"/>
        <v>0</v>
      </c>
      <c r="AZ490" s="13">
        <f t="shared" si="1046"/>
        <v>0</v>
      </c>
      <c r="BA490" s="13">
        <f t="shared" si="1047"/>
        <v>0</v>
      </c>
      <c r="BB490" s="13">
        <f t="shared" si="1048"/>
        <v>0</v>
      </c>
      <c r="BC490" s="13">
        <f t="shared" si="1049"/>
        <v>0</v>
      </c>
      <c r="BD490" s="13">
        <f t="shared" si="1050"/>
        <v>0</v>
      </c>
      <c r="BE490" s="13">
        <f t="shared" si="1051"/>
        <v>0</v>
      </c>
      <c r="BF490" s="13">
        <f t="shared" si="1052"/>
        <v>0</v>
      </c>
      <c r="BG490" s="13">
        <f t="shared" si="1053"/>
        <v>0</v>
      </c>
      <c r="BH490" s="13">
        <f t="shared" si="1054"/>
        <v>0</v>
      </c>
      <c r="BI490" s="13">
        <f t="shared" si="1055"/>
        <v>0</v>
      </c>
      <c r="BJ490" s="13">
        <f t="shared" si="1056"/>
        <v>0</v>
      </c>
      <c r="BK490" s="13">
        <f t="shared" si="1057"/>
        <v>0</v>
      </c>
      <c r="BL490" s="13">
        <f t="shared" si="1058"/>
        <v>0</v>
      </c>
      <c r="BM490" s="13">
        <f t="shared" si="1059"/>
        <v>0</v>
      </c>
      <c r="BN490" s="13">
        <f t="shared" si="1060"/>
        <v>0</v>
      </c>
      <c r="BO490" s="13">
        <f t="shared" si="1061"/>
        <v>0</v>
      </c>
      <c r="BP490" s="13">
        <f t="shared" si="1062"/>
        <v>0</v>
      </c>
      <c r="BQ490" s="13">
        <f t="shared" si="1063"/>
        <v>0</v>
      </c>
      <c r="BR490" s="13">
        <f t="shared" si="1064"/>
        <v>0</v>
      </c>
      <c r="BS490" s="13">
        <f t="shared" si="1065"/>
        <v>0</v>
      </c>
      <c r="BT490" s="13">
        <f t="shared" si="1066"/>
        <v>0</v>
      </c>
      <c r="BU490" s="13">
        <f t="shared" si="1067"/>
        <v>0</v>
      </c>
      <c r="BV490" s="13">
        <f t="shared" si="1068"/>
        <v>0</v>
      </c>
      <c r="BW490" s="13">
        <f t="shared" si="1069"/>
        <v>0</v>
      </c>
      <c r="BX490" s="13">
        <f t="shared" si="1070"/>
        <v>0</v>
      </c>
      <c r="BY490" s="13">
        <f t="shared" si="1071"/>
        <v>0</v>
      </c>
      <c r="BZ490" s="13">
        <f t="shared" si="1072"/>
        <v>0</v>
      </c>
      <c r="CA490" s="13">
        <f t="shared" si="1073"/>
        <v>0</v>
      </c>
      <c r="CB490" s="13">
        <f t="shared" si="1074"/>
        <v>0</v>
      </c>
      <c r="CC490" s="13">
        <f t="shared" si="1075"/>
        <v>0</v>
      </c>
      <c r="CD490" s="13">
        <f t="shared" si="1076"/>
        <v>0</v>
      </c>
      <c r="CE490" s="13">
        <f t="shared" si="1077"/>
        <v>0</v>
      </c>
      <c r="CF490" s="13">
        <f t="shared" si="1078"/>
        <v>0</v>
      </c>
      <c r="CG490" s="13">
        <f t="shared" si="1079"/>
        <v>0</v>
      </c>
      <c r="CH490" s="13">
        <f t="shared" si="1080"/>
        <v>0</v>
      </c>
      <c r="CI490" s="13">
        <f t="shared" si="1081"/>
        <v>0</v>
      </c>
      <c r="CJ490" s="13">
        <f t="shared" si="1082"/>
        <v>0</v>
      </c>
      <c r="CK490" s="13">
        <f t="shared" si="1083"/>
        <v>0</v>
      </c>
      <c r="CL490" s="13">
        <f t="shared" si="1084"/>
        <v>0</v>
      </c>
      <c r="CM490" s="13">
        <f t="shared" si="1085"/>
        <v>0</v>
      </c>
      <c r="CN490" s="13">
        <f t="shared" si="1086"/>
        <v>0</v>
      </c>
      <c r="CO490" s="13">
        <f t="shared" si="1087"/>
        <v>0</v>
      </c>
      <c r="CP490" s="13">
        <f t="shared" si="1088"/>
        <v>0</v>
      </c>
      <c r="CQ490" s="13">
        <f t="shared" si="1089"/>
        <v>0</v>
      </c>
      <c r="CR490" s="13">
        <f t="shared" si="1090"/>
        <v>0</v>
      </c>
      <c r="CS490" s="13">
        <f t="shared" si="1091"/>
        <v>0</v>
      </c>
      <c r="CT490" s="13">
        <f t="shared" si="1092"/>
        <v>0</v>
      </c>
      <c r="CU490" s="13">
        <f t="shared" si="1093"/>
        <v>0</v>
      </c>
      <c r="CV490" s="13">
        <f t="shared" si="1094"/>
        <v>0</v>
      </c>
      <c r="CW490" s="13">
        <f t="shared" si="1095"/>
        <v>0</v>
      </c>
      <c r="CX490" s="13">
        <f t="shared" si="1096"/>
        <v>0</v>
      </c>
      <c r="CY490" s="13">
        <f t="shared" si="1097"/>
        <v>0</v>
      </c>
      <c r="CZ490" s="13">
        <f t="shared" si="1098"/>
        <v>0</v>
      </c>
      <c r="DA490" s="13">
        <f t="shared" si="1099"/>
        <v>0</v>
      </c>
      <c r="DB490" s="13"/>
      <c r="DC490" s="13"/>
      <c r="DD490" s="13"/>
      <c r="DE490" s="13"/>
      <c r="DF490" s="13"/>
      <c r="DG490" s="13"/>
      <c r="DH490" s="13"/>
      <c r="DI490" s="13"/>
      <c r="DJ490" s="13"/>
      <c r="DK490" s="13"/>
      <c r="DL490" s="13"/>
      <c r="DM490" s="13"/>
      <c r="DN490" s="13"/>
      <c r="DO490" s="13"/>
      <c r="DP490" s="13"/>
      <c r="DQ490" s="13"/>
      <c r="DR490" s="13"/>
      <c r="DS490" s="13"/>
      <c r="DT490" s="13"/>
      <c r="DU490" s="13"/>
      <c r="DV490" s="13"/>
      <c r="DW490" s="13"/>
      <c r="DX490" s="13"/>
      <c r="DY490" s="13"/>
      <c r="DZ490" s="13"/>
      <c r="EA490" s="13"/>
      <c r="EB490" s="13"/>
      <c r="EC490" s="13"/>
      <c r="ED490" s="13"/>
      <c r="EE490" s="13"/>
      <c r="EF490" s="13"/>
      <c r="EG490" s="13"/>
      <c r="EH490" s="13"/>
      <c r="EI490" s="13"/>
      <c r="EJ490" s="13"/>
      <c r="EK490" s="13"/>
      <c r="EL490" s="13"/>
      <c r="EM490" s="13"/>
      <c r="EN490" s="13"/>
      <c r="EO490" s="13"/>
      <c r="EP490" s="13"/>
      <c r="EQ490" s="13"/>
      <c r="ER490" s="13"/>
      <c r="ES490" s="13"/>
      <c r="ET490" s="13"/>
      <c r="EU490" s="13"/>
      <c r="EV490" s="13"/>
      <c r="EW490" s="13"/>
      <c r="EX490" s="13"/>
      <c r="EY490" s="13"/>
      <c r="EZ490" s="13"/>
      <c r="FA490" s="13"/>
      <c r="FB490" s="13"/>
      <c r="FC490" s="13"/>
      <c r="FD490" s="13"/>
      <c r="FE490" s="13"/>
      <c r="FF490" s="13"/>
      <c r="FG490" s="13"/>
      <c r="FH490" s="13"/>
      <c r="FI490" s="13"/>
      <c r="FJ490" s="13"/>
      <c r="FK490" s="13"/>
      <c r="FL490" s="13"/>
      <c r="FM490" s="13"/>
      <c r="FN490" s="13"/>
      <c r="FO490" s="13"/>
      <c r="FP490" s="13"/>
      <c r="FQ490" s="13"/>
      <c r="FR490" s="13"/>
      <c r="FS490" s="13"/>
      <c r="FT490" s="13"/>
      <c r="FU490" s="13"/>
      <c r="FV490" s="13"/>
      <c r="FW490" s="13"/>
      <c r="FX490" s="13"/>
      <c r="FY490" s="13"/>
      <c r="FZ490" s="13"/>
      <c r="GA490" s="13"/>
      <c r="GB490" s="13"/>
      <c r="GC490" s="13"/>
      <c r="GD490" s="13"/>
      <c r="GE490" s="13"/>
      <c r="GF490" s="13"/>
      <c r="GG490" s="13"/>
      <c r="GH490" s="30">
        <f t="shared" si="1100"/>
        <v>1</v>
      </c>
    </row>
    <row r="491" spans="1:190">
      <c r="A491" s="2">
        <f>'database including 834 studies'!A491</f>
        <v>490</v>
      </c>
      <c r="B491" s="2">
        <f>'database including 834 studies'!J491</f>
        <v>1</v>
      </c>
      <c r="C491" s="2">
        <f>'database including 834 studies'!K491</f>
        <v>1</v>
      </c>
      <c r="D491" s="2">
        <f>'database including 834 studies'!L491</f>
        <v>0</v>
      </c>
      <c r="E491" s="2">
        <f>'database including 834 studies'!M491</f>
        <v>1</v>
      </c>
      <c r="F491" s="2">
        <f>'database including 834 studies'!N491</f>
        <v>0</v>
      </c>
      <c r="G491" s="2">
        <f>'database including 834 studies'!O491</f>
        <v>0</v>
      </c>
      <c r="H491" s="2">
        <f>'database including 834 studies'!P491</f>
        <v>0</v>
      </c>
      <c r="I491" s="2">
        <f>'database including 834 studies'!Q491</f>
        <v>0</v>
      </c>
      <c r="J491" s="2">
        <f>'database including 834 studies'!R491</f>
        <v>2020</v>
      </c>
      <c r="V491" s="13">
        <f t="shared" si="1016"/>
        <v>0</v>
      </c>
      <c r="W491" s="13">
        <f t="shared" si="1017"/>
        <v>0</v>
      </c>
      <c r="X491" s="13">
        <f t="shared" si="1018"/>
        <v>0</v>
      </c>
      <c r="Y491" s="13">
        <f t="shared" si="1019"/>
        <v>0</v>
      </c>
      <c r="Z491" s="13">
        <f t="shared" si="1020"/>
        <v>0</v>
      </c>
      <c r="AA491" s="13">
        <f t="shared" si="1021"/>
        <v>0</v>
      </c>
      <c r="AB491" s="13">
        <f t="shared" si="1022"/>
        <v>0</v>
      </c>
      <c r="AC491" s="13">
        <f t="shared" si="1023"/>
        <v>0</v>
      </c>
      <c r="AD491" s="13">
        <f t="shared" si="1024"/>
        <v>0</v>
      </c>
      <c r="AE491" s="13">
        <f t="shared" si="1025"/>
        <v>0</v>
      </c>
      <c r="AF491" s="13">
        <f t="shared" si="1026"/>
        <v>0</v>
      </c>
      <c r="AG491" s="13">
        <f t="shared" si="1027"/>
        <v>0</v>
      </c>
      <c r="AH491" s="13">
        <f t="shared" si="1028"/>
        <v>0</v>
      </c>
      <c r="AI491" s="13">
        <f t="shared" si="1029"/>
        <v>0</v>
      </c>
      <c r="AJ491" s="13">
        <f t="shared" si="1030"/>
        <v>0</v>
      </c>
      <c r="AK491" s="13">
        <f t="shared" si="1031"/>
        <v>0</v>
      </c>
      <c r="AL491" s="13">
        <f t="shared" si="1032"/>
        <v>0</v>
      </c>
      <c r="AM491" s="13">
        <f t="shared" si="1033"/>
        <v>0</v>
      </c>
      <c r="AN491" s="13">
        <f t="shared" si="1034"/>
        <v>0</v>
      </c>
      <c r="AO491" s="13">
        <f t="shared" si="1035"/>
        <v>0</v>
      </c>
      <c r="AP491" s="13">
        <f t="shared" si="1036"/>
        <v>0</v>
      </c>
      <c r="AQ491" s="13">
        <f t="shared" si="1037"/>
        <v>1</v>
      </c>
      <c r="AR491" s="13">
        <f t="shared" si="1038"/>
        <v>0</v>
      </c>
      <c r="AS491" s="13">
        <f t="shared" si="1039"/>
        <v>0</v>
      </c>
      <c r="AT491" s="13">
        <f t="shared" si="1040"/>
        <v>0</v>
      </c>
      <c r="AU491" s="13">
        <f t="shared" si="1041"/>
        <v>0</v>
      </c>
      <c r="AV491" s="13">
        <f t="shared" si="1042"/>
        <v>0</v>
      </c>
      <c r="AW491" s="13">
        <f t="shared" si="1043"/>
        <v>0</v>
      </c>
      <c r="AX491" s="13">
        <f t="shared" si="1044"/>
        <v>0</v>
      </c>
      <c r="AY491" s="13">
        <f t="shared" si="1045"/>
        <v>0</v>
      </c>
      <c r="AZ491" s="13">
        <f t="shared" si="1046"/>
        <v>0</v>
      </c>
      <c r="BA491" s="13">
        <f t="shared" si="1047"/>
        <v>0</v>
      </c>
      <c r="BB491" s="13">
        <f t="shared" si="1048"/>
        <v>0</v>
      </c>
      <c r="BC491" s="13">
        <f t="shared" si="1049"/>
        <v>0</v>
      </c>
      <c r="BD491" s="13">
        <f t="shared" si="1050"/>
        <v>0</v>
      </c>
      <c r="BE491" s="13">
        <f t="shared" si="1051"/>
        <v>0</v>
      </c>
      <c r="BF491" s="13">
        <f t="shared" si="1052"/>
        <v>0</v>
      </c>
      <c r="BG491" s="13">
        <f t="shared" si="1053"/>
        <v>0</v>
      </c>
      <c r="BH491" s="13">
        <f t="shared" si="1054"/>
        <v>0</v>
      </c>
      <c r="BI491" s="13">
        <f t="shared" si="1055"/>
        <v>0</v>
      </c>
      <c r="BJ491" s="13">
        <f t="shared" si="1056"/>
        <v>0</v>
      </c>
      <c r="BK491" s="13">
        <f t="shared" si="1057"/>
        <v>0</v>
      </c>
      <c r="BL491" s="13">
        <f t="shared" si="1058"/>
        <v>0</v>
      </c>
      <c r="BM491" s="13">
        <f t="shared" si="1059"/>
        <v>0</v>
      </c>
      <c r="BN491" s="13">
        <f t="shared" si="1060"/>
        <v>0</v>
      </c>
      <c r="BO491" s="13">
        <f t="shared" si="1061"/>
        <v>0</v>
      </c>
      <c r="BP491" s="13">
        <f t="shared" si="1062"/>
        <v>0</v>
      </c>
      <c r="BQ491" s="13">
        <f t="shared" si="1063"/>
        <v>0</v>
      </c>
      <c r="BR491" s="13">
        <f t="shared" si="1064"/>
        <v>0</v>
      </c>
      <c r="BS491" s="13">
        <f t="shared" si="1065"/>
        <v>0</v>
      </c>
      <c r="BT491" s="13">
        <f t="shared" si="1066"/>
        <v>0</v>
      </c>
      <c r="BU491" s="13">
        <f t="shared" si="1067"/>
        <v>0</v>
      </c>
      <c r="BV491" s="13">
        <f t="shared" si="1068"/>
        <v>0</v>
      </c>
      <c r="BW491" s="13">
        <f t="shared" si="1069"/>
        <v>0</v>
      </c>
      <c r="BX491" s="13">
        <f t="shared" si="1070"/>
        <v>0</v>
      </c>
      <c r="BY491" s="13">
        <f t="shared" si="1071"/>
        <v>0</v>
      </c>
      <c r="BZ491" s="13">
        <f t="shared" si="1072"/>
        <v>0</v>
      </c>
      <c r="CA491" s="13">
        <f t="shared" si="1073"/>
        <v>0</v>
      </c>
      <c r="CB491" s="13">
        <f t="shared" si="1074"/>
        <v>0</v>
      </c>
      <c r="CC491" s="13">
        <f t="shared" si="1075"/>
        <v>0</v>
      </c>
      <c r="CD491" s="13">
        <f t="shared" si="1076"/>
        <v>0</v>
      </c>
      <c r="CE491" s="13">
        <f t="shared" si="1077"/>
        <v>0</v>
      </c>
      <c r="CF491" s="13">
        <f t="shared" si="1078"/>
        <v>0</v>
      </c>
      <c r="CG491" s="13">
        <f t="shared" si="1079"/>
        <v>0</v>
      </c>
      <c r="CH491" s="13">
        <f t="shared" si="1080"/>
        <v>0</v>
      </c>
      <c r="CI491" s="13">
        <f t="shared" si="1081"/>
        <v>0</v>
      </c>
      <c r="CJ491" s="13">
        <f t="shared" si="1082"/>
        <v>0</v>
      </c>
      <c r="CK491" s="13">
        <f t="shared" si="1083"/>
        <v>0</v>
      </c>
      <c r="CL491" s="13">
        <f t="shared" si="1084"/>
        <v>0</v>
      </c>
      <c r="CM491" s="13">
        <f t="shared" si="1085"/>
        <v>0</v>
      </c>
      <c r="CN491" s="13">
        <f t="shared" si="1086"/>
        <v>0</v>
      </c>
      <c r="CO491" s="13">
        <f t="shared" si="1087"/>
        <v>0</v>
      </c>
      <c r="CP491" s="13">
        <f t="shared" si="1088"/>
        <v>0</v>
      </c>
      <c r="CQ491" s="13">
        <f t="shared" si="1089"/>
        <v>0</v>
      </c>
      <c r="CR491" s="13">
        <f t="shared" si="1090"/>
        <v>0</v>
      </c>
      <c r="CS491" s="13">
        <f t="shared" si="1091"/>
        <v>0</v>
      </c>
      <c r="CT491" s="13">
        <f t="shared" si="1092"/>
        <v>0</v>
      </c>
      <c r="CU491" s="13">
        <f t="shared" si="1093"/>
        <v>0</v>
      </c>
      <c r="CV491" s="13">
        <f t="shared" si="1094"/>
        <v>0</v>
      </c>
      <c r="CW491" s="13">
        <f t="shared" si="1095"/>
        <v>0</v>
      </c>
      <c r="CX491" s="13">
        <f t="shared" si="1096"/>
        <v>0</v>
      </c>
      <c r="CY491" s="13">
        <f t="shared" si="1097"/>
        <v>0</v>
      </c>
      <c r="CZ491" s="13">
        <f t="shared" si="1098"/>
        <v>0</v>
      </c>
      <c r="DA491" s="13">
        <f t="shared" si="1099"/>
        <v>0</v>
      </c>
      <c r="DB491" s="13"/>
      <c r="DC491" s="13"/>
      <c r="DD491" s="13"/>
      <c r="DE491" s="13"/>
      <c r="DF491" s="13"/>
      <c r="DG491" s="13"/>
      <c r="DH491" s="13"/>
      <c r="DI491" s="13"/>
      <c r="DJ491" s="13"/>
      <c r="DK491" s="13"/>
      <c r="DL491" s="13"/>
      <c r="DM491" s="13"/>
      <c r="DN491" s="13"/>
      <c r="DO491" s="13"/>
      <c r="DP491" s="13"/>
      <c r="DQ491" s="13"/>
      <c r="DR491" s="13"/>
      <c r="DS491" s="13"/>
      <c r="DT491" s="13"/>
      <c r="DU491" s="13"/>
      <c r="DV491" s="13"/>
      <c r="DW491" s="13"/>
      <c r="DX491" s="13"/>
      <c r="DY491" s="13"/>
      <c r="DZ491" s="13"/>
      <c r="EA491" s="13"/>
      <c r="EB491" s="13"/>
      <c r="EC491" s="13"/>
      <c r="ED491" s="13"/>
      <c r="EE491" s="13"/>
      <c r="EF491" s="13"/>
      <c r="EG491" s="13"/>
      <c r="EH491" s="13"/>
      <c r="EI491" s="13"/>
      <c r="EJ491" s="13"/>
      <c r="EK491" s="13"/>
      <c r="EL491" s="13"/>
      <c r="EM491" s="13"/>
      <c r="EN491" s="13"/>
      <c r="EO491" s="13"/>
      <c r="EP491" s="13"/>
      <c r="EQ491" s="13"/>
      <c r="ER491" s="13"/>
      <c r="ES491" s="13"/>
      <c r="ET491" s="13"/>
      <c r="EU491" s="13"/>
      <c r="EV491" s="13"/>
      <c r="EW491" s="13"/>
      <c r="EX491" s="13"/>
      <c r="EY491" s="13"/>
      <c r="EZ491" s="13"/>
      <c r="FA491" s="13"/>
      <c r="FB491" s="13"/>
      <c r="FC491" s="13"/>
      <c r="FD491" s="13"/>
      <c r="FE491" s="13"/>
      <c r="FF491" s="13"/>
      <c r="FG491" s="13"/>
      <c r="FH491" s="13"/>
      <c r="FI491" s="13"/>
      <c r="FJ491" s="13"/>
      <c r="FK491" s="13"/>
      <c r="FL491" s="13"/>
      <c r="FM491" s="13"/>
      <c r="FN491" s="13"/>
      <c r="FO491" s="13"/>
      <c r="FP491" s="13"/>
      <c r="FQ491" s="13"/>
      <c r="FR491" s="13"/>
      <c r="FS491" s="13"/>
      <c r="FT491" s="13"/>
      <c r="FU491" s="13"/>
      <c r="FV491" s="13"/>
      <c r="FW491" s="13"/>
      <c r="FX491" s="13"/>
      <c r="FY491" s="13"/>
      <c r="FZ491" s="13"/>
      <c r="GA491" s="13"/>
      <c r="GB491" s="13"/>
      <c r="GC491" s="13"/>
      <c r="GD491" s="13"/>
      <c r="GE491" s="13"/>
      <c r="GF491" s="13"/>
      <c r="GG491" s="13"/>
      <c r="GH491" s="30">
        <f t="shared" si="1100"/>
        <v>1</v>
      </c>
    </row>
    <row r="492" spans="1:190">
      <c r="A492" s="2">
        <f>'database including 834 studies'!A492</f>
        <v>491</v>
      </c>
      <c r="B492" s="2">
        <f>'database including 834 studies'!J492</f>
        <v>1</v>
      </c>
      <c r="C492" s="2">
        <f>'database including 834 studies'!K492</f>
        <v>1</v>
      </c>
      <c r="D492" s="2">
        <f>'database including 834 studies'!L492</f>
        <v>0</v>
      </c>
      <c r="E492" s="2">
        <f>'database including 834 studies'!M492</f>
        <v>1</v>
      </c>
      <c r="F492" s="2">
        <f>'database including 834 studies'!N492</f>
        <v>0</v>
      </c>
      <c r="G492" s="2">
        <f>'database including 834 studies'!O492</f>
        <v>0</v>
      </c>
      <c r="H492" s="2">
        <f>'database including 834 studies'!P492</f>
        <v>0</v>
      </c>
      <c r="I492" s="2">
        <f>'database including 834 studies'!Q492</f>
        <v>0</v>
      </c>
      <c r="J492" s="2">
        <f>'database including 834 studies'!R492</f>
        <v>2021</v>
      </c>
      <c r="V492" s="13">
        <f t="shared" si="1016"/>
        <v>0</v>
      </c>
      <c r="W492" s="13">
        <f t="shared" si="1017"/>
        <v>0</v>
      </c>
      <c r="X492" s="13">
        <f t="shared" si="1018"/>
        <v>0</v>
      </c>
      <c r="Y492" s="13">
        <f t="shared" si="1019"/>
        <v>0</v>
      </c>
      <c r="Z492" s="13">
        <f t="shared" si="1020"/>
        <v>0</v>
      </c>
      <c r="AA492" s="13">
        <f t="shared" si="1021"/>
        <v>0</v>
      </c>
      <c r="AB492" s="13">
        <f t="shared" si="1022"/>
        <v>0</v>
      </c>
      <c r="AC492" s="13">
        <f t="shared" si="1023"/>
        <v>0</v>
      </c>
      <c r="AD492" s="13">
        <f t="shared" si="1024"/>
        <v>0</v>
      </c>
      <c r="AE492" s="13">
        <f t="shared" si="1025"/>
        <v>0</v>
      </c>
      <c r="AF492" s="13">
        <f t="shared" si="1026"/>
        <v>0</v>
      </c>
      <c r="AG492" s="13">
        <f t="shared" si="1027"/>
        <v>0</v>
      </c>
      <c r="AH492" s="13">
        <f t="shared" si="1028"/>
        <v>0</v>
      </c>
      <c r="AI492" s="13">
        <f t="shared" si="1029"/>
        <v>0</v>
      </c>
      <c r="AJ492" s="13">
        <f t="shared" si="1030"/>
        <v>0</v>
      </c>
      <c r="AK492" s="13">
        <f t="shared" si="1031"/>
        <v>0</v>
      </c>
      <c r="AL492" s="13">
        <f t="shared" si="1032"/>
        <v>0</v>
      </c>
      <c r="AM492" s="13">
        <f t="shared" si="1033"/>
        <v>0</v>
      </c>
      <c r="AN492" s="13">
        <f t="shared" si="1034"/>
        <v>0</v>
      </c>
      <c r="AO492" s="13">
        <f t="shared" si="1035"/>
        <v>0</v>
      </c>
      <c r="AP492" s="13">
        <f t="shared" si="1036"/>
        <v>0</v>
      </c>
      <c r="AQ492" s="13">
        <f t="shared" si="1037"/>
        <v>0</v>
      </c>
      <c r="AR492" s="13">
        <f t="shared" si="1038"/>
        <v>1</v>
      </c>
      <c r="AS492" s="13">
        <f t="shared" si="1039"/>
        <v>0</v>
      </c>
      <c r="AT492" s="13">
        <f t="shared" si="1040"/>
        <v>0</v>
      </c>
      <c r="AU492" s="13">
        <f t="shared" si="1041"/>
        <v>0</v>
      </c>
      <c r="AV492" s="13">
        <f t="shared" si="1042"/>
        <v>0</v>
      </c>
      <c r="AW492" s="13">
        <f t="shared" si="1043"/>
        <v>0</v>
      </c>
      <c r="AX492" s="13">
        <f t="shared" si="1044"/>
        <v>0</v>
      </c>
      <c r="AY492" s="13">
        <f t="shared" si="1045"/>
        <v>0</v>
      </c>
      <c r="AZ492" s="13">
        <f t="shared" si="1046"/>
        <v>0</v>
      </c>
      <c r="BA492" s="13">
        <f t="shared" si="1047"/>
        <v>0</v>
      </c>
      <c r="BB492" s="13">
        <f t="shared" si="1048"/>
        <v>0</v>
      </c>
      <c r="BC492" s="13">
        <f t="shared" si="1049"/>
        <v>0</v>
      </c>
      <c r="BD492" s="13">
        <f t="shared" si="1050"/>
        <v>0</v>
      </c>
      <c r="BE492" s="13">
        <f t="shared" si="1051"/>
        <v>0</v>
      </c>
      <c r="BF492" s="13">
        <f t="shared" si="1052"/>
        <v>0</v>
      </c>
      <c r="BG492" s="13">
        <f t="shared" si="1053"/>
        <v>0</v>
      </c>
      <c r="BH492" s="13">
        <f t="shared" si="1054"/>
        <v>0</v>
      </c>
      <c r="BI492" s="13">
        <f t="shared" si="1055"/>
        <v>0</v>
      </c>
      <c r="BJ492" s="13">
        <f t="shared" si="1056"/>
        <v>0</v>
      </c>
      <c r="BK492" s="13">
        <f t="shared" si="1057"/>
        <v>0</v>
      </c>
      <c r="BL492" s="13">
        <f t="shared" si="1058"/>
        <v>0</v>
      </c>
      <c r="BM492" s="13">
        <f t="shared" si="1059"/>
        <v>0</v>
      </c>
      <c r="BN492" s="13">
        <f t="shared" si="1060"/>
        <v>0</v>
      </c>
      <c r="BO492" s="13">
        <f t="shared" si="1061"/>
        <v>0</v>
      </c>
      <c r="BP492" s="13">
        <f t="shared" si="1062"/>
        <v>0</v>
      </c>
      <c r="BQ492" s="13">
        <f t="shared" si="1063"/>
        <v>0</v>
      </c>
      <c r="BR492" s="13">
        <f t="shared" si="1064"/>
        <v>0</v>
      </c>
      <c r="BS492" s="13">
        <f t="shared" si="1065"/>
        <v>0</v>
      </c>
      <c r="BT492" s="13">
        <f t="shared" si="1066"/>
        <v>0</v>
      </c>
      <c r="BU492" s="13">
        <f t="shared" si="1067"/>
        <v>0</v>
      </c>
      <c r="BV492" s="13">
        <f t="shared" si="1068"/>
        <v>0</v>
      </c>
      <c r="BW492" s="13">
        <f t="shared" si="1069"/>
        <v>0</v>
      </c>
      <c r="BX492" s="13">
        <f t="shared" si="1070"/>
        <v>0</v>
      </c>
      <c r="BY492" s="13">
        <f t="shared" si="1071"/>
        <v>0</v>
      </c>
      <c r="BZ492" s="13">
        <f t="shared" si="1072"/>
        <v>0</v>
      </c>
      <c r="CA492" s="13">
        <f t="shared" si="1073"/>
        <v>0</v>
      </c>
      <c r="CB492" s="13">
        <f t="shared" si="1074"/>
        <v>0</v>
      </c>
      <c r="CC492" s="13">
        <f t="shared" si="1075"/>
        <v>0</v>
      </c>
      <c r="CD492" s="13">
        <f t="shared" si="1076"/>
        <v>0</v>
      </c>
      <c r="CE492" s="13">
        <f t="shared" si="1077"/>
        <v>0</v>
      </c>
      <c r="CF492" s="13">
        <f t="shared" si="1078"/>
        <v>0</v>
      </c>
      <c r="CG492" s="13">
        <f t="shared" si="1079"/>
        <v>0</v>
      </c>
      <c r="CH492" s="13">
        <f t="shared" si="1080"/>
        <v>0</v>
      </c>
      <c r="CI492" s="13">
        <f t="shared" si="1081"/>
        <v>0</v>
      </c>
      <c r="CJ492" s="13">
        <f t="shared" si="1082"/>
        <v>0</v>
      </c>
      <c r="CK492" s="13">
        <f t="shared" si="1083"/>
        <v>0</v>
      </c>
      <c r="CL492" s="13">
        <f t="shared" si="1084"/>
        <v>0</v>
      </c>
      <c r="CM492" s="13">
        <f t="shared" si="1085"/>
        <v>0</v>
      </c>
      <c r="CN492" s="13">
        <f t="shared" si="1086"/>
        <v>0</v>
      </c>
      <c r="CO492" s="13">
        <f t="shared" si="1087"/>
        <v>0</v>
      </c>
      <c r="CP492" s="13">
        <f t="shared" si="1088"/>
        <v>0</v>
      </c>
      <c r="CQ492" s="13">
        <f t="shared" si="1089"/>
        <v>0</v>
      </c>
      <c r="CR492" s="13">
        <f t="shared" si="1090"/>
        <v>0</v>
      </c>
      <c r="CS492" s="13">
        <f t="shared" si="1091"/>
        <v>0</v>
      </c>
      <c r="CT492" s="13">
        <f t="shared" si="1092"/>
        <v>0</v>
      </c>
      <c r="CU492" s="13">
        <f t="shared" si="1093"/>
        <v>0</v>
      </c>
      <c r="CV492" s="13">
        <f t="shared" si="1094"/>
        <v>0</v>
      </c>
      <c r="CW492" s="13">
        <f t="shared" si="1095"/>
        <v>0</v>
      </c>
      <c r="CX492" s="13">
        <f t="shared" si="1096"/>
        <v>0</v>
      </c>
      <c r="CY492" s="13">
        <f t="shared" si="1097"/>
        <v>0</v>
      </c>
      <c r="CZ492" s="13">
        <f t="shared" si="1098"/>
        <v>0</v>
      </c>
      <c r="DA492" s="13">
        <f t="shared" si="1099"/>
        <v>0</v>
      </c>
      <c r="DB492" s="13"/>
      <c r="DC492" s="13"/>
      <c r="DD492" s="13"/>
      <c r="DE492" s="13"/>
      <c r="DF492" s="13"/>
      <c r="DG492" s="13"/>
      <c r="DH492" s="13"/>
      <c r="DI492" s="13"/>
      <c r="DJ492" s="13"/>
      <c r="DK492" s="13"/>
      <c r="DL492" s="13"/>
      <c r="DM492" s="13"/>
      <c r="DN492" s="13"/>
      <c r="DO492" s="13"/>
      <c r="DP492" s="13"/>
      <c r="DQ492" s="13"/>
      <c r="DR492" s="13"/>
      <c r="DS492" s="13"/>
      <c r="DT492" s="13"/>
      <c r="DU492" s="13"/>
      <c r="DV492" s="13"/>
      <c r="DW492" s="13"/>
      <c r="DX492" s="13"/>
      <c r="DY492" s="13"/>
      <c r="DZ492" s="13"/>
      <c r="EA492" s="13"/>
      <c r="EB492" s="13"/>
      <c r="EC492" s="13"/>
      <c r="ED492" s="13"/>
      <c r="EE492" s="13"/>
      <c r="EF492" s="13"/>
      <c r="EG492" s="13"/>
      <c r="EH492" s="13"/>
      <c r="EI492" s="13"/>
      <c r="EJ492" s="13"/>
      <c r="EK492" s="13"/>
      <c r="EL492" s="13"/>
      <c r="EM492" s="13"/>
      <c r="EN492" s="13"/>
      <c r="EO492" s="13"/>
      <c r="EP492" s="13"/>
      <c r="EQ492" s="13"/>
      <c r="ER492" s="13"/>
      <c r="ES492" s="13"/>
      <c r="ET492" s="13"/>
      <c r="EU492" s="13"/>
      <c r="EV492" s="13"/>
      <c r="EW492" s="13"/>
      <c r="EX492" s="13"/>
      <c r="EY492" s="13"/>
      <c r="EZ492" s="13"/>
      <c r="FA492" s="13"/>
      <c r="FB492" s="13"/>
      <c r="FC492" s="13"/>
      <c r="FD492" s="13"/>
      <c r="FE492" s="13"/>
      <c r="FF492" s="13"/>
      <c r="FG492" s="13"/>
      <c r="FH492" s="13"/>
      <c r="FI492" s="13"/>
      <c r="FJ492" s="13"/>
      <c r="FK492" s="13"/>
      <c r="FL492" s="13"/>
      <c r="FM492" s="13"/>
      <c r="FN492" s="13"/>
      <c r="FO492" s="13"/>
      <c r="FP492" s="13"/>
      <c r="FQ492" s="13"/>
      <c r="FR492" s="13"/>
      <c r="FS492" s="13"/>
      <c r="FT492" s="13"/>
      <c r="FU492" s="13"/>
      <c r="FV492" s="13"/>
      <c r="FW492" s="13"/>
      <c r="FX492" s="13"/>
      <c r="FY492" s="13"/>
      <c r="FZ492" s="13"/>
      <c r="GA492" s="13"/>
      <c r="GB492" s="13"/>
      <c r="GC492" s="13"/>
      <c r="GD492" s="13"/>
      <c r="GE492" s="13"/>
      <c r="GF492" s="13"/>
      <c r="GG492" s="13"/>
      <c r="GH492" s="30">
        <f t="shared" si="1100"/>
        <v>1</v>
      </c>
    </row>
    <row r="493" spans="1:190">
      <c r="A493" s="2">
        <f>'database including 834 studies'!A493</f>
        <v>492</v>
      </c>
      <c r="B493" s="2">
        <f>'database including 834 studies'!J493</f>
        <v>1</v>
      </c>
      <c r="C493" s="2">
        <f>'database including 834 studies'!K493</f>
        <v>1</v>
      </c>
      <c r="D493" s="2">
        <f>'database including 834 studies'!L493</f>
        <v>0</v>
      </c>
      <c r="E493" s="2">
        <f>'database including 834 studies'!M493</f>
        <v>1</v>
      </c>
      <c r="F493" s="2">
        <f>'database including 834 studies'!N493</f>
        <v>0</v>
      </c>
      <c r="G493" s="2">
        <f>'database including 834 studies'!O493</f>
        <v>0</v>
      </c>
      <c r="H493" s="2">
        <f>'database including 834 studies'!P493</f>
        <v>0</v>
      </c>
      <c r="I493" s="2">
        <f>'database including 834 studies'!Q493</f>
        <v>0</v>
      </c>
      <c r="J493" s="2">
        <f>'database including 834 studies'!R493</f>
        <v>2021</v>
      </c>
      <c r="V493" s="13">
        <f t="shared" si="1016"/>
        <v>0</v>
      </c>
      <c r="W493" s="13">
        <f t="shared" si="1017"/>
        <v>0</v>
      </c>
      <c r="X493" s="13">
        <f t="shared" si="1018"/>
        <v>0</v>
      </c>
      <c r="Y493" s="13">
        <f t="shared" si="1019"/>
        <v>0</v>
      </c>
      <c r="Z493" s="13">
        <f t="shared" si="1020"/>
        <v>0</v>
      </c>
      <c r="AA493" s="13">
        <f t="shared" si="1021"/>
        <v>0</v>
      </c>
      <c r="AB493" s="13">
        <f t="shared" si="1022"/>
        <v>0</v>
      </c>
      <c r="AC493" s="13">
        <f t="shared" si="1023"/>
        <v>0</v>
      </c>
      <c r="AD493" s="13">
        <f t="shared" si="1024"/>
        <v>0</v>
      </c>
      <c r="AE493" s="13">
        <f t="shared" si="1025"/>
        <v>0</v>
      </c>
      <c r="AF493" s="13">
        <f t="shared" si="1026"/>
        <v>0</v>
      </c>
      <c r="AG493" s="13">
        <f t="shared" si="1027"/>
        <v>0</v>
      </c>
      <c r="AH493" s="13">
        <f t="shared" si="1028"/>
        <v>0</v>
      </c>
      <c r="AI493" s="13">
        <f t="shared" si="1029"/>
        <v>0</v>
      </c>
      <c r="AJ493" s="13">
        <f t="shared" si="1030"/>
        <v>0</v>
      </c>
      <c r="AK493" s="13">
        <f t="shared" si="1031"/>
        <v>0</v>
      </c>
      <c r="AL493" s="13">
        <f t="shared" si="1032"/>
        <v>0</v>
      </c>
      <c r="AM493" s="13">
        <f t="shared" si="1033"/>
        <v>0</v>
      </c>
      <c r="AN493" s="13">
        <f t="shared" si="1034"/>
        <v>0</v>
      </c>
      <c r="AO493" s="13">
        <f t="shared" si="1035"/>
        <v>0</v>
      </c>
      <c r="AP493" s="13">
        <f t="shared" si="1036"/>
        <v>0</v>
      </c>
      <c r="AQ493" s="13">
        <f t="shared" si="1037"/>
        <v>0</v>
      </c>
      <c r="AR493" s="13">
        <f t="shared" si="1038"/>
        <v>1</v>
      </c>
      <c r="AS493" s="13">
        <f t="shared" si="1039"/>
        <v>0</v>
      </c>
      <c r="AT493" s="13">
        <f t="shared" si="1040"/>
        <v>0</v>
      </c>
      <c r="AU493" s="13">
        <f t="shared" si="1041"/>
        <v>0</v>
      </c>
      <c r="AV493" s="13">
        <f t="shared" si="1042"/>
        <v>0</v>
      </c>
      <c r="AW493" s="13">
        <f t="shared" si="1043"/>
        <v>0</v>
      </c>
      <c r="AX493" s="13">
        <f t="shared" si="1044"/>
        <v>0</v>
      </c>
      <c r="AY493" s="13">
        <f t="shared" si="1045"/>
        <v>0</v>
      </c>
      <c r="AZ493" s="13">
        <f t="shared" si="1046"/>
        <v>0</v>
      </c>
      <c r="BA493" s="13">
        <f t="shared" si="1047"/>
        <v>0</v>
      </c>
      <c r="BB493" s="13">
        <f t="shared" si="1048"/>
        <v>0</v>
      </c>
      <c r="BC493" s="13">
        <f t="shared" si="1049"/>
        <v>0</v>
      </c>
      <c r="BD493" s="13">
        <f t="shared" si="1050"/>
        <v>0</v>
      </c>
      <c r="BE493" s="13">
        <f t="shared" si="1051"/>
        <v>0</v>
      </c>
      <c r="BF493" s="13">
        <f t="shared" si="1052"/>
        <v>0</v>
      </c>
      <c r="BG493" s="13">
        <f t="shared" si="1053"/>
        <v>0</v>
      </c>
      <c r="BH493" s="13">
        <f t="shared" si="1054"/>
        <v>0</v>
      </c>
      <c r="BI493" s="13">
        <f t="shared" si="1055"/>
        <v>0</v>
      </c>
      <c r="BJ493" s="13">
        <f t="shared" si="1056"/>
        <v>0</v>
      </c>
      <c r="BK493" s="13">
        <f t="shared" si="1057"/>
        <v>0</v>
      </c>
      <c r="BL493" s="13">
        <f t="shared" si="1058"/>
        <v>0</v>
      </c>
      <c r="BM493" s="13">
        <f t="shared" si="1059"/>
        <v>0</v>
      </c>
      <c r="BN493" s="13">
        <f t="shared" si="1060"/>
        <v>0</v>
      </c>
      <c r="BO493" s="13">
        <f t="shared" si="1061"/>
        <v>0</v>
      </c>
      <c r="BP493" s="13">
        <f t="shared" si="1062"/>
        <v>0</v>
      </c>
      <c r="BQ493" s="13">
        <f t="shared" si="1063"/>
        <v>0</v>
      </c>
      <c r="BR493" s="13">
        <f t="shared" si="1064"/>
        <v>0</v>
      </c>
      <c r="BS493" s="13">
        <f t="shared" si="1065"/>
        <v>0</v>
      </c>
      <c r="BT493" s="13">
        <f t="shared" si="1066"/>
        <v>0</v>
      </c>
      <c r="BU493" s="13">
        <f t="shared" si="1067"/>
        <v>0</v>
      </c>
      <c r="BV493" s="13">
        <f t="shared" si="1068"/>
        <v>0</v>
      </c>
      <c r="BW493" s="13">
        <f t="shared" si="1069"/>
        <v>0</v>
      </c>
      <c r="BX493" s="13">
        <f t="shared" si="1070"/>
        <v>0</v>
      </c>
      <c r="BY493" s="13">
        <f t="shared" si="1071"/>
        <v>0</v>
      </c>
      <c r="BZ493" s="13">
        <f t="shared" si="1072"/>
        <v>0</v>
      </c>
      <c r="CA493" s="13">
        <f t="shared" si="1073"/>
        <v>0</v>
      </c>
      <c r="CB493" s="13">
        <f t="shared" si="1074"/>
        <v>0</v>
      </c>
      <c r="CC493" s="13">
        <f t="shared" si="1075"/>
        <v>0</v>
      </c>
      <c r="CD493" s="13">
        <f t="shared" si="1076"/>
        <v>0</v>
      </c>
      <c r="CE493" s="13">
        <f t="shared" si="1077"/>
        <v>0</v>
      </c>
      <c r="CF493" s="13">
        <f t="shared" si="1078"/>
        <v>0</v>
      </c>
      <c r="CG493" s="13">
        <f t="shared" si="1079"/>
        <v>0</v>
      </c>
      <c r="CH493" s="13">
        <f t="shared" si="1080"/>
        <v>0</v>
      </c>
      <c r="CI493" s="13">
        <f t="shared" si="1081"/>
        <v>0</v>
      </c>
      <c r="CJ493" s="13">
        <f t="shared" si="1082"/>
        <v>0</v>
      </c>
      <c r="CK493" s="13">
        <f t="shared" si="1083"/>
        <v>0</v>
      </c>
      <c r="CL493" s="13">
        <f t="shared" si="1084"/>
        <v>0</v>
      </c>
      <c r="CM493" s="13">
        <f t="shared" si="1085"/>
        <v>0</v>
      </c>
      <c r="CN493" s="13">
        <f t="shared" si="1086"/>
        <v>0</v>
      </c>
      <c r="CO493" s="13">
        <f t="shared" si="1087"/>
        <v>0</v>
      </c>
      <c r="CP493" s="13">
        <f t="shared" si="1088"/>
        <v>0</v>
      </c>
      <c r="CQ493" s="13">
        <f t="shared" si="1089"/>
        <v>0</v>
      </c>
      <c r="CR493" s="13">
        <f t="shared" si="1090"/>
        <v>0</v>
      </c>
      <c r="CS493" s="13">
        <f t="shared" si="1091"/>
        <v>0</v>
      </c>
      <c r="CT493" s="13">
        <f t="shared" si="1092"/>
        <v>0</v>
      </c>
      <c r="CU493" s="13">
        <f t="shared" si="1093"/>
        <v>0</v>
      </c>
      <c r="CV493" s="13">
        <f t="shared" si="1094"/>
        <v>0</v>
      </c>
      <c r="CW493" s="13">
        <f t="shared" si="1095"/>
        <v>0</v>
      </c>
      <c r="CX493" s="13">
        <f t="shared" si="1096"/>
        <v>0</v>
      </c>
      <c r="CY493" s="13">
        <f t="shared" si="1097"/>
        <v>0</v>
      </c>
      <c r="CZ493" s="13">
        <f t="shared" si="1098"/>
        <v>0</v>
      </c>
      <c r="DA493" s="13">
        <f t="shared" si="1099"/>
        <v>0</v>
      </c>
      <c r="DB493" s="13"/>
      <c r="DC493" s="13"/>
      <c r="DD493" s="13"/>
      <c r="DE493" s="13"/>
      <c r="DF493" s="13"/>
      <c r="DG493" s="13"/>
      <c r="DH493" s="13"/>
      <c r="DI493" s="13"/>
      <c r="DJ493" s="13"/>
      <c r="DK493" s="13"/>
      <c r="DL493" s="13"/>
      <c r="DM493" s="13"/>
      <c r="DN493" s="13"/>
      <c r="DO493" s="13"/>
      <c r="DP493" s="13"/>
      <c r="DQ493" s="13"/>
      <c r="DR493" s="13"/>
      <c r="DS493" s="13"/>
      <c r="DT493" s="13"/>
      <c r="DU493" s="13"/>
      <c r="DV493" s="13"/>
      <c r="DW493" s="13"/>
      <c r="DX493" s="13"/>
      <c r="DY493" s="13"/>
      <c r="DZ493" s="13"/>
      <c r="EA493" s="13"/>
      <c r="EB493" s="13"/>
      <c r="EC493" s="13"/>
      <c r="ED493" s="13"/>
      <c r="EE493" s="13"/>
      <c r="EF493" s="13"/>
      <c r="EG493" s="13"/>
      <c r="EH493" s="13"/>
      <c r="EI493" s="13"/>
      <c r="EJ493" s="13"/>
      <c r="EK493" s="13"/>
      <c r="EL493" s="13"/>
      <c r="EM493" s="13"/>
      <c r="EN493" s="13"/>
      <c r="EO493" s="13"/>
      <c r="EP493" s="13"/>
      <c r="EQ493" s="13"/>
      <c r="ER493" s="13"/>
      <c r="ES493" s="13"/>
      <c r="ET493" s="13"/>
      <c r="EU493" s="13"/>
      <c r="EV493" s="13"/>
      <c r="EW493" s="13"/>
      <c r="EX493" s="13"/>
      <c r="EY493" s="13"/>
      <c r="EZ493" s="13"/>
      <c r="FA493" s="13"/>
      <c r="FB493" s="13"/>
      <c r="FC493" s="13"/>
      <c r="FD493" s="13"/>
      <c r="FE493" s="13"/>
      <c r="FF493" s="13"/>
      <c r="FG493" s="13"/>
      <c r="FH493" s="13"/>
      <c r="FI493" s="13"/>
      <c r="FJ493" s="13"/>
      <c r="FK493" s="13"/>
      <c r="FL493" s="13"/>
      <c r="FM493" s="13"/>
      <c r="FN493" s="13"/>
      <c r="FO493" s="13"/>
      <c r="FP493" s="13"/>
      <c r="FQ493" s="13"/>
      <c r="FR493" s="13"/>
      <c r="FS493" s="13"/>
      <c r="FT493" s="13"/>
      <c r="FU493" s="13"/>
      <c r="FV493" s="13"/>
      <c r="FW493" s="13"/>
      <c r="FX493" s="13"/>
      <c r="FY493" s="13"/>
      <c r="FZ493" s="13"/>
      <c r="GA493" s="13"/>
      <c r="GB493" s="13"/>
      <c r="GC493" s="13"/>
      <c r="GD493" s="13"/>
      <c r="GE493" s="13"/>
      <c r="GF493" s="13"/>
      <c r="GG493" s="13"/>
      <c r="GH493" s="30">
        <f t="shared" si="1100"/>
        <v>1</v>
      </c>
    </row>
    <row r="494" spans="1:190">
      <c r="A494" s="2">
        <f>'database including 834 studies'!A494</f>
        <v>493</v>
      </c>
      <c r="B494" s="2">
        <f>'database including 834 studies'!J494</f>
        <v>1</v>
      </c>
      <c r="C494" s="2">
        <f>'database including 834 studies'!K494</f>
        <v>1</v>
      </c>
      <c r="D494" s="2">
        <f>'database including 834 studies'!L494</f>
        <v>0</v>
      </c>
      <c r="E494" s="2">
        <f>'database including 834 studies'!M494</f>
        <v>0</v>
      </c>
      <c r="F494" s="2">
        <f>'database including 834 studies'!N494</f>
        <v>0</v>
      </c>
      <c r="G494" s="2">
        <f>'database including 834 studies'!O494</f>
        <v>1</v>
      </c>
      <c r="H494" s="2">
        <f>'database including 834 studies'!P494</f>
        <v>0</v>
      </c>
      <c r="I494" s="2">
        <f>'database including 834 studies'!Q494</f>
        <v>0</v>
      </c>
      <c r="J494" s="2">
        <f>'database including 834 studies'!R494</f>
        <v>2022</v>
      </c>
      <c r="V494" s="13">
        <f t="shared" si="1016"/>
        <v>0</v>
      </c>
      <c r="W494" s="13">
        <f t="shared" si="1017"/>
        <v>0</v>
      </c>
      <c r="X494" s="13">
        <f t="shared" si="1018"/>
        <v>0</v>
      </c>
      <c r="Y494" s="13">
        <f t="shared" si="1019"/>
        <v>0</v>
      </c>
      <c r="Z494" s="13">
        <f t="shared" si="1020"/>
        <v>0</v>
      </c>
      <c r="AA494" s="13">
        <f t="shared" si="1021"/>
        <v>0</v>
      </c>
      <c r="AB494" s="13">
        <f t="shared" si="1022"/>
        <v>0</v>
      </c>
      <c r="AC494" s="13">
        <f t="shared" si="1023"/>
        <v>0</v>
      </c>
      <c r="AD494" s="13">
        <f t="shared" si="1024"/>
        <v>0</v>
      </c>
      <c r="AE494" s="13">
        <f t="shared" si="1025"/>
        <v>0</v>
      </c>
      <c r="AF494" s="13">
        <f t="shared" si="1026"/>
        <v>0</v>
      </c>
      <c r="AG494" s="13">
        <f t="shared" si="1027"/>
        <v>0</v>
      </c>
      <c r="AH494" s="13">
        <f t="shared" si="1028"/>
        <v>0</v>
      </c>
      <c r="AI494" s="13">
        <f t="shared" si="1029"/>
        <v>0</v>
      </c>
      <c r="AJ494" s="13">
        <f t="shared" si="1030"/>
        <v>0</v>
      </c>
      <c r="AK494" s="13">
        <f t="shared" si="1031"/>
        <v>0</v>
      </c>
      <c r="AL494" s="13">
        <f t="shared" si="1032"/>
        <v>0</v>
      </c>
      <c r="AM494" s="13">
        <f t="shared" si="1033"/>
        <v>0</v>
      </c>
      <c r="AN494" s="13">
        <f t="shared" si="1034"/>
        <v>0</v>
      </c>
      <c r="AO494" s="13">
        <f t="shared" si="1035"/>
        <v>0</v>
      </c>
      <c r="AP494" s="13">
        <f t="shared" si="1036"/>
        <v>0</v>
      </c>
      <c r="AQ494" s="13">
        <f t="shared" si="1037"/>
        <v>0</v>
      </c>
      <c r="AR494" s="13">
        <f t="shared" si="1038"/>
        <v>0</v>
      </c>
      <c r="AS494" s="13">
        <f t="shared" si="1039"/>
        <v>1</v>
      </c>
      <c r="AT494" s="13">
        <f t="shared" si="1040"/>
        <v>0</v>
      </c>
      <c r="AU494" s="13">
        <f t="shared" si="1041"/>
        <v>0</v>
      </c>
      <c r="AV494" s="13">
        <f t="shared" si="1042"/>
        <v>0</v>
      </c>
      <c r="AW494" s="13">
        <f t="shared" si="1043"/>
        <v>0</v>
      </c>
      <c r="AX494" s="13">
        <f t="shared" si="1044"/>
        <v>0</v>
      </c>
      <c r="AY494" s="13">
        <f t="shared" si="1045"/>
        <v>0</v>
      </c>
      <c r="AZ494" s="13">
        <f t="shared" si="1046"/>
        <v>0</v>
      </c>
      <c r="BA494" s="13">
        <f t="shared" si="1047"/>
        <v>0</v>
      </c>
      <c r="BB494" s="13">
        <f t="shared" si="1048"/>
        <v>0</v>
      </c>
      <c r="BC494" s="13">
        <f t="shared" si="1049"/>
        <v>0</v>
      </c>
      <c r="BD494" s="13">
        <f t="shared" si="1050"/>
        <v>0</v>
      </c>
      <c r="BE494" s="13">
        <f t="shared" si="1051"/>
        <v>0</v>
      </c>
      <c r="BF494" s="13">
        <f t="shared" si="1052"/>
        <v>0</v>
      </c>
      <c r="BG494" s="13">
        <f t="shared" si="1053"/>
        <v>0</v>
      </c>
      <c r="BH494" s="13">
        <f t="shared" si="1054"/>
        <v>0</v>
      </c>
      <c r="BI494" s="13">
        <f t="shared" si="1055"/>
        <v>0</v>
      </c>
      <c r="BJ494" s="13">
        <f t="shared" si="1056"/>
        <v>0</v>
      </c>
      <c r="BK494" s="13">
        <f t="shared" si="1057"/>
        <v>0</v>
      </c>
      <c r="BL494" s="13">
        <f t="shared" si="1058"/>
        <v>0</v>
      </c>
      <c r="BM494" s="13">
        <f t="shared" si="1059"/>
        <v>0</v>
      </c>
      <c r="BN494" s="13">
        <f t="shared" si="1060"/>
        <v>0</v>
      </c>
      <c r="BO494" s="13">
        <f t="shared" si="1061"/>
        <v>0</v>
      </c>
      <c r="BP494" s="13">
        <f t="shared" si="1062"/>
        <v>0</v>
      </c>
      <c r="BQ494" s="13">
        <f t="shared" si="1063"/>
        <v>0</v>
      </c>
      <c r="BR494" s="13">
        <f t="shared" si="1064"/>
        <v>0</v>
      </c>
      <c r="BS494" s="13">
        <f t="shared" si="1065"/>
        <v>0</v>
      </c>
      <c r="BT494" s="13">
        <f t="shared" si="1066"/>
        <v>0</v>
      </c>
      <c r="BU494" s="13">
        <f t="shared" si="1067"/>
        <v>0</v>
      </c>
      <c r="BV494" s="13">
        <f t="shared" si="1068"/>
        <v>0</v>
      </c>
      <c r="BW494" s="13">
        <f t="shared" si="1069"/>
        <v>0</v>
      </c>
      <c r="BX494" s="13">
        <f t="shared" si="1070"/>
        <v>0</v>
      </c>
      <c r="BY494" s="13">
        <f t="shared" si="1071"/>
        <v>0</v>
      </c>
      <c r="BZ494" s="13">
        <f t="shared" si="1072"/>
        <v>0</v>
      </c>
      <c r="CA494" s="13">
        <f t="shared" si="1073"/>
        <v>0</v>
      </c>
      <c r="CB494" s="13">
        <f t="shared" si="1074"/>
        <v>0</v>
      </c>
      <c r="CC494" s="13">
        <f t="shared" si="1075"/>
        <v>0</v>
      </c>
      <c r="CD494" s="13">
        <f t="shared" si="1076"/>
        <v>0</v>
      </c>
      <c r="CE494" s="13">
        <f t="shared" si="1077"/>
        <v>0</v>
      </c>
      <c r="CF494" s="13">
        <f t="shared" si="1078"/>
        <v>0</v>
      </c>
      <c r="CG494" s="13">
        <f t="shared" si="1079"/>
        <v>0</v>
      </c>
      <c r="CH494" s="13">
        <f t="shared" si="1080"/>
        <v>0</v>
      </c>
      <c r="CI494" s="13">
        <f t="shared" si="1081"/>
        <v>0</v>
      </c>
      <c r="CJ494" s="13">
        <f t="shared" si="1082"/>
        <v>0</v>
      </c>
      <c r="CK494" s="13">
        <f t="shared" si="1083"/>
        <v>0</v>
      </c>
      <c r="CL494" s="13">
        <f t="shared" si="1084"/>
        <v>0</v>
      </c>
      <c r="CM494" s="13">
        <f t="shared" si="1085"/>
        <v>0</v>
      </c>
      <c r="CN494" s="13">
        <f t="shared" si="1086"/>
        <v>0</v>
      </c>
      <c r="CO494" s="13">
        <f t="shared" si="1087"/>
        <v>0</v>
      </c>
      <c r="CP494" s="13">
        <f t="shared" si="1088"/>
        <v>0</v>
      </c>
      <c r="CQ494" s="13">
        <f t="shared" si="1089"/>
        <v>0</v>
      </c>
      <c r="CR494" s="13">
        <f t="shared" si="1090"/>
        <v>0</v>
      </c>
      <c r="CS494" s="13">
        <f t="shared" si="1091"/>
        <v>0</v>
      </c>
      <c r="CT494" s="13">
        <f t="shared" si="1092"/>
        <v>0</v>
      </c>
      <c r="CU494" s="13">
        <f t="shared" si="1093"/>
        <v>0</v>
      </c>
      <c r="CV494" s="13">
        <f t="shared" si="1094"/>
        <v>0</v>
      </c>
      <c r="CW494" s="13">
        <f t="shared" si="1095"/>
        <v>0</v>
      </c>
      <c r="CX494" s="13">
        <f t="shared" si="1096"/>
        <v>0</v>
      </c>
      <c r="CY494" s="13">
        <f t="shared" si="1097"/>
        <v>0</v>
      </c>
      <c r="CZ494" s="13">
        <f t="shared" si="1098"/>
        <v>0</v>
      </c>
      <c r="DA494" s="13">
        <f t="shared" si="1099"/>
        <v>0</v>
      </c>
      <c r="DB494" s="13"/>
      <c r="DC494" s="13"/>
      <c r="DD494" s="13"/>
      <c r="DE494" s="13"/>
      <c r="DF494" s="13"/>
      <c r="DG494" s="13"/>
      <c r="DH494" s="13"/>
      <c r="DI494" s="13"/>
      <c r="DJ494" s="13"/>
      <c r="DK494" s="13"/>
      <c r="DL494" s="13"/>
      <c r="DM494" s="13"/>
      <c r="DN494" s="13"/>
      <c r="DO494" s="13"/>
      <c r="DP494" s="13"/>
      <c r="DQ494" s="13"/>
      <c r="DR494" s="13"/>
      <c r="DS494" s="13"/>
      <c r="DT494" s="13"/>
      <c r="DU494" s="13"/>
      <c r="DV494" s="13"/>
      <c r="DW494" s="13"/>
      <c r="DX494" s="13"/>
      <c r="DY494" s="13"/>
      <c r="DZ494" s="13"/>
      <c r="EA494" s="13"/>
      <c r="EB494" s="13"/>
      <c r="EC494" s="13"/>
      <c r="ED494" s="13"/>
      <c r="EE494" s="13"/>
      <c r="EF494" s="13"/>
      <c r="EG494" s="13"/>
      <c r="EH494" s="13"/>
      <c r="EI494" s="13"/>
      <c r="EJ494" s="13"/>
      <c r="EK494" s="13"/>
      <c r="EL494" s="13"/>
      <c r="EM494" s="13"/>
      <c r="EN494" s="13"/>
      <c r="EO494" s="13"/>
      <c r="EP494" s="13"/>
      <c r="EQ494" s="13"/>
      <c r="ER494" s="13"/>
      <c r="ES494" s="13"/>
      <c r="ET494" s="13"/>
      <c r="EU494" s="13"/>
      <c r="EV494" s="13"/>
      <c r="EW494" s="13"/>
      <c r="EX494" s="13"/>
      <c r="EY494" s="13"/>
      <c r="EZ494" s="13"/>
      <c r="FA494" s="13"/>
      <c r="FB494" s="13"/>
      <c r="FC494" s="13"/>
      <c r="FD494" s="13"/>
      <c r="FE494" s="13"/>
      <c r="FF494" s="13"/>
      <c r="FG494" s="13"/>
      <c r="FH494" s="13"/>
      <c r="FI494" s="13"/>
      <c r="FJ494" s="13"/>
      <c r="FK494" s="13"/>
      <c r="FL494" s="13"/>
      <c r="FM494" s="13"/>
      <c r="FN494" s="13"/>
      <c r="FO494" s="13"/>
      <c r="FP494" s="13"/>
      <c r="FQ494" s="13"/>
      <c r="FR494" s="13"/>
      <c r="FS494" s="13"/>
      <c r="FT494" s="13"/>
      <c r="FU494" s="13"/>
      <c r="FV494" s="13"/>
      <c r="FW494" s="13"/>
      <c r="FX494" s="13"/>
      <c r="FY494" s="13"/>
      <c r="FZ494" s="13"/>
      <c r="GA494" s="13"/>
      <c r="GB494" s="13"/>
      <c r="GC494" s="13"/>
      <c r="GD494" s="13"/>
      <c r="GE494" s="13"/>
      <c r="GF494" s="13"/>
      <c r="GG494" s="13"/>
      <c r="GH494" s="30">
        <f t="shared" si="1100"/>
        <v>1</v>
      </c>
    </row>
    <row r="495" spans="1:190">
      <c r="A495" s="2">
        <f>'database including 834 studies'!A495</f>
        <v>494</v>
      </c>
      <c r="B495" s="2">
        <f>'database including 834 studies'!J495</f>
        <v>1</v>
      </c>
      <c r="C495" s="2">
        <f>'database including 834 studies'!K495</f>
        <v>1</v>
      </c>
      <c r="D495" s="2">
        <f>'database including 834 studies'!L495</f>
        <v>0</v>
      </c>
      <c r="E495" s="2">
        <f>'database including 834 studies'!M495</f>
        <v>0</v>
      </c>
      <c r="F495" s="2">
        <f>'database including 834 studies'!N495</f>
        <v>0</v>
      </c>
      <c r="G495" s="2">
        <f>'database including 834 studies'!O495</f>
        <v>0</v>
      </c>
      <c r="H495" s="2">
        <f>'database including 834 studies'!P495</f>
        <v>1</v>
      </c>
      <c r="I495" s="2">
        <f>'database including 834 studies'!Q495</f>
        <v>0</v>
      </c>
      <c r="J495" s="2">
        <f>'database including 834 studies'!R495</f>
        <v>2018</v>
      </c>
      <c r="V495" s="13">
        <f t="shared" si="1016"/>
        <v>0</v>
      </c>
      <c r="W495" s="13">
        <f t="shared" si="1017"/>
        <v>0</v>
      </c>
      <c r="X495" s="13">
        <f t="shared" si="1018"/>
        <v>0</v>
      </c>
      <c r="Y495" s="13">
        <f t="shared" si="1019"/>
        <v>0</v>
      </c>
      <c r="Z495" s="13">
        <f t="shared" si="1020"/>
        <v>0</v>
      </c>
      <c r="AA495" s="13">
        <f t="shared" si="1021"/>
        <v>0</v>
      </c>
      <c r="AB495" s="13">
        <f t="shared" si="1022"/>
        <v>0</v>
      </c>
      <c r="AC495" s="13">
        <f t="shared" si="1023"/>
        <v>0</v>
      </c>
      <c r="AD495" s="13">
        <f t="shared" si="1024"/>
        <v>0</v>
      </c>
      <c r="AE495" s="13">
        <f t="shared" si="1025"/>
        <v>0</v>
      </c>
      <c r="AF495" s="13">
        <f t="shared" si="1026"/>
        <v>0</v>
      </c>
      <c r="AG495" s="13">
        <f t="shared" si="1027"/>
        <v>0</v>
      </c>
      <c r="AH495" s="13">
        <f t="shared" si="1028"/>
        <v>0</v>
      </c>
      <c r="AI495" s="13">
        <f t="shared" si="1029"/>
        <v>0</v>
      </c>
      <c r="AJ495" s="13">
        <f t="shared" si="1030"/>
        <v>0</v>
      </c>
      <c r="AK495" s="13">
        <f t="shared" si="1031"/>
        <v>0</v>
      </c>
      <c r="AL495" s="13">
        <f t="shared" si="1032"/>
        <v>0</v>
      </c>
      <c r="AM495" s="13">
        <f t="shared" si="1033"/>
        <v>0</v>
      </c>
      <c r="AN495" s="13">
        <f t="shared" si="1034"/>
        <v>0</v>
      </c>
      <c r="AO495" s="13">
        <f t="shared" si="1035"/>
        <v>1</v>
      </c>
      <c r="AP495" s="13">
        <f t="shared" si="1036"/>
        <v>0</v>
      </c>
      <c r="AQ495" s="13">
        <f t="shared" si="1037"/>
        <v>0</v>
      </c>
      <c r="AR495" s="13">
        <f t="shared" si="1038"/>
        <v>0</v>
      </c>
      <c r="AS495" s="13">
        <f t="shared" si="1039"/>
        <v>0</v>
      </c>
      <c r="AT495" s="13">
        <f t="shared" si="1040"/>
        <v>0</v>
      </c>
      <c r="AU495" s="13">
        <f t="shared" si="1041"/>
        <v>0</v>
      </c>
      <c r="AV495" s="13">
        <f t="shared" si="1042"/>
        <v>0</v>
      </c>
      <c r="AW495" s="13">
        <f t="shared" si="1043"/>
        <v>0</v>
      </c>
      <c r="AX495" s="13">
        <f t="shared" si="1044"/>
        <v>0</v>
      </c>
      <c r="AY495" s="13">
        <f t="shared" si="1045"/>
        <v>0</v>
      </c>
      <c r="AZ495" s="13">
        <f t="shared" si="1046"/>
        <v>0</v>
      </c>
      <c r="BA495" s="13">
        <f t="shared" si="1047"/>
        <v>0</v>
      </c>
      <c r="BB495" s="13">
        <f t="shared" si="1048"/>
        <v>0</v>
      </c>
      <c r="BC495" s="13">
        <f t="shared" si="1049"/>
        <v>0</v>
      </c>
      <c r="BD495" s="13">
        <f t="shared" si="1050"/>
        <v>0</v>
      </c>
      <c r="BE495" s="13">
        <f t="shared" si="1051"/>
        <v>0</v>
      </c>
      <c r="BF495" s="13">
        <f t="shared" si="1052"/>
        <v>0</v>
      </c>
      <c r="BG495" s="13">
        <f t="shared" si="1053"/>
        <v>0</v>
      </c>
      <c r="BH495" s="13">
        <f t="shared" si="1054"/>
        <v>0</v>
      </c>
      <c r="BI495" s="13">
        <f t="shared" si="1055"/>
        <v>0</v>
      </c>
      <c r="BJ495" s="13">
        <f t="shared" si="1056"/>
        <v>0</v>
      </c>
      <c r="BK495" s="13">
        <f t="shared" si="1057"/>
        <v>0</v>
      </c>
      <c r="BL495" s="13">
        <f t="shared" si="1058"/>
        <v>0</v>
      </c>
      <c r="BM495" s="13">
        <f t="shared" si="1059"/>
        <v>0</v>
      </c>
      <c r="BN495" s="13">
        <f t="shared" si="1060"/>
        <v>0</v>
      </c>
      <c r="BO495" s="13">
        <f t="shared" si="1061"/>
        <v>0</v>
      </c>
      <c r="BP495" s="13">
        <f t="shared" si="1062"/>
        <v>0</v>
      </c>
      <c r="BQ495" s="13">
        <f t="shared" si="1063"/>
        <v>0</v>
      </c>
      <c r="BR495" s="13">
        <f t="shared" si="1064"/>
        <v>0</v>
      </c>
      <c r="BS495" s="13">
        <f t="shared" si="1065"/>
        <v>0</v>
      </c>
      <c r="BT495" s="13">
        <f t="shared" si="1066"/>
        <v>0</v>
      </c>
      <c r="BU495" s="13">
        <f t="shared" si="1067"/>
        <v>0</v>
      </c>
      <c r="BV495" s="13">
        <f t="shared" si="1068"/>
        <v>0</v>
      </c>
      <c r="BW495" s="13">
        <f t="shared" si="1069"/>
        <v>0</v>
      </c>
      <c r="BX495" s="13">
        <f t="shared" si="1070"/>
        <v>0</v>
      </c>
      <c r="BY495" s="13">
        <f t="shared" si="1071"/>
        <v>0</v>
      </c>
      <c r="BZ495" s="13">
        <f t="shared" si="1072"/>
        <v>0</v>
      </c>
      <c r="CA495" s="13">
        <f t="shared" si="1073"/>
        <v>0</v>
      </c>
      <c r="CB495" s="13">
        <f t="shared" si="1074"/>
        <v>0</v>
      </c>
      <c r="CC495" s="13">
        <f t="shared" si="1075"/>
        <v>0</v>
      </c>
      <c r="CD495" s="13">
        <f t="shared" si="1076"/>
        <v>0</v>
      </c>
      <c r="CE495" s="13">
        <f t="shared" si="1077"/>
        <v>0</v>
      </c>
      <c r="CF495" s="13">
        <f t="shared" si="1078"/>
        <v>0</v>
      </c>
      <c r="CG495" s="13">
        <f t="shared" si="1079"/>
        <v>0</v>
      </c>
      <c r="CH495" s="13">
        <f t="shared" si="1080"/>
        <v>0</v>
      </c>
      <c r="CI495" s="13">
        <f t="shared" si="1081"/>
        <v>0</v>
      </c>
      <c r="CJ495" s="13">
        <f t="shared" si="1082"/>
        <v>0</v>
      </c>
      <c r="CK495" s="13">
        <f t="shared" si="1083"/>
        <v>0</v>
      </c>
      <c r="CL495" s="13">
        <f t="shared" si="1084"/>
        <v>0</v>
      </c>
      <c r="CM495" s="13">
        <f t="shared" si="1085"/>
        <v>0</v>
      </c>
      <c r="CN495" s="13">
        <f t="shared" si="1086"/>
        <v>0</v>
      </c>
      <c r="CO495" s="13">
        <f t="shared" si="1087"/>
        <v>0</v>
      </c>
      <c r="CP495" s="13">
        <f t="shared" si="1088"/>
        <v>0</v>
      </c>
      <c r="CQ495" s="13">
        <f t="shared" si="1089"/>
        <v>0</v>
      </c>
      <c r="CR495" s="13">
        <f t="shared" si="1090"/>
        <v>0</v>
      </c>
      <c r="CS495" s="13">
        <f t="shared" si="1091"/>
        <v>0</v>
      </c>
      <c r="CT495" s="13">
        <f t="shared" si="1092"/>
        <v>0</v>
      </c>
      <c r="CU495" s="13">
        <f t="shared" si="1093"/>
        <v>0</v>
      </c>
      <c r="CV495" s="13">
        <f t="shared" si="1094"/>
        <v>0</v>
      </c>
      <c r="CW495" s="13">
        <f t="shared" si="1095"/>
        <v>0</v>
      </c>
      <c r="CX495" s="13">
        <f t="shared" si="1096"/>
        <v>0</v>
      </c>
      <c r="CY495" s="13">
        <f t="shared" si="1097"/>
        <v>0</v>
      </c>
      <c r="CZ495" s="13">
        <f t="shared" si="1098"/>
        <v>0</v>
      </c>
      <c r="DA495" s="13">
        <f t="shared" si="1099"/>
        <v>0</v>
      </c>
      <c r="DB495" s="13"/>
      <c r="DC495" s="13"/>
      <c r="DD495" s="13"/>
      <c r="DE495" s="13"/>
      <c r="DF495" s="13"/>
      <c r="DG495" s="13"/>
      <c r="DH495" s="13"/>
      <c r="DI495" s="13"/>
      <c r="DJ495" s="13"/>
      <c r="DK495" s="13"/>
      <c r="DL495" s="13"/>
      <c r="DM495" s="13"/>
      <c r="DN495" s="13"/>
      <c r="DO495" s="13"/>
      <c r="DP495" s="13"/>
      <c r="DQ495" s="13"/>
      <c r="DR495" s="13"/>
      <c r="DS495" s="13"/>
      <c r="DT495" s="13"/>
      <c r="DU495" s="13"/>
      <c r="DV495" s="13"/>
      <c r="DW495" s="13"/>
      <c r="DX495" s="13"/>
      <c r="DY495" s="13"/>
      <c r="DZ495" s="13"/>
      <c r="EA495" s="13"/>
      <c r="EB495" s="13"/>
      <c r="EC495" s="13"/>
      <c r="ED495" s="13"/>
      <c r="EE495" s="13"/>
      <c r="EF495" s="13"/>
      <c r="EG495" s="13"/>
      <c r="EH495" s="13"/>
      <c r="EI495" s="13"/>
      <c r="EJ495" s="13"/>
      <c r="EK495" s="13"/>
      <c r="EL495" s="13"/>
      <c r="EM495" s="13"/>
      <c r="EN495" s="13"/>
      <c r="EO495" s="13"/>
      <c r="EP495" s="13"/>
      <c r="EQ495" s="13"/>
      <c r="ER495" s="13"/>
      <c r="ES495" s="13"/>
      <c r="ET495" s="13"/>
      <c r="EU495" s="13"/>
      <c r="EV495" s="13"/>
      <c r="EW495" s="13"/>
      <c r="EX495" s="13"/>
      <c r="EY495" s="13"/>
      <c r="EZ495" s="13"/>
      <c r="FA495" s="13"/>
      <c r="FB495" s="13"/>
      <c r="FC495" s="13"/>
      <c r="FD495" s="13"/>
      <c r="FE495" s="13"/>
      <c r="FF495" s="13"/>
      <c r="FG495" s="13"/>
      <c r="FH495" s="13"/>
      <c r="FI495" s="13"/>
      <c r="FJ495" s="13"/>
      <c r="FK495" s="13"/>
      <c r="FL495" s="13"/>
      <c r="FM495" s="13"/>
      <c r="FN495" s="13"/>
      <c r="FO495" s="13"/>
      <c r="FP495" s="13"/>
      <c r="FQ495" s="13"/>
      <c r="FR495" s="13"/>
      <c r="FS495" s="13"/>
      <c r="FT495" s="13"/>
      <c r="FU495" s="13"/>
      <c r="FV495" s="13"/>
      <c r="FW495" s="13"/>
      <c r="FX495" s="13"/>
      <c r="FY495" s="13"/>
      <c r="FZ495" s="13"/>
      <c r="GA495" s="13"/>
      <c r="GB495" s="13"/>
      <c r="GC495" s="13"/>
      <c r="GD495" s="13"/>
      <c r="GE495" s="13"/>
      <c r="GF495" s="13"/>
      <c r="GG495" s="13"/>
      <c r="GH495" s="30">
        <f t="shared" si="1100"/>
        <v>1</v>
      </c>
    </row>
    <row r="496" spans="1:190">
      <c r="A496" s="2">
        <f>'database including 834 studies'!A496</f>
        <v>495</v>
      </c>
      <c r="B496" s="2">
        <f>'database including 834 studies'!J496</f>
        <v>1</v>
      </c>
      <c r="C496" s="2">
        <f>'database including 834 studies'!K496</f>
        <v>1</v>
      </c>
      <c r="D496" s="2">
        <f>'database including 834 studies'!L496</f>
        <v>0</v>
      </c>
      <c r="E496" s="2">
        <f>'database including 834 studies'!M496</f>
        <v>0</v>
      </c>
      <c r="F496" s="2">
        <f>'database including 834 studies'!N496</f>
        <v>0</v>
      </c>
      <c r="G496" s="2">
        <f>'database including 834 studies'!O496</f>
        <v>0</v>
      </c>
      <c r="H496" s="2">
        <f>'database including 834 studies'!P496</f>
        <v>1</v>
      </c>
      <c r="I496" s="2">
        <f>'database including 834 studies'!Q496</f>
        <v>0</v>
      </c>
      <c r="J496" s="2">
        <f>'database including 834 studies'!R496</f>
        <v>2021</v>
      </c>
      <c r="V496" s="13">
        <f t="shared" si="1016"/>
        <v>0</v>
      </c>
      <c r="W496" s="13">
        <f t="shared" si="1017"/>
        <v>0</v>
      </c>
      <c r="X496" s="13">
        <f t="shared" si="1018"/>
        <v>0</v>
      </c>
      <c r="Y496" s="13">
        <f t="shared" si="1019"/>
        <v>0</v>
      </c>
      <c r="Z496" s="13">
        <f t="shared" si="1020"/>
        <v>0</v>
      </c>
      <c r="AA496" s="13">
        <f t="shared" si="1021"/>
        <v>0</v>
      </c>
      <c r="AB496" s="13">
        <f t="shared" si="1022"/>
        <v>0</v>
      </c>
      <c r="AC496" s="13">
        <f t="shared" si="1023"/>
        <v>0</v>
      </c>
      <c r="AD496" s="13">
        <f t="shared" si="1024"/>
        <v>0</v>
      </c>
      <c r="AE496" s="13">
        <f t="shared" si="1025"/>
        <v>0</v>
      </c>
      <c r="AF496" s="13">
        <f t="shared" si="1026"/>
        <v>0</v>
      </c>
      <c r="AG496" s="13">
        <f t="shared" si="1027"/>
        <v>0</v>
      </c>
      <c r="AH496" s="13">
        <f t="shared" si="1028"/>
        <v>0</v>
      </c>
      <c r="AI496" s="13">
        <f t="shared" si="1029"/>
        <v>0</v>
      </c>
      <c r="AJ496" s="13">
        <f t="shared" si="1030"/>
        <v>0</v>
      </c>
      <c r="AK496" s="13">
        <f t="shared" si="1031"/>
        <v>0</v>
      </c>
      <c r="AL496" s="13">
        <f t="shared" si="1032"/>
        <v>0</v>
      </c>
      <c r="AM496" s="13">
        <f t="shared" si="1033"/>
        <v>0</v>
      </c>
      <c r="AN496" s="13">
        <f t="shared" si="1034"/>
        <v>0</v>
      </c>
      <c r="AO496" s="13">
        <f t="shared" si="1035"/>
        <v>0</v>
      </c>
      <c r="AP496" s="13">
        <f t="shared" si="1036"/>
        <v>0</v>
      </c>
      <c r="AQ496" s="13">
        <f t="shared" si="1037"/>
        <v>0</v>
      </c>
      <c r="AR496" s="13">
        <f t="shared" si="1038"/>
        <v>1</v>
      </c>
      <c r="AS496" s="13">
        <f t="shared" si="1039"/>
        <v>0</v>
      </c>
      <c r="AT496" s="13">
        <f t="shared" si="1040"/>
        <v>0</v>
      </c>
      <c r="AU496" s="13">
        <f t="shared" si="1041"/>
        <v>0</v>
      </c>
      <c r="AV496" s="13">
        <f t="shared" si="1042"/>
        <v>0</v>
      </c>
      <c r="AW496" s="13">
        <f t="shared" si="1043"/>
        <v>0</v>
      </c>
      <c r="AX496" s="13">
        <f t="shared" si="1044"/>
        <v>0</v>
      </c>
      <c r="AY496" s="13">
        <f t="shared" si="1045"/>
        <v>0</v>
      </c>
      <c r="AZ496" s="13">
        <f t="shared" si="1046"/>
        <v>0</v>
      </c>
      <c r="BA496" s="13">
        <f t="shared" si="1047"/>
        <v>0</v>
      </c>
      <c r="BB496" s="13">
        <f t="shared" si="1048"/>
        <v>0</v>
      </c>
      <c r="BC496" s="13">
        <f t="shared" si="1049"/>
        <v>0</v>
      </c>
      <c r="BD496" s="13">
        <f t="shared" si="1050"/>
        <v>0</v>
      </c>
      <c r="BE496" s="13">
        <f t="shared" si="1051"/>
        <v>0</v>
      </c>
      <c r="BF496" s="13">
        <f t="shared" si="1052"/>
        <v>0</v>
      </c>
      <c r="BG496" s="13">
        <f t="shared" si="1053"/>
        <v>0</v>
      </c>
      <c r="BH496" s="13">
        <f t="shared" si="1054"/>
        <v>0</v>
      </c>
      <c r="BI496" s="13">
        <f t="shared" si="1055"/>
        <v>0</v>
      </c>
      <c r="BJ496" s="13">
        <f t="shared" si="1056"/>
        <v>0</v>
      </c>
      <c r="BK496" s="13">
        <f t="shared" si="1057"/>
        <v>0</v>
      </c>
      <c r="BL496" s="13">
        <f t="shared" si="1058"/>
        <v>0</v>
      </c>
      <c r="BM496" s="13">
        <f t="shared" si="1059"/>
        <v>0</v>
      </c>
      <c r="BN496" s="13">
        <f t="shared" si="1060"/>
        <v>0</v>
      </c>
      <c r="BO496" s="13">
        <f t="shared" si="1061"/>
        <v>0</v>
      </c>
      <c r="BP496" s="13">
        <f t="shared" si="1062"/>
        <v>0</v>
      </c>
      <c r="BQ496" s="13">
        <f t="shared" si="1063"/>
        <v>0</v>
      </c>
      <c r="BR496" s="13">
        <f t="shared" si="1064"/>
        <v>0</v>
      </c>
      <c r="BS496" s="13">
        <f t="shared" si="1065"/>
        <v>0</v>
      </c>
      <c r="BT496" s="13">
        <f t="shared" si="1066"/>
        <v>0</v>
      </c>
      <c r="BU496" s="13">
        <f t="shared" si="1067"/>
        <v>0</v>
      </c>
      <c r="BV496" s="13">
        <f t="shared" si="1068"/>
        <v>0</v>
      </c>
      <c r="BW496" s="13">
        <f t="shared" si="1069"/>
        <v>0</v>
      </c>
      <c r="BX496" s="13">
        <f t="shared" si="1070"/>
        <v>0</v>
      </c>
      <c r="BY496" s="13">
        <f t="shared" si="1071"/>
        <v>0</v>
      </c>
      <c r="BZ496" s="13">
        <f t="shared" si="1072"/>
        <v>0</v>
      </c>
      <c r="CA496" s="13">
        <f t="shared" si="1073"/>
        <v>0</v>
      </c>
      <c r="CB496" s="13">
        <f t="shared" si="1074"/>
        <v>0</v>
      </c>
      <c r="CC496" s="13">
        <f t="shared" si="1075"/>
        <v>0</v>
      </c>
      <c r="CD496" s="13">
        <f t="shared" si="1076"/>
        <v>0</v>
      </c>
      <c r="CE496" s="13">
        <f t="shared" si="1077"/>
        <v>0</v>
      </c>
      <c r="CF496" s="13">
        <f t="shared" si="1078"/>
        <v>0</v>
      </c>
      <c r="CG496" s="13">
        <f t="shared" si="1079"/>
        <v>0</v>
      </c>
      <c r="CH496" s="13">
        <f t="shared" si="1080"/>
        <v>0</v>
      </c>
      <c r="CI496" s="13">
        <f t="shared" si="1081"/>
        <v>0</v>
      </c>
      <c r="CJ496" s="13">
        <f t="shared" si="1082"/>
        <v>0</v>
      </c>
      <c r="CK496" s="13">
        <f t="shared" si="1083"/>
        <v>0</v>
      </c>
      <c r="CL496" s="13">
        <f t="shared" si="1084"/>
        <v>0</v>
      </c>
      <c r="CM496" s="13">
        <f t="shared" si="1085"/>
        <v>0</v>
      </c>
      <c r="CN496" s="13">
        <f t="shared" si="1086"/>
        <v>0</v>
      </c>
      <c r="CO496" s="13">
        <f t="shared" si="1087"/>
        <v>0</v>
      </c>
      <c r="CP496" s="13">
        <f t="shared" si="1088"/>
        <v>0</v>
      </c>
      <c r="CQ496" s="13">
        <f t="shared" si="1089"/>
        <v>0</v>
      </c>
      <c r="CR496" s="13">
        <f t="shared" si="1090"/>
        <v>0</v>
      </c>
      <c r="CS496" s="13">
        <f t="shared" si="1091"/>
        <v>0</v>
      </c>
      <c r="CT496" s="13">
        <f t="shared" si="1092"/>
        <v>0</v>
      </c>
      <c r="CU496" s="13">
        <f t="shared" si="1093"/>
        <v>0</v>
      </c>
      <c r="CV496" s="13">
        <f t="shared" si="1094"/>
        <v>0</v>
      </c>
      <c r="CW496" s="13">
        <f t="shared" si="1095"/>
        <v>0</v>
      </c>
      <c r="CX496" s="13">
        <f t="shared" si="1096"/>
        <v>0</v>
      </c>
      <c r="CY496" s="13">
        <f t="shared" si="1097"/>
        <v>0</v>
      </c>
      <c r="CZ496" s="13">
        <f t="shared" si="1098"/>
        <v>0</v>
      </c>
      <c r="DA496" s="13">
        <f t="shared" si="1099"/>
        <v>0</v>
      </c>
      <c r="DB496" s="13"/>
      <c r="DC496" s="13"/>
      <c r="DD496" s="13"/>
      <c r="DE496" s="13"/>
      <c r="DF496" s="13"/>
      <c r="DG496" s="13"/>
      <c r="DH496" s="13"/>
      <c r="DI496" s="13"/>
      <c r="DJ496" s="13"/>
      <c r="DK496" s="13"/>
      <c r="DL496" s="13"/>
      <c r="DM496" s="13"/>
      <c r="DN496" s="13"/>
      <c r="DO496" s="13"/>
      <c r="DP496" s="13"/>
      <c r="DQ496" s="13"/>
      <c r="DR496" s="13"/>
      <c r="DS496" s="13"/>
      <c r="DT496" s="13"/>
      <c r="DU496" s="13"/>
      <c r="DV496" s="13"/>
      <c r="DW496" s="13"/>
      <c r="DX496" s="13"/>
      <c r="DY496" s="13"/>
      <c r="DZ496" s="13"/>
      <c r="EA496" s="13"/>
      <c r="EB496" s="13"/>
      <c r="EC496" s="13"/>
      <c r="ED496" s="13"/>
      <c r="EE496" s="13"/>
      <c r="EF496" s="13"/>
      <c r="EG496" s="13"/>
      <c r="EH496" s="13"/>
      <c r="EI496" s="13"/>
      <c r="EJ496" s="13"/>
      <c r="EK496" s="13"/>
      <c r="EL496" s="13"/>
      <c r="EM496" s="13"/>
      <c r="EN496" s="13"/>
      <c r="EO496" s="13"/>
      <c r="EP496" s="13"/>
      <c r="EQ496" s="13"/>
      <c r="ER496" s="13"/>
      <c r="ES496" s="13"/>
      <c r="ET496" s="13"/>
      <c r="EU496" s="13"/>
      <c r="EV496" s="13"/>
      <c r="EW496" s="13"/>
      <c r="EX496" s="13"/>
      <c r="EY496" s="13"/>
      <c r="EZ496" s="13"/>
      <c r="FA496" s="13"/>
      <c r="FB496" s="13"/>
      <c r="FC496" s="13"/>
      <c r="FD496" s="13"/>
      <c r="FE496" s="13"/>
      <c r="FF496" s="13"/>
      <c r="FG496" s="13"/>
      <c r="FH496" s="13"/>
      <c r="FI496" s="13"/>
      <c r="FJ496" s="13"/>
      <c r="FK496" s="13"/>
      <c r="FL496" s="13"/>
      <c r="FM496" s="13"/>
      <c r="FN496" s="13"/>
      <c r="FO496" s="13"/>
      <c r="FP496" s="13"/>
      <c r="FQ496" s="13"/>
      <c r="FR496" s="13"/>
      <c r="FS496" s="13"/>
      <c r="FT496" s="13"/>
      <c r="FU496" s="13"/>
      <c r="FV496" s="13"/>
      <c r="FW496" s="13"/>
      <c r="FX496" s="13"/>
      <c r="FY496" s="13"/>
      <c r="FZ496" s="13"/>
      <c r="GA496" s="13"/>
      <c r="GB496" s="13"/>
      <c r="GC496" s="13"/>
      <c r="GD496" s="13"/>
      <c r="GE496" s="13"/>
      <c r="GF496" s="13"/>
      <c r="GG496" s="13"/>
      <c r="GH496" s="30">
        <f t="shared" si="1100"/>
        <v>1</v>
      </c>
    </row>
    <row r="497" spans="1:190">
      <c r="A497" s="2">
        <f>'database including 834 studies'!A497</f>
        <v>496</v>
      </c>
      <c r="B497" s="2">
        <f>'database including 834 studies'!J497</f>
        <v>1</v>
      </c>
      <c r="C497" s="2">
        <f>'database including 834 studies'!K497</f>
        <v>1</v>
      </c>
      <c r="D497" s="2">
        <f>'database including 834 studies'!L497</f>
        <v>0</v>
      </c>
      <c r="E497" s="2">
        <f>'database including 834 studies'!M497</f>
        <v>1</v>
      </c>
      <c r="F497" s="2">
        <f>'database including 834 studies'!N497</f>
        <v>0</v>
      </c>
      <c r="G497" s="2">
        <f>'database including 834 studies'!O497</f>
        <v>0</v>
      </c>
      <c r="H497" s="2">
        <f>'database including 834 studies'!P497</f>
        <v>0</v>
      </c>
      <c r="I497" s="2">
        <f>'database including 834 studies'!Q497</f>
        <v>0</v>
      </c>
      <c r="J497" s="2">
        <f>'database including 834 studies'!R497</f>
        <v>2020</v>
      </c>
      <c r="V497" s="13">
        <f t="shared" si="1016"/>
        <v>0</v>
      </c>
      <c r="W497" s="13">
        <f t="shared" si="1017"/>
        <v>0</v>
      </c>
      <c r="X497" s="13">
        <f t="shared" si="1018"/>
        <v>0</v>
      </c>
      <c r="Y497" s="13">
        <f t="shared" si="1019"/>
        <v>0</v>
      </c>
      <c r="Z497" s="13">
        <f t="shared" si="1020"/>
        <v>0</v>
      </c>
      <c r="AA497" s="13">
        <f t="shared" si="1021"/>
        <v>0</v>
      </c>
      <c r="AB497" s="13">
        <f t="shared" si="1022"/>
        <v>0</v>
      </c>
      <c r="AC497" s="13">
        <f t="shared" si="1023"/>
        <v>0</v>
      </c>
      <c r="AD497" s="13">
        <f t="shared" si="1024"/>
        <v>0</v>
      </c>
      <c r="AE497" s="13">
        <f t="shared" si="1025"/>
        <v>0</v>
      </c>
      <c r="AF497" s="13">
        <f t="shared" si="1026"/>
        <v>0</v>
      </c>
      <c r="AG497" s="13">
        <f t="shared" si="1027"/>
        <v>0</v>
      </c>
      <c r="AH497" s="13">
        <f t="shared" si="1028"/>
        <v>0</v>
      </c>
      <c r="AI497" s="13">
        <f t="shared" si="1029"/>
        <v>0</v>
      </c>
      <c r="AJ497" s="13">
        <f t="shared" si="1030"/>
        <v>0</v>
      </c>
      <c r="AK497" s="13">
        <f t="shared" si="1031"/>
        <v>0</v>
      </c>
      <c r="AL497" s="13">
        <f t="shared" si="1032"/>
        <v>0</v>
      </c>
      <c r="AM497" s="13">
        <f t="shared" si="1033"/>
        <v>0</v>
      </c>
      <c r="AN497" s="13">
        <f t="shared" si="1034"/>
        <v>0</v>
      </c>
      <c r="AO497" s="13">
        <f t="shared" si="1035"/>
        <v>0</v>
      </c>
      <c r="AP497" s="13">
        <f t="shared" si="1036"/>
        <v>0</v>
      </c>
      <c r="AQ497" s="13">
        <f t="shared" si="1037"/>
        <v>1</v>
      </c>
      <c r="AR497" s="13">
        <f t="shared" si="1038"/>
        <v>0</v>
      </c>
      <c r="AS497" s="13">
        <f t="shared" si="1039"/>
        <v>0</v>
      </c>
      <c r="AT497" s="13">
        <f t="shared" si="1040"/>
        <v>0</v>
      </c>
      <c r="AU497" s="13">
        <f t="shared" si="1041"/>
        <v>0</v>
      </c>
      <c r="AV497" s="13">
        <f t="shared" si="1042"/>
        <v>0</v>
      </c>
      <c r="AW497" s="13">
        <f t="shared" si="1043"/>
        <v>0</v>
      </c>
      <c r="AX497" s="13">
        <f t="shared" si="1044"/>
        <v>0</v>
      </c>
      <c r="AY497" s="13">
        <f t="shared" si="1045"/>
        <v>0</v>
      </c>
      <c r="AZ497" s="13">
        <f t="shared" si="1046"/>
        <v>0</v>
      </c>
      <c r="BA497" s="13">
        <f t="shared" si="1047"/>
        <v>0</v>
      </c>
      <c r="BB497" s="13">
        <f t="shared" si="1048"/>
        <v>0</v>
      </c>
      <c r="BC497" s="13">
        <f t="shared" si="1049"/>
        <v>0</v>
      </c>
      <c r="BD497" s="13">
        <f t="shared" si="1050"/>
        <v>0</v>
      </c>
      <c r="BE497" s="13">
        <f t="shared" si="1051"/>
        <v>0</v>
      </c>
      <c r="BF497" s="13">
        <f t="shared" si="1052"/>
        <v>0</v>
      </c>
      <c r="BG497" s="13">
        <f t="shared" si="1053"/>
        <v>0</v>
      </c>
      <c r="BH497" s="13">
        <f t="shared" si="1054"/>
        <v>0</v>
      </c>
      <c r="BI497" s="13">
        <f t="shared" si="1055"/>
        <v>0</v>
      </c>
      <c r="BJ497" s="13">
        <f t="shared" si="1056"/>
        <v>0</v>
      </c>
      <c r="BK497" s="13">
        <f t="shared" si="1057"/>
        <v>0</v>
      </c>
      <c r="BL497" s="13">
        <f t="shared" si="1058"/>
        <v>0</v>
      </c>
      <c r="BM497" s="13">
        <f t="shared" si="1059"/>
        <v>0</v>
      </c>
      <c r="BN497" s="13">
        <f t="shared" si="1060"/>
        <v>0</v>
      </c>
      <c r="BO497" s="13">
        <f t="shared" si="1061"/>
        <v>0</v>
      </c>
      <c r="BP497" s="13">
        <f t="shared" si="1062"/>
        <v>0</v>
      </c>
      <c r="BQ497" s="13">
        <f t="shared" si="1063"/>
        <v>0</v>
      </c>
      <c r="BR497" s="13">
        <f t="shared" si="1064"/>
        <v>0</v>
      </c>
      <c r="BS497" s="13">
        <f t="shared" si="1065"/>
        <v>0</v>
      </c>
      <c r="BT497" s="13">
        <f t="shared" si="1066"/>
        <v>0</v>
      </c>
      <c r="BU497" s="13">
        <f t="shared" si="1067"/>
        <v>0</v>
      </c>
      <c r="BV497" s="13">
        <f t="shared" si="1068"/>
        <v>0</v>
      </c>
      <c r="BW497" s="13">
        <f t="shared" si="1069"/>
        <v>0</v>
      </c>
      <c r="BX497" s="13">
        <f t="shared" si="1070"/>
        <v>0</v>
      </c>
      <c r="BY497" s="13">
        <f t="shared" si="1071"/>
        <v>0</v>
      </c>
      <c r="BZ497" s="13">
        <f t="shared" si="1072"/>
        <v>0</v>
      </c>
      <c r="CA497" s="13">
        <f t="shared" si="1073"/>
        <v>0</v>
      </c>
      <c r="CB497" s="13">
        <f t="shared" si="1074"/>
        <v>0</v>
      </c>
      <c r="CC497" s="13">
        <f t="shared" si="1075"/>
        <v>0</v>
      </c>
      <c r="CD497" s="13">
        <f t="shared" si="1076"/>
        <v>0</v>
      </c>
      <c r="CE497" s="13">
        <f t="shared" si="1077"/>
        <v>0</v>
      </c>
      <c r="CF497" s="13">
        <f t="shared" si="1078"/>
        <v>0</v>
      </c>
      <c r="CG497" s="13">
        <f t="shared" si="1079"/>
        <v>0</v>
      </c>
      <c r="CH497" s="13">
        <f t="shared" si="1080"/>
        <v>0</v>
      </c>
      <c r="CI497" s="13">
        <f t="shared" si="1081"/>
        <v>0</v>
      </c>
      <c r="CJ497" s="13">
        <f t="shared" si="1082"/>
        <v>0</v>
      </c>
      <c r="CK497" s="13">
        <f t="shared" si="1083"/>
        <v>0</v>
      </c>
      <c r="CL497" s="13">
        <f t="shared" si="1084"/>
        <v>0</v>
      </c>
      <c r="CM497" s="13">
        <f t="shared" si="1085"/>
        <v>0</v>
      </c>
      <c r="CN497" s="13">
        <f t="shared" si="1086"/>
        <v>0</v>
      </c>
      <c r="CO497" s="13">
        <f t="shared" si="1087"/>
        <v>0</v>
      </c>
      <c r="CP497" s="13">
        <f t="shared" si="1088"/>
        <v>0</v>
      </c>
      <c r="CQ497" s="13">
        <f t="shared" si="1089"/>
        <v>0</v>
      </c>
      <c r="CR497" s="13">
        <f t="shared" si="1090"/>
        <v>0</v>
      </c>
      <c r="CS497" s="13">
        <f t="shared" si="1091"/>
        <v>0</v>
      </c>
      <c r="CT497" s="13">
        <f t="shared" si="1092"/>
        <v>0</v>
      </c>
      <c r="CU497" s="13">
        <f t="shared" si="1093"/>
        <v>0</v>
      </c>
      <c r="CV497" s="13">
        <f t="shared" si="1094"/>
        <v>0</v>
      </c>
      <c r="CW497" s="13">
        <f t="shared" si="1095"/>
        <v>0</v>
      </c>
      <c r="CX497" s="13">
        <f t="shared" si="1096"/>
        <v>0</v>
      </c>
      <c r="CY497" s="13">
        <f t="shared" si="1097"/>
        <v>0</v>
      </c>
      <c r="CZ497" s="13">
        <f t="shared" si="1098"/>
        <v>0</v>
      </c>
      <c r="DA497" s="13">
        <f t="shared" si="1099"/>
        <v>0</v>
      </c>
      <c r="DB497" s="13"/>
      <c r="DC497" s="13"/>
      <c r="DD497" s="13"/>
      <c r="DE497" s="13"/>
      <c r="DF497" s="13"/>
      <c r="DG497" s="13"/>
      <c r="DH497" s="13"/>
      <c r="DI497" s="13"/>
      <c r="DJ497" s="13"/>
      <c r="DK497" s="13"/>
      <c r="DL497" s="13"/>
      <c r="DM497" s="13"/>
      <c r="DN497" s="13"/>
      <c r="DO497" s="13"/>
      <c r="DP497" s="13"/>
      <c r="DQ497" s="13"/>
      <c r="DR497" s="13"/>
      <c r="DS497" s="13"/>
      <c r="DT497" s="13"/>
      <c r="DU497" s="13"/>
      <c r="DV497" s="13"/>
      <c r="DW497" s="13"/>
      <c r="DX497" s="13"/>
      <c r="DY497" s="13"/>
      <c r="DZ497" s="13"/>
      <c r="EA497" s="13"/>
      <c r="EB497" s="13"/>
      <c r="EC497" s="13"/>
      <c r="ED497" s="13"/>
      <c r="EE497" s="13"/>
      <c r="EF497" s="13"/>
      <c r="EG497" s="13"/>
      <c r="EH497" s="13"/>
      <c r="EI497" s="13"/>
      <c r="EJ497" s="13"/>
      <c r="EK497" s="13"/>
      <c r="EL497" s="13"/>
      <c r="EM497" s="13"/>
      <c r="EN497" s="13"/>
      <c r="EO497" s="13"/>
      <c r="EP497" s="13"/>
      <c r="EQ497" s="13"/>
      <c r="ER497" s="13"/>
      <c r="ES497" s="13"/>
      <c r="ET497" s="13"/>
      <c r="EU497" s="13"/>
      <c r="EV497" s="13"/>
      <c r="EW497" s="13"/>
      <c r="EX497" s="13"/>
      <c r="EY497" s="13"/>
      <c r="EZ497" s="13"/>
      <c r="FA497" s="13"/>
      <c r="FB497" s="13"/>
      <c r="FC497" s="13"/>
      <c r="FD497" s="13"/>
      <c r="FE497" s="13"/>
      <c r="FF497" s="13"/>
      <c r="FG497" s="13"/>
      <c r="FH497" s="13"/>
      <c r="FI497" s="13"/>
      <c r="FJ497" s="13"/>
      <c r="FK497" s="13"/>
      <c r="FL497" s="13"/>
      <c r="FM497" s="13"/>
      <c r="FN497" s="13"/>
      <c r="FO497" s="13"/>
      <c r="FP497" s="13"/>
      <c r="FQ497" s="13"/>
      <c r="FR497" s="13"/>
      <c r="FS497" s="13"/>
      <c r="FT497" s="13"/>
      <c r="FU497" s="13"/>
      <c r="FV497" s="13"/>
      <c r="FW497" s="13"/>
      <c r="FX497" s="13"/>
      <c r="FY497" s="13"/>
      <c r="FZ497" s="13"/>
      <c r="GA497" s="13"/>
      <c r="GB497" s="13"/>
      <c r="GC497" s="13"/>
      <c r="GD497" s="13"/>
      <c r="GE497" s="13"/>
      <c r="GF497" s="13"/>
      <c r="GG497" s="13"/>
      <c r="GH497" s="30">
        <f t="shared" si="1100"/>
        <v>1</v>
      </c>
    </row>
    <row r="498" spans="1:190">
      <c r="A498" s="2">
        <f>'database including 834 studies'!A498</f>
        <v>497</v>
      </c>
      <c r="B498" s="2">
        <f>'database including 834 studies'!J498</f>
        <v>1</v>
      </c>
      <c r="C498" s="2">
        <f>'database including 834 studies'!K498</f>
        <v>1</v>
      </c>
      <c r="D498" s="2">
        <f>'database including 834 studies'!L498</f>
        <v>0</v>
      </c>
      <c r="E498" s="2">
        <f>'database including 834 studies'!M498</f>
        <v>0</v>
      </c>
      <c r="F498" s="2">
        <f>'database including 834 studies'!N498</f>
        <v>0</v>
      </c>
      <c r="G498" s="2">
        <f>'database including 834 studies'!O498</f>
        <v>1</v>
      </c>
      <c r="H498" s="2">
        <f>'database including 834 studies'!P498</f>
        <v>0</v>
      </c>
      <c r="I498" s="2">
        <f>'database including 834 studies'!Q498</f>
        <v>0</v>
      </c>
      <c r="J498" s="2">
        <f>'database including 834 studies'!R498</f>
        <v>2020</v>
      </c>
      <c r="V498" s="13">
        <f t="shared" si="1016"/>
        <v>0</v>
      </c>
      <c r="W498" s="13">
        <f t="shared" si="1017"/>
        <v>0</v>
      </c>
      <c r="X498" s="13">
        <f t="shared" si="1018"/>
        <v>0</v>
      </c>
      <c r="Y498" s="13">
        <f t="shared" si="1019"/>
        <v>0</v>
      </c>
      <c r="Z498" s="13">
        <f t="shared" si="1020"/>
        <v>0</v>
      </c>
      <c r="AA498" s="13">
        <f t="shared" si="1021"/>
        <v>0</v>
      </c>
      <c r="AB498" s="13">
        <f t="shared" si="1022"/>
        <v>0</v>
      </c>
      <c r="AC498" s="13">
        <f t="shared" si="1023"/>
        <v>0</v>
      </c>
      <c r="AD498" s="13">
        <f t="shared" si="1024"/>
        <v>0</v>
      </c>
      <c r="AE498" s="13">
        <f t="shared" si="1025"/>
        <v>0</v>
      </c>
      <c r="AF498" s="13">
        <f t="shared" si="1026"/>
        <v>0</v>
      </c>
      <c r="AG498" s="13">
        <f t="shared" si="1027"/>
        <v>0</v>
      </c>
      <c r="AH498" s="13">
        <f t="shared" si="1028"/>
        <v>0</v>
      </c>
      <c r="AI498" s="13">
        <f t="shared" si="1029"/>
        <v>0</v>
      </c>
      <c r="AJ498" s="13">
        <f t="shared" si="1030"/>
        <v>0</v>
      </c>
      <c r="AK498" s="13">
        <f t="shared" si="1031"/>
        <v>0</v>
      </c>
      <c r="AL498" s="13">
        <f t="shared" si="1032"/>
        <v>0</v>
      </c>
      <c r="AM498" s="13">
        <f t="shared" si="1033"/>
        <v>0</v>
      </c>
      <c r="AN498" s="13">
        <f t="shared" si="1034"/>
        <v>0</v>
      </c>
      <c r="AO498" s="13">
        <f t="shared" si="1035"/>
        <v>0</v>
      </c>
      <c r="AP498" s="13">
        <f t="shared" si="1036"/>
        <v>0</v>
      </c>
      <c r="AQ498" s="13">
        <f t="shared" si="1037"/>
        <v>1</v>
      </c>
      <c r="AR498" s="13">
        <f t="shared" si="1038"/>
        <v>0</v>
      </c>
      <c r="AS498" s="13">
        <f t="shared" si="1039"/>
        <v>0</v>
      </c>
      <c r="AT498" s="13">
        <f t="shared" si="1040"/>
        <v>0</v>
      </c>
      <c r="AU498" s="13">
        <f t="shared" si="1041"/>
        <v>0</v>
      </c>
      <c r="AV498" s="13">
        <f t="shared" si="1042"/>
        <v>0</v>
      </c>
      <c r="AW498" s="13">
        <f t="shared" si="1043"/>
        <v>0</v>
      </c>
      <c r="AX498" s="13">
        <f t="shared" si="1044"/>
        <v>0</v>
      </c>
      <c r="AY498" s="13">
        <f t="shared" si="1045"/>
        <v>0</v>
      </c>
      <c r="AZ498" s="13">
        <f t="shared" si="1046"/>
        <v>0</v>
      </c>
      <c r="BA498" s="13">
        <f t="shared" si="1047"/>
        <v>0</v>
      </c>
      <c r="BB498" s="13">
        <f t="shared" si="1048"/>
        <v>0</v>
      </c>
      <c r="BC498" s="13">
        <f t="shared" si="1049"/>
        <v>0</v>
      </c>
      <c r="BD498" s="13">
        <f t="shared" si="1050"/>
        <v>0</v>
      </c>
      <c r="BE498" s="13">
        <f t="shared" si="1051"/>
        <v>0</v>
      </c>
      <c r="BF498" s="13">
        <f t="shared" si="1052"/>
        <v>0</v>
      </c>
      <c r="BG498" s="13">
        <f t="shared" si="1053"/>
        <v>0</v>
      </c>
      <c r="BH498" s="13">
        <f t="shared" si="1054"/>
        <v>0</v>
      </c>
      <c r="BI498" s="13">
        <f t="shared" si="1055"/>
        <v>0</v>
      </c>
      <c r="BJ498" s="13">
        <f t="shared" si="1056"/>
        <v>0</v>
      </c>
      <c r="BK498" s="13">
        <f t="shared" si="1057"/>
        <v>0</v>
      </c>
      <c r="BL498" s="13">
        <f t="shared" si="1058"/>
        <v>0</v>
      </c>
      <c r="BM498" s="13">
        <f t="shared" si="1059"/>
        <v>0</v>
      </c>
      <c r="BN498" s="13">
        <f t="shared" si="1060"/>
        <v>0</v>
      </c>
      <c r="BO498" s="13">
        <f t="shared" si="1061"/>
        <v>0</v>
      </c>
      <c r="BP498" s="13">
        <f t="shared" si="1062"/>
        <v>0</v>
      </c>
      <c r="BQ498" s="13">
        <f t="shared" si="1063"/>
        <v>0</v>
      </c>
      <c r="BR498" s="13">
        <f t="shared" si="1064"/>
        <v>0</v>
      </c>
      <c r="BS498" s="13">
        <f t="shared" si="1065"/>
        <v>0</v>
      </c>
      <c r="BT498" s="13">
        <f t="shared" si="1066"/>
        <v>0</v>
      </c>
      <c r="BU498" s="13">
        <f t="shared" si="1067"/>
        <v>0</v>
      </c>
      <c r="BV498" s="13">
        <f t="shared" si="1068"/>
        <v>0</v>
      </c>
      <c r="BW498" s="13">
        <f t="shared" si="1069"/>
        <v>0</v>
      </c>
      <c r="BX498" s="13">
        <f t="shared" si="1070"/>
        <v>0</v>
      </c>
      <c r="BY498" s="13">
        <f t="shared" si="1071"/>
        <v>0</v>
      </c>
      <c r="BZ498" s="13">
        <f t="shared" si="1072"/>
        <v>0</v>
      </c>
      <c r="CA498" s="13">
        <f t="shared" si="1073"/>
        <v>0</v>
      </c>
      <c r="CB498" s="13">
        <f t="shared" si="1074"/>
        <v>0</v>
      </c>
      <c r="CC498" s="13">
        <f t="shared" si="1075"/>
        <v>0</v>
      </c>
      <c r="CD498" s="13">
        <f t="shared" si="1076"/>
        <v>0</v>
      </c>
      <c r="CE498" s="13">
        <f t="shared" si="1077"/>
        <v>0</v>
      </c>
      <c r="CF498" s="13">
        <f t="shared" si="1078"/>
        <v>0</v>
      </c>
      <c r="CG498" s="13">
        <f t="shared" si="1079"/>
        <v>0</v>
      </c>
      <c r="CH498" s="13">
        <f t="shared" si="1080"/>
        <v>0</v>
      </c>
      <c r="CI498" s="13">
        <f t="shared" si="1081"/>
        <v>0</v>
      </c>
      <c r="CJ498" s="13">
        <f t="shared" si="1082"/>
        <v>0</v>
      </c>
      <c r="CK498" s="13">
        <f t="shared" si="1083"/>
        <v>0</v>
      </c>
      <c r="CL498" s="13">
        <f t="shared" si="1084"/>
        <v>0</v>
      </c>
      <c r="CM498" s="13">
        <f t="shared" si="1085"/>
        <v>0</v>
      </c>
      <c r="CN498" s="13">
        <f t="shared" si="1086"/>
        <v>0</v>
      </c>
      <c r="CO498" s="13">
        <f t="shared" si="1087"/>
        <v>0</v>
      </c>
      <c r="CP498" s="13">
        <f t="shared" si="1088"/>
        <v>0</v>
      </c>
      <c r="CQ498" s="13">
        <f t="shared" si="1089"/>
        <v>0</v>
      </c>
      <c r="CR498" s="13">
        <f t="shared" si="1090"/>
        <v>0</v>
      </c>
      <c r="CS498" s="13">
        <f t="shared" si="1091"/>
        <v>0</v>
      </c>
      <c r="CT498" s="13">
        <f t="shared" si="1092"/>
        <v>0</v>
      </c>
      <c r="CU498" s="13">
        <f t="shared" si="1093"/>
        <v>0</v>
      </c>
      <c r="CV498" s="13">
        <f t="shared" si="1094"/>
        <v>0</v>
      </c>
      <c r="CW498" s="13">
        <f t="shared" si="1095"/>
        <v>0</v>
      </c>
      <c r="CX498" s="13">
        <f t="shared" si="1096"/>
        <v>0</v>
      </c>
      <c r="CY498" s="13">
        <f t="shared" si="1097"/>
        <v>0</v>
      </c>
      <c r="CZ498" s="13">
        <f t="shared" si="1098"/>
        <v>0</v>
      </c>
      <c r="DA498" s="13">
        <f t="shared" si="1099"/>
        <v>0</v>
      </c>
      <c r="DB498" s="13"/>
      <c r="DC498" s="13"/>
      <c r="DD498" s="13"/>
      <c r="DE498" s="13"/>
      <c r="DF498" s="13"/>
      <c r="DG498" s="13"/>
      <c r="DH498" s="13"/>
      <c r="DI498" s="13"/>
      <c r="DJ498" s="13"/>
      <c r="DK498" s="13"/>
      <c r="DL498" s="13"/>
      <c r="DM498" s="13"/>
      <c r="DN498" s="13"/>
      <c r="DO498" s="13"/>
      <c r="DP498" s="13"/>
      <c r="DQ498" s="13"/>
      <c r="DR498" s="13"/>
      <c r="DS498" s="13"/>
      <c r="DT498" s="13"/>
      <c r="DU498" s="13"/>
      <c r="DV498" s="13"/>
      <c r="DW498" s="13"/>
      <c r="DX498" s="13"/>
      <c r="DY498" s="13"/>
      <c r="DZ498" s="13"/>
      <c r="EA498" s="13"/>
      <c r="EB498" s="13"/>
      <c r="EC498" s="13"/>
      <c r="ED498" s="13"/>
      <c r="EE498" s="13"/>
      <c r="EF498" s="13"/>
      <c r="EG498" s="13"/>
      <c r="EH498" s="13"/>
      <c r="EI498" s="13"/>
      <c r="EJ498" s="13"/>
      <c r="EK498" s="13"/>
      <c r="EL498" s="13"/>
      <c r="EM498" s="13"/>
      <c r="EN498" s="13"/>
      <c r="EO498" s="13"/>
      <c r="EP498" s="13"/>
      <c r="EQ498" s="13"/>
      <c r="ER498" s="13"/>
      <c r="ES498" s="13"/>
      <c r="ET498" s="13"/>
      <c r="EU498" s="13"/>
      <c r="EV498" s="13"/>
      <c r="EW498" s="13"/>
      <c r="EX498" s="13"/>
      <c r="EY498" s="13"/>
      <c r="EZ498" s="13"/>
      <c r="FA498" s="13"/>
      <c r="FB498" s="13"/>
      <c r="FC498" s="13"/>
      <c r="FD498" s="13"/>
      <c r="FE498" s="13"/>
      <c r="FF498" s="13"/>
      <c r="FG498" s="13"/>
      <c r="FH498" s="13"/>
      <c r="FI498" s="13"/>
      <c r="FJ498" s="13"/>
      <c r="FK498" s="13"/>
      <c r="FL498" s="13"/>
      <c r="FM498" s="13"/>
      <c r="FN498" s="13"/>
      <c r="FO498" s="13"/>
      <c r="FP498" s="13"/>
      <c r="FQ498" s="13"/>
      <c r="FR498" s="13"/>
      <c r="FS498" s="13"/>
      <c r="FT498" s="13"/>
      <c r="FU498" s="13"/>
      <c r="FV498" s="13"/>
      <c r="FW498" s="13"/>
      <c r="FX498" s="13"/>
      <c r="FY498" s="13"/>
      <c r="FZ498" s="13"/>
      <c r="GA498" s="13"/>
      <c r="GB498" s="13"/>
      <c r="GC498" s="13"/>
      <c r="GD498" s="13"/>
      <c r="GE498" s="13"/>
      <c r="GF498" s="13"/>
      <c r="GG498" s="13"/>
      <c r="GH498" s="30">
        <f t="shared" si="1100"/>
        <v>1</v>
      </c>
    </row>
    <row r="499" spans="1:190">
      <c r="A499" s="2">
        <f>'database including 834 studies'!A499</f>
        <v>498</v>
      </c>
      <c r="B499" s="2">
        <f>'database including 834 studies'!J499</f>
        <v>1</v>
      </c>
      <c r="C499" s="2">
        <f>'database including 834 studies'!K499</f>
        <v>0</v>
      </c>
      <c r="D499" s="2">
        <f>'database including 834 studies'!L499</f>
        <v>0</v>
      </c>
      <c r="E499" s="2">
        <f>'database including 834 studies'!M499</f>
        <v>0</v>
      </c>
      <c r="F499" s="2">
        <f>'database including 834 studies'!N499</f>
        <v>0</v>
      </c>
      <c r="G499" s="2">
        <f>'database including 834 studies'!O499</f>
        <v>0</v>
      </c>
      <c r="H499" s="2">
        <f>'database including 834 studies'!P499</f>
        <v>0</v>
      </c>
      <c r="I499" s="2">
        <f>'database including 834 studies'!Q499</f>
        <v>0</v>
      </c>
      <c r="J499" s="2">
        <f>'database including 834 studies'!R499</f>
        <v>2017</v>
      </c>
      <c r="V499" s="13">
        <f t="shared" si="1016"/>
        <v>0</v>
      </c>
      <c r="W499" s="13">
        <f t="shared" si="1017"/>
        <v>0</v>
      </c>
      <c r="X499" s="13">
        <f t="shared" si="1018"/>
        <v>0</v>
      </c>
      <c r="Y499" s="13">
        <f t="shared" si="1019"/>
        <v>0</v>
      </c>
      <c r="Z499" s="13">
        <f t="shared" si="1020"/>
        <v>0</v>
      </c>
      <c r="AA499" s="13">
        <f t="shared" si="1021"/>
        <v>0</v>
      </c>
      <c r="AB499" s="13">
        <f t="shared" si="1022"/>
        <v>1</v>
      </c>
      <c r="AC499" s="13">
        <f t="shared" si="1023"/>
        <v>0</v>
      </c>
      <c r="AD499" s="13">
        <f t="shared" si="1024"/>
        <v>0</v>
      </c>
      <c r="AE499" s="13">
        <f t="shared" si="1025"/>
        <v>0</v>
      </c>
      <c r="AF499" s="13">
        <f t="shared" si="1026"/>
        <v>0</v>
      </c>
      <c r="AG499" s="13">
        <f t="shared" si="1027"/>
        <v>0</v>
      </c>
      <c r="AH499" s="13">
        <f t="shared" si="1028"/>
        <v>0</v>
      </c>
      <c r="AI499" s="13">
        <f t="shared" si="1029"/>
        <v>0</v>
      </c>
      <c r="AJ499" s="13">
        <f t="shared" si="1030"/>
        <v>0</v>
      </c>
      <c r="AK499" s="13">
        <f t="shared" si="1031"/>
        <v>0</v>
      </c>
      <c r="AL499" s="13">
        <f t="shared" si="1032"/>
        <v>0</v>
      </c>
      <c r="AM499" s="13">
        <f t="shared" si="1033"/>
        <v>0</v>
      </c>
      <c r="AN499" s="13">
        <f t="shared" si="1034"/>
        <v>0</v>
      </c>
      <c r="AO499" s="13">
        <f t="shared" si="1035"/>
        <v>0</v>
      </c>
      <c r="AP499" s="13">
        <f t="shared" si="1036"/>
        <v>0</v>
      </c>
      <c r="AQ499" s="13">
        <f t="shared" si="1037"/>
        <v>0</v>
      </c>
      <c r="AR499" s="13">
        <f t="shared" si="1038"/>
        <v>0</v>
      </c>
      <c r="AS499" s="13">
        <f t="shared" si="1039"/>
        <v>0</v>
      </c>
      <c r="AT499" s="13">
        <f t="shared" si="1040"/>
        <v>0</v>
      </c>
      <c r="AU499" s="13">
        <f t="shared" si="1041"/>
        <v>0</v>
      </c>
      <c r="AV499" s="13">
        <f t="shared" si="1042"/>
        <v>0</v>
      </c>
      <c r="AW499" s="13">
        <f t="shared" si="1043"/>
        <v>0</v>
      </c>
      <c r="AX499" s="13">
        <f t="shared" si="1044"/>
        <v>0</v>
      </c>
      <c r="AY499" s="13">
        <f t="shared" si="1045"/>
        <v>0</v>
      </c>
      <c r="AZ499" s="13">
        <f t="shared" si="1046"/>
        <v>0</v>
      </c>
      <c r="BA499" s="13">
        <f t="shared" si="1047"/>
        <v>0</v>
      </c>
      <c r="BB499" s="13">
        <f t="shared" si="1048"/>
        <v>0</v>
      </c>
      <c r="BC499" s="13">
        <f t="shared" si="1049"/>
        <v>0</v>
      </c>
      <c r="BD499" s="13">
        <f t="shared" si="1050"/>
        <v>0</v>
      </c>
      <c r="BE499" s="13">
        <f t="shared" si="1051"/>
        <v>0</v>
      </c>
      <c r="BF499" s="13">
        <f t="shared" si="1052"/>
        <v>0</v>
      </c>
      <c r="BG499" s="13">
        <f t="shared" si="1053"/>
        <v>0</v>
      </c>
      <c r="BH499" s="13">
        <f t="shared" si="1054"/>
        <v>0</v>
      </c>
      <c r="BI499" s="13">
        <f t="shared" si="1055"/>
        <v>0</v>
      </c>
      <c r="BJ499" s="13">
        <f t="shared" si="1056"/>
        <v>0</v>
      </c>
      <c r="BK499" s="13">
        <f t="shared" si="1057"/>
        <v>0</v>
      </c>
      <c r="BL499" s="13">
        <f t="shared" si="1058"/>
        <v>0</v>
      </c>
      <c r="BM499" s="13">
        <f t="shared" si="1059"/>
        <v>0</v>
      </c>
      <c r="BN499" s="13">
        <f t="shared" si="1060"/>
        <v>0</v>
      </c>
      <c r="BO499" s="13">
        <f t="shared" si="1061"/>
        <v>0</v>
      </c>
      <c r="BP499" s="13">
        <f t="shared" si="1062"/>
        <v>0</v>
      </c>
      <c r="BQ499" s="13">
        <f t="shared" si="1063"/>
        <v>0</v>
      </c>
      <c r="BR499" s="13">
        <f t="shared" si="1064"/>
        <v>0</v>
      </c>
      <c r="BS499" s="13">
        <f t="shared" si="1065"/>
        <v>0</v>
      </c>
      <c r="BT499" s="13">
        <f t="shared" si="1066"/>
        <v>0</v>
      </c>
      <c r="BU499" s="13">
        <f t="shared" si="1067"/>
        <v>0</v>
      </c>
      <c r="BV499" s="13">
        <f t="shared" si="1068"/>
        <v>0</v>
      </c>
      <c r="BW499" s="13">
        <f t="shared" si="1069"/>
        <v>0</v>
      </c>
      <c r="BX499" s="13">
        <f t="shared" si="1070"/>
        <v>0</v>
      </c>
      <c r="BY499" s="13">
        <f t="shared" si="1071"/>
        <v>0</v>
      </c>
      <c r="BZ499" s="13">
        <f t="shared" si="1072"/>
        <v>0</v>
      </c>
      <c r="CA499" s="13">
        <f t="shared" si="1073"/>
        <v>0</v>
      </c>
      <c r="CB499" s="13">
        <f t="shared" si="1074"/>
        <v>0</v>
      </c>
      <c r="CC499" s="13">
        <f t="shared" si="1075"/>
        <v>0</v>
      </c>
      <c r="CD499" s="13">
        <f t="shared" si="1076"/>
        <v>0</v>
      </c>
      <c r="CE499" s="13">
        <f t="shared" si="1077"/>
        <v>0</v>
      </c>
      <c r="CF499" s="13">
        <f t="shared" si="1078"/>
        <v>0</v>
      </c>
      <c r="CG499" s="13">
        <f t="shared" si="1079"/>
        <v>0</v>
      </c>
      <c r="CH499" s="13">
        <f t="shared" si="1080"/>
        <v>0</v>
      </c>
      <c r="CI499" s="13">
        <f t="shared" si="1081"/>
        <v>0</v>
      </c>
      <c r="CJ499" s="13">
        <f t="shared" si="1082"/>
        <v>0</v>
      </c>
      <c r="CK499" s="13">
        <f t="shared" si="1083"/>
        <v>0</v>
      </c>
      <c r="CL499" s="13">
        <f t="shared" si="1084"/>
        <v>0</v>
      </c>
      <c r="CM499" s="13">
        <f t="shared" si="1085"/>
        <v>0</v>
      </c>
      <c r="CN499" s="13">
        <f t="shared" si="1086"/>
        <v>0</v>
      </c>
      <c r="CO499" s="13">
        <f t="shared" si="1087"/>
        <v>0</v>
      </c>
      <c r="CP499" s="13">
        <f t="shared" si="1088"/>
        <v>0</v>
      </c>
      <c r="CQ499" s="13">
        <f t="shared" si="1089"/>
        <v>0</v>
      </c>
      <c r="CR499" s="13">
        <f t="shared" si="1090"/>
        <v>0</v>
      </c>
      <c r="CS499" s="13">
        <f t="shared" si="1091"/>
        <v>0</v>
      </c>
      <c r="CT499" s="13">
        <f t="shared" si="1092"/>
        <v>0</v>
      </c>
      <c r="CU499" s="13">
        <f t="shared" si="1093"/>
        <v>0</v>
      </c>
      <c r="CV499" s="13">
        <f t="shared" si="1094"/>
        <v>0</v>
      </c>
      <c r="CW499" s="13">
        <f t="shared" si="1095"/>
        <v>0</v>
      </c>
      <c r="CX499" s="13">
        <f t="shared" si="1096"/>
        <v>0</v>
      </c>
      <c r="CY499" s="13">
        <f t="shared" si="1097"/>
        <v>0</v>
      </c>
      <c r="CZ499" s="13">
        <f t="shared" si="1098"/>
        <v>0</v>
      </c>
      <c r="DA499" s="13">
        <f t="shared" si="1099"/>
        <v>0</v>
      </c>
      <c r="GH499" s="30">
        <f t="shared" si="1100"/>
        <v>1</v>
      </c>
    </row>
    <row r="500" spans="1:190">
      <c r="A500" s="2">
        <f>'database including 834 studies'!A500</f>
        <v>499</v>
      </c>
      <c r="B500" s="2">
        <f>'database including 834 studies'!J500</f>
        <v>1</v>
      </c>
      <c r="C500" s="2">
        <f>'database including 834 studies'!K500</f>
        <v>0</v>
      </c>
      <c r="D500" s="2">
        <f>'database including 834 studies'!L500</f>
        <v>0</v>
      </c>
      <c r="E500" s="2">
        <f>'database including 834 studies'!M500</f>
        <v>0</v>
      </c>
      <c r="F500" s="2">
        <f>'database including 834 studies'!N500</f>
        <v>0</v>
      </c>
      <c r="G500" s="2">
        <f>'database including 834 studies'!O500</f>
        <v>0</v>
      </c>
      <c r="H500" s="2">
        <f>'database including 834 studies'!P500</f>
        <v>0</v>
      </c>
      <c r="I500" s="2">
        <f>'database including 834 studies'!Q500</f>
        <v>0</v>
      </c>
      <c r="J500" s="2">
        <f>'database including 834 studies'!R500</f>
        <v>2021</v>
      </c>
      <c r="V500" s="13">
        <f t="shared" si="1016"/>
        <v>0</v>
      </c>
      <c r="W500" s="13">
        <f t="shared" si="1017"/>
        <v>0</v>
      </c>
      <c r="X500" s="13">
        <f t="shared" si="1018"/>
        <v>0</v>
      </c>
      <c r="Y500" s="13">
        <f t="shared" si="1019"/>
        <v>0</v>
      </c>
      <c r="Z500" s="13">
        <f t="shared" si="1020"/>
        <v>0</v>
      </c>
      <c r="AA500" s="13">
        <f t="shared" si="1021"/>
        <v>0</v>
      </c>
      <c r="AB500" s="13">
        <f t="shared" si="1022"/>
        <v>0</v>
      </c>
      <c r="AC500" s="13">
        <f t="shared" si="1023"/>
        <v>0</v>
      </c>
      <c r="AD500" s="13">
        <f t="shared" si="1024"/>
        <v>0</v>
      </c>
      <c r="AE500" s="13">
        <f t="shared" si="1025"/>
        <v>0</v>
      </c>
      <c r="AF500" s="13">
        <f t="shared" si="1026"/>
        <v>1</v>
      </c>
      <c r="AG500" s="13">
        <f t="shared" si="1027"/>
        <v>0</v>
      </c>
      <c r="AH500" s="13">
        <f t="shared" si="1028"/>
        <v>0</v>
      </c>
      <c r="AI500" s="13">
        <f t="shared" si="1029"/>
        <v>0</v>
      </c>
      <c r="AJ500" s="13">
        <f t="shared" si="1030"/>
        <v>0</v>
      </c>
      <c r="AK500" s="13">
        <f t="shared" si="1031"/>
        <v>0</v>
      </c>
      <c r="AL500" s="13">
        <f t="shared" si="1032"/>
        <v>0</v>
      </c>
      <c r="AM500" s="13">
        <f t="shared" si="1033"/>
        <v>0</v>
      </c>
      <c r="AN500" s="13">
        <f t="shared" si="1034"/>
        <v>0</v>
      </c>
      <c r="AO500" s="13">
        <f t="shared" si="1035"/>
        <v>0</v>
      </c>
      <c r="AP500" s="13">
        <f t="shared" si="1036"/>
        <v>0</v>
      </c>
      <c r="AQ500" s="13">
        <f t="shared" si="1037"/>
        <v>0</v>
      </c>
      <c r="AR500" s="13">
        <f t="shared" si="1038"/>
        <v>0</v>
      </c>
      <c r="AS500" s="13">
        <f t="shared" si="1039"/>
        <v>0</v>
      </c>
      <c r="AT500" s="13">
        <f t="shared" si="1040"/>
        <v>0</v>
      </c>
      <c r="AU500" s="13">
        <f t="shared" si="1041"/>
        <v>0</v>
      </c>
      <c r="AV500" s="13">
        <f t="shared" si="1042"/>
        <v>0</v>
      </c>
      <c r="AW500" s="13">
        <f t="shared" si="1043"/>
        <v>0</v>
      </c>
      <c r="AX500" s="13">
        <f t="shared" si="1044"/>
        <v>0</v>
      </c>
      <c r="AY500" s="13">
        <f t="shared" si="1045"/>
        <v>0</v>
      </c>
      <c r="AZ500" s="13">
        <f t="shared" si="1046"/>
        <v>0</v>
      </c>
      <c r="BA500" s="13">
        <f t="shared" si="1047"/>
        <v>0</v>
      </c>
      <c r="BB500" s="13">
        <f t="shared" si="1048"/>
        <v>0</v>
      </c>
      <c r="BC500" s="13">
        <f t="shared" si="1049"/>
        <v>0</v>
      </c>
      <c r="BD500" s="13">
        <f t="shared" si="1050"/>
        <v>0</v>
      </c>
      <c r="BE500" s="13">
        <f t="shared" si="1051"/>
        <v>0</v>
      </c>
      <c r="BF500" s="13">
        <f t="shared" si="1052"/>
        <v>0</v>
      </c>
      <c r="BG500" s="13">
        <f t="shared" si="1053"/>
        <v>0</v>
      </c>
      <c r="BH500" s="13">
        <f t="shared" si="1054"/>
        <v>0</v>
      </c>
      <c r="BI500" s="13">
        <f t="shared" si="1055"/>
        <v>0</v>
      </c>
      <c r="BJ500" s="13">
        <f t="shared" si="1056"/>
        <v>0</v>
      </c>
      <c r="BK500" s="13">
        <f t="shared" si="1057"/>
        <v>0</v>
      </c>
      <c r="BL500" s="13">
        <f t="shared" si="1058"/>
        <v>0</v>
      </c>
      <c r="BM500" s="13">
        <f t="shared" si="1059"/>
        <v>0</v>
      </c>
      <c r="BN500" s="13">
        <f t="shared" si="1060"/>
        <v>0</v>
      </c>
      <c r="BO500" s="13">
        <f t="shared" si="1061"/>
        <v>0</v>
      </c>
      <c r="BP500" s="13">
        <f t="shared" si="1062"/>
        <v>0</v>
      </c>
      <c r="BQ500" s="13">
        <f t="shared" si="1063"/>
        <v>0</v>
      </c>
      <c r="BR500" s="13">
        <f t="shared" si="1064"/>
        <v>0</v>
      </c>
      <c r="BS500" s="13">
        <f t="shared" si="1065"/>
        <v>0</v>
      </c>
      <c r="BT500" s="13">
        <f t="shared" si="1066"/>
        <v>0</v>
      </c>
      <c r="BU500" s="13">
        <f t="shared" si="1067"/>
        <v>0</v>
      </c>
      <c r="BV500" s="13">
        <f t="shared" si="1068"/>
        <v>0</v>
      </c>
      <c r="BW500" s="13">
        <f t="shared" si="1069"/>
        <v>0</v>
      </c>
      <c r="BX500" s="13">
        <f t="shared" si="1070"/>
        <v>0</v>
      </c>
      <c r="BY500" s="13">
        <f t="shared" si="1071"/>
        <v>0</v>
      </c>
      <c r="BZ500" s="13">
        <f t="shared" si="1072"/>
        <v>0</v>
      </c>
      <c r="CA500" s="13">
        <f t="shared" si="1073"/>
        <v>0</v>
      </c>
      <c r="CB500" s="13">
        <f t="shared" si="1074"/>
        <v>0</v>
      </c>
      <c r="CC500" s="13">
        <f t="shared" si="1075"/>
        <v>0</v>
      </c>
      <c r="CD500" s="13">
        <f t="shared" si="1076"/>
        <v>0</v>
      </c>
      <c r="CE500" s="13">
        <f t="shared" si="1077"/>
        <v>0</v>
      </c>
      <c r="CF500" s="13">
        <f t="shared" si="1078"/>
        <v>0</v>
      </c>
      <c r="CG500" s="13">
        <f t="shared" si="1079"/>
        <v>0</v>
      </c>
      <c r="CH500" s="13">
        <f t="shared" si="1080"/>
        <v>0</v>
      </c>
      <c r="CI500" s="13">
        <f t="shared" si="1081"/>
        <v>0</v>
      </c>
      <c r="CJ500" s="13">
        <f t="shared" si="1082"/>
        <v>0</v>
      </c>
      <c r="CK500" s="13">
        <f t="shared" si="1083"/>
        <v>0</v>
      </c>
      <c r="CL500" s="13">
        <f t="shared" si="1084"/>
        <v>0</v>
      </c>
      <c r="CM500" s="13">
        <f t="shared" si="1085"/>
        <v>0</v>
      </c>
      <c r="CN500" s="13">
        <f t="shared" si="1086"/>
        <v>0</v>
      </c>
      <c r="CO500" s="13">
        <f t="shared" si="1087"/>
        <v>0</v>
      </c>
      <c r="CP500" s="13">
        <f t="shared" si="1088"/>
        <v>0</v>
      </c>
      <c r="CQ500" s="13">
        <f t="shared" si="1089"/>
        <v>0</v>
      </c>
      <c r="CR500" s="13">
        <f t="shared" si="1090"/>
        <v>0</v>
      </c>
      <c r="CS500" s="13">
        <f t="shared" si="1091"/>
        <v>0</v>
      </c>
      <c r="CT500" s="13">
        <f t="shared" si="1092"/>
        <v>0</v>
      </c>
      <c r="CU500" s="13">
        <f t="shared" si="1093"/>
        <v>0</v>
      </c>
      <c r="CV500" s="13">
        <f t="shared" si="1094"/>
        <v>0</v>
      </c>
      <c r="CW500" s="13">
        <f t="shared" si="1095"/>
        <v>0</v>
      </c>
      <c r="CX500" s="13">
        <f t="shared" si="1096"/>
        <v>0</v>
      </c>
      <c r="CY500" s="13">
        <f t="shared" si="1097"/>
        <v>0</v>
      </c>
      <c r="CZ500" s="13">
        <f t="shared" si="1098"/>
        <v>0</v>
      </c>
      <c r="DA500" s="13">
        <f t="shared" si="1099"/>
        <v>0</v>
      </c>
      <c r="GH500" s="30">
        <f t="shared" si="1100"/>
        <v>1</v>
      </c>
    </row>
    <row r="501" spans="1:190">
      <c r="A501" s="2">
        <f>'database including 834 studies'!A501</f>
        <v>500</v>
      </c>
      <c r="B501" s="2">
        <f>'database including 834 studies'!J501</f>
        <v>1</v>
      </c>
      <c r="C501" s="2">
        <f>'database including 834 studies'!K501</f>
        <v>0</v>
      </c>
      <c r="D501" s="2">
        <f>'database including 834 studies'!L501</f>
        <v>0</v>
      </c>
      <c r="E501" s="2">
        <f>'database including 834 studies'!M501</f>
        <v>0</v>
      </c>
      <c r="F501" s="2">
        <f>'database including 834 studies'!N501</f>
        <v>0</v>
      </c>
      <c r="G501" s="2">
        <f>'database including 834 studies'!O501</f>
        <v>0</v>
      </c>
      <c r="H501" s="2">
        <f>'database including 834 studies'!P501</f>
        <v>0</v>
      </c>
      <c r="I501" s="2">
        <f>'database including 834 studies'!Q501</f>
        <v>0</v>
      </c>
      <c r="J501" s="2">
        <f>'database including 834 studies'!R501</f>
        <v>2022</v>
      </c>
      <c r="V501" s="13">
        <f t="shared" si="1016"/>
        <v>0</v>
      </c>
      <c r="W501" s="13">
        <f t="shared" si="1017"/>
        <v>0</v>
      </c>
      <c r="X501" s="13">
        <f t="shared" si="1018"/>
        <v>0</v>
      </c>
      <c r="Y501" s="13">
        <f t="shared" si="1019"/>
        <v>0</v>
      </c>
      <c r="Z501" s="13">
        <f t="shared" si="1020"/>
        <v>0</v>
      </c>
      <c r="AA501" s="13">
        <f t="shared" si="1021"/>
        <v>0</v>
      </c>
      <c r="AB501" s="13">
        <f t="shared" si="1022"/>
        <v>0</v>
      </c>
      <c r="AC501" s="13">
        <f t="shared" si="1023"/>
        <v>0</v>
      </c>
      <c r="AD501" s="13">
        <f t="shared" si="1024"/>
        <v>0</v>
      </c>
      <c r="AE501" s="13">
        <f t="shared" si="1025"/>
        <v>0</v>
      </c>
      <c r="AF501" s="13">
        <f t="shared" si="1026"/>
        <v>0</v>
      </c>
      <c r="AG501" s="13">
        <f t="shared" si="1027"/>
        <v>1</v>
      </c>
      <c r="AH501" s="13">
        <f t="shared" si="1028"/>
        <v>0</v>
      </c>
      <c r="AI501" s="13">
        <f t="shared" si="1029"/>
        <v>0</v>
      </c>
      <c r="AJ501" s="13">
        <f t="shared" si="1030"/>
        <v>0</v>
      </c>
      <c r="AK501" s="13">
        <f t="shared" si="1031"/>
        <v>0</v>
      </c>
      <c r="AL501" s="13">
        <f t="shared" si="1032"/>
        <v>0</v>
      </c>
      <c r="AM501" s="13">
        <f t="shared" si="1033"/>
        <v>0</v>
      </c>
      <c r="AN501" s="13">
        <f t="shared" si="1034"/>
        <v>0</v>
      </c>
      <c r="AO501" s="13">
        <f t="shared" si="1035"/>
        <v>0</v>
      </c>
      <c r="AP501" s="13">
        <f t="shared" si="1036"/>
        <v>0</v>
      </c>
      <c r="AQ501" s="13">
        <f t="shared" si="1037"/>
        <v>0</v>
      </c>
      <c r="AR501" s="13">
        <f t="shared" si="1038"/>
        <v>0</v>
      </c>
      <c r="AS501" s="13">
        <f t="shared" si="1039"/>
        <v>0</v>
      </c>
      <c r="AT501" s="13">
        <f t="shared" si="1040"/>
        <v>0</v>
      </c>
      <c r="AU501" s="13">
        <f t="shared" si="1041"/>
        <v>0</v>
      </c>
      <c r="AV501" s="13">
        <f t="shared" si="1042"/>
        <v>0</v>
      </c>
      <c r="AW501" s="13">
        <f t="shared" si="1043"/>
        <v>0</v>
      </c>
      <c r="AX501" s="13">
        <f t="shared" si="1044"/>
        <v>0</v>
      </c>
      <c r="AY501" s="13">
        <f t="shared" si="1045"/>
        <v>0</v>
      </c>
      <c r="AZ501" s="13">
        <f t="shared" si="1046"/>
        <v>0</v>
      </c>
      <c r="BA501" s="13">
        <f t="shared" si="1047"/>
        <v>0</v>
      </c>
      <c r="BB501" s="13">
        <f t="shared" si="1048"/>
        <v>0</v>
      </c>
      <c r="BC501" s="13">
        <f t="shared" si="1049"/>
        <v>0</v>
      </c>
      <c r="BD501" s="13">
        <f t="shared" si="1050"/>
        <v>0</v>
      </c>
      <c r="BE501" s="13">
        <f t="shared" si="1051"/>
        <v>0</v>
      </c>
      <c r="BF501" s="13">
        <f t="shared" si="1052"/>
        <v>0</v>
      </c>
      <c r="BG501" s="13">
        <f t="shared" si="1053"/>
        <v>0</v>
      </c>
      <c r="BH501" s="13">
        <f t="shared" si="1054"/>
        <v>0</v>
      </c>
      <c r="BI501" s="13">
        <f t="shared" si="1055"/>
        <v>0</v>
      </c>
      <c r="BJ501" s="13">
        <f t="shared" si="1056"/>
        <v>0</v>
      </c>
      <c r="BK501" s="13">
        <f t="shared" si="1057"/>
        <v>0</v>
      </c>
      <c r="BL501" s="13">
        <f t="shared" si="1058"/>
        <v>0</v>
      </c>
      <c r="BM501" s="13">
        <f t="shared" si="1059"/>
        <v>0</v>
      </c>
      <c r="BN501" s="13">
        <f t="shared" si="1060"/>
        <v>0</v>
      </c>
      <c r="BO501" s="13">
        <f t="shared" si="1061"/>
        <v>0</v>
      </c>
      <c r="BP501" s="13">
        <f t="shared" si="1062"/>
        <v>0</v>
      </c>
      <c r="BQ501" s="13">
        <f t="shared" si="1063"/>
        <v>0</v>
      </c>
      <c r="BR501" s="13">
        <f t="shared" si="1064"/>
        <v>0</v>
      </c>
      <c r="BS501" s="13">
        <f t="shared" si="1065"/>
        <v>0</v>
      </c>
      <c r="BT501" s="13">
        <f t="shared" si="1066"/>
        <v>0</v>
      </c>
      <c r="BU501" s="13">
        <f t="shared" si="1067"/>
        <v>0</v>
      </c>
      <c r="BV501" s="13">
        <f t="shared" si="1068"/>
        <v>0</v>
      </c>
      <c r="BW501" s="13">
        <f t="shared" si="1069"/>
        <v>0</v>
      </c>
      <c r="BX501" s="13">
        <f t="shared" si="1070"/>
        <v>0</v>
      </c>
      <c r="BY501" s="13">
        <f t="shared" si="1071"/>
        <v>0</v>
      </c>
      <c r="BZ501" s="13">
        <f t="shared" si="1072"/>
        <v>0</v>
      </c>
      <c r="CA501" s="13">
        <f t="shared" si="1073"/>
        <v>0</v>
      </c>
      <c r="CB501" s="13">
        <f t="shared" si="1074"/>
        <v>0</v>
      </c>
      <c r="CC501" s="13">
        <f t="shared" si="1075"/>
        <v>0</v>
      </c>
      <c r="CD501" s="13">
        <f t="shared" si="1076"/>
        <v>0</v>
      </c>
      <c r="CE501" s="13">
        <f t="shared" si="1077"/>
        <v>0</v>
      </c>
      <c r="CF501" s="13">
        <f t="shared" si="1078"/>
        <v>0</v>
      </c>
      <c r="CG501" s="13">
        <f t="shared" si="1079"/>
        <v>0</v>
      </c>
      <c r="CH501" s="13">
        <f t="shared" si="1080"/>
        <v>0</v>
      </c>
      <c r="CI501" s="13">
        <f t="shared" si="1081"/>
        <v>0</v>
      </c>
      <c r="CJ501" s="13">
        <f t="shared" si="1082"/>
        <v>0</v>
      </c>
      <c r="CK501" s="13">
        <f t="shared" si="1083"/>
        <v>0</v>
      </c>
      <c r="CL501" s="13">
        <f t="shared" si="1084"/>
        <v>0</v>
      </c>
      <c r="CM501" s="13">
        <f t="shared" si="1085"/>
        <v>0</v>
      </c>
      <c r="CN501" s="13">
        <f t="shared" si="1086"/>
        <v>0</v>
      </c>
      <c r="CO501" s="13">
        <f t="shared" si="1087"/>
        <v>0</v>
      </c>
      <c r="CP501" s="13">
        <f t="shared" si="1088"/>
        <v>0</v>
      </c>
      <c r="CQ501" s="13">
        <f t="shared" si="1089"/>
        <v>0</v>
      </c>
      <c r="CR501" s="13">
        <f t="shared" si="1090"/>
        <v>0</v>
      </c>
      <c r="CS501" s="13">
        <f t="shared" si="1091"/>
        <v>0</v>
      </c>
      <c r="CT501" s="13">
        <f t="shared" si="1092"/>
        <v>0</v>
      </c>
      <c r="CU501" s="13">
        <f t="shared" si="1093"/>
        <v>0</v>
      </c>
      <c r="CV501" s="13">
        <f t="shared" si="1094"/>
        <v>0</v>
      </c>
      <c r="CW501" s="13">
        <f t="shared" si="1095"/>
        <v>0</v>
      </c>
      <c r="CX501" s="13">
        <f t="shared" si="1096"/>
        <v>0</v>
      </c>
      <c r="CY501" s="13">
        <f t="shared" si="1097"/>
        <v>0</v>
      </c>
      <c r="CZ501" s="13">
        <f t="shared" si="1098"/>
        <v>0</v>
      </c>
      <c r="DA501" s="13">
        <f t="shared" si="1099"/>
        <v>0</v>
      </c>
      <c r="GH501" s="30">
        <f t="shared" si="1100"/>
        <v>1</v>
      </c>
    </row>
    <row r="502" spans="1:190">
      <c r="A502" s="2">
        <f>'database including 834 studies'!A502</f>
        <v>501</v>
      </c>
      <c r="B502" s="2">
        <f>'database including 834 studies'!J502</f>
        <v>1</v>
      </c>
      <c r="C502" s="2">
        <f>'database including 834 studies'!K502</f>
        <v>0</v>
      </c>
      <c r="D502" s="2">
        <f>'database including 834 studies'!L502</f>
        <v>0</v>
      </c>
      <c r="E502" s="2">
        <f>'database including 834 studies'!M502</f>
        <v>0</v>
      </c>
      <c r="F502" s="2">
        <f>'database including 834 studies'!N502</f>
        <v>0</v>
      </c>
      <c r="G502" s="2">
        <f>'database including 834 studies'!O502</f>
        <v>0</v>
      </c>
      <c r="H502" s="2">
        <f>'database including 834 studies'!P502</f>
        <v>0</v>
      </c>
      <c r="I502" s="2">
        <f>'database including 834 studies'!Q502</f>
        <v>0</v>
      </c>
      <c r="J502" s="2">
        <f>'database including 834 studies'!R502</f>
        <v>2020</v>
      </c>
      <c r="V502" s="13">
        <f t="shared" si="1016"/>
        <v>0</v>
      </c>
      <c r="W502" s="13">
        <f t="shared" si="1017"/>
        <v>0</v>
      </c>
      <c r="X502" s="13">
        <f t="shared" si="1018"/>
        <v>0</v>
      </c>
      <c r="Y502" s="13">
        <f t="shared" si="1019"/>
        <v>0</v>
      </c>
      <c r="Z502" s="13">
        <f t="shared" si="1020"/>
        <v>0</v>
      </c>
      <c r="AA502" s="13">
        <f t="shared" si="1021"/>
        <v>0</v>
      </c>
      <c r="AB502" s="13">
        <f t="shared" si="1022"/>
        <v>0</v>
      </c>
      <c r="AC502" s="13">
        <f t="shared" si="1023"/>
        <v>0</v>
      </c>
      <c r="AD502" s="13">
        <f t="shared" si="1024"/>
        <v>0</v>
      </c>
      <c r="AE502" s="13">
        <f t="shared" si="1025"/>
        <v>1</v>
      </c>
      <c r="AF502" s="13">
        <f t="shared" si="1026"/>
        <v>0</v>
      </c>
      <c r="AG502" s="13">
        <f t="shared" si="1027"/>
        <v>0</v>
      </c>
      <c r="AH502" s="13">
        <f t="shared" si="1028"/>
        <v>0</v>
      </c>
      <c r="AI502" s="13">
        <f t="shared" si="1029"/>
        <v>0</v>
      </c>
      <c r="AJ502" s="13">
        <f t="shared" si="1030"/>
        <v>0</v>
      </c>
      <c r="AK502" s="13">
        <f t="shared" si="1031"/>
        <v>0</v>
      </c>
      <c r="AL502" s="13">
        <f t="shared" si="1032"/>
        <v>0</v>
      </c>
      <c r="AM502" s="13">
        <f t="shared" si="1033"/>
        <v>0</v>
      </c>
      <c r="AN502" s="13">
        <f t="shared" si="1034"/>
        <v>0</v>
      </c>
      <c r="AO502" s="13">
        <f t="shared" si="1035"/>
        <v>0</v>
      </c>
      <c r="AP502" s="13">
        <f t="shared" si="1036"/>
        <v>0</v>
      </c>
      <c r="AQ502" s="13">
        <f t="shared" si="1037"/>
        <v>0</v>
      </c>
      <c r="AR502" s="13">
        <f t="shared" si="1038"/>
        <v>0</v>
      </c>
      <c r="AS502" s="13">
        <f t="shared" si="1039"/>
        <v>0</v>
      </c>
      <c r="AT502" s="13">
        <f t="shared" si="1040"/>
        <v>0</v>
      </c>
      <c r="AU502" s="13">
        <f t="shared" si="1041"/>
        <v>0</v>
      </c>
      <c r="AV502" s="13">
        <f t="shared" si="1042"/>
        <v>0</v>
      </c>
      <c r="AW502" s="13">
        <f t="shared" si="1043"/>
        <v>0</v>
      </c>
      <c r="AX502" s="13">
        <f t="shared" si="1044"/>
        <v>0</v>
      </c>
      <c r="AY502" s="13">
        <f t="shared" si="1045"/>
        <v>0</v>
      </c>
      <c r="AZ502" s="13">
        <f t="shared" si="1046"/>
        <v>0</v>
      </c>
      <c r="BA502" s="13">
        <f t="shared" si="1047"/>
        <v>0</v>
      </c>
      <c r="BB502" s="13">
        <f t="shared" si="1048"/>
        <v>0</v>
      </c>
      <c r="BC502" s="13">
        <f t="shared" si="1049"/>
        <v>0</v>
      </c>
      <c r="BD502" s="13">
        <f t="shared" si="1050"/>
        <v>0</v>
      </c>
      <c r="BE502" s="13">
        <f t="shared" si="1051"/>
        <v>0</v>
      </c>
      <c r="BF502" s="13">
        <f t="shared" si="1052"/>
        <v>0</v>
      </c>
      <c r="BG502" s="13">
        <f t="shared" si="1053"/>
        <v>0</v>
      </c>
      <c r="BH502" s="13">
        <f t="shared" si="1054"/>
        <v>0</v>
      </c>
      <c r="BI502" s="13">
        <f t="shared" si="1055"/>
        <v>0</v>
      </c>
      <c r="BJ502" s="13">
        <f t="shared" si="1056"/>
        <v>0</v>
      </c>
      <c r="BK502" s="13">
        <f t="shared" si="1057"/>
        <v>0</v>
      </c>
      <c r="BL502" s="13">
        <f t="shared" si="1058"/>
        <v>0</v>
      </c>
      <c r="BM502" s="13">
        <f t="shared" si="1059"/>
        <v>0</v>
      </c>
      <c r="BN502" s="13">
        <f t="shared" si="1060"/>
        <v>0</v>
      </c>
      <c r="BO502" s="13">
        <f t="shared" si="1061"/>
        <v>0</v>
      </c>
      <c r="BP502" s="13">
        <f t="shared" si="1062"/>
        <v>0</v>
      </c>
      <c r="BQ502" s="13">
        <f t="shared" si="1063"/>
        <v>0</v>
      </c>
      <c r="BR502" s="13">
        <f t="shared" si="1064"/>
        <v>0</v>
      </c>
      <c r="BS502" s="13">
        <f t="shared" si="1065"/>
        <v>0</v>
      </c>
      <c r="BT502" s="13">
        <f t="shared" si="1066"/>
        <v>0</v>
      </c>
      <c r="BU502" s="13">
        <f t="shared" si="1067"/>
        <v>0</v>
      </c>
      <c r="BV502" s="13">
        <f t="shared" si="1068"/>
        <v>0</v>
      </c>
      <c r="BW502" s="13">
        <f t="shared" si="1069"/>
        <v>0</v>
      </c>
      <c r="BX502" s="13">
        <f t="shared" si="1070"/>
        <v>0</v>
      </c>
      <c r="BY502" s="13">
        <f t="shared" si="1071"/>
        <v>0</v>
      </c>
      <c r="BZ502" s="13">
        <f t="shared" si="1072"/>
        <v>0</v>
      </c>
      <c r="CA502" s="13">
        <f t="shared" si="1073"/>
        <v>0</v>
      </c>
      <c r="CB502" s="13">
        <f t="shared" si="1074"/>
        <v>0</v>
      </c>
      <c r="CC502" s="13">
        <f t="shared" si="1075"/>
        <v>0</v>
      </c>
      <c r="CD502" s="13">
        <f t="shared" si="1076"/>
        <v>0</v>
      </c>
      <c r="CE502" s="13">
        <f t="shared" si="1077"/>
        <v>0</v>
      </c>
      <c r="CF502" s="13">
        <f t="shared" si="1078"/>
        <v>0</v>
      </c>
      <c r="CG502" s="13">
        <f t="shared" si="1079"/>
        <v>0</v>
      </c>
      <c r="CH502" s="13">
        <f t="shared" si="1080"/>
        <v>0</v>
      </c>
      <c r="CI502" s="13">
        <f t="shared" si="1081"/>
        <v>0</v>
      </c>
      <c r="CJ502" s="13">
        <f t="shared" si="1082"/>
        <v>0</v>
      </c>
      <c r="CK502" s="13">
        <f t="shared" si="1083"/>
        <v>0</v>
      </c>
      <c r="CL502" s="13">
        <f t="shared" si="1084"/>
        <v>0</v>
      </c>
      <c r="CM502" s="13">
        <f t="shared" si="1085"/>
        <v>0</v>
      </c>
      <c r="CN502" s="13">
        <f t="shared" si="1086"/>
        <v>0</v>
      </c>
      <c r="CO502" s="13">
        <f t="shared" si="1087"/>
        <v>0</v>
      </c>
      <c r="CP502" s="13">
        <f t="shared" si="1088"/>
        <v>0</v>
      </c>
      <c r="CQ502" s="13">
        <f t="shared" si="1089"/>
        <v>0</v>
      </c>
      <c r="CR502" s="13">
        <f t="shared" si="1090"/>
        <v>0</v>
      </c>
      <c r="CS502" s="13">
        <f t="shared" si="1091"/>
        <v>0</v>
      </c>
      <c r="CT502" s="13">
        <f t="shared" si="1092"/>
        <v>0</v>
      </c>
      <c r="CU502" s="13">
        <f t="shared" si="1093"/>
        <v>0</v>
      </c>
      <c r="CV502" s="13">
        <f t="shared" si="1094"/>
        <v>0</v>
      </c>
      <c r="CW502" s="13">
        <f t="shared" si="1095"/>
        <v>0</v>
      </c>
      <c r="CX502" s="13">
        <f t="shared" si="1096"/>
        <v>0</v>
      </c>
      <c r="CY502" s="13">
        <f t="shared" si="1097"/>
        <v>0</v>
      </c>
      <c r="CZ502" s="13">
        <f t="shared" si="1098"/>
        <v>0</v>
      </c>
      <c r="DA502" s="13">
        <f t="shared" si="1099"/>
        <v>0</v>
      </c>
      <c r="GH502" s="30">
        <f t="shared" si="1100"/>
        <v>1</v>
      </c>
    </row>
    <row r="503" spans="1:190">
      <c r="A503" s="2">
        <f>'database including 834 studies'!A503</f>
        <v>502</v>
      </c>
      <c r="B503" s="2">
        <f>'database including 834 studies'!J503</f>
        <v>1</v>
      </c>
      <c r="C503" s="2">
        <f>'database including 834 studies'!K503</f>
        <v>0</v>
      </c>
      <c r="D503" s="2">
        <f>'database including 834 studies'!L503</f>
        <v>0</v>
      </c>
      <c r="E503" s="2">
        <f>'database including 834 studies'!M503</f>
        <v>0</v>
      </c>
      <c r="F503" s="2">
        <f>'database including 834 studies'!N503</f>
        <v>0</v>
      </c>
      <c r="G503" s="2">
        <f>'database including 834 studies'!O503</f>
        <v>0</v>
      </c>
      <c r="H503" s="2">
        <f>'database including 834 studies'!P503</f>
        <v>0</v>
      </c>
      <c r="I503" s="2">
        <f>'database including 834 studies'!Q503</f>
        <v>0</v>
      </c>
      <c r="J503" s="2">
        <f>'database including 834 studies'!R503</f>
        <v>2018</v>
      </c>
      <c r="V503" s="13">
        <f t="shared" si="1016"/>
        <v>0</v>
      </c>
      <c r="W503" s="13">
        <f t="shared" si="1017"/>
        <v>0</v>
      </c>
      <c r="X503" s="13">
        <f t="shared" si="1018"/>
        <v>0</v>
      </c>
      <c r="Y503" s="13">
        <f t="shared" si="1019"/>
        <v>0</v>
      </c>
      <c r="Z503" s="13">
        <f t="shared" si="1020"/>
        <v>0</v>
      </c>
      <c r="AA503" s="13">
        <f t="shared" si="1021"/>
        <v>0</v>
      </c>
      <c r="AB503" s="13">
        <f t="shared" si="1022"/>
        <v>0</v>
      </c>
      <c r="AC503" s="13">
        <f t="shared" si="1023"/>
        <v>1</v>
      </c>
      <c r="AD503" s="13">
        <f t="shared" si="1024"/>
        <v>0</v>
      </c>
      <c r="AE503" s="13">
        <f t="shared" si="1025"/>
        <v>0</v>
      </c>
      <c r="AF503" s="13">
        <f t="shared" si="1026"/>
        <v>0</v>
      </c>
      <c r="AG503" s="13">
        <f t="shared" si="1027"/>
        <v>0</v>
      </c>
      <c r="AH503" s="13">
        <f t="shared" si="1028"/>
        <v>0</v>
      </c>
      <c r="AI503" s="13">
        <f t="shared" si="1029"/>
        <v>0</v>
      </c>
      <c r="AJ503" s="13">
        <f t="shared" si="1030"/>
        <v>0</v>
      </c>
      <c r="AK503" s="13">
        <f t="shared" si="1031"/>
        <v>0</v>
      </c>
      <c r="AL503" s="13">
        <f t="shared" si="1032"/>
        <v>0</v>
      </c>
      <c r="AM503" s="13">
        <f t="shared" si="1033"/>
        <v>0</v>
      </c>
      <c r="AN503" s="13">
        <f t="shared" si="1034"/>
        <v>0</v>
      </c>
      <c r="AO503" s="13">
        <f t="shared" si="1035"/>
        <v>0</v>
      </c>
      <c r="AP503" s="13">
        <f t="shared" si="1036"/>
        <v>0</v>
      </c>
      <c r="AQ503" s="13">
        <f t="shared" si="1037"/>
        <v>0</v>
      </c>
      <c r="AR503" s="13">
        <f t="shared" si="1038"/>
        <v>0</v>
      </c>
      <c r="AS503" s="13">
        <f t="shared" si="1039"/>
        <v>0</v>
      </c>
      <c r="AT503" s="13">
        <f t="shared" si="1040"/>
        <v>0</v>
      </c>
      <c r="AU503" s="13">
        <f t="shared" si="1041"/>
        <v>0</v>
      </c>
      <c r="AV503" s="13">
        <f t="shared" si="1042"/>
        <v>0</v>
      </c>
      <c r="AW503" s="13">
        <f t="shared" si="1043"/>
        <v>0</v>
      </c>
      <c r="AX503" s="13">
        <f t="shared" si="1044"/>
        <v>0</v>
      </c>
      <c r="AY503" s="13">
        <f t="shared" si="1045"/>
        <v>0</v>
      </c>
      <c r="AZ503" s="13">
        <f t="shared" si="1046"/>
        <v>0</v>
      </c>
      <c r="BA503" s="13">
        <f t="shared" si="1047"/>
        <v>0</v>
      </c>
      <c r="BB503" s="13">
        <f t="shared" si="1048"/>
        <v>0</v>
      </c>
      <c r="BC503" s="13">
        <f t="shared" si="1049"/>
        <v>0</v>
      </c>
      <c r="BD503" s="13">
        <f t="shared" si="1050"/>
        <v>0</v>
      </c>
      <c r="BE503" s="13">
        <f t="shared" si="1051"/>
        <v>0</v>
      </c>
      <c r="BF503" s="13">
        <f t="shared" si="1052"/>
        <v>0</v>
      </c>
      <c r="BG503" s="13">
        <f t="shared" si="1053"/>
        <v>0</v>
      </c>
      <c r="BH503" s="13">
        <f t="shared" si="1054"/>
        <v>0</v>
      </c>
      <c r="BI503" s="13">
        <f t="shared" si="1055"/>
        <v>0</v>
      </c>
      <c r="BJ503" s="13">
        <f t="shared" si="1056"/>
        <v>0</v>
      </c>
      <c r="BK503" s="13">
        <f t="shared" si="1057"/>
        <v>0</v>
      </c>
      <c r="BL503" s="13">
        <f t="shared" si="1058"/>
        <v>0</v>
      </c>
      <c r="BM503" s="13">
        <f t="shared" si="1059"/>
        <v>0</v>
      </c>
      <c r="BN503" s="13">
        <f t="shared" si="1060"/>
        <v>0</v>
      </c>
      <c r="BO503" s="13">
        <f t="shared" si="1061"/>
        <v>0</v>
      </c>
      <c r="BP503" s="13">
        <f t="shared" si="1062"/>
        <v>0</v>
      </c>
      <c r="BQ503" s="13">
        <f t="shared" si="1063"/>
        <v>0</v>
      </c>
      <c r="BR503" s="13">
        <f t="shared" si="1064"/>
        <v>0</v>
      </c>
      <c r="BS503" s="13">
        <f t="shared" si="1065"/>
        <v>0</v>
      </c>
      <c r="BT503" s="13">
        <f t="shared" si="1066"/>
        <v>0</v>
      </c>
      <c r="BU503" s="13">
        <f t="shared" si="1067"/>
        <v>0</v>
      </c>
      <c r="BV503" s="13">
        <f t="shared" si="1068"/>
        <v>0</v>
      </c>
      <c r="BW503" s="13">
        <f t="shared" si="1069"/>
        <v>0</v>
      </c>
      <c r="BX503" s="13">
        <f t="shared" si="1070"/>
        <v>0</v>
      </c>
      <c r="BY503" s="13">
        <f t="shared" si="1071"/>
        <v>0</v>
      </c>
      <c r="BZ503" s="13">
        <f t="shared" si="1072"/>
        <v>0</v>
      </c>
      <c r="CA503" s="13">
        <f t="shared" si="1073"/>
        <v>0</v>
      </c>
      <c r="CB503" s="13">
        <f t="shared" si="1074"/>
        <v>0</v>
      </c>
      <c r="CC503" s="13">
        <f t="shared" si="1075"/>
        <v>0</v>
      </c>
      <c r="CD503" s="13">
        <f t="shared" si="1076"/>
        <v>0</v>
      </c>
      <c r="CE503" s="13">
        <f t="shared" si="1077"/>
        <v>0</v>
      </c>
      <c r="CF503" s="13">
        <f t="shared" si="1078"/>
        <v>0</v>
      </c>
      <c r="CG503" s="13">
        <f t="shared" si="1079"/>
        <v>0</v>
      </c>
      <c r="CH503" s="13">
        <f t="shared" si="1080"/>
        <v>0</v>
      </c>
      <c r="CI503" s="13">
        <f t="shared" si="1081"/>
        <v>0</v>
      </c>
      <c r="CJ503" s="13">
        <f t="shared" si="1082"/>
        <v>0</v>
      </c>
      <c r="CK503" s="13">
        <f t="shared" si="1083"/>
        <v>0</v>
      </c>
      <c r="CL503" s="13">
        <f t="shared" si="1084"/>
        <v>0</v>
      </c>
      <c r="CM503" s="13">
        <f t="shared" si="1085"/>
        <v>0</v>
      </c>
      <c r="CN503" s="13">
        <f t="shared" si="1086"/>
        <v>0</v>
      </c>
      <c r="CO503" s="13">
        <f t="shared" si="1087"/>
        <v>0</v>
      </c>
      <c r="CP503" s="13">
        <f t="shared" si="1088"/>
        <v>0</v>
      </c>
      <c r="CQ503" s="13">
        <f t="shared" si="1089"/>
        <v>0</v>
      </c>
      <c r="CR503" s="13">
        <f t="shared" si="1090"/>
        <v>0</v>
      </c>
      <c r="CS503" s="13">
        <f t="shared" si="1091"/>
        <v>0</v>
      </c>
      <c r="CT503" s="13">
        <f t="shared" si="1092"/>
        <v>0</v>
      </c>
      <c r="CU503" s="13">
        <f t="shared" si="1093"/>
        <v>0</v>
      </c>
      <c r="CV503" s="13">
        <f t="shared" si="1094"/>
        <v>0</v>
      </c>
      <c r="CW503" s="13">
        <f t="shared" si="1095"/>
        <v>0</v>
      </c>
      <c r="CX503" s="13">
        <f t="shared" si="1096"/>
        <v>0</v>
      </c>
      <c r="CY503" s="13">
        <f t="shared" si="1097"/>
        <v>0</v>
      </c>
      <c r="CZ503" s="13">
        <f t="shared" si="1098"/>
        <v>0</v>
      </c>
      <c r="DA503" s="13">
        <f t="shared" si="1099"/>
        <v>0</v>
      </c>
      <c r="GH503" s="30">
        <f t="shared" si="1100"/>
        <v>1</v>
      </c>
    </row>
    <row r="504" spans="1:190">
      <c r="A504" s="2">
        <f>'database including 834 studies'!A504</f>
        <v>503</v>
      </c>
      <c r="B504" s="2">
        <f>'database including 834 studies'!J504</f>
        <v>1</v>
      </c>
      <c r="C504" s="2">
        <f>'database including 834 studies'!K504</f>
        <v>0</v>
      </c>
      <c r="D504" s="2">
        <f>'database including 834 studies'!L504</f>
        <v>0</v>
      </c>
      <c r="E504" s="2">
        <f>'database including 834 studies'!M504</f>
        <v>0</v>
      </c>
      <c r="F504" s="2">
        <f>'database including 834 studies'!N504</f>
        <v>0</v>
      </c>
      <c r="G504" s="2">
        <f>'database including 834 studies'!O504</f>
        <v>0</v>
      </c>
      <c r="H504" s="2">
        <f>'database including 834 studies'!P504</f>
        <v>0</v>
      </c>
      <c r="I504" s="2">
        <f>'database including 834 studies'!Q504</f>
        <v>0</v>
      </c>
      <c r="J504" s="2">
        <f>'database including 834 studies'!R504</f>
        <v>2019</v>
      </c>
      <c r="V504" s="13">
        <f t="shared" si="1016"/>
        <v>0</v>
      </c>
      <c r="W504" s="13">
        <f t="shared" si="1017"/>
        <v>0</v>
      </c>
      <c r="X504" s="13">
        <f t="shared" si="1018"/>
        <v>0</v>
      </c>
      <c r="Y504" s="13">
        <f t="shared" si="1019"/>
        <v>0</v>
      </c>
      <c r="Z504" s="13">
        <f t="shared" si="1020"/>
        <v>0</v>
      </c>
      <c r="AA504" s="13">
        <f t="shared" si="1021"/>
        <v>0</v>
      </c>
      <c r="AB504" s="13">
        <f t="shared" si="1022"/>
        <v>0</v>
      </c>
      <c r="AC504" s="13">
        <f t="shared" si="1023"/>
        <v>0</v>
      </c>
      <c r="AD504" s="13">
        <f t="shared" si="1024"/>
        <v>1</v>
      </c>
      <c r="AE504" s="13">
        <f t="shared" si="1025"/>
        <v>0</v>
      </c>
      <c r="AF504" s="13">
        <f t="shared" si="1026"/>
        <v>0</v>
      </c>
      <c r="AG504" s="13">
        <f t="shared" si="1027"/>
        <v>0</v>
      </c>
      <c r="AH504" s="13">
        <f t="shared" si="1028"/>
        <v>0</v>
      </c>
      <c r="AI504" s="13">
        <f t="shared" si="1029"/>
        <v>0</v>
      </c>
      <c r="AJ504" s="13">
        <f t="shared" si="1030"/>
        <v>0</v>
      </c>
      <c r="AK504" s="13">
        <f t="shared" si="1031"/>
        <v>0</v>
      </c>
      <c r="AL504" s="13">
        <f t="shared" si="1032"/>
        <v>0</v>
      </c>
      <c r="AM504" s="13">
        <f t="shared" si="1033"/>
        <v>0</v>
      </c>
      <c r="AN504" s="13">
        <f t="shared" si="1034"/>
        <v>0</v>
      </c>
      <c r="AO504" s="13">
        <f t="shared" si="1035"/>
        <v>0</v>
      </c>
      <c r="AP504" s="13">
        <f t="shared" si="1036"/>
        <v>0</v>
      </c>
      <c r="AQ504" s="13">
        <f t="shared" si="1037"/>
        <v>0</v>
      </c>
      <c r="AR504" s="13">
        <f t="shared" si="1038"/>
        <v>0</v>
      </c>
      <c r="AS504" s="13">
        <f t="shared" si="1039"/>
        <v>0</v>
      </c>
      <c r="AT504" s="13">
        <f t="shared" si="1040"/>
        <v>0</v>
      </c>
      <c r="AU504" s="13">
        <f t="shared" si="1041"/>
        <v>0</v>
      </c>
      <c r="AV504" s="13">
        <f t="shared" si="1042"/>
        <v>0</v>
      </c>
      <c r="AW504" s="13">
        <f t="shared" si="1043"/>
        <v>0</v>
      </c>
      <c r="AX504" s="13">
        <f t="shared" si="1044"/>
        <v>0</v>
      </c>
      <c r="AY504" s="13">
        <f t="shared" si="1045"/>
        <v>0</v>
      </c>
      <c r="AZ504" s="13">
        <f t="shared" si="1046"/>
        <v>0</v>
      </c>
      <c r="BA504" s="13">
        <f t="shared" si="1047"/>
        <v>0</v>
      </c>
      <c r="BB504" s="13">
        <f t="shared" si="1048"/>
        <v>0</v>
      </c>
      <c r="BC504" s="13">
        <f t="shared" si="1049"/>
        <v>0</v>
      </c>
      <c r="BD504" s="13">
        <f t="shared" si="1050"/>
        <v>0</v>
      </c>
      <c r="BE504" s="13">
        <f t="shared" si="1051"/>
        <v>0</v>
      </c>
      <c r="BF504" s="13">
        <f t="shared" si="1052"/>
        <v>0</v>
      </c>
      <c r="BG504" s="13">
        <f t="shared" si="1053"/>
        <v>0</v>
      </c>
      <c r="BH504" s="13">
        <f t="shared" si="1054"/>
        <v>0</v>
      </c>
      <c r="BI504" s="13">
        <f t="shared" si="1055"/>
        <v>0</v>
      </c>
      <c r="BJ504" s="13">
        <f t="shared" si="1056"/>
        <v>0</v>
      </c>
      <c r="BK504" s="13">
        <f t="shared" si="1057"/>
        <v>0</v>
      </c>
      <c r="BL504" s="13">
        <f t="shared" si="1058"/>
        <v>0</v>
      </c>
      <c r="BM504" s="13">
        <f t="shared" si="1059"/>
        <v>0</v>
      </c>
      <c r="BN504" s="13">
        <f t="shared" si="1060"/>
        <v>0</v>
      </c>
      <c r="BO504" s="13">
        <f t="shared" si="1061"/>
        <v>0</v>
      </c>
      <c r="BP504" s="13">
        <f t="shared" si="1062"/>
        <v>0</v>
      </c>
      <c r="BQ504" s="13">
        <f t="shared" si="1063"/>
        <v>0</v>
      </c>
      <c r="BR504" s="13">
        <f t="shared" si="1064"/>
        <v>0</v>
      </c>
      <c r="BS504" s="13">
        <f t="shared" si="1065"/>
        <v>0</v>
      </c>
      <c r="BT504" s="13">
        <f t="shared" si="1066"/>
        <v>0</v>
      </c>
      <c r="BU504" s="13">
        <f t="shared" si="1067"/>
        <v>0</v>
      </c>
      <c r="BV504" s="13">
        <f t="shared" si="1068"/>
        <v>0</v>
      </c>
      <c r="BW504" s="13">
        <f t="shared" si="1069"/>
        <v>0</v>
      </c>
      <c r="BX504" s="13">
        <f t="shared" si="1070"/>
        <v>0</v>
      </c>
      <c r="BY504" s="13">
        <f t="shared" si="1071"/>
        <v>0</v>
      </c>
      <c r="BZ504" s="13">
        <f t="shared" si="1072"/>
        <v>0</v>
      </c>
      <c r="CA504" s="13">
        <f t="shared" si="1073"/>
        <v>0</v>
      </c>
      <c r="CB504" s="13">
        <f t="shared" si="1074"/>
        <v>0</v>
      </c>
      <c r="CC504" s="13">
        <f t="shared" si="1075"/>
        <v>0</v>
      </c>
      <c r="CD504" s="13">
        <f t="shared" si="1076"/>
        <v>0</v>
      </c>
      <c r="CE504" s="13">
        <f t="shared" si="1077"/>
        <v>0</v>
      </c>
      <c r="CF504" s="13">
        <f t="shared" si="1078"/>
        <v>0</v>
      </c>
      <c r="CG504" s="13">
        <f t="shared" si="1079"/>
        <v>0</v>
      </c>
      <c r="CH504" s="13">
        <f t="shared" si="1080"/>
        <v>0</v>
      </c>
      <c r="CI504" s="13">
        <f t="shared" si="1081"/>
        <v>0</v>
      </c>
      <c r="CJ504" s="13">
        <f t="shared" si="1082"/>
        <v>0</v>
      </c>
      <c r="CK504" s="13">
        <f t="shared" si="1083"/>
        <v>0</v>
      </c>
      <c r="CL504" s="13">
        <f t="shared" si="1084"/>
        <v>0</v>
      </c>
      <c r="CM504" s="13">
        <f t="shared" si="1085"/>
        <v>0</v>
      </c>
      <c r="CN504" s="13">
        <f t="shared" si="1086"/>
        <v>0</v>
      </c>
      <c r="CO504" s="13">
        <f t="shared" si="1087"/>
        <v>0</v>
      </c>
      <c r="CP504" s="13">
        <f t="shared" si="1088"/>
        <v>0</v>
      </c>
      <c r="CQ504" s="13">
        <f t="shared" si="1089"/>
        <v>0</v>
      </c>
      <c r="CR504" s="13">
        <f t="shared" si="1090"/>
        <v>0</v>
      </c>
      <c r="CS504" s="13">
        <f t="shared" si="1091"/>
        <v>0</v>
      </c>
      <c r="CT504" s="13">
        <f t="shared" si="1092"/>
        <v>0</v>
      </c>
      <c r="CU504" s="13">
        <f t="shared" si="1093"/>
        <v>0</v>
      </c>
      <c r="CV504" s="13">
        <f t="shared" si="1094"/>
        <v>0</v>
      </c>
      <c r="CW504" s="13">
        <f t="shared" si="1095"/>
        <v>0</v>
      </c>
      <c r="CX504" s="13">
        <f t="shared" si="1096"/>
        <v>0</v>
      </c>
      <c r="CY504" s="13">
        <f t="shared" si="1097"/>
        <v>0</v>
      </c>
      <c r="CZ504" s="13">
        <f t="shared" si="1098"/>
        <v>0</v>
      </c>
      <c r="DA504" s="13">
        <f t="shared" si="1099"/>
        <v>0</v>
      </c>
      <c r="GH504" s="30">
        <f t="shared" si="1100"/>
        <v>1</v>
      </c>
    </row>
    <row r="505" spans="1:190">
      <c r="A505" s="2">
        <f>'database including 834 studies'!A505</f>
        <v>504</v>
      </c>
      <c r="B505" s="2">
        <f>'database including 834 studies'!J505</f>
        <v>1</v>
      </c>
      <c r="C505" s="2">
        <f>'database including 834 studies'!K505</f>
        <v>0</v>
      </c>
      <c r="D505" s="2">
        <f>'database including 834 studies'!L505</f>
        <v>0</v>
      </c>
      <c r="E505" s="2">
        <f>'database including 834 studies'!M505</f>
        <v>0</v>
      </c>
      <c r="F505" s="2">
        <f>'database including 834 studies'!N505</f>
        <v>0</v>
      </c>
      <c r="G505" s="2">
        <f>'database including 834 studies'!O505</f>
        <v>0</v>
      </c>
      <c r="H505" s="2">
        <f>'database including 834 studies'!P505</f>
        <v>0</v>
      </c>
      <c r="I505" s="2">
        <f>'database including 834 studies'!Q505</f>
        <v>0</v>
      </c>
      <c r="J505" s="2">
        <f>'database including 834 studies'!R505</f>
        <v>2018</v>
      </c>
      <c r="V505" s="13">
        <f t="shared" si="1016"/>
        <v>0</v>
      </c>
      <c r="W505" s="13">
        <f t="shared" si="1017"/>
        <v>0</v>
      </c>
      <c r="X505" s="13">
        <f t="shared" si="1018"/>
        <v>0</v>
      </c>
      <c r="Y505" s="13">
        <f t="shared" si="1019"/>
        <v>0</v>
      </c>
      <c r="Z505" s="13">
        <f t="shared" si="1020"/>
        <v>0</v>
      </c>
      <c r="AA505" s="13">
        <f t="shared" si="1021"/>
        <v>0</v>
      </c>
      <c r="AB505" s="13">
        <f t="shared" si="1022"/>
        <v>0</v>
      </c>
      <c r="AC505" s="13">
        <f t="shared" si="1023"/>
        <v>1</v>
      </c>
      <c r="AD505" s="13">
        <f t="shared" si="1024"/>
        <v>0</v>
      </c>
      <c r="AE505" s="13">
        <f t="shared" si="1025"/>
        <v>0</v>
      </c>
      <c r="AF505" s="13">
        <f t="shared" si="1026"/>
        <v>0</v>
      </c>
      <c r="AG505" s="13">
        <f t="shared" si="1027"/>
        <v>0</v>
      </c>
      <c r="AH505" s="13">
        <f t="shared" si="1028"/>
        <v>0</v>
      </c>
      <c r="AI505" s="13">
        <f t="shared" si="1029"/>
        <v>0</v>
      </c>
      <c r="AJ505" s="13">
        <f t="shared" si="1030"/>
        <v>0</v>
      </c>
      <c r="AK505" s="13">
        <f t="shared" si="1031"/>
        <v>0</v>
      </c>
      <c r="AL505" s="13">
        <f t="shared" si="1032"/>
        <v>0</v>
      </c>
      <c r="AM505" s="13">
        <f t="shared" si="1033"/>
        <v>0</v>
      </c>
      <c r="AN505" s="13">
        <f t="shared" si="1034"/>
        <v>0</v>
      </c>
      <c r="AO505" s="13">
        <f t="shared" si="1035"/>
        <v>0</v>
      </c>
      <c r="AP505" s="13">
        <f t="shared" si="1036"/>
        <v>0</v>
      </c>
      <c r="AQ505" s="13">
        <f t="shared" si="1037"/>
        <v>0</v>
      </c>
      <c r="AR505" s="13">
        <f t="shared" si="1038"/>
        <v>0</v>
      </c>
      <c r="AS505" s="13">
        <f t="shared" si="1039"/>
        <v>0</v>
      </c>
      <c r="AT505" s="13">
        <f t="shared" si="1040"/>
        <v>0</v>
      </c>
      <c r="AU505" s="13">
        <f t="shared" si="1041"/>
        <v>0</v>
      </c>
      <c r="AV505" s="13">
        <f t="shared" si="1042"/>
        <v>0</v>
      </c>
      <c r="AW505" s="13">
        <f t="shared" si="1043"/>
        <v>0</v>
      </c>
      <c r="AX505" s="13">
        <f t="shared" si="1044"/>
        <v>0</v>
      </c>
      <c r="AY505" s="13">
        <f t="shared" si="1045"/>
        <v>0</v>
      </c>
      <c r="AZ505" s="13">
        <f t="shared" si="1046"/>
        <v>0</v>
      </c>
      <c r="BA505" s="13">
        <f t="shared" si="1047"/>
        <v>0</v>
      </c>
      <c r="BB505" s="13">
        <f t="shared" si="1048"/>
        <v>0</v>
      </c>
      <c r="BC505" s="13">
        <f t="shared" si="1049"/>
        <v>0</v>
      </c>
      <c r="BD505" s="13">
        <f t="shared" si="1050"/>
        <v>0</v>
      </c>
      <c r="BE505" s="13">
        <f t="shared" si="1051"/>
        <v>0</v>
      </c>
      <c r="BF505" s="13">
        <f t="shared" si="1052"/>
        <v>0</v>
      </c>
      <c r="BG505" s="13">
        <f t="shared" si="1053"/>
        <v>0</v>
      </c>
      <c r="BH505" s="13">
        <f t="shared" si="1054"/>
        <v>0</v>
      </c>
      <c r="BI505" s="13">
        <f t="shared" si="1055"/>
        <v>0</v>
      </c>
      <c r="BJ505" s="13">
        <f t="shared" si="1056"/>
        <v>0</v>
      </c>
      <c r="BK505" s="13">
        <f t="shared" si="1057"/>
        <v>0</v>
      </c>
      <c r="BL505" s="13">
        <f t="shared" si="1058"/>
        <v>0</v>
      </c>
      <c r="BM505" s="13">
        <f t="shared" si="1059"/>
        <v>0</v>
      </c>
      <c r="BN505" s="13">
        <f t="shared" si="1060"/>
        <v>0</v>
      </c>
      <c r="BO505" s="13">
        <f t="shared" si="1061"/>
        <v>0</v>
      </c>
      <c r="BP505" s="13">
        <f t="shared" si="1062"/>
        <v>0</v>
      </c>
      <c r="BQ505" s="13">
        <f t="shared" si="1063"/>
        <v>0</v>
      </c>
      <c r="BR505" s="13">
        <f t="shared" si="1064"/>
        <v>0</v>
      </c>
      <c r="BS505" s="13">
        <f t="shared" si="1065"/>
        <v>0</v>
      </c>
      <c r="BT505" s="13">
        <f t="shared" si="1066"/>
        <v>0</v>
      </c>
      <c r="BU505" s="13">
        <f t="shared" si="1067"/>
        <v>0</v>
      </c>
      <c r="BV505" s="13">
        <f t="shared" si="1068"/>
        <v>0</v>
      </c>
      <c r="BW505" s="13">
        <f t="shared" si="1069"/>
        <v>0</v>
      </c>
      <c r="BX505" s="13">
        <f t="shared" si="1070"/>
        <v>0</v>
      </c>
      <c r="BY505" s="13">
        <f t="shared" si="1071"/>
        <v>0</v>
      </c>
      <c r="BZ505" s="13">
        <f t="shared" si="1072"/>
        <v>0</v>
      </c>
      <c r="CA505" s="13">
        <f t="shared" si="1073"/>
        <v>0</v>
      </c>
      <c r="CB505" s="13">
        <f t="shared" si="1074"/>
        <v>0</v>
      </c>
      <c r="CC505" s="13">
        <f t="shared" si="1075"/>
        <v>0</v>
      </c>
      <c r="CD505" s="13">
        <f t="shared" si="1076"/>
        <v>0</v>
      </c>
      <c r="CE505" s="13">
        <f t="shared" si="1077"/>
        <v>0</v>
      </c>
      <c r="CF505" s="13">
        <f t="shared" si="1078"/>
        <v>0</v>
      </c>
      <c r="CG505" s="13">
        <f t="shared" si="1079"/>
        <v>0</v>
      </c>
      <c r="CH505" s="13">
        <f t="shared" si="1080"/>
        <v>0</v>
      </c>
      <c r="CI505" s="13">
        <f t="shared" si="1081"/>
        <v>0</v>
      </c>
      <c r="CJ505" s="13">
        <f t="shared" si="1082"/>
        <v>0</v>
      </c>
      <c r="CK505" s="13">
        <f t="shared" si="1083"/>
        <v>0</v>
      </c>
      <c r="CL505" s="13">
        <f t="shared" si="1084"/>
        <v>0</v>
      </c>
      <c r="CM505" s="13">
        <f t="shared" si="1085"/>
        <v>0</v>
      </c>
      <c r="CN505" s="13">
        <f t="shared" si="1086"/>
        <v>0</v>
      </c>
      <c r="CO505" s="13">
        <f t="shared" si="1087"/>
        <v>0</v>
      </c>
      <c r="CP505" s="13">
        <f t="shared" si="1088"/>
        <v>0</v>
      </c>
      <c r="CQ505" s="13">
        <f t="shared" si="1089"/>
        <v>0</v>
      </c>
      <c r="CR505" s="13">
        <f t="shared" si="1090"/>
        <v>0</v>
      </c>
      <c r="CS505" s="13">
        <f t="shared" si="1091"/>
        <v>0</v>
      </c>
      <c r="CT505" s="13">
        <f t="shared" si="1092"/>
        <v>0</v>
      </c>
      <c r="CU505" s="13">
        <f t="shared" si="1093"/>
        <v>0</v>
      </c>
      <c r="CV505" s="13">
        <f t="shared" si="1094"/>
        <v>0</v>
      </c>
      <c r="CW505" s="13">
        <f t="shared" si="1095"/>
        <v>0</v>
      </c>
      <c r="CX505" s="13">
        <f t="shared" si="1096"/>
        <v>0</v>
      </c>
      <c r="CY505" s="13">
        <f t="shared" si="1097"/>
        <v>0</v>
      </c>
      <c r="CZ505" s="13">
        <f t="shared" si="1098"/>
        <v>0</v>
      </c>
      <c r="DA505" s="13">
        <f t="shared" si="1099"/>
        <v>0</v>
      </c>
      <c r="GH505" s="30">
        <f t="shared" si="1100"/>
        <v>1</v>
      </c>
    </row>
    <row r="506" spans="1:190">
      <c r="A506" s="2">
        <f>'database including 834 studies'!A506</f>
        <v>505</v>
      </c>
      <c r="B506" s="2">
        <f>'database including 834 studies'!J506</f>
        <v>1</v>
      </c>
      <c r="C506" s="2">
        <f>'database including 834 studies'!K506</f>
        <v>0</v>
      </c>
      <c r="D506" s="2">
        <f>'database including 834 studies'!L506</f>
        <v>0</v>
      </c>
      <c r="E506" s="2">
        <f>'database including 834 studies'!M506</f>
        <v>0</v>
      </c>
      <c r="F506" s="2">
        <f>'database including 834 studies'!N506</f>
        <v>0</v>
      </c>
      <c r="G506" s="2">
        <f>'database including 834 studies'!O506</f>
        <v>0</v>
      </c>
      <c r="H506" s="2">
        <f>'database including 834 studies'!P506</f>
        <v>0</v>
      </c>
      <c r="I506" s="2">
        <f>'database including 834 studies'!Q506</f>
        <v>0</v>
      </c>
      <c r="J506" s="2">
        <f>'database including 834 studies'!R506</f>
        <v>2022</v>
      </c>
      <c r="V506" s="13">
        <f t="shared" si="1016"/>
        <v>0</v>
      </c>
      <c r="W506" s="13">
        <f t="shared" si="1017"/>
        <v>0</v>
      </c>
      <c r="X506" s="13">
        <f t="shared" si="1018"/>
        <v>0</v>
      </c>
      <c r="Y506" s="13">
        <f t="shared" si="1019"/>
        <v>0</v>
      </c>
      <c r="Z506" s="13">
        <f t="shared" si="1020"/>
        <v>0</v>
      </c>
      <c r="AA506" s="13">
        <f t="shared" si="1021"/>
        <v>0</v>
      </c>
      <c r="AB506" s="13">
        <f t="shared" si="1022"/>
        <v>0</v>
      </c>
      <c r="AC506" s="13">
        <f t="shared" si="1023"/>
        <v>0</v>
      </c>
      <c r="AD506" s="13">
        <f t="shared" si="1024"/>
        <v>0</v>
      </c>
      <c r="AE506" s="13">
        <f t="shared" si="1025"/>
        <v>0</v>
      </c>
      <c r="AF506" s="13">
        <f t="shared" si="1026"/>
        <v>0</v>
      </c>
      <c r="AG506" s="13">
        <f t="shared" si="1027"/>
        <v>1</v>
      </c>
      <c r="AH506" s="13">
        <f t="shared" si="1028"/>
        <v>0</v>
      </c>
      <c r="AI506" s="13">
        <f t="shared" si="1029"/>
        <v>0</v>
      </c>
      <c r="AJ506" s="13">
        <f t="shared" si="1030"/>
        <v>0</v>
      </c>
      <c r="AK506" s="13">
        <f t="shared" si="1031"/>
        <v>0</v>
      </c>
      <c r="AL506" s="13">
        <f t="shared" si="1032"/>
        <v>0</v>
      </c>
      <c r="AM506" s="13">
        <f t="shared" si="1033"/>
        <v>0</v>
      </c>
      <c r="AN506" s="13">
        <f t="shared" si="1034"/>
        <v>0</v>
      </c>
      <c r="AO506" s="13">
        <f t="shared" si="1035"/>
        <v>0</v>
      </c>
      <c r="AP506" s="13">
        <f t="shared" si="1036"/>
        <v>0</v>
      </c>
      <c r="AQ506" s="13">
        <f t="shared" si="1037"/>
        <v>0</v>
      </c>
      <c r="AR506" s="13">
        <f t="shared" si="1038"/>
        <v>0</v>
      </c>
      <c r="AS506" s="13">
        <f t="shared" si="1039"/>
        <v>0</v>
      </c>
      <c r="AT506" s="13">
        <f t="shared" si="1040"/>
        <v>0</v>
      </c>
      <c r="AU506" s="13">
        <f t="shared" si="1041"/>
        <v>0</v>
      </c>
      <c r="AV506" s="13">
        <f t="shared" si="1042"/>
        <v>0</v>
      </c>
      <c r="AW506" s="13">
        <f t="shared" si="1043"/>
        <v>0</v>
      </c>
      <c r="AX506" s="13">
        <f t="shared" si="1044"/>
        <v>0</v>
      </c>
      <c r="AY506" s="13">
        <f t="shared" si="1045"/>
        <v>0</v>
      </c>
      <c r="AZ506" s="13">
        <f t="shared" si="1046"/>
        <v>0</v>
      </c>
      <c r="BA506" s="13">
        <f t="shared" si="1047"/>
        <v>0</v>
      </c>
      <c r="BB506" s="13">
        <f t="shared" si="1048"/>
        <v>0</v>
      </c>
      <c r="BC506" s="13">
        <f t="shared" si="1049"/>
        <v>0</v>
      </c>
      <c r="BD506" s="13">
        <f t="shared" si="1050"/>
        <v>0</v>
      </c>
      <c r="BE506" s="13">
        <f t="shared" si="1051"/>
        <v>0</v>
      </c>
      <c r="BF506" s="13">
        <f t="shared" si="1052"/>
        <v>0</v>
      </c>
      <c r="BG506" s="13">
        <f t="shared" si="1053"/>
        <v>0</v>
      </c>
      <c r="BH506" s="13">
        <f t="shared" si="1054"/>
        <v>0</v>
      </c>
      <c r="BI506" s="13">
        <f t="shared" si="1055"/>
        <v>0</v>
      </c>
      <c r="BJ506" s="13">
        <f t="shared" si="1056"/>
        <v>0</v>
      </c>
      <c r="BK506" s="13">
        <f t="shared" si="1057"/>
        <v>0</v>
      </c>
      <c r="BL506" s="13">
        <f t="shared" si="1058"/>
        <v>0</v>
      </c>
      <c r="BM506" s="13">
        <f t="shared" si="1059"/>
        <v>0</v>
      </c>
      <c r="BN506" s="13">
        <f t="shared" si="1060"/>
        <v>0</v>
      </c>
      <c r="BO506" s="13">
        <f t="shared" si="1061"/>
        <v>0</v>
      </c>
      <c r="BP506" s="13">
        <f t="shared" si="1062"/>
        <v>0</v>
      </c>
      <c r="BQ506" s="13">
        <f t="shared" si="1063"/>
        <v>0</v>
      </c>
      <c r="BR506" s="13">
        <f t="shared" si="1064"/>
        <v>0</v>
      </c>
      <c r="BS506" s="13">
        <f t="shared" si="1065"/>
        <v>0</v>
      </c>
      <c r="BT506" s="13">
        <f t="shared" si="1066"/>
        <v>0</v>
      </c>
      <c r="BU506" s="13">
        <f t="shared" si="1067"/>
        <v>0</v>
      </c>
      <c r="BV506" s="13">
        <f t="shared" si="1068"/>
        <v>0</v>
      </c>
      <c r="BW506" s="13">
        <f t="shared" si="1069"/>
        <v>0</v>
      </c>
      <c r="BX506" s="13">
        <f t="shared" si="1070"/>
        <v>0</v>
      </c>
      <c r="BY506" s="13">
        <f t="shared" si="1071"/>
        <v>0</v>
      </c>
      <c r="BZ506" s="13">
        <f t="shared" si="1072"/>
        <v>0</v>
      </c>
      <c r="CA506" s="13">
        <f t="shared" si="1073"/>
        <v>0</v>
      </c>
      <c r="CB506" s="13">
        <f t="shared" si="1074"/>
        <v>0</v>
      </c>
      <c r="CC506" s="13">
        <f t="shared" si="1075"/>
        <v>0</v>
      </c>
      <c r="CD506" s="13">
        <f t="shared" si="1076"/>
        <v>0</v>
      </c>
      <c r="CE506" s="13">
        <f t="shared" si="1077"/>
        <v>0</v>
      </c>
      <c r="CF506" s="13">
        <f t="shared" si="1078"/>
        <v>0</v>
      </c>
      <c r="CG506" s="13">
        <f t="shared" si="1079"/>
        <v>0</v>
      </c>
      <c r="CH506" s="13">
        <f t="shared" si="1080"/>
        <v>0</v>
      </c>
      <c r="CI506" s="13">
        <f t="shared" si="1081"/>
        <v>0</v>
      </c>
      <c r="CJ506" s="13">
        <f t="shared" si="1082"/>
        <v>0</v>
      </c>
      <c r="CK506" s="13">
        <f t="shared" si="1083"/>
        <v>0</v>
      </c>
      <c r="CL506" s="13">
        <f t="shared" si="1084"/>
        <v>0</v>
      </c>
      <c r="CM506" s="13">
        <f t="shared" si="1085"/>
        <v>0</v>
      </c>
      <c r="CN506" s="13">
        <f t="shared" si="1086"/>
        <v>0</v>
      </c>
      <c r="CO506" s="13">
        <f t="shared" si="1087"/>
        <v>0</v>
      </c>
      <c r="CP506" s="13">
        <f t="shared" si="1088"/>
        <v>0</v>
      </c>
      <c r="CQ506" s="13">
        <f t="shared" si="1089"/>
        <v>0</v>
      </c>
      <c r="CR506" s="13">
        <f t="shared" si="1090"/>
        <v>0</v>
      </c>
      <c r="CS506" s="13">
        <f t="shared" si="1091"/>
        <v>0</v>
      </c>
      <c r="CT506" s="13">
        <f t="shared" si="1092"/>
        <v>0</v>
      </c>
      <c r="CU506" s="13">
        <f t="shared" si="1093"/>
        <v>0</v>
      </c>
      <c r="CV506" s="13">
        <f t="shared" si="1094"/>
        <v>0</v>
      </c>
      <c r="CW506" s="13">
        <f t="shared" si="1095"/>
        <v>0</v>
      </c>
      <c r="CX506" s="13">
        <f t="shared" si="1096"/>
        <v>0</v>
      </c>
      <c r="CY506" s="13">
        <f t="shared" si="1097"/>
        <v>0</v>
      </c>
      <c r="CZ506" s="13">
        <f t="shared" si="1098"/>
        <v>0</v>
      </c>
      <c r="DA506" s="13">
        <f t="shared" si="1099"/>
        <v>0</v>
      </c>
      <c r="GH506" s="30">
        <f t="shared" si="1100"/>
        <v>1</v>
      </c>
    </row>
    <row r="507" spans="1:190">
      <c r="A507" s="2">
        <f>'database including 834 studies'!A507</f>
        <v>506</v>
      </c>
      <c r="B507" s="2">
        <f>'database including 834 studies'!J507</f>
        <v>1</v>
      </c>
      <c r="C507" s="2">
        <f>'database including 834 studies'!K507</f>
        <v>0</v>
      </c>
      <c r="D507" s="2">
        <f>'database including 834 studies'!L507</f>
        <v>0</v>
      </c>
      <c r="E507" s="2">
        <f>'database including 834 studies'!M507</f>
        <v>0</v>
      </c>
      <c r="F507" s="2">
        <f>'database including 834 studies'!N507</f>
        <v>0</v>
      </c>
      <c r="G507" s="2">
        <f>'database including 834 studies'!O507</f>
        <v>0</v>
      </c>
      <c r="H507" s="2">
        <f>'database including 834 studies'!P507</f>
        <v>0</v>
      </c>
      <c r="I507" s="2">
        <f>'database including 834 studies'!Q507</f>
        <v>0</v>
      </c>
      <c r="J507" s="2">
        <f>'database including 834 studies'!R507</f>
        <v>2018</v>
      </c>
      <c r="V507" s="13">
        <f t="shared" si="1016"/>
        <v>0</v>
      </c>
      <c r="W507" s="13">
        <f t="shared" si="1017"/>
        <v>0</v>
      </c>
      <c r="X507" s="13">
        <f t="shared" si="1018"/>
        <v>0</v>
      </c>
      <c r="Y507" s="13">
        <f t="shared" si="1019"/>
        <v>0</v>
      </c>
      <c r="Z507" s="13">
        <f t="shared" si="1020"/>
        <v>0</v>
      </c>
      <c r="AA507" s="13">
        <f t="shared" si="1021"/>
        <v>0</v>
      </c>
      <c r="AB507" s="13">
        <f t="shared" si="1022"/>
        <v>0</v>
      </c>
      <c r="AC507" s="13">
        <f t="shared" si="1023"/>
        <v>1</v>
      </c>
      <c r="AD507" s="13">
        <f t="shared" si="1024"/>
        <v>0</v>
      </c>
      <c r="AE507" s="13">
        <f t="shared" si="1025"/>
        <v>0</v>
      </c>
      <c r="AF507" s="13">
        <f t="shared" si="1026"/>
        <v>0</v>
      </c>
      <c r="AG507" s="13">
        <f t="shared" si="1027"/>
        <v>0</v>
      </c>
      <c r="AH507" s="13">
        <f t="shared" si="1028"/>
        <v>0</v>
      </c>
      <c r="AI507" s="13">
        <f t="shared" si="1029"/>
        <v>0</v>
      </c>
      <c r="AJ507" s="13">
        <f t="shared" si="1030"/>
        <v>0</v>
      </c>
      <c r="AK507" s="13">
        <f t="shared" si="1031"/>
        <v>0</v>
      </c>
      <c r="AL507" s="13">
        <f t="shared" si="1032"/>
        <v>0</v>
      </c>
      <c r="AM507" s="13">
        <f t="shared" si="1033"/>
        <v>0</v>
      </c>
      <c r="AN507" s="13">
        <f t="shared" si="1034"/>
        <v>0</v>
      </c>
      <c r="AO507" s="13">
        <f t="shared" si="1035"/>
        <v>0</v>
      </c>
      <c r="AP507" s="13">
        <f t="shared" si="1036"/>
        <v>0</v>
      </c>
      <c r="AQ507" s="13">
        <f t="shared" si="1037"/>
        <v>0</v>
      </c>
      <c r="AR507" s="13">
        <f t="shared" si="1038"/>
        <v>0</v>
      </c>
      <c r="AS507" s="13">
        <f t="shared" si="1039"/>
        <v>0</v>
      </c>
      <c r="AT507" s="13">
        <f t="shared" si="1040"/>
        <v>0</v>
      </c>
      <c r="AU507" s="13">
        <f t="shared" si="1041"/>
        <v>0</v>
      </c>
      <c r="AV507" s="13">
        <f t="shared" si="1042"/>
        <v>0</v>
      </c>
      <c r="AW507" s="13">
        <f t="shared" si="1043"/>
        <v>0</v>
      </c>
      <c r="AX507" s="13">
        <f t="shared" si="1044"/>
        <v>0</v>
      </c>
      <c r="AY507" s="13">
        <f t="shared" si="1045"/>
        <v>0</v>
      </c>
      <c r="AZ507" s="13">
        <f t="shared" si="1046"/>
        <v>0</v>
      </c>
      <c r="BA507" s="13">
        <f t="shared" si="1047"/>
        <v>0</v>
      </c>
      <c r="BB507" s="13">
        <f t="shared" si="1048"/>
        <v>0</v>
      </c>
      <c r="BC507" s="13">
        <f t="shared" si="1049"/>
        <v>0</v>
      </c>
      <c r="BD507" s="13">
        <f t="shared" si="1050"/>
        <v>0</v>
      </c>
      <c r="BE507" s="13">
        <f t="shared" si="1051"/>
        <v>0</v>
      </c>
      <c r="BF507" s="13">
        <f t="shared" si="1052"/>
        <v>0</v>
      </c>
      <c r="BG507" s="13">
        <f t="shared" si="1053"/>
        <v>0</v>
      </c>
      <c r="BH507" s="13">
        <f t="shared" si="1054"/>
        <v>0</v>
      </c>
      <c r="BI507" s="13">
        <f t="shared" si="1055"/>
        <v>0</v>
      </c>
      <c r="BJ507" s="13">
        <f t="shared" si="1056"/>
        <v>0</v>
      </c>
      <c r="BK507" s="13">
        <f t="shared" si="1057"/>
        <v>0</v>
      </c>
      <c r="BL507" s="13">
        <f t="shared" si="1058"/>
        <v>0</v>
      </c>
      <c r="BM507" s="13">
        <f t="shared" si="1059"/>
        <v>0</v>
      </c>
      <c r="BN507" s="13">
        <f t="shared" si="1060"/>
        <v>0</v>
      </c>
      <c r="BO507" s="13">
        <f t="shared" si="1061"/>
        <v>0</v>
      </c>
      <c r="BP507" s="13">
        <f t="shared" si="1062"/>
        <v>0</v>
      </c>
      <c r="BQ507" s="13">
        <f t="shared" si="1063"/>
        <v>0</v>
      </c>
      <c r="BR507" s="13">
        <f t="shared" si="1064"/>
        <v>0</v>
      </c>
      <c r="BS507" s="13">
        <f t="shared" si="1065"/>
        <v>0</v>
      </c>
      <c r="BT507" s="13">
        <f t="shared" si="1066"/>
        <v>0</v>
      </c>
      <c r="BU507" s="13">
        <f t="shared" si="1067"/>
        <v>0</v>
      </c>
      <c r="BV507" s="13">
        <f t="shared" si="1068"/>
        <v>0</v>
      </c>
      <c r="BW507" s="13">
        <f t="shared" si="1069"/>
        <v>0</v>
      </c>
      <c r="BX507" s="13">
        <f t="shared" si="1070"/>
        <v>0</v>
      </c>
      <c r="BY507" s="13">
        <f t="shared" si="1071"/>
        <v>0</v>
      </c>
      <c r="BZ507" s="13">
        <f t="shared" si="1072"/>
        <v>0</v>
      </c>
      <c r="CA507" s="13">
        <f t="shared" si="1073"/>
        <v>0</v>
      </c>
      <c r="CB507" s="13">
        <f t="shared" si="1074"/>
        <v>0</v>
      </c>
      <c r="CC507" s="13">
        <f t="shared" si="1075"/>
        <v>0</v>
      </c>
      <c r="CD507" s="13">
        <f t="shared" si="1076"/>
        <v>0</v>
      </c>
      <c r="CE507" s="13">
        <f t="shared" si="1077"/>
        <v>0</v>
      </c>
      <c r="CF507" s="13">
        <f t="shared" si="1078"/>
        <v>0</v>
      </c>
      <c r="CG507" s="13">
        <f t="shared" si="1079"/>
        <v>0</v>
      </c>
      <c r="CH507" s="13">
        <f t="shared" si="1080"/>
        <v>0</v>
      </c>
      <c r="CI507" s="13">
        <f t="shared" si="1081"/>
        <v>0</v>
      </c>
      <c r="CJ507" s="13">
        <f t="shared" si="1082"/>
        <v>0</v>
      </c>
      <c r="CK507" s="13">
        <f t="shared" si="1083"/>
        <v>0</v>
      </c>
      <c r="CL507" s="13">
        <f t="shared" si="1084"/>
        <v>0</v>
      </c>
      <c r="CM507" s="13">
        <f t="shared" si="1085"/>
        <v>0</v>
      </c>
      <c r="CN507" s="13">
        <f t="shared" si="1086"/>
        <v>0</v>
      </c>
      <c r="CO507" s="13">
        <f t="shared" si="1087"/>
        <v>0</v>
      </c>
      <c r="CP507" s="13">
        <f t="shared" si="1088"/>
        <v>0</v>
      </c>
      <c r="CQ507" s="13">
        <f t="shared" si="1089"/>
        <v>0</v>
      </c>
      <c r="CR507" s="13">
        <f t="shared" si="1090"/>
        <v>0</v>
      </c>
      <c r="CS507" s="13">
        <f t="shared" si="1091"/>
        <v>0</v>
      </c>
      <c r="CT507" s="13">
        <f t="shared" si="1092"/>
        <v>0</v>
      </c>
      <c r="CU507" s="13">
        <f t="shared" si="1093"/>
        <v>0</v>
      </c>
      <c r="CV507" s="13">
        <f t="shared" si="1094"/>
        <v>0</v>
      </c>
      <c r="CW507" s="13">
        <f t="shared" si="1095"/>
        <v>0</v>
      </c>
      <c r="CX507" s="13">
        <f t="shared" si="1096"/>
        <v>0</v>
      </c>
      <c r="CY507" s="13">
        <f t="shared" si="1097"/>
        <v>0</v>
      </c>
      <c r="CZ507" s="13">
        <f t="shared" si="1098"/>
        <v>0</v>
      </c>
      <c r="DA507" s="13">
        <f t="shared" si="1099"/>
        <v>0</v>
      </c>
      <c r="GH507" s="30">
        <f t="shared" si="1100"/>
        <v>1</v>
      </c>
    </row>
    <row r="508" spans="1:190">
      <c r="A508" s="2">
        <f>'database including 834 studies'!A508</f>
        <v>507</v>
      </c>
      <c r="B508" s="2">
        <f>'database including 834 studies'!J508</f>
        <v>1</v>
      </c>
      <c r="C508" s="2">
        <f>'database including 834 studies'!K508</f>
        <v>0</v>
      </c>
      <c r="D508" s="2">
        <f>'database including 834 studies'!L508</f>
        <v>0</v>
      </c>
      <c r="E508" s="2">
        <f>'database including 834 studies'!M508</f>
        <v>0</v>
      </c>
      <c r="F508" s="2">
        <f>'database including 834 studies'!N508</f>
        <v>0</v>
      </c>
      <c r="G508" s="2">
        <f>'database including 834 studies'!O508</f>
        <v>0</v>
      </c>
      <c r="H508" s="2">
        <f>'database including 834 studies'!P508</f>
        <v>0</v>
      </c>
      <c r="I508" s="2">
        <f>'database including 834 studies'!Q508</f>
        <v>0</v>
      </c>
      <c r="J508" s="2">
        <f>'database including 834 studies'!R508</f>
        <v>2021</v>
      </c>
      <c r="V508" s="13">
        <f t="shared" si="1016"/>
        <v>0</v>
      </c>
      <c r="W508" s="13">
        <f t="shared" si="1017"/>
        <v>0</v>
      </c>
      <c r="X508" s="13">
        <f t="shared" si="1018"/>
        <v>0</v>
      </c>
      <c r="Y508" s="13">
        <f t="shared" si="1019"/>
        <v>0</v>
      </c>
      <c r="Z508" s="13">
        <f t="shared" si="1020"/>
        <v>0</v>
      </c>
      <c r="AA508" s="13">
        <f t="shared" si="1021"/>
        <v>0</v>
      </c>
      <c r="AB508" s="13">
        <f t="shared" si="1022"/>
        <v>0</v>
      </c>
      <c r="AC508" s="13">
        <f t="shared" si="1023"/>
        <v>0</v>
      </c>
      <c r="AD508" s="13">
        <f t="shared" si="1024"/>
        <v>0</v>
      </c>
      <c r="AE508" s="13">
        <f t="shared" si="1025"/>
        <v>0</v>
      </c>
      <c r="AF508" s="13">
        <f t="shared" si="1026"/>
        <v>1</v>
      </c>
      <c r="AG508" s="13">
        <f t="shared" si="1027"/>
        <v>0</v>
      </c>
      <c r="AH508" s="13">
        <f t="shared" si="1028"/>
        <v>0</v>
      </c>
      <c r="AI508" s="13">
        <f t="shared" si="1029"/>
        <v>0</v>
      </c>
      <c r="AJ508" s="13">
        <f t="shared" si="1030"/>
        <v>0</v>
      </c>
      <c r="AK508" s="13">
        <f t="shared" si="1031"/>
        <v>0</v>
      </c>
      <c r="AL508" s="13">
        <f t="shared" si="1032"/>
        <v>0</v>
      </c>
      <c r="AM508" s="13">
        <f t="shared" si="1033"/>
        <v>0</v>
      </c>
      <c r="AN508" s="13">
        <f t="shared" si="1034"/>
        <v>0</v>
      </c>
      <c r="AO508" s="13">
        <f t="shared" si="1035"/>
        <v>0</v>
      </c>
      <c r="AP508" s="13">
        <f t="shared" si="1036"/>
        <v>0</v>
      </c>
      <c r="AQ508" s="13">
        <f t="shared" si="1037"/>
        <v>0</v>
      </c>
      <c r="AR508" s="13">
        <f t="shared" si="1038"/>
        <v>0</v>
      </c>
      <c r="AS508" s="13">
        <f t="shared" si="1039"/>
        <v>0</v>
      </c>
      <c r="AT508" s="13">
        <f t="shared" si="1040"/>
        <v>0</v>
      </c>
      <c r="AU508" s="13">
        <f t="shared" si="1041"/>
        <v>0</v>
      </c>
      <c r="AV508" s="13">
        <f t="shared" si="1042"/>
        <v>0</v>
      </c>
      <c r="AW508" s="13">
        <f t="shared" si="1043"/>
        <v>0</v>
      </c>
      <c r="AX508" s="13">
        <f t="shared" si="1044"/>
        <v>0</v>
      </c>
      <c r="AY508" s="13">
        <f t="shared" si="1045"/>
        <v>0</v>
      </c>
      <c r="AZ508" s="13">
        <f t="shared" si="1046"/>
        <v>0</v>
      </c>
      <c r="BA508" s="13">
        <f t="shared" si="1047"/>
        <v>0</v>
      </c>
      <c r="BB508" s="13">
        <f t="shared" si="1048"/>
        <v>0</v>
      </c>
      <c r="BC508" s="13">
        <f t="shared" si="1049"/>
        <v>0</v>
      </c>
      <c r="BD508" s="13">
        <f t="shared" si="1050"/>
        <v>0</v>
      </c>
      <c r="BE508" s="13">
        <f t="shared" si="1051"/>
        <v>0</v>
      </c>
      <c r="BF508" s="13">
        <f t="shared" si="1052"/>
        <v>0</v>
      </c>
      <c r="BG508" s="13">
        <f t="shared" si="1053"/>
        <v>0</v>
      </c>
      <c r="BH508" s="13">
        <f t="shared" si="1054"/>
        <v>0</v>
      </c>
      <c r="BI508" s="13">
        <f t="shared" si="1055"/>
        <v>0</v>
      </c>
      <c r="BJ508" s="13">
        <f t="shared" si="1056"/>
        <v>0</v>
      </c>
      <c r="BK508" s="13">
        <f t="shared" si="1057"/>
        <v>0</v>
      </c>
      <c r="BL508" s="13">
        <f t="shared" si="1058"/>
        <v>0</v>
      </c>
      <c r="BM508" s="13">
        <f t="shared" si="1059"/>
        <v>0</v>
      </c>
      <c r="BN508" s="13">
        <f t="shared" si="1060"/>
        <v>0</v>
      </c>
      <c r="BO508" s="13">
        <f t="shared" si="1061"/>
        <v>0</v>
      </c>
      <c r="BP508" s="13">
        <f t="shared" si="1062"/>
        <v>0</v>
      </c>
      <c r="BQ508" s="13">
        <f t="shared" si="1063"/>
        <v>0</v>
      </c>
      <c r="BR508" s="13">
        <f t="shared" si="1064"/>
        <v>0</v>
      </c>
      <c r="BS508" s="13">
        <f t="shared" si="1065"/>
        <v>0</v>
      </c>
      <c r="BT508" s="13">
        <f t="shared" si="1066"/>
        <v>0</v>
      </c>
      <c r="BU508" s="13">
        <f t="shared" si="1067"/>
        <v>0</v>
      </c>
      <c r="BV508" s="13">
        <f t="shared" si="1068"/>
        <v>0</v>
      </c>
      <c r="BW508" s="13">
        <f t="shared" si="1069"/>
        <v>0</v>
      </c>
      <c r="BX508" s="13">
        <f t="shared" si="1070"/>
        <v>0</v>
      </c>
      <c r="BY508" s="13">
        <f t="shared" si="1071"/>
        <v>0</v>
      </c>
      <c r="BZ508" s="13">
        <f t="shared" si="1072"/>
        <v>0</v>
      </c>
      <c r="CA508" s="13">
        <f t="shared" si="1073"/>
        <v>0</v>
      </c>
      <c r="CB508" s="13">
        <f t="shared" si="1074"/>
        <v>0</v>
      </c>
      <c r="CC508" s="13">
        <f t="shared" si="1075"/>
        <v>0</v>
      </c>
      <c r="CD508" s="13">
        <f t="shared" si="1076"/>
        <v>0</v>
      </c>
      <c r="CE508" s="13">
        <f t="shared" si="1077"/>
        <v>0</v>
      </c>
      <c r="CF508" s="13">
        <f t="shared" si="1078"/>
        <v>0</v>
      </c>
      <c r="CG508" s="13">
        <f t="shared" si="1079"/>
        <v>0</v>
      </c>
      <c r="CH508" s="13">
        <f t="shared" si="1080"/>
        <v>0</v>
      </c>
      <c r="CI508" s="13">
        <f t="shared" si="1081"/>
        <v>0</v>
      </c>
      <c r="CJ508" s="13">
        <f t="shared" si="1082"/>
        <v>0</v>
      </c>
      <c r="CK508" s="13">
        <f t="shared" si="1083"/>
        <v>0</v>
      </c>
      <c r="CL508" s="13">
        <f t="shared" si="1084"/>
        <v>0</v>
      </c>
      <c r="CM508" s="13">
        <f t="shared" si="1085"/>
        <v>0</v>
      </c>
      <c r="CN508" s="13">
        <f t="shared" si="1086"/>
        <v>0</v>
      </c>
      <c r="CO508" s="13">
        <f t="shared" si="1087"/>
        <v>0</v>
      </c>
      <c r="CP508" s="13">
        <f t="shared" si="1088"/>
        <v>0</v>
      </c>
      <c r="CQ508" s="13">
        <f t="shared" si="1089"/>
        <v>0</v>
      </c>
      <c r="CR508" s="13">
        <f t="shared" si="1090"/>
        <v>0</v>
      </c>
      <c r="CS508" s="13">
        <f t="shared" si="1091"/>
        <v>0</v>
      </c>
      <c r="CT508" s="13">
        <f t="shared" si="1092"/>
        <v>0</v>
      </c>
      <c r="CU508" s="13">
        <f t="shared" si="1093"/>
        <v>0</v>
      </c>
      <c r="CV508" s="13">
        <f t="shared" si="1094"/>
        <v>0</v>
      </c>
      <c r="CW508" s="13">
        <f t="shared" si="1095"/>
        <v>0</v>
      </c>
      <c r="CX508" s="13">
        <f t="shared" si="1096"/>
        <v>0</v>
      </c>
      <c r="CY508" s="13">
        <f t="shared" si="1097"/>
        <v>0</v>
      </c>
      <c r="CZ508" s="13">
        <f t="shared" si="1098"/>
        <v>0</v>
      </c>
      <c r="DA508" s="13">
        <f t="shared" si="1099"/>
        <v>0</v>
      </c>
      <c r="GH508" s="30">
        <f t="shared" si="1100"/>
        <v>1</v>
      </c>
    </row>
    <row r="509" spans="1:190">
      <c r="A509" s="2">
        <f>'database including 834 studies'!A509</f>
        <v>508</v>
      </c>
      <c r="B509" s="2">
        <f>'database including 834 studies'!J509</f>
        <v>1</v>
      </c>
      <c r="C509" s="2">
        <f>'database including 834 studies'!K509</f>
        <v>0</v>
      </c>
      <c r="D509" s="2">
        <f>'database including 834 studies'!L509</f>
        <v>0</v>
      </c>
      <c r="E509" s="2">
        <f>'database including 834 studies'!M509</f>
        <v>0</v>
      </c>
      <c r="F509" s="2">
        <f>'database including 834 studies'!N509</f>
        <v>0</v>
      </c>
      <c r="G509" s="2">
        <f>'database including 834 studies'!O509</f>
        <v>0</v>
      </c>
      <c r="H509" s="2">
        <f>'database including 834 studies'!P509</f>
        <v>0</v>
      </c>
      <c r="I509" s="2">
        <f>'database including 834 studies'!Q509</f>
        <v>0</v>
      </c>
      <c r="J509" s="2">
        <f>'database including 834 studies'!R509</f>
        <v>2020</v>
      </c>
      <c r="V509" s="13">
        <f t="shared" si="1016"/>
        <v>0</v>
      </c>
      <c r="W509" s="13">
        <f t="shared" si="1017"/>
        <v>0</v>
      </c>
      <c r="X509" s="13">
        <f t="shared" si="1018"/>
        <v>0</v>
      </c>
      <c r="Y509" s="13">
        <f t="shared" si="1019"/>
        <v>0</v>
      </c>
      <c r="Z509" s="13">
        <f t="shared" si="1020"/>
        <v>0</v>
      </c>
      <c r="AA509" s="13">
        <f t="shared" si="1021"/>
        <v>0</v>
      </c>
      <c r="AB509" s="13">
        <f t="shared" si="1022"/>
        <v>0</v>
      </c>
      <c r="AC509" s="13">
        <f t="shared" si="1023"/>
        <v>0</v>
      </c>
      <c r="AD509" s="13">
        <f t="shared" si="1024"/>
        <v>0</v>
      </c>
      <c r="AE509" s="13">
        <f t="shared" si="1025"/>
        <v>1</v>
      </c>
      <c r="AF509" s="13">
        <f t="shared" si="1026"/>
        <v>0</v>
      </c>
      <c r="AG509" s="13">
        <f t="shared" si="1027"/>
        <v>0</v>
      </c>
      <c r="AH509" s="13">
        <f t="shared" si="1028"/>
        <v>0</v>
      </c>
      <c r="AI509" s="13">
        <f t="shared" si="1029"/>
        <v>0</v>
      </c>
      <c r="AJ509" s="13">
        <f t="shared" si="1030"/>
        <v>0</v>
      </c>
      <c r="AK509" s="13">
        <f t="shared" si="1031"/>
        <v>0</v>
      </c>
      <c r="AL509" s="13">
        <f t="shared" si="1032"/>
        <v>0</v>
      </c>
      <c r="AM509" s="13">
        <f t="shared" si="1033"/>
        <v>0</v>
      </c>
      <c r="AN509" s="13">
        <f t="shared" si="1034"/>
        <v>0</v>
      </c>
      <c r="AO509" s="13">
        <f t="shared" si="1035"/>
        <v>0</v>
      </c>
      <c r="AP509" s="13">
        <f t="shared" si="1036"/>
        <v>0</v>
      </c>
      <c r="AQ509" s="13">
        <f t="shared" si="1037"/>
        <v>0</v>
      </c>
      <c r="AR509" s="13">
        <f t="shared" si="1038"/>
        <v>0</v>
      </c>
      <c r="AS509" s="13">
        <f t="shared" si="1039"/>
        <v>0</v>
      </c>
      <c r="AT509" s="13">
        <f t="shared" si="1040"/>
        <v>0</v>
      </c>
      <c r="AU509" s="13">
        <f t="shared" si="1041"/>
        <v>0</v>
      </c>
      <c r="AV509" s="13">
        <f t="shared" si="1042"/>
        <v>0</v>
      </c>
      <c r="AW509" s="13">
        <f t="shared" si="1043"/>
        <v>0</v>
      </c>
      <c r="AX509" s="13">
        <f t="shared" si="1044"/>
        <v>0</v>
      </c>
      <c r="AY509" s="13">
        <f t="shared" si="1045"/>
        <v>0</v>
      </c>
      <c r="AZ509" s="13">
        <f t="shared" si="1046"/>
        <v>0</v>
      </c>
      <c r="BA509" s="13">
        <f t="shared" si="1047"/>
        <v>0</v>
      </c>
      <c r="BB509" s="13">
        <f t="shared" si="1048"/>
        <v>0</v>
      </c>
      <c r="BC509" s="13">
        <f t="shared" si="1049"/>
        <v>0</v>
      </c>
      <c r="BD509" s="13">
        <f t="shared" si="1050"/>
        <v>0</v>
      </c>
      <c r="BE509" s="13">
        <f t="shared" si="1051"/>
        <v>0</v>
      </c>
      <c r="BF509" s="13">
        <f t="shared" si="1052"/>
        <v>0</v>
      </c>
      <c r="BG509" s="13">
        <f t="shared" si="1053"/>
        <v>0</v>
      </c>
      <c r="BH509" s="13">
        <f t="shared" si="1054"/>
        <v>0</v>
      </c>
      <c r="BI509" s="13">
        <f t="shared" si="1055"/>
        <v>0</v>
      </c>
      <c r="BJ509" s="13">
        <f t="shared" si="1056"/>
        <v>0</v>
      </c>
      <c r="BK509" s="13">
        <f t="shared" si="1057"/>
        <v>0</v>
      </c>
      <c r="BL509" s="13">
        <f t="shared" si="1058"/>
        <v>0</v>
      </c>
      <c r="BM509" s="13">
        <f t="shared" si="1059"/>
        <v>0</v>
      </c>
      <c r="BN509" s="13">
        <f t="shared" si="1060"/>
        <v>0</v>
      </c>
      <c r="BO509" s="13">
        <f t="shared" si="1061"/>
        <v>0</v>
      </c>
      <c r="BP509" s="13">
        <f t="shared" si="1062"/>
        <v>0</v>
      </c>
      <c r="BQ509" s="13">
        <f t="shared" si="1063"/>
        <v>0</v>
      </c>
      <c r="BR509" s="13">
        <f t="shared" si="1064"/>
        <v>0</v>
      </c>
      <c r="BS509" s="13">
        <f t="shared" si="1065"/>
        <v>0</v>
      </c>
      <c r="BT509" s="13">
        <f t="shared" si="1066"/>
        <v>0</v>
      </c>
      <c r="BU509" s="13">
        <f t="shared" si="1067"/>
        <v>0</v>
      </c>
      <c r="BV509" s="13">
        <f t="shared" si="1068"/>
        <v>0</v>
      </c>
      <c r="BW509" s="13">
        <f t="shared" si="1069"/>
        <v>0</v>
      </c>
      <c r="BX509" s="13">
        <f t="shared" si="1070"/>
        <v>0</v>
      </c>
      <c r="BY509" s="13">
        <f t="shared" si="1071"/>
        <v>0</v>
      </c>
      <c r="BZ509" s="13">
        <f t="shared" si="1072"/>
        <v>0</v>
      </c>
      <c r="CA509" s="13">
        <f t="shared" si="1073"/>
        <v>0</v>
      </c>
      <c r="CB509" s="13">
        <f t="shared" si="1074"/>
        <v>0</v>
      </c>
      <c r="CC509" s="13">
        <f t="shared" si="1075"/>
        <v>0</v>
      </c>
      <c r="CD509" s="13">
        <f t="shared" si="1076"/>
        <v>0</v>
      </c>
      <c r="CE509" s="13">
        <f t="shared" si="1077"/>
        <v>0</v>
      </c>
      <c r="CF509" s="13">
        <f t="shared" si="1078"/>
        <v>0</v>
      </c>
      <c r="CG509" s="13">
        <f t="shared" si="1079"/>
        <v>0</v>
      </c>
      <c r="CH509" s="13">
        <f t="shared" si="1080"/>
        <v>0</v>
      </c>
      <c r="CI509" s="13">
        <f t="shared" si="1081"/>
        <v>0</v>
      </c>
      <c r="CJ509" s="13">
        <f t="shared" si="1082"/>
        <v>0</v>
      </c>
      <c r="CK509" s="13">
        <f t="shared" si="1083"/>
        <v>0</v>
      </c>
      <c r="CL509" s="13">
        <f t="shared" si="1084"/>
        <v>0</v>
      </c>
      <c r="CM509" s="13">
        <f t="shared" si="1085"/>
        <v>0</v>
      </c>
      <c r="CN509" s="13">
        <f t="shared" si="1086"/>
        <v>0</v>
      </c>
      <c r="CO509" s="13">
        <f t="shared" si="1087"/>
        <v>0</v>
      </c>
      <c r="CP509" s="13">
        <f t="shared" si="1088"/>
        <v>0</v>
      </c>
      <c r="CQ509" s="13">
        <f t="shared" si="1089"/>
        <v>0</v>
      </c>
      <c r="CR509" s="13">
        <f t="shared" si="1090"/>
        <v>0</v>
      </c>
      <c r="CS509" s="13">
        <f t="shared" si="1091"/>
        <v>0</v>
      </c>
      <c r="CT509" s="13">
        <f t="shared" si="1092"/>
        <v>0</v>
      </c>
      <c r="CU509" s="13">
        <f t="shared" si="1093"/>
        <v>0</v>
      </c>
      <c r="CV509" s="13">
        <f t="shared" si="1094"/>
        <v>0</v>
      </c>
      <c r="CW509" s="13">
        <f t="shared" si="1095"/>
        <v>0</v>
      </c>
      <c r="CX509" s="13">
        <f t="shared" si="1096"/>
        <v>0</v>
      </c>
      <c r="CY509" s="13">
        <f t="shared" si="1097"/>
        <v>0</v>
      </c>
      <c r="CZ509" s="13">
        <f t="shared" si="1098"/>
        <v>0</v>
      </c>
      <c r="DA509" s="13">
        <f t="shared" si="1099"/>
        <v>0</v>
      </c>
      <c r="GH509" s="30">
        <f t="shared" si="1100"/>
        <v>1</v>
      </c>
    </row>
    <row r="510" spans="1:190">
      <c r="A510" s="2">
        <f>'database including 834 studies'!A510</f>
        <v>509</v>
      </c>
      <c r="B510" s="2">
        <f>'database including 834 studies'!J510</f>
        <v>1</v>
      </c>
      <c r="C510" s="2">
        <f>'database including 834 studies'!K510</f>
        <v>0</v>
      </c>
      <c r="D510" s="2">
        <f>'database including 834 studies'!L510</f>
        <v>0</v>
      </c>
      <c r="E510" s="2">
        <f>'database including 834 studies'!M510</f>
        <v>0</v>
      </c>
      <c r="F510" s="2">
        <f>'database including 834 studies'!N510</f>
        <v>0</v>
      </c>
      <c r="G510" s="2">
        <f>'database including 834 studies'!O510</f>
        <v>0</v>
      </c>
      <c r="H510" s="2">
        <f>'database including 834 studies'!P510</f>
        <v>0</v>
      </c>
      <c r="I510" s="2">
        <f>'database including 834 studies'!Q510</f>
        <v>0</v>
      </c>
      <c r="J510" s="2">
        <f>'database including 834 studies'!R510</f>
        <v>2020</v>
      </c>
      <c r="V510" s="13">
        <f t="shared" si="1016"/>
        <v>0</v>
      </c>
      <c r="W510" s="13">
        <f t="shared" si="1017"/>
        <v>0</v>
      </c>
      <c r="X510" s="13">
        <f t="shared" si="1018"/>
        <v>0</v>
      </c>
      <c r="Y510" s="13">
        <f t="shared" si="1019"/>
        <v>0</v>
      </c>
      <c r="Z510" s="13">
        <f t="shared" si="1020"/>
        <v>0</v>
      </c>
      <c r="AA510" s="13">
        <f t="shared" si="1021"/>
        <v>0</v>
      </c>
      <c r="AB510" s="13">
        <f t="shared" si="1022"/>
        <v>0</v>
      </c>
      <c r="AC510" s="13">
        <f t="shared" si="1023"/>
        <v>0</v>
      </c>
      <c r="AD510" s="13">
        <f t="shared" si="1024"/>
        <v>0</v>
      </c>
      <c r="AE510" s="13">
        <f t="shared" si="1025"/>
        <v>1</v>
      </c>
      <c r="AF510" s="13">
        <f t="shared" si="1026"/>
        <v>0</v>
      </c>
      <c r="AG510" s="13">
        <f t="shared" si="1027"/>
        <v>0</v>
      </c>
      <c r="AH510" s="13">
        <f t="shared" si="1028"/>
        <v>0</v>
      </c>
      <c r="AI510" s="13">
        <f t="shared" si="1029"/>
        <v>0</v>
      </c>
      <c r="AJ510" s="13">
        <f t="shared" si="1030"/>
        <v>0</v>
      </c>
      <c r="AK510" s="13">
        <f t="shared" si="1031"/>
        <v>0</v>
      </c>
      <c r="AL510" s="13">
        <f t="shared" si="1032"/>
        <v>0</v>
      </c>
      <c r="AM510" s="13">
        <f t="shared" si="1033"/>
        <v>0</v>
      </c>
      <c r="AN510" s="13">
        <f t="shared" si="1034"/>
        <v>0</v>
      </c>
      <c r="AO510" s="13">
        <f t="shared" si="1035"/>
        <v>0</v>
      </c>
      <c r="AP510" s="13">
        <f t="shared" si="1036"/>
        <v>0</v>
      </c>
      <c r="AQ510" s="13">
        <f t="shared" si="1037"/>
        <v>0</v>
      </c>
      <c r="AR510" s="13">
        <f t="shared" si="1038"/>
        <v>0</v>
      </c>
      <c r="AS510" s="13">
        <f t="shared" si="1039"/>
        <v>0</v>
      </c>
      <c r="AT510" s="13">
        <f t="shared" si="1040"/>
        <v>0</v>
      </c>
      <c r="AU510" s="13">
        <f t="shared" si="1041"/>
        <v>0</v>
      </c>
      <c r="AV510" s="13">
        <f t="shared" si="1042"/>
        <v>0</v>
      </c>
      <c r="AW510" s="13">
        <f t="shared" si="1043"/>
        <v>0</v>
      </c>
      <c r="AX510" s="13">
        <f t="shared" si="1044"/>
        <v>0</v>
      </c>
      <c r="AY510" s="13">
        <f t="shared" si="1045"/>
        <v>0</v>
      </c>
      <c r="AZ510" s="13">
        <f t="shared" si="1046"/>
        <v>0</v>
      </c>
      <c r="BA510" s="13">
        <f t="shared" si="1047"/>
        <v>0</v>
      </c>
      <c r="BB510" s="13">
        <f t="shared" si="1048"/>
        <v>0</v>
      </c>
      <c r="BC510" s="13">
        <f t="shared" si="1049"/>
        <v>0</v>
      </c>
      <c r="BD510" s="13">
        <f t="shared" si="1050"/>
        <v>0</v>
      </c>
      <c r="BE510" s="13">
        <f t="shared" si="1051"/>
        <v>0</v>
      </c>
      <c r="BF510" s="13">
        <f t="shared" si="1052"/>
        <v>0</v>
      </c>
      <c r="BG510" s="13">
        <f t="shared" si="1053"/>
        <v>0</v>
      </c>
      <c r="BH510" s="13">
        <f t="shared" si="1054"/>
        <v>0</v>
      </c>
      <c r="BI510" s="13">
        <f t="shared" si="1055"/>
        <v>0</v>
      </c>
      <c r="BJ510" s="13">
        <f t="shared" si="1056"/>
        <v>0</v>
      </c>
      <c r="BK510" s="13">
        <f t="shared" si="1057"/>
        <v>0</v>
      </c>
      <c r="BL510" s="13">
        <f t="shared" si="1058"/>
        <v>0</v>
      </c>
      <c r="BM510" s="13">
        <f t="shared" si="1059"/>
        <v>0</v>
      </c>
      <c r="BN510" s="13">
        <f t="shared" si="1060"/>
        <v>0</v>
      </c>
      <c r="BO510" s="13">
        <f t="shared" si="1061"/>
        <v>0</v>
      </c>
      <c r="BP510" s="13">
        <f t="shared" si="1062"/>
        <v>0</v>
      </c>
      <c r="BQ510" s="13">
        <f t="shared" si="1063"/>
        <v>0</v>
      </c>
      <c r="BR510" s="13">
        <f t="shared" si="1064"/>
        <v>0</v>
      </c>
      <c r="BS510" s="13">
        <f t="shared" si="1065"/>
        <v>0</v>
      </c>
      <c r="BT510" s="13">
        <f t="shared" si="1066"/>
        <v>0</v>
      </c>
      <c r="BU510" s="13">
        <f t="shared" si="1067"/>
        <v>0</v>
      </c>
      <c r="BV510" s="13">
        <f t="shared" si="1068"/>
        <v>0</v>
      </c>
      <c r="BW510" s="13">
        <f t="shared" si="1069"/>
        <v>0</v>
      </c>
      <c r="BX510" s="13">
        <f t="shared" si="1070"/>
        <v>0</v>
      </c>
      <c r="BY510" s="13">
        <f t="shared" si="1071"/>
        <v>0</v>
      </c>
      <c r="BZ510" s="13">
        <f t="shared" si="1072"/>
        <v>0</v>
      </c>
      <c r="CA510" s="13">
        <f t="shared" si="1073"/>
        <v>0</v>
      </c>
      <c r="CB510" s="13">
        <f t="shared" si="1074"/>
        <v>0</v>
      </c>
      <c r="CC510" s="13">
        <f t="shared" si="1075"/>
        <v>0</v>
      </c>
      <c r="CD510" s="13">
        <f t="shared" si="1076"/>
        <v>0</v>
      </c>
      <c r="CE510" s="13">
        <f t="shared" si="1077"/>
        <v>0</v>
      </c>
      <c r="CF510" s="13">
        <f t="shared" si="1078"/>
        <v>0</v>
      </c>
      <c r="CG510" s="13">
        <f t="shared" si="1079"/>
        <v>0</v>
      </c>
      <c r="CH510" s="13">
        <f t="shared" si="1080"/>
        <v>0</v>
      </c>
      <c r="CI510" s="13">
        <f t="shared" si="1081"/>
        <v>0</v>
      </c>
      <c r="CJ510" s="13">
        <f t="shared" si="1082"/>
        <v>0</v>
      </c>
      <c r="CK510" s="13">
        <f t="shared" si="1083"/>
        <v>0</v>
      </c>
      <c r="CL510" s="13">
        <f t="shared" si="1084"/>
        <v>0</v>
      </c>
      <c r="CM510" s="13">
        <f t="shared" si="1085"/>
        <v>0</v>
      </c>
      <c r="CN510" s="13">
        <f t="shared" si="1086"/>
        <v>0</v>
      </c>
      <c r="CO510" s="13">
        <f t="shared" si="1087"/>
        <v>0</v>
      </c>
      <c r="CP510" s="13">
        <f t="shared" si="1088"/>
        <v>0</v>
      </c>
      <c r="CQ510" s="13">
        <f t="shared" si="1089"/>
        <v>0</v>
      </c>
      <c r="CR510" s="13">
        <f t="shared" si="1090"/>
        <v>0</v>
      </c>
      <c r="CS510" s="13">
        <f t="shared" si="1091"/>
        <v>0</v>
      </c>
      <c r="CT510" s="13">
        <f t="shared" si="1092"/>
        <v>0</v>
      </c>
      <c r="CU510" s="13">
        <f t="shared" si="1093"/>
        <v>0</v>
      </c>
      <c r="CV510" s="13">
        <f t="shared" si="1094"/>
        <v>0</v>
      </c>
      <c r="CW510" s="13">
        <f t="shared" si="1095"/>
        <v>0</v>
      </c>
      <c r="CX510" s="13">
        <f t="shared" si="1096"/>
        <v>0</v>
      </c>
      <c r="CY510" s="13">
        <f t="shared" si="1097"/>
        <v>0</v>
      </c>
      <c r="CZ510" s="13">
        <f t="shared" si="1098"/>
        <v>0</v>
      </c>
      <c r="DA510" s="13">
        <f t="shared" si="1099"/>
        <v>0</v>
      </c>
      <c r="GH510" s="30">
        <f t="shared" si="1100"/>
        <v>1</v>
      </c>
    </row>
    <row r="511" spans="1:190">
      <c r="A511" s="2">
        <f>'database including 834 studies'!A511</f>
        <v>510</v>
      </c>
      <c r="B511" s="2">
        <f>'database including 834 studies'!J511</f>
        <v>1</v>
      </c>
      <c r="C511" s="2">
        <f>'database including 834 studies'!K511</f>
        <v>0</v>
      </c>
      <c r="D511" s="2">
        <f>'database including 834 studies'!L511</f>
        <v>0</v>
      </c>
      <c r="E511" s="2">
        <f>'database including 834 studies'!M511</f>
        <v>0</v>
      </c>
      <c r="F511" s="2">
        <f>'database including 834 studies'!N511</f>
        <v>0</v>
      </c>
      <c r="G511" s="2">
        <f>'database including 834 studies'!O511</f>
        <v>0</v>
      </c>
      <c r="H511" s="2">
        <f>'database including 834 studies'!P511</f>
        <v>0</v>
      </c>
      <c r="I511" s="2">
        <f>'database including 834 studies'!Q511</f>
        <v>0</v>
      </c>
      <c r="J511" s="2">
        <f>'database including 834 studies'!R511</f>
        <v>2022</v>
      </c>
      <c r="V511" s="13">
        <f t="shared" si="1016"/>
        <v>0</v>
      </c>
      <c r="W511" s="13">
        <f t="shared" si="1017"/>
        <v>0</v>
      </c>
      <c r="X511" s="13">
        <f t="shared" si="1018"/>
        <v>0</v>
      </c>
      <c r="Y511" s="13">
        <f t="shared" si="1019"/>
        <v>0</v>
      </c>
      <c r="Z511" s="13">
        <f t="shared" si="1020"/>
        <v>0</v>
      </c>
      <c r="AA511" s="13">
        <f t="shared" si="1021"/>
        <v>0</v>
      </c>
      <c r="AB511" s="13">
        <f t="shared" si="1022"/>
        <v>0</v>
      </c>
      <c r="AC511" s="13">
        <f t="shared" si="1023"/>
        <v>0</v>
      </c>
      <c r="AD511" s="13">
        <f t="shared" si="1024"/>
        <v>0</v>
      </c>
      <c r="AE511" s="13">
        <f t="shared" si="1025"/>
        <v>0</v>
      </c>
      <c r="AF511" s="13">
        <f t="shared" si="1026"/>
        <v>0</v>
      </c>
      <c r="AG511" s="13">
        <f t="shared" si="1027"/>
        <v>1</v>
      </c>
      <c r="AH511" s="13">
        <f t="shared" si="1028"/>
        <v>0</v>
      </c>
      <c r="AI511" s="13">
        <f t="shared" si="1029"/>
        <v>0</v>
      </c>
      <c r="AJ511" s="13">
        <f t="shared" si="1030"/>
        <v>0</v>
      </c>
      <c r="AK511" s="13">
        <f t="shared" si="1031"/>
        <v>0</v>
      </c>
      <c r="AL511" s="13">
        <f t="shared" si="1032"/>
        <v>0</v>
      </c>
      <c r="AM511" s="13">
        <f t="shared" si="1033"/>
        <v>0</v>
      </c>
      <c r="AN511" s="13">
        <f t="shared" si="1034"/>
        <v>0</v>
      </c>
      <c r="AO511" s="13">
        <f t="shared" si="1035"/>
        <v>0</v>
      </c>
      <c r="AP511" s="13">
        <f t="shared" si="1036"/>
        <v>0</v>
      </c>
      <c r="AQ511" s="13">
        <f t="shared" si="1037"/>
        <v>0</v>
      </c>
      <c r="AR511" s="13">
        <f t="shared" si="1038"/>
        <v>0</v>
      </c>
      <c r="AS511" s="13">
        <f t="shared" si="1039"/>
        <v>0</v>
      </c>
      <c r="AT511" s="13">
        <f t="shared" si="1040"/>
        <v>0</v>
      </c>
      <c r="AU511" s="13">
        <f t="shared" si="1041"/>
        <v>0</v>
      </c>
      <c r="AV511" s="13">
        <f t="shared" si="1042"/>
        <v>0</v>
      </c>
      <c r="AW511" s="13">
        <f t="shared" si="1043"/>
        <v>0</v>
      </c>
      <c r="AX511" s="13">
        <f t="shared" si="1044"/>
        <v>0</v>
      </c>
      <c r="AY511" s="13">
        <f t="shared" si="1045"/>
        <v>0</v>
      </c>
      <c r="AZ511" s="13">
        <f t="shared" si="1046"/>
        <v>0</v>
      </c>
      <c r="BA511" s="13">
        <f t="shared" si="1047"/>
        <v>0</v>
      </c>
      <c r="BB511" s="13">
        <f t="shared" si="1048"/>
        <v>0</v>
      </c>
      <c r="BC511" s="13">
        <f t="shared" si="1049"/>
        <v>0</v>
      </c>
      <c r="BD511" s="13">
        <f t="shared" si="1050"/>
        <v>0</v>
      </c>
      <c r="BE511" s="13">
        <f t="shared" si="1051"/>
        <v>0</v>
      </c>
      <c r="BF511" s="13">
        <f t="shared" si="1052"/>
        <v>0</v>
      </c>
      <c r="BG511" s="13">
        <f t="shared" si="1053"/>
        <v>0</v>
      </c>
      <c r="BH511" s="13">
        <f t="shared" si="1054"/>
        <v>0</v>
      </c>
      <c r="BI511" s="13">
        <f t="shared" si="1055"/>
        <v>0</v>
      </c>
      <c r="BJ511" s="13">
        <f t="shared" si="1056"/>
        <v>0</v>
      </c>
      <c r="BK511" s="13">
        <f t="shared" si="1057"/>
        <v>0</v>
      </c>
      <c r="BL511" s="13">
        <f t="shared" si="1058"/>
        <v>0</v>
      </c>
      <c r="BM511" s="13">
        <f t="shared" si="1059"/>
        <v>0</v>
      </c>
      <c r="BN511" s="13">
        <f t="shared" si="1060"/>
        <v>0</v>
      </c>
      <c r="BO511" s="13">
        <f t="shared" si="1061"/>
        <v>0</v>
      </c>
      <c r="BP511" s="13">
        <f t="shared" si="1062"/>
        <v>0</v>
      </c>
      <c r="BQ511" s="13">
        <f t="shared" si="1063"/>
        <v>0</v>
      </c>
      <c r="BR511" s="13">
        <f t="shared" si="1064"/>
        <v>0</v>
      </c>
      <c r="BS511" s="13">
        <f t="shared" si="1065"/>
        <v>0</v>
      </c>
      <c r="BT511" s="13">
        <f t="shared" si="1066"/>
        <v>0</v>
      </c>
      <c r="BU511" s="13">
        <f t="shared" si="1067"/>
        <v>0</v>
      </c>
      <c r="BV511" s="13">
        <f t="shared" si="1068"/>
        <v>0</v>
      </c>
      <c r="BW511" s="13">
        <f t="shared" si="1069"/>
        <v>0</v>
      </c>
      <c r="BX511" s="13">
        <f t="shared" si="1070"/>
        <v>0</v>
      </c>
      <c r="BY511" s="13">
        <f t="shared" si="1071"/>
        <v>0</v>
      </c>
      <c r="BZ511" s="13">
        <f t="shared" si="1072"/>
        <v>0</v>
      </c>
      <c r="CA511" s="13">
        <f t="shared" si="1073"/>
        <v>0</v>
      </c>
      <c r="CB511" s="13">
        <f t="shared" si="1074"/>
        <v>0</v>
      </c>
      <c r="CC511" s="13">
        <f t="shared" si="1075"/>
        <v>0</v>
      </c>
      <c r="CD511" s="13">
        <f t="shared" si="1076"/>
        <v>0</v>
      </c>
      <c r="CE511" s="13">
        <f t="shared" si="1077"/>
        <v>0</v>
      </c>
      <c r="CF511" s="13">
        <f t="shared" si="1078"/>
        <v>0</v>
      </c>
      <c r="CG511" s="13">
        <f t="shared" si="1079"/>
        <v>0</v>
      </c>
      <c r="CH511" s="13">
        <f t="shared" si="1080"/>
        <v>0</v>
      </c>
      <c r="CI511" s="13">
        <f t="shared" si="1081"/>
        <v>0</v>
      </c>
      <c r="CJ511" s="13">
        <f t="shared" si="1082"/>
        <v>0</v>
      </c>
      <c r="CK511" s="13">
        <f t="shared" si="1083"/>
        <v>0</v>
      </c>
      <c r="CL511" s="13">
        <f t="shared" si="1084"/>
        <v>0</v>
      </c>
      <c r="CM511" s="13">
        <f t="shared" si="1085"/>
        <v>0</v>
      </c>
      <c r="CN511" s="13">
        <f t="shared" si="1086"/>
        <v>0</v>
      </c>
      <c r="CO511" s="13">
        <f t="shared" si="1087"/>
        <v>0</v>
      </c>
      <c r="CP511" s="13">
        <f t="shared" si="1088"/>
        <v>0</v>
      </c>
      <c r="CQ511" s="13">
        <f t="shared" si="1089"/>
        <v>0</v>
      </c>
      <c r="CR511" s="13">
        <f t="shared" si="1090"/>
        <v>0</v>
      </c>
      <c r="CS511" s="13">
        <f t="shared" si="1091"/>
        <v>0</v>
      </c>
      <c r="CT511" s="13">
        <f t="shared" si="1092"/>
        <v>0</v>
      </c>
      <c r="CU511" s="13">
        <f t="shared" si="1093"/>
        <v>0</v>
      </c>
      <c r="CV511" s="13">
        <f t="shared" si="1094"/>
        <v>0</v>
      </c>
      <c r="CW511" s="13">
        <f t="shared" si="1095"/>
        <v>0</v>
      </c>
      <c r="CX511" s="13">
        <f t="shared" si="1096"/>
        <v>0</v>
      </c>
      <c r="CY511" s="13">
        <f t="shared" si="1097"/>
        <v>0</v>
      </c>
      <c r="CZ511" s="13">
        <f t="shared" si="1098"/>
        <v>0</v>
      </c>
      <c r="DA511" s="13">
        <f t="shared" si="1099"/>
        <v>0</v>
      </c>
      <c r="GH511" s="30">
        <f t="shared" si="1100"/>
        <v>1</v>
      </c>
    </row>
    <row r="512" spans="1:190">
      <c r="A512" s="2">
        <f>'database including 834 studies'!A512</f>
        <v>511</v>
      </c>
      <c r="B512" s="2">
        <f>'database including 834 studies'!J512</f>
        <v>1</v>
      </c>
      <c r="C512" s="2">
        <f>'database including 834 studies'!K512</f>
        <v>0</v>
      </c>
      <c r="D512" s="2">
        <f>'database including 834 studies'!L512</f>
        <v>0</v>
      </c>
      <c r="E512" s="2">
        <f>'database including 834 studies'!M512</f>
        <v>0</v>
      </c>
      <c r="F512" s="2">
        <f>'database including 834 studies'!N512</f>
        <v>0</v>
      </c>
      <c r="G512" s="2">
        <f>'database including 834 studies'!O512</f>
        <v>0</v>
      </c>
      <c r="H512" s="2">
        <f>'database including 834 studies'!P512</f>
        <v>0</v>
      </c>
      <c r="I512" s="2">
        <f>'database including 834 studies'!Q512</f>
        <v>0</v>
      </c>
      <c r="J512" s="2">
        <f>'database including 834 studies'!R512</f>
        <v>2022</v>
      </c>
      <c r="V512" s="13">
        <f t="shared" si="1016"/>
        <v>0</v>
      </c>
      <c r="W512" s="13">
        <f t="shared" si="1017"/>
        <v>0</v>
      </c>
      <c r="X512" s="13">
        <f t="shared" si="1018"/>
        <v>0</v>
      </c>
      <c r="Y512" s="13">
        <f t="shared" si="1019"/>
        <v>0</v>
      </c>
      <c r="Z512" s="13">
        <f t="shared" si="1020"/>
        <v>0</v>
      </c>
      <c r="AA512" s="13">
        <f t="shared" si="1021"/>
        <v>0</v>
      </c>
      <c r="AB512" s="13">
        <f t="shared" si="1022"/>
        <v>0</v>
      </c>
      <c r="AC512" s="13">
        <f t="shared" si="1023"/>
        <v>0</v>
      </c>
      <c r="AD512" s="13">
        <f t="shared" si="1024"/>
        <v>0</v>
      </c>
      <c r="AE512" s="13">
        <f t="shared" si="1025"/>
        <v>0</v>
      </c>
      <c r="AF512" s="13">
        <f t="shared" si="1026"/>
        <v>0</v>
      </c>
      <c r="AG512" s="13">
        <f t="shared" si="1027"/>
        <v>1</v>
      </c>
      <c r="AH512" s="13">
        <f t="shared" si="1028"/>
        <v>0</v>
      </c>
      <c r="AI512" s="13">
        <f t="shared" si="1029"/>
        <v>0</v>
      </c>
      <c r="AJ512" s="13">
        <f t="shared" si="1030"/>
        <v>0</v>
      </c>
      <c r="AK512" s="13">
        <f t="shared" si="1031"/>
        <v>0</v>
      </c>
      <c r="AL512" s="13">
        <f t="shared" si="1032"/>
        <v>0</v>
      </c>
      <c r="AM512" s="13">
        <f t="shared" si="1033"/>
        <v>0</v>
      </c>
      <c r="AN512" s="13">
        <f t="shared" si="1034"/>
        <v>0</v>
      </c>
      <c r="AO512" s="13">
        <f t="shared" si="1035"/>
        <v>0</v>
      </c>
      <c r="AP512" s="13">
        <f t="shared" si="1036"/>
        <v>0</v>
      </c>
      <c r="AQ512" s="13">
        <f t="shared" si="1037"/>
        <v>0</v>
      </c>
      <c r="AR512" s="13">
        <f t="shared" si="1038"/>
        <v>0</v>
      </c>
      <c r="AS512" s="13">
        <f t="shared" si="1039"/>
        <v>0</v>
      </c>
      <c r="AT512" s="13">
        <f t="shared" si="1040"/>
        <v>0</v>
      </c>
      <c r="AU512" s="13">
        <f t="shared" si="1041"/>
        <v>0</v>
      </c>
      <c r="AV512" s="13">
        <f t="shared" si="1042"/>
        <v>0</v>
      </c>
      <c r="AW512" s="13">
        <f t="shared" si="1043"/>
        <v>0</v>
      </c>
      <c r="AX512" s="13">
        <f t="shared" si="1044"/>
        <v>0</v>
      </c>
      <c r="AY512" s="13">
        <f t="shared" si="1045"/>
        <v>0</v>
      </c>
      <c r="AZ512" s="13">
        <f t="shared" si="1046"/>
        <v>0</v>
      </c>
      <c r="BA512" s="13">
        <f t="shared" si="1047"/>
        <v>0</v>
      </c>
      <c r="BB512" s="13">
        <f t="shared" si="1048"/>
        <v>0</v>
      </c>
      <c r="BC512" s="13">
        <f t="shared" si="1049"/>
        <v>0</v>
      </c>
      <c r="BD512" s="13">
        <f t="shared" si="1050"/>
        <v>0</v>
      </c>
      <c r="BE512" s="13">
        <f t="shared" si="1051"/>
        <v>0</v>
      </c>
      <c r="BF512" s="13">
        <f t="shared" si="1052"/>
        <v>0</v>
      </c>
      <c r="BG512" s="13">
        <f t="shared" si="1053"/>
        <v>0</v>
      </c>
      <c r="BH512" s="13">
        <f t="shared" si="1054"/>
        <v>0</v>
      </c>
      <c r="BI512" s="13">
        <f t="shared" si="1055"/>
        <v>0</v>
      </c>
      <c r="BJ512" s="13">
        <f t="shared" si="1056"/>
        <v>0</v>
      </c>
      <c r="BK512" s="13">
        <f t="shared" si="1057"/>
        <v>0</v>
      </c>
      <c r="BL512" s="13">
        <f t="shared" si="1058"/>
        <v>0</v>
      </c>
      <c r="BM512" s="13">
        <f t="shared" si="1059"/>
        <v>0</v>
      </c>
      <c r="BN512" s="13">
        <f t="shared" si="1060"/>
        <v>0</v>
      </c>
      <c r="BO512" s="13">
        <f t="shared" si="1061"/>
        <v>0</v>
      </c>
      <c r="BP512" s="13">
        <f t="shared" si="1062"/>
        <v>0</v>
      </c>
      <c r="BQ512" s="13">
        <f t="shared" si="1063"/>
        <v>0</v>
      </c>
      <c r="BR512" s="13">
        <f t="shared" si="1064"/>
        <v>0</v>
      </c>
      <c r="BS512" s="13">
        <f t="shared" si="1065"/>
        <v>0</v>
      </c>
      <c r="BT512" s="13">
        <f t="shared" si="1066"/>
        <v>0</v>
      </c>
      <c r="BU512" s="13">
        <f t="shared" si="1067"/>
        <v>0</v>
      </c>
      <c r="BV512" s="13">
        <f t="shared" si="1068"/>
        <v>0</v>
      </c>
      <c r="BW512" s="13">
        <f t="shared" si="1069"/>
        <v>0</v>
      </c>
      <c r="BX512" s="13">
        <f t="shared" si="1070"/>
        <v>0</v>
      </c>
      <c r="BY512" s="13">
        <f t="shared" si="1071"/>
        <v>0</v>
      </c>
      <c r="BZ512" s="13">
        <f t="shared" si="1072"/>
        <v>0</v>
      </c>
      <c r="CA512" s="13">
        <f t="shared" si="1073"/>
        <v>0</v>
      </c>
      <c r="CB512" s="13">
        <f t="shared" si="1074"/>
        <v>0</v>
      </c>
      <c r="CC512" s="13">
        <f t="shared" si="1075"/>
        <v>0</v>
      </c>
      <c r="CD512" s="13">
        <f t="shared" si="1076"/>
        <v>0</v>
      </c>
      <c r="CE512" s="13">
        <f t="shared" si="1077"/>
        <v>0</v>
      </c>
      <c r="CF512" s="13">
        <f t="shared" si="1078"/>
        <v>0</v>
      </c>
      <c r="CG512" s="13">
        <f t="shared" si="1079"/>
        <v>0</v>
      </c>
      <c r="CH512" s="13">
        <f t="shared" si="1080"/>
        <v>0</v>
      </c>
      <c r="CI512" s="13">
        <f t="shared" si="1081"/>
        <v>0</v>
      </c>
      <c r="CJ512" s="13">
        <f t="shared" si="1082"/>
        <v>0</v>
      </c>
      <c r="CK512" s="13">
        <f t="shared" si="1083"/>
        <v>0</v>
      </c>
      <c r="CL512" s="13">
        <f t="shared" si="1084"/>
        <v>0</v>
      </c>
      <c r="CM512" s="13">
        <f t="shared" si="1085"/>
        <v>0</v>
      </c>
      <c r="CN512" s="13">
        <f t="shared" si="1086"/>
        <v>0</v>
      </c>
      <c r="CO512" s="13">
        <f t="shared" si="1087"/>
        <v>0</v>
      </c>
      <c r="CP512" s="13">
        <f t="shared" si="1088"/>
        <v>0</v>
      </c>
      <c r="CQ512" s="13">
        <f t="shared" si="1089"/>
        <v>0</v>
      </c>
      <c r="CR512" s="13">
        <f t="shared" si="1090"/>
        <v>0</v>
      </c>
      <c r="CS512" s="13">
        <f t="shared" si="1091"/>
        <v>0</v>
      </c>
      <c r="CT512" s="13">
        <f t="shared" si="1092"/>
        <v>0</v>
      </c>
      <c r="CU512" s="13">
        <f t="shared" si="1093"/>
        <v>0</v>
      </c>
      <c r="CV512" s="13">
        <f t="shared" si="1094"/>
        <v>0</v>
      </c>
      <c r="CW512" s="13">
        <f t="shared" si="1095"/>
        <v>0</v>
      </c>
      <c r="CX512" s="13">
        <f t="shared" si="1096"/>
        <v>0</v>
      </c>
      <c r="CY512" s="13">
        <f t="shared" si="1097"/>
        <v>0</v>
      </c>
      <c r="CZ512" s="13">
        <f t="shared" si="1098"/>
        <v>0</v>
      </c>
      <c r="DA512" s="13">
        <f t="shared" si="1099"/>
        <v>0</v>
      </c>
      <c r="GH512" s="30">
        <f t="shared" si="1100"/>
        <v>1</v>
      </c>
    </row>
    <row r="513" spans="1:190">
      <c r="A513" s="2">
        <f>'database including 834 studies'!A513</f>
        <v>512</v>
      </c>
      <c r="B513" s="2">
        <f>'database including 834 studies'!J513</f>
        <v>1</v>
      </c>
      <c r="C513" s="2">
        <f>'database including 834 studies'!K513</f>
        <v>0</v>
      </c>
      <c r="D513" s="2">
        <f>'database including 834 studies'!L513</f>
        <v>0</v>
      </c>
      <c r="E513" s="2">
        <f>'database including 834 studies'!M513</f>
        <v>0</v>
      </c>
      <c r="F513" s="2">
        <f>'database including 834 studies'!N513</f>
        <v>0</v>
      </c>
      <c r="G513" s="2">
        <f>'database including 834 studies'!O513</f>
        <v>0</v>
      </c>
      <c r="H513" s="2">
        <f>'database including 834 studies'!P513</f>
        <v>0</v>
      </c>
      <c r="I513" s="2">
        <f>'database including 834 studies'!Q513</f>
        <v>0</v>
      </c>
      <c r="J513" s="2">
        <f>'database including 834 studies'!R513</f>
        <v>2020</v>
      </c>
      <c r="V513" s="13">
        <f t="shared" si="1016"/>
        <v>0</v>
      </c>
      <c r="W513" s="13">
        <f t="shared" si="1017"/>
        <v>0</v>
      </c>
      <c r="X513" s="13">
        <f t="shared" si="1018"/>
        <v>0</v>
      </c>
      <c r="Y513" s="13">
        <f t="shared" si="1019"/>
        <v>0</v>
      </c>
      <c r="Z513" s="13">
        <f t="shared" si="1020"/>
        <v>0</v>
      </c>
      <c r="AA513" s="13">
        <f t="shared" si="1021"/>
        <v>0</v>
      </c>
      <c r="AB513" s="13">
        <f t="shared" si="1022"/>
        <v>0</v>
      </c>
      <c r="AC513" s="13">
        <f t="shared" si="1023"/>
        <v>0</v>
      </c>
      <c r="AD513" s="13">
        <f t="shared" si="1024"/>
        <v>0</v>
      </c>
      <c r="AE513" s="13">
        <f t="shared" si="1025"/>
        <v>1</v>
      </c>
      <c r="AF513" s="13">
        <f t="shared" si="1026"/>
        <v>0</v>
      </c>
      <c r="AG513" s="13">
        <f t="shared" si="1027"/>
        <v>0</v>
      </c>
      <c r="AH513" s="13">
        <f t="shared" si="1028"/>
        <v>0</v>
      </c>
      <c r="AI513" s="13">
        <f t="shared" si="1029"/>
        <v>0</v>
      </c>
      <c r="AJ513" s="13">
        <f t="shared" si="1030"/>
        <v>0</v>
      </c>
      <c r="AK513" s="13">
        <f t="shared" si="1031"/>
        <v>0</v>
      </c>
      <c r="AL513" s="13">
        <f t="shared" si="1032"/>
        <v>0</v>
      </c>
      <c r="AM513" s="13">
        <f t="shared" si="1033"/>
        <v>0</v>
      </c>
      <c r="AN513" s="13">
        <f t="shared" si="1034"/>
        <v>0</v>
      </c>
      <c r="AO513" s="13">
        <f t="shared" si="1035"/>
        <v>0</v>
      </c>
      <c r="AP513" s="13">
        <f t="shared" si="1036"/>
        <v>0</v>
      </c>
      <c r="AQ513" s="13">
        <f t="shared" si="1037"/>
        <v>0</v>
      </c>
      <c r="AR513" s="13">
        <f t="shared" si="1038"/>
        <v>0</v>
      </c>
      <c r="AS513" s="13">
        <f t="shared" si="1039"/>
        <v>0</v>
      </c>
      <c r="AT513" s="13">
        <f t="shared" si="1040"/>
        <v>0</v>
      </c>
      <c r="AU513" s="13">
        <f t="shared" si="1041"/>
        <v>0</v>
      </c>
      <c r="AV513" s="13">
        <f t="shared" si="1042"/>
        <v>0</v>
      </c>
      <c r="AW513" s="13">
        <f t="shared" si="1043"/>
        <v>0</v>
      </c>
      <c r="AX513" s="13">
        <f t="shared" si="1044"/>
        <v>0</v>
      </c>
      <c r="AY513" s="13">
        <f t="shared" si="1045"/>
        <v>0</v>
      </c>
      <c r="AZ513" s="13">
        <f t="shared" si="1046"/>
        <v>0</v>
      </c>
      <c r="BA513" s="13">
        <f t="shared" si="1047"/>
        <v>0</v>
      </c>
      <c r="BB513" s="13">
        <f t="shared" si="1048"/>
        <v>0</v>
      </c>
      <c r="BC513" s="13">
        <f t="shared" si="1049"/>
        <v>0</v>
      </c>
      <c r="BD513" s="13">
        <f t="shared" si="1050"/>
        <v>0</v>
      </c>
      <c r="BE513" s="13">
        <f t="shared" si="1051"/>
        <v>0</v>
      </c>
      <c r="BF513" s="13">
        <f t="shared" si="1052"/>
        <v>0</v>
      </c>
      <c r="BG513" s="13">
        <f t="shared" si="1053"/>
        <v>0</v>
      </c>
      <c r="BH513" s="13">
        <f t="shared" si="1054"/>
        <v>0</v>
      </c>
      <c r="BI513" s="13">
        <f t="shared" si="1055"/>
        <v>0</v>
      </c>
      <c r="BJ513" s="13">
        <f t="shared" si="1056"/>
        <v>0</v>
      </c>
      <c r="BK513" s="13">
        <f t="shared" si="1057"/>
        <v>0</v>
      </c>
      <c r="BL513" s="13">
        <f t="shared" si="1058"/>
        <v>0</v>
      </c>
      <c r="BM513" s="13">
        <f t="shared" si="1059"/>
        <v>0</v>
      </c>
      <c r="BN513" s="13">
        <f t="shared" si="1060"/>
        <v>0</v>
      </c>
      <c r="BO513" s="13">
        <f t="shared" si="1061"/>
        <v>0</v>
      </c>
      <c r="BP513" s="13">
        <f t="shared" si="1062"/>
        <v>0</v>
      </c>
      <c r="BQ513" s="13">
        <f t="shared" si="1063"/>
        <v>0</v>
      </c>
      <c r="BR513" s="13">
        <f t="shared" si="1064"/>
        <v>0</v>
      </c>
      <c r="BS513" s="13">
        <f t="shared" si="1065"/>
        <v>0</v>
      </c>
      <c r="BT513" s="13">
        <f t="shared" si="1066"/>
        <v>0</v>
      </c>
      <c r="BU513" s="13">
        <f t="shared" si="1067"/>
        <v>0</v>
      </c>
      <c r="BV513" s="13">
        <f t="shared" si="1068"/>
        <v>0</v>
      </c>
      <c r="BW513" s="13">
        <f t="shared" si="1069"/>
        <v>0</v>
      </c>
      <c r="BX513" s="13">
        <f t="shared" si="1070"/>
        <v>0</v>
      </c>
      <c r="BY513" s="13">
        <f t="shared" si="1071"/>
        <v>0</v>
      </c>
      <c r="BZ513" s="13">
        <f t="shared" si="1072"/>
        <v>0</v>
      </c>
      <c r="CA513" s="13">
        <f t="shared" si="1073"/>
        <v>0</v>
      </c>
      <c r="CB513" s="13">
        <f t="shared" si="1074"/>
        <v>0</v>
      </c>
      <c r="CC513" s="13">
        <f t="shared" si="1075"/>
        <v>0</v>
      </c>
      <c r="CD513" s="13">
        <f t="shared" si="1076"/>
        <v>0</v>
      </c>
      <c r="CE513" s="13">
        <f t="shared" si="1077"/>
        <v>0</v>
      </c>
      <c r="CF513" s="13">
        <f t="shared" si="1078"/>
        <v>0</v>
      </c>
      <c r="CG513" s="13">
        <f t="shared" si="1079"/>
        <v>0</v>
      </c>
      <c r="CH513" s="13">
        <f t="shared" si="1080"/>
        <v>0</v>
      </c>
      <c r="CI513" s="13">
        <f t="shared" si="1081"/>
        <v>0</v>
      </c>
      <c r="CJ513" s="13">
        <f t="shared" si="1082"/>
        <v>0</v>
      </c>
      <c r="CK513" s="13">
        <f t="shared" si="1083"/>
        <v>0</v>
      </c>
      <c r="CL513" s="13">
        <f t="shared" si="1084"/>
        <v>0</v>
      </c>
      <c r="CM513" s="13">
        <f t="shared" si="1085"/>
        <v>0</v>
      </c>
      <c r="CN513" s="13">
        <f t="shared" si="1086"/>
        <v>0</v>
      </c>
      <c r="CO513" s="13">
        <f t="shared" si="1087"/>
        <v>0</v>
      </c>
      <c r="CP513" s="13">
        <f t="shared" si="1088"/>
        <v>0</v>
      </c>
      <c r="CQ513" s="13">
        <f t="shared" si="1089"/>
        <v>0</v>
      </c>
      <c r="CR513" s="13">
        <f t="shared" si="1090"/>
        <v>0</v>
      </c>
      <c r="CS513" s="13">
        <f t="shared" si="1091"/>
        <v>0</v>
      </c>
      <c r="CT513" s="13">
        <f t="shared" si="1092"/>
        <v>0</v>
      </c>
      <c r="CU513" s="13">
        <f t="shared" si="1093"/>
        <v>0</v>
      </c>
      <c r="CV513" s="13">
        <f t="shared" si="1094"/>
        <v>0</v>
      </c>
      <c r="CW513" s="13">
        <f t="shared" si="1095"/>
        <v>0</v>
      </c>
      <c r="CX513" s="13">
        <f t="shared" si="1096"/>
        <v>0</v>
      </c>
      <c r="CY513" s="13">
        <f t="shared" si="1097"/>
        <v>0</v>
      </c>
      <c r="CZ513" s="13">
        <f t="shared" si="1098"/>
        <v>0</v>
      </c>
      <c r="DA513" s="13">
        <f t="shared" si="1099"/>
        <v>0</v>
      </c>
      <c r="GH513" s="30">
        <f t="shared" si="1100"/>
        <v>1</v>
      </c>
    </row>
    <row r="514" spans="1:190">
      <c r="A514" s="2">
        <f>'database including 834 studies'!A514</f>
        <v>513</v>
      </c>
      <c r="B514" s="2">
        <f>'database including 834 studies'!J514</f>
        <v>1</v>
      </c>
      <c r="C514" s="2">
        <f>'database including 834 studies'!K514</f>
        <v>0</v>
      </c>
      <c r="D514" s="2">
        <f>'database including 834 studies'!L514</f>
        <v>0</v>
      </c>
      <c r="E514" s="2">
        <f>'database including 834 studies'!M514</f>
        <v>0</v>
      </c>
      <c r="F514" s="2">
        <f>'database including 834 studies'!N514</f>
        <v>0</v>
      </c>
      <c r="G514" s="2">
        <f>'database including 834 studies'!O514</f>
        <v>0</v>
      </c>
      <c r="H514" s="2">
        <f>'database including 834 studies'!P514</f>
        <v>0</v>
      </c>
      <c r="I514" s="2">
        <f>'database including 834 studies'!Q514</f>
        <v>0</v>
      </c>
      <c r="J514" s="2">
        <f>'database including 834 studies'!R514</f>
        <v>2021</v>
      </c>
      <c r="V514" s="13">
        <f t="shared" si="1016"/>
        <v>0</v>
      </c>
      <c r="W514" s="13">
        <f t="shared" si="1017"/>
        <v>0</v>
      </c>
      <c r="X514" s="13">
        <f t="shared" si="1018"/>
        <v>0</v>
      </c>
      <c r="Y514" s="13">
        <f t="shared" si="1019"/>
        <v>0</v>
      </c>
      <c r="Z514" s="13">
        <f t="shared" si="1020"/>
        <v>0</v>
      </c>
      <c r="AA514" s="13">
        <f t="shared" si="1021"/>
        <v>0</v>
      </c>
      <c r="AB514" s="13">
        <f t="shared" si="1022"/>
        <v>0</v>
      </c>
      <c r="AC514" s="13">
        <f t="shared" si="1023"/>
        <v>0</v>
      </c>
      <c r="AD514" s="13">
        <f t="shared" si="1024"/>
        <v>0</v>
      </c>
      <c r="AE514" s="13">
        <f t="shared" si="1025"/>
        <v>0</v>
      </c>
      <c r="AF514" s="13">
        <f t="shared" si="1026"/>
        <v>1</v>
      </c>
      <c r="AG514" s="13">
        <f t="shared" si="1027"/>
        <v>0</v>
      </c>
      <c r="AH514" s="13">
        <f t="shared" si="1028"/>
        <v>0</v>
      </c>
      <c r="AI514" s="13">
        <f t="shared" si="1029"/>
        <v>0</v>
      </c>
      <c r="AJ514" s="13">
        <f t="shared" si="1030"/>
        <v>0</v>
      </c>
      <c r="AK514" s="13">
        <f t="shared" si="1031"/>
        <v>0</v>
      </c>
      <c r="AL514" s="13">
        <f t="shared" si="1032"/>
        <v>0</v>
      </c>
      <c r="AM514" s="13">
        <f t="shared" si="1033"/>
        <v>0</v>
      </c>
      <c r="AN514" s="13">
        <f t="shared" si="1034"/>
        <v>0</v>
      </c>
      <c r="AO514" s="13">
        <f t="shared" si="1035"/>
        <v>0</v>
      </c>
      <c r="AP514" s="13">
        <f t="shared" si="1036"/>
        <v>0</v>
      </c>
      <c r="AQ514" s="13">
        <f t="shared" si="1037"/>
        <v>0</v>
      </c>
      <c r="AR514" s="13">
        <f t="shared" si="1038"/>
        <v>0</v>
      </c>
      <c r="AS514" s="13">
        <f t="shared" si="1039"/>
        <v>0</v>
      </c>
      <c r="AT514" s="13">
        <f t="shared" si="1040"/>
        <v>0</v>
      </c>
      <c r="AU514" s="13">
        <f t="shared" si="1041"/>
        <v>0</v>
      </c>
      <c r="AV514" s="13">
        <f t="shared" si="1042"/>
        <v>0</v>
      </c>
      <c r="AW514" s="13">
        <f t="shared" si="1043"/>
        <v>0</v>
      </c>
      <c r="AX514" s="13">
        <f t="shared" si="1044"/>
        <v>0</v>
      </c>
      <c r="AY514" s="13">
        <f t="shared" si="1045"/>
        <v>0</v>
      </c>
      <c r="AZ514" s="13">
        <f t="shared" si="1046"/>
        <v>0</v>
      </c>
      <c r="BA514" s="13">
        <f t="shared" si="1047"/>
        <v>0</v>
      </c>
      <c r="BB514" s="13">
        <f t="shared" si="1048"/>
        <v>0</v>
      </c>
      <c r="BC514" s="13">
        <f t="shared" si="1049"/>
        <v>0</v>
      </c>
      <c r="BD514" s="13">
        <f t="shared" si="1050"/>
        <v>0</v>
      </c>
      <c r="BE514" s="13">
        <f t="shared" si="1051"/>
        <v>0</v>
      </c>
      <c r="BF514" s="13">
        <f t="shared" si="1052"/>
        <v>0</v>
      </c>
      <c r="BG514" s="13">
        <f t="shared" si="1053"/>
        <v>0</v>
      </c>
      <c r="BH514" s="13">
        <f t="shared" si="1054"/>
        <v>0</v>
      </c>
      <c r="BI514" s="13">
        <f t="shared" si="1055"/>
        <v>0</v>
      </c>
      <c r="BJ514" s="13">
        <f t="shared" si="1056"/>
        <v>0</v>
      </c>
      <c r="BK514" s="13">
        <f t="shared" si="1057"/>
        <v>0</v>
      </c>
      <c r="BL514" s="13">
        <f t="shared" si="1058"/>
        <v>0</v>
      </c>
      <c r="BM514" s="13">
        <f t="shared" si="1059"/>
        <v>0</v>
      </c>
      <c r="BN514" s="13">
        <f t="shared" si="1060"/>
        <v>0</v>
      </c>
      <c r="BO514" s="13">
        <f t="shared" si="1061"/>
        <v>0</v>
      </c>
      <c r="BP514" s="13">
        <f t="shared" si="1062"/>
        <v>0</v>
      </c>
      <c r="BQ514" s="13">
        <f t="shared" si="1063"/>
        <v>0</v>
      </c>
      <c r="BR514" s="13">
        <f t="shared" si="1064"/>
        <v>0</v>
      </c>
      <c r="BS514" s="13">
        <f t="shared" si="1065"/>
        <v>0</v>
      </c>
      <c r="BT514" s="13">
        <f t="shared" si="1066"/>
        <v>0</v>
      </c>
      <c r="BU514" s="13">
        <f t="shared" si="1067"/>
        <v>0</v>
      </c>
      <c r="BV514" s="13">
        <f t="shared" si="1068"/>
        <v>0</v>
      </c>
      <c r="BW514" s="13">
        <f t="shared" si="1069"/>
        <v>0</v>
      </c>
      <c r="BX514" s="13">
        <f t="shared" si="1070"/>
        <v>0</v>
      </c>
      <c r="BY514" s="13">
        <f t="shared" si="1071"/>
        <v>0</v>
      </c>
      <c r="BZ514" s="13">
        <f t="shared" si="1072"/>
        <v>0</v>
      </c>
      <c r="CA514" s="13">
        <f t="shared" si="1073"/>
        <v>0</v>
      </c>
      <c r="CB514" s="13">
        <f t="shared" si="1074"/>
        <v>0</v>
      </c>
      <c r="CC514" s="13">
        <f t="shared" si="1075"/>
        <v>0</v>
      </c>
      <c r="CD514" s="13">
        <f t="shared" si="1076"/>
        <v>0</v>
      </c>
      <c r="CE514" s="13">
        <f t="shared" si="1077"/>
        <v>0</v>
      </c>
      <c r="CF514" s="13">
        <f t="shared" si="1078"/>
        <v>0</v>
      </c>
      <c r="CG514" s="13">
        <f t="shared" si="1079"/>
        <v>0</v>
      </c>
      <c r="CH514" s="13">
        <f t="shared" si="1080"/>
        <v>0</v>
      </c>
      <c r="CI514" s="13">
        <f t="shared" si="1081"/>
        <v>0</v>
      </c>
      <c r="CJ514" s="13">
        <f t="shared" si="1082"/>
        <v>0</v>
      </c>
      <c r="CK514" s="13">
        <f t="shared" si="1083"/>
        <v>0</v>
      </c>
      <c r="CL514" s="13">
        <f t="shared" si="1084"/>
        <v>0</v>
      </c>
      <c r="CM514" s="13">
        <f t="shared" si="1085"/>
        <v>0</v>
      </c>
      <c r="CN514" s="13">
        <f t="shared" si="1086"/>
        <v>0</v>
      </c>
      <c r="CO514" s="13">
        <f t="shared" si="1087"/>
        <v>0</v>
      </c>
      <c r="CP514" s="13">
        <f t="shared" si="1088"/>
        <v>0</v>
      </c>
      <c r="CQ514" s="13">
        <f t="shared" si="1089"/>
        <v>0</v>
      </c>
      <c r="CR514" s="13">
        <f t="shared" si="1090"/>
        <v>0</v>
      </c>
      <c r="CS514" s="13">
        <f t="shared" si="1091"/>
        <v>0</v>
      </c>
      <c r="CT514" s="13">
        <f t="shared" si="1092"/>
        <v>0</v>
      </c>
      <c r="CU514" s="13">
        <f t="shared" si="1093"/>
        <v>0</v>
      </c>
      <c r="CV514" s="13">
        <f t="shared" si="1094"/>
        <v>0</v>
      </c>
      <c r="CW514" s="13">
        <f t="shared" si="1095"/>
        <v>0</v>
      </c>
      <c r="CX514" s="13">
        <f t="shared" si="1096"/>
        <v>0</v>
      </c>
      <c r="CY514" s="13">
        <f t="shared" si="1097"/>
        <v>0</v>
      </c>
      <c r="CZ514" s="13">
        <f t="shared" si="1098"/>
        <v>0</v>
      </c>
      <c r="DA514" s="13">
        <f t="shared" si="1099"/>
        <v>0</v>
      </c>
      <c r="GH514" s="30">
        <f t="shared" si="1100"/>
        <v>1</v>
      </c>
    </row>
    <row r="515" spans="1:190">
      <c r="A515" s="2">
        <f>'database including 834 studies'!A515</f>
        <v>514</v>
      </c>
      <c r="B515" s="2">
        <f>'database including 834 studies'!J515</f>
        <v>1</v>
      </c>
      <c r="C515" s="2">
        <f>'database including 834 studies'!K515</f>
        <v>0</v>
      </c>
      <c r="D515" s="2">
        <f>'database including 834 studies'!L515</f>
        <v>0</v>
      </c>
      <c r="E515" s="2">
        <f>'database including 834 studies'!M515</f>
        <v>0</v>
      </c>
      <c r="F515" s="2">
        <f>'database including 834 studies'!N515</f>
        <v>0</v>
      </c>
      <c r="G515" s="2">
        <f>'database including 834 studies'!O515</f>
        <v>0</v>
      </c>
      <c r="H515" s="2">
        <f>'database including 834 studies'!P515</f>
        <v>0</v>
      </c>
      <c r="I515" s="2">
        <f>'database including 834 studies'!Q515</f>
        <v>0</v>
      </c>
      <c r="J515" s="2">
        <f>'database including 834 studies'!R515</f>
        <v>2019</v>
      </c>
      <c r="V515" s="13">
        <f t="shared" ref="V515:V531" si="1101">IF(AND($C515=0,$J515=2011),1,0)</f>
        <v>0</v>
      </c>
      <c r="W515" s="13">
        <f t="shared" ref="W515:W531" si="1102">IF(AND($C515=0,$J515=2012),1,0)</f>
        <v>0</v>
      </c>
      <c r="X515" s="13">
        <f t="shared" ref="X515:X531" si="1103">IF(AND($C515=0,$J515=2013),1,0)</f>
        <v>0</v>
      </c>
      <c r="Y515" s="13">
        <f t="shared" ref="Y515:Y531" si="1104">IF(AND($C515=0,$J515=2014),1,0)</f>
        <v>0</v>
      </c>
      <c r="Z515" s="13">
        <f t="shared" ref="Z515:Z531" si="1105">IF(AND($C515=0,$J515=2015),1,0)</f>
        <v>0</v>
      </c>
      <c r="AA515" s="13">
        <f t="shared" ref="AA515:AA531" si="1106">IF(AND($C515=0,$J515=2016),1,0)</f>
        <v>0</v>
      </c>
      <c r="AB515" s="13">
        <f t="shared" ref="AB515:AB531" si="1107">IF(AND($C515=0,$J515=2017),1,0)</f>
        <v>0</v>
      </c>
      <c r="AC515" s="13">
        <f t="shared" ref="AC515:AC531" si="1108">IF(AND($C515=0,$J515=2018),1,0)</f>
        <v>0</v>
      </c>
      <c r="AD515" s="13">
        <f t="shared" ref="AD515:AD531" si="1109">IF(AND($C515=0,$J515=2019),1,0)</f>
        <v>1</v>
      </c>
      <c r="AE515" s="13">
        <f t="shared" ref="AE515:AE531" si="1110">IF(AND($C515=0,$J515=2020),1,0)</f>
        <v>0</v>
      </c>
      <c r="AF515" s="13">
        <f t="shared" ref="AF515:AF531" si="1111">IF(AND($C515=0,$J515=2021),1,0)</f>
        <v>0</v>
      </c>
      <c r="AG515" s="13">
        <f t="shared" ref="AG515:AG531" si="1112">IF(AND($C515=0,$J515=2022),1,0)</f>
        <v>0</v>
      </c>
      <c r="AH515" s="13">
        <f t="shared" ref="AH515:AH531" si="1113">IF(AND($C515=1,$J515=2011),1,0)</f>
        <v>0</v>
      </c>
      <c r="AI515" s="13">
        <f t="shared" ref="AI515:AI531" si="1114">IF(AND($C515=1,$J515=2012),1,0)</f>
        <v>0</v>
      </c>
      <c r="AJ515" s="13">
        <f t="shared" ref="AJ515:AJ531" si="1115">IF(AND($C515=1,$J515=2013),1,0)</f>
        <v>0</v>
      </c>
      <c r="AK515" s="13">
        <f t="shared" ref="AK515:AK531" si="1116">IF(AND($C515=1,$J515=2014),1,0)</f>
        <v>0</v>
      </c>
      <c r="AL515" s="13">
        <f t="shared" ref="AL515:AL531" si="1117">IF(AND($C515=1,$J515=2015),1,0)</f>
        <v>0</v>
      </c>
      <c r="AM515" s="13">
        <f t="shared" ref="AM515:AM531" si="1118">IF(AND($C515=1,$J515=2016),1,0)</f>
        <v>0</v>
      </c>
      <c r="AN515" s="13">
        <f t="shared" ref="AN515:AN531" si="1119">IF(AND($C515=1,$J515=2017),1,0)</f>
        <v>0</v>
      </c>
      <c r="AO515" s="13">
        <f t="shared" ref="AO515:AO531" si="1120">IF(AND($C515=1,$J515=2018),1,0)</f>
        <v>0</v>
      </c>
      <c r="AP515" s="13">
        <f t="shared" ref="AP515:AP531" si="1121">IF(AND($C515=1,$J515=2019),1,0)</f>
        <v>0</v>
      </c>
      <c r="AQ515" s="13">
        <f t="shared" ref="AQ515:AQ531" si="1122">IF(AND($C515=1,$J515=2020),1,0)</f>
        <v>0</v>
      </c>
      <c r="AR515" s="13">
        <f t="shared" ref="AR515:AR531" si="1123">IF(AND($C515=1,$J515=2021),1,0)</f>
        <v>0</v>
      </c>
      <c r="AS515" s="13">
        <f t="shared" ref="AS515:AS531" si="1124">IF(AND($C515=1,$J515=2022),1,0)</f>
        <v>0</v>
      </c>
      <c r="AT515" s="13">
        <f t="shared" ref="AT515:AT531" si="1125">IF(AND($C515=2,$J515=2011),1,0)</f>
        <v>0</v>
      </c>
      <c r="AU515" s="13">
        <f t="shared" ref="AU515:AU531" si="1126">IF(AND($C515=2,$J515=2012),1,0)</f>
        <v>0</v>
      </c>
      <c r="AV515" s="13">
        <f t="shared" ref="AV515:AV531" si="1127">IF(AND($C515=2,$J515=2013),1,0)</f>
        <v>0</v>
      </c>
      <c r="AW515" s="13">
        <f t="shared" ref="AW515:AW531" si="1128">IF(AND($C515=2,$J515=2014),1,0)</f>
        <v>0</v>
      </c>
      <c r="AX515" s="13">
        <f t="shared" ref="AX515:AX531" si="1129">IF(AND($C515=2,$J515=2015),1,0)</f>
        <v>0</v>
      </c>
      <c r="AY515" s="13">
        <f t="shared" ref="AY515:AY531" si="1130">IF(AND($C515=2,$J515=2016),1,0)</f>
        <v>0</v>
      </c>
      <c r="AZ515" s="13">
        <f t="shared" ref="AZ515:AZ531" si="1131">IF(AND($C515=2,$J515=2017),1,0)</f>
        <v>0</v>
      </c>
      <c r="BA515" s="13">
        <f t="shared" ref="BA515:BA531" si="1132">IF(AND($C515=2,$J515=2018),1,0)</f>
        <v>0</v>
      </c>
      <c r="BB515" s="13">
        <f t="shared" ref="BB515:BB531" si="1133">IF(AND($C515=2,$J515=2019),1,0)</f>
        <v>0</v>
      </c>
      <c r="BC515" s="13">
        <f t="shared" ref="BC515:BC531" si="1134">IF(AND($C515=2,$J515=2020),1,0)</f>
        <v>0</v>
      </c>
      <c r="BD515" s="13">
        <f t="shared" ref="BD515:BD531" si="1135">IF(AND($C515=2,$J515=2021),1,0)</f>
        <v>0</v>
      </c>
      <c r="BE515" s="13">
        <f t="shared" ref="BE515:BE531" si="1136">IF(AND($C515=2,$J515=2022),1,0)</f>
        <v>0</v>
      </c>
      <c r="BF515" s="13">
        <f t="shared" ref="BF515:BF531" si="1137">IF(AND($C515=3,$J515=2011),1,0)</f>
        <v>0</v>
      </c>
      <c r="BG515" s="13">
        <f t="shared" ref="BG515:BG531" si="1138">IF(AND($C515=3,$J515=2012),1,0)</f>
        <v>0</v>
      </c>
      <c r="BH515" s="13">
        <f t="shared" ref="BH515:BH531" si="1139">IF(AND($C515=3,$J515=2013),1,0)</f>
        <v>0</v>
      </c>
      <c r="BI515" s="13">
        <f t="shared" ref="BI515:BI531" si="1140">IF(AND($C515=3,$J515=2014),1,0)</f>
        <v>0</v>
      </c>
      <c r="BJ515" s="13">
        <f t="shared" ref="BJ515:BJ531" si="1141">IF(AND($C515=3,$J515=2015),1,0)</f>
        <v>0</v>
      </c>
      <c r="BK515" s="13">
        <f t="shared" ref="BK515:BK531" si="1142">IF(AND($C515=3,$J515=2016),1,0)</f>
        <v>0</v>
      </c>
      <c r="BL515" s="13">
        <f t="shared" ref="BL515:BL531" si="1143">IF(AND($C515=3,$J515=2017),1,0)</f>
        <v>0</v>
      </c>
      <c r="BM515" s="13">
        <f t="shared" ref="BM515:BM531" si="1144">IF(AND($C515=3,$J515=2018),1,0)</f>
        <v>0</v>
      </c>
      <c r="BN515" s="13">
        <f t="shared" ref="BN515:BN531" si="1145">IF(AND($C515=3,$J515=2019),1,0)</f>
        <v>0</v>
      </c>
      <c r="BO515" s="13">
        <f t="shared" ref="BO515:BO531" si="1146">IF(AND($C515=3,$J515=2020),1,0)</f>
        <v>0</v>
      </c>
      <c r="BP515" s="13">
        <f t="shared" ref="BP515:BP531" si="1147">IF(AND($C515=3,$J515=2021),1,0)</f>
        <v>0</v>
      </c>
      <c r="BQ515" s="13">
        <f t="shared" ref="BQ515:BQ531" si="1148">IF(AND($C515=3,$J515=2022),1,0)</f>
        <v>0</v>
      </c>
      <c r="BR515" s="13">
        <f t="shared" ref="BR515:BR531" si="1149">IF(AND($C515=4,$J515=2011),1,0)</f>
        <v>0</v>
      </c>
      <c r="BS515" s="13">
        <f t="shared" ref="BS515:BS531" si="1150">IF(AND($C515=4,$J515=2012),1,0)</f>
        <v>0</v>
      </c>
      <c r="BT515" s="13">
        <f t="shared" ref="BT515:BT531" si="1151">IF(AND($C515=4,$J515=2013),1,0)</f>
        <v>0</v>
      </c>
      <c r="BU515" s="13">
        <f t="shared" ref="BU515:BU531" si="1152">IF(AND($C515=4,$J515=2014),1,0)</f>
        <v>0</v>
      </c>
      <c r="BV515" s="13">
        <f t="shared" ref="BV515:BV531" si="1153">IF(AND($C515=4,$J515=2015),1,0)</f>
        <v>0</v>
      </c>
      <c r="BW515" s="13">
        <f t="shared" ref="BW515:BW531" si="1154">IF(AND($C515=4,$J515=2016),1,0)</f>
        <v>0</v>
      </c>
      <c r="BX515" s="13">
        <f t="shared" ref="BX515:BX531" si="1155">IF(AND($C515=4,$J515=2017),1,0)</f>
        <v>0</v>
      </c>
      <c r="BY515" s="13">
        <f t="shared" ref="BY515:BY531" si="1156">IF(AND($C515=4,$J515=2018),1,0)</f>
        <v>0</v>
      </c>
      <c r="BZ515" s="13">
        <f t="shared" ref="BZ515:BZ531" si="1157">IF(AND($C515=4,$J515=2019),1,0)</f>
        <v>0</v>
      </c>
      <c r="CA515" s="13">
        <f t="shared" ref="CA515:CA531" si="1158">IF(AND($C515=4,$J515=2020),1,0)</f>
        <v>0</v>
      </c>
      <c r="CB515" s="13">
        <f t="shared" ref="CB515:CB531" si="1159">IF(AND($C515=4,$J515=2021),1,0)</f>
        <v>0</v>
      </c>
      <c r="CC515" s="13">
        <f t="shared" ref="CC515:CC531" si="1160">IF(AND($C515=4,$J515=2022),1,0)</f>
        <v>0</v>
      </c>
      <c r="CD515" s="13">
        <f t="shared" ref="CD515:CD531" si="1161">IF(AND($C515=5,$J515=2011),1,0)</f>
        <v>0</v>
      </c>
      <c r="CE515" s="13">
        <f t="shared" ref="CE515:CE531" si="1162">IF(AND($C515=5,$J515=2012),1,0)</f>
        <v>0</v>
      </c>
      <c r="CF515" s="13">
        <f t="shared" ref="CF515:CF531" si="1163">IF(AND($C515=5,$J515=2013),1,0)</f>
        <v>0</v>
      </c>
      <c r="CG515" s="13">
        <f t="shared" ref="CG515:CG531" si="1164">IF(AND($C515=5,$J515=2014),1,0)</f>
        <v>0</v>
      </c>
      <c r="CH515" s="13">
        <f t="shared" ref="CH515:CH531" si="1165">IF(AND($C515=5,$J515=2015),1,0)</f>
        <v>0</v>
      </c>
      <c r="CI515" s="13">
        <f t="shared" ref="CI515:CI531" si="1166">IF(AND($C515=5,$J515=2016),1,0)</f>
        <v>0</v>
      </c>
      <c r="CJ515" s="13">
        <f t="shared" ref="CJ515:CJ531" si="1167">IF(AND($C515=5,$J515=2017),1,0)</f>
        <v>0</v>
      </c>
      <c r="CK515" s="13">
        <f t="shared" ref="CK515:CK531" si="1168">IF(AND($C515=5,$J515=2018),1,0)</f>
        <v>0</v>
      </c>
      <c r="CL515" s="13">
        <f t="shared" ref="CL515:CL531" si="1169">IF(AND($C515=5,$J515=2019),1,0)</f>
        <v>0</v>
      </c>
      <c r="CM515" s="13">
        <f t="shared" ref="CM515:CM531" si="1170">IF(AND($C515=5,$J515=2020),1,0)</f>
        <v>0</v>
      </c>
      <c r="CN515" s="13">
        <f t="shared" ref="CN515:CN531" si="1171">IF(AND($C515=5,$J515=2021),1,0)</f>
        <v>0</v>
      </c>
      <c r="CO515" s="13">
        <f t="shared" ref="CO515:CO531" si="1172">IF(AND($C515=5,$J515=2022),1,0)</f>
        <v>0</v>
      </c>
      <c r="CP515" s="13">
        <f t="shared" ref="CP515:CP531" si="1173">IF(AND($C515=6,$J515=2011),1,0)</f>
        <v>0</v>
      </c>
      <c r="CQ515" s="13">
        <f t="shared" ref="CQ515:CQ531" si="1174">IF(AND($C515=6,$J515=2012),1,0)</f>
        <v>0</v>
      </c>
      <c r="CR515" s="13">
        <f t="shared" ref="CR515:CR531" si="1175">IF(AND($C515=6,$J515=2013),1,0)</f>
        <v>0</v>
      </c>
      <c r="CS515" s="13">
        <f t="shared" ref="CS515:CS531" si="1176">IF(AND($C515=6,$J515=2014),1,0)</f>
        <v>0</v>
      </c>
      <c r="CT515" s="13">
        <f t="shared" ref="CT515:CT531" si="1177">IF(AND($C515=6,$J515=2015),1,0)</f>
        <v>0</v>
      </c>
      <c r="CU515" s="13">
        <f t="shared" ref="CU515:CU531" si="1178">IF(AND($C515=6,$J515=2016),1,0)</f>
        <v>0</v>
      </c>
      <c r="CV515" s="13">
        <f t="shared" ref="CV515:CV531" si="1179">IF(AND($C515=6,$J515=2017),1,0)</f>
        <v>0</v>
      </c>
      <c r="CW515" s="13">
        <f t="shared" ref="CW515:CW531" si="1180">IF(AND($C515=6,$J515=2018),1,0)</f>
        <v>0</v>
      </c>
      <c r="CX515" s="13">
        <f t="shared" ref="CX515:CX531" si="1181">IF(AND($C515=6,$J515=2019),1,0)</f>
        <v>0</v>
      </c>
      <c r="CY515" s="13">
        <f t="shared" ref="CY515:CY531" si="1182">IF(AND($C515=6,$J515=2020),1,0)</f>
        <v>0</v>
      </c>
      <c r="CZ515" s="13">
        <f t="shared" ref="CZ515:CZ531" si="1183">IF(AND($C515=6,$J515=2021),1,0)</f>
        <v>0</v>
      </c>
      <c r="DA515" s="13">
        <f t="shared" ref="DA515:DA531" si="1184">IF(AND($C515=6,$J515=2022),1,0)</f>
        <v>0</v>
      </c>
      <c r="GH515" s="30">
        <f t="shared" si="1100"/>
        <v>1</v>
      </c>
    </row>
    <row r="516" spans="1:190">
      <c r="A516" s="2">
        <f>'database including 834 studies'!A516</f>
        <v>515</v>
      </c>
      <c r="B516" s="2">
        <f>'database including 834 studies'!J516</f>
        <v>1</v>
      </c>
      <c r="C516" s="2">
        <f>'database including 834 studies'!K516</f>
        <v>0</v>
      </c>
      <c r="D516" s="2">
        <f>'database including 834 studies'!L516</f>
        <v>0</v>
      </c>
      <c r="E516" s="2">
        <f>'database including 834 studies'!M516</f>
        <v>0</v>
      </c>
      <c r="F516" s="2">
        <f>'database including 834 studies'!N516</f>
        <v>0</v>
      </c>
      <c r="G516" s="2">
        <f>'database including 834 studies'!O516</f>
        <v>0</v>
      </c>
      <c r="H516" s="2">
        <f>'database including 834 studies'!P516</f>
        <v>0</v>
      </c>
      <c r="I516" s="2">
        <f>'database including 834 studies'!Q516</f>
        <v>0</v>
      </c>
      <c r="J516" s="2">
        <f>'database including 834 studies'!R516</f>
        <v>2021</v>
      </c>
      <c r="V516" s="13">
        <f t="shared" si="1101"/>
        <v>0</v>
      </c>
      <c r="W516" s="13">
        <f t="shared" si="1102"/>
        <v>0</v>
      </c>
      <c r="X516" s="13">
        <f t="shared" si="1103"/>
        <v>0</v>
      </c>
      <c r="Y516" s="13">
        <f t="shared" si="1104"/>
        <v>0</v>
      </c>
      <c r="Z516" s="13">
        <f t="shared" si="1105"/>
        <v>0</v>
      </c>
      <c r="AA516" s="13">
        <f t="shared" si="1106"/>
        <v>0</v>
      </c>
      <c r="AB516" s="13">
        <f t="shared" si="1107"/>
        <v>0</v>
      </c>
      <c r="AC516" s="13">
        <f t="shared" si="1108"/>
        <v>0</v>
      </c>
      <c r="AD516" s="13">
        <f t="shared" si="1109"/>
        <v>0</v>
      </c>
      <c r="AE516" s="13">
        <f t="shared" si="1110"/>
        <v>0</v>
      </c>
      <c r="AF516" s="13">
        <f t="shared" si="1111"/>
        <v>1</v>
      </c>
      <c r="AG516" s="13">
        <f t="shared" si="1112"/>
        <v>0</v>
      </c>
      <c r="AH516" s="13">
        <f t="shared" si="1113"/>
        <v>0</v>
      </c>
      <c r="AI516" s="13">
        <f t="shared" si="1114"/>
        <v>0</v>
      </c>
      <c r="AJ516" s="13">
        <f t="shared" si="1115"/>
        <v>0</v>
      </c>
      <c r="AK516" s="13">
        <f t="shared" si="1116"/>
        <v>0</v>
      </c>
      <c r="AL516" s="13">
        <f t="shared" si="1117"/>
        <v>0</v>
      </c>
      <c r="AM516" s="13">
        <f t="shared" si="1118"/>
        <v>0</v>
      </c>
      <c r="AN516" s="13">
        <f t="shared" si="1119"/>
        <v>0</v>
      </c>
      <c r="AO516" s="13">
        <f t="shared" si="1120"/>
        <v>0</v>
      </c>
      <c r="AP516" s="13">
        <f t="shared" si="1121"/>
        <v>0</v>
      </c>
      <c r="AQ516" s="13">
        <f t="shared" si="1122"/>
        <v>0</v>
      </c>
      <c r="AR516" s="13">
        <f t="shared" si="1123"/>
        <v>0</v>
      </c>
      <c r="AS516" s="13">
        <f t="shared" si="1124"/>
        <v>0</v>
      </c>
      <c r="AT516" s="13">
        <f t="shared" si="1125"/>
        <v>0</v>
      </c>
      <c r="AU516" s="13">
        <f t="shared" si="1126"/>
        <v>0</v>
      </c>
      <c r="AV516" s="13">
        <f t="shared" si="1127"/>
        <v>0</v>
      </c>
      <c r="AW516" s="13">
        <f t="shared" si="1128"/>
        <v>0</v>
      </c>
      <c r="AX516" s="13">
        <f t="shared" si="1129"/>
        <v>0</v>
      </c>
      <c r="AY516" s="13">
        <f t="shared" si="1130"/>
        <v>0</v>
      </c>
      <c r="AZ516" s="13">
        <f t="shared" si="1131"/>
        <v>0</v>
      </c>
      <c r="BA516" s="13">
        <f t="shared" si="1132"/>
        <v>0</v>
      </c>
      <c r="BB516" s="13">
        <f t="shared" si="1133"/>
        <v>0</v>
      </c>
      <c r="BC516" s="13">
        <f t="shared" si="1134"/>
        <v>0</v>
      </c>
      <c r="BD516" s="13">
        <f t="shared" si="1135"/>
        <v>0</v>
      </c>
      <c r="BE516" s="13">
        <f t="shared" si="1136"/>
        <v>0</v>
      </c>
      <c r="BF516" s="13">
        <f t="shared" si="1137"/>
        <v>0</v>
      </c>
      <c r="BG516" s="13">
        <f t="shared" si="1138"/>
        <v>0</v>
      </c>
      <c r="BH516" s="13">
        <f t="shared" si="1139"/>
        <v>0</v>
      </c>
      <c r="BI516" s="13">
        <f t="shared" si="1140"/>
        <v>0</v>
      </c>
      <c r="BJ516" s="13">
        <f t="shared" si="1141"/>
        <v>0</v>
      </c>
      <c r="BK516" s="13">
        <f t="shared" si="1142"/>
        <v>0</v>
      </c>
      <c r="BL516" s="13">
        <f t="shared" si="1143"/>
        <v>0</v>
      </c>
      <c r="BM516" s="13">
        <f t="shared" si="1144"/>
        <v>0</v>
      </c>
      <c r="BN516" s="13">
        <f t="shared" si="1145"/>
        <v>0</v>
      </c>
      <c r="BO516" s="13">
        <f t="shared" si="1146"/>
        <v>0</v>
      </c>
      <c r="BP516" s="13">
        <f t="shared" si="1147"/>
        <v>0</v>
      </c>
      <c r="BQ516" s="13">
        <f t="shared" si="1148"/>
        <v>0</v>
      </c>
      <c r="BR516" s="13">
        <f t="shared" si="1149"/>
        <v>0</v>
      </c>
      <c r="BS516" s="13">
        <f t="shared" si="1150"/>
        <v>0</v>
      </c>
      <c r="BT516" s="13">
        <f t="shared" si="1151"/>
        <v>0</v>
      </c>
      <c r="BU516" s="13">
        <f t="shared" si="1152"/>
        <v>0</v>
      </c>
      <c r="BV516" s="13">
        <f t="shared" si="1153"/>
        <v>0</v>
      </c>
      <c r="BW516" s="13">
        <f t="shared" si="1154"/>
        <v>0</v>
      </c>
      <c r="BX516" s="13">
        <f t="shared" si="1155"/>
        <v>0</v>
      </c>
      <c r="BY516" s="13">
        <f t="shared" si="1156"/>
        <v>0</v>
      </c>
      <c r="BZ516" s="13">
        <f t="shared" si="1157"/>
        <v>0</v>
      </c>
      <c r="CA516" s="13">
        <f t="shared" si="1158"/>
        <v>0</v>
      </c>
      <c r="CB516" s="13">
        <f t="shared" si="1159"/>
        <v>0</v>
      </c>
      <c r="CC516" s="13">
        <f t="shared" si="1160"/>
        <v>0</v>
      </c>
      <c r="CD516" s="13">
        <f t="shared" si="1161"/>
        <v>0</v>
      </c>
      <c r="CE516" s="13">
        <f t="shared" si="1162"/>
        <v>0</v>
      </c>
      <c r="CF516" s="13">
        <f t="shared" si="1163"/>
        <v>0</v>
      </c>
      <c r="CG516" s="13">
        <f t="shared" si="1164"/>
        <v>0</v>
      </c>
      <c r="CH516" s="13">
        <f t="shared" si="1165"/>
        <v>0</v>
      </c>
      <c r="CI516" s="13">
        <f t="shared" si="1166"/>
        <v>0</v>
      </c>
      <c r="CJ516" s="13">
        <f t="shared" si="1167"/>
        <v>0</v>
      </c>
      <c r="CK516" s="13">
        <f t="shared" si="1168"/>
        <v>0</v>
      </c>
      <c r="CL516" s="13">
        <f t="shared" si="1169"/>
        <v>0</v>
      </c>
      <c r="CM516" s="13">
        <f t="shared" si="1170"/>
        <v>0</v>
      </c>
      <c r="CN516" s="13">
        <f t="shared" si="1171"/>
        <v>0</v>
      </c>
      <c r="CO516" s="13">
        <f t="shared" si="1172"/>
        <v>0</v>
      </c>
      <c r="CP516" s="13">
        <f t="shared" si="1173"/>
        <v>0</v>
      </c>
      <c r="CQ516" s="13">
        <f t="shared" si="1174"/>
        <v>0</v>
      </c>
      <c r="CR516" s="13">
        <f t="shared" si="1175"/>
        <v>0</v>
      </c>
      <c r="CS516" s="13">
        <f t="shared" si="1176"/>
        <v>0</v>
      </c>
      <c r="CT516" s="13">
        <f t="shared" si="1177"/>
        <v>0</v>
      </c>
      <c r="CU516" s="13">
        <f t="shared" si="1178"/>
        <v>0</v>
      </c>
      <c r="CV516" s="13">
        <f t="shared" si="1179"/>
        <v>0</v>
      </c>
      <c r="CW516" s="13">
        <f t="shared" si="1180"/>
        <v>0</v>
      </c>
      <c r="CX516" s="13">
        <f t="shared" si="1181"/>
        <v>0</v>
      </c>
      <c r="CY516" s="13">
        <f t="shared" si="1182"/>
        <v>0</v>
      </c>
      <c r="CZ516" s="13">
        <f t="shared" si="1183"/>
        <v>0</v>
      </c>
      <c r="DA516" s="13">
        <f t="shared" si="1184"/>
        <v>0</v>
      </c>
      <c r="GH516" s="30">
        <f t="shared" si="1100"/>
        <v>1</v>
      </c>
    </row>
    <row r="517" spans="1:190">
      <c r="A517" s="2">
        <f>'database including 834 studies'!A517</f>
        <v>516</v>
      </c>
      <c r="B517" s="2">
        <f>'database including 834 studies'!J517</f>
        <v>1</v>
      </c>
      <c r="C517" s="2">
        <f>'database including 834 studies'!K517</f>
        <v>0</v>
      </c>
      <c r="D517" s="2">
        <f>'database including 834 studies'!L517</f>
        <v>0</v>
      </c>
      <c r="E517" s="2">
        <f>'database including 834 studies'!M517</f>
        <v>0</v>
      </c>
      <c r="F517" s="2">
        <f>'database including 834 studies'!N517</f>
        <v>0</v>
      </c>
      <c r="G517" s="2">
        <f>'database including 834 studies'!O517</f>
        <v>0</v>
      </c>
      <c r="H517" s="2">
        <f>'database including 834 studies'!P517</f>
        <v>0</v>
      </c>
      <c r="I517" s="2">
        <f>'database including 834 studies'!Q517</f>
        <v>0</v>
      </c>
      <c r="J517" s="2">
        <f>'database including 834 studies'!R517</f>
        <v>2022</v>
      </c>
      <c r="V517" s="13">
        <f t="shared" si="1101"/>
        <v>0</v>
      </c>
      <c r="W517" s="13">
        <f t="shared" si="1102"/>
        <v>0</v>
      </c>
      <c r="X517" s="13">
        <f t="shared" si="1103"/>
        <v>0</v>
      </c>
      <c r="Y517" s="13">
        <f t="shared" si="1104"/>
        <v>0</v>
      </c>
      <c r="Z517" s="13">
        <f t="shared" si="1105"/>
        <v>0</v>
      </c>
      <c r="AA517" s="13">
        <f t="shared" si="1106"/>
        <v>0</v>
      </c>
      <c r="AB517" s="13">
        <f t="shared" si="1107"/>
        <v>0</v>
      </c>
      <c r="AC517" s="13">
        <f t="shared" si="1108"/>
        <v>0</v>
      </c>
      <c r="AD517" s="13">
        <f t="shared" si="1109"/>
        <v>0</v>
      </c>
      <c r="AE517" s="13">
        <f t="shared" si="1110"/>
        <v>0</v>
      </c>
      <c r="AF517" s="13">
        <f t="shared" si="1111"/>
        <v>0</v>
      </c>
      <c r="AG517" s="13">
        <f t="shared" si="1112"/>
        <v>1</v>
      </c>
      <c r="AH517" s="13">
        <f t="shared" si="1113"/>
        <v>0</v>
      </c>
      <c r="AI517" s="13">
        <f t="shared" si="1114"/>
        <v>0</v>
      </c>
      <c r="AJ517" s="13">
        <f t="shared" si="1115"/>
        <v>0</v>
      </c>
      <c r="AK517" s="13">
        <f t="shared" si="1116"/>
        <v>0</v>
      </c>
      <c r="AL517" s="13">
        <f t="shared" si="1117"/>
        <v>0</v>
      </c>
      <c r="AM517" s="13">
        <f t="shared" si="1118"/>
        <v>0</v>
      </c>
      <c r="AN517" s="13">
        <f t="shared" si="1119"/>
        <v>0</v>
      </c>
      <c r="AO517" s="13">
        <f t="shared" si="1120"/>
        <v>0</v>
      </c>
      <c r="AP517" s="13">
        <f t="shared" si="1121"/>
        <v>0</v>
      </c>
      <c r="AQ517" s="13">
        <f t="shared" si="1122"/>
        <v>0</v>
      </c>
      <c r="AR517" s="13">
        <f t="shared" si="1123"/>
        <v>0</v>
      </c>
      <c r="AS517" s="13">
        <f t="shared" si="1124"/>
        <v>0</v>
      </c>
      <c r="AT517" s="13">
        <f t="shared" si="1125"/>
        <v>0</v>
      </c>
      <c r="AU517" s="13">
        <f t="shared" si="1126"/>
        <v>0</v>
      </c>
      <c r="AV517" s="13">
        <f t="shared" si="1127"/>
        <v>0</v>
      </c>
      <c r="AW517" s="13">
        <f t="shared" si="1128"/>
        <v>0</v>
      </c>
      <c r="AX517" s="13">
        <f t="shared" si="1129"/>
        <v>0</v>
      </c>
      <c r="AY517" s="13">
        <f t="shared" si="1130"/>
        <v>0</v>
      </c>
      <c r="AZ517" s="13">
        <f t="shared" si="1131"/>
        <v>0</v>
      </c>
      <c r="BA517" s="13">
        <f t="shared" si="1132"/>
        <v>0</v>
      </c>
      <c r="BB517" s="13">
        <f t="shared" si="1133"/>
        <v>0</v>
      </c>
      <c r="BC517" s="13">
        <f t="shared" si="1134"/>
        <v>0</v>
      </c>
      <c r="BD517" s="13">
        <f t="shared" si="1135"/>
        <v>0</v>
      </c>
      <c r="BE517" s="13">
        <f t="shared" si="1136"/>
        <v>0</v>
      </c>
      <c r="BF517" s="13">
        <f t="shared" si="1137"/>
        <v>0</v>
      </c>
      <c r="BG517" s="13">
        <f t="shared" si="1138"/>
        <v>0</v>
      </c>
      <c r="BH517" s="13">
        <f t="shared" si="1139"/>
        <v>0</v>
      </c>
      <c r="BI517" s="13">
        <f t="shared" si="1140"/>
        <v>0</v>
      </c>
      <c r="BJ517" s="13">
        <f t="shared" si="1141"/>
        <v>0</v>
      </c>
      <c r="BK517" s="13">
        <f t="shared" si="1142"/>
        <v>0</v>
      </c>
      <c r="BL517" s="13">
        <f t="shared" si="1143"/>
        <v>0</v>
      </c>
      <c r="BM517" s="13">
        <f t="shared" si="1144"/>
        <v>0</v>
      </c>
      <c r="BN517" s="13">
        <f t="shared" si="1145"/>
        <v>0</v>
      </c>
      <c r="BO517" s="13">
        <f t="shared" si="1146"/>
        <v>0</v>
      </c>
      <c r="BP517" s="13">
        <f t="shared" si="1147"/>
        <v>0</v>
      </c>
      <c r="BQ517" s="13">
        <f t="shared" si="1148"/>
        <v>0</v>
      </c>
      <c r="BR517" s="13">
        <f t="shared" si="1149"/>
        <v>0</v>
      </c>
      <c r="BS517" s="13">
        <f t="shared" si="1150"/>
        <v>0</v>
      </c>
      <c r="BT517" s="13">
        <f t="shared" si="1151"/>
        <v>0</v>
      </c>
      <c r="BU517" s="13">
        <f t="shared" si="1152"/>
        <v>0</v>
      </c>
      <c r="BV517" s="13">
        <f t="shared" si="1153"/>
        <v>0</v>
      </c>
      <c r="BW517" s="13">
        <f t="shared" si="1154"/>
        <v>0</v>
      </c>
      <c r="BX517" s="13">
        <f t="shared" si="1155"/>
        <v>0</v>
      </c>
      <c r="BY517" s="13">
        <f t="shared" si="1156"/>
        <v>0</v>
      </c>
      <c r="BZ517" s="13">
        <f t="shared" si="1157"/>
        <v>0</v>
      </c>
      <c r="CA517" s="13">
        <f t="shared" si="1158"/>
        <v>0</v>
      </c>
      <c r="CB517" s="13">
        <f t="shared" si="1159"/>
        <v>0</v>
      </c>
      <c r="CC517" s="13">
        <f t="shared" si="1160"/>
        <v>0</v>
      </c>
      <c r="CD517" s="13">
        <f t="shared" si="1161"/>
        <v>0</v>
      </c>
      <c r="CE517" s="13">
        <f t="shared" si="1162"/>
        <v>0</v>
      </c>
      <c r="CF517" s="13">
        <f t="shared" si="1163"/>
        <v>0</v>
      </c>
      <c r="CG517" s="13">
        <f t="shared" si="1164"/>
        <v>0</v>
      </c>
      <c r="CH517" s="13">
        <f t="shared" si="1165"/>
        <v>0</v>
      </c>
      <c r="CI517" s="13">
        <f t="shared" si="1166"/>
        <v>0</v>
      </c>
      <c r="CJ517" s="13">
        <f t="shared" si="1167"/>
        <v>0</v>
      </c>
      <c r="CK517" s="13">
        <f t="shared" si="1168"/>
        <v>0</v>
      </c>
      <c r="CL517" s="13">
        <f t="shared" si="1169"/>
        <v>0</v>
      </c>
      <c r="CM517" s="13">
        <f t="shared" si="1170"/>
        <v>0</v>
      </c>
      <c r="CN517" s="13">
        <f t="shared" si="1171"/>
        <v>0</v>
      </c>
      <c r="CO517" s="13">
        <f t="shared" si="1172"/>
        <v>0</v>
      </c>
      <c r="CP517" s="13">
        <f t="shared" si="1173"/>
        <v>0</v>
      </c>
      <c r="CQ517" s="13">
        <f t="shared" si="1174"/>
        <v>0</v>
      </c>
      <c r="CR517" s="13">
        <f t="shared" si="1175"/>
        <v>0</v>
      </c>
      <c r="CS517" s="13">
        <f t="shared" si="1176"/>
        <v>0</v>
      </c>
      <c r="CT517" s="13">
        <f t="shared" si="1177"/>
        <v>0</v>
      </c>
      <c r="CU517" s="13">
        <f t="shared" si="1178"/>
        <v>0</v>
      </c>
      <c r="CV517" s="13">
        <f t="shared" si="1179"/>
        <v>0</v>
      </c>
      <c r="CW517" s="13">
        <f t="shared" si="1180"/>
        <v>0</v>
      </c>
      <c r="CX517" s="13">
        <f t="shared" si="1181"/>
        <v>0</v>
      </c>
      <c r="CY517" s="13">
        <f t="shared" si="1182"/>
        <v>0</v>
      </c>
      <c r="CZ517" s="13">
        <f t="shared" si="1183"/>
        <v>0</v>
      </c>
      <c r="DA517" s="13">
        <f t="shared" si="1184"/>
        <v>0</v>
      </c>
      <c r="GH517" s="30">
        <f t="shared" ref="GH517:GH524" si="1185">SUM(V517:GG517)</f>
        <v>1</v>
      </c>
    </row>
    <row r="518" spans="1:190">
      <c r="A518" s="2">
        <f>'database including 834 studies'!A518</f>
        <v>517</v>
      </c>
      <c r="B518" s="2">
        <f>'database including 834 studies'!J518</f>
        <v>1</v>
      </c>
      <c r="C518" s="2">
        <f>'database including 834 studies'!K518</f>
        <v>0</v>
      </c>
      <c r="D518" s="2">
        <f>'database including 834 studies'!L518</f>
        <v>0</v>
      </c>
      <c r="E518" s="2">
        <f>'database including 834 studies'!M518</f>
        <v>0</v>
      </c>
      <c r="F518" s="2">
        <f>'database including 834 studies'!N518</f>
        <v>0</v>
      </c>
      <c r="G518" s="2">
        <f>'database including 834 studies'!O518</f>
        <v>0</v>
      </c>
      <c r="H518" s="2">
        <f>'database including 834 studies'!P518</f>
        <v>0</v>
      </c>
      <c r="I518" s="2">
        <f>'database including 834 studies'!Q518</f>
        <v>0</v>
      </c>
      <c r="J518" s="2">
        <f>'database including 834 studies'!R518</f>
        <v>2021</v>
      </c>
      <c r="V518" s="13">
        <f t="shared" si="1101"/>
        <v>0</v>
      </c>
      <c r="W518" s="13">
        <f t="shared" si="1102"/>
        <v>0</v>
      </c>
      <c r="X518" s="13">
        <f t="shared" si="1103"/>
        <v>0</v>
      </c>
      <c r="Y518" s="13">
        <f t="shared" si="1104"/>
        <v>0</v>
      </c>
      <c r="Z518" s="13">
        <f t="shared" si="1105"/>
        <v>0</v>
      </c>
      <c r="AA518" s="13">
        <f t="shared" si="1106"/>
        <v>0</v>
      </c>
      <c r="AB518" s="13">
        <f t="shared" si="1107"/>
        <v>0</v>
      </c>
      <c r="AC518" s="13">
        <f t="shared" si="1108"/>
        <v>0</v>
      </c>
      <c r="AD518" s="13">
        <f t="shared" si="1109"/>
        <v>0</v>
      </c>
      <c r="AE518" s="13">
        <f t="shared" si="1110"/>
        <v>0</v>
      </c>
      <c r="AF518" s="13">
        <f t="shared" si="1111"/>
        <v>1</v>
      </c>
      <c r="AG518" s="13">
        <f t="shared" si="1112"/>
        <v>0</v>
      </c>
      <c r="AH518" s="13">
        <f t="shared" si="1113"/>
        <v>0</v>
      </c>
      <c r="AI518" s="13">
        <f t="shared" si="1114"/>
        <v>0</v>
      </c>
      <c r="AJ518" s="13">
        <f t="shared" si="1115"/>
        <v>0</v>
      </c>
      <c r="AK518" s="13">
        <f t="shared" si="1116"/>
        <v>0</v>
      </c>
      <c r="AL518" s="13">
        <f t="shared" si="1117"/>
        <v>0</v>
      </c>
      <c r="AM518" s="13">
        <f t="shared" si="1118"/>
        <v>0</v>
      </c>
      <c r="AN518" s="13">
        <f t="shared" si="1119"/>
        <v>0</v>
      </c>
      <c r="AO518" s="13">
        <f t="shared" si="1120"/>
        <v>0</v>
      </c>
      <c r="AP518" s="13">
        <f t="shared" si="1121"/>
        <v>0</v>
      </c>
      <c r="AQ518" s="13">
        <f t="shared" si="1122"/>
        <v>0</v>
      </c>
      <c r="AR518" s="13">
        <f t="shared" si="1123"/>
        <v>0</v>
      </c>
      <c r="AS518" s="13">
        <f t="shared" si="1124"/>
        <v>0</v>
      </c>
      <c r="AT518" s="13">
        <f t="shared" si="1125"/>
        <v>0</v>
      </c>
      <c r="AU518" s="13">
        <f t="shared" si="1126"/>
        <v>0</v>
      </c>
      <c r="AV518" s="13">
        <f t="shared" si="1127"/>
        <v>0</v>
      </c>
      <c r="AW518" s="13">
        <f t="shared" si="1128"/>
        <v>0</v>
      </c>
      <c r="AX518" s="13">
        <f t="shared" si="1129"/>
        <v>0</v>
      </c>
      <c r="AY518" s="13">
        <f t="shared" si="1130"/>
        <v>0</v>
      </c>
      <c r="AZ518" s="13">
        <f t="shared" si="1131"/>
        <v>0</v>
      </c>
      <c r="BA518" s="13">
        <f t="shared" si="1132"/>
        <v>0</v>
      </c>
      <c r="BB518" s="13">
        <f t="shared" si="1133"/>
        <v>0</v>
      </c>
      <c r="BC518" s="13">
        <f t="shared" si="1134"/>
        <v>0</v>
      </c>
      <c r="BD518" s="13">
        <f t="shared" si="1135"/>
        <v>0</v>
      </c>
      <c r="BE518" s="13">
        <f t="shared" si="1136"/>
        <v>0</v>
      </c>
      <c r="BF518" s="13">
        <f t="shared" si="1137"/>
        <v>0</v>
      </c>
      <c r="BG518" s="13">
        <f t="shared" si="1138"/>
        <v>0</v>
      </c>
      <c r="BH518" s="13">
        <f t="shared" si="1139"/>
        <v>0</v>
      </c>
      <c r="BI518" s="13">
        <f t="shared" si="1140"/>
        <v>0</v>
      </c>
      <c r="BJ518" s="13">
        <f t="shared" si="1141"/>
        <v>0</v>
      </c>
      <c r="BK518" s="13">
        <f t="shared" si="1142"/>
        <v>0</v>
      </c>
      <c r="BL518" s="13">
        <f t="shared" si="1143"/>
        <v>0</v>
      </c>
      <c r="BM518" s="13">
        <f t="shared" si="1144"/>
        <v>0</v>
      </c>
      <c r="BN518" s="13">
        <f t="shared" si="1145"/>
        <v>0</v>
      </c>
      <c r="BO518" s="13">
        <f t="shared" si="1146"/>
        <v>0</v>
      </c>
      <c r="BP518" s="13">
        <f t="shared" si="1147"/>
        <v>0</v>
      </c>
      <c r="BQ518" s="13">
        <f t="shared" si="1148"/>
        <v>0</v>
      </c>
      <c r="BR518" s="13">
        <f t="shared" si="1149"/>
        <v>0</v>
      </c>
      <c r="BS518" s="13">
        <f t="shared" si="1150"/>
        <v>0</v>
      </c>
      <c r="BT518" s="13">
        <f t="shared" si="1151"/>
        <v>0</v>
      </c>
      <c r="BU518" s="13">
        <f t="shared" si="1152"/>
        <v>0</v>
      </c>
      <c r="BV518" s="13">
        <f t="shared" si="1153"/>
        <v>0</v>
      </c>
      <c r="BW518" s="13">
        <f t="shared" si="1154"/>
        <v>0</v>
      </c>
      <c r="BX518" s="13">
        <f t="shared" si="1155"/>
        <v>0</v>
      </c>
      <c r="BY518" s="13">
        <f t="shared" si="1156"/>
        <v>0</v>
      </c>
      <c r="BZ518" s="13">
        <f t="shared" si="1157"/>
        <v>0</v>
      </c>
      <c r="CA518" s="13">
        <f t="shared" si="1158"/>
        <v>0</v>
      </c>
      <c r="CB518" s="13">
        <f t="shared" si="1159"/>
        <v>0</v>
      </c>
      <c r="CC518" s="13">
        <f t="shared" si="1160"/>
        <v>0</v>
      </c>
      <c r="CD518" s="13">
        <f t="shared" si="1161"/>
        <v>0</v>
      </c>
      <c r="CE518" s="13">
        <f t="shared" si="1162"/>
        <v>0</v>
      </c>
      <c r="CF518" s="13">
        <f t="shared" si="1163"/>
        <v>0</v>
      </c>
      <c r="CG518" s="13">
        <f t="shared" si="1164"/>
        <v>0</v>
      </c>
      <c r="CH518" s="13">
        <f t="shared" si="1165"/>
        <v>0</v>
      </c>
      <c r="CI518" s="13">
        <f t="shared" si="1166"/>
        <v>0</v>
      </c>
      <c r="CJ518" s="13">
        <f t="shared" si="1167"/>
        <v>0</v>
      </c>
      <c r="CK518" s="13">
        <f t="shared" si="1168"/>
        <v>0</v>
      </c>
      <c r="CL518" s="13">
        <f t="shared" si="1169"/>
        <v>0</v>
      </c>
      <c r="CM518" s="13">
        <f t="shared" si="1170"/>
        <v>0</v>
      </c>
      <c r="CN518" s="13">
        <f t="shared" si="1171"/>
        <v>0</v>
      </c>
      <c r="CO518" s="13">
        <f t="shared" si="1172"/>
        <v>0</v>
      </c>
      <c r="CP518" s="13">
        <f t="shared" si="1173"/>
        <v>0</v>
      </c>
      <c r="CQ518" s="13">
        <f t="shared" si="1174"/>
        <v>0</v>
      </c>
      <c r="CR518" s="13">
        <f t="shared" si="1175"/>
        <v>0</v>
      </c>
      <c r="CS518" s="13">
        <f t="shared" si="1176"/>
        <v>0</v>
      </c>
      <c r="CT518" s="13">
        <f t="shared" si="1177"/>
        <v>0</v>
      </c>
      <c r="CU518" s="13">
        <f t="shared" si="1178"/>
        <v>0</v>
      </c>
      <c r="CV518" s="13">
        <f t="shared" si="1179"/>
        <v>0</v>
      </c>
      <c r="CW518" s="13">
        <f t="shared" si="1180"/>
        <v>0</v>
      </c>
      <c r="CX518" s="13">
        <f t="shared" si="1181"/>
        <v>0</v>
      </c>
      <c r="CY518" s="13">
        <f t="shared" si="1182"/>
        <v>0</v>
      </c>
      <c r="CZ518" s="13">
        <f t="shared" si="1183"/>
        <v>0</v>
      </c>
      <c r="DA518" s="13">
        <f t="shared" si="1184"/>
        <v>0</v>
      </c>
      <c r="GH518" s="30">
        <f t="shared" si="1185"/>
        <v>1</v>
      </c>
    </row>
    <row r="519" spans="1:190">
      <c r="A519" s="2">
        <f>'database including 834 studies'!A519</f>
        <v>518</v>
      </c>
      <c r="B519" s="2">
        <f>'database including 834 studies'!J519</f>
        <v>1</v>
      </c>
      <c r="C519" s="2">
        <f>'database including 834 studies'!K519</f>
        <v>0</v>
      </c>
      <c r="D519" s="2">
        <f>'database including 834 studies'!L519</f>
        <v>0</v>
      </c>
      <c r="E519" s="2">
        <f>'database including 834 studies'!M519</f>
        <v>0</v>
      </c>
      <c r="F519" s="2">
        <f>'database including 834 studies'!N519</f>
        <v>0</v>
      </c>
      <c r="G519" s="2">
        <f>'database including 834 studies'!O519</f>
        <v>0</v>
      </c>
      <c r="H519" s="2">
        <f>'database including 834 studies'!P519</f>
        <v>0</v>
      </c>
      <c r="I519" s="2">
        <f>'database including 834 studies'!Q519</f>
        <v>0</v>
      </c>
      <c r="J519" s="2">
        <f>'database including 834 studies'!R519</f>
        <v>2019</v>
      </c>
      <c r="V519" s="13">
        <f t="shared" si="1101"/>
        <v>0</v>
      </c>
      <c r="W519" s="13">
        <f t="shared" si="1102"/>
        <v>0</v>
      </c>
      <c r="X519" s="13">
        <f t="shared" si="1103"/>
        <v>0</v>
      </c>
      <c r="Y519" s="13">
        <f t="shared" si="1104"/>
        <v>0</v>
      </c>
      <c r="Z519" s="13">
        <f t="shared" si="1105"/>
        <v>0</v>
      </c>
      <c r="AA519" s="13">
        <f t="shared" si="1106"/>
        <v>0</v>
      </c>
      <c r="AB519" s="13">
        <f t="shared" si="1107"/>
        <v>0</v>
      </c>
      <c r="AC519" s="13">
        <f t="shared" si="1108"/>
        <v>0</v>
      </c>
      <c r="AD519" s="13">
        <f t="shared" si="1109"/>
        <v>1</v>
      </c>
      <c r="AE519" s="13">
        <f t="shared" si="1110"/>
        <v>0</v>
      </c>
      <c r="AF519" s="13">
        <f t="shared" si="1111"/>
        <v>0</v>
      </c>
      <c r="AG519" s="13">
        <f t="shared" si="1112"/>
        <v>0</v>
      </c>
      <c r="AH519" s="13">
        <f t="shared" si="1113"/>
        <v>0</v>
      </c>
      <c r="AI519" s="13">
        <f t="shared" si="1114"/>
        <v>0</v>
      </c>
      <c r="AJ519" s="13">
        <f t="shared" si="1115"/>
        <v>0</v>
      </c>
      <c r="AK519" s="13">
        <f t="shared" si="1116"/>
        <v>0</v>
      </c>
      <c r="AL519" s="13">
        <f t="shared" si="1117"/>
        <v>0</v>
      </c>
      <c r="AM519" s="13">
        <f t="shared" si="1118"/>
        <v>0</v>
      </c>
      <c r="AN519" s="13">
        <f t="shared" si="1119"/>
        <v>0</v>
      </c>
      <c r="AO519" s="13">
        <f t="shared" si="1120"/>
        <v>0</v>
      </c>
      <c r="AP519" s="13">
        <f t="shared" si="1121"/>
        <v>0</v>
      </c>
      <c r="AQ519" s="13">
        <f t="shared" si="1122"/>
        <v>0</v>
      </c>
      <c r="AR519" s="13">
        <f t="shared" si="1123"/>
        <v>0</v>
      </c>
      <c r="AS519" s="13">
        <f t="shared" si="1124"/>
        <v>0</v>
      </c>
      <c r="AT519" s="13">
        <f t="shared" si="1125"/>
        <v>0</v>
      </c>
      <c r="AU519" s="13">
        <f t="shared" si="1126"/>
        <v>0</v>
      </c>
      <c r="AV519" s="13">
        <f t="shared" si="1127"/>
        <v>0</v>
      </c>
      <c r="AW519" s="13">
        <f t="shared" si="1128"/>
        <v>0</v>
      </c>
      <c r="AX519" s="13">
        <f t="shared" si="1129"/>
        <v>0</v>
      </c>
      <c r="AY519" s="13">
        <f t="shared" si="1130"/>
        <v>0</v>
      </c>
      <c r="AZ519" s="13">
        <f t="shared" si="1131"/>
        <v>0</v>
      </c>
      <c r="BA519" s="13">
        <f t="shared" si="1132"/>
        <v>0</v>
      </c>
      <c r="BB519" s="13">
        <f t="shared" si="1133"/>
        <v>0</v>
      </c>
      <c r="BC519" s="13">
        <f t="shared" si="1134"/>
        <v>0</v>
      </c>
      <c r="BD519" s="13">
        <f t="shared" si="1135"/>
        <v>0</v>
      </c>
      <c r="BE519" s="13">
        <f t="shared" si="1136"/>
        <v>0</v>
      </c>
      <c r="BF519" s="13">
        <f t="shared" si="1137"/>
        <v>0</v>
      </c>
      <c r="BG519" s="13">
        <f t="shared" si="1138"/>
        <v>0</v>
      </c>
      <c r="BH519" s="13">
        <f t="shared" si="1139"/>
        <v>0</v>
      </c>
      <c r="BI519" s="13">
        <f t="shared" si="1140"/>
        <v>0</v>
      </c>
      <c r="BJ519" s="13">
        <f t="shared" si="1141"/>
        <v>0</v>
      </c>
      <c r="BK519" s="13">
        <f t="shared" si="1142"/>
        <v>0</v>
      </c>
      <c r="BL519" s="13">
        <f t="shared" si="1143"/>
        <v>0</v>
      </c>
      <c r="BM519" s="13">
        <f t="shared" si="1144"/>
        <v>0</v>
      </c>
      <c r="BN519" s="13">
        <f t="shared" si="1145"/>
        <v>0</v>
      </c>
      <c r="BO519" s="13">
        <f t="shared" si="1146"/>
        <v>0</v>
      </c>
      <c r="BP519" s="13">
        <f t="shared" si="1147"/>
        <v>0</v>
      </c>
      <c r="BQ519" s="13">
        <f t="shared" si="1148"/>
        <v>0</v>
      </c>
      <c r="BR519" s="13">
        <f t="shared" si="1149"/>
        <v>0</v>
      </c>
      <c r="BS519" s="13">
        <f t="shared" si="1150"/>
        <v>0</v>
      </c>
      <c r="BT519" s="13">
        <f t="shared" si="1151"/>
        <v>0</v>
      </c>
      <c r="BU519" s="13">
        <f t="shared" si="1152"/>
        <v>0</v>
      </c>
      <c r="BV519" s="13">
        <f t="shared" si="1153"/>
        <v>0</v>
      </c>
      <c r="BW519" s="13">
        <f t="shared" si="1154"/>
        <v>0</v>
      </c>
      <c r="BX519" s="13">
        <f t="shared" si="1155"/>
        <v>0</v>
      </c>
      <c r="BY519" s="13">
        <f t="shared" si="1156"/>
        <v>0</v>
      </c>
      <c r="BZ519" s="13">
        <f t="shared" si="1157"/>
        <v>0</v>
      </c>
      <c r="CA519" s="13">
        <f t="shared" si="1158"/>
        <v>0</v>
      </c>
      <c r="CB519" s="13">
        <f t="shared" si="1159"/>
        <v>0</v>
      </c>
      <c r="CC519" s="13">
        <f t="shared" si="1160"/>
        <v>0</v>
      </c>
      <c r="CD519" s="13">
        <f t="shared" si="1161"/>
        <v>0</v>
      </c>
      <c r="CE519" s="13">
        <f t="shared" si="1162"/>
        <v>0</v>
      </c>
      <c r="CF519" s="13">
        <f t="shared" si="1163"/>
        <v>0</v>
      </c>
      <c r="CG519" s="13">
        <f t="shared" si="1164"/>
        <v>0</v>
      </c>
      <c r="CH519" s="13">
        <f t="shared" si="1165"/>
        <v>0</v>
      </c>
      <c r="CI519" s="13">
        <f t="shared" si="1166"/>
        <v>0</v>
      </c>
      <c r="CJ519" s="13">
        <f t="shared" si="1167"/>
        <v>0</v>
      </c>
      <c r="CK519" s="13">
        <f t="shared" si="1168"/>
        <v>0</v>
      </c>
      <c r="CL519" s="13">
        <f t="shared" si="1169"/>
        <v>0</v>
      </c>
      <c r="CM519" s="13">
        <f t="shared" si="1170"/>
        <v>0</v>
      </c>
      <c r="CN519" s="13">
        <f t="shared" si="1171"/>
        <v>0</v>
      </c>
      <c r="CO519" s="13">
        <f t="shared" si="1172"/>
        <v>0</v>
      </c>
      <c r="CP519" s="13">
        <f t="shared" si="1173"/>
        <v>0</v>
      </c>
      <c r="CQ519" s="13">
        <f t="shared" si="1174"/>
        <v>0</v>
      </c>
      <c r="CR519" s="13">
        <f t="shared" si="1175"/>
        <v>0</v>
      </c>
      <c r="CS519" s="13">
        <f t="shared" si="1176"/>
        <v>0</v>
      </c>
      <c r="CT519" s="13">
        <f t="shared" si="1177"/>
        <v>0</v>
      </c>
      <c r="CU519" s="13">
        <f t="shared" si="1178"/>
        <v>0</v>
      </c>
      <c r="CV519" s="13">
        <f t="shared" si="1179"/>
        <v>0</v>
      </c>
      <c r="CW519" s="13">
        <f t="shared" si="1180"/>
        <v>0</v>
      </c>
      <c r="CX519" s="13">
        <f t="shared" si="1181"/>
        <v>0</v>
      </c>
      <c r="CY519" s="13">
        <f t="shared" si="1182"/>
        <v>0</v>
      </c>
      <c r="CZ519" s="13">
        <f t="shared" si="1183"/>
        <v>0</v>
      </c>
      <c r="DA519" s="13">
        <f t="shared" si="1184"/>
        <v>0</v>
      </c>
      <c r="GH519" s="30">
        <f t="shared" si="1185"/>
        <v>1</v>
      </c>
    </row>
    <row r="520" spans="1:190">
      <c r="A520" s="2">
        <f>'database including 834 studies'!A520</f>
        <v>519</v>
      </c>
      <c r="B520" s="2">
        <f>'database including 834 studies'!J520</f>
        <v>1</v>
      </c>
      <c r="C520" s="2">
        <f>'database including 834 studies'!K520</f>
        <v>0</v>
      </c>
      <c r="D520" s="2">
        <f>'database including 834 studies'!L520</f>
        <v>0</v>
      </c>
      <c r="E520" s="2">
        <f>'database including 834 studies'!M520</f>
        <v>0</v>
      </c>
      <c r="F520" s="2">
        <f>'database including 834 studies'!N520</f>
        <v>0</v>
      </c>
      <c r="G520" s="2">
        <f>'database including 834 studies'!O520</f>
        <v>0</v>
      </c>
      <c r="H520" s="2">
        <f>'database including 834 studies'!P520</f>
        <v>0</v>
      </c>
      <c r="I520" s="2">
        <f>'database including 834 studies'!Q520</f>
        <v>0</v>
      </c>
      <c r="J520" s="2">
        <f>'database including 834 studies'!R520</f>
        <v>2021</v>
      </c>
      <c r="V520" s="13">
        <f t="shared" si="1101"/>
        <v>0</v>
      </c>
      <c r="W520" s="13">
        <f t="shared" si="1102"/>
        <v>0</v>
      </c>
      <c r="X520" s="13">
        <f t="shared" si="1103"/>
        <v>0</v>
      </c>
      <c r="Y520" s="13">
        <f t="shared" si="1104"/>
        <v>0</v>
      </c>
      <c r="Z520" s="13">
        <f t="shared" si="1105"/>
        <v>0</v>
      </c>
      <c r="AA520" s="13">
        <f t="shared" si="1106"/>
        <v>0</v>
      </c>
      <c r="AB520" s="13">
        <f t="shared" si="1107"/>
        <v>0</v>
      </c>
      <c r="AC520" s="13">
        <f t="shared" si="1108"/>
        <v>0</v>
      </c>
      <c r="AD520" s="13">
        <f t="shared" si="1109"/>
        <v>0</v>
      </c>
      <c r="AE520" s="13">
        <f t="shared" si="1110"/>
        <v>0</v>
      </c>
      <c r="AF520" s="13">
        <f t="shared" si="1111"/>
        <v>1</v>
      </c>
      <c r="AG520" s="13">
        <f t="shared" si="1112"/>
        <v>0</v>
      </c>
      <c r="AH520" s="13">
        <f t="shared" si="1113"/>
        <v>0</v>
      </c>
      <c r="AI520" s="13">
        <f t="shared" si="1114"/>
        <v>0</v>
      </c>
      <c r="AJ520" s="13">
        <f t="shared" si="1115"/>
        <v>0</v>
      </c>
      <c r="AK520" s="13">
        <f t="shared" si="1116"/>
        <v>0</v>
      </c>
      <c r="AL520" s="13">
        <f t="shared" si="1117"/>
        <v>0</v>
      </c>
      <c r="AM520" s="13">
        <f t="shared" si="1118"/>
        <v>0</v>
      </c>
      <c r="AN520" s="13">
        <f t="shared" si="1119"/>
        <v>0</v>
      </c>
      <c r="AO520" s="13">
        <f t="shared" si="1120"/>
        <v>0</v>
      </c>
      <c r="AP520" s="13">
        <f t="shared" si="1121"/>
        <v>0</v>
      </c>
      <c r="AQ520" s="13">
        <f t="shared" si="1122"/>
        <v>0</v>
      </c>
      <c r="AR520" s="13">
        <f t="shared" si="1123"/>
        <v>0</v>
      </c>
      <c r="AS520" s="13">
        <f t="shared" si="1124"/>
        <v>0</v>
      </c>
      <c r="AT520" s="13">
        <f t="shared" si="1125"/>
        <v>0</v>
      </c>
      <c r="AU520" s="13">
        <f t="shared" si="1126"/>
        <v>0</v>
      </c>
      <c r="AV520" s="13">
        <f t="shared" si="1127"/>
        <v>0</v>
      </c>
      <c r="AW520" s="13">
        <f t="shared" si="1128"/>
        <v>0</v>
      </c>
      <c r="AX520" s="13">
        <f t="shared" si="1129"/>
        <v>0</v>
      </c>
      <c r="AY520" s="13">
        <f t="shared" si="1130"/>
        <v>0</v>
      </c>
      <c r="AZ520" s="13">
        <f t="shared" si="1131"/>
        <v>0</v>
      </c>
      <c r="BA520" s="13">
        <f t="shared" si="1132"/>
        <v>0</v>
      </c>
      <c r="BB520" s="13">
        <f t="shared" si="1133"/>
        <v>0</v>
      </c>
      <c r="BC520" s="13">
        <f t="shared" si="1134"/>
        <v>0</v>
      </c>
      <c r="BD520" s="13">
        <f t="shared" si="1135"/>
        <v>0</v>
      </c>
      <c r="BE520" s="13">
        <f t="shared" si="1136"/>
        <v>0</v>
      </c>
      <c r="BF520" s="13">
        <f t="shared" si="1137"/>
        <v>0</v>
      </c>
      <c r="BG520" s="13">
        <f t="shared" si="1138"/>
        <v>0</v>
      </c>
      <c r="BH520" s="13">
        <f t="shared" si="1139"/>
        <v>0</v>
      </c>
      <c r="BI520" s="13">
        <f t="shared" si="1140"/>
        <v>0</v>
      </c>
      <c r="BJ520" s="13">
        <f t="shared" si="1141"/>
        <v>0</v>
      </c>
      <c r="BK520" s="13">
        <f t="shared" si="1142"/>
        <v>0</v>
      </c>
      <c r="BL520" s="13">
        <f t="shared" si="1143"/>
        <v>0</v>
      </c>
      <c r="BM520" s="13">
        <f t="shared" si="1144"/>
        <v>0</v>
      </c>
      <c r="BN520" s="13">
        <f t="shared" si="1145"/>
        <v>0</v>
      </c>
      <c r="BO520" s="13">
        <f t="shared" si="1146"/>
        <v>0</v>
      </c>
      <c r="BP520" s="13">
        <f t="shared" si="1147"/>
        <v>0</v>
      </c>
      <c r="BQ520" s="13">
        <f t="shared" si="1148"/>
        <v>0</v>
      </c>
      <c r="BR520" s="13">
        <f t="shared" si="1149"/>
        <v>0</v>
      </c>
      <c r="BS520" s="13">
        <f t="shared" si="1150"/>
        <v>0</v>
      </c>
      <c r="BT520" s="13">
        <f t="shared" si="1151"/>
        <v>0</v>
      </c>
      <c r="BU520" s="13">
        <f t="shared" si="1152"/>
        <v>0</v>
      </c>
      <c r="BV520" s="13">
        <f t="shared" si="1153"/>
        <v>0</v>
      </c>
      <c r="BW520" s="13">
        <f t="shared" si="1154"/>
        <v>0</v>
      </c>
      <c r="BX520" s="13">
        <f t="shared" si="1155"/>
        <v>0</v>
      </c>
      <c r="BY520" s="13">
        <f t="shared" si="1156"/>
        <v>0</v>
      </c>
      <c r="BZ520" s="13">
        <f t="shared" si="1157"/>
        <v>0</v>
      </c>
      <c r="CA520" s="13">
        <f t="shared" si="1158"/>
        <v>0</v>
      </c>
      <c r="CB520" s="13">
        <f t="shared" si="1159"/>
        <v>0</v>
      </c>
      <c r="CC520" s="13">
        <f t="shared" si="1160"/>
        <v>0</v>
      </c>
      <c r="CD520" s="13">
        <f t="shared" si="1161"/>
        <v>0</v>
      </c>
      <c r="CE520" s="13">
        <f t="shared" si="1162"/>
        <v>0</v>
      </c>
      <c r="CF520" s="13">
        <f t="shared" si="1163"/>
        <v>0</v>
      </c>
      <c r="CG520" s="13">
        <f t="shared" si="1164"/>
        <v>0</v>
      </c>
      <c r="CH520" s="13">
        <f t="shared" si="1165"/>
        <v>0</v>
      </c>
      <c r="CI520" s="13">
        <f t="shared" si="1166"/>
        <v>0</v>
      </c>
      <c r="CJ520" s="13">
        <f t="shared" si="1167"/>
        <v>0</v>
      </c>
      <c r="CK520" s="13">
        <f t="shared" si="1168"/>
        <v>0</v>
      </c>
      <c r="CL520" s="13">
        <f t="shared" si="1169"/>
        <v>0</v>
      </c>
      <c r="CM520" s="13">
        <f t="shared" si="1170"/>
        <v>0</v>
      </c>
      <c r="CN520" s="13">
        <f t="shared" si="1171"/>
        <v>0</v>
      </c>
      <c r="CO520" s="13">
        <f t="shared" si="1172"/>
        <v>0</v>
      </c>
      <c r="CP520" s="13">
        <f t="shared" si="1173"/>
        <v>0</v>
      </c>
      <c r="CQ520" s="13">
        <f t="shared" si="1174"/>
        <v>0</v>
      </c>
      <c r="CR520" s="13">
        <f t="shared" si="1175"/>
        <v>0</v>
      </c>
      <c r="CS520" s="13">
        <f t="shared" si="1176"/>
        <v>0</v>
      </c>
      <c r="CT520" s="13">
        <f t="shared" si="1177"/>
        <v>0</v>
      </c>
      <c r="CU520" s="13">
        <f t="shared" si="1178"/>
        <v>0</v>
      </c>
      <c r="CV520" s="13">
        <f t="shared" si="1179"/>
        <v>0</v>
      </c>
      <c r="CW520" s="13">
        <f t="shared" si="1180"/>
        <v>0</v>
      </c>
      <c r="CX520" s="13">
        <f t="shared" si="1181"/>
        <v>0</v>
      </c>
      <c r="CY520" s="13">
        <f t="shared" si="1182"/>
        <v>0</v>
      </c>
      <c r="CZ520" s="13">
        <f t="shared" si="1183"/>
        <v>0</v>
      </c>
      <c r="DA520" s="13">
        <f t="shared" si="1184"/>
        <v>0</v>
      </c>
      <c r="GH520" s="30">
        <f t="shared" si="1185"/>
        <v>1</v>
      </c>
    </row>
    <row r="521" spans="1:190">
      <c r="A521" s="2">
        <f>'database including 834 studies'!A521</f>
        <v>520</v>
      </c>
      <c r="B521" s="2">
        <f>'database including 834 studies'!J521</f>
        <v>1</v>
      </c>
      <c r="C521" s="2">
        <f>'database including 834 studies'!K521</f>
        <v>0</v>
      </c>
      <c r="D521" s="2">
        <f>'database including 834 studies'!L521</f>
        <v>0</v>
      </c>
      <c r="E521" s="2">
        <f>'database including 834 studies'!M521</f>
        <v>0</v>
      </c>
      <c r="F521" s="2">
        <f>'database including 834 studies'!N521</f>
        <v>0</v>
      </c>
      <c r="G521" s="2">
        <f>'database including 834 studies'!O521</f>
        <v>0</v>
      </c>
      <c r="H521" s="2">
        <f>'database including 834 studies'!P521</f>
        <v>0</v>
      </c>
      <c r="I521" s="2">
        <f>'database including 834 studies'!Q521</f>
        <v>0</v>
      </c>
      <c r="J521" s="2">
        <f>'database including 834 studies'!R521</f>
        <v>2019</v>
      </c>
      <c r="V521" s="13">
        <f t="shared" si="1101"/>
        <v>0</v>
      </c>
      <c r="W521" s="13">
        <f t="shared" si="1102"/>
        <v>0</v>
      </c>
      <c r="X521" s="13">
        <f t="shared" si="1103"/>
        <v>0</v>
      </c>
      <c r="Y521" s="13">
        <f t="shared" si="1104"/>
        <v>0</v>
      </c>
      <c r="Z521" s="13">
        <f t="shared" si="1105"/>
        <v>0</v>
      </c>
      <c r="AA521" s="13">
        <f t="shared" si="1106"/>
        <v>0</v>
      </c>
      <c r="AB521" s="13">
        <f t="shared" si="1107"/>
        <v>0</v>
      </c>
      <c r="AC521" s="13">
        <f t="shared" si="1108"/>
        <v>0</v>
      </c>
      <c r="AD521" s="13">
        <f t="shared" si="1109"/>
        <v>1</v>
      </c>
      <c r="AE521" s="13">
        <f t="shared" si="1110"/>
        <v>0</v>
      </c>
      <c r="AF521" s="13">
        <f t="shared" si="1111"/>
        <v>0</v>
      </c>
      <c r="AG521" s="13">
        <f t="shared" si="1112"/>
        <v>0</v>
      </c>
      <c r="AH521" s="13">
        <f t="shared" si="1113"/>
        <v>0</v>
      </c>
      <c r="AI521" s="13">
        <f t="shared" si="1114"/>
        <v>0</v>
      </c>
      <c r="AJ521" s="13">
        <f t="shared" si="1115"/>
        <v>0</v>
      </c>
      <c r="AK521" s="13">
        <f t="shared" si="1116"/>
        <v>0</v>
      </c>
      <c r="AL521" s="13">
        <f t="shared" si="1117"/>
        <v>0</v>
      </c>
      <c r="AM521" s="13">
        <f t="shared" si="1118"/>
        <v>0</v>
      </c>
      <c r="AN521" s="13">
        <f t="shared" si="1119"/>
        <v>0</v>
      </c>
      <c r="AO521" s="13">
        <f t="shared" si="1120"/>
        <v>0</v>
      </c>
      <c r="AP521" s="13">
        <f t="shared" si="1121"/>
        <v>0</v>
      </c>
      <c r="AQ521" s="13">
        <f t="shared" si="1122"/>
        <v>0</v>
      </c>
      <c r="AR521" s="13">
        <f t="shared" si="1123"/>
        <v>0</v>
      </c>
      <c r="AS521" s="13">
        <f t="shared" si="1124"/>
        <v>0</v>
      </c>
      <c r="AT521" s="13">
        <f t="shared" si="1125"/>
        <v>0</v>
      </c>
      <c r="AU521" s="13">
        <f t="shared" si="1126"/>
        <v>0</v>
      </c>
      <c r="AV521" s="13">
        <f t="shared" si="1127"/>
        <v>0</v>
      </c>
      <c r="AW521" s="13">
        <f t="shared" si="1128"/>
        <v>0</v>
      </c>
      <c r="AX521" s="13">
        <f t="shared" si="1129"/>
        <v>0</v>
      </c>
      <c r="AY521" s="13">
        <f t="shared" si="1130"/>
        <v>0</v>
      </c>
      <c r="AZ521" s="13">
        <f t="shared" si="1131"/>
        <v>0</v>
      </c>
      <c r="BA521" s="13">
        <f t="shared" si="1132"/>
        <v>0</v>
      </c>
      <c r="BB521" s="13">
        <f t="shared" si="1133"/>
        <v>0</v>
      </c>
      <c r="BC521" s="13">
        <f t="shared" si="1134"/>
        <v>0</v>
      </c>
      <c r="BD521" s="13">
        <f t="shared" si="1135"/>
        <v>0</v>
      </c>
      <c r="BE521" s="13">
        <f t="shared" si="1136"/>
        <v>0</v>
      </c>
      <c r="BF521" s="13">
        <f t="shared" si="1137"/>
        <v>0</v>
      </c>
      <c r="BG521" s="13">
        <f t="shared" si="1138"/>
        <v>0</v>
      </c>
      <c r="BH521" s="13">
        <f t="shared" si="1139"/>
        <v>0</v>
      </c>
      <c r="BI521" s="13">
        <f t="shared" si="1140"/>
        <v>0</v>
      </c>
      <c r="BJ521" s="13">
        <f t="shared" si="1141"/>
        <v>0</v>
      </c>
      <c r="BK521" s="13">
        <f t="shared" si="1142"/>
        <v>0</v>
      </c>
      <c r="BL521" s="13">
        <f t="shared" si="1143"/>
        <v>0</v>
      </c>
      <c r="BM521" s="13">
        <f t="shared" si="1144"/>
        <v>0</v>
      </c>
      <c r="BN521" s="13">
        <f t="shared" si="1145"/>
        <v>0</v>
      </c>
      <c r="BO521" s="13">
        <f t="shared" si="1146"/>
        <v>0</v>
      </c>
      <c r="BP521" s="13">
        <f t="shared" si="1147"/>
        <v>0</v>
      </c>
      <c r="BQ521" s="13">
        <f t="shared" si="1148"/>
        <v>0</v>
      </c>
      <c r="BR521" s="13">
        <f t="shared" si="1149"/>
        <v>0</v>
      </c>
      <c r="BS521" s="13">
        <f t="shared" si="1150"/>
        <v>0</v>
      </c>
      <c r="BT521" s="13">
        <f t="shared" si="1151"/>
        <v>0</v>
      </c>
      <c r="BU521" s="13">
        <f t="shared" si="1152"/>
        <v>0</v>
      </c>
      <c r="BV521" s="13">
        <f t="shared" si="1153"/>
        <v>0</v>
      </c>
      <c r="BW521" s="13">
        <f t="shared" si="1154"/>
        <v>0</v>
      </c>
      <c r="BX521" s="13">
        <f t="shared" si="1155"/>
        <v>0</v>
      </c>
      <c r="BY521" s="13">
        <f t="shared" si="1156"/>
        <v>0</v>
      </c>
      <c r="BZ521" s="13">
        <f t="shared" si="1157"/>
        <v>0</v>
      </c>
      <c r="CA521" s="13">
        <f t="shared" si="1158"/>
        <v>0</v>
      </c>
      <c r="CB521" s="13">
        <f t="shared" si="1159"/>
        <v>0</v>
      </c>
      <c r="CC521" s="13">
        <f t="shared" si="1160"/>
        <v>0</v>
      </c>
      <c r="CD521" s="13">
        <f t="shared" si="1161"/>
        <v>0</v>
      </c>
      <c r="CE521" s="13">
        <f t="shared" si="1162"/>
        <v>0</v>
      </c>
      <c r="CF521" s="13">
        <f t="shared" si="1163"/>
        <v>0</v>
      </c>
      <c r="CG521" s="13">
        <f t="shared" si="1164"/>
        <v>0</v>
      </c>
      <c r="CH521" s="13">
        <f t="shared" si="1165"/>
        <v>0</v>
      </c>
      <c r="CI521" s="13">
        <f t="shared" si="1166"/>
        <v>0</v>
      </c>
      <c r="CJ521" s="13">
        <f t="shared" si="1167"/>
        <v>0</v>
      </c>
      <c r="CK521" s="13">
        <f t="shared" si="1168"/>
        <v>0</v>
      </c>
      <c r="CL521" s="13">
        <f t="shared" si="1169"/>
        <v>0</v>
      </c>
      <c r="CM521" s="13">
        <f t="shared" si="1170"/>
        <v>0</v>
      </c>
      <c r="CN521" s="13">
        <f t="shared" si="1171"/>
        <v>0</v>
      </c>
      <c r="CO521" s="13">
        <f t="shared" si="1172"/>
        <v>0</v>
      </c>
      <c r="CP521" s="13">
        <f t="shared" si="1173"/>
        <v>0</v>
      </c>
      <c r="CQ521" s="13">
        <f t="shared" si="1174"/>
        <v>0</v>
      </c>
      <c r="CR521" s="13">
        <f t="shared" si="1175"/>
        <v>0</v>
      </c>
      <c r="CS521" s="13">
        <f t="shared" si="1176"/>
        <v>0</v>
      </c>
      <c r="CT521" s="13">
        <f t="shared" si="1177"/>
        <v>0</v>
      </c>
      <c r="CU521" s="13">
        <f t="shared" si="1178"/>
        <v>0</v>
      </c>
      <c r="CV521" s="13">
        <f t="shared" si="1179"/>
        <v>0</v>
      </c>
      <c r="CW521" s="13">
        <f t="shared" si="1180"/>
        <v>0</v>
      </c>
      <c r="CX521" s="13">
        <f t="shared" si="1181"/>
        <v>0</v>
      </c>
      <c r="CY521" s="13">
        <f t="shared" si="1182"/>
        <v>0</v>
      </c>
      <c r="CZ521" s="13">
        <f t="shared" si="1183"/>
        <v>0</v>
      </c>
      <c r="DA521" s="13">
        <f t="shared" si="1184"/>
        <v>0</v>
      </c>
      <c r="GH521" s="30">
        <f t="shared" si="1185"/>
        <v>1</v>
      </c>
    </row>
    <row r="522" spans="1:190">
      <c r="A522" s="2">
        <f>'database including 834 studies'!A522</f>
        <v>521</v>
      </c>
      <c r="B522" s="2">
        <f>'database including 834 studies'!J522</f>
        <v>1</v>
      </c>
      <c r="C522" s="2">
        <f>'database including 834 studies'!K522</f>
        <v>0</v>
      </c>
      <c r="D522" s="2">
        <f>'database including 834 studies'!L522</f>
        <v>0</v>
      </c>
      <c r="E522" s="2">
        <f>'database including 834 studies'!M522</f>
        <v>0</v>
      </c>
      <c r="F522" s="2">
        <f>'database including 834 studies'!N522</f>
        <v>0</v>
      </c>
      <c r="G522" s="2">
        <f>'database including 834 studies'!O522</f>
        <v>0</v>
      </c>
      <c r="H522" s="2">
        <f>'database including 834 studies'!P522</f>
        <v>0</v>
      </c>
      <c r="I522" s="2">
        <f>'database including 834 studies'!Q522</f>
        <v>0</v>
      </c>
      <c r="J522" s="2">
        <f>'database including 834 studies'!R522</f>
        <v>2022</v>
      </c>
      <c r="V522" s="13">
        <f t="shared" si="1101"/>
        <v>0</v>
      </c>
      <c r="W522" s="13">
        <f t="shared" si="1102"/>
        <v>0</v>
      </c>
      <c r="X522" s="13">
        <f t="shared" si="1103"/>
        <v>0</v>
      </c>
      <c r="Y522" s="13">
        <f t="shared" si="1104"/>
        <v>0</v>
      </c>
      <c r="Z522" s="13">
        <f t="shared" si="1105"/>
        <v>0</v>
      </c>
      <c r="AA522" s="13">
        <f t="shared" si="1106"/>
        <v>0</v>
      </c>
      <c r="AB522" s="13">
        <f t="shared" si="1107"/>
        <v>0</v>
      </c>
      <c r="AC522" s="13">
        <f t="shared" si="1108"/>
        <v>0</v>
      </c>
      <c r="AD522" s="13">
        <f t="shared" si="1109"/>
        <v>0</v>
      </c>
      <c r="AE522" s="13">
        <f t="shared" si="1110"/>
        <v>0</v>
      </c>
      <c r="AF522" s="13">
        <f t="shared" si="1111"/>
        <v>0</v>
      </c>
      <c r="AG522" s="13">
        <f t="shared" si="1112"/>
        <v>1</v>
      </c>
      <c r="AH522" s="13">
        <f t="shared" si="1113"/>
        <v>0</v>
      </c>
      <c r="AI522" s="13">
        <f t="shared" si="1114"/>
        <v>0</v>
      </c>
      <c r="AJ522" s="13">
        <f t="shared" si="1115"/>
        <v>0</v>
      </c>
      <c r="AK522" s="13">
        <f t="shared" si="1116"/>
        <v>0</v>
      </c>
      <c r="AL522" s="13">
        <f t="shared" si="1117"/>
        <v>0</v>
      </c>
      <c r="AM522" s="13">
        <f t="shared" si="1118"/>
        <v>0</v>
      </c>
      <c r="AN522" s="13">
        <f t="shared" si="1119"/>
        <v>0</v>
      </c>
      <c r="AO522" s="13">
        <f t="shared" si="1120"/>
        <v>0</v>
      </c>
      <c r="AP522" s="13">
        <f t="shared" si="1121"/>
        <v>0</v>
      </c>
      <c r="AQ522" s="13">
        <f t="shared" si="1122"/>
        <v>0</v>
      </c>
      <c r="AR522" s="13">
        <f t="shared" si="1123"/>
        <v>0</v>
      </c>
      <c r="AS522" s="13">
        <f t="shared" si="1124"/>
        <v>0</v>
      </c>
      <c r="AT522" s="13">
        <f t="shared" si="1125"/>
        <v>0</v>
      </c>
      <c r="AU522" s="13">
        <f t="shared" si="1126"/>
        <v>0</v>
      </c>
      <c r="AV522" s="13">
        <f t="shared" si="1127"/>
        <v>0</v>
      </c>
      <c r="AW522" s="13">
        <f t="shared" si="1128"/>
        <v>0</v>
      </c>
      <c r="AX522" s="13">
        <f t="shared" si="1129"/>
        <v>0</v>
      </c>
      <c r="AY522" s="13">
        <f t="shared" si="1130"/>
        <v>0</v>
      </c>
      <c r="AZ522" s="13">
        <f t="shared" si="1131"/>
        <v>0</v>
      </c>
      <c r="BA522" s="13">
        <f t="shared" si="1132"/>
        <v>0</v>
      </c>
      <c r="BB522" s="13">
        <f t="shared" si="1133"/>
        <v>0</v>
      </c>
      <c r="BC522" s="13">
        <f t="shared" si="1134"/>
        <v>0</v>
      </c>
      <c r="BD522" s="13">
        <f t="shared" si="1135"/>
        <v>0</v>
      </c>
      <c r="BE522" s="13">
        <f t="shared" si="1136"/>
        <v>0</v>
      </c>
      <c r="BF522" s="13">
        <f t="shared" si="1137"/>
        <v>0</v>
      </c>
      <c r="BG522" s="13">
        <f t="shared" si="1138"/>
        <v>0</v>
      </c>
      <c r="BH522" s="13">
        <f t="shared" si="1139"/>
        <v>0</v>
      </c>
      <c r="BI522" s="13">
        <f t="shared" si="1140"/>
        <v>0</v>
      </c>
      <c r="BJ522" s="13">
        <f t="shared" si="1141"/>
        <v>0</v>
      </c>
      <c r="BK522" s="13">
        <f t="shared" si="1142"/>
        <v>0</v>
      </c>
      <c r="BL522" s="13">
        <f t="shared" si="1143"/>
        <v>0</v>
      </c>
      <c r="BM522" s="13">
        <f t="shared" si="1144"/>
        <v>0</v>
      </c>
      <c r="BN522" s="13">
        <f t="shared" si="1145"/>
        <v>0</v>
      </c>
      <c r="BO522" s="13">
        <f t="shared" si="1146"/>
        <v>0</v>
      </c>
      <c r="BP522" s="13">
        <f t="shared" si="1147"/>
        <v>0</v>
      </c>
      <c r="BQ522" s="13">
        <f t="shared" si="1148"/>
        <v>0</v>
      </c>
      <c r="BR522" s="13">
        <f t="shared" si="1149"/>
        <v>0</v>
      </c>
      <c r="BS522" s="13">
        <f t="shared" si="1150"/>
        <v>0</v>
      </c>
      <c r="BT522" s="13">
        <f t="shared" si="1151"/>
        <v>0</v>
      </c>
      <c r="BU522" s="13">
        <f t="shared" si="1152"/>
        <v>0</v>
      </c>
      <c r="BV522" s="13">
        <f t="shared" si="1153"/>
        <v>0</v>
      </c>
      <c r="BW522" s="13">
        <f t="shared" si="1154"/>
        <v>0</v>
      </c>
      <c r="BX522" s="13">
        <f t="shared" si="1155"/>
        <v>0</v>
      </c>
      <c r="BY522" s="13">
        <f t="shared" si="1156"/>
        <v>0</v>
      </c>
      <c r="BZ522" s="13">
        <f t="shared" si="1157"/>
        <v>0</v>
      </c>
      <c r="CA522" s="13">
        <f t="shared" si="1158"/>
        <v>0</v>
      </c>
      <c r="CB522" s="13">
        <f t="shared" si="1159"/>
        <v>0</v>
      </c>
      <c r="CC522" s="13">
        <f t="shared" si="1160"/>
        <v>0</v>
      </c>
      <c r="CD522" s="13">
        <f t="shared" si="1161"/>
        <v>0</v>
      </c>
      <c r="CE522" s="13">
        <f t="shared" si="1162"/>
        <v>0</v>
      </c>
      <c r="CF522" s="13">
        <f t="shared" si="1163"/>
        <v>0</v>
      </c>
      <c r="CG522" s="13">
        <f t="shared" si="1164"/>
        <v>0</v>
      </c>
      <c r="CH522" s="13">
        <f t="shared" si="1165"/>
        <v>0</v>
      </c>
      <c r="CI522" s="13">
        <f t="shared" si="1166"/>
        <v>0</v>
      </c>
      <c r="CJ522" s="13">
        <f t="shared" si="1167"/>
        <v>0</v>
      </c>
      <c r="CK522" s="13">
        <f t="shared" si="1168"/>
        <v>0</v>
      </c>
      <c r="CL522" s="13">
        <f t="shared" si="1169"/>
        <v>0</v>
      </c>
      <c r="CM522" s="13">
        <f t="shared" si="1170"/>
        <v>0</v>
      </c>
      <c r="CN522" s="13">
        <f t="shared" si="1171"/>
        <v>0</v>
      </c>
      <c r="CO522" s="13">
        <f t="shared" si="1172"/>
        <v>0</v>
      </c>
      <c r="CP522" s="13">
        <f t="shared" si="1173"/>
        <v>0</v>
      </c>
      <c r="CQ522" s="13">
        <f t="shared" si="1174"/>
        <v>0</v>
      </c>
      <c r="CR522" s="13">
        <f t="shared" si="1175"/>
        <v>0</v>
      </c>
      <c r="CS522" s="13">
        <f t="shared" si="1176"/>
        <v>0</v>
      </c>
      <c r="CT522" s="13">
        <f t="shared" si="1177"/>
        <v>0</v>
      </c>
      <c r="CU522" s="13">
        <f t="shared" si="1178"/>
        <v>0</v>
      </c>
      <c r="CV522" s="13">
        <f t="shared" si="1179"/>
        <v>0</v>
      </c>
      <c r="CW522" s="13">
        <f t="shared" si="1180"/>
        <v>0</v>
      </c>
      <c r="CX522" s="13">
        <f t="shared" si="1181"/>
        <v>0</v>
      </c>
      <c r="CY522" s="13">
        <f t="shared" si="1182"/>
        <v>0</v>
      </c>
      <c r="CZ522" s="13">
        <f t="shared" si="1183"/>
        <v>0</v>
      </c>
      <c r="DA522" s="13">
        <f t="shared" si="1184"/>
        <v>0</v>
      </c>
      <c r="GH522" s="30">
        <f t="shared" si="1185"/>
        <v>1</v>
      </c>
    </row>
    <row r="523" spans="1:190">
      <c r="A523" s="2">
        <f>'database including 834 studies'!A523</f>
        <v>522</v>
      </c>
      <c r="B523" s="2">
        <f>'database including 834 studies'!J523</f>
        <v>1</v>
      </c>
      <c r="C523" s="2">
        <f>'database including 834 studies'!K523</f>
        <v>0</v>
      </c>
      <c r="D523" s="2">
        <f>'database including 834 studies'!L523</f>
        <v>0</v>
      </c>
      <c r="E523" s="2">
        <f>'database including 834 studies'!M523</f>
        <v>0</v>
      </c>
      <c r="F523" s="2">
        <f>'database including 834 studies'!N523</f>
        <v>0</v>
      </c>
      <c r="G523" s="2">
        <f>'database including 834 studies'!O523</f>
        <v>0</v>
      </c>
      <c r="H523" s="2">
        <f>'database including 834 studies'!P523</f>
        <v>0</v>
      </c>
      <c r="I523" s="2">
        <f>'database including 834 studies'!Q523</f>
        <v>0</v>
      </c>
      <c r="J523" s="2">
        <f>'database including 834 studies'!R523</f>
        <v>2022</v>
      </c>
      <c r="V523" s="13">
        <f t="shared" si="1101"/>
        <v>0</v>
      </c>
      <c r="W523" s="13">
        <f t="shared" si="1102"/>
        <v>0</v>
      </c>
      <c r="X523" s="13">
        <f t="shared" si="1103"/>
        <v>0</v>
      </c>
      <c r="Y523" s="13">
        <f t="shared" si="1104"/>
        <v>0</v>
      </c>
      <c r="Z523" s="13">
        <f t="shared" si="1105"/>
        <v>0</v>
      </c>
      <c r="AA523" s="13">
        <f t="shared" si="1106"/>
        <v>0</v>
      </c>
      <c r="AB523" s="13">
        <f t="shared" si="1107"/>
        <v>0</v>
      </c>
      <c r="AC523" s="13">
        <f t="shared" si="1108"/>
        <v>0</v>
      </c>
      <c r="AD523" s="13">
        <f t="shared" si="1109"/>
        <v>0</v>
      </c>
      <c r="AE523" s="13">
        <f t="shared" si="1110"/>
        <v>0</v>
      </c>
      <c r="AF523" s="13">
        <f t="shared" si="1111"/>
        <v>0</v>
      </c>
      <c r="AG523" s="13">
        <f t="shared" si="1112"/>
        <v>1</v>
      </c>
      <c r="AH523" s="13">
        <f t="shared" si="1113"/>
        <v>0</v>
      </c>
      <c r="AI523" s="13">
        <f t="shared" si="1114"/>
        <v>0</v>
      </c>
      <c r="AJ523" s="13">
        <f t="shared" si="1115"/>
        <v>0</v>
      </c>
      <c r="AK523" s="13">
        <f t="shared" si="1116"/>
        <v>0</v>
      </c>
      <c r="AL523" s="13">
        <f t="shared" si="1117"/>
        <v>0</v>
      </c>
      <c r="AM523" s="13">
        <f t="shared" si="1118"/>
        <v>0</v>
      </c>
      <c r="AN523" s="13">
        <f t="shared" si="1119"/>
        <v>0</v>
      </c>
      <c r="AO523" s="13">
        <f t="shared" si="1120"/>
        <v>0</v>
      </c>
      <c r="AP523" s="13">
        <f t="shared" si="1121"/>
        <v>0</v>
      </c>
      <c r="AQ523" s="13">
        <f t="shared" si="1122"/>
        <v>0</v>
      </c>
      <c r="AR523" s="13">
        <f t="shared" si="1123"/>
        <v>0</v>
      </c>
      <c r="AS523" s="13">
        <f t="shared" si="1124"/>
        <v>0</v>
      </c>
      <c r="AT523" s="13">
        <f t="shared" si="1125"/>
        <v>0</v>
      </c>
      <c r="AU523" s="13">
        <f t="shared" si="1126"/>
        <v>0</v>
      </c>
      <c r="AV523" s="13">
        <f t="shared" si="1127"/>
        <v>0</v>
      </c>
      <c r="AW523" s="13">
        <f t="shared" si="1128"/>
        <v>0</v>
      </c>
      <c r="AX523" s="13">
        <f t="shared" si="1129"/>
        <v>0</v>
      </c>
      <c r="AY523" s="13">
        <f t="shared" si="1130"/>
        <v>0</v>
      </c>
      <c r="AZ523" s="13">
        <f t="shared" si="1131"/>
        <v>0</v>
      </c>
      <c r="BA523" s="13">
        <f t="shared" si="1132"/>
        <v>0</v>
      </c>
      <c r="BB523" s="13">
        <f t="shared" si="1133"/>
        <v>0</v>
      </c>
      <c r="BC523" s="13">
        <f t="shared" si="1134"/>
        <v>0</v>
      </c>
      <c r="BD523" s="13">
        <f t="shared" si="1135"/>
        <v>0</v>
      </c>
      <c r="BE523" s="13">
        <f t="shared" si="1136"/>
        <v>0</v>
      </c>
      <c r="BF523" s="13">
        <f t="shared" si="1137"/>
        <v>0</v>
      </c>
      <c r="BG523" s="13">
        <f t="shared" si="1138"/>
        <v>0</v>
      </c>
      <c r="BH523" s="13">
        <f t="shared" si="1139"/>
        <v>0</v>
      </c>
      <c r="BI523" s="13">
        <f t="shared" si="1140"/>
        <v>0</v>
      </c>
      <c r="BJ523" s="13">
        <f t="shared" si="1141"/>
        <v>0</v>
      </c>
      <c r="BK523" s="13">
        <f t="shared" si="1142"/>
        <v>0</v>
      </c>
      <c r="BL523" s="13">
        <f t="shared" si="1143"/>
        <v>0</v>
      </c>
      <c r="BM523" s="13">
        <f t="shared" si="1144"/>
        <v>0</v>
      </c>
      <c r="BN523" s="13">
        <f t="shared" si="1145"/>
        <v>0</v>
      </c>
      <c r="BO523" s="13">
        <f t="shared" si="1146"/>
        <v>0</v>
      </c>
      <c r="BP523" s="13">
        <f t="shared" si="1147"/>
        <v>0</v>
      </c>
      <c r="BQ523" s="13">
        <f t="shared" si="1148"/>
        <v>0</v>
      </c>
      <c r="BR523" s="13">
        <f t="shared" si="1149"/>
        <v>0</v>
      </c>
      <c r="BS523" s="13">
        <f t="shared" si="1150"/>
        <v>0</v>
      </c>
      <c r="BT523" s="13">
        <f t="shared" si="1151"/>
        <v>0</v>
      </c>
      <c r="BU523" s="13">
        <f t="shared" si="1152"/>
        <v>0</v>
      </c>
      <c r="BV523" s="13">
        <f t="shared" si="1153"/>
        <v>0</v>
      </c>
      <c r="BW523" s="13">
        <f t="shared" si="1154"/>
        <v>0</v>
      </c>
      <c r="BX523" s="13">
        <f t="shared" si="1155"/>
        <v>0</v>
      </c>
      <c r="BY523" s="13">
        <f t="shared" si="1156"/>
        <v>0</v>
      </c>
      <c r="BZ523" s="13">
        <f t="shared" si="1157"/>
        <v>0</v>
      </c>
      <c r="CA523" s="13">
        <f t="shared" si="1158"/>
        <v>0</v>
      </c>
      <c r="CB523" s="13">
        <f t="shared" si="1159"/>
        <v>0</v>
      </c>
      <c r="CC523" s="13">
        <f t="shared" si="1160"/>
        <v>0</v>
      </c>
      <c r="CD523" s="13">
        <f t="shared" si="1161"/>
        <v>0</v>
      </c>
      <c r="CE523" s="13">
        <f t="shared" si="1162"/>
        <v>0</v>
      </c>
      <c r="CF523" s="13">
        <f t="shared" si="1163"/>
        <v>0</v>
      </c>
      <c r="CG523" s="13">
        <f t="shared" si="1164"/>
        <v>0</v>
      </c>
      <c r="CH523" s="13">
        <f t="shared" si="1165"/>
        <v>0</v>
      </c>
      <c r="CI523" s="13">
        <f t="shared" si="1166"/>
        <v>0</v>
      </c>
      <c r="CJ523" s="13">
        <f t="shared" si="1167"/>
        <v>0</v>
      </c>
      <c r="CK523" s="13">
        <f t="shared" si="1168"/>
        <v>0</v>
      </c>
      <c r="CL523" s="13">
        <f t="shared" si="1169"/>
        <v>0</v>
      </c>
      <c r="CM523" s="13">
        <f t="shared" si="1170"/>
        <v>0</v>
      </c>
      <c r="CN523" s="13">
        <f t="shared" si="1171"/>
        <v>0</v>
      </c>
      <c r="CO523" s="13">
        <f t="shared" si="1172"/>
        <v>0</v>
      </c>
      <c r="CP523" s="13">
        <f t="shared" si="1173"/>
        <v>0</v>
      </c>
      <c r="CQ523" s="13">
        <f t="shared" si="1174"/>
        <v>0</v>
      </c>
      <c r="CR523" s="13">
        <f t="shared" si="1175"/>
        <v>0</v>
      </c>
      <c r="CS523" s="13">
        <f t="shared" si="1176"/>
        <v>0</v>
      </c>
      <c r="CT523" s="13">
        <f t="shared" si="1177"/>
        <v>0</v>
      </c>
      <c r="CU523" s="13">
        <f t="shared" si="1178"/>
        <v>0</v>
      </c>
      <c r="CV523" s="13">
        <f t="shared" si="1179"/>
        <v>0</v>
      </c>
      <c r="CW523" s="13">
        <f t="shared" si="1180"/>
        <v>0</v>
      </c>
      <c r="CX523" s="13">
        <f t="shared" si="1181"/>
        <v>0</v>
      </c>
      <c r="CY523" s="13">
        <f t="shared" si="1182"/>
        <v>0</v>
      </c>
      <c r="CZ523" s="13">
        <f t="shared" si="1183"/>
        <v>0</v>
      </c>
      <c r="DA523" s="13">
        <f t="shared" si="1184"/>
        <v>0</v>
      </c>
      <c r="GH523" s="30">
        <f t="shared" si="1185"/>
        <v>1</v>
      </c>
    </row>
    <row r="524" spans="1:190">
      <c r="A524" s="2">
        <f>'database including 834 studies'!A524</f>
        <v>523</v>
      </c>
      <c r="B524" s="2">
        <f>'database including 834 studies'!J524</f>
        <v>1</v>
      </c>
      <c r="C524" s="2">
        <f>'database including 834 studies'!K524</f>
        <v>0</v>
      </c>
      <c r="D524" s="2">
        <f>'database including 834 studies'!L524</f>
        <v>0</v>
      </c>
      <c r="E524" s="2">
        <f>'database including 834 studies'!M524</f>
        <v>0</v>
      </c>
      <c r="F524" s="2">
        <f>'database including 834 studies'!N524</f>
        <v>0</v>
      </c>
      <c r="G524" s="2">
        <f>'database including 834 studies'!O524</f>
        <v>0</v>
      </c>
      <c r="H524" s="2">
        <f>'database including 834 studies'!P524</f>
        <v>0</v>
      </c>
      <c r="I524" s="2">
        <f>'database including 834 studies'!Q524</f>
        <v>0</v>
      </c>
      <c r="J524" s="2">
        <f>'database including 834 studies'!R524</f>
        <v>2022</v>
      </c>
      <c r="V524" s="13">
        <f t="shared" si="1101"/>
        <v>0</v>
      </c>
      <c r="W524" s="13">
        <f t="shared" si="1102"/>
        <v>0</v>
      </c>
      <c r="X524" s="13">
        <f t="shared" si="1103"/>
        <v>0</v>
      </c>
      <c r="Y524" s="13">
        <f t="shared" si="1104"/>
        <v>0</v>
      </c>
      <c r="Z524" s="13">
        <f t="shared" si="1105"/>
        <v>0</v>
      </c>
      <c r="AA524" s="13">
        <f t="shared" si="1106"/>
        <v>0</v>
      </c>
      <c r="AB524" s="13">
        <f t="shared" si="1107"/>
        <v>0</v>
      </c>
      <c r="AC524" s="13">
        <f t="shared" si="1108"/>
        <v>0</v>
      </c>
      <c r="AD524" s="13">
        <f t="shared" si="1109"/>
        <v>0</v>
      </c>
      <c r="AE524" s="13">
        <f t="shared" si="1110"/>
        <v>0</v>
      </c>
      <c r="AF524" s="13">
        <f t="shared" si="1111"/>
        <v>0</v>
      </c>
      <c r="AG524" s="13">
        <f t="shared" si="1112"/>
        <v>1</v>
      </c>
      <c r="AH524" s="13">
        <f t="shared" si="1113"/>
        <v>0</v>
      </c>
      <c r="AI524" s="13">
        <f t="shared" si="1114"/>
        <v>0</v>
      </c>
      <c r="AJ524" s="13">
        <f t="shared" si="1115"/>
        <v>0</v>
      </c>
      <c r="AK524" s="13">
        <f t="shared" si="1116"/>
        <v>0</v>
      </c>
      <c r="AL524" s="13">
        <f t="shared" si="1117"/>
        <v>0</v>
      </c>
      <c r="AM524" s="13">
        <f t="shared" si="1118"/>
        <v>0</v>
      </c>
      <c r="AN524" s="13">
        <f t="shared" si="1119"/>
        <v>0</v>
      </c>
      <c r="AO524" s="13">
        <f t="shared" si="1120"/>
        <v>0</v>
      </c>
      <c r="AP524" s="13">
        <f t="shared" si="1121"/>
        <v>0</v>
      </c>
      <c r="AQ524" s="13">
        <f t="shared" si="1122"/>
        <v>0</v>
      </c>
      <c r="AR524" s="13">
        <f t="shared" si="1123"/>
        <v>0</v>
      </c>
      <c r="AS524" s="13">
        <f t="shared" si="1124"/>
        <v>0</v>
      </c>
      <c r="AT524" s="13">
        <f t="shared" si="1125"/>
        <v>0</v>
      </c>
      <c r="AU524" s="13">
        <f t="shared" si="1126"/>
        <v>0</v>
      </c>
      <c r="AV524" s="13">
        <f t="shared" si="1127"/>
        <v>0</v>
      </c>
      <c r="AW524" s="13">
        <f t="shared" si="1128"/>
        <v>0</v>
      </c>
      <c r="AX524" s="13">
        <f t="shared" si="1129"/>
        <v>0</v>
      </c>
      <c r="AY524" s="13">
        <f t="shared" si="1130"/>
        <v>0</v>
      </c>
      <c r="AZ524" s="13">
        <f t="shared" si="1131"/>
        <v>0</v>
      </c>
      <c r="BA524" s="13">
        <f t="shared" si="1132"/>
        <v>0</v>
      </c>
      <c r="BB524" s="13">
        <f t="shared" si="1133"/>
        <v>0</v>
      </c>
      <c r="BC524" s="13">
        <f t="shared" si="1134"/>
        <v>0</v>
      </c>
      <c r="BD524" s="13">
        <f t="shared" si="1135"/>
        <v>0</v>
      </c>
      <c r="BE524" s="13">
        <f t="shared" si="1136"/>
        <v>0</v>
      </c>
      <c r="BF524" s="13">
        <f t="shared" si="1137"/>
        <v>0</v>
      </c>
      <c r="BG524" s="13">
        <f t="shared" si="1138"/>
        <v>0</v>
      </c>
      <c r="BH524" s="13">
        <f t="shared" si="1139"/>
        <v>0</v>
      </c>
      <c r="BI524" s="13">
        <f t="shared" si="1140"/>
        <v>0</v>
      </c>
      <c r="BJ524" s="13">
        <f t="shared" si="1141"/>
        <v>0</v>
      </c>
      <c r="BK524" s="13">
        <f t="shared" si="1142"/>
        <v>0</v>
      </c>
      <c r="BL524" s="13">
        <f t="shared" si="1143"/>
        <v>0</v>
      </c>
      <c r="BM524" s="13">
        <f t="shared" si="1144"/>
        <v>0</v>
      </c>
      <c r="BN524" s="13">
        <f t="shared" si="1145"/>
        <v>0</v>
      </c>
      <c r="BO524" s="13">
        <f t="shared" si="1146"/>
        <v>0</v>
      </c>
      <c r="BP524" s="13">
        <f t="shared" si="1147"/>
        <v>0</v>
      </c>
      <c r="BQ524" s="13">
        <f t="shared" si="1148"/>
        <v>0</v>
      </c>
      <c r="BR524" s="13">
        <f t="shared" si="1149"/>
        <v>0</v>
      </c>
      <c r="BS524" s="13">
        <f t="shared" si="1150"/>
        <v>0</v>
      </c>
      <c r="BT524" s="13">
        <f t="shared" si="1151"/>
        <v>0</v>
      </c>
      <c r="BU524" s="13">
        <f t="shared" si="1152"/>
        <v>0</v>
      </c>
      <c r="BV524" s="13">
        <f t="shared" si="1153"/>
        <v>0</v>
      </c>
      <c r="BW524" s="13">
        <f t="shared" si="1154"/>
        <v>0</v>
      </c>
      <c r="BX524" s="13">
        <f t="shared" si="1155"/>
        <v>0</v>
      </c>
      <c r="BY524" s="13">
        <f t="shared" si="1156"/>
        <v>0</v>
      </c>
      <c r="BZ524" s="13">
        <f t="shared" si="1157"/>
        <v>0</v>
      </c>
      <c r="CA524" s="13">
        <f t="shared" si="1158"/>
        <v>0</v>
      </c>
      <c r="CB524" s="13">
        <f t="shared" si="1159"/>
        <v>0</v>
      </c>
      <c r="CC524" s="13">
        <f t="shared" si="1160"/>
        <v>0</v>
      </c>
      <c r="CD524" s="13">
        <f t="shared" si="1161"/>
        <v>0</v>
      </c>
      <c r="CE524" s="13">
        <f t="shared" si="1162"/>
        <v>0</v>
      </c>
      <c r="CF524" s="13">
        <f t="shared" si="1163"/>
        <v>0</v>
      </c>
      <c r="CG524" s="13">
        <f t="shared" si="1164"/>
        <v>0</v>
      </c>
      <c r="CH524" s="13">
        <f t="shared" si="1165"/>
        <v>0</v>
      </c>
      <c r="CI524" s="13">
        <f t="shared" si="1166"/>
        <v>0</v>
      </c>
      <c r="CJ524" s="13">
        <f t="shared" si="1167"/>
        <v>0</v>
      </c>
      <c r="CK524" s="13">
        <f t="shared" si="1168"/>
        <v>0</v>
      </c>
      <c r="CL524" s="13">
        <f t="shared" si="1169"/>
        <v>0</v>
      </c>
      <c r="CM524" s="13">
        <f t="shared" si="1170"/>
        <v>0</v>
      </c>
      <c r="CN524" s="13">
        <f t="shared" si="1171"/>
        <v>0</v>
      </c>
      <c r="CO524" s="13">
        <f t="shared" si="1172"/>
        <v>0</v>
      </c>
      <c r="CP524" s="13">
        <f t="shared" si="1173"/>
        <v>0</v>
      </c>
      <c r="CQ524" s="13">
        <f t="shared" si="1174"/>
        <v>0</v>
      </c>
      <c r="CR524" s="13">
        <f t="shared" si="1175"/>
        <v>0</v>
      </c>
      <c r="CS524" s="13">
        <f t="shared" si="1176"/>
        <v>0</v>
      </c>
      <c r="CT524" s="13">
        <f t="shared" si="1177"/>
        <v>0</v>
      </c>
      <c r="CU524" s="13">
        <f t="shared" si="1178"/>
        <v>0</v>
      </c>
      <c r="CV524" s="13">
        <f t="shared" si="1179"/>
        <v>0</v>
      </c>
      <c r="CW524" s="13">
        <f t="shared" si="1180"/>
        <v>0</v>
      </c>
      <c r="CX524" s="13">
        <f t="shared" si="1181"/>
        <v>0</v>
      </c>
      <c r="CY524" s="13">
        <f t="shared" si="1182"/>
        <v>0</v>
      </c>
      <c r="CZ524" s="13">
        <f t="shared" si="1183"/>
        <v>0</v>
      </c>
      <c r="DA524" s="13">
        <f t="shared" si="1184"/>
        <v>0</v>
      </c>
      <c r="GH524" s="30">
        <f t="shared" si="1185"/>
        <v>1</v>
      </c>
    </row>
    <row r="525" spans="1:190">
      <c r="A525" s="2">
        <f>'database including 834 studies'!A525</f>
        <v>524</v>
      </c>
      <c r="B525" s="2">
        <f>'database including 834 studies'!J525</f>
        <v>1</v>
      </c>
      <c r="C525" s="2">
        <f>'database including 834 studies'!K525</f>
        <v>0</v>
      </c>
      <c r="D525" s="2">
        <f>'database including 834 studies'!L525</f>
        <v>0</v>
      </c>
      <c r="E525" s="2">
        <f>'database including 834 studies'!M525</f>
        <v>0</v>
      </c>
      <c r="F525" s="2">
        <f>'database including 834 studies'!N525</f>
        <v>0</v>
      </c>
      <c r="G525" s="2">
        <f>'database including 834 studies'!O525</f>
        <v>0</v>
      </c>
      <c r="H525" s="2">
        <f>'database including 834 studies'!P525</f>
        <v>0</v>
      </c>
      <c r="I525" s="2">
        <f>'database including 834 studies'!Q525</f>
        <v>0</v>
      </c>
      <c r="J525" s="2">
        <f>'database including 834 studies'!R525</f>
        <v>2018</v>
      </c>
      <c r="V525" s="13">
        <f t="shared" si="1101"/>
        <v>0</v>
      </c>
      <c r="W525" s="13">
        <f t="shared" si="1102"/>
        <v>0</v>
      </c>
      <c r="X525" s="13">
        <f t="shared" si="1103"/>
        <v>0</v>
      </c>
      <c r="Y525" s="13">
        <f t="shared" si="1104"/>
        <v>0</v>
      </c>
      <c r="Z525" s="13">
        <f t="shared" si="1105"/>
        <v>0</v>
      </c>
      <c r="AA525" s="13">
        <f t="shared" si="1106"/>
        <v>0</v>
      </c>
      <c r="AB525" s="13">
        <f t="shared" si="1107"/>
        <v>0</v>
      </c>
      <c r="AC525" s="13">
        <f t="shared" si="1108"/>
        <v>1</v>
      </c>
      <c r="AD525" s="13">
        <f t="shared" si="1109"/>
        <v>0</v>
      </c>
      <c r="AE525" s="13">
        <f t="shared" si="1110"/>
        <v>0</v>
      </c>
      <c r="AF525" s="13">
        <f t="shared" si="1111"/>
        <v>0</v>
      </c>
      <c r="AG525" s="13">
        <f t="shared" si="1112"/>
        <v>0</v>
      </c>
      <c r="AH525" s="13">
        <f t="shared" si="1113"/>
        <v>0</v>
      </c>
      <c r="AI525" s="13">
        <f t="shared" si="1114"/>
        <v>0</v>
      </c>
      <c r="AJ525" s="13">
        <f t="shared" si="1115"/>
        <v>0</v>
      </c>
      <c r="AK525" s="13">
        <f t="shared" si="1116"/>
        <v>0</v>
      </c>
      <c r="AL525" s="13">
        <f t="shared" si="1117"/>
        <v>0</v>
      </c>
      <c r="AM525" s="13">
        <f t="shared" si="1118"/>
        <v>0</v>
      </c>
      <c r="AN525" s="13">
        <f t="shared" si="1119"/>
        <v>0</v>
      </c>
      <c r="AO525" s="13">
        <f t="shared" si="1120"/>
        <v>0</v>
      </c>
      <c r="AP525" s="13">
        <f t="shared" si="1121"/>
        <v>0</v>
      </c>
      <c r="AQ525" s="13">
        <f t="shared" si="1122"/>
        <v>0</v>
      </c>
      <c r="AR525" s="13">
        <f t="shared" si="1123"/>
        <v>0</v>
      </c>
      <c r="AS525" s="13">
        <f t="shared" si="1124"/>
        <v>0</v>
      </c>
      <c r="AT525" s="13">
        <f t="shared" si="1125"/>
        <v>0</v>
      </c>
      <c r="AU525" s="13">
        <f t="shared" si="1126"/>
        <v>0</v>
      </c>
      <c r="AV525" s="13">
        <f t="shared" si="1127"/>
        <v>0</v>
      </c>
      <c r="AW525" s="13">
        <f t="shared" si="1128"/>
        <v>0</v>
      </c>
      <c r="AX525" s="13">
        <f t="shared" si="1129"/>
        <v>0</v>
      </c>
      <c r="AY525" s="13">
        <f t="shared" si="1130"/>
        <v>0</v>
      </c>
      <c r="AZ525" s="13">
        <f t="shared" si="1131"/>
        <v>0</v>
      </c>
      <c r="BA525" s="13">
        <f t="shared" si="1132"/>
        <v>0</v>
      </c>
      <c r="BB525" s="13">
        <f t="shared" si="1133"/>
        <v>0</v>
      </c>
      <c r="BC525" s="13">
        <f t="shared" si="1134"/>
        <v>0</v>
      </c>
      <c r="BD525" s="13">
        <f t="shared" si="1135"/>
        <v>0</v>
      </c>
      <c r="BE525" s="13">
        <f t="shared" si="1136"/>
        <v>0</v>
      </c>
      <c r="BF525" s="13">
        <f t="shared" si="1137"/>
        <v>0</v>
      </c>
      <c r="BG525" s="13">
        <f t="shared" si="1138"/>
        <v>0</v>
      </c>
      <c r="BH525" s="13">
        <f t="shared" si="1139"/>
        <v>0</v>
      </c>
      <c r="BI525" s="13">
        <f t="shared" si="1140"/>
        <v>0</v>
      </c>
      <c r="BJ525" s="13">
        <f t="shared" si="1141"/>
        <v>0</v>
      </c>
      <c r="BK525" s="13">
        <f t="shared" si="1142"/>
        <v>0</v>
      </c>
      <c r="BL525" s="13">
        <f t="shared" si="1143"/>
        <v>0</v>
      </c>
      <c r="BM525" s="13">
        <f t="shared" si="1144"/>
        <v>0</v>
      </c>
      <c r="BN525" s="13">
        <f t="shared" si="1145"/>
        <v>0</v>
      </c>
      <c r="BO525" s="13">
        <f t="shared" si="1146"/>
        <v>0</v>
      </c>
      <c r="BP525" s="13">
        <f t="shared" si="1147"/>
        <v>0</v>
      </c>
      <c r="BQ525" s="13">
        <f t="shared" si="1148"/>
        <v>0</v>
      </c>
      <c r="BR525" s="13">
        <f t="shared" si="1149"/>
        <v>0</v>
      </c>
      <c r="BS525" s="13">
        <f t="shared" si="1150"/>
        <v>0</v>
      </c>
      <c r="BT525" s="13">
        <f t="shared" si="1151"/>
        <v>0</v>
      </c>
      <c r="BU525" s="13">
        <f t="shared" si="1152"/>
        <v>0</v>
      </c>
      <c r="BV525" s="13">
        <f t="shared" si="1153"/>
        <v>0</v>
      </c>
      <c r="BW525" s="13">
        <f t="shared" si="1154"/>
        <v>0</v>
      </c>
      <c r="BX525" s="13">
        <f t="shared" si="1155"/>
        <v>0</v>
      </c>
      <c r="BY525" s="13">
        <f t="shared" si="1156"/>
        <v>0</v>
      </c>
      <c r="BZ525" s="13">
        <f t="shared" si="1157"/>
        <v>0</v>
      </c>
      <c r="CA525" s="13">
        <f t="shared" si="1158"/>
        <v>0</v>
      </c>
      <c r="CB525" s="13">
        <f t="shared" si="1159"/>
        <v>0</v>
      </c>
      <c r="CC525" s="13">
        <f t="shared" si="1160"/>
        <v>0</v>
      </c>
      <c r="CD525" s="13">
        <f t="shared" si="1161"/>
        <v>0</v>
      </c>
      <c r="CE525" s="13">
        <f t="shared" si="1162"/>
        <v>0</v>
      </c>
      <c r="CF525" s="13">
        <f t="shared" si="1163"/>
        <v>0</v>
      </c>
      <c r="CG525" s="13">
        <f t="shared" si="1164"/>
        <v>0</v>
      </c>
      <c r="CH525" s="13">
        <f t="shared" si="1165"/>
        <v>0</v>
      </c>
      <c r="CI525" s="13">
        <f t="shared" si="1166"/>
        <v>0</v>
      </c>
      <c r="CJ525" s="13">
        <f t="shared" si="1167"/>
        <v>0</v>
      </c>
      <c r="CK525" s="13">
        <f t="shared" si="1168"/>
        <v>0</v>
      </c>
      <c r="CL525" s="13">
        <f t="shared" si="1169"/>
        <v>0</v>
      </c>
      <c r="CM525" s="13">
        <f t="shared" si="1170"/>
        <v>0</v>
      </c>
      <c r="CN525" s="13">
        <f t="shared" si="1171"/>
        <v>0</v>
      </c>
      <c r="CO525" s="13">
        <f t="shared" si="1172"/>
        <v>0</v>
      </c>
      <c r="CP525" s="13">
        <f t="shared" si="1173"/>
        <v>0</v>
      </c>
      <c r="CQ525" s="13">
        <f t="shared" si="1174"/>
        <v>0</v>
      </c>
      <c r="CR525" s="13">
        <f t="shared" si="1175"/>
        <v>0</v>
      </c>
      <c r="CS525" s="13">
        <f t="shared" si="1176"/>
        <v>0</v>
      </c>
      <c r="CT525" s="13">
        <f t="shared" si="1177"/>
        <v>0</v>
      </c>
      <c r="CU525" s="13">
        <f t="shared" si="1178"/>
        <v>0</v>
      </c>
      <c r="CV525" s="13">
        <f t="shared" si="1179"/>
        <v>0</v>
      </c>
      <c r="CW525" s="13">
        <f t="shared" si="1180"/>
        <v>0</v>
      </c>
      <c r="CX525" s="13">
        <f t="shared" si="1181"/>
        <v>0</v>
      </c>
      <c r="CY525" s="13">
        <f t="shared" si="1182"/>
        <v>0</v>
      </c>
      <c r="CZ525" s="13">
        <f t="shared" si="1183"/>
        <v>0</v>
      </c>
      <c r="DA525" s="13">
        <f t="shared" si="1184"/>
        <v>0</v>
      </c>
      <c r="GH525" s="30">
        <f t="shared" ref="GH525:GH530" si="1186">SUM(V525:GG525)</f>
        <v>1</v>
      </c>
    </row>
    <row r="526" spans="1:190">
      <c r="A526" s="2">
        <f>'database including 834 studies'!A526</f>
        <v>525</v>
      </c>
      <c r="B526" s="2">
        <f>'database including 834 studies'!J526</f>
        <v>1</v>
      </c>
      <c r="C526" s="2">
        <f>'database including 834 studies'!K526</f>
        <v>0</v>
      </c>
      <c r="D526" s="2">
        <f>'database including 834 studies'!L526</f>
        <v>0</v>
      </c>
      <c r="E526" s="2">
        <f>'database including 834 studies'!M526</f>
        <v>0</v>
      </c>
      <c r="F526" s="2">
        <f>'database including 834 studies'!N526</f>
        <v>0</v>
      </c>
      <c r="G526" s="2">
        <f>'database including 834 studies'!O526</f>
        <v>0</v>
      </c>
      <c r="H526" s="2">
        <f>'database including 834 studies'!P526</f>
        <v>0</v>
      </c>
      <c r="I526" s="2">
        <f>'database including 834 studies'!Q526</f>
        <v>0</v>
      </c>
      <c r="J526" s="2">
        <f>'database including 834 studies'!R526</f>
        <v>2021</v>
      </c>
      <c r="V526" s="13">
        <f t="shared" si="1101"/>
        <v>0</v>
      </c>
      <c r="W526" s="13">
        <f t="shared" si="1102"/>
        <v>0</v>
      </c>
      <c r="X526" s="13">
        <f t="shared" si="1103"/>
        <v>0</v>
      </c>
      <c r="Y526" s="13">
        <f t="shared" si="1104"/>
        <v>0</v>
      </c>
      <c r="Z526" s="13">
        <f t="shared" si="1105"/>
        <v>0</v>
      </c>
      <c r="AA526" s="13">
        <f t="shared" si="1106"/>
        <v>0</v>
      </c>
      <c r="AB526" s="13">
        <f t="shared" si="1107"/>
        <v>0</v>
      </c>
      <c r="AC526" s="13">
        <f t="shared" si="1108"/>
        <v>0</v>
      </c>
      <c r="AD526" s="13">
        <f t="shared" si="1109"/>
        <v>0</v>
      </c>
      <c r="AE526" s="13">
        <f t="shared" si="1110"/>
        <v>0</v>
      </c>
      <c r="AF526" s="13">
        <f t="shared" si="1111"/>
        <v>1</v>
      </c>
      <c r="AG526" s="13">
        <f t="shared" si="1112"/>
        <v>0</v>
      </c>
      <c r="AH526" s="13">
        <f t="shared" si="1113"/>
        <v>0</v>
      </c>
      <c r="AI526" s="13">
        <f t="shared" si="1114"/>
        <v>0</v>
      </c>
      <c r="AJ526" s="13">
        <f t="shared" si="1115"/>
        <v>0</v>
      </c>
      <c r="AK526" s="13">
        <f t="shared" si="1116"/>
        <v>0</v>
      </c>
      <c r="AL526" s="13">
        <f t="shared" si="1117"/>
        <v>0</v>
      </c>
      <c r="AM526" s="13">
        <f t="shared" si="1118"/>
        <v>0</v>
      </c>
      <c r="AN526" s="13">
        <f t="shared" si="1119"/>
        <v>0</v>
      </c>
      <c r="AO526" s="13">
        <f t="shared" si="1120"/>
        <v>0</v>
      </c>
      <c r="AP526" s="13">
        <f t="shared" si="1121"/>
        <v>0</v>
      </c>
      <c r="AQ526" s="13">
        <f t="shared" si="1122"/>
        <v>0</v>
      </c>
      <c r="AR526" s="13">
        <f t="shared" si="1123"/>
        <v>0</v>
      </c>
      <c r="AS526" s="13">
        <f t="shared" si="1124"/>
        <v>0</v>
      </c>
      <c r="AT526" s="13">
        <f t="shared" si="1125"/>
        <v>0</v>
      </c>
      <c r="AU526" s="13">
        <f t="shared" si="1126"/>
        <v>0</v>
      </c>
      <c r="AV526" s="13">
        <f t="shared" si="1127"/>
        <v>0</v>
      </c>
      <c r="AW526" s="13">
        <f t="shared" si="1128"/>
        <v>0</v>
      </c>
      <c r="AX526" s="13">
        <f t="shared" si="1129"/>
        <v>0</v>
      </c>
      <c r="AY526" s="13">
        <f t="shared" si="1130"/>
        <v>0</v>
      </c>
      <c r="AZ526" s="13">
        <f t="shared" si="1131"/>
        <v>0</v>
      </c>
      <c r="BA526" s="13">
        <f t="shared" si="1132"/>
        <v>0</v>
      </c>
      <c r="BB526" s="13">
        <f t="shared" si="1133"/>
        <v>0</v>
      </c>
      <c r="BC526" s="13">
        <f t="shared" si="1134"/>
        <v>0</v>
      </c>
      <c r="BD526" s="13">
        <f t="shared" si="1135"/>
        <v>0</v>
      </c>
      <c r="BE526" s="13">
        <f t="shared" si="1136"/>
        <v>0</v>
      </c>
      <c r="BF526" s="13">
        <f t="shared" si="1137"/>
        <v>0</v>
      </c>
      <c r="BG526" s="13">
        <f t="shared" si="1138"/>
        <v>0</v>
      </c>
      <c r="BH526" s="13">
        <f t="shared" si="1139"/>
        <v>0</v>
      </c>
      <c r="BI526" s="13">
        <f t="shared" si="1140"/>
        <v>0</v>
      </c>
      <c r="BJ526" s="13">
        <f t="shared" si="1141"/>
        <v>0</v>
      </c>
      <c r="BK526" s="13">
        <f t="shared" si="1142"/>
        <v>0</v>
      </c>
      <c r="BL526" s="13">
        <f t="shared" si="1143"/>
        <v>0</v>
      </c>
      <c r="BM526" s="13">
        <f t="shared" si="1144"/>
        <v>0</v>
      </c>
      <c r="BN526" s="13">
        <f t="shared" si="1145"/>
        <v>0</v>
      </c>
      <c r="BO526" s="13">
        <f t="shared" si="1146"/>
        <v>0</v>
      </c>
      <c r="BP526" s="13">
        <f t="shared" si="1147"/>
        <v>0</v>
      </c>
      <c r="BQ526" s="13">
        <f t="shared" si="1148"/>
        <v>0</v>
      </c>
      <c r="BR526" s="13">
        <f t="shared" si="1149"/>
        <v>0</v>
      </c>
      <c r="BS526" s="13">
        <f t="shared" si="1150"/>
        <v>0</v>
      </c>
      <c r="BT526" s="13">
        <f t="shared" si="1151"/>
        <v>0</v>
      </c>
      <c r="BU526" s="13">
        <f t="shared" si="1152"/>
        <v>0</v>
      </c>
      <c r="BV526" s="13">
        <f t="shared" si="1153"/>
        <v>0</v>
      </c>
      <c r="BW526" s="13">
        <f t="shared" si="1154"/>
        <v>0</v>
      </c>
      <c r="BX526" s="13">
        <f t="shared" si="1155"/>
        <v>0</v>
      </c>
      <c r="BY526" s="13">
        <f t="shared" si="1156"/>
        <v>0</v>
      </c>
      <c r="BZ526" s="13">
        <f t="shared" si="1157"/>
        <v>0</v>
      </c>
      <c r="CA526" s="13">
        <f t="shared" si="1158"/>
        <v>0</v>
      </c>
      <c r="CB526" s="13">
        <f t="shared" si="1159"/>
        <v>0</v>
      </c>
      <c r="CC526" s="13">
        <f t="shared" si="1160"/>
        <v>0</v>
      </c>
      <c r="CD526" s="13">
        <f t="shared" si="1161"/>
        <v>0</v>
      </c>
      <c r="CE526" s="13">
        <f t="shared" si="1162"/>
        <v>0</v>
      </c>
      <c r="CF526" s="13">
        <f t="shared" si="1163"/>
        <v>0</v>
      </c>
      <c r="CG526" s="13">
        <f t="shared" si="1164"/>
        <v>0</v>
      </c>
      <c r="CH526" s="13">
        <f t="shared" si="1165"/>
        <v>0</v>
      </c>
      <c r="CI526" s="13">
        <f t="shared" si="1166"/>
        <v>0</v>
      </c>
      <c r="CJ526" s="13">
        <f t="shared" si="1167"/>
        <v>0</v>
      </c>
      <c r="CK526" s="13">
        <f t="shared" si="1168"/>
        <v>0</v>
      </c>
      <c r="CL526" s="13">
        <f t="shared" si="1169"/>
        <v>0</v>
      </c>
      <c r="CM526" s="13">
        <f t="shared" si="1170"/>
        <v>0</v>
      </c>
      <c r="CN526" s="13">
        <f t="shared" si="1171"/>
        <v>0</v>
      </c>
      <c r="CO526" s="13">
        <f t="shared" si="1172"/>
        <v>0</v>
      </c>
      <c r="CP526" s="13">
        <f t="shared" si="1173"/>
        <v>0</v>
      </c>
      <c r="CQ526" s="13">
        <f t="shared" si="1174"/>
        <v>0</v>
      </c>
      <c r="CR526" s="13">
        <f t="shared" si="1175"/>
        <v>0</v>
      </c>
      <c r="CS526" s="13">
        <f t="shared" si="1176"/>
        <v>0</v>
      </c>
      <c r="CT526" s="13">
        <f t="shared" si="1177"/>
        <v>0</v>
      </c>
      <c r="CU526" s="13">
        <f t="shared" si="1178"/>
        <v>0</v>
      </c>
      <c r="CV526" s="13">
        <f t="shared" si="1179"/>
        <v>0</v>
      </c>
      <c r="CW526" s="13">
        <f t="shared" si="1180"/>
        <v>0</v>
      </c>
      <c r="CX526" s="13">
        <f t="shared" si="1181"/>
        <v>0</v>
      </c>
      <c r="CY526" s="13">
        <f t="shared" si="1182"/>
        <v>0</v>
      </c>
      <c r="CZ526" s="13">
        <f t="shared" si="1183"/>
        <v>0</v>
      </c>
      <c r="DA526" s="13">
        <f t="shared" si="1184"/>
        <v>0</v>
      </c>
      <c r="GH526" s="30">
        <f t="shared" si="1186"/>
        <v>1</v>
      </c>
    </row>
    <row r="527" spans="1:190">
      <c r="A527" s="2">
        <f>'database including 834 studies'!A527</f>
        <v>526</v>
      </c>
      <c r="B527" s="2">
        <f>'database including 834 studies'!J527</f>
        <v>1</v>
      </c>
      <c r="C527" s="2">
        <f>'database including 834 studies'!K527</f>
        <v>0</v>
      </c>
      <c r="D527" s="2">
        <f>'database including 834 studies'!L527</f>
        <v>0</v>
      </c>
      <c r="E527" s="2">
        <f>'database including 834 studies'!M527</f>
        <v>0</v>
      </c>
      <c r="F527" s="2">
        <f>'database including 834 studies'!N527</f>
        <v>0</v>
      </c>
      <c r="G527" s="2">
        <f>'database including 834 studies'!O527</f>
        <v>0</v>
      </c>
      <c r="H527" s="2">
        <f>'database including 834 studies'!P527</f>
        <v>0</v>
      </c>
      <c r="I527" s="2">
        <f>'database including 834 studies'!Q527</f>
        <v>0</v>
      </c>
      <c r="J527" s="2">
        <f>'database including 834 studies'!R527</f>
        <v>2022</v>
      </c>
      <c r="V527" s="13">
        <f t="shared" si="1101"/>
        <v>0</v>
      </c>
      <c r="W527" s="13">
        <f t="shared" si="1102"/>
        <v>0</v>
      </c>
      <c r="X527" s="13">
        <f t="shared" si="1103"/>
        <v>0</v>
      </c>
      <c r="Y527" s="13">
        <f t="shared" si="1104"/>
        <v>0</v>
      </c>
      <c r="Z527" s="13">
        <f t="shared" si="1105"/>
        <v>0</v>
      </c>
      <c r="AA527" s="13">
        <f t="shared" si="1106"/>
        <v>0</v>
      </c>
      <c r="AB527" s="13">
        <f t="shared" si="1107"/>
        <v>0</v>
      </c>
      <c r="AC527" s="13">
        <f t="shared" si="1108"/>
        <v>0</v>
      </c>
      <c r="AD527" s="13">
        <f t="shared" si="1109"/>
        <v>0</v>
      </c>
      <c r="AE527" s="13">
        <f t="shared" si="1110"/>
        <v>0</v>
      </c>
      <c r="AF527" s="13">
        <f t="shared" si="1111"/>
        <v>0</v>
      </c>
      <c r="AG527" s="13">
        <f t="shared" si="1112"/>
        <v>1</v>
      </c>
      <c r="AH527" s="13">
        <f t="shared" si="1113"/>
        <v>0</v>
      </c>
      <c r="AI527" s="13">
        <f t="shared" si="1114"/>
        <v>0</v>
      </c>
      <c r="AJ527" s="13">
        <f t="shared" si="1115"/>
        <v>0</v>
      </c>
      <c r="AK527" s="13">
        <f t="shared" si="1116"/>
        <v>0</v>
      </c>
      <c r="AL527" s="13">
        <f t="shared" si="1117"/>
        <v>0</v>
      </c>
      <c r="AM527" s="13">
        <f t="shared" si="1118"/>
        <v>0</v>
      </c>
      <c r="AN527" s="13">
        <f t="shared" si="1119"/>
        <v>0</v>
      </c>
      <c r="AO527" s="13">
        <f t="shared" si="1120"/>
        <v>0</v>
      </c>
      <c r="AP527" s="13">
        <f t="shared" si="1121"/>
        <v>0</v>
      </c>
      <c r="AQ527" s="13">
        <f t="shared" si="1122"/>
        <v>0</v>
      </c>
      <c r="AR527" s="13">
        <f t="shared" si="1123"/>
        <v>0</v>
      </c>
      <c r="AS527" s="13">
        <f t="shared" si="1124"/>
        <v>0</v>
      </c>
      <c r="AT527" s="13">
        <f t="shared" si="1125"/>
        <v>0</v>
      </c>
      <c r="AU527" s="13">
        <f t="shared" si="1126"/>
        <v>0</v>
      </c>
      <c r="AV527" s="13">
        <f t="shared" si="1127"/>
        <v>0</v>
      </c>
      <c r="AW527" s="13">
        <f t="shared" si="1128"/>
        <v>0</v>
      </c>
      <c r="AX527" s="13">
        <f t="shared" si="1129"/>
        <v>0</v>
      </c>
      <c r="AY527" s="13">
        <f t="shared" si="1130"/>
        <v>0</v>
      </c>
      <c r="AZ527" s="13">
        <f t="shared" si="1131"/>
        <v>0</v>
      </c>
      <c r="BA527" s="13">
        <f t="shared" si="1132"/>
        <v>0</v>
      </c>
      <c r="BB527" s="13">
        <f t="shared" si="1133"/>
        <v>0</v>
      </c>
      <c r="BC527" s="13">
        <f t="shared" si="1134"/>
        <v>0</v>
      </c>
      <c r="BD527" s="13">
        <f t="shared" si="1135"/>
        <v>0</v>
      </c>
      <c r="BE527" s="13">
        <f t="shared" si="1136"/>
        <v>0</v>
      </c>
      <c r="BF527" s="13">
        <f t="shared" si="1137"/>
        <v>0</v>
      </c>
      <c r="BG527" s="13">
        <f t="shared" si="1138"/>
        <v>0</v>
      </c>
      <c r="BH527" s="13">
        <f t="shared" si="1139"/>
        <v>0</v>
      </c>
      <c r="BI527" s="13">
        <f t="shared" si="1140"/>
        <v>0</v>
      </c>
      <c r="BJ527" s="13">
        <f t="shared" si="1141"/>
        <v>0</v>
      </c>
      <c r="BK527" s="13">
        <f t="shared" si="1142"/>
        <v>0</v>
      </c>
      <c r="BL527" s="13">
        <f t="shared" si="1143"/>
        <v>0</v>
      </c>
      <c r="BM527" s="13">
        <f t="shared" si="1144"/>
        <v>0</v>
      </c>
      <c r="BN527" s="13">
        <f t="shared" si="1145"/>
        <v>0</v>
      </c>
      <c r="BO527" s="13">
        <f t="shared" si="1146"/>
        <v>0</v>
      </c>
      <c r="BP527" s="13">
        <f t="shared" si="1147"/>
        <v>0</v>
      </c>
      <c r="BQ527" s="13">
        <f t="shared" si="1148"/>
        <v>0</v>
      </c>
      <c r="BR527" s="13">
        <f t="shared" si="1149"/>
        <v>0</v>
      </c>
      <c r="BS527" s="13">
        <f t="shared" si="1150"/>
        <v>0</v>
      </c>
      <c r="BT527" s="13">
        <f t="shared" si="1151"/>
        <v>0</v>
      </c>
      <c r="BU527" s="13">
        <f t="shared" si="1152"/>
        <v>0</v>
      </c>
      <c r="BV527" s="13">
        <f t="shared" si="1153"/>
        <v>0</v>
      </c>
      <c r="BW527" s="13">
        <f t="shared" si="1154"/>
        <v>0</v>
      </c>
      <c r="BX527" s="13">
        <f t="shared" si="1155"/>
        <v>0</v>
      </c>
      <c r="BY527" s="13">
        <f t="shared" si="1156"/>
        <v>0</v>
      </c>
      <c r="BZ527" s="13">
        <f t="shared" si="1157"/>
        <v>0</v>
      </c>
      <c r="CA527" s="13">
        <f t="shared" si="1158"/>
        <v>0</v>
      </c>
      <c r="CB527" s="13">
        <f t="shared" si="1159"/>
        <v>0</v>
      </c>
      <c r="CC527" s="13">
        <f t="shared" si="1160"/>
        <v>0</v>
      </c>
      <c r="CD527" s="13">
        <f t="shared" si="1161"/>
        <v>0</v>
      </c>
      <c r="CE527" s="13">
        <f t="shared" si="1162"/>
        <v>0</v>
      </c>
      <c r="CF527" s="13">
        <f t="shared" si="1163"/>
        <v>0</v>
      </c>
      <c r="CG527" s="13">
        <f t="shared" si="1164"/>
        <v>0</v>
      </c>
      <c r="CH527" s="13">
        <f t="shared" si="1165"/>
        <v>0</v>
      </c>
      <c r="CI527" s="13">
        <f t="shared" si="1166"/>
        <v>0</v>
      </c>
      <c r="CJ527" s="13">
        <f t="shared" si="1167"/>
        <v>0</v>
      </c>
      <c r="CK527" s="13">
        <f t="shared" si="1168"/>
        <v>0</v>
      </c>
      <c r="CL527" s="13">
        <f t="shared" si="1169"/>
        <v>0</v>
      </c>
      <c r="CM527" s="13">
        <f t="shared" si="1170"/>
        <v>0</v>
      </c>
      <c r="CN527" s="13">
        <f t="shared" si="1171"/>
        <v>0</v>
      </c>
      <c r="CO527" s="13">
        <f t="shared" si="1172"/>
        <v>0</v>
      </c>
      <c r="CP527" s="13">
        <f t="shared" si="1173"/>
        <v>0</v>
      </c>
      <c r="CQ527" s="13">
        <f t="shared" si="1174"/>
        <v>0</v>
      </c>
      <c r="CR527" s="13">
        <f t="shared" si="1175"/>
        <v>0</v>
      </c>
      <c r="CS527" s="13">
        <f t="shared" si="1176"/>
        <v>0</v>
      </c>
      <c r="CT527" s="13">
        <f t="shared" si="1177"/>
        <v>0</v>
      </c>
      <c r="CU527" s="13">
        <f t="shared" si="1178"/>
        <v>0</v>
      </c>
      <c r="CV527" s="13">
        <f t="shared" si="1179"/>
        <v>0</v>
      </c>
      <c r="CW527" s="13">
        <f t="shared" si="1180"/>
        <v>0</v>
      </c>
      <c r="CX527" s="13">
        <f t="shared" si="1181"/>
        <v>0</v>
      </c>
      <c r="CY527" s="13">
        <f t="shared" si="1182"/>
        <v>0</v>
      </c>
      <c r="CZ527" s="13">
        <f t="shared" si="1183"/>
        <v>0</v>
      </c>
      <c r="DA527" s="13">
        <f t="shared" si="1184"/>
        <v>0</v>
      </c>
      <c r="GH527" s="30">
        <f t="shared" si="1186"/>
        <v>1</v>
      </c>
    </row>
    <row r="528" spans="1:190">
      <c r="A528" s="2">
        <f>'database including 834 studies'!A528</f>
        <v>527</v>
      </c>
      <c r="B528" s="2">
        <f>'database including 834 studies'!J528</f>
        <v>1</v>
      </c>
      <c r="C528" s="2">
        <f>'database including 834 studies'!K528</f>
        <v>0</v>
      </c>
      <c r="D528" s="2">
        <f>'database including 834 studies'!L528</f>
        <v>0</v>
      </c>
      <c r="E528" s="2">
        <f>'database including 834 studies'!M528</f>
        <v>0</v>
      </c>
      <c r="F528" s="2">
        <f>'database including 834 studies'!N528</f>
        <v>0</v>
      </c>
      <c r="G528" s="2">
        <f>'database including 834 studies'!O528</f>
        <v>0</v>
      </c>
      <c r="H528" s="2">
        <f>'database including 834 studies'!P528</f>
        <v>0</v>
      </c>
      <c r="I528" s="2">
        <f>'database including 834 studies'!Q528</f>
        <v>0</v>
      </c>
      <c r="J528" s="2">
        <f>'database including 834 studies'!R528</f>
        <v>2021</v>
      </c>
      <c r="V528" s="13">
        <f t="shared" si="1101"/>
        <v>0</v>
      </c>
      <c r="W528" s="13">
        <f t="shared" si="1102"/>
        <v>0</v>
      </c>
      <c r="X528" s="13">
        <f t="shared" si="1103"/>
        <v>0</v>
      </c>
      <c r="Y528" s="13">
        <f t="shared" si="1104"/>
        <v>0</v>
      </c>
      <c r="Z528" s="13">
        <f t="shared" si="1105"/>
        <v>0</v>
      </c>
      <c r="AA528" s="13">
        <f t="shared" si="1106"/>
        <v>0</v>
      </c>
      <c r="AB528" s="13">
        <f t="shared" si="1107"/>
        <v>0</v>
      </c>
      <c r="AC528" s="13">
        <f t="shared" si="1108"/>
        <v>0</v>
      </c>
      <c r="AD528" s="13">
        <f t="shared" si="1109"/>
        <v>0</v>
      </c>
      <c r="AE528" s="13">
        <f t="shared" si="1110"/>
        <v>0</v>
      </c>
      <c r="AF528" s="13">
        <f t="shared" si="1111"/>
        <v>1</v>
      </c>
      <c r="AG528" s="13">
        <f t="shared" si="1112"/>
        <v>0</v>
      </c>
      <c r="AH528" s="13">
        <f t="shared" si="1113"/>
        <v>0</v>
      </c>
      <c r="AI528" s="13">
        <f t="shared" si="1114"/>
        <v>0</v>
      </c>
      <c r="AJ528" s="13">
        <f t="shared" si="1115"/>
        <v>0</v>
      </c>
      <c r="AK528" s="13">
        <f t="shared" si="1116"/>
        <v>0</v>
      </c>
      <c r="AL528" s="13">
        <f t="shared" si="1117"/>
        <v>0</v>
      </c>
      <c r="AM528" s="13">
        <f t="shared" si="1118"/>
        <v>0</v>
      </c>
      <c r="AN528" s="13">
        <f t="shared" si="1119"/>
        <v>0</v>
      </c>
      <c r="AO528" s="13">
        <f t="shared" si="1120"/>
        <v>0</v>
      </c>
      <c r="AP528" s="13">
        <f t="shared" si="1121"/>
        <v>0</v>
      </c>
      <c r="AQ528" s="13">
        <f t="shared" si="1122"/>
        <v>0</v>
      </c>
      <c r="AR528" s="13">
        <f t="shared" si="1123"/>
        <v>0</v>
      </c>
      <c r="AS528" s="13">
        <f t="shared" si="1124"/>
        <v>0</v>
      </c>
      <c r="AT528" s="13">
        <f t="shared" si="1125"/>
        <v>0</v>
      </c>
      <c r="AU528" s="13">
        <f t="shared" si="1126"/>
        <v>0</v>
      </c>
      <c r="AV528" s="13">
        <f t="shared" si="1127"/>
        <v>0</v>
      </c>
      <c r="AW528" s="13">
        <f t="shared" si="1128"/>
        <v>0</v>
      </c>
      <c r="AX528" s="13">
        <f t="shared" si="1129"/>
        <v>0</v>
      </c>
      <c r="AY528" s="13">
        <f t="shared" si="1130"/>
        <v>0</v>
      </c>
      <c r="AZ528" s="13">
        <f t="shared" si="1131"/>
        <v>0</v>
      </c>
      <c r="BA528" s="13">
        <f t="shared" si="1132"/>
        <v>0</v>
      </c>
      <c r="BB528" s="13">
        <f t="shared" si="1133"/>
        <v>0</v>
      </c>
      <c r="BC528" s="13">
        <f t="shared" si="1134"/>
        <v>0</v>
      </c>
      <c r="BD528" s="13">
        <f t="shared" si="1135"/>
        <v>0</v>
      </c>
      <c r="BE528" s="13">
        <f t="shared" si="1136"/>
        <v>0</v>
      </c>
      <c r="BF528" s="13">
        <f t="shared" si="1137"/>
        <v>0</v>
      </c>
      <c r="BG528" s="13">
        <f t="shared" si="1138"/>
        <v>0</v>
      </c>
      <c r="BH528" s="13">
        <f t="shared" si="1139"/>
        <v>0</v>
      </c>
      <c r="BI528" s="13">
        <f t="shared" si="1140"/>
        <v>0</v>
      </c>
      <c r="BJ528" s="13">
        <f t="shared" si="1141"/>
        <v>0</v>
      </c>
      <c r="BK528" s="13">
        <f t="shared" si="1142"/>
        <v>0</v>
      </c>
      <c r="BL528" s="13">
        <f t="shared" si="1143"/>
        <v>0</v>
      </c>
      <c r="BM528" s="13">
        <f t="shared" si="1144"/>
        <v>0</v>
      </c>
      <c r="BN528" s="13">
        <f t="shared" si="1145"/>
        <v>0</v>
      </c>
      <c r="BO528" s="13">
        <f t="shared" si="1146"/>
        <v>0</v>
      </c>
      <c r="BP528" s="13">
        <f t="shared" si="1147"/>
        <v>0</v>
      </c>
      <c r="BQ528" s="13">
        <f t="shared" si="1148"/>
        <v>0</v>
      </c>
      <c r="BR528" s="13">
        <f t="shared" si="1149"/>
        <v>0</v>
      </c>
      <c r="BS528" s="13">
        <f t="shared" si="1150"/>
        <v>0</v>
      </c>
      <c r="BT528" s="13">
        <f t="shared" si="1151"/>
        <v>0</v>
      </c>
      <c r="BU528" s="13">
        <f t="shared" si="1152"/>
        <v>0</v>
      </c>
      <c r="BV528" s="13">
        <f t="shared" si="1153"/>
        <v>0</v>
      </c>
      <c r="BW528" s="13">
        <f t="shared" si="1154"/>
        <v>0</v>
      </c>
      <c r="BX528" s="13">
        <f t="shared" si="1155"/>
        <v>0</v>
      </c>
      <c r="BY528" s="13">
        <f t="shared" si="1156"/>
        <v>0</v>
      </c>
      <c r="BZ528" s="13">
        <f t="shared" si="1157"/>
        <v>0</v>
      </c>
      <c r="CA528" s="13">
        <f t="shared" si="1158"/>
        <v>0</v>
      </c>
      <c r="CB528" s="13">
        <f t="shared" si="1159"/>
        <v>0</v>
      </c>
      <c r="CC528" s="13">
        <f t="shared" si="1160"/>
        <v>0</v>
      </c>
      <c r="CD528" s="13">
        <f t="shared" si="1161"/>
        <v>0</v>
      </c>
      <c r="CE528" s="13">
        <f t="shared" si="1162"/>
        <v>0</v>
      </c>
      <c r="CF528" s="13">
        <f t="shared" si="1163"/>
        <v>0</v>
      </c>
      <c r="CG528" s="13">
        <f t="shared" si="1164"/>
        <v>0</v>
      </c>
      <c r="CH528" s="13">
        <f t="shared" si="1165"/>
        <v>0</v>
      </c>
      <c r="CI528" s="13">
        <f t="shared" si="1166"/>
        <v>0</v>
      </c>
      <c r="CJ528" s="13">
        <f t="shared" si="1167"/>
        <v>0</v>
      </c>
      <c r="CK528" s="13">
        <f t="shared" si="1168"/>
        <v>0</v>
      </c>
      <c r="CL528" s="13">
        <f t="shared" si="1169"/>
        <v>0</v>
      </c>
      <c r="CM528" s="13">
        <f t="shared" si="1170"/>
        <v>0</v>
      </c>
      <c r="CN528" s="13">
        <f t="shared" si="1171"/>
        <v>0</v>
      </c>
      <c r="CO528" s="13">
        <f t="shared" si="1172"/>
        <v>0</v>
      </c>
      <c r="CP528" s="13">
        <f t="shared" si="1173"/>
        <v>0</v>
      </c>
      <c r="CQ528" s="13">
        <f t="shared" si="1174"/>
        <v>0</v>
      </c>
      <c r="CR528" s="13">
        <f t="shared" si="1175"/>
        <v>0</v>
      </c>
      <c r="CS528" s="13">
        <f t="shared" si="1176"/>
        <v>0</v>
      </c>
      <c r="CT528" s="13">
        <f t="shared" si="1177"/>
        <v>0</v>
      </c>
      <c r="CU528" s="13">
        <f t="shared" si="1178"/>
        <v>0</v>
      </c>
      <c r="CV528" s="13">
        <f t="shared" si="1179"/>
        <v>0</v>
      </c>
      <c r="CW528" s="13">
        <f t="shared" si="1180"/>
        <v>0</v>
      </c>
      <c r="CX528" s="13">
        <f t="shared" si="1181"/>
        <v>0</v>
      </c>
      <c r="CY528" s="13">
        <f t="shared" si="1182"/>
        <v>0</v>
      </c>
      <c r="CZ528" s="13">
        <f t="shared" si="1183"/>
        <v>0</v>
      </c>
      <c r="DA528" s="13">
        <f t="shared" si="1184"/>
        <v>0</v>
      </c>
      <c r="GH528" s="30">
        <f t="shared" si="1186"/>
        <v>1</v>
      </c>
    </row>
    <row r="529" spans="1:190">
      <c r="A529" s="2">
        <f>'database including 834 studies'!A529</f>
        <v>528</v>
      </c>
      <c r="B529" s="2">
        <f>'database including 834 studies'!J529</f>
        <v>1</v>
      </c>
      <c r="C529" s="2">
        <f>'database including 834 studies'!K529</f>
        <v>0</v>
      </c>
      <c r="D529" s="2">
        <f>'database including 834 studies'!L529</f>
        <v>0</v>
      </c>
      <c r="E529" s="2">
        <f>'database including 834 studies'!M529</f>
        <v>0</v>
      </c>
      <c r="F529" s="2">
        <f>'database including 834 studies'!N529</f>
        <v>0</v>
      </c>
      <c r="G529" s="2">
        <f>'database including 834 studies'!O529</f>
        <v>0</v>
      </c>
      <c r="H529" s="2">
        <f>'database including 834 studies'!P529</f>
        <v>0</v>
      </c>
      <c r="I529" s="2">
        <f>'database including 834 studies'!Q529</f>
        <v>0</v>
      </c>
      <c r="J529" s="2">
        <f>'database including 834 studies'!R529</f>
        <v>2016</v>
      </c>
      <c r="V529" s="13">
        <f t="shared" si="1101"/>
        <v>0</v>
      </c>
      <c r="W529" s="13">
        <f t="shared" si="1102"/>
        <v>0</v>
      </c>
      <c r="X529" s="13">
        <f t="shared" si="1103"/>
        <v>0</v>
      </c>
      <c r="Y529" s="13">
        <f t="shared" si="1104"/>
        <v>0</v>
      </c>
      <c r="Z529" s="13">
        <f t="shared" si="1105"/>
        <v>0</v>
      </c>
      <c r="AA529" s="13">
        <f t="shared" si="1106"/>
        <v>1</v>
      </c>
      <c r="AB529" s="13">
        <f t="shared" si="1107"/>
        <v>0</v>
      </c>
      <c r="AC529" s="13">
        <f t="shared" si="1108"/>
        <v>0</v>
      </c>
      <c r="AD529" s="13">
        <f t="shared" si="1109"/>
        <v>0</v>
      </c>
      <c r="AE529" s="13">
        <f t="shared" si="1110"/>
        <v>0</v>
      </c>
      <c r="AF529" s="13">
        <f t="shared" si="1111"/>
        <v>0</v>
      </c>
      <c r="AG529" s="13">
        <f t="shared" si="1112"/>
        <v>0</v>
      </c>
      <c r="AH529" s="13">
        <f t="shared" si="1113"/>
        <v>0</v>
      </c>
      <c r="AI529" s="13">
        <f t="shared" si="1114"/>
        <v>0</v>
      </c>
      <c r="AJ529" s="13">
        <f t="shared" si="1115"/>
        <v>0</v>
      </c>
      <c r="AK529" s="13">
        <f t="shared" si="1116"/>
        <v>0</v>
      </c>
      <c r="AL529" s="13">
        <f t="shared" si="1117"/>
        <v>0</v>
      </c>
      <c r="AM529" s="13">
        <f t="shared" si="1118"/>
        <v>0</v>
      </c>
      <c r="AN529" s="13">
        <f t="shared" si="1119"/>
        <v>0</v>
      </c>
      <c r="AO529" s="13">
        <f t="shared" si="1120"/>
        <v>0</v>
      </c>
      <c r="AP529" s="13">
        <f t="shared" si="1121"/>
        <v>0</v>
      </c>
      <c r="AQ529" s="13">
        <f t="shared" si="1122"/>
        <v>0</v>
      </c>
      <c r="AR529" s="13">
        <f t="shared" si="1123"/>
        <v>0</v>
      </c>
      <c r="AS529" s="13">
        <f t="shared" si="1124"/>
        <v>0</v>
      </c>
      <c r="AT529" s="13">
        <f t="shared" si="1125"/>
        <v>0</v>
      </c>
      <c r="AU529" s="13">
        <f t="shared" si="1126"/>
        <v>0</v>
      </c>
      <c r="AV529" s="13">
        <f t="shared" si="1127"/>
        <v>0</v>
      </c>
      <c r="AW529" s="13">
        <f t="shared" si="1128"/>
        <v>0</v>
      </c>
      <c r="AX529" s="13">
        <f t="shared" si="1129"/>
        <v>0</v>
      </c>
      <c r="AY529" s="13">
        <f t="shared" si="1130"/>
        <v>0</v>
      </c>
      <c r="AZ529" s="13">
        <f t="shared" si="1131"/>
        <v>0</v>
      </c>
      <c r="BA529" s="13">
        <f t="shared" si="1132"/>
        <v>0</v>
      </c>
      <c r="BB529" s="13">
        <f t="shared" si="1133"/>
        <v>0</v>
      </c>
      <c r="BC529" s="13">
        <f t="shared" si="1134"/>
        <v>0</v>
      </c>
      <c r="BD529" s="13">
        <f t="shared" si="1135"/>
        <v>0</v>
      </c>
      <c r="BE529" s="13">
        <f t="shared" si="1136"/>
        <v>0</v>
      </c>
      <c r="BF529" s="13">
        <f t="shared" si="1137"/>
        <v>0</v>
      </c>
      <c r="BG529" s="13">
        <f t="shared" si="1138"/>
        <v>0</v>
      </c>
      <c r="BH529" s="13">
        <f t="shared" si="1139"/>
        <v>0</v>
      </c>
      <c r="BI529" s="13">
        <f t="shared" si="1140"/>
        <v>0</v>
      </c>
      <c r="BJ529" s="13">
        <f t="shared" si="1141"/>
        <v>0</v>
      </c>
      <c r="BK529" s="13">
        <f t="shared" si="1142"/>
        <v>0</v>
      </c>
      <c r="BL529" s="13">
        <f t="shared" si="1143"/>
        <v>0</v>
      </c>
      <c r="BM529" s="13">
        <f t="shared" si="1144"/>
        <v>0</v>
      </c>
      <c r="BN529" s="13">
        <f t="shared" si="1145"/>
        <v>0</v>
      </c>
      <c r="BO529" s="13">
        <f t="shared" si="1146"/>
        <v>0</v>
      </c>
      <c r="BP529" s="13">
        <f t="shared" si="1147"/>
        <v>0</v>
      </c>
      <c r="BQ529" s="13">
        <f t="shared" si="1148"/>
        <v>0</v>
      </c>
      <c r="BR529" s="13">
        <f t="shared" si="1149"/>
        <v>0</v>
      </c>
      <c r="BS529" s="13">
        <f t="shared" si="1150"/>
        <v>0</v>
      </c>
      <c r="BT529" s="13">
        <f t="shared" si="1151"/>
        <v>0</v>
      </c>
      <c r="BU529" s="13">
        <f t="shared" si="1152"/>
        <v>0</v>
      </c>
      <c r="BV529" s="13">
        <f t="shared" si="1153"/>
        <v>0</v>
      </c>
      <c r="BW529" s="13">
        <f t="shared" si="1154"/>
        <v>0</v>
      </c>
      <c r="BX529" s="13">
        <f t="shared" si="1155"/>
        <v>0</v>
      </c>
      <c r="BY529" s="13">
        <f t="shared" si="1156"/>
        <v>0</v>
      </c>
      <c r="BZ529" s="13">
        <f t="shared" si="1157"/>
        <v>0</v>
      </c>
      <c r="CA529" s="13">
        <f t="shared" si="1158"/>
        <v>0</v>
      </c>
      <c r="CB529" s="13">
        <f t="shared" si="1159"/>
        <v>0</v>
      </c>
      <c r="CC529" s="13">
        <f t="shared" si="1160"/>
        <v>0</v>
      </c>
      <c r="CD529" s="13">
        <f t="shared" si="1161"/>
        <v>0</v>
      </c>
      <c r="CE529" s="13">
        <f t="shared" si="1162"/>
        <v>0</v>
      </c>
      <c r="CF529" s="13">
        <f t="shared" si="1163"/>
        <v>0</v>
      </c>
      <c r="CG529" s="13">
        <f t="shared" si="1164"/>
        <v>0</v>
      </c>
      <c r="CH529" s="13">
        <f t="shared" si="1165"/>
        <v>0</v>
      </c>
      <c r="CI529" s="13">
        <f t="shared" si="1166"/>
        <v>0</v>
      </c>
      <c r="CJ529" s="13">
        <f t="shared" si="1167"/>
        <v>0</v>
      </c>
      <c r="CK529" s="13">
        <f t="shared" si="1168"/>
        <v>0</v>
      </c>
      <c r="CL529" s="13">
        <f t="shared" si="1169"/>
        <v>0</v>
      </c>
      <c r="CM529" s="13">
        <f t="shared" si="1170"/>
        <v>0</v>
      </c>
      <c r="CN529" s="13">
        <f t="shared" si="1171"/>
        <v>0</v>
      </c>
      <c r="CO529" s="13">
        <f t="shared" si="1172"/>
        <v>0</v>
      </c>
      <c r="CP529" s="13">
        <f t="shared" si="1173"/>
        <v>0</v>
      </c>
      <c r="CQ529" s="13">
        <f t="shared" si="1174"/>
        <v>0</v>
      </c>
      <c r="CR529" s="13">
        <f t="shared" si="1175"/>
        <v>0</v>
      </c>
      <c r="CS529" s="13">
        <f t="shared" si="1176"/>
        <v>0</v>
      </c>
      <c r="CT529" s="13">
        <f t="shared" si="1177"/>
        <v>0</v>
      </c>
      <c r="CU529" s="13">
        <f t="shared" si="1178"/>
        <v>0</v>
      </c>
      <c r="CV529" s="13">
        <f t="shared" si="1179"/>
        <v>0</v>
      </c>
      <c r="CW529" s="13">
        <f t="shared" si="1180"/>
        <v>0</v>
      </c>
      <c r="CX529" s="13">
        <f t="shared" si="1181"/>
        <v>0</v>
      </c>
      <c r="CY529" s="13">
        <f t="shared" si="1182"/>
        <v>0</v>
      </c>
      <c r="CZ529" s="13">
        <f t="shared" si="1183"/>
        <v>0</v>
      </c>
      <c r="DA529" s="13">
        <f t="shared" si="1184"/>
        <v>0</v>
      </c>
      <c r="GH529" s="30">
        <f t="shared" si="1186"/>
        <v>1</v>
      </c>
    </row>
    <row r="530" spans="1:190">
      <c r="A530" s="2">
        <f>'database including 834 studies'!A530</f>
        <v>529</v>
      </c>
      <c r="B530" s="2">
        <f>'database including 834 studies'!J530</f>
        <v>1</v>
      </c>
      <c r="C530" s="2">
        <f>'database including 834 studies'!K530</f>
        <v>0</v>
      </c>
      <c r="D530" s="2">
        <f>'database including 834 studies'!L530</f>
        <v>0</v>
      </c>
      <c r="E530" s="2">
        <f>'database including 834 studies'!M530</f>
        <v>0</v>
      </c>
      <c r="F530" s="2">
        <f>'database including 834 studies'!N530</f>
        <v>0</v>
      </c>
      <c r="G530" s="2">
        <f>'database including 834 studies'!O530</f>
        <v>0</v>
      </c>
      <c r="H530" s="2">
        <f>'database including 834 studies'!P530</f>
        <v>0</v>
      </c>
      <c r="I530" s="2">
        <f>'database including 834 studies'!Q530</f>
        <v>0</v>
      </c>
      <c r="J530" s="2">
        <f>'database including 834 studies'!R530</f>
        <v>2021</v>
      </c>
      <c r="V530" s="13">
        <f t="shared" si="1101"/>
        <v>0</v>
      </c>
      <c r="W530" s="13">
        <f t="shared" si="1102"/>
        <v>0</v>
      </c>
      <c r="X530" s="13">
        <f t="shared" si="1103"/>
        <v>0</v>
      </c>
      <c r="Y530" s="13">
        <f t="shared" si="1104"/>
        <v>0</v>
      </c>
      <c r="Z530" s="13">
        <f t="shared" si="1105"/>
        <v>0</v>
      </c>
      <c r="AA530" s="13">
        <f t="shared" si="1106"/>
        <v>0</v>
      </c>
      <c r="AB530" s="13">
        <f t="shared" si="1107"/>
        <v>0</v>
      </c>
      <c r="AC530" s="13">
        <f t="shared" si="1108"/>
        <v>0</v>
      </c>
      <c r="AD530" s="13">
        <f t="shared" si="1109"/>
        <v>0</v>
      </c>
      <c r="AE530" s="13">
        <f t="shared" si="1110"/>
        <v>0</v>
      </c>
      <c r="AF530" s="13">
        <f t="shared" si="1111"/>
        <v>1</v>
      </c>
      <c r="AG530" s="13">
        <f t="shared" si="1112"/>
        <v>0</v>
      </c>
      <c r="AH530" s="13">
        <f t="shared" si="1113"/>
        <v>0</v>
      </c>
      <c r="AI530" s="13">
        <f t="shared" si="1114"/>
        <v>0</v>
      </c>
      <c r="AJ530" s="13">
        <f t="shared" si="1115"/>
        <v>0</v>
      </c>
      <c r="AK530" s="13">
        <f t="shared" si="1116"/>
        <v>0</v>
      </c>
      <c r="AL530" s="13">
        <f t="shared" si="1117"/>
        <v>0</v>
      </c>
      <c r="AM530" s="13">
        <f t="shared" si="1118"/>
        <v>0</v>
      </c>
      <c r="AN530" s="13">
        <f t="shared" si="1119"/>
        <v>0</v>
      </c>
      <c r="AO530" s="13">
        <f t="shared" si="1120"/>
        <v>0</v>
      </c>
      <c r="AP530" s="13">
        <f t="shared" si="1121"/>
        <v>0</v>
      </c>
      <c r="AQ530" s="13">
        <f t="shared" si="1122"/>
        <v>0</v>
      </c>
      <c r="AR530" s="13">
        <f t="shared" si="1123"/>
        <v>0</v>
      </c>
      <c r="AS530" s="13">
        <f t="shared" si="1124"/>
        <v>0</v>
      </c>
      <c r="AT530" s="13">
        <f t="shared" si="1125"/>
        <v>0</v>
      </c>
      <c r="AU530" s="13">
        <f t="shared" si="1126"/>
        <v>0</v>
      </c>
      <c r="AV530" s="13">
        <f t="shared" si="1127"/>
        <v>0</v>
      </c>
      <c r="AW530" s="13">
        <f t="shared" si="1128"/>
        <v>0</v>
      </c>
      <c r="AX530" s="13">
        <f t="shared" si="1129"/>
        <v>0</v>
      </c>
      <c r="AY530" s="13">
        <f t="shared" si="1130"/>
        <v>0</v>
      </c>
      <c r="AZ530" s="13">
        <f t="shared" si="1131"/>
        <v>0</v>
      </c>
      <c r="BA530" s="13">
        <f t="shared" si="1132"/>
        <v>0</v>
      </c>
      <c r="BB530" s="13">
        <f t="shared" si="1133"/>
        <v>0</v>
      </c>
      <c r="BC530" s="13">
        <f t="shared" si="1134"/>
        <v>0</v>
      </c>
      <c r="BD530" s="13">
        <f t="shared" si="1135"/>
        <v>0</v>
      </c>
      <c r="BE530" s="13">
        <f t="shared" si="1136"/>
        <v>0</v>
      </c>
      <c r="BF530" s="13">
        <f t="shared" si="1137"/>
        <v>0</v>
      </c>
      <c r="BG530" s="13">
        <f t="shared" si="1138"/>
        <v>0</v>
      </c>
      <c r="BH530" s="13">
        <f t="shared" si="1139"/>
        <v>0</v>
      </c>
      <c r="BI530" s="13">
        <f t="shared" si="1140"/>
        <v>0</v>
      </c>
      <c r="BJ530" s="13">
        <f t="shared" si="1141"/>
        <v>0</v>
      </c>
      <c r="BK530" s="13">
        <f t="shared" si="1142"/>
        <v>0</v>
      </c>
      <c r="BL530" s="13">
        <f t="shared" si="1143"/>
        <v>0</v>
      </c>
      <c r="BM530" s="13">
        <f t="shared" si="1144"/>
        <v>0</v>
      </c>
      <c r="BN530" s="13">
        <f t="shared" si="1145"/>
        <v>0</v>
      </c>
      <c r="BO530" s="13">
        <f t="shared" si="1146"/>
        <v>0</v>
      </c>
      <c r="BP530" s="13">
        <f t="shared" si="1147"/>
        <v>0</v>
      </c>
      <c r="BQ530" s="13">
        <f t="shared" si="1148"/>
        <v>0</v>
      </c>
      <c r="BR530" s="13">
        <f t="shared" si="1149"/>
        <v>0</v>
      </c>
      <c r="BS530" s="13">
        <f t="shared" si="1150"/>
        <v>0</v>
      </c>
      <c r="BT530" s="13">
        <f t="shared" si="1151"/>
        <v>0</v>
      </c>
      <c r="BU530" s="13">
        <f t="shared" si="1152"/>
        <v>0</v>
      </c>
      <c r="BV530" s="13">
        <f t="shared" si="1153"/>
        <v>0</v>
      </c>
      <c r="BW530" s="13">
        <f t="shared" si="1154"/>
        <v>0</v>
      </c>
      <c r="BX530" s="13">
        <f t="shared" si="1155"/>
        <v>0</v>
      </c>
      <c r="BY530" s="13">
        <f t="shared" si="1156"/>
        <v>0</v>
      </c>
      <c r="BZ530" s="13">
        <f t="shared" si="1157"/>
        <v>0</v>
      </c>
      <c r="CA530" s="13">
        <f t="shared" si="1158"/>
        <v>0</v>
      </c>
      <c r="CB530" s="13">
        <f t="shared" si="1159"/>
        <v>0</v>
      </c>
      <c r="CC530" s="13">
        <f t="shared" si="1160"/>
        <v>0</v>
      </c>
      <c r="CD530" s="13">
        <f t="shared" si="1161"/>
        <v>0</v>
      </c>
      <c r="CE530" s="13">
        <f t="shared" si="1162"/>
        <v>0</v>
      </c>
      <c r="CF530" s="13">
        <f t="shared" si="1163"/>
        <v>0</v>
      </c>
      <c r="CG530" s="13">
        <f t="shared" si="1164"/>
        <v>0</v>
      </c>
      <c r="CH530" s="13">
        <f t="shared" si="1165"/>
        <v>0</v>
      </c>
      <c r="CI530" s="13">
        <f t="shared" si="1166"/>
        <v>0</v>
      </c>
      <c r="CJ530" s="13">
        <f t="shared" si="1167"/>
        <v>0</v>
      </c>
      <c r="CK530" s="13">
        <f t="shared" si="1168"/>
        <v>0</v>
      </c>
      <c r="CL530" s="13">
        <f t="shared" si="1169"/>
        <v>0</v>
      </c>
      <c r="CM530" s="13">
        <f t="shared" si="1170"/>
        <v>0</v>
      </c>
      <c r="CN530" s="13">
        <f t="shared" si="1171"/>
        <v>0</v>
      </c>
      <c r="CO530" s="13">
        <f t="shared" si="1172"/>
        <v>0</v>
      </c>
      <c r="CP530" s="13">
        <f t="shared" si="1173"/>
        <v>0</v>
      </c>
      <c r="CQ530" s="13">
        <f t="shared" si="1174"/>
        <v>0</v>
      </c>
      <c r="CR530" s="13">
        <f t="shared" si="1175"/>
        <v>0</v>
      </c>
      <c r="CS530" s="13">
        <f t="shared" si="1176"/>
        <v>0</v>
      </c>
      <c r="CT530" s="13">
        <f t="shared" si="1177"/>
        <v>0</v>
      </c>
      <c r="CU530" s="13">
        <f t="shared" si="1178"/>
        <v>0</v>
      </c>
      <c r="CV530" s="13">
        <f t="shared" si="1179"/>
        <v>0</v>
      </c>
      <c r="CW530" s="13">
        <f t="shared" si="1180"/>
        <v>0</v>
      </c>
      <c r="CX530" s="13">
        <f t="shared" si="1181"/>
        <v>0</v>
      </c>
      <c r="CY530" s="13">
        <f t="shared" si="1182"/>
        <v>0</v>
      </c>
      <c r="CZ530" s="13">
        <f t="shared" si="1183"/>
        <v>0</v>
      </c>
      <c r="DA530" s="13">
        <f t="shared" si="1184"/>
        <v>0</v>
      </c>
      <c r="GH530" s="30">
        <f t="shared" si="1186"/>
        <v>1</v>
      </c>
    </row>
    <row r="531" spans="1:190">
      <c r="A531" s="2">
        <f>'database including 834 studies'!A531</f>
        <v>530</v>
      </c>
      <c r="B531" s="2">
        <f>'database including 834 studies'!J531</f>
        <v>1</v>
      </c>
      <c r="C531" s="2">
        <f>'database including 834 studies'!K531</f>
        <v>0</v>
      </c>
      <c r="D531" s="2">
        <f>'database including 834 studies'!L531</f>
        <v>0</v>
      </c>
      <c r="E531" s="2">
        <f>'database including 834 studies'!M531</f>
        <v>0</v>
      </c>
      <c r="F531" s="2">
        <f>'database including 834 studies'!N531</f>
        <v>0</v>
      </c>
      <c r="G531" s="2">
        <f>'database including 834 studies'!O531</f>
        <v>0</v>
      </c>
      <c r="H531" s="2">
        <f>'database including 834 studies'!P531</f>
        <v>0</v>
      </c>
      <c r="I531" s="2">
        <f>'database including 834 studies'!Q531</f>
        <v>0</v>
      </c>
      <c r="J531" s="2">
        <f>'database including 834 studies'!R531</f>
        <v>2021</v>
      </c>
      <c r="V531" s="13">
        <f t="shared" si="1101"/>
        <v>0</v>
      </c>
      <c r="W531" s="13">
        <f t="shared" si="1102"/>
        <v>0</v>
      </c>
      <c r="X531" s="13">
        <f t="shared" si="1103"/>
        <v>0</v>
      </c>
      <c r="Y531" s="13">
        <f t="shared" si="1104"/>
        <v>0</v>
      </c>
      <c r="Z531" s="13">
        <f t="shared" si="1105"/>
        <v>0</v>
      </c>
      <c r="AA531" s="13">
        <f t="shared" si="1106"/>
        <v>0</v>
      </c>
      <c r="AB531" s="13">
        <f t="shared" si="1107"/>
        <v>0</v>
      </c>
      <c r="AC531" s="13">
        <f t="shared" si="1108"/>
        <v>0</v>
      </c>
      <c r="AD531" s="13">
        <f t="shared" si="1109"/>
        <v>0</v>
      </c>
      <c r="AE531" s="13">
        <f t="shared" si="1110"/>
        <v>0</v>
      </c>
      <c r="AF531" s="13">
        <f t="shared" si="1111"/>
        <v>1</v>
      </c>
      <c r="AG531" s="13">
        <f t="shared" si="1112"/>
        <v>0</v>
      </c>
      <c r="AH531" s="13">
        <f t="shared" si="1113"/>
        <v>0</v>
      </c>
      <c r="AI531" s="13">
        <f t="shared" si="1114"/>
        <v>0</v>
      </c>
      <c r="AJ531" s="13">
        <f t="shared" si="1115"/>
        <v>0</v>
      </c>
      <c r="AK531" s="13">
        <f t="shared" si="1116"/>
        <v>0</v>
      </c>
      <c r="AL531" s="13">
        <f t="shared" si="1117"/>
        <v>0</v>
      </c>
      <c r="AM531" s="13">
        <f t="shared" si="1118"/>
        <v>0</v>
      </c>
      <c r="AN531" s="13">
        <f t="shared" si="1119"/>
        <v>0</v>
      </c>
      <c r="AO531" s="13">
        <f t="shared" si="1120"/>
        <v>0</v>
      </c>
      <c r="AP531" s="13">
        <f t="shared" si="1121"/>
        <v>0</v>
      </c>
      <c r="AQ531" s="13">
        <f t="shared" si="1122"/>
        <v>0</v>
      </c>
      <c r="AR531" s="13">
        <f t="shared" si="1123"/>
        <v>0</v>
      </c>
      <c r="AS531" s="13">
        <f t="shared" si="1124"/>
        <v>0</v>
      </c>
      <c r="AT531" s="13">
        <f t="shared" si="1125"/>
        <v>0</v>
      </c>
      <c r="AU531" s="13">
        <f t="shared" si="1126"/>
        <v>0</v>
      </c>
      <c r="AV531" s="13">
        <f t="shared" si="1127"/>
        <v>0</v>
      </c>
      <c r="AW531" s="13">
        <f t="shared" si="1128"/>
        <v>0</v>
      </c>
      <c r="AX531" s="13">
        <f t="shared" si="1129"/>
        <v>0</v>
      </c>
      <c r="AY531" s="13">
        <f t="shared" si="1130"/>
        <v>0</v>
      </c>
      <c r="AZ531" s="13">
        <f t="shared" si="1131"/>
        <v>0</v>
      </c>
      <c r="BA531" s="13">
        <f t="shared" si="1132"/>
        <v>0</v>
      </c>
      <c r="BB531" s="13">
        <f t="shared" si="1133"/>
        <v>0</v>
      </c>
      <c r="BC531" s="13">
        <f t="shared" si="1134"/>
        <v>0</v>
      </c>
      <c r="BD531" s="13">
        <f t="shared" si="1135"/>
        <v>0</v>
      </c>
      <c r="BE531" s="13">
        <f t="shared" si="1136"/>
        <v>0</v>
      </c>
      <c r="BF531" s="13">
        <f t="shared" si="1137"/>
        <v>0</v>
      </c>
      <c r="BG531" s="13">
        <f t="shared" si="1138"/>
        <v>0</v>
      </c>
      <c r="BH531" s="13">
        <f t="shared" si="1139"/>
        <v>0</v>
      </c>
      <c r="BI531" s="13">
        <f t="shared" si="1140"/>
        <v>0</v>
      </c>
      <c r="BJ531" s="13">
        <f t="shared" si="1141"/>
        <v>0</v>
      </c>
      <c r="BK531" s="13">
        <f t="shared" si="1142"/>
        <v>0</v>
      </c>
      <c r="BL531" s="13">
        <f t="shared" si="1143"/>
        <v>0</v>
      </c>
      <c r="BM531" s="13">
        <f t="shared" si="1144"/>
        <v>0</v>
      </c>
      <c r="BN531" s="13">
        <f t="shared" si="1145"/>
        <v>0</v>
      </c>
      <c r="BO531" s="13">
        <f t="shared" si="1146"/>
        <v>0</v>
      </c>
      <c r="BP531" s="13">
        <f t="shared" si="1147"/>
        <v>0</v>
      </c>
      <c r="BQ531" s="13">
        <f t="shared" si="1148"/>
        <v>0</v>
      </c>
      <c r="BR531" s="13">
        <f t="shared" si="1149"/>
        <v>0</v>
      </c>
      <c r="BS531" s="13">
        <f t="shared" si="1150"/>
        <v>0</v>
      </c>
      <c r="BT531" s="13">
        <f t="shared" si="1151"/>
        <v>0</v>
      </c>
      <c r="BU531" s="13">
        <f t="shared" si="1152"/>
        <v>0</v>
      </c>
      <c r="BV531" s="13">
        <f t="shared" si="1153"/>
        <v>0</v>
      </c>
      <c r="BW531" s="13">
        <f t="shared" si="1154"/>
        <v>0</v>
      </c>
      <c r="BX531" s="13">
        <f t="shared" si="1155"/>
        <v>0</v>
      </c>
      <c r="BY531" s="13">
        <f t="shared" si="1156"/>
        <v>0</v>
      </c>
      <c r="BZ531" s="13">
        <f t="shared" si="1157"/>
        <v>0</v>
      </c>
      <c r="CA531" s="13">
        <f t="shared" si="1158"/>
        <v>0</v>
      </c>
      <c r="CB531" s="13">
        <f t="shared" si="1159"/>
        <v>0</v>
      </c>
      <c r="CC531" s="13">
        <f t="shared" si="1160"/>
        <v>0</v>
      </c>
      <c r="CD531" s="13">
        <f t="shared" si="1161"/>
        <v>0</v>
      </c>
      <c r="CE531" s="13">
        <f t="shared" si="1162"/>
        <v>0</v>
      </c>
      <c r="CF531" s="13">
        <f t="shared" si="1163"/>
        <v>0</v>
      </c>
      <c r="CG531" s="13">
        <f t="shared" si="1164"/>
        <v>0</v>
      </c>
      <c r="CH531" s="13">
        <f t="shared" si="1165"/>
        <v>0</v>
      </c>
      <c r="CI531" s="13">
        <f t="shared" si="1166"/>
        <v>0</v>
      </c>
      <c r="CJ531" s="13">
        <f t="shared" si="1167"/>
        <v>0</v>
      </c>
      <c r="CK531" s="13">
        <f t="shared" si="1168"/>
        <v>0</v>
      </c>
      <c r="CL531" s="13">
        <f t="shared" si="1169"/>
        <v>0</v>
      </c>
      <c r="CM531" s="13">
        <f t="shared" si="1170"/>
        <v>0</v>
      </c>
      <c r="CN531" s="13">
        <f t="shared" si="1171"/>
        <v>0</v>
      </c>
      <c r="CO531" s="13">
        <f t="shared" si="1172"/>
        <v>0</v>
      </c>
      <c r="CP531" s="13">
        <f t="shared" si="1173"/>
        <v>0</v>
      </c>
      <c r="CQ531" s="13">
        <f t="shared" si="1174"/>
        <v>0</v>
      </c>
      <c r="CR531" s="13">
        <f t="shared" si="1175"/>
        <v>0</v>
      </c>
      <c r="CS531" s="13">
        <f t="shared" si="1176"/>
        <v>0</v>
      </c>
      <c r="CT531" s="13">
        <f t="shared" si="1177"/>
        <v>0</v>
      </c>
      <c r="CU531" s="13">
        <f t="shared" si="1178"/>
        <v>0</v>
      </c>
      <c r="CV531" s="13">
        <f t="shared" si="1179"/>
        <v>0</v>
      </c>
      <c r="CW531" s="13">
        <f t="shared" si="1180"/>
        <v>0</v>
      </c>
      <c r="CX531" s="13">
        <f t="shared" si="1181"/>
        <v>0</v>
      </c>
      <c r="CY531" s="13">
        <f t="shared" si="1182"/>
        <v>0</v>
      </c>
      <c r="CZ531" s="13">
        <f t="shared" si="1183"/>
        <v>0</v>
      </c>
      <c r="DA531" s="13">
        <f t="shared" si="1184"/>
        <v>0</v>
      </c>
    </row>
    <row r="532" spans="1:190">
      <c r="C532" s="2"/>
    </row>
    <row r="533" spans="1:190">
      <c r="C533" s="2"/>
    </row>
    <row r="534" spans="1:190">
      <c r="C534" s="2"/>
    </row>
    <row r="535" spans="1:190">
      <c r="C535" s="2"/>
    </row>
    <row r="536" spans="1:190">
      <c r="C536" s="2"/>
    </row>
    <row r="537" spans="1:190">
      <c r="C537" s="2"/>
      <c r="T537" s="2" t="s">
        <v>4180</v>
      </c>
      <c r="V537" s="41">
        <f t="shared" ref="V537:BA537" si="1187">SUM(V2:V531)</f>
        <v>0</v>
      </c>
      <c r="W537" s="41">
        <f t="shared" si="1187"/>
        <v>0</v>
      </c>
      <c r="X537" s="41">
        <f t="shared" si="1187"/>
        <v>0</v>
      </c>
      <c r="Y537" s="41">
        <f t="shared" si="1187"/>
        <v>0</v>
      </c>
      <c r="Z537" s="41">
        <f t="shared" si="1187"/>
        <v>0</v>
      </c>
      <c r="AA537" s="41">
        <f t="shared" si="1187"/>
        <v>1</v>
      </c>
      <c r="AB537" s="41">
        <f t="shared" si="1187"/>
        <v>1</v>
      </c>
      <c r="AC537" s="41">
        <f t="shared" si="1187"/>
        <v>4</v>
      </c>
      <c r="AD537" s="41">
        <f t="shared" si="1187"/>
        <v>4</v>
      </c>
      <c r="AE537" s="41">
        <f t="shared" si="1187"/>
        <v>4</v>
      </c>
      <c r="AF537" s="41">
        <f t="shared" si="1187"/>
        <v>10</v>
      </c>
      <c r="AG537" s="41">
        <f t="shared" si="1187"/>
        <v>9</v>
      </c>
      <c r="AH537" s="41">
        <f t="shared" si="1187"/>
        <v>0</v>
      </c>
      <c r="AI537" s="41">
        <f t="shared" si="1187"/>
        <v>0</v>
      </c>
      <c r="AJ537" s="41">
        <f t="shared" si="1187"/>
        <v>0</v>
      </c>
      <c r="AK537" s="41">
        <f t="shared" si="1187"/>
        <v>0</v>
      </c>
      <c r="AL537" s="41">
        <f t="shared" si="1187"/>
        <v>1</v>
      </c>
      <c r="AM537" s="41">
        <f t="shared" si="1187"/>
        <v>0</v>
      </c>
      <c r="AN537" s="41">
        <f t="shared" si="1187"/>
        <v>0</v>
      </c>
      <c r="AO537" s="41">
        <f t="shared" si="1187"/>
        <v>3</v>
      </c>
      <c r="AP537" s="41">
        <f t="shared" si="1187"/>
        <v>2</v>
      </c>
      <c r="AQ537" s="41">
        <f t="shared" si="1187"/>
        <v>5</v>
      </c>
      <c r="AR537" s="41">
        <f t="shared" si="1187"/>
        <v>8</v>
      </c>
      <c r="AS537" s="41">
        <f t="shared" si="1187"/>
        <v>4</v>
      </c>
      <c r="AT537" s="41">
        <f t="shared" si="1187"/>
        <v>0</v>
      </c>
      <c r="AU537" s="41">
        <f t="shared" si="1187"/>
        <v>1</v>
      </c>
      <c r="AV537" s="41">
        <f t="shared" si="1187"/>
        <v>1</v>
      </c>
      <c r="AW537" s="41">
        <f t="shared" si="1187"/>
        <v>2</v>
      </c>
      <c r="AX537" s="41">
        <f t="shared" si="1187"/>
        <v>5</v>
      </c>
      <c r="AY537" s="41">
        <f t="shared" si="1187"/>
        <v>3</v>
      </c>
      <c r="AZ537" s="41">
        <f t="shared" si="1187"/>
        <v>10</v>
      </c>
      <c r="BA537" s="41">
        <f t="shared" si="1187"/>
        <v>15</v>
      </c>
      <c r="BB537" s="41">
        <f t="shared" ref="BB537:CG537" si="1188">SUM(BB2:BB531)</f>
        <v>21</v>
      </c>
      <c r="BC537" s="41">
        <f t="shared" si="1188"/>
        <v>21</v>
      </c>
      <c r="BD537" s="41">
        <f t="shared" si="1188"/>
        <v>37</v>
      </c>
      <c r="BE537" s="41">
        <f t="shared" si="1188"/>
        <v>33</v>
      </c>
      <c r="BF537" s="41">
        <f t="shared" si="1188"/>
        <v>0</v>
      </c>
      <c r="BG537" s="41">
        <f t="shared" si="1188"/>
        <v>0</v>
      </c>
      <c r="BH537" s="41">
        <f t="shared" si="1188"/>
        <v>0</v>
      </c>
      <c r="BI537" s="41">
        <f t="shared" si="1188"/>
        <v>3</v>
      </c>
      <c r="BJ537" s="41">
        <f t="shared" si="1188"/>
        <v>5</v>
      </c>
      <c r="BK537" s="41">
        <f t="shared" si="1188"/>
        <v>4</v>
      </c>
      <c r="BL537" s="41">
        <f t="shared" si="1188"/>
        <v>5</v>
      </c>
      <c r="BM537" s="41">
        <f t="shared" si="1188"/>
        <v>20</v>
      </c>
      <c r="BN537" s="41">
        <f t="shared" si="1188"/>
        <v>21</v>
      </c>
      <c r="BO537" s="41">
        <f t="shared" si="1188"/>
        <v>21</v>
      </c>
      <c r="BP537" s="41">
        <f t="shared" si="1188"/>
        <v>31</v>
      </c>
      <c r="BQ537" s="41">
        <f t="shared" si="1188"/>
        <v>23</v>
      </c>
      <c r="BR537" s="41">
        <f t="shared" si="1188"/>
        <v>0</v>
      </c>
      <c r="BS537" s="41">
        <f t="shared" si="1188"/>
        <v>0</v>
      </c>
      <c r="BT537" s="41">
        <f t="shared" si="1188"/>
        <v>0</v>
      </c>
      <c r="BU537" s="41">
        <f t="shared" si="1188"/>
        <v>1</v>
      </c>
      <c r="BV537" s="41">
        <f t="shared" si="1188"/>
        <v>3</v>
      </c>
      <c r="BW537" s="41">
        <f t="shared" si="1188"/>
        <v>3</v>
      </c>
      <c r="BX537" s="41">
        <f t="shared" si="1188"/>
        <v>7</v>
      </c>
      <c r="BY537" s="41">
        <f t="shared" si="1188"/>
        <v>9</v>
      </c>
      <c r="BZ537" s="41">
        <f t="shared" si="1188"/>
        <v>21</v>
      </c>
      <c r="CA537" s="41">
        <f t="shared" si="1188"/>
        <v>22</v>
      </c>
      <c r="CB537" s="41">
        <f t="shared" si="1188"/>
        <v>30</v>
      </c>
      <c r="CC537" s="41">
        <f t="shared" si="1188"/>
        <v>21</v>
      </c>
      <c r="CD537" s="41">
        <f t="shared" si="1188"/>
        <v>0</v>
      </c>
      <c r="CE537" s="41">
        <f t="shared" si="1188"/>
        <v>0</v>
      </c>
      <c r="CF537" s="41">
        <f t="shared" si="1188"/>
        <v>0</v>
      </c>
      <c r="CG537" s="41">
        <f t="shared" si="1188"/>
        <v>1</v>
      </c>
      <c r="CH537" s="41">
        <f t="shared" ref="CH537:DM537" si="1189">SUM(CH2:CH531)</f>
        <v>3</v>
      </c>
      <c r="CI537" s="41">
        <f t="shared" si="1189"/>
        <v>2</v>
      </c>
      <c r="CJ537" s="41">
        <f t="shared" si="1189"/>
        <v>4</v>
      </c>
      <c r="CK537" s="41">
        <f t="shared" si="1189"/>
        <v>6</v>
      </c>
      <c r="CL537" s="41">
        <f t="shared" si="1189"/>
        <v>4</v>
      </c>
      <c r="CM537" s="41">
        <f t="shared" si="1189"/>
        <v>11</v>
      </c>
      <c r="CN537" s="41">
        <f t="shared" si="1189"/>
        <v>15</v>
      </c>
      <c r="CO537" s="41">
        <f t="shared" si="1189"/>
        <v>8</v>
      </c>
      <c r="CP537" s="41">
        <f t="shared" si="1189"/>
        <v>0</v>
      </c>
      <c r="CQ537" s="41">
        <f t="shared" si="1189"/>
        <v>0</v>
      </c>
      <c r="CR537" s="41">
        <f t="shared" si="1189"/>
        <v>0</v>
      </c>
      <c r="CS537" s="41">
        <f t="shared" si="1189"/>
        <v>0</v>
      </c>
      <c r="CT537" s="41">
        <f t="shared" si="1189"/>
        <v>1</v>
      </c>
      <c r="CU537" s="41">
        <f t="shared" si="1189"/>
        <v>1</v>
      </c>
      <c r="CV537" s="41">
        <f t="shared" si="1189"/>
        <v>1</v>
      </c>
      <c r="CW537" s="41">
        <f t="shared" si="1189"/>
        <v>2</v>
      </c>
      <c r="CX537" s="41">
        <f t="shared" si="1189"/>
        <v>3</v>
      </c>
      <c r="CY537" s="41">
        <f t="shared" si="1189"/>
        <v>3</v>
      </c>
      <c r="CZ537" s="41">
        <f t="shared" si="1189"/>
        <v>7</v>
      </c>
      <c r="DA537" s="41">
        <f t="shared" si="1189"/>
        <v>3</v>
      </c>
      <c r="DB537" s="41">
        <f t="shared" si="1189"/>
        <v>0</v>
      </c>
      <c r="DC537" s="41">
        <f t="shared" si="1189"/>
        <v>0</v>
      </c>
      <c r="DD537" s="41">
        <f t="shared" si="1189"/>
        <v>0</v>
      </c>
      <c r="DE537" s="41">
        <f t="shared" si="1189"/>
        <v>0</v>
      </c>
      <c r="DF537" s="41">
        <f t="shared" si="1189"/>
        <v>0</v>
      </c>
      <c r="DG537" s="41">
        <f t="shared" si="1189"/>
        <v>0</v>
      </c>
      <c r="DH537" s="41">
        <f t="shared" si="1189"/>
        <v>4</v>
      </c>
      <c r="DI537" s="41">
        <f t="shared" si="1189"/>
        <v>2</v>
      </c>
      <c r="DJ537" s="41">
        <f t="shared" si="1189"/>
        <v>2</v>
      </c>
      <c r="DK537" s="41">
        <f t="shared" si="1189"/>
        <v>3</v>
      </c>
      <c r="DL537" s="41">
        <f t="shared" si="1189"/>
        <v>2</v>
      </c>
      <c r="DM537" s="41">
        <f t="shared" si="1189"/>
        <v>1</v>
      </c>
      <c r="DN537" s="41">
        <f t="shared" ref="DN537:ES537" si="1190">SUM(DN2:DN531)</f>
        <v>0</v>
      </c>
      <c r="DO537" s="41">
        <f t="shared" si="1190"/>
        <v>0</v>
      </c>
      <c r="DP537" s="41">
        <f t="shared" si="1190"/>
        <v>0</v>
      </c>
      <c r="DQ537" s="41">
        <f t="shared" si="1190"/>
        <v>0</v>
      </c>
      <c r="DR537" s="41">
        <f t="shared" si="1190"/>
        <v>0</v>
      </c>
      <c r="DS537" s="41">
        <f t="shared" si="1190"/>
        <v>0</v>
      </c>
      <c r="DT537" s="41">
        <f t="shared" si="1190"/>
        <v>0</v>
      </c>
      <c r="DU537" s="41">
        <f t="shared" si="1190"/>
        <v>1</v>
      </c>
      <c r="DV537" s="41">
        <f t="shared" si="1190"/>
        <v>1</v>
      </c>
      <c r="DW537" s="41">
        <f t="shared" si="1190"/>
        <v>1</v>
      </c>
      <c r="DX537" s="41">
        <f t="shared" si="1190"/>
        <v>1</v>
      </c>
      <c r="DY537" s="41">
        <f t="shared" si="1190"/>
        <v>2</v>
      </c>
      <c r="DZ537" s="41">
        <f t="shared" si="1190"/>
        <v>0</v>
      </c>
      <c r="EA537" s="41">
        <f t="shared" si="1190"/>
        <v>1</v>
      </c>
      <c r="EB537" s="41">
        <f t="shared" si="1190"/>
        <v>0</v>
      </c>
      <c r="EC537" s="41">
        <f t="shared" si="1190"/>
        <v>2</v>
      </c>
      <c r="ED537" s="41">
        <f t="shared" si="1190"/>
        <v>4</v>
      </c>
      <c r="EE537" s="41">
        <f t="shared" si="1190"/>
        <v>1</v>
      </c>
      <c r="EF537" s="41">
        <f t="shared" si="1190"/>
        <v>2</v>
      </c>
      <c r="EG537" s="41">
        <f t="shared" si="1190"/>
        <v>4</v>
      </c>
      <c r="EH537" s="41">
        <f t="shared" si="1190"/>
        <v>2</v>
      </c>
      <c r="EI537" s="41">
        <f t="shared" si="1190"/>
        <v>3</v>
      </c>
      <c r="EJ537" s="41">
        <f t="shared" si="1190"/>
        <v>2</v>
      </c>
      <c r="EK537" s="41">
        <f t="shared" si="1190"/>
        <v>7</v>
      </c>
      <c r="EL537" s="41">
        <f t="shared" si="1190"/>
        <v>0</v>
      </c>
      <c r="EM537" s="41">
        <f t="shared" si="1190"/>
        <v>0</v>
      </c>
      <c r="EN537" s="41">
        <f t="shared" si="1190"/>
        <v>1</v>
      </c>
      <c r="EO537" s="41">
        <f t="shared" si="1190"/>
        <v>1</v>
      </c>
      <c r="EP537" s="41">
        <f t="shared" si="1190"/>
        <v>1</v>
      </c>
      <c r="EQ537" s="41">
        <f t="shared" si="1190"/>
        <v>3</v>
      </c>
      <c r="ER537" s="41">
        <f t="shared" si="1190"/>
        <v>5</v>
      </c>
      <c r="ES537" s="41">
        <f t="shared" si="1190"/>
        <v>3</v>
      </c>
      <c r="ET537" s="41">
        <f t="shared" ref="ET537:FY537" si="1191">SUM(ET2:ET531)</f>
        <v>5</v>
      </c>
      <c r="EU537" s="41">
        <f t="shared" si="1191"/>
        <v>3</v>
      </c>
      <c r="EV537" s="41">
        <f t="shared" si="1191"/>
        <v>4</v>
      </c>
      <c r="EW537" s="41">
        <f t="shared" si="1191"/>
        <v>7</v>
      </c>
      <c r="EX537" s="41">
        <f t="shared" si="1191"/>
        <v>1</v>
      </c>
      <c r="EY537" s="41">
        <f t="shared" si="1191"/>
        <v>0</v>
      </c>
      <c r="EZ537" s="41">
        <f t="shared" si="1191"/>
        <v>1</v>
      </c>
      <c r="FA537" s="41">
        <f t="shared" si="1191"/>
        <v>0</v>
      </c>
      <c r="FB537" s="41">
        <f t="shared" si="1191"/>
        <v>4</v>
      </c>
      <c r="FC537" s="41">
        <f t="shared" si="1191"/>
        <v>2</v>
      </c>
      <c r="FD537" s="41">
        <f t="shared" si="1191"/>
        <v>3</v>
      </c>
      <c r="FE537" s="41">
        <f t="shared" si="1191"/>
        <v>7</v>
      </c>
      <c r="FF537" s="41">
        <f t="shared" si="1191"/>
        <v>6</v>
      </c>
      <c r="FG537" s="41">
        <f t="shared" si="1191"/>
        <v>1</v>
      </c>
      <c r="FH537" s="41">
        <f t="shared" si="1191"/>
        <v>4</v>
      </c>
      <c r="FI537" s="41">
        <f t="shared" si="1191"/>
        <v>4</v>
      </c>
      <c r="FJ537" s="41">
        <f t="shared" si="1191"/>
        <v>0</v>
      </c>
      <c r="FK537" s="41">
        <f t="shared" si="1191"/>
        <v>0</v>
      </c>
      <c r="FL537" s="41">
        <f t="shared" si="1191"/>
        <v>0</v>
      </c>
      <c r="FM537" s="41">
        <f t="shared" si="1191"/>
        <v>1</v>
      </c>
      <c r="FN537" s="41">
        <f t="shared" si="1191"/>
        <v>1</v>
      </c>
      <c r="FO537" s="41">
        <f t="shared" si="1191"/>
        <v>4</v>
      </c>
      <c r="FP537" s="41">
        <f t="shared" si="1191"/>
        <v>5</v>
      </c>
      <c r="FQ537" s="41">
        <f t="shared" si="1191"/>
        <v>8</v>
      </c>
      <c r="FR537" s="41">
        <f t="shared" si="1191"/>
        <v>6</v>
      </c>
      <c r="FS537" s="41">
        <f t="shared" si="1191"/>
        <v>2</v>
      </c>
      <c r="FT537" s="41">
        <f t="shared" si="1191"/>
        <v>8</v>
      </c>
      <c r="FU537" s="41">
        <f t="shared" si="1191"/>
        <v>5</v>
      </c>
      <c r="FV537" s="41">
        <f t="shared" si="1191"/>
        <v>1</v>
      </c>
      <c r="FW537" s="41">
        <f t="shared" si="1191"/>
        <v>1</v>
      </c>
      <c r="FX537" s="41">
        <f t="shared" si="1191"/>
        <v>1</v>
      </c>
      <c r="FY537" s="41">
        <f t="shared" si="1191"/>
        <v>3</v>
      </c>
      <c r="FZ537" s="41">
        <f t="shared" ref="FZ537:GG537" si="1192">SUM(FZ2:FZ531)</f>
        <v>6</v>
      </c>
      <c r="GA537" s="41">
        <f t="shared" si="1192"/>
        <v>19</v>
      </c>
      <c r="GB537" s="41">
        <f t="shared" si="1192"/>
        <v>17</v>
      </c>
      <c r="GC537" s="41">
        <f t="shared" si="1192"/>
        <v>16</v>
      </c>
      <c r="GD537" s="41">
        <f t="shared" si="1192"/>
        <v>25</v>
      </c>
      <c r="GE537" s="41">
        <f t="shared" si="1192"/>
        <v>13</v>
      </c>
      <c r="GF537" s="41">
        <f t="shared" si="1192"/>
        <v>34</v>
      </c>
      <c r="GG537" s="41">
        <f t="shared" si="1192"/>
        <v>14</v>
      </c>
    </row>
    <row r="538" spans="1:190">
      <c r="C538" s="2"/>
    </row>
    <row r="539" spans="1:190">
      <c r="C539" s="2"/>
    </row>
    <row r="540" spans="1:190">
      <c r="C540" s="2"/>
    </row>
    <row r="541" spans="1:190">
      <c r="C541" s="2"/>
    </row>
    <row r="542" spans="1:190">
      <c r="C542" s="2"/>
    </row>
    <row r="543" spans="1:190">
      <c r="C543" s="2"/>
    </row>
    <row r="544" spans="1:190">
      <c r="C544" s="2"/>
    </row>
    <row r="545" spans="3:3">
      <c r="C545" s="2"/>
    </row>
    <row r="546" spans="3:3">
      <c r="C546" s="2"/>
    </row>
    <row r="547" spans="3:3">
      <c r="C547" s="2"/>
    </row>
    <row r="548" spans="3:3">
      <c r="C548" s="2"/>
    </row>
    <row r="549" spans="3:3">
      <c r="C549" s="2"/>
    </row>
    <row r="550" spans="3:3">
      <c r="C550" s="2"/>
    </row>
    <row r="551" spans="3:3">
      <c r="C551" s="2"/>
    </row>
    <row r="552" spans="3:3">
      <c r="C552" s="2"/>
    </row>
    <row r="553" spans="3:3">
      <c r="C553" s="2"/>
    </row>
    <row r="554" spans="3:3">
      <c r="C554" s="2"/>
    </row>
    <row r="555" spans="3:3">
      <c r="C555" s="2"/>
    </row>
    <row r="556" spans="3:3">
      <c r="C556" s="2"/>
    </row>
    <row r="557" spans="3:3">
      <c r="C557" s="2"/>
    </row>
    <row r="558" spans="3:3">
      <c r="C558" s="2"/>
    </row>
    <row r="559" spans="3:3">
      <c r="C559" s="2"/>
    </row>
    <row r="560" spans="3:3">
      <c r="C560" s="2"/>
    </row>
    <row r="561" spans="3:3">
      <c r="C561" s="2"/>
    </row>
    <row r="562" spans="3:3">
      <c r="C562" s="2"/>
    </row>
    <row r="563" spans="3:3">
      <c r="C563" s="2"/>
    </row>
    <row r="564" spans="3:3">
      <c r="C564" s="2"/>
    </row>
    <row r="565" spans="3:3">
      <c r="C565" s="2"/>
    </row>
    <row r="566" spans="3:3">
      <c r="C566" s="2"/>
    </row>
    <row r="567" spans="3:3">
      <c r="C567" s="2"/>
    </row>
    <row r="568" spans="3:3">
      <c r="C568" s="2"/>
    </row>
    <row r="569" spans="3:3">
      <c r="C569" s="2"/>
    </row>
    <row r="570" spans="3:3">
      <c r="C570" s="2"/>
    </row>
    <row r="571" spans="3:3">
      <c r="C571" s="2"/>
    </row>
    <row r="572" spans="3:3">
      <c r="C572" s="2"/>
    </row>
    <row r="573" spans="3:3">
      <c r="C573" s="2"/>
    </row>
    <row r="574" spans="3:3">
      <c r="C574" s="2"/>
    </row>
    <row r="575" spans="3:3">
      <c r="C575" s="2"/>
    </row>
    <row r="576" spans="3:3">
      <c r="C576" s="2"/>
    </row>
    <row r="577" spans="3:3">
      <c r="C577" s="2"/>
    </row>
    <row r="578" spans="3:3">
      <c r="C578" s="2"/>
    </row>
    <row r="579" spans="3:3">
      <c r="C579" s="2"/>
    </row>
    <row r="580" spans="3:3">
      <c r="C580" s="2"/>
    </row>
    <row r="581" spans="3:3">
      <c r="C581" s="2"/>
    </row>
    <row r="582" spans="3:3">
      <c r="C582" s="2"/>
    </row>
    <row r="583" spans="3:3">
      <c r="C583" s="2"/>
    </row>
    <row r="584" spans="3:3">
      <c r="C584" s="2"/>
    </row>
    <row r="585" spans="3:3">
      <c r="C585" s="2"/>
    </row>
    <row r="586" spans="3:3">
      <c r="C586" s="2"/>
    </row>
    <row r="587" spans="3:3">
      <c r="C587" s="2"/>
    </row>
    <row r="588" spans="3:3">
      <c r="C588" s="2"/>
    </row>
    <row r="589" spans="3:3">
      <c r="C589" s="2"/>
    </row>
    <row r="590" spans="3:3">
      <c r="C590" s="2"/>
    </row>
    <row r="591" spans="3:3">
      <c r="C591" s="2"/>
    </row>
    <row r="592" spans="3:3">
      <c r="C592" s="2"/>
    </row>
    <row r="593" spans="3:3">
      <c r="C593" s="2"/>
    </row>
    <row r="594" spans="3:3">
      <c r="C594" s="2"/>
    </row>
    <row r="595" spans="3:3">
      <c r="C595" s="2"/>
    </row>
    <row r="596" spans="3:3">
      <c r="C596" s="2"/>
    </row>
    <row r="597" spans="3:3">
      <c r="C597" s="2"/>
    </row>
    <row r="598" spans="3:3">
      <c r="C598" s="2"/>
    </row>
    <row r="599" spans="3:3">
      <c r="C599" s="2"/>
    </row>
    <row r="600" spans="3:3">
      <c r="C600" s="2"/>
    </row>
    <row r="601" spans="3:3">
      <c r="C601" s="2"/>
    </row>
    <row r="602" spans="3:3">
      <c r="C602" s="2"/>
    </row>
    <row r="603" spans="3:3">
      <c r="C603" s="2"/>
    </row>
    <row r="604" spans="3:3">
      <c r="C604" s="2"/>
    </row>
    <row r="605" spans="3:3">
      <c r="C605" s="2"/>
    </row>
    <row r="606" spans="3:3">
      <c r="C606" s="2"/>
    </row>
    <row r="607" spans="3:3">
      <c r="C607" s="2"/>
    </row>
    <row r="608" spans="3:3">
      <c r="C608" s="2"/>
    </row>
    <row r="609" spans="3:3">
      <c r="C609" s="2"/>
    </row>
    <row r="610" spans="3:3">
      <c r="C610" s="2"/>
    </row>
    <row r="611" spans="3:3">
      <c r="C611" s="2"/>
    </row>
    <row r="612" spans="3:3">
      <c r="C612" s="2"/>
    </row>
    <row r="613" spans="3:3">
      <c r="C613" s="2"/>
    </row>
    <row r="614" spans="3:3">
      <c r="C614" s="2"/>
    </row>
    <row r="615" spans="3:3">
      <c r="C615" s="2"/>
    </row>
    <row r="616" spans="3:3">
      <c r="C616" s="2"/>
    </row>
    <row r="617" spans="3:3">
      <c r="C617" s="2"/>
    </row>
    <row r="618" spans="3:3">
      <c r="C618" s="2"/>
    </row>
    <row r="619" spans="3:3">
      <c r="C619" s="2"/>
    </row>
    <row r="620" spans="3:3">
      <c r="C620" s="2"/>
    </row>
    <row r="621" spans="3:3">
      <c r="C621" s="2"/>
    </row>
    <row r="622" spans="3:3">
      <c r="C622" s="2"/>
    </row>
    <row r="623" spans="3:3">
      <c r="C623" s="2"/>
    </row>
    <row r="624" spans="3:3">
      <c r="C624" s="2"/>
    </row>
    <row r="625" spans="3:3">
      <c r="C625" s="2"/>
    </row>
    <row r="626" spans="3:3">
      <c r="C626" s="2"/>
    </row>
    <row r="627" spans="3:3">
      <c r="C627" s="2"/>
    </row>
    <row r="628" spans="3:3">
      <c r="C628" s="2"/>
    </row>
    <row r="629" spans="3:3">
      <c r="C629" s="2"/>
    </row>
    <row r="630" spans="3:3">
      <c r="C630" s="2"/>
    </row>
    <row r="631" spans="3:3">
      <c r="C631" s="2"/>
    </row>
    <row r="632" spans="3:3">
      <c r="C632" s="2"/>
    </row>
    <row r="633" spans="3:3">
      <c r="C633" s="2"/>
    </row>
    <row r="634" spans="3:3">
      <c r="C634" s="2"/>
    </row>
    <row r="635" spans="3:3">
      <c r="C635" s="2"/>
    </row>
    <row r="636" spans="3:3">
      <c r="C636" s="2"/>
    </row>
    <row r="637" spans="3:3">
      <c r="C637" s="2"/>
    </row>
    <row r="638" spans="3:3">
      <c r="C638" s="2"/>
    </row>
    <row r="639" spans="3:3">
      <c r="C639" s="2"/>
    </row>
    <row r="640" spans="3:3">
      <c r="C640" s="2"/>
    </row>
    <row r="641" spans="3:3">
      <c r="C641" s="2"/>
    </row>
    <row r="642" spans="3:3">
      <c r="C642" s="2"/>
    </row>
    <row r="643" spans="3:3">
      <c r="C643" s="2"/>
    </row>
    <row r="644" spans="3:3">
      <c r="C644" s="2"/>
    </row>
    <row r="645" spans="3:3">
      <c r="C645" s="2"/>
    </row>
    <row r="646" spans="3:3">
      <c r="C646" s="2"/>
    </row>
    <row r="647" spans="3:3">
      <c r="C647" s="2"/>
    </row>
    <row r="648" spans="3:3">
      <c r="C648" s="2"/>
    </row>
    <row r="649" spans="3:3">
      <c r="C649" s="2"/>
    </row>
    <row r="650" spans="3:3">
      <c r="C650" s="2"/>
    </row>
    <row r="651" spans="3:3">
      <c r="C651" s="2"/>
    </row>
    <row r="652" spans="3:3">
      <c r="C652" s="2"/>
    </row>
    <row r="653" spans="3:3">
      <c r="C653" s="2"/>
    </row>
    <row r="654" spans="3:3">
      <c r="C654" s="2"/>
    </row>
    <row r="655" spans="3:3">
      <c r="C655" s="2"/>
    </row>
    <row r="656" spans="3:3">
      <c r="C656" s="2"/>
    </row>
    <row r="657" spans="3:3">
      <c r="C657" s="2"/>
    </row>
    <row r="658" spans="3:3">
      <c r="C658" s="2"/>
    </row>
    <row r="659" spans="3:3">
      <c r="C659" s="2"/>
    </row>
    <row r="660" spans="3:3">
      <c r="C660" s="2"/>
    </row>
    <row r="661" spans="3:3">
      <c r="C661" s="2"/>
    </row>
    <row r="662" spans="3:3">
      <c r="C662" s="2"/>
    </row>
    <row r="663" spans="3:3">
      <c r="C663" s="2"/>
    </row>
    <row r="664" spans="3:3">
      <c r="C664" s="2"/>
    </row>
    <row r="665" spans="3:3">
      <c r="C665" s="2"/>
    </row>
    <row r="666" spans="3:3">
      <c r="C666" s="2"/>
    </row>
    <row r="667" spans="3:3">
      <c r="C667" s="2"/>
    </row>
    <row r="668" spans="3:3">
      <c r="C668" s="2"/>
    </row>
    <row r="669" spans="3:3">
      <c r="C669" s="2"/>
    </row>
    <row r="670" spans="3:3">
      <c r="C670" s="2"/>
    </row>
    <row r="671" spans="3:3">
      <c r="C671" s="2"/>
    </row>
    <row r="672" spans="3:3">
      <c r="C672" s="2"/>
    </row>
    <row r="673" spans="3:3">
      <c r="C673" s="2"/>
    </row>
    <row r="674" spans="3:3">
      <c r="C674" s="2"/>
    </row>
    <row r="675" spans="3:3">
      <c r="C675" s="2"/>
    </row>
    <row r="676" spans="3:3">
      <c r="C676" s="2"/>
    </row>
    <row r="677" spans="3:3">
      <c r="C677" s="2"/>
    </row>
    <row r="678" spans="3:3">
      <c r="C678" s="2"/>
    </row>
    <row r="679" spans="3:3">
      <c r="C679" s="2"/>
    </row>
    <row r="680" spans="3:3">
      <c r="C680" s="2"/>
    </row>
    <row r="681" spans="3:3">
      <c r="C681" s="2"/>
    </row>
    <row r="682" spans="3:3">
      <c r="C682" s="2"/>
    </row>
    <row r="683" spans="3:3">
      <c r="C683" s="2"/>
    </row>
    <row r="684" spans="3:3">
      <c r="C684" s="2"/>
    </row>
    <row r="685" spans="3:3">
      <c r="C685" s="2"/>
    </row>
    <row r="686" spans="3:3">
      <c r="C686" s="2"/>
    </row>
    <row r="687" spans="3:3">
      <c r="C687" s="2"/>
    </row>
    <row r="688" spans="3:3">
      <c r="C688" s="2"/>
    </row>
    <row r="689" spans="3:3">
      <c r="C689" s="2"/>
    </row>
    <row r="690" spans="3:3">
      <c r="C690" s="2"/>
    </row>
    <row r="691" spans="3:3">
      <c r="C691" s="2"/>
    </row>
    <row r="692" spans="3:3">
      <c r="C692" s="2"/>
    </row>
    <row r="693" spans="3:3">
      <c r="C693" s="2"/>
    </row>
    <row r="694" spans="3:3">
      <c r="C694" s="2"/>
    </row>
    <row r="695" spans="3:3">
      <c r="C695" s="2"/>
    </row>
    <row r="696" spans="3:3">
      <c r="C696" s="2"/>
    </row>
    <row r="697" spans="3:3">
      <c r="C697" s="2"/>
    </row>
    <row r="698" spans="3:3">
      <c r="C698" s="2"/>
    </row>
    <row r="699" spans="3:3">
      <c r="C699" s="2"/>
    </row>
    <row r="700" spans="3:3">
      <c r="C700" s="2"/>
    </row>
    <row r="701" spans="3:3">
      <c r="C701" s="2"/>
    </row>
    <row r="702" spans="3:3">
      <c r="C702" s="2"/>
    </row>
    <row r="703" spans="3:3">
      <c r="C703" s="2"/>
    </row>
    <row r="704" spans="3:3">
      <c r="C704" s="2"/>
    </row>
    <row r="705" spans="3:3">
      <c r="C705" s="2"/>
    </row>
    <row r="706" spans="3:3">
      <c r="C706" s="2"/>
    </row>
    <row r="707" spans="3:3">
      <c r="C707" s="2"/>
    </row>
    <row r="708" spans="3:3">
      <c r="C708" s="2"/>
    </row>
    <row r="709" spans="3:3">
      <c r="C709" s="2"/>
    </row>
    <row r="710" spans="3:3">
      <c r="C710" s="2"/>
    </row>
    <row r="711" spans="3:3">
      <c r="C711" s="2"/>
    </row>
    <row r="712" spans="3:3">
      <c r="C712" s="2"/>
    </row>
    <row r="713" spans="3:3">
      <c r="C713" s="2"/>
    </row>
    <row r="714" spans="3:3">
      <c r="C714" s="2"/>
    </row>
    <row r="715" spans="3:3">
      <c r="C715" s="2"/>
    </row>
    <row r="716" spans="3:3">
      <c r="C716" s="2"/>
    </row>
    <row r="717" spans="3:3">
      <c r="C717" s="2"/>
    </row>
    <row r="718" spans="3:3">
      <c r="C718" s="2"/>
    </row>
    <row r="719" spans="3:3">
      <c r="C719" s="2"/>
    </row>
    <row r="720" spans="3:3">
      <c r="C720" s="2"/>
    </row>
    <row r="721" spans="3:3">
      <c r="C721" s="2"/>
    </row>
    <row r="722" spans="3:3">
      <c r="C722" s="2"/>
    </row>
    <row r="723" spans="3:3">
      <c r="C723" s="2"/>
    </row>
    <row r="724" spans="3:3">
      <c r="C724" s="2"/>
    </row>
    <row r="725" spans="3:3">
      <c r="C725" s="2"/>
    </row>
    <row r="726" spans="3:3">
      <c r="C726" s="2"/>
    </row>
    <row r="727" spans="3:3">
      <c r="C727" s="2"/>
    </row>
    <row r="728" spans="3:3">
      <c r="C728" s="2"/>
    </row>
    <row r="729" spans="3:3">
      <c r="C729" s="2"/>
    </row>
    <row r="730" spans="3:3">
      <c r="C730" s="2"/>
    </row>
    <row r="731" spans="3:3">
      <c r="C731" s="2"/>
    </row>
    <row r="732" spans="3:3">
      <c r="C732" s="2"/>
    </row>
    <row r="733" spans="3:3">
      <c r="C733" s="2"/>
    </row>
    <row r="734" spans="3:3">
      <c r="C734" s="2"/>
    </row>
    <row r="735" spans="3:3">
      <c r="C735" s="2"/>
    </row>
    <row r="736" spans="3:3">
      <c r="C736" s="2"/>
    </row>
    <row r="737" spans="3:3">
      <c r="C737" s="2"/>
    </row>
    <row r="738" spans="3:3">
      <c r="C738" s="2"/>
    </row>
    <row r="739" spans="3:3">
      <c r="C739" s="2"/>
    </row>
    <row r="740" spans="3:3">
      <c r="C740" s="2"/>
    </row>
    <row r="741" spans="3:3">
      <c r="C741" s="2"/>
    </row>
    <row r="742" spans="3:3">
      <c r="C742" s="2"/>
    </row>
    <row r="743" spans="3:3">
      <c r="C743" s="2"/>
    </row>
    <row r="744" spans="3:3">
      <c r="C744" s="2"/>
    </row>
    <row r="745" spans="3:3">
      <c r="C745" s="2"/>
    </row>
    <row r="746" spans="3:3">
      <c r="C746" s="2"/>
    </row>
    <row r="747" spans="3:3">
      <c r="C747" s="2"/>
    </row>
    <row r="748" spans="3:3">
      <c r="C748" s="2"/>
    </row>
    <row r="749" spans="3:3">
      <c r="C749" s="2"/>
    </row>
    <row r="750" spans="3:3">
      <c r="C750" s="2"/>
    </row>
    <row r="751" spans="3:3">
      <c r="C751" s="2"/>
    </row>
    <row r="752" spans="3:3">
      <c r="C752" s="2"/>
    </row>
    <row r="753" spans="3:3">
      <c r="C753" s="2"/>
    </row>
    <row r="754" spans="3:3">
      <c r="C754" s="2"/>
    </row>
    <row r="755" spans="3:3">
      <c r="C755" s="2"/>
    </row>
    <row r="756" spans="3:3">
      <c r="C756" s="2"/>
    </row>
    <row r="757" spans="3:3">
      <c r="C757" s="2"/>
    </row>
    <row r="758" spans="3:3">
      <c r="C758" s="2"/>
    </row>
    <row r="759" spans="3:3">
      <c r="C759" s="2"/>
    </row>
    <row r="760" spans="3:3">
      <c r="C760" s="2"/>
    </row>
    <row r="761" spans="3:3">
      <c r="C761" s="2"/>
    </row>
    <row r="762" spans="3:3">
      <c r="C762" s="2"/>
    </row>
    <row r="763" spans="3:3">
      <c r="C763" s="2"/>
    </row>
    <row r="764" spans="3:3">
      <c r="C764" s="2"/>
    </row>
    <row r="765" spans="3:3">
      <c r="C765" s="2"/>
    </row>
    <row r="766" spans="3:3">
      <c r="C766" s="2"/>
    </row>
    <row r="767" spans="3:3">
      <c r="C767" s="2"/>
    </row>
    <row r="768" spans="3:3">
      <c r="C768" s="2"/>
    </row>
    <row r="769" spans="3:3">
      <c r="C769" s="2"/>
    </row>
    <row r="770" spans="3:3">
      <c r="C770" s="2"/>
    </row>
    <row r="771" spans="3:3">
      <c r="C771" s="2"/>
    </row>
    <row r="772" spans="3:3">
      <c r="C772" s="2"/>
    </row>
    <row r="773" spans="3:3">
      <c r="C773" s="2"/>
    </row>
    <row r="774" spans="3:3">
      <c r="C774" s="2"/>
    </row>
    <row r="775" spans="3:3">
      <c r="C775" s="2"/>
    </row>
    <row r="776" spans="3:3">
      <c r="C776" s="2"/>
    </row>
    <row r="777" spans="3:3">
      <c r="C777" s="2"/>
    </row>
  </sheetData>
  <phoneticPr fontId="11" type="noConversion"/>
  <conditionalFormatting sqref="C1">
    <cfRule type="colorScale" priority="3">
      <colorScale>
        <cfvo type="min"/>
        <cfvo type="max"/>
        <color rgb="FFFF7128"/>
        <color rgb="FFFFEF9C"/>
      </colorScale>
    </cfRule>
    <cfRule type="colorScale" priority="4">
      <colorScale>
        <cfvo type="num" val="0"/>
        <cfvo type="num" val="0"/>
        <color rgb="FFFFC000"/>
        <color theme="0"/>
      </colorScale>
    </cfRule>
  </conditionalFormatting>
  <conditionalFormatting sqref="D1:J1">
    <cfRule type="colorScale" priority="63">
      <colorScale>
        <cfvo type="min"/>
        <cfvo type="max"/>
        <color rgb="FFFF7128"/>
        <color rgb="FFFFEF9C"/>
      </colorScale>
    </cfRule>
    <cfRule type="colorScale" priority="64">
      <colorScale>
        <cfvo type="num" val="0"/>
        <cfvo type="num" val="0"/>
        <color rgb="FFFFC000"/>
        <color theme="0"/>
      </colorScale>
    </cfRule>
  </conditionalFormatting>
  <conditionalFormatting sqref="M1">
    <cfRule type="colorScale" priority="1">
      <colorScale>
        <cfvo type="min"/>
        <cfvo type="max"/>
        <color rgb="FFFF7128"/>
        <color rgb="FFFFEF9C"/>
      </colorScale>
    </cfRule>
    <cfRule type="colorScale" priority="2">
      <colorScale>
        <cfvo type="num" val="0"/>
        <cfvo type="num" val="0"/>
        <color rgb="FFFFC000"/>
        <color theme="0"/>
      </colorScale>
    </cfRule>
  </conditionalFormatting>
  <conditionalFormatting sqref="N1:BE1">
    <cfRule type="colorScale" priority="27">
      <colorScale>
        <cfvo type="min"/>
        <cfvo type="max"/>
        <color rgb="FFFF7128"/>
        <color rgb="FFFFEF9C"/>
      </colorScale>
    </cfRule>
    <cfRule type="colorScale" priority="28">
      <colorScale>
        <cfvo type="num" val="0"/>
        <cfvo type="num" val="0"/>
        <color rgb="FFFFC000"/>
        <color theme="0"/>
      </colorScale>
    </cfRule>
  </conditionalFormatting>
  <conditionalFormatting sqref="BF1:BQ1">
    <cfRule type="colorScale" priority="21">
      <colorScale>
        <cfvo type="min"/>
        <cfvo type="max"/>
        <color rgb="FFFF7128"/>
        <color rgb="FFFFEF9C"/>
      </colorScale>
    </cfRule>
    <cfRule type="colorScale" priority="22">
      <colorScale>
        <cfvo type="num" val="0"/>
        <cfvo type="num" val="0"/>
        <color rgb="FFFFC000"/>
        <color theme="0"/>
      </colorScale>
    </cfRule>
  </conditionalFormatting>
  <conditionalFormatting sqref="BR1:CC1">
    <cfRule type="colorScale" priority="19">
      <colorScale>
        <cfvo type="min"/>
        <cfvo type="max"/>
        <color rgb="FFFF7128"/>
        <color rgb="FFFFEF9C"/>
      </colorScale>
    </cfRule>
    <cfRule type="colorScale" priority="20">
      <colorScale>
        <cfvo type="num" val="0"/>
        <cfvo type="num" val="0"/>
        <color rgb="FFFFC000"/>
        <color theme="0"/>
      </colorScale>
    </cfRule>
  </conditionalFormatting>
  <conditionalFormatting sqref="CD1:CO1">
    <cfRule type="colorScale" priority="17">
      <colorScale>
        <cfvo type="min"/>
        <cfvo type="max"/>
        <color rgb="FFFF7128"/>
        <color rgb="FFFFEF9C"/>
      </colorScale>
    </cfRule>
    <cfRule type="colorScale" priority="18">
      <colorScale>
        <cfvo type="num" val="0"/>
        <cfvo type="num" val="0"/>
        <color rgb="FFFFC000"/>
        <color theme="0"/>
      </colorScale>
    </cfRule>
  </conditionalFormatting>
  <conditionalFormatting sqref="CP1:DA1">
    <cfRule type="colorScale" priority="15">
      <colorScale>
        <cfvo type="min"/>
        <cfvo type="max"/>
        <color rgb="FFFF7128"/>
        <color rgb="FFFFEF9C"/>
      </colorScale>
    </cfRule>
    <cfRule type="colorScale" priority="16">
      <colorScale>
        <cfvo type="num" val="0"/>
        <cfvo type="num" val="0"/>
        <color rgb="FFFFC000"/>
        <color theme="0"/>
      </colorScale>
    </cfRule>
  </conditionalFormatting>
  <conditionalFormatting sqref="DB1:EK1">
    <cfRule type="colorScale" priority="13">
      <colorScale>
        <cfvo type="min"/>
        <cfvo type="max"/>
        <color rgb="FFFF7128"/>
        <color rgb="FFFFEF9C"/>
      </colorScale>
    </cfRule>
    <cfRule type="colorScale" priority="14">
      <colorScale>
        <cfvo type="num" val="0"/>
        <cfvo type="num" val="0"/>
        <color rgb="FFFFC000"/>
        <color theme="0"/>
      </colorScale>
    </cfRule>
  </conditionalFormatting>
  <conditionalFormatting sqref="EL1:EW1">
    <cfRule type="colorScale" priority="11">
      <colorScale>
        <cfvo type="min"/>
        <cfvo type="max"/>
        <color rgb="FFFF7128"/>
        <color rgb="FFFFEF9C"/>
      </colorScale>
    </cfRule>
    <cfRule type="colorScale" priority="12">
      <colorScale>
        <cfvo type="num" val="0"/>
        <cfvo type="num" val="0"/>
        <color rgb="FFFFC000"/>
        <color theme="0"/>
      </colorScale>
    </cfRule>
  </conditionalFormatting>
  <conditionalFormatting sqref="EX1:FI1">
    <cfRule type="colorScale" priority="9">
      <colorScale>
        <cfvo type="min"/>
        <cfvo type="max"/>
        <color rgb="FFFF7128"/>
        <color rgb="FFFFEF9C"/>
      </colorScale>
    </cfRule>
    <cfRule type="colorScale" priority="10">
      <colorScale>
        <cfvo type="num" val="0"/>
        <cfvo type="num" val="0"/>
        <color rgb="FFFFC000"/>
        <color theme="0"/>
      </colorScale>
    </cfRule>
  </conditionalFormatting>
  <conditionalFormatting sqref="FJ1:FU1">
    <cfRule type="colorScale" priority="7">
      <colorScale>
        <cfvo type="min"/>
        <cfvo type="max"/>
        <color rgb="FFFF7128"/>
        <color rgb="FFFFEF9C"/>
      </colorScale>
    </cfRule>
    <cfRule type="colorScale" priority="8">
      <colorScale>
        <cfvo type="num" val="0"/>
        <cfvo type="num" val="0"/>
        <color rgb="FFFFC000"/>
        <color theme="0"/>
      </colorScale>
    </cfRule>
  </conditionalFormatting>
  <conditionalFormatting sqref="FV1:GG1">
    <cfRule type="colorScale" priority="5">
      <colorScale>
        <cfvo type="min"/>
        <cfvo type="max"/>
        <color rgb="FFFF7128"/>
        <color rgb="FFFFEF9C"/>
      </colorScale>
    </cfRule>
    <cfRule type="colorScale" priority="6">
      <colorScale>
        <cfvo type="num" val="0"/>
        <cfvo type="num" val="0"/>
        <color rgb="FFFFC000"/>
        <color theme="0"/>
      </colorScale>
    </cfRule>
  </conditionalFormatting>
  <pageMargins left="0.7" right="0.7" top="0.75" bottom="0.75" header="0.3" footer="0.3"/>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AB94"/>
  <sheetViews>
    <sheetView zoomScale="70" zoomScaleNormal="70" workbookViewId="0">
      <selection activeCell="Y18" sqref="Y18"/>
    </sheetView>
  </sheetViews>
  <sheetFormatPr defaultColWidth="8.81640625" defaultRowHeight="14"/>
  <cols>
    <col min="1" max="1" width="21.08984375" style="1" customWidth="1"/>
    <col min="2" max="14" width="14.08984375" style="1" customWidth="1"/>
    <col min="15" max="15" width="17.36328125" style="1" customWidth="1"/>
    <col min="16" max="16" width="18.08984375" style="1" customWidth="1"/>
    <col min="17" max="16384" width="8.81640625" style="1"/>
  </cols>
  <sheetData>
    <row r="2" spans="1:28" s="2" customFormat="1">
      <c r="A2" s="8"/>
      <c r="B2" s="8"/>
      <c r="C2" s="8">
        <v>2011</v>
      </c>
      <c r="D2" s="8">
        <v>2012</v>
      </c>
      <c r="E2" s="8">
        <v>2013</v>
      </c>
      <c r="F2" s="8">
        <v>2014</v>
      </c>
      <c r="G2" s="8">
        <v>2015</v>
      </c>
      <c r="H2" s="8">
        <v>2016</v>
      </c>
      <c r="I2" s="8">
        <v>2017</v>
      </c>
      <c r="J2" s="8">
        <v>2018</v>
      </c>
      <c r="K2" s="8">
        <v>2019</v>
      </c>
      <c r="L2" s="8">
        <v>2020</v>
      </c>
      <c r="M2" s="8">
        <v>2021</v>
      </c>
      <c r="N2" s="8">
        <v>2022</v>
      </c>
      <c r="O2" s="22" t="s">
        <v>4181</v>
      </c>
    </row>
    <row r="3" spans="1:28" s="2" customFormat="1">
      <c r="B3" s="16" t="s">
        <v>4182</v>
      </c>
      <c r="C3" s="16">
        <f>COUNTIF(data_processing_1!J$2:J$531,2011)</f>
        <v>0</v>
      </c>
      <c r="D3" s="16">
        <f>COUNTIF(data_processing_1!J$2:J$531,2012)</f>
        <v>1</v>
      </c>
      <c r="E3" s="16">
        <f>COUNTIF(data_processing_1!J$2:J$531,2013)</f>
        <v>1</v>
      </c>
      <c r="F3" s="16">
        <f>COUNTIF(data_processing_1!J$2:J$531,2014)</f>
        <v>7</v>
      </c>
      <c r="G3" s="16">
        <f>COUNTIF(data_processing_1!J$2:J$531,2015)</f>
        <v>18</v>
      </c>
      <c r="H3" s="16">
        <f>COUNTIF(data_processing_1!J$2:J$531,2016)</f>
        <v>14</v>
      </c>
      <c r="I3" s="16">
        <f>COUNTIF(data_processing_1!J$2:J$531,2017)</f>
        <v>28</v>
      </c>
      <c r="J3" s="16">
        <f>COUNTIF(data_processing_1!J$2:J$531,2018)</f>
        <v>59</v>
      </c>
      <c r="K3" s="16">
        <f>COUNTIF(data_processing_1!J$2:J$531,2019)</f>
        <v>76</v>
      </c>
      <c r="L3" s="16">
        <f>COUNTIF(data_processing_1!J$2:J$531,2020)</f>
        <v>87</v>
      </c>
      <c r="M3" s="16">
        <f>COUNTIF(data_processing_1!J$2:J$531,2021)</f>
        <v>138</v>
      </c>
      <c r="N3" s="16">
        <f>COUNTIF(data_processing_1!J$2:J$531,2022)</f>
        <v>101</v>
      </c>
      <c r="O3" s="16">
        <f>SUM(C3:N3)</f>
        <v>530</v>
      </c>
      <c r="P3" s="23"/>
    </row>
    <row r="4" spans="1:28" s="2" customFormat="1">
      <c r="B4" s="17" t="s">
        <v>4180</v>
      </c>
      <c r="C4" s="17">
        <f t="shared" ref="C4:N4" si="0">SUM(C5:C11)</f>
        <v>0</v>
      </c>
      <c r="D4" s="17">
        <f t="shared" si="0"/>
        <v>1</v>
      </c>
      <c r="E4" s="17">
        <f t="shared" si="0"/>
        <v>1</v>
      </c>
      <c r="F4" s="17">
        <f t="shared" si="0"/>
        <v>7</v>
      </c>
      <c r="G4" s="17">
        <f t="shared" si="0"/>
        <v>18</v>
      </c>
      <c r="H4" s="17">
        <f t="shared" si="0"/>
        <v>14</v>
      </c>
      <c r="I4" s="17">
        <f t="shared" si="0"/>
        <v>28</v>
      </c>
      <c r="J4" s="17">
        <f t="shared" si="0"/>
        <v>59</v>
      </c>
      <c r="K4" s="17">
        <f t="shared" si="0"/>
        <v>76</v>
      </c>
      <c r="L4" s="17">
        <f t="shared" si="0"/>
        <v>87</v>
      </c>
      <c r="M4" s="17">
        <f t="shared" si="0"/>
        <v>138</v>
      </c>
      <c r="N4" s="17">
        <f t="shared" si="0"/>
        <v>101</v>
      </c>
      <c r="O4" s="17">
        <f t="shared" ref="O4:O20" si="1">SUM(C4:N4)</f>
        <v>530</v>
      </c>
      <c r="P4" s="15"/>
      <c r="Q4" s="15"/>
      <c r="R4" s="15"/>
      <c r="S4" s="15"/>
      <c r="T4" s="15"/>
      <c r="U4" s="15"/>
      <c r="V4" s="15"/>
      <c r="W4" s="15"/>
      <c r="X4" s="15"/>
      <c r="Y4" s="15"/>
      <c r="Z4" s="15"/>
      <c r="AA4" s="15"/>
      <c r="AB4" s="15"/>
    </row>
    <row r="5" spans="1:28" s="2" customFormat="1">
      <c r="A5" s="93" t="s">
        <v>3999</v>
      </c>
      <c r="B5" s="7" t="s">
        <v>4183</v>
      </c>
      <c r="C5" s="8">
        <f>data_processing_2!V537</f>
        <v>0</v>
      </c>
      <c r="D5" s="8">
        <f>data_processing_2!W537</f>
        <v>0</v>
      </c>
      <c r="E5" s="8">
        <f>data_processing_2!X537</f>
        <v>0</v>
      </c>
      <c r="F5" s="8">
        <f>data_processing_2!Y537</f>
        <v>0</v>
      </c>
      <c r="G5" s="8">
        <f>data_processing_2!Z537</f>
        <v>0</v>
      </c>
      <c r="H5" s="8">
        <f>data_processing_2!AA537</f>
        <v>1</v>
      </c>
      <c r="I5" s="8">
        <f>data_processing_2!AB537</f>
        <v>1</v>
      </c>
      <c r="J5" s="8">
        <f>data_processing_2!AC537</f>
        <v>4</v>
      </c>
      <c r="K5" s="8">
        <f>data_processing_2!AD537</f>
        <v>4</v>
      </c>
      <c r="L5" s="8">
        <f>data_processing_2!AE537</f>
        <v>4</v>
      </c>
      <c r="M5" s="8">
        <f>data_processing_2!AF537</f>
        <v>10</v>
      </c>
      <c r="N5" s="8">
        <f>data_processing_2!AG537</f>
        <v>9</v>
      </c>
      <c r="O5" s="24">
        <f t="shared" si="1"/>
        <v>33</v>
      </c>
      <c r="P5" s="25"/>
      <c r="Q5" s="15"/>
      <c r="R5" s="15"/>
      <c r="S5" s="15"/>
      <c r="T5" s="15"/>
      <c r="U5" s="15"/>
      <c r="V5" s="15"/>
      <c r="W5" s="15"/>
      <c r="X5" s="15"/>
      <c r="Y5" s="15"/>
      <c r="Z5" s="15"/>
      <c r="AA5" s="15"/>
      <c r="AB5" s="15"/>
    </row>
    <row r="6" spans="1:28" s="2" customFormat="1">
      <c r="A6" s="94"/>
      <c r="B6" s="7" t="s">
        <v>4184</v>
      </c>
      <c r="C6" s="8">
        <f>data_processing_2!AH537</f>
        <v>0</v>
      </c>
      <c r="D6" s="8">
        <f>data_processing_2!AI537</f>
        <v>0</v>
      </c>
      <c r="E6" s="8">
        <f>data_processing_2!AJ537</f>
        <v>0</v>
      </c>
      <c r="F6" s="8">
        <f>data_processing_2!AK537</f>
        <v>0</v>
      </c>
      <c r="G6" s="8">
        <f>data_processing_2!AL537</f>
        <v>1</v>
      </c>
      <c r="H6" s="8">
        <f>data_processing_2!AM537</f>
        <v>0</v>
      </c>
      <c r="I6" s="8">
        <f>data_processing_2!AN537</f>
        <v>0</v>
      </c>
      <c r="J6" s="8">
        <f>data_processing_2!AO537</f>
        <v>3</v>
      </c>
      <c r="K6" s="8">
        <f>data_processing_2!AP537</f>
        <v>2</v>
      </c>
      <c r="L6" s="8">
        <f>data_processing_2!AQ537</f>
        <v>5</v>
      </c>
      <c r="M6" s="8">
        <f>data_processing_2!AR537</f>
        <v>8</v>
      </c>
      <c r="N6" s="8">
        <f>data_processing_2!AS537</f>
        <v>4</v>
      </c>
      <c r="O6" s="24">
        <f t="shared" si="1"/>
        <v>23</v>
      </c>
      <c r="P6" s="25"/>
      <c r="Q6" s="15"/>
      <c r="R6" s="15"/>
      <c r="S6" s="15"/>
      <c r="T6" s="15"/>
      <c r="U6" s="15"/>
      <c r="V6" s="15"/>
      <c r="W6" s="15"/>
      <c r="X6" s="15"/>
      <c r="Y6" s="15"/>
      <c r="Z6" s="15"/>
      <c r="AA6" s="15"/>
      <c r="AB6" s="15"/>
    </row>
    <row r="7" spans="1:28" s="2" customFormat="1">
      <c r="A7" s="94"/>
      <c r="B7" s="7" t="s">
        <v>4185</v>
      </c>
      <c r="C7" s="8">
        <f>data_processing_2!AT537</f>
        <v>0</v>
      </c>
      <c r="D7" s="8">
        <f>data_processing_2!AU537</f>
        <v>1</v>
      </c>
      <c r="E7" s="8">
        <f>data_processing_2!AV537</f>
        <v>1</v>
      </c>
      <c r="F7" s="8">
        <f>data_processing_2!AW537</f>
        <v>2</v>
      </c>
      <c r="G7" s="8">
        <f>data_processing_2!AX537</f>
        <v>5</v>
      </c>
      <c r="H7" s="8">
        <f>data_processing_2!AY537</f>
        <v>3</v>
      </c>
      <c r="I7" s="8">
        <f>data_processing_2!AZ537</f>
        <v>10</v>
      </c>
      <c r="J7" s="8">
        <f>data_processing_2!BA537</f>
        <v>15</v>
      </c>
      <c r="K7" s="8">
        <f>data_processing_2!BB537</f>
        <v>21</v>
      </c>
      <c r="L7" s="8">
        <f>data_processing_2!BC537</f>
        <v>21</v>
      </c>
      <c r="M7" s="8">
        <f>data_processing_2!BD537</f>
        <v>37</v>
      </c>
      <c r="N7" s="8">
        <f>data_processing_2!BE537</f>
        <v>33</v>
      </c>
      <c r="O7" s="24">
        <f t="shared" si="1"/>
        <v>149</v>
      </c>
      <c r="P7" s="25"/>
      <c r="Q7" s="15"/>
      <c r="R7" s="15"/>
      <c r="S7" s="15"/>
      <c r="T7" s="15"/>
      <c r="U7" s="15"/>
      <c r="V7" s="15"/>
      <c r="W7" s="15"/>
      <c r="X7" s="15"/>
      <c r="Y7" s="15"/>
      <c r="Z7" s="15"/>
      <c r="AA7" s="15"/>
      <c r="AB7" s="15"/>
    </row>
    <row r="8" spans="1:28" s="2" customFormat="1">
      <c r="A8" s="94"/>
      <c r="B8" s="7" t="s">
        <v>4186</v>
      </c>
      <c r="C8" s="8">
        <f>data_processing_2!BF537</f>
        <v>0</v>
      </c>
      <c r="D8" s="8">
        <f>data_processing_2!BG537</f>
        <v>0</v>
      </c>
      <c r="E8" s="8">
        <f>data_processing_2!BH537</f>
        <v>0</v>
      </c>
      <c r="F8" s="8">
        <f>data_processing_2!BI537</f>
        <v>3</v>
      </c>
      <c r="G8" s="8">
        <f>data_processing_2!BJ537</f>
        <v>5</v>
      </c>
      <c r="H8" s="8">
        <f>data_processing_2!BK537</f>
        <v>4</v>
      </c>
      <c r="I8" s="8">
        <f>data_processing_2!BL537</f>
        <v>5</v>
      </c>
      <c r="J8" s="8">
        <f>data_processing_2!BM537</f>
        <v>20</v>
      </c>
      <c r="K8" s="8">
        <f>data_processing_2!BN537</f>
        <v>21</v>
      </c>
      <c r="L8" s="8">
        <f>data_processing_2!BO537</f>
        <v>21</v>
      </c>
      <c r="M8" s="8">
        <f>data_processing_2!BP537</f>
        <v>31</v>
      </c>
      <c r="N8" s="8">
        <f>data_processing_2!BQ537</f>
        <v>23</v>
      </c>
      <c r="O8" s="24">
        <f t="shared" si="1"/>
        <v>133</v>
      </c>
      <c r="P8" s="25"/>
      <c r="Q8" s="15"/>
      <c r="R8" s="15"/>
      <c r="S8" s="15"/>
      <c r="T8" s="15"/>
      <c r="U8" s="15"/>
      <c r="V8" s="15"/>
      <c r="W8" s="15"/>
      <c r="X8" s="15"/>
      <c r="Y8" s="15"/>
      <c r="Z8" s="15"/>
      <c r="AA8" s="15"/>
      <c r="AB8" s="15"/>
    </row>
    <row r="9" spans="1:28" s="2" customFormat="1">
      <c r="A9" s="94"/>
      <c r="B9" s="7" t="s">
        <v>4187</v>
      </c>
      <c r="C9" s="8">
        <f>data_processing_2!BR537</f>
        <v>0</v>
      </c>
      <c r="D9" s="8">
        <f>data_processing_2!BS537</f>
        <v>0</v>
      </c>
      <c r="E9" s="8">
        <f>data_processing_2!BT537</f>
        <v>0</v>
      </c>
      <c r="F9" s="8">
        <f>data_processing_2!BU537</f>
        <v>1</v>
      </c>
      <c r="G9" s="8">
        <f>data_processing_2!BV537</f>
        <v>3</v>
      </c>
      <c r="H9" s="8">
        <f>data_processing_2!BW537</f>
        <v>3</v>
      </c>
      <c r="I9" s="8">
        <f>data_processing_2!BX537</f>
        <v>7</v>
      </c>
      <c r="J9" s="8">
        <f>data_processing_2!BY537</f>
        <v>9</v>
      </c>
      <c r="K9" s="8">
        <f>data_processing_2!BZ537</f>
        <v>21</v>
      </c>
      <c r="L9" s="8">
        <f>data_processing_2!CA537</f>
        <v>22</v>
      </c>
      <c r="M9" s="8">
        <f>data_processing_2!CB537</f>
        <v>30</v>
      </c>
      <c r="N9" s="8">
        <f>data_processing_2!CC537</f>
        <v>21</v>
      </c>
      <c r="O9" s="24">
        <f t="shared" si="1"/>
        <v>117</v>
      </c>
      <c r="P9" s="25"/>
      <c r="Q9" s="15"/>
      <c r="R9" s="15"/>
      <c r="S9" s="15"/>
      <c r="T9" s="15"/>
      <c r="U9" s="15"/>
      <c r="V9" s="15"/>
      <c r="W9" s="15"/>
      <c r="X9" s="15"/>
      <c r="Y9" s="15"/>
      <c r="Z9" s="15"/>
      <c r="AA9" s="15"/>
      <c r="AB9" s="15"/>
    </row>
    <row r="10" spans="1:28" s="2" customFormat="1">
      <c r="A10" s="94"/>
      <c r="B10" s="7" t="s">
        <v>4188</v>
      </c>
      <c r="C10" s="8">
        <f>data_processing_2!CD537</f>
        <v>0</v>
      </c>
      <c r="D10" s="8">
        <f>data_processing_2!CE537</f>
        <v>0</v>
      </c>
      <c r="E10" s="8">
        <f>data_processing_2!CF537</f>
        <v>0</v>
      </c>
      <c r="F10" s="8">
        <f>data_processing_2!CG537</f>
        <v>1</v>
      </c>
      <c r="G10" s="8">
        <f>data_processing_2!CH537</f>
        <v>3</v>
      </c>
      <c r="H10" s="8">
        <f>data_processing_2!CI537</f>
        <v>2</v>
      </c>
      <c r="I10" s="8">
        <f>data_processing_2!CJ537</f>
        <v>4</v>
      </c>
      <c r="J10" s="8">
        <f>data_processing_2!CK537</f>
        <v>6</v>
      </c>
      <c r="K10" s="8">
        <f>data_processing_2!CL537</f>
        <v>4</v>
      </c>
      <c r="L10" s="8">
        <f>data_processing_2!CM537</f>
        <v>11</v>
      </c>
      <c r="M10" s="8">
        <f>data_processing_2!CN537</f>
        <v>15</v>
      </c>
      <c r="N10" s="8">
        <f>data_processing_2!CO537</f>
        <v>8</v>
      </c>
      <c r="O10" s="24">
        <f t="shared" si="1"/>
        <v>54</v>
      </c>
      <c r="P10" s="25"/>
      <c r="Q10" s="15"/>
      <c r="R10" s="15"/>
      <c r="S10" s="15"/>
      <c r="T10" s="15"/>
      <c r="U10" s="15"/>
      <c r="V10" s="15"/>
      <c r="W10" s="15"/>
      <c r="X10" s="15"/>
      <c r="Y10" s="15"/>
      <c r="Z10" s="15"/>
      <c r="AA10" s="15"/>
      <c r="AB10" s="15"/>
    </row>
    <row r="11" spans="1:28" s="2" customFormat="1">
      <c r="A11" s="95"/>
      <c r="B11" s="7" t="s">
        <v>4189</v>
      </c>
      <c r="C11" s="8">
        <f>data_processing_2!CP537</f>
        <v>0</v>
      </c>
      <c r="D11" s="8">
        <f>data_processing_2!CQ537</f>
        <v>0</v>
      </c>
      <c r="E11" s="8">
        <f>data_processing_2!CR537</f>
        <v>0</v>
      </c>
      <c r="F11" s="8">
        <f>data_processing_2!CS537</f>
        <v>0</v>
      </c>
      <c r="G11" s="8">
        <f>data_processing_2!CT537</f>
        <v>1</v>
      </c>
      <c r="H11" s="8">
        <f>data_processing_2!CU537</f>
        <v>1</v>
      </c>
      <c r="I11" s="8">
        <f>data_processing_2!CV537</f>
        <v>1</v>
      </c>
      <c r="J11" s="8">
        <f>data_processing_2!CW537</f>
        <v>2</v>
      </c>
      <c r="K11" s="8">
        <f>data_processing_2!CX537</f>
        <v>3</v>
      </c>
      <c r="L11" s="8">
        <f>data_processing_2!CY537</f>
        <v>3</v>
      </c>
      <c r="M11" s="8">
        <f>data_processing_2!CZ537</f>
        <v>7</v>
      </c>
      <c r="N11" s="8">
        <f>data_processing_2!DA537</f>
        <v>3</v>
      </c>
      <c r="O11" s="24">
        <f t="shared" si="1"/>
        <v>21</v>
      </c>
      <c r="P11" s="25"/>
      <c r="Q11" s="15"/>
      <c r="R11" s="15"/>
      <c r="S11" s="15"/>
      <c r="T11" s="15"/>
      <c r="U11" s="15"/>
      <c r="V11" s="15"/>
      <c r="W11" s="15"/>
      <c r="X11" s="15"/>
      <c r="Y11" s="15"/>
      <c r="Z11" s="15"/>
      <c r="AA11" s="15"/>
      <c r="AB11" s="15"/>
    </row>
    <row r="12" spans="1:28" s="2" customFormat="1">
      <c r="B12" s="16" t="s">
        <v>4182</v>
      </c>
      <c r="C12" s="16">
        <f>COUNTIF(data_processing_1!$T$2:$T$305,2011)</f>
        <v>2</v>
      </c>
      <c r="D12" s="16">
        <f>COUNTIF(data_processing_1!$T$2:$T$305,2012)</f>
        <v>2</v>
      </c>
      <c r="E12" s="16">
        <f>COUNTIF(data_processing_1!$T$2:$T$305,2013)</f>
        <v>3</v>
      </c>
      <c r="F12" s="16">
        <f>COUNTIF(data_processing_1!$T$2:$T$305,2014)</f>
        <v>7</v>
      </c>
      <c r="G12" s="16">
        <f>COUNTIF(data_processing_1!$T$2:$T$305,2015)</f>
        <v>16</v>
      </c>
      <c r="H12" s="16">
        <f>COUNTIF(data_processing_1!$T$2:$T$305,2016)</f>
        <v>29</v>
      </c>
      <c r="I12" s="16">
        <f>COUNTIF(data_processing_1!$T$2:$T$305,2017)</f>
        <v>36</v>
      </c>
      <c r="J12" s="16">
        <f>COUNTIF(data_processing_1!$T$2:$T$305,2018)</f>
        <v>41</v>
      </c>
      <c r="K12" s="16">
        <f>COUNTIF(data_processing_1!$T$2:$T$305,2019)</f>
        <v>47</v>
      </c>
      <c r="L12" s="16">
        <f>COUNTIF(data_processing_1!$T$2:$T$305,2020)</f>
        <v>26</v>
      </c>
      <c r="M12" s="16">
        <f>COUNTIF(data_processing_1!$T$2:$T$305,2021)</f>
        <v>55</v>
      </c>
      <c r="N12" s="16">
        <f>COUNTIF(data_processing_1!$T$2:$T$305,2022)</f>
        <v>40</v>
      </c>
      <c r="O12" s="16">
        <f t="shared" si="1"/>
        <v>304</v>
      </c>
      <c r="P12" s="15"/>
      <c r="Q12" s="15"/>
      <c r="R12" s="15"/>
      <c r="S12" s="15"/>
      <c r="T12" s="15"/>
      <c r="U12" s="15"/>
      <c r="V12" s="15"/>
      <c r="W12" s="15"/>
      <c r="X12" s="15"/>
      <c r="Y12" s="15"/>
      <c r="Z12" s="15"/>
      <c r="AA12" s="15"/>
      <c r="AB12" s="15"/>
    </row>
    <row r="13" spans="1:28" s="2" customFormat="1">
      <c r="B13" s="17" t="s">
        <v>4180</v>
      </c>
      <c r="C13" s="17">
        <f t="shared" ref="C13:N13" si="2">SUM(C14:C20)</f>
        <v>2</v>
      </c>
      <c r="D13" s="17">
        <f t="shared" si="2"/>
        <v>2</v>
      </c>
      <c r="E13" s="17">
        <f t="shared" si="2"/>
        <v>3</v>
      </c>
      <c r="F13" s="17">
        <f t="shared" si="2"/>
        <v>7</v>
      </c>
      <c r="G13" s="17">
        <f t="shared" si="2"/>
        <v>16</v>
      </c>
      <c r="H13" s="17">
        <f t="shared" si="2"/>
        <v>29</v>
      </c>
      <c r="I13" s="17">
        <f t="shared" si="2"/>
        <v>36</v>
      </c>
      <c r="J13" s="17">
        <f t="shared" si="2"/>
        <v>41</v>
      </c>
      <c r="K13" s="17">
        <f t="shared" si="2"/>
        <v>47</v>
      </c>
      <c r="L13" s="17">
        <f t="shared" si="2"/>
        <v>26</v>
      </c>
      <c r="M13" s="17">
        <f t="shared" si="2"/>
        <v>55</v>
      </c>
      <c r="N13" s="17">
        <f t="shared" si="2"/>
        <v>40</v>
      </c>
      <c r="O13" s="17">
        <f t="shared" si="1"/>
        <v>304</v>
      </c>
    </row>
    <row r="14" spans="1:28" s="2" customFormat="1">
      <c r="A14" s="96" t="s">
        <v>4007</v>
      </c>
      <c r="B14" s="7" t="s">
        <v>4183</v>
      </c>
      <c r="C14" s="8">
        <f>data_processing_2!DB537</f>
        <v>0</v>
      </c>
      <c r="D14" s="8">
        <f>data_processing_2!DC537</f>
        <v>0</v>
      </c>
      <c r="E14" s="8">
        <f>data_processing_2!DD537</f>
        <v>0</v>
      </c>
      <c r="F14" s="8">
        <f>data_processing_2!DE537</f>
        <v>0</v>
      </c>
      <c r="G14" s="8">
        <f>data_processing_2!DF537</f>
        <v>0</v>
      </c>
      <c r="H14" s="8">
        <f>data_processing_2!DG537</f>
        <v>0</v>
      </c>
      <c r="I14" s="8">
        <f>data_processing_2!DH537</f>
        <v>4</v>
      </c>
      <c r="J14" s="8">
        <f>data_processing_2!DI537</f>
        <v>2</v>
      </c>
      <c r="K14" s="8">
        <f>data_processing_2!DJ537</f>
        <v>2</v>
      </c>
      <c r="L14" s="8">
        <f>data_processing_2!DK537</f>
        <v>3</v>
      </c>
      <c r="M14" s="8">
        <f>data_processing_2!DL537</f>
        <v>2</v>
      </c>
      <c r="N14" s="8">
        <f>data_processing_2!DM537</f>
        <v>1</v>
      </c>
      <c r="O14" s="24">
        <f t="shared" si="1"/>
        <v>14</v>
      </c>
    </row>
    <row r="15" spans="1:28" s="2" customFormat="1">
      <c r="A15" s="97"/>
      <c r="B15" s="7" t="s">
        <v>4184</v>
      </c>
      <c r="C15" s="8">
        <f>data_processing_2!DN537</f>
        <v>0</v>
      </c>
      <c r="D15" s="8">
        <f>data_processing_2!DO537</f>
        <v>0</v>
      </c>
      <c r="E15" s="8">
        <f>data_processing_2!DP537</f>
        <v>0</v>
      </c>
      <c r="F15" s="8">
        <f>data_processing_2!DQ537</f>
        <v>0</v>
      </c>
      <c r="G15" s="8">
        <f>data_processing_2!DR537</f>
        <v>0</v>
      </c>
      <c r="H15" s="8">
        <f>data_processing_2!DS537</f>
        <v>0</v>
      </c>
      <c r="I15" s="8">
        <f>data_processing_2!DT537</f>
        <v>0</v>
      </c>
      <c r="J15" s="8">
        <f>data_processing_2!DU537</f>
        <v>1</v>
      </c>
      <c r="K15" s="8">
        <f>data_processing_2!DV537</f>
        <v>1</v>
      </c>
      <c r="L15" s="8">
        <f>data_processing_2!DW537</f>
        <v>1</v>
      </c>
      <c r="M15" s="8">
        <f>data_processing_2!DX537</f>
        <v>1</v>
      </c>
      <c r="N15" s="8">
        <f>data_processing_2!DY537</f>
        <v>2</v>
      </c>
      <c r="O15" s="24">
        <f t="shared" si="1"/>
        <v>6</v>
      </c>
    </row>
    <row r="16" spans="1:28" s="2" customFormat="1">
      <c r="A16" s="97"/>
      <c r="B16" s="7" t="s">
        <v>4185</v>
      </c>
      <c r="C16" s="8">
        <f>data_processing_2!DZ537</f>
        <v>0</v>
      </c>
      <c r="D16" s="8">
        <f>data_processing_2!EA537</f>
        <v>1</v>
      </c>
      <c r="E16" s="8">
        <f>data_processing_2!EB537</f>
        <v>0</v>
      </c>
      <c r="F16" s="8">
        <f>data_processing_2!EC537</f>
        <v>2</v>
      </c>
      <c r="G16" s="8">
        <f>data_processing_2!ED537</f>
        <v>4</v>
      </c>
      <c r="H16" s="8">
        <f>data_processing_2!EE537</f>
        <v>1</v>
      </c>
      <c r="I16" s="8">
        <f>data_processing_2!EF537</f>
        <v>2</v>
      </c>
      <c r="J16" s="8">
        <f>data_processing_2!EG537</f>
        <v>4</v>
      </c>
      <c r="K16" s="8">
        <f>data_processing_2!EH537</f>
        <v>2</v>
      </c>
      <c r="L16" s="8">
        <f>data_processing_2!EI537</f>
        <v>3</v>
      </c>
      <c r="M16" s="8">
        <f>data_processing_2!EJ537</f>
        <v>2</v>
      </c>
      <c r="N16" s="8">
        <f>data_processing_2!EK537</f>
        <v>7</v>
      </c>
      <c r="O16" s="24">
        <f t="shared" si="1"/>
        <v>28</v>
      </c>
    </row>
    <row r="17" spans="1:25" s="2" customFormat="1">
      <c r="A17" s="97"/>
      <c r="B17" s="7" t="s">
        <v>4186</v>
      </c>
      <c r="C17" s="8">
        <f>data_processing_2!EL537</f>
        <v>0</v>
      </c>
      <c r="D17" s="8">
        <f>data_processing_2!EM537</f>
        <v>0</v>
      </c>
      <c r="E17" s="8">
        <f>data_processing_2!EN537</f>
        <v>1</v>
      </c>
      <c r="F17" s="8">
        <f>data_processing_2!EO537</f>
        <v>1</v>
      </c>
      <c r="G17" s="8">
        <f>data_processing_2!EP537</f>
        <v>1</v>
      </c>
      <c r="H17" s="8">
        <f>data_processing_2!EQ537</f>
        <v>3</v>
      </c>
      <c r="I17" s="8">
        <f>data_processing_2!ER537</f>
        <v>5</v>
      </c>
      <c r="J17" s="8">
        <f>data_processing_2!ES537</f>
        <v>3</v>
      </c>
      <c r="K17" s="8">
        <f>data_processing_2!ET537</f>
        <v>5</v>
      </c>
      <c r="L17" s="8">
        <f>data_processing_2!EU537</f>
        <v>3</v>
      </c>
      <c r="M17" s="8">
        <f>data_processing_2!EV537</f>
        <v>4</v>
      </c>
      <c r="N17" s="8">
        <f>data_processing_2!EW537</f>
        <v>7</v>
      </c>
      <c r="O17" s="24">
        <f t="shared" si="1"/>
        <v>33</v>
      </c>
    </row>
    <row r="18" spans="1:25" s="2" customFormat="1">
      <c r="A18" s="97"/>
      <c r="B18" s="7" t="s">
        <v>4187</v>
      </c>
      <c r="C18" s="8">
        <f>data_processing_2!EX537</f>
        <v>1</v>
      </c>
      <c r="D18" s="8">
        <f>data_processing_2!EY537</f>
        <v>0</v>
      </c>
      <c r="E18" s="8">
        <f>data_processing_2!EZ537</f>
        <v>1</v>
      </c>
      <c r="F18" s="8">
        <f>data_processing_2!FA537</f>
        <v>0</v>
      </c>
      <c r="G18" s="8">
        <f>data_processing_2!FB537</f>
        <v>4</v>
      </c>
      <c r="H18" s="8">
        <f>data_processing_2!FC537</f>
        <v>2</v>
      </c>
      <c r="I18" s="8">
        <f>data_processing_2!FD537</f>
        <v>3</v>
      </c>
      <c r="J18" s="8">
        <f>data_processing_2!FE537</f>
        <v>7</v>
      </c>
      <c r="K18" s="8">
        <f>data_processing_2!FF537</f>
        <v>6</v>
      </c>
      <c r="L18" s="8">
        <f>data_processing_2!FG537</f>
        <v>1</v>
      </c>
      <c r="M18" s="8">
        <f>data_processing_2!FH537</f>
        <v>4</v>
      </c>
      <c r="N18" s="8">
        <f>data_processing_2!FI537</f>
        <v>4</v>
      </c>
      <c r="O18" s="24">
        <f t="shared" si="1"/>
        <v>33</v>
      </c>
    </row>
    <row r="19" spans="1:25" s="2" customFormat="1">
      <c r="A19" s="97"/>
      <c r="B19" s="7" t="s">
        <v>4188</v>
      </c>
      <c r="C19" s="8">
        <f>data_processing_2!FJ537</f>
        <v>0</v>
      </c>
      <c r="D19" s="8">
        <f>data_processing_2!FK537</f>
        <v>0</v>
      </c>
      <c r="E19" s="8">
        <f>data_processing_2!FL537</f>
        <v>0</v>
      </c>
      <c r="F19" s="8">
        <f>data_processing_2!FM537</f>
        <v>1</v>
      </c>
      <c r="G19" s="8">
        <f>data_processing_2!FN537</f>
        <v>1</v>
      </c>
      <c r="H19" s="8">
        <f>data_processing_2!FO537</f>
        <v>4</v>
      </c>
      <c r="I19" s="8">
        <f>data_processing_2!FP537</f>
        <v>5</v>
      </c>
      <c r="J19" s="8">
        <f>data_processing_2!FQ537</f>
        <v>8</v>
      </c>
      <c r="K19" s="8">
        <f>data_processing_2!FR537</f>
        <v>6</v>
      </c>
      <c r="L19" s="8">
        <f>data_processing_2!FS537</f>
        <v>2</v>
      </c>
      <c r="M19" s="8">
        <f>data_processing_2!FT537</f>
        <v>8</v>
      </c>
      <c r="N19" s="8">
        <f>data_processing_2!FU537</f>
        <v>5</v>
      </c>
      <c r="O19" s="24">
        <f t="shared" si="1"/>
        <v>40</v>
      </c>
    </row>
    <row r="20" spans="1:25" s="2" customFormat="1">
      <c r="A20" s="98"/>
      <c r="B20" s="7" t="s">
        <v>4189</v>
      </c>
      <c r="C20" s="8">
        <f>data_processing_2!FV537</f>
        <v>1</v>
      </c>
      <c r="D20" s="8">
        <f>data_processing_2!FW537</f>
        <v>1</v>
      </c>
      <c r="E20" s="8">
        <f>data_processing_2!FX537</f>
        <v>1</v>
      </c>
      <c r="F20" s="8">
        <f>data_processing_2!FY537</f>
        <v>3</v>
      </c>
      <c r="G20" s="8">
        <f>data_processing_2!FZ537</f>
        <v>6</v>
      </c>
      <c r="H20" s="8">
        <f>data_processing_2!GA537</f>
        <v>19</v>
      </c>
      <c r="I20" s="8">
        <f>data_processing_2!GB537</f>
        <v>17</v>
      </c>
      <c r="J20" s="8">
        <f>data_processing_2!GC537</f>
        <v>16</v>
      </c>
      <c r="K20" s="8">
        <f>data_processing_2!GD537</f>
        <v>25</v>
      </c>
      <c r="L20" s="8">
        <f>data_processing_2!GE537</f>
        <v>13</v>
      </c>
      <c r="M20" s="8">
        <f>data_processing_2!GF537</f>
        <v>34</v>
      </c>
      <c r="N20" s="8">
        <f>data_processing_2!GG537</f>
        <v>14</v>
      </c>
      <c r="O20" s="24">
        <f t="shared" si="1"/>
        <v>150</v>
      </c>
    </row>
    <row r="21" spans="1:25" s="2" customFormat="1"/>
    <row r="22" spans="1:25" s="2" customFormat="1">
      <c r="B22" s="8"/>
      <c r="C22" s="7" t="s">
        <v>4190</v>
      </c>
      <c r="D22" s="7" t="s">
        <v>4191</v>
      </c>
      <c r="E22" s="7" t="s">
        <v>4185</v>
      </c>
      <c r="F22" s="7" t="s">
        <v>4186</v>
      </c>
      <c r="G22" s="7" t="s">
        <v>4187</v>
      </c>
      <c r="H22" s="7" t="s">
        <v>4188</v>
      </c>
      <c r="I22" s="7" t="s">
        <v>4189</v>
      </c>
      <c r="J22" s="8" t="s">
        <v>4181</v>
      </c>
      <c r="K22" s="13"/>
      <c r="L22" s="13"/>
      <c r="M22" s="13"/>
      <c r="N22" s="13"/>
      <c r="O22" s="13"/>
      <c r="P22" s="13"/>
      <c r="Q22" s="13"/>
      <c r="S22" s="13"/>
      <c r="T22" s="13"/>
      <c r="U22" s="13"/>
      <c r="V22" s="13"/>
      <c r="W22" s="13"/>
      <c r="X22" s="13"/>
      <c r="Y22" s="13"/>
    </row>
    <row r="23" spans="1:25" s="2" customFormat="1">
      <c r="B23" s="8"/>
      <c r="C23" s="7"/>
      <c r="D23" s="7"/>
      <c r="E23" s="7"/>
      <c r="F23" s="7"/>
      <c r="G23" s="7"/>
      <c r="H23" s="7"/>
      <c r="I23" s="7"/>
      <c r="J23" s="8"/>
      <c r="S23" s="26"/>
      <c r="T23" s="26"/>
      <c r="U23" s="26"/>
      <c r="V23" s="26"/>
      <c r="W23" s="26"/>
      <c r="X23" s="26"/>
      <c r="Y23" s="26"/>
    </row>
    <row r="24" spans="1:25" s="2" customFormat="1">
      <c r="A24" s="18" t="s">
        <v>4192</v>
      </c>
      <c r="B24" s="8">
        <v>2011</v>
      </c>
      <c r="C24" s="8">
        <f>C5</f>
        <v>0</v>
      </c>
      <c r="D24" s="8">
        <f>C6</f>
        <v>0</v>
      </c>
      <c r="E24" s="8">
        <f>C7</f>
        <v>0</v>
      </c>
      <c r="F24" s="8">
        <f>C8</f>
        <v>0</v>
      </c>
      <c r="G24" s="8">
        <f>C9</f>
        <v>0</v>
      </c>
      <c r="H24" s="8">
        <f>C10</f>
        <v>0</v>
      </c>
      <c r="I24" s="8">
        <f>C11</f>
        <v>0</v>
      </c>
      <c r="J24" s="8">
        <f>SUM(C24:I24)</f>
        <v>0</v>
      </c>
      <c r="K24" s="26"/>
      <c r="L24" s="26"/>
      <c r="M24" s="26"/>
      <c r="N24" s="26"/>
      <c r="O24" s="26"/>
      <c r="P24" s="26"/>
      <c r="Q24" s="26"/>
      <c r="S24" s="26"/>
      <c r="T24" s="26"/>
      <c r="U24" s="26"/>
      <c r="V24" s="26"/>
      <c r="W24" s="26"/>
      <c r="X24" s="26"/>
      <c r="Y24" s="26"/>
    </row>
    <row r="25" spans="1:25" s="2" customFormat="1">
      <c r="A25" s="19" t="s">
        <v>4193</v>
      </c>
      <c r="B25" s="8"/>
      <c r="C25" s="8">
        <f>C14</f>
        <v>0</v>
      </c>
      <c r="D25" s="8">
        <f>C15</f>
        <v>0</v>
      </c>
      <c r="E25" s="8">
        <f>C16</f>
        <v>0</v>
      </c>
      <c r="F25" s="8">
        <f>C17</f>
        <v>0</v>
      </c>
      <c r="G25" s="8">
        <f>C18</f>
        <v>1</v>
      </c>
      <c r="H25" s="8">
        <f>C19</f>
        <v>0</v>
      </c>
      <c r="I25" s="8">
        <f>C20</f>
        <v>1</v>
      </c>
      <c r="J25" s="8">
        <f>SUM(C25:I25)</f>
        <v>2</v>
      </c>
      <c r="K25" s="26"/>
      <c r="L25" s="26"/>
      <c r="M25" s="26"/>
      <c r="N25" s="26"/>
      <c r="O25" s="26"/>
      <c r="P25" s="26"/>
      <c r="Q25" s="26"/>
      <c r="S25" s="26"/>
      <c r="T25" s="26"/>
      <c r="U25" s="26"/>
      <c r="V25" s="26"/>
      <c r="W25" s="26"/>
      <c r="X25" s="26"/>
      <c r="Y25" s="26"/>
    </row>
    <row r="26" spans="1:25" s="2" customFormat="1">
      <c r="A26" s="20"/>
      <c r="B26" s="8"/>
      <c r="C26" s="8"/>
      <c r="D26" s="8"/>
      <c r="E26" s="8"/>
      <c r="F26" s="8"/>
      <c r="G26" s="8"/>
      <c r="H26" s="8"/>
      <c r="I26" s="8"/>
      <c r="J26" s="8"/>
      <c r="K26" s="26"/>
      <c r="L26" s="26"/>
      <c r="M26" s="26"/>
      <c r="N26" s="26"/>
      <c r="O26" s="26"/>
      <c r="P26" s="26"/>
      <c r="Q26" s="26"/>
      <c r="S26" s="26"/>
      <c r="T26" s="26"/>
      <c r="U26" s="26"/>
      <c r="V26" s="26"/>
      <c r="W26" s="26"/>
      <c r="X26" s="26"/>
      <c r="Y26" s="26"/>
    </row>
    <row r="27" spans="1:25" s="2" customFormat="1">
      <c r="A27" s="18" t="s">
        <v>4192</v>
      </c>
      <c r="B27" s="8">
        <v>2012</v>
      </c>
      <c r="C27" s="8">
        <f>D5</f>
        <v>0</v>
      </c>
      <c r="D27" s="8">
        <f>D6</f>
        <v>0</v>
      </c>
      <c r="E27" s="8">
        <f>D7</f>
        <v>1</v>
      </c>
      <c r="F27" s="8">
        <f>D8</f>
        <v>0</v>
      </c>
      <c r="G27" s="8">
        <f>D9</f>
        <v>0</v>
      </c>
      <c r="H27" s="8">
        <f>D10</f>
        <v>0</v>
      </c>
      <c r="I27" s="8">
        <f>D11</f>
        <v>0</v>
      </c>
      <c r="J27" s="8">
        <f>SUM(C27:I27)</f>
        <v>1</v>
      </c>
      <c r="K27" s="26"/>
      <c r="L27" s="26"/>
      <c r="M27" s="26"/>
      <c r="N27" s="26"/>
      <c r="O27" s="26"/>
      <c r="P27" s="26"/>
      <c r="Q27" s="26"/>
      <c r="S27" s="26"/>
      <c r="T27" s="26"/>
      <c r="U27" s="26"/>
      <c r="V27" s="26"/>
      <c r="W27" s="26"/>
      <c r="X27" s="26"/>
      <c r="Y27" s="26"/>
    </row>
    <row r="28" spans="1:25" s="2" customFormat="1">
      <c r="A28" s="19" t="s">
        <v>4193</v>
      </c>
      <c r="B28" s="8"/>
      <c r="C28" s="8">
        <f>D14</f>
        <v>0</v>
      </c>
      <c r="D28" s="8">
        <f>D15</f>
        <v>0</v>
      </c>
      <c r="E28" s="8">
        <f>D16</f>
        <v>1</v>
      </c>
      <c r="F28" s="8">
        <f>D17</f>
        <v>0</v>
      </c>
      <c r="G28" s="8">
        <f>D18</f>
        <v>0</v>
      </c>
      <c r="H28" s="8">
        <f>D19</f>
        <v>0</v>
      </c>
      <c r="I28" s="8">
        <f>D20</f>
        <v>1</v>
      </c>
      <c r="J28" s="8">
        <f>SUM(C28:I28)</f>
        <v>2</v>
      </c>
      <c r="K28" s="26"/>
      <c r="L28" s="26"/>
      <c r="M28" s="26"/>
      <c r="N28" s="26"/>
      <c r="O28" s="26"/>
      <c r="P28" s="26"/>
      <c r="Q28" s="26"/>
      <c r="S28" s="26"/>
      <c r="T28" s="26"/>
      <c r="U28" s="26"/>
      <c r="V28" s="26"/>
      <c r="W28" s="26"/>
      <c r="X28" s="26"/>
      <c r="Y28" s="26"/>
    </row>
    <row r="29" spans="1:25" s="2" customFormat="1">
      <c r="A29" s="20"/>
      <c r="B29" s="8"/>
      <c r="C29" s="8"/>
      <c r="D29" s="8"/>
      <c r="E29" s="8"/>
      <c r="F29" s="8"/>
      <c r="G29" s="8"/>
      <c r="H29" s="8"/>
      <c r="I29" s="8"/>
      <c r="J29" s="8"/>
      <c r="K29" s="26"/>
      <c r="L29" s="26"/>
      <c r="M29" s="26"/>
      <c r="N29" s="26"/>
      <c r="O29" s="26"/>
      <c r="P29" s="26"/>
      <c r="Q29" s="26"/>
      <c r="S29" s="26"/>
      <c r="T29" s="26"/>
      <c r="U29" s="26"/>
      <c r="V29" s="26"/>
      <c r="W29" s="26"/>
      <c r="X29" s="26"/>
      <c r="Y29" s="26"/>
    </row>
    <row r="30" spans="1:25" s="2" customFormat="1">
      <c r="A30" s="18" t="s">
        <v>4192</v>
      </c>
      <c r="B30" s="8">
        <v>2013</v>
      </c>
      <c r="C30" s="8">
        <f>E5</f>
        <v>0</v>
      </c>
      <c r="D30" s="8">
        <f>E6</f>
        <v>0</v>
      </c>
      <c r="E30" s="8">
        <f>E7</f>
        <v>1</v>
      </c>
      <c r="F30" s="8">
        <f>E8</f>
        <v>0</v>
      </c>
      <c r="G30" s="8">
        <f>E9</f>
        <v>0</v>
      </c>
      <c r="H30" s="8">
        <f>E10</f>
        <v>0</v>
      </c>
      <c r="I30" s="8">
        <f>E11</f>
        <v>0</v>
      </c>
      <c r="J30" s="8">
        <f>SUM(C30:I30)</f>
        <v>1</v>
      </c>
      <c r="K30" s="26"/>
      <c r="L30" s="26"/>
      <c r="M30" s="26"/>
      <c r="N30" s="26"/>
      <c r="O30" s="26"/>
      <c r="P30" s="26"/>
      <c r="Q30" s="26"/>
      <c r="S30" s="26"/>
      <c r="T30" s="26"/>
      <c r="U30" s="26"/>
      <c r="V30" s="26"/>
      <c r="W30" s="26"/>
      <c r="X30" s="26"/>
      <c r="Y30" s="26"/>
    </row>
    <row r="31" spans="1:25" s="2" customFormat="1">
      <c r="A31" s="19" t="s">
        <v>4193</v>
      </c>
      <c r="B31" s="8"/>
      <c r="C31" s="8">
        <f>E14</f>
        <v>0</v>
      </c>
      <c r="D31" s="8">
        <f>E15</f>
        <v>0</v>
      </c>
      <c r="E31" s="8">
        <f>E16</f>
        <v>0</v>
      </c>
      <c r="F31" s="8">
        <f>E17</f>
        <v>1</v>
      </c>
      <c r="G31" s="8">
        <f>E18</f>
        <v>1</v>
      </c>
      <c r="H31" s="8">
        <f>E19</f>
        <v>0</v>
      </c>
      <c r="I31" s="8">
        <f>E20</f>
        <v>1</v>
      </c>
      <c r="J31" s="8">
        <f>SUM(C31:I31)</f>
        <v>3</v>
      </c>
      <c r="K31" s="26"/>
      <c r="L31" s="26"/>
      <c r="M31" s="26"/>
      <c r="N31" s="26"/>
      <c r="O31" s="26"/>
      <c r="P31" s="26"/>
      <c r="Q31" s="26"/>
      <c r="S31" s="26"/>
      <c r="T31" s="26"/>
      <c r="U31" s="26"/>
      <c r="V31" s="26"/>
      <c r="W31" s="26"/>
      <c r="X31" s="26"/>
      <c r="Y31" s="26"/>
    </row>
    <row r="32" spans="1:25" s="2" customFormat="1">
      <c r="A32" s="20"/>
      <c r="B32" s="8"/>
      <c r="C32" s="8"/>
      <c r="D32" s="8"/>
      <c r="E32" s="8"/>
      <c r="F32" s="8"/>
      <c r="G32" s="8"/>
      <c r="H32" s="8"/>
      <c r="I32" s="8"/>
      <c r="J32" s="8"/>
      <c r="K32" s="26"/>
      <c r="L32" s="26"/>
      <c r="M32" s="26"/>
      <c r="N32" s="26"/>
      <c r="O32" s="26"/>
      <c r="P32" s="26"/>
      <c r="Q32" s="26"/>
      <c r="S32" s="26"/>
      <c r="T32" s="26"/>
      <c r="U32" s="26"/>
      <c r="V32" s="26"/>
      <c r="W32" s="26"/>
      <c r="X32" s="26"/>
      <c r="Y32" s="26"/>
    </row>
    <row r="33" spans="1:25" s="2" customFormat="1">
      <c r="A33" s="18" t="s">
        <v>4192</v>
      </c>
      <c r="B33" s="8">
        <v>2014</v>
      </c>
      <c r="C33" s="8">
        <f>F5</f>
        <v>0</v>
      </c>
      <c r="D33" s="8">
        <f>F6</f>
        <v>0</v>
      </c>
      <c r="E33" s="8">
        <f>F7</f>
        <v>2</v>
      </c>
      <c r="F33" s="8">
        <f>F8</f>
        <v>3</v>
      </c>
      <c r="G33" s="8">
        <f>F9</f>
        <v>1</v>
      </c>
      <c r="H33" s="8">
        <f>F10</f>
        <v>1</v>
      </c>
      <c r="I33" s="8">
        <f>F11</f>
        <v>0</v>
      </c>
      <c r="J33" s="8">
        <f>SUM(C33:I33)</f>
        <v>7</v>
      </c>
      <c r="K33" s="26"/>
      <c r="L33" s="26"/>
      <c r="M33" s="26"/>
      <c r="N33" s="26"/>
      <c r="O33" s="26"/>
      <c r="P33" s="26"/>
      <c r="Q33" s="26"/>
      <c r="S33" s="26"/>
      <c r="T33" s="26"/>
      <c r="U33" s="26"/>
      <c r="V33" s="26"/>
      <c r="W33" s="26"/>
      <c r="X33" s="26"/>
      <c r="Y33" s="26"/>
    </row>
    <row r="34" spans="1:25" s="2" customFormat="1">
      <c r="A34" s="19" t="s">
        <v>4193</v>
      </c>
      <c r="B34" s="8"/>
      <c r="C34" s="8">
        <f>F14</f>
        <v>0</v>
      </c>
      <c r="D34" s="8">
        <f>F15</f>
        <v>0</v>
      </c>
      <c r="E34" s="8">
        <f>F16</f>
        <v>2</v>
      </c>
      <c r="F34" s="8">
        <f>F17</f>
        <v>1</v>
      </c>
      <c r="G34" s="8">
        <f>F18</f>
        <v>0</v>
      </c>
      <c r="H34" s="8">
        <f>F19</f>
        <v>1</v>
      </c>
      <c r="I34" s="8">
        <f>F20</f>
        <v>3</v>
      </c>
      <c r="J34" s="8">
        <f>SUM(C34:I34)</f>
        <v>7</v>
      </c>
      <c r="K34" s="26"/>
      <c r="L34" s="26"/>
      <c r="M34" s="26"/>
      <c r="N34" s="26"/>
      <c r="O34" s="26"/>
      <c r="P34" s="26"/>
      <c r="Q34" s="26"/>
      <c r="S34" s="26"/>
      <c r="T34" s="26"/>
      <c r="U34" s="26"/>
      <c r="V34" s="26"/>
      <c r="W34" s="26"/>
      <c r="X34" s="26"/>
      <c r="Y34" s="26"/>
    </row>
    <row r="35" spans="1:25" s="2" customFormat="1">
      <c r="A35" s="21"/>
      <c r="B35" s="8"/>
      <c r="C35" s="8"/>
      <c r="D35" s="8"/>
      <c r="E35" s="8"/>
      <c r="F35" s="8"/>
      <c r="G35" s="8"/>
      <c r="H35" s="8"/>
      <c r="I35" s="8"/>
      <c r="J35" s="8"/>
      <c r="K35" s="26"/>
      <c r="L35" s="26"/>
      <c r="M35" s="26"/>
      <c r="N35" s="26"/>
      <c r="O35" s="26"/>
      <c r="P35" s="26"/>
      <c r="Q35" s="26"/>
    </row>
    <row r="36" spans="1:25" s="2" customFormat="1">
      <c r="A36" s="18" t="s">
        <v>4192</v>
      </c>
      <c r="B36" s="8">
        <v>2015</v>
      </c>
      <c r="C36" s="8">
        <f>G5</f>
        <v>0</v>
      </c>
      <c r="D36" s="8">
        <f>G6</f>
        <v>1</v>
      </c>
      <c r="E36" s="8">
        <f>G7</f>
        <v>5</v>
      </c>
      <c r="F36" s="8">
        <f>G8</f>
        <v>5</v>
      </c>
      <c r="G36" s="8">
        <f>G9</f>
        <v>3</v>
      </c>
      <c r="H36" s="8">
        <f>G10</f>
        <v>3</v>
      </c>
      <c r="I36" s="8">
        <f>G11</f>
        <v>1</v>
      </c>
      <c r="J36" s="8">
        <f>SUM(C36:I36)</f>
        <v>18</v>
      </c>
      <c r="K36" s="26"/>
      <c r="L36" s="26"/>
      <c r="M36" s="26"/>
      <c r="N36" s="26"/>
      <c r="O36" s="26"/>
      <c r="P36" s="26"/>
      <c r="Q36" s="26"/>
    </row>
    <row r="37" spans="1:25" s="2" customFormat="1">
      <c r="A37" s="19" t="s">
        <v>4193</v>
      </c>
      <c r="B37" s="8"/>
      <c r="C37" s="8">
        <f>G14</f>
        <v>0</v>
      </c>
      <c r="D37" s="8">
        <f>G15</f>
        <v>0</v>
      </c>
      <c r="E37" s="8">
        <f>G16</f>
        <v>4</v>
      </c>
      <c r="F37" s="8">
        <f>G17</f>
        <v>1</v>
      </c>
      <c r="G37" s="8">
        <f>G18</f>
        <v>4</v>
      </c>
      <c r="H37" s="8">
        <f>G19</f>
        <v>1</v>
      </c>
      <c r="I37" s="8">
        <f>G20</f>
        <v>6</v>
      </c>
      <c r="J37" s="8">
        <f>SUM(C37:I37)</f>
        <v>16</v>
      </c>
      <c r="K37" s="27"/>
      <c r="L37" s="27"/>
      <c r="M37" s="27"/>
      <c r="N37" s="27"/>
      <c r="O37" s="27"/>
      <c r="P37" s="27"/>
      <c r="Q37" s="27"/>
    </row>
    <row r="38" spans="1:25" s="2" customFormat="1">
      <c r="B38" s="8"/>
      <c r="C38" s="8"/>
      <c r="D38" s="8"/>
      <c r="E38" s="8"/>
      <c r="F38" s="8"/>
      <c r="G38" s="8"/>
      <c r="H38" s="8"/>
      <c r="I38" s="8"/>
      <c r="J38" s="8"/>
      <c r="K38" s="26"/>
      <c r="L38" s="26"/>
      <c r="M38" s="26"/>
      <c r="N38" s="26"/>
      <c r="O38" s="26"/>
      <c r="P38" s="26"/>
      <c r="Q38" s="26"/>
    </row>
    <row r="39" spans="1:25" s="2" customFormat="1">
      <c r="A39" s="18" t="s">
        <v>4192</v>
      </c>
      <c r="B39" s="8">
        <v>2016</v>
      </c>
      <c r="C39" s="8">
        <f>H5</f>
        <v>1</v>
      </c>
      <c r="D39" s="8">
        <f>H6</f>
        <v>0</v>
      </c>
      <c r="E39" s="8">
        <f>H7</f>
        <v>3</v>
      </c>
      <c r="F39" s="8">
        <f>H8</f>
        <v>4</v>
      </c>
      <c r="G39" s="8">
        <f>H9</f>
        <v>3</v>
      </c>
      <c r="H39" s="8">
        <f>H10</f>
        <v>2</v>
      </c>
      <c r="I39" s="8">
        <f>H11</f>
        <v>1</v>
      </c>
      <c r="J39" s="8">
        <f>SUM(C39:I39)</f>
        <v>14</v>
      </c>
      <c r="K39" s="26"/>
      <c r="L39" s="26"/>
      <c r="M39" s="26"/>
      <c r="N39" s="26"/>
      <c r="O39" s="26"/>
      <c r="P39" s="26"/>
      <c r="Q39" s="26"/>
    </row>
    <row r="40" spans="1:25" s="2" customFormat="1">
      <c r="A40" s="19" t="s">
        <v>4193</v>
      </c>
      <c r="B40" s="8"/>
      <c r="C40" s="8">
        <f>H14</f>
        <v>0</v>
      </c>
      <c r="D40" s="8">
        <f>H15</f>
        <v>0</v>
      </c>
      <c r="E40" s="8">
        <f>H16</f>
        <v>1</v>
      </c>
      <c r="F40" s="8">
        <f>H17</f>
        <v>3</v>
      </c>
      <c r="G40" s="8">
        <f>H18</f>
        <v>2</v>
      </c>
      <c r="H40" s="8">
        <f>H19</f>
        <v>4</v>
      </c>
      <c r="I40" s="8">
        <f>H20</f>
        <v>19</v>
      </c>
      <c r="J40" s="8">
        <f>SUM(C40:I40)</f>
        <v>29</v>
      </c>
      <c r="K40" s="26"/>
      <c r="L40" s="26"/>
      <c r="M40" s="26"/>
      <c r="N40" s="26"/>
      <c r="O40" s="26"/>
      <c r="P40" s="26"/>
      <c r="Q40" s="26"/>
    </row>
    <row r="41" spans="1:25" s="2" customFormat="1">
      <c r="B41" s="8"/>
      <c r="C41" s="8"/>
      <c r="D41" s="8"/>
      <c r="E41" s="8"/>
      <c r="F41" s="8"/>
      <c r="G41" s="8"/>
      <c r="H41" s="8"/>
      <c r="I41" s="8"/>
      <c r="J41" s="8"/>
      <c r="K41" s="26"/>
      <c r="L41" s="26"/>
      <c r="M41" s="26"/>
      <c r="N41" s="26"/>
      <c r="O41" s="26"/>
      <c r="P41" s="26"/>
      <c r="Q41" s="26"/>
    </row>
    <row r="42" spans="1:25" s="2" customFormat="1">
      <c r="A42" s="18" t="s">
        <v>4192</v>
      </c>
      <c r="B42" s="8">
        <v>2017</v>
      </c>
      <c r="C42" s="8">
        <f>I5</f>
        <v>1</v>
      </c>
      <c r="D42" s="8">
        <f>I6</f>
        <v>0</v>
      </c>
      <c r="E42" s="8">
        <f>I7</f>
        <v>10</v>
      </c>
      <c r="F42" s="8">
        <f>I8</f>
        <v>5</v>
      </c>
      <c r="G42" s="8">
        <f>I9</f>
        <v>7</v>
      </c>
      <c r="H42" s="8">
        <f>I10</f>
        <v>4</v>
      </c>
      <c r="I42" s="8">
        <f>I11</f>
        <v>1</v>
      </c>
      <c r="J42" s="8">
        <f>SUM(C42:I42)</f>
        <v>28</v>
      </c>
      <c r="K42" s="26"/>
      <c r="L42" s="26"/>
      <c r="M42" s="26"/>
      <c r="N42" s="26"/>
      <c r="O42" s="26"/>
      <c r="P42" s="26"/>
      <c r="Q42" s="26"/>
    </row>
    <row r="43" spans="1:25" s="2" customFormat="1">
      <c r="A43" s="19" t="s">
        <v>4193</v>
      </c>
      <c r="B43" s="8"/>
      <c r="C43" s="8">
        <f>I14</f>
        <v>4</v>
      </c>
      <c r="D43" s="8">
        <f>I15</f>
        <v>0</v>
      </c>
      <c r="E43" s="8">
        <f>I16</f>
        <v>2</v>
      </c>
      <c r="F43" s="8">
        <f>I17</f>
        <v>5</v>
      </c>
      <c r="G43" s="8">
        <f>I18</f>
        <v>3</v>
      </c>
      <c r="H43" s="8">
        <f>I19</f>
        <v>5</v>
      </c>
      <c r="I43" s="8">
        <f>I20</f>
        <v>17</v>
      </c>
      <c r="J43" s="8">
        <f>SUM(C43:I43)</f>
        <v>36</v>
      </c>
      <c r="K43" s="26"/>
      <c r="L43" s="26"/>
      <c r="M43" s="26"/>
      <c r="N43" s="26"/>
      <c r="O43" s="26"/>
      <c r="P43" s="26"/>
      <c r="Q43" s="26"/>
    </row>
    <row r="44" spans="1:25" s="2" customFormat="1">
      <c r="B44" s="8"/>
      <c r="C44" s="8"/>
      <c r="D44" s="8"/>
      <c r="E44" s="8"/>
      <c r="F44" s="8"/>
      <c r="G44" s="8"/>
      <c r="H44" s="8"/>
      <c r="I44" s="8"/>
      <c r="J44" s="8"/>
      <c r="K44" s="26"/>
      <c r="L44" s="26"/>
      <c r="M44" s="26"/>
      <c r="N44" s="26"/>
      <c r="O44" s="26"/>
      <c r="P44" s="26"/>
      <c r="Q44" s="26"/>
    </row>
    <row r="45" spans="1:25" s="2" customFormat="1">
      <c r="A45" s="18" t="s">
        <v>4192</v>
      </c>
      <c r="B45" s="8">
        <v>2018</v>
      </c>
      <c r="C45" s="8">
        <f>J5</f>
        <v>4</v>
      </c>
      <c r="D45" s="8">
        <f>J6</f>
        <v>3</v>
      </c>
      <c r="E45" s="8">
        <f>J7</f>
        <v>15</v>
      </c>
      <c r="F45" s="8">
        <f>J8</f>
        <v>20</v>
      </c>
      <c r="G45" s="8">
        <f>J9</f>
        <v>9</v>
      </c>
      <c r="H45" s="8">
        <f>J10</f>
        <v>6</v>
      </c>
      <c r="I45" s="8">
        <f>J11</f>
        <v>2</v>
      </c>
      <c r="J45" s="8">
        <f>SUM(C45:I45)</f>
        <v>59</v>
      </c>
      <c r="K45" s="26"/>
      <c r="L45" s="26"/>
      <c r="M45" s="26"/>
      <c r="N45" s="26"/>
      <c r="O45" s="26"/>
      <c r="P45" s="26"/>
      <c r="Q45" s="26"/>
    </row>
    <row r="46" spans="1:25" s="2" customFormat="1">
      <c r="A46" s="19" t="s">
        <v>4193</v>
      </c>
      <c r="B46" s="8"/>
      <c r="C46" s="8">
        <f>J14</f>
        <v>2</v>
      </c>
      <c r="D46" s="8">
        <f>J15</f>
        <v>1</v>
      </c>
      <c r="E46" s="8">
        <f>J16</f>
        <v>4</v>
      </c>
      <c r="F46" s="8">
        <f>J17</f>
        <v>3</v>
      </c>
      <c r="G46" s="8">
        <f>J18</f>
        <v>7</v>
      </c>
      <c r="H46" s="8">
        <f>J19</f>
        <v>8</v>
      </c>
      <c r="I46" s="8">
        <f>J20</f>
        <v>16</v>
      </c>
      <c r="J46" s="8">
        <f>SUM(C46:I46)</f>
        <v>41</v>
      </c>
      <c r="K46" s="26"/>
      <c r="L46" s="26"/>
      <c r="M46" s="26"/>
      <c r="N46" s="26"/>
      <c r="O46" s="26"/>
      <c r="P46" s="26"/>
      <c r="Q46" s="26"/>
    </row>
    <row r="47" spans="1:25" s="2" customFormat="1">
      <c r="B47" s="8"/>
      <c r="C47" s="8"/>
      <c r="D47" s="8"/>
      <c r="E47" s="8"/>
      <c r="F47" s="8"/>
      <c r="G47" s="8"/>
      <c r="H47" s="8"/>
      <c r="I47" s="8"/>
      <c r="J47" s="8"/>
      <c r="K47" s="26"/>
      <c r="L47" s="26"/>
      <c r="M47" s="26"/>
      <c r="N47" s="26"/>
      <c r="O47" s="26"/>
      <c r="P47" s="26"/>
      <c r="Q47" s="26"/>
    </row>
    <row r="48" spans="1:25" s="2" customFormat="1">
      <c r="A48" s="18" t="s">
        <v>4192</v>
      </c>
      <c r="B48" s="8">
        <v>2019</v>
      </c>
      <c r="C48" s="8">
        <f>K5</f>
        <v>4</v>
      </c>
      <c r="D48" s="8">
        <f>K6</f>
        <v>2</v>
      </c>
      <c r="E48" s="8">
        <f>K7</f>
        <v>21</v>
      </c>
      <c r="F48" s="8">
        <f>K8</f>
        <v>21</v>
      </c>
      <c r="G48" s="8">
        <f>K9</f>
        <v>21</v>
      </c>
      <c r="H48" s="8">
        <f>K10</f>
        <v>4</v>
      </c>
      <c r="I48" s="8">
        <f>K11</f>
        <v>3</v>
      </c>
      <c r="J48" s="8">
        <f>SUM(C48:I48)</f>
        <v>76</v>
      </c>
      <c r="K48" s="26"/>
      <c r="L48" s="26"/>
      <c r="M48" s="26"/>
      <c r="N48" s="26"/>
      <c r="O48" s="26"/>
      <c r="P48" s="26"/>
      <c r="Q48" s="26"/>
    </row>
    <row r="49" spans="1:17" s="2" customFormat="1">
      <c r="A49" s="19" t="s">
        <v>4193</v>
      </c>
      <c r="B49" s="8"/>
      <c r="C49" s="8">
        <f>K14</f>
        <v>2</v>
      </c>
      <c r="D49" s="8">
        <f>K15</f>
        <v>1</v>
      </c>
      <c r="E49" s="8">
        <f>K16</f>
        <v>2</v>
      </c>
      <c r="F49" s="8">
        <f>K17</f>
        <v>5</v>
      </c>
      <c r="G49" s="8">
        <f>K18</f>
        <v>6</v>
      </c>
      <c r="H49" s="8">
        <f>K19</f>
        <v>6</v>
      </c>
      <c r="I49" s="8">
        <f>K20</f>
        <v>25</v>
      </c>
      <c r="J49" s="8">
        <f>SUM(C49:I49)</f>
        <v>47</v>
      </c>
      <c r="K49" s="26"/>
      <c r="L49" s="26"/>
      <c r="M49" s="26"/>
      <c r="N49" s="26"/>
      <c r="O49" s="26"/>
      <c r="P49" s="26"/>
      <c r="Q49" s="26"/>
    </row>
    <row r="50" spans="1:17" s="2" customFormat="1">
      <c r="B50" s="8"/>
      <c r="C50" s="8"/>
      <c r="D50" s="8"/>
      <c r="E50" s="8"/>
      <c r="F50" s="8"/>
      <c r="G50" s="8"/>
      <c r="H50" s="8"/>
      <c r="I50" s="8"/>
      <c r="J50" s="8"/>
      <c r="K50" s="26"/>
      <c r="L50" s="26"/>
      <c r="M50" s="26"/>
      <c r="N50" s="26"/>
      <c r="O50" s="26"/>
      <c r="P50" s="26"/>
      <c r="Q50" s="26"/>
    </row>
    <row r="51" spans="1:17" s="2" customFormat="1">
      <c r="A51" s="18" t="s">
        <v>4192</v>
      </c>
      <c r="B51" s="8">
        <v>2020</v>
      </c>
      <c r="C51" s="8">
        <f>L5</f>
        <v>4</v>
      </c>
      <c r="D51" s="8">
        <f>L6</f>
        <v>5</v>
      </c>
      <c r="E51" s="8">
        <f>L7</f>
        <v>21</v>
      </c>
      <c r="F51" s="8">
        <f>L8</f>
        <v>21</v>
      </c>
      <c r="G51" s="8">
        <f>L9</f>
        <v>22</v>
      </c>
      <c r="H51" s="8">
        <f>L10</f>
        <v>11</v>
      </c>
      <c r="I51" s="8">
        <f>L11</f>
        <v>3</v>
      </c>
      <c r="J51" s="8">
        <f>SUM(C51:I51)</f>
        <v>87</v>
      </c>
      <c r="K51" s="26"/>
      <c r="L51" s="26"/>
      <c r="M51" s="26"/>
      <c r="N51" s="26"/>
      <c r="O51" s="26"/>
      <c r="P51" s="26"/>
      <c r="Q51" s="26"/>
    </row>
    <row r="52" spans="1:17" s="2" customFormat="1">
      <c r="A52" s="19" t="s">
        <v>4193</v>
      </c>
      <c r="B52" s="8"/>
      <c r="C52" s="8">
        <f>L14</f>
        <v>3</v>
      </c>
      <c r="D52" s="8">
        <f>L15</f>
        <v>1</v>
      </c>
      <c r="E52" s="8">
        <f>L16</f>
        <v>3</v>
      </c>
      <c r="F52" s="8">
        <f>L17</f>
        <v>3</v>
      </c>
      <c r="G52" s="8">
        <f>L18</f>
        <v>1</v>
      </c>
      <c r="H52" s="8">
        <f>L19</f>
        <v>2</v>
      </c>
      <c r="I52" s="8">
        <f>L20</f>
        <v>13</v>
      </c>
      <c r="J52" s="8">
        <f>SUM(C52:I52)</f>
        <v>26</v>
      </c>
      <c r="K52" s="26"/>
      <c r="L52" s="26"/>
      <c r="M52" s="26"/>
      <c r="N52" s="26"/>
      <c r="O52" s="26"/>
      <c r="P52" s="26"/>
      <c r="Q52" s="26"/>
    </row>
    <row r="53" spans="1:17" s="2" customFormat="1">
      <c r="B53" s="8"/>
      <c r="C53" s="8"/>
      <c r="D53" s="8"/>
      <c r="E53" s="8"/>
      <c r="F53" s="8"/>
      <c r="G53" s="8"/>
      <c r="H53" s="8"/>
      <c r="I53" s="8"/>
      <c r="J53" s="8"/>
      <c r="K53" s="26"/>
      <c r="L53" s="26"/>
      <c r="M53" s="26"/>
      <c r="N53" s="26"/>
      <c r="O53" s="26"/>
      <c r="P53" s="26"/>
      <c r="Q53" s="26"/>
    </row>
    <row r="54" spans="1:17" s="2" customFormat="1">
      <c r="A54" s="18" t="s">
        <v>4192</v>
      </c>
      <c r="B54" s="8">
        <v>2021</v>
      </c>
      <c r="C54" s="8">
        <f>M5</f>
        <v>10</v>
      </c>
      <c r="D54" s="8">
        <f>M6</f>
        <v>8</v>
      </c>
      <c r="E54" s="8">
        <f>M7</f>
        <v>37</v>
      </c>
      <c r="F54" s="8">
        <f>M8</f>
        <v>31</v>
      </c>
      <c r="G54" s="8">
        <f>M9</f>
        <v>30</v>
      </c>
      <c r="H54" s="8">
        <f>M10</f>
        <v>15</v>
      </c>
      <c r="I54" s="8">
        <f>M11</f>
        <v>7</v>
      </c>
      <c r="J54" s="8">
        <f>SUM(C54:I54)</f>
        <v>138</v>
      </c>
      <c r="K54" s="26"/>
      <c r="L54" s="26"/>
      <c r="M54" s="26"/>
      <c r="N54" s="26"/>
      <c r="O54" s="26"/>
      <c r="P54" s="26"/>
      <c r="Q54" s="26"/>
    </row>
    <row r="55" spans="1:17" s="2" customFormat="1">
      <c r="A55" s="19" t="s">
        <v>4193</v>
      </c>
      <c r="B55" s="8"/>
      <c r="C55" s="8">
        <f>M14</f>
        <v>2</v>
      </c>
      <c r="D55" s="8">
        <f>M15</f>
        <v>1</v>
      </c>
      <c r="E55" s="8">
        <f>M16</f>
        <v>2</v>
      </c>
      <c r="F55" s="8">
        <f>M17</f>
        <v>4</v>
      </c>
      <c r="G55" s="8">
        <f>M18</f>
        <v>4</v>
      </c>
      <c r="H55" s="8">
        <f>M19</f>
        <v>8</v>
      </c>
      <c r="I55" s="8">
        <f>M20</f>
        <v>34</v>
      </c>
      <c r="J55" s="8">
        <f>SUM(C55:I55)</f>
        <v>55</v>
      </c>
      <c r="K55" s="26"/>
      <c r="L55" s="26"/>
      <c r="M55" s="26"/>
      <c r="N55" s="26"/>
      <c r="O55" s="26"/>
      <c r="P55" s="26"/>
      <c r="Q55" s="26"/>
    </row>
    <row r="56" spans="1:17" s="2" customFormat="1">
      <c r="B56" s="8"/>
      <c r="C56" s="8"/>
      <c r="D56" s="8"/>
      <c r="E56" s="8"/>
      <c r="F56" s="8"/>
      <c r="G56" s="8"/>
      <c r="H56" s="8"/>
      <c r="I56" s="8"/>
      <c r="J56" s="8"/>
      <c r="K56" s="26"/>
      <c r="L56" s="26"/>
      <c r="M56" s="26"/>
      <c r="N56" s="26"/>
      <c r="O56" s="26"/>
      <c r="P56" s="26"/>
      <c r="Q56" s="26"/>
    </row>
    <row r="57" spans="1:17" s="2" customFormat="1">
      <c r="A57" s="18" t="s">
        <v>4192</v>
      </c>
      <c r="B57" s="8">
        <v>2022</v>
      </c>
      <c r="C57" s="8">
        <f>N5</f>
        <v>9</v>
      </c>
      <c r="D57" s="8">
        <f>N6</f>
        <v>4</v>
      </c>
      <c r="E57" s="8">
        <f>N7</f>
        <v>33</v>
      </c>
      <c r="F57" s="8">
        <f>N8</f>
        <v>23</v>
      </c>
      <c r="G57" s="8">
        <f>N9</f>
        <v>21</v>
      </c>
      <c r="H57" s="8">
        <f>N10</f>
        <v>8</v>
      </c>
      <c r="I57" s="8">
        <f>N11</f>
        <v>3</v>
      </c>
      <c r="J57" s="8">
        <f>SUM(C57:I57)</f>
        <v>101</v>
      </c>
      <c r="K57" s="26"/>
      <c r="L57" s="26"/>
      <c r="M57" s="26"/>
      <c r="N57" s="26"/>
      <c r="O57" s="26"/>
      <c r="P57" s="26"/>
      <c r="Q57" s="26"/>
    </row>
    <row r="58" spans="1:17" s="2" customFormat="1">
      <c r="A58" s="19" t="s">
        <v>4193</v>
      </c>
      <c r="B58" s="8"/>
      <c r="C58" s="8">
        <f>N14</f>
        <v>1</v>
      </c>
      <c r="D58" s="8">
        <f>N15</f>
        <v>2</v>
      </c>
      <c r="E58" s="8">
        <f>N16</f>
        <v>7</v>
      </c>
      <c r="F58" s="8">
        <f>N17</f>
        <v>7</v>
      </c>
      <c r="G58" s="8">
        <f>N18</f>
        <v>4</v>
      </c>
      <c r="H58" s="8">
        <f>N19</f>
        <v>5</v>
      </c>
      <c r="I58" s="8">
        <f>N20</f>
        <v>14</v>
      </c>
      <c r="J58" s="8">
        <f>SUM(C58:I58)</f>
        <v>40</v>
      </c>
      <c r="K58" s="26"/>
      <c r="L58" s="26"/>
      <c r="M58" s="26"/>
      <c r="N58" s="26"/>
      <c r="O58" s="26"/>
      <c r="P58" s="26"/>
      <c r="Q58" s="26"/>
    </row>
    <row r="59" spans="1:17" s="2" customFormat="1">
      <c r="J59" s="2">
        <f>SUM(J24:J58)</f>
        <v>834</v>
      </c>
    </row>
    <row r="60" spans="1:17" s="2" customFormat="1"/>
    <row r="61" spans="1:17" s="2" customFormat="1"/>
    <row r="62" spans="1:17" s="2" customFormat="1"/>
    <row r="63" spans="1:17" s="2" customFormat="1"/>
    <row r="64" spans="1:17" s="2" customFormat="1"/>
    <row r="65" s="2" customFormat="1"/>
    <row r="66" s="2" customFormat="1"/>
    <row r="67" s="2" customFormat="1"/>
    <row r="68" s="2" customFormat="1"/>
    <row r="69" s="2" customFormat="1"/>
    <row r="70" s="2" customFormat="1"/>
    <row r="71" s="2" customFormat="1"/>
    <row r="72" s="2" customFormat="1"/>
    <row r="73" s="2" customFormat="1"/>
    <row r="74" s="2" customFormat="1"/>
    <row r="75" s="2" customFormat="1"/>
    <row r="76" s="2" customFormat="1"/>
    <row r="77" s="2" customFormat="1"/>
    <row r="78" s="2" customFormat="1"/>
    <row r="79" s="2" customFormat="1"/>
    <row r="80" s="2" customFormat="1"/>
    <row r="81" s="2" customFormat="1"/>
    <row r="82" s="2" customFormat="1"/>
    <row r="83" s="2" customFormat="1"/>
    <row r="84" s="2" customFormat="1"/>
    <row r="85" s="2" customFormat="1"/>
    <row r="86" s="2" customFormat="1"/>
    <row r="87" s="2" customFormat="1"/>
    <row r="88" s="2" customFormat="1"/>
    <row r="89" s="2" customFormat="1"/>
    <row r="90" s="2" customFormat="1"/>
    <row r="91" s="2" customFormat="1"/>
    <row r="92" s="2" customFormat="1"/>
    <row r="93" s="2" customFormat="1"/>
    <row r="94" s="2" customFormat="1"/>
  </sheetData>
  <mergeCells count="2">
    <mergeCell ref="A5:A11"/>
    <mergeCell ref="A14:A20"/>
  </mergeCells>
  <phoneticPr fontId="11" type="noConversion"/>
  <conditionalFormatting sqref="B5:B11">
    <cfRule type="colorScale" priority="11">
      <colorScale>
        <cfvo type="min"/>
        <cfvo type="max"/>
        <color rgb="FFFF7128"/>
        <color rgb="FFFFEF9C"/>
      </colorScale>
    </cfRule>
    <cfRule type="colorScale" priority="12">
      <colorScale>
        <cfvo type="num" val="0"/>
        <cfvo type="num" val="0"/>
        <color rgb="FFFFC000"/>
        <color theme="0"/>
      </colorScale>
    </cfRule>
  </conditionalFormatting>
  <conditionalFormatting sqref="B14:B20">
    <cfRule type="colorScale" priority="9">
      <colorScale>
        <cfvo type="min"/>
        <cfvo type="max"/>
        <color rgb="FFFF7128"/>
        <color rgb="FFFFEF9C"/>
      </colorScale>
    </cfRule>
    <cfRule type="colorScale" priority="10">
      <colorScale>
        <cfvo type="num" val="0"/>
        <cfvo type="num" val="0"/>
        <color rgb="FFFFC000"/>
        <color theme="0"/>
      </colorScale>
    </cfRule>
  </conditionalFormatting>
  <conditionalFormatting sqref="C22:I23">
    <cfRule type="colorScale" priority="7">
      <colorScale>
        <cfvo type="min"/>
        <cfvo type="max"/>
        <color rgb="FFFF7128"/>
        <color rgb="FFFFEF9C"/>
      </colorScale>
    </cfRule>
    <cfRule type="colorScale" priority="8">
      <colorScale>
        <cfvo type="num" val="0"/>
        <cfvo type="num" val="0"/>
        <color rgb="FFFFC000"/>
        <color theme="0"/>
      </colorScale>
    </cfRule>
  </conditionalFormatting>
  <conditionalFormatting sqref="K22:Q22">
    <cfRule type="colorScale" priority="5">
      <colorScale>
        <cfvo type="min"/>
        <cfvo type="max"/>
        <color rgb="FFFF7128"/>
        <color rgb="FFFFEF9C"/>
      </colorScale>
    </cfRule>
    <cfRule type="colorScale" priority="6">
      <colorScale>
        <cfvo type="num" val="0"/>
        <cfvo type="num" val="0"/>
        <color rgb="FFFFC000"/>
        <color theme="0"/>
      </colorScale>
    </cfRule>
  </conditionalFormatting>
  <conditionalFormatting sqref="P5:P11">
    <cfRule type="colorScale" priority="1">
      <colorScale>
        <cfvo type="min"/>
        <cfvo type="max"/>
        <color rgb="FFFF7128"/>
        <color rgb="FFFFEF9C"/>
      </colorScale>
    </cfRule>
    <cfRule type="colorScale" priority="2">
      <colorScale>
        <cfvo type="num" val="0"/>
        <cfvo type="num" val="0"/>
        <color rgb="FFFFC000"/>
        <color theme="0"/>
      </colorScale>
    </cfRule>
  </conditionalFormatting>
  <conditionalFormatting sqref="S22:Y22">
    <cfRule type="colorScale" priority="3">
      <colorScale>
        <cfvo type="min"/>
        <cfvo type="max"/>
        <color rgb="FFFF7128"/>
        <color rgb="FFFFEF9C"/>
      </colorScale>
    </cfRule>
    <cfRule type="colorScale" priority="4">
      <colorScale>
        <cfvo type="num" val="0"/>
        <cfvo type="num" val="0"/>
        <color rgb="FFFFC000"/>
        <color theme="0"/>
      </colorScale>
    </cfRule>
  </conditionalFormatting>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F62"/>
  <sheetViews>
    <sheetView zoomScale="70" zoomScaleNormal="70" workbookViewId="0">
      <selection activeCell="O39" sqref="O39"/>
    </sheetView>
  </sheetViews>
  <sheetFormatPr defaultColWidth="8.81640625" defaultRowHeight="14"/>
  <cols>
    <col min="1" max="1" width="8.81640625" style="1"/>
    <col min="2" max="2" width="30" style="1" customWidth="1"/>
    <col min="3" max="3" width="21.08984375" style="1" customWidth="1"/>
    <col min="4" max="4" width="27.08984375" style="1" customWidth="1"/>
    <col min="5" max="5" width="14.36328125" style="1" customWidth="1"/>
    <col min="6" max="16384" width="8.81640625" style="1"/>
  </cols>
  <sheetData>
    <row r="2" spans="1:6">
      <c r="A2" s="2"/>
      <c r="B2" s="2"/>
      <c r="C2" s="2"/>
      <c r="D2" s="2"/>
      <c r="E2" s="2"/>
      <c r="F2" s="2"/>
    </row>
    <row r="3" spans="1:6" ht="46" customHeight="1">
      <c r="A3" s="2"/>
      <c r="B3" s="3" t="s">
        <v>7</v>
      </c>
      <c r="C3" s="7" t="s">
        <v>4194</v>
      </c>
      <c r="D3" s="7" t="s">
        <v>4195</v>
      </c>
      <c r="E3" s="8" t="s">
        <v>4181</v>
      </c>
      <c r="F3" s="2"/>
    </row>
    <row r="4" spans="1:6">
      <c r="A4" s="2"/>
      <c r="B4" s="6">
        <v>1</v>
      </c>
      <c r="C4" s="8">
        <v>6</v>
      </c>
      <c r="D4" s="8">
        <f>COUNTIF(data_processing_1!C$2:C$531,6)</f>
        <v>21</v>
      </c>
      <c r="E4" s="8">
        <f>SUM(D4:D10)</f>
        <v>530</v>
      </c>
      <c r="F4" s="2"/>
    </row>
    <row r="5" spans="1:6">
      <c r="A5" s="2"/>
      <c r="B5" s="6">
        <v>1</v>
      </c>
      <c r="C5" s="8">
        <v>5</v>
      </c>
      <c r="D5" s="8">
        <f>COUNTIF(data_processing_1!C$2:C$531,5)</f>
        <v>54</v>
      </c>
      <c r="E5" s="8"/>
      <c r="F5" s="2"/>
    </row>
    <row r="6" spans="1:6">
      <c r="A6" s="2"/>
      <c r="B6" s="6">
        <v>1</v>
      </c>
      <c r="C6" s="8">
        <v>4</v>
      </c>
      <c r="D6" s="8">
        <f>COUNTIF(data_processing_1!C$2:C$531,4)</f>
        <v>117</v>
      </c>
      <c r="E6" s="8"/>
      <c r="F6" s="2"/>
    </row>
    <row r="7" spans="1:6">
      <c r="A7" s="2"/>
      <c r="B7" s="6">
        <v>1</v>
      </c>
      <c r="C7" s="8">
        <v>3</v>
      </c>
      <c r="D7" s="8">
        <f>COUNTIF(data_processing_1!C$2:C$531,3)</f>
        <v>133</v>
      </c>
      <c r="E7" s="8"/>
      <c r="F7" s="2"/>
    </row>
    <row r="8" spans="1:6">
      <c r="A8" s="2"/>
      <c r="B8" s="6">
        <v>1</v>
      </c>
      <c r="C8" s="8">
        <v>2</v>
      </c>
      <c r="D8" s="8">
        <f>COUNTIF(data_processing_1!C$2:C$531,2)</f>
        <v>149</v>
      </c>
      <c r="E8" s="8"/>
      <c r="F8" s="2"/>
    </row>
    <row r="9" spans="1:6">
      <c r="A9" s="2"/>
      <c r="B9" s="6">
        <v>1</v>
      </c>
      <c r="C9" s="8">
        <v>1</v>
      </c>
      <c r="D9" s="8">
        <f>COUNTIF(data_processing_1!C$2:C$531,1)</f>
        <v>23</v>
      </c>
      <c r="E9" s="8"/>
      <c r="F9" s="2"/>
    </row>
    <row r="10" spans="1:6">
      <c r="A10" s="2"/>
      <c r="B10" s="9">
        <v>1</v>
      </c>
      <c r="C10" s="14">
        <v>0</v>
      </c>
      <c r="D10" s="8">
        <f>COUNTIF(data_processing_1!C$2:C$531,0)</f>
        <v>33</v>
      </c>
      <c r="E10" s="8"/>
      <c r="F10" s="2"/>
    </row>
    <row r="11" spans="1:6">
      <c r="A11" s="2"/>
      <c r="B11" s="10">
        <v>0</v>
      </c>
      <c r="C11" s="8">
        <v>6</v>
      </c>
      <c r="D11" s="8">
        <f>COUNTIF(data_processing_1!M$2:M$305,6)</f>
        <v>150</v>
      </c>
      <c r="E11" s="8">
        <f>SUM(D11:D17)</f>
        <v>304</v>
      </c>
      <c r="F11" s="2"/>
    </row>
    <row r="12" spans="1:6">
      <c r="A12" s="2"/>
      <c r="B12" s="10">
        <v>0</v>
      </c>
      <c r="C12" s="8">
        <v>5</v>
      </c>
      <c r="D12" s="8">
        <f>COUNTIF(data_processing_1!M$2:M$305,5)</f>
        <v>40</v>
      </c>
      <c r="E12" s="8"/>
      <c r="F12" s="2"/>
    </row>
    <row r="13" spans="1:6">
      <c r="A13" s="2"/>
      <c r="B13" s="10">
        <v>0</v>
      </c>
      <c r="C13" s="8">
        <v>4</v>
      </c>
      <c r="D13" s="8">
        <f>COUNTIF(data_processing_1!M$2:M$305,4)</f>
        <v>33</v>
      </c>
      <c r="E13" s="8"/>
      <c r="F13" s="2"/>
    </row>
    <row r="14" spans="1:6">
      <c r="A14" s="2"/>
      <c r="B14" s="10">
        <v>0</v>
      </c>
      <c r="C14" s="8">
        <v>3</v>
      </c>
      <c r="D14" s="8">
        <f>COUNTIF(data_processing_1!M$2:M$305,3)</f>
        <v>33</v>
      </c>
      <c r="E14" s="8"/>
      <c r="F14" s="2"/>
    </row>
    <row r="15" spans="1:6">
      <c r="A15" s="2"/>
      <c r="B15" s="10">
        <v>0</v>
      </c>
      <c r="C15" s="8">
        <v>2</v>
      </c>
      <c r="D15" s="8">
        <f>COUNTIF(data_processing_1!M$2:M$305,2)</f>
        <v>28</v>
      </c>
      <c r="E15" s="8"/>
      <c r="F15" s="2"/>
    </row>
    <row r="16" spans="1:6">
      <c r="A16" s="2"/>
      <c r="B16" s="10">
        <v>0</v>
      </c>
      <c r="C16" s="8">
        <v>1</v>
      </c>
      <c r="D16" s="8">
        <f>COUNTIF(data_processing_1!M$2:M$305,1)</f>
        <v>6</v>
      </c>
      <c r="E16" s="8"/>
      <c r="F16" s="2"/>
    </row>
    <row r="17" spans="1:6">
      <c r="A17" s="2"/>
      <c r="B17" s="10">
        <v>0</v>
      </c>
      <c r="C17" s="8">
        <v>0</v>
      </c>
      <c r="D17" s="8">
        <f>COUNTIF(data_processing_1!M$2:M$305,0)</f>
        <v>14</v>
      </c>
      <c r="E17" s="8"/>
      <c r="F17" s="2"/>
    </row>
    <row r="18" spans="1:6">
      <c r="A18" s="2"/>
      <c r="B18" s="8"/>
      <c r="C18" s="8"/>
      <c r="D18" s="8"/>
      <c r="E18" s="8">
        <f>E4+E11</f>
        <v>834</v>
      </c>
      <c r="F18" s="2"/>
    </row>
    <row r="19" spans="1:6">
      <c r="A19" s="2"/>
      <c r="B19" s="2"/>
      <c r="C19" s="2"/>
      <c r="D19" s="2"/>
      <c r="E19" s="2"/>
      <c r="F19" s="2"/>
    </row>
    <row r="20" spans="1:6">
      <c r="A20" s="2"/>
      <c r="B20" s="2"/>
      <c r="C20" s="2"/>
      <c r="D20" s="2"/>
      <c r="E20" s="2"/>
      <c r="F20" s="2"/>
    </row>
    <row r="21" spans="1:6" ht="28">
      <c r="A21" s="2"/>
      <c r="B21" s="3" t="s">
        <v>7</v>
      </c>
      <c r="C21" s="8" t="str">
        <f>C3</f>
        <v>Interation number</v>
      </c>
      <c r="D21" s="8" t="str">
        <f>D3</f>
        <v>number of studies</v>
      </c>
      <c r="E21" s="2"/>
      <c r="F21" s="2"/>
    </row>
    <row r="22" spans="1:6">
      <c r="A22" s="2"/>
      <c r="B22" s="10">
        <v>-1</v>
      </c>
      <c r="C22" s="8">
        <f t="shared" ref="C22:D28" si="0">C11</f>
        <v>6</v>
      </c>
      <c r="D22" s="8">
        <f t="shared" si="0"/>
        <v>150</v>
      </c>
      <c r="E22" s="2"/>
      <c r="F22" s="2"/>
    </row>
    <row r="23" spans="1:6">
      <c r="A23" s="2"/>
      <c r="B23" s="10">
        <v>-1</v>
      </c>
      <c r="C23" s="8">
        <f t="shared" si="0"/>
        <v>5</v>
      </c>
      <c r="D23" s="8">
        <f t="shared" si="0"/>
        <v>40</v>
      </c>
      <c r="E23" s="2"/>
      <c r="F23" s="2"/>
    </row>
    <row r="24" spans="1:6">
      <c r="A24" s="2"/>
      <c r="B24" s="10">
        <v>-1</v>
      </c>
      <c r="C24" s="8">
        <f t="shared" si="0"/>
        <v>4</v>
      </c>
      <c r="D24" s="8">
        <f t="shared" si="0"/>
        <v>33</v>
      </c>
      <c r="E24" s="2"/>
      <c r="F24" s="2"/>
    </row>
    <row r="25" spans="1:6">
      <c r="A25" s="2"/>
      <c r="B25" s="10">
        <v>-1</v>
      </c>
      <c r="C25" s="8">
        <f t="shared" si="0"/>
        <v>3</v>
      </c>
      <c r="D25" s="8">
        <f t="shared" si="0"/>
        <v>33</v>
      </c>
      <c r="E25" s="2"/>
      <c r="F25" s="2"/>
    </row>
    <row r="26" spans="1:6">
      <c r="A26" s="2"/>
      <c r="B26" s="10">
        <v>-1</v>
      </c>
      <c r="C26" s="8">
        <f t="shared" si="0"/>
        <v>2</v>
      </c>
      <c r="D26" s="8">
        <f t="shared" si="0"/>
        <v>28</v>
      </c>
      <c r="E26" s="2"/>
      <c r="F26" s="2"/>
    </row>
    <row r="27" spans="1:6">
      <c r="A27" s="2"/>
      <c r="B27" s="10">
        <v>-1</v>
      </c>
      <c r="C27" s="8">
        <f t="shared" si="0"/>
        <v>1</v>
      </c>
      <c r="D27" s="8">
        <f t="shared" si="0"/>
        <v>6</v>
      </c>
      <c r="E27" s="2"/>
      <c r="F27" s="2"/>
    </row>
    <row r="28" spans="1:6">
      <c r="A28" s="2"/>
      <c r="B28" s="10">
        <v>-1</v>
      </c>
      <c r="C28" s="8">
        <f t="shared" si="0"/>
        <v>0</v>
      </c>
      <c r="D28" s="8">
        <f t="shared" si="0"/>
        <v>14</v>
      </c>
      <c r="E28" s="2"/>
      <c r="F28" s="2"/>
    </row>
    <row r="29" spans="1:6">
      <c r="A29" s="2"/>
      <c r="B29" s="6">
        <f t="shared" ref="B29:D35" si="1">B4</f>
        <v>1</v>
      </c>
      <c r="C29" s="8">
        <f t="shared" si="1"/>
        <v>6</v>
      </c>
      <c r="D29" s="8">
        <f t="shared" si="1"/>
        <v>21</v>
      </c>
      <c r="E29" s="2"/>
      <c r="F29" s="2"/>
    </row>
    <row r="30" spans="1:6">
      <c r="A30" s="2"/>
      <c r="B30" s="6">
        <f t="shared" si="1"/>
        <v>1</v>
      </c>
      <c r="C30" s="8">
        <f t="shared" si="1"/>
        <v>5</v>
      </c>
      <c r="D30" s="8">
        <f t="shared" si="1"/>
        <v>54</v>
      </c>
      <c r="E30" s="2"/>
      <c r="F30" s="2"/>
    </row>
    <row r="31" spans="1:6">
      <c r="A31" s="2"/>
      <c r="B31" s="6">
        <f t="shared" si="1"/>
        <v>1</v>
      </c>
      <c r="C31" s="8">
        <f t="shared" si="1"/>
        <v>4</v>
      </c>
      <c r="D31" s="8">
        <f t="shared" si="1"/>
        <v>117</v>
      </c>
      <c r="E31" s="2"/>
      <c r="F31" s="2"/>
    </row>
    <row r="32" spans="1:6">
      <c r="A32" s="2"/>
      <c r="B32" s="6">
        <f t="shared" si="1"/>
        <v>1</v>
      </c>
      <c r="C32" s="8">
        <f t="shared" si="1"/>
        <v>3</v>
      </c>
      <c r="D32" s="8">
        <f t="shared" si="1"/>
        <v>133</v>
      </c>
      <c r="E32" s="2"/>
      <c r="F32" s="2"/>
    </row>
    <row r="33" spans="1:6">
      <c r="A33" s="2"/>
      <c r="B33" s="6">
        <f t="shared" si="1"/>
        <v>1</v>
      </c>
      <c r="C33" s="8">
        <f t="shared" si="1"/>
        <v>2</v>
      </c>
      <c r="D33" s="8">
        <f t="shared" si="1"/>
        <v>149</v>
      </c>
      <c r="E33" s="2"/>
      <c r="F33" s="2"/>
    </row>
    <row r="34" spans="1:6">
      <c r="A34" s="2"/>
      <c r="B34" s="6">
        <f t="shared" si="1"/>
        <v>1</v>
      </c>
      <c r="C34" s="8">
        <f t="shared" si="1"/>
        <v>1</v>
      </c>
      <c r="D34" s="8">
        <f t="shared" si="1"/>
        <v>23</v>
      </c>
      <c r="E34" s="2"/>
      <c r="F34" s="2"/>
    </row>
    <row r="35" spans="1:6">
      <c r="A35" s="2"/>
      <c r="B35" s="6">
        <f t="shared" si="1"/>
        <v>1</v>
      </c>
      <c r="C35" s="8">
        <f t="shared" si="1"/>
        <v>0</v>
      </c>
      <c r="D35" s="8">
        <f t="shared" si="1"/>
        <v>33</v>
      </c>
      <c r="E35" s="2"/>
      <c r="F35" s="2"/>
    </row>
    <row r="36" spans="1:6">
      <c r="A36" s="2"/>
      <c r="B36" s="2"/>
      <c r="C36" s="2"/>
      <c r="D36" s="2"/>
      <c r="E36" s="2"/>
      <c r="F36" s="2"/>
    </row>
    <row r="37" spans="1:6">
      <c r="A37" s="2"/>
      <c r="B37" s="2"/>
      <c r="C37" s="2"/>
      <c r="D37" s="2"/>
      <c r="E37" s="2"/>
      <c r="F37" s="2"/>
    </row>
    <row r="38" spans="1:6">
      <c r="A38" s="2"/>
      <c r="B38" s="2"/>
      <c r="C38" s="2"/>
      <c r="D38" s="2"/>
      <c r="E38" s="2"/>
      <c r="F38" s="2"/>
    </row>
    <row r="39" spans="1:6">
      <c r="A39" s="2"/>
      <c r="B39" s="2"/>
      <c r="C39" s="2"/>
      <c r="D39" s="2"/>
      <c r="E39" s="2"/>
      <c r="F39" s="2"/>
    </row>
    <row r="40" spans="1:6">
      <c r="A40" s="2"/>
      <c r="B40" s="2"/>
      <c r="C40" s="2"/>
      <c r="D40" s="2"/>
      <c r="E40" s="2"/>
      <c r="F40" s="2"/>
    </row>
    <row r="41" spans="1:6">
      <c r="A41" s="2"/>
      <c r="B41" s="2"/>
      <c r="C41" s="2"/>
      <c r="D41" s="2"/>
      <c r="E41" s="12"/>
      <c r="F41" s="12"/>
    </row>
    <row r="42" spans="1:6">
      <c r="A42" s="2"/>
      <c r="B42" s="2"/>
      <c r="C42" s="2"/>
      <c r="D42" s="2"/>
      <c r="E42" s="2"/>
      <c r="F42" s="2"/>
    </row>
    <row r="43" spans="1:6">
      <c r="A43" s="2"/>
      <c r="B43" s="2"/>
      <c r="C43" s="2"/>
      <c r="D43" s="2"/>
      <c r="E43" s="2"/>
      <c r="F43" s="2"/>
    </row>
    <row r="44" spans="1:6">
      <c r="A44" s="2"/>
      <c r="B44" s="2"/>
      <c r="C44" s="2"/>
      <c r="D44" s="2"/>
      <c r="E44" s="2"/>
      <c r="F44" s="2"/>
    </row>
    <row r="45" spans="1:6">
      <c r="A45" s="2"/>
      <c r="B45" s="2"/>
      <c r="C45" s="2"/>
      <c r="D45" s="2"/>
      <c r="E45" s="2"/>
      <c r="F45" s="2"/>
    </row>
    <row r="46" spans="1:6">
      <c r="A46" s="2"/>
      <c r="B46" s="2"/>
      <c r="C46" s="2"/>
      <c r="D46" s="2"/>
      <c r="E46" s="2"/>
      <c r="F46" s="2"/>
    </row>
    <row r="47" spans="1:6">
      <c r="A47" s="2"/>
      <c r="B47" s="2"/>
      <c r="C47" s="2"/>
      <c r="D47" s="2"/>
      <c r="E47" s="2"/>
      <c r="F47" s="2"/>
    </row>
    <row r="48" spans="1:6">
      <c r="A48" s="2"/>
      <c r="B48" s="2"/>
      <c r="C48" s="2"/>
      <c r="D48" s="2"/>
      <c r="E48" s="2"/>
      <c r="F48" s="2"/>
    </row>
    <row r="49" spans="1:6">
      <c r="A49" s="2"/>
      <c r="B49" s="2"/>
      <c r="C49" s="2"/>
      <c r="D49" s="2"/>
      <c r="E49" s="2"/>
      <c r="F49" s="2"/>
    </row>
    <row r="50" spans="1:6">
      <c r="A50" s="2"/>
      <c r="B50" s="2"/>
      <c r="C50" s="2"/>
      <c r="D50" s="2"/>
      <c r="E50" s="2"/>
      <c r="F50" s="2"/>
    </row>
    <row r="51" spans="1:6">
      <c r="A51" s="2"/>
      <c r="B51" s="2"/>
      <c r="C51" s="2"/>
      <c r="D51" s="2"/>
      <c r="E51" s="2"/>
      <c r="F51" s="2"/>
    </row>
    <row r="52" spans="1:6">
      <c r="A52" s="2"/>
      <c r="B52" s="2"/>
      <c r="C52" s="2"/>
      <c r="D52" s="2"/>
      <c r="E52" s="2"/>
      <c r="F52" s="2"/>
    </row>
    <row r="53" spans="1:6">
      <c r="A53" s="2"/>
      <c r="B53" s="2"/>
      <c r="C53" s="2"/>
      <c r="D53" s="2"/>
      <c r="E53" s="2"/>
      <c r="F53" s="2"/>
    </row>
    <row r="54" spans="1:6">
      <c r="A54" s="2"/>
      <c r="B54" s="2"/>
      <c r="C54" s="2"/>
      <c r="D54" s="2"/>
      <c r="E54" s="2"/>
      <c r="F54" s="2"/>
    </row>
    <row r="55" spans="1:6">
      <c r="A55" s="2"/>
      <c r="B55" s="2"/>
      <c r="C55" s="15"/>
      <c r="D55" s="2"/>
      <c r="E55" s="2"/>
      <c r="F55" s="2"/>
    </row>
    <row r="56" spans="1:6">
      <c r="A56" s="2"/>
      <c r="B56" s="2"/>
      <c r="C56" s="2"/>
      <c r="D56" s="2"/>
      <c r="E56" s="2"/>
      <c r="F56" s="2"/>
    </row>
    <row r="57" spans="1:6">
      <c r="A57" s="2"/>
      <c r="B57" s="2"/>
      <c r="C57" s="2"/>
      <c r="D57" s="2"/>
      <c r="E57" s="2"/>
      <c r="F57" s="2"/>
    </row>
    <row r="58" spans="1:6">
      <c r="A58" s="2"/>
      <c r="B58" s="2"/>
      <c r="C58" s="2"/>
      <c r="D58" s="2"/>
      <c r="E58" s="2"/>
      <c r="F58" s="2"/>
    </row>
    <row r="59" spans="1:6">
      <c r="A59" s="2"/>
      <c r="B59" s="2"/>
      <c r="C59" s="2"/>
      <c r="D59" s="2"/>
      <c r="E59" s="2"/>
      <c r="F59" s="2"/>
    </row>
    <row r="60" spans="1:6">
      <c r="A60" s="2"/>
      <c r="B60" s="2"/>
      <c r="C60" s="2"/>
      <c r="D60" s="2"/>
      <c r="E60" s="2"/>
      <c r="F60" s="2"/>
    </row>
    <row r="61" spans="1:6">
      <c r="A61" s="2"/>
      <c r="B61" s="12"/>
      <c r="C61" s="2"/>
      <c r="D61" s="2"/>
      <c r="E61" s="2"/>
      <c r="F61" s="2"/>
    </row>
    <row r="62" spans="1:6">
      <c r="A62" s="2"/>
      <c r="B62" s="2"/>
      <c r="C62" s="2"/>
      <c r="D62" s="2"/>
      <c r="E62" s="2"/>
      <c r="F62" s="2"/>
    </row>
  </sheetData>
  <phoneticPr fontId="11" type="noConversion"/>
  <conditionalFormatting sqref="B3">
    <cfRule type="cellIs" dxfId="2" priority="2" operator="equal">
      <formula>1</formula>
    </cfRule>
  </conditionalFormatting>
  <conditionalFormatting sqref="B21">
    <cfRule type="cellIs" dxfId="1" priority="1" operator="equal">
      <formula>1</formula>
    </cfRule>
  </conditionalFormatting>
  <conditionalFormatting sqref="B61">
    <cfRule type="colorScale" priority="3">
      <colorScale>
        <cfvo type="min"/>
        <cfvo type="max"/>
        <color rgb="FFFF7128"/>
        <color rgb="FFFFEF9C"/>
      </colorScale>
    </cfRule>
    <cfRule type="colorScale" priority="4">
      <colorScale>
        <cfvo type="num" val="0"/>
        <cfvo type="num" val="0"/>
        <color rgb="FFFFC000"/>
        <color theme="0"/>
      </colorScale>
    </cfRule>
  </conditionalFormatting>
  <conditionalFormatting sqref="C3">
    <cfRule type="colorScale" priority="11">
      <colorScale>
        <cfvo type="min"/>
        <cfvo type="max"/>
        <color rgb="FFFF7128"/>
        <color rgb="FFFFEF9C"/>
      </colorScale>
    </cfRule>
    <cfRule type="colorScale" priority="12">
      <colorScale>
        <cfvo type="num" val="0"/>
        <cfvo type="num" val="0"/>
        <color rgb="FFFFC000"/>
        <color theme="0"/>
      </colorScale>
    </cfRule>
  </conditionalFormatting>
  <conditionalFormatting sqref="D3">
    <cfRule type="colorScale" priority="9">
      <colorScale>
        <cfvo type="min"/>
        <cfvo type="max"/>
        <color rgb="FFFF7128"/>
        <color rgb="FFFFEF9C"/>
      </colorScale>
    </cfRule>
    <cfRule type="colorScale" priority="10">
      <colorScale>
        <cfvo type="num" val="0"/>
        <cfvo type="num" val="0"/>
        <color rgb="FFFFC000"/>
        <color theme="0"/>
      </colorScale>
    </cfRule>
  </conditionalFormatting>
  <conditionalFormatting sqref="E41">
    <cfRule type="colorScale" priority="7">
      <colorScale>
        <cfvo type="min"/>
        <cfvo type="max"/>
        <color rgb="FFFF7128"/>
        <color rgb="FFFFEF9C"/>
      </colorScale>
    </cfRule>
    <cfRule type="colorScale" priority="8">
      <colorScale>
        <cfvo type="num" val="0"/>
        <cfvo type="num" val="0"/>
        <color rgb="FFFFC000"/>
        <color theme="0"/>
      </colorScale>
    </cfRule>
  </conditionalFormatting>
  <conditionalFormatting sqref="F41">
    <cfRule type="colorScale" priority="5">
      <colorScale>
        <cfvo type="min"/>
        <cfvo type="max"/>
        <color rgb="FFFF7128"/>
        <color rgb="FFFFEF9C"/>
      </colorScale>
    </cfRule>
    <cfRule type="colorScale" priority="6">
      <colorScale>
        <cfvo type="num" val="0"/>
        <cfvo type="num" val="0"/>
        <color rgb="FFFFC000"/>
        <color theme="0"/>
      </colorScale>
    </cfRule>
  </conditionalFormatting>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G59"/>
  <sheetViews>
    <sheetView zoomScale="85" zoomScaleNormal="85" workbookViewId="0">
      <selection activeCell="R22" sqref="R22"/>
    </sheetView>
  </sheetViews>
  <sheetFormatPr defaultColWidth="8.81640625" defaultRowHeight="14"/>
  <cols>
    <col min="1" max="2" width="8.81640625" style="1"/>
    <col min="3" max="3" width="17.6328125" style="1" customWidth="1"/>
    <col min="4" max="4" width="19.90625" style="1" customWidth="1"/>
    <col min="5" max="5" width="18.453125" style="1" customWidth="1"/>
    <col min="6" max="6" width="15.6328125" style="1" customWidth="1"/>
    <col min="7" max="16384" width="8.81640625" style="1"/>
  </cols>
  <sheetData>
    <row r="2" spans="2:7" ht="56">
      <c r="B2" s="2"/>
      <c r="C2" s="3" t="s">
        <v>7</v>
      </c>
      <c r="D2" s="4" t="s">
        <v>4196</v>
      </c>
      <c r="E2" s="4" t="s">
        <v>4197</v>
      </c>
      <c r="F2" s="5" t="s">
        <v>4181</v>
      </c>
      <c r="G2" s="2"/>
    </row>
    <row r="3" spans="2:7">
      <c r="B3" s="2"/>
      <c r="C3" s="6">
        <v>1</v>
      </c>
      <c r="D3" s="7" t="s">
        <v>4001</v>
      </c>
      <c r="E3" s="8">
        <f>COUNTIF(data_processing_1!D$2:D$531,1)</f>
        <v>271</v>
      </c>
      <c r="F3" s="8">
        <f>SUM(E3:E8)</f>
        <v>1584</v>
      </c>
      <c r="G3" s="2"/>
    </row>
    <row r="4" spans="2:7">
      <c r="B4" s="2"/>
      <c r="C4" s="6">
        <v>1</v>
      </c>
      <c r="D4" s="7" t="s">
        <v>4002</v>
      </c>
      <c r="E4" s="8">
        <f>COUNTIF(data_processing_1!E$2:E$531,1)</f>
        <v>446</v>
      </c>
      <c r="F4" s="8"/>
      <c r="G4" s="2"/>
    </row>
    <row r="5" spans="2:7">
      <c r="B5" s="2"/>
      <c r="C5" s="6">
        <v>1</v>
      </c>
      <c r="D5" s="7" t="s">
        <v>4003</v>
      </c>
      <c r="E5" s="8">
        <f>COUNTIF(data_processing_1!F$2:F$531,1)</f>
        <v>311</v>
      </c>
      <c r="F5" s="8"/>
      <c r="G5" s="2"/>
    </row>
    <row r="6" spans="2:7">
      <c r="B6" s="2"/>
      <c r="C6" s="6">
        <v>1</v>
      </c>
      <c r="D6" s="7" t="s">
        <v>4004</v>
      </c>
      <c r="E6" s="8">
        <f>COUNTIF(data_processing_1!G$2:G$531,1)</f>
        <v>283</v>
      </c>
      <c r="F6" s="8"/>
      <c r="G6" s="2"/>
    </row>
    <row r="7" spans="2:7">
      <c r="B7" s="2"/>
      <c r="C7" s="6">
        <v>1</v>
      </c>
      <c r="D7" s="7" t="s">
        <v>4005</v>
      </c>
      <c r="E7" s="8">
        <f>COUNTIF(data_processing_1!H$2:H$531,1)</f>
        <v>182</v>
      </c>
      <c r="F7" s="8"/>
      <c r="G7" s="2"/>
    </row>
    <row r="8" spans="2:7">
      <c r="B8" s="2"/>
      <c r="C8" s="9">
        <v>1</v>
      </c>
      <c r="D8" s="7" t="s">
        <v>4006</v>
      </c>
      <c r="E8" s="8">
        <f>COUNTIF(data_processing_1!I$2:I$531,1)</f>
        <v>91</v>
      </c>
      <c r="F8" s="8"/>
      <c r="G8" s="2"/>
    </row>
    <row r="9" spans="2:7">
      <c r="B9" s="2"/>
      <c r="C9" s="10">
        <v>0</v>
      </c>
      <c r="D9" s="7" t="s">
        <v>4001</v>
      </c>
      <c r="E9" s="8">
        <f>COUNTIF(data_processing_1!N$2:N$305,1)</f>
        <v>240</v>
      </c>
      <c r="F9" s="8">
        <f>SUM(E9:E14)</f>
        <v>1393</v>
      </c>
      <c r="G9" s="2"/>
    </row>
    <row r="10" spans="2:7">
      <c r="B10" s="2"/>
      <c r="C10" s="10">
        <v>0</v>
      </c>
      <c r="D10" s="7" t="s">
        <v>4002</v>
      </c>
      <c r="E10" s="8">
        <f>COUNTIF(data_processing_1!O$2:O$305,1)</f>
        <v>276</v>
      </c>
      <c r="F10" s="8"/>
      <c r="G10" s="2"/>
    </row>
    <row r="11" spans="2:7">
      <c r="B11" s="2"/>
      <c r="C11" s="10">
        <v>0</v>
      </c>
      <c r="D11" s="7" t="s">
        <v>4003</v>
      </c>
      <c r="E11" s="8">
        <f>COUNTIF(data_processing_1!P$2:P$305,1)</f>
        <v>235</v>
      </c>
      <c r="F11" s="8"/>
      <c r="G11" s="2"/>
    </row>
    <row r="12" spans="2:7">
      <c r="B12" s="2"/>
      <c r="C12" s="10">
        <v>0</v>
      </c>
      <c r="D12" s="7" t="s">
        <v>4004</v>
      </c>
      <c r="E12" s="8">
        <f>COUNTIF(data_processing_1!Q$2:Q$305,1)</f>
        <v>237</v>
      </c>
      <c r="F12" s="8"/>
      <c r="G12" s="2"/>
    </row>
    <row r="13" spans="2:7">
      <c r="B13" s="2"/>
      <c r="C13" s="10">
        <v>0</v>
      </c>
      <c r="D13" s="7" t="s">
        <v>4005</v>
      </c>
      <c r="E13" s="8">
        <f>COUNTIF(data_processing_1!R$2:R$305,1)</f>
        <v>224</v>
      </c>
      <c r="F13" s="8"/>
      <c r="G13" s="2"/>
    </row>
    <row r="14" spans="2:7">
      <c r="B14" s="2"/>
      <c r="C14" s="10">
        <v>0</v>
      </c>
      <c r="D14" s="7" t="s">
        <v>4006</v>
      </c>
      <c r="E14" s="8">
        <f>COUNTIF(data_processing_1!S$2:S$305,1)</f>
        <v>181</v>
      </c>
      <c r="F14" s="8"/>
      <c r="G14" s="2"/>
    </row>
    <row r="15" spans="2:7">
      <c r="B15" s="2"/>
      <c r="C15" s="2"/>
      <c r="D15" s="2"/>
      <c r="E15" s="2"/>
      <c r="F15" s="2"/>
      <c r="G15" s="2"/>
    </row>
    <row r="16" spans="2:7">
      <c r="B16" s="2"/>
      <c r="C16" s="2"/>
      <c r="D16" s="2"/>
      <c r="E16" s="2"/>
      <c r="F16" s="2"/>
      <c r="G16" s="2"/>
    </row>
    <row r="17" spans="2:7">
      <c r="B17" s="2"/>
      <c r="C17" s="11"/>
      <c r="D17" s="6" t="s">
        <v>4198</v>
      </c>
      <c r="E17" s="10" t="s">
        <v>4199</v>
      </c>
      <c r="F17" s="2"/>
      <c r="G17" s="2"/>
    </row>
    <row r="18" spans="2:7">
      <c r="B18" s="2"/>
      <c r="C18" s="7" t="s">
        <v>4001</v>
      </c>
      <c r="D18" s="8">
        <f>E3</f>
        <v>271</v>
      </c>
      <c r="E18" s="8">
        <f>E9</f>
        <v>240</v>
      </c>
      <c r="F18" s="12"/>
      <c r="G18" s="2"/>
    </row>
    <row r="19" spans="2:7">
      <c r="B19" s="2"/>
      <c r="C19" s="7" t="s">
        <v>4004</v>
      </c>
      <c r="D19" s="8">
        <f>E6</f>
        <v>283</v>
      </c>
      <c r="E19" s="8">
        <f>E12</f>
        <v>237</v>
      </c>
      <c r="F19" s="2"/>
      <c r="G19" s="2"/>
    </row>
    <row r="20" spans="2:7">
      <c r="B20" s="2"/>
      <c r="C20" s="7" t="s">
        <v>4002</v>
      </c>
      <c r="D20" s="8">
        <f>E4</f>
        <v>446</v>
      </c>
      <c r="E20" s="8">
        <f>E10</f>
        <v>276</v>
      </c>
      <c r="F20" s="2"/>
      <c r="G20" s="2"/>
    </row>
    <row r="21" spans="2:7">
      <c r="B21" s="2"/>
      <c r="C21" s="7" t="s">
        <v>4006</v>
      </c>
      <c r="D21" s="8">
        <f>E8</f>
        <v>91</v>
      </c>
      <c r="E21" s="8">
        <f>E14</f>
        <v>181</v>
      </c>
      <c r="F21" s="2"/>
      <c r="G21" s="2"/>
    </row>
    <row r="22" spans="2:7">
      <c r="B22" s="2"/>
      <c r="C22" s="7" t="s">
        <v>4003</v>
      </c>
      <c r="D22" s="8">
        <f>E5</f>
        <v>311</v>
      </c>
      <c r="E22" s="8">
        <f>E11</f>
        <v>235</v>
      </c>
      <c r="F22" s="2"/>
      <c r="G22" s="2"/>
    </row>
    <row r="23" spans="2:7">
      <c r="B23" s="2"/>
      <c r="C23" s="7" t="s">
        <v>4005</v>
      </c>
      <c r="D23" s="8">
        <f>E7</f>
        <v>182</v>
      </c>
      <c r="E23" s="8">
        <f>E13</f>
        <v>224</v>
      </c>
      <c r="F23" s="2"/>
      <c r="G23" s="2"/>
    </row>
    <row r="24" spans="2:7">
      <c r="B24" s="2"/>
      <c r="C24" s="2"/>
      <c r="D24" s="2"/>
      <c r="E24" s="13"/>
      <c r="F24" s="2"/>
      <c r="G24" s="2"/>
    </row>
    <row r="25" spans="2:7">
      <c r="B25" s="2"/>
      <c r="C25" s="2"/>
      <c r="D25" s="2"/>
      <c r="E25" s="13"/>
      <c r="F25" s="2"/>
      <c r="G25" s="2"/>
    </row>
    <row r="26" spans="2:7">
      <c r="B26" s="2"/>
      <c r="C26" s="2"/>
      <c r="D26" s="2"/>
      <c r="E26" s="13"/>
      <c r="F26" s="2"/>
      <c r="G26" s="2"/>
    </row>
    <row r="27" spans="2:7">
      <c r="B27" s="2"/>
      <c r="C27" s="2"/>
      <c r="D27" s="2"/>
      <c r="E27" s="13"/>
      <c r="F27" s="2"/>
      <c r="G27" s="2"/>
    </row>
    <row r="28" spans="2:7">
      <c r="B28" s="2"/>
      <c r="C28" s="2"/>
      <c r="D28" s="2"/>
      <c r="E28" s="13"/>
      <c r="F28" s="2"/>
      <c r="G28" s="2"/>
    </row>
    <row r="29" spans="2:7">
      <c r="B29" s="2"/>
      <c r="C29" s="2"/>
      <c r="D29" s="2"/>
      <c r="E29" s="13"/>
      <c r="F29" s="2"/>
      <c r="G29" s="2"/>
    </row>
    <row r="30" spans="2:7">
      <c r="B30" s="2"/>
      <c r="C30" s="2"/>
      <c r="D30" s="2"/>
      <c r="E30" s="13"/>
      <c r="F30" s="2"/>
      <c r="G30" s="2"/>
    </row>
    <row r="31" spans="2:7">
      <c r="B31" s="2"/>
      <c r="C31" s="2"/>
      <c r="D31" s="2"/>
      <c r="E31" s="2"/>
      <c r="F31" s="2"/>
      <c r="G31" s="2"/>
    </row>
    <row r="32" spans="2:7">
      <c r="B32" s="2"/>
      <c r="C32" s="2"/>
      <c r="D32" s="2"/>
      <c r="E32" s="2"/>
      <c r="F32" s="2"/>
      <c r="G32" s="2"/>
    </row>
    <row r="33" spans="2:7">
      <c r="B33" s="2"/>
      <c r="C33" s="2"/>
      <c r="D33" s="13"/>
      <c r="E33" s="13"/>
      <c r="F33" s="13"/>
      <c r="G33" s="13"/>
    </row>
    <row r="34" spans="2:7">
      <c r="B34" s="2"/>
      <c r="C34" s="2"/>
      <c r="D34" s="2"/>
      <c r="E34" s="2"/>
      <c r="F34" s="2"/>
      <c r="G34" s="2"/>
    </row>
    <row r="35" spans="2:7">
      <c r="B35" s="2"/>
      <c r="C35" s="2"/>
      <c r="D35" s="2"/>
      <c r="E35" s="2"/>
      <c r="F35" s="2"/>
      <c r="G35" s="2"/>
    </row>
    <row r="36" spans="2:7">
      <c r="B36" s="2"/>
      <c r="C36" s="2"/>
      <c r="D36" s="2"/>
      <c r="E36" s="2"/>
      <c r="F36" s="2"/>
      <c r="G36" s="2"/>
    </row>
    <row r="37" spans="2:7">
      <c r="B37" s="2"/>
      <c r="C37" s="2"/>
      <c r="D37" s="2"/>
      <c r="E37" s="2"/>
      <c r="F37" s="2"/>
      <c r="G37" s="2"/>
    </row>
    <row r="38" spans="2:7">
      <c r="B38" s="2"/>
      <c r="C38" s="2"/>
      <c r="D38" s="2"/>
      <c r="E38" s="2"/>
      <c r="F38" s="2"/>
      <c r="G38" s="2"/>
    </row>
    <row r="39" spans="2:7">
      <c r="B39" s="2"/>
      <c r="C39" s="2"/>
      <c r="D39" s="2"/>
      <c r="E39" s="2"/>
      <c r="F39" s="2"/>
      <c r="G39" s="2"/>
    </row>
    <row r="40" spans="2:7">
      <c r="B40" s="2"/>
      <c r="C40" s="2"/>
      <c r="D40" s="2"/>
      <c r="E40" s="2"/>
      <c r="F40" s="2"/>
      <c r="G40" s="2"/>
    </row>
    <row r="41" spans="2:7">
      <c r="B41" s="2"/>
      <c r="C41" s="2"/>
      <c r="D41" s="2"/>
      <c r="E41" s="2"/>
      <c r="F41" s="2"/>
      <c r="G41" s="2"/>
    </row>
    <row r="42" spans="2:7">
      <c r="B42" s="2"/>
      <c r="C42" s="2"/>
      <c r="D42" s="2"/>
      <c r="E42" s="2"/>
      <c r="F42" s="2"/>
      <c r="G42" s="2"/>
    </row>
    <row r="43" spans="2:7">
      <c r="B43" s="2"/>
      <c r="C43" s="2"/>
      <c r="D43" s="2"/>
      <c r="E43" s="2"/>
      <c r="F43" s="2"/>
      <c r="G43" s="2"/>
    </row>
    <row r="44" spans="2:7">
      <c r="B44" s="2"/>
      <c r="C44" s="2"/>
      <c r="D44" s="2"/>
      <c r="E44" s="2"/>
      <c r="F44" s="2"/>
      <c r="G44" s="2"/>
    </row>
    <row r="45" spans="2:7">
      <c r="B45" s="2"/>
      <c r="C45" s="2"/>
      <c r="D45" s="2"/>
      <c r="E45" s="2"/>
      <c r="F45" s="2"/>
      <c r="G45" s="2"/>
    </row>
    <row r="46" spans="2:7">
      <c r="B46" s="2"/>
      <c r="C46" s="2"/>
      <c r="D46" s="2"/>
      <c r="E46" s="2"/>
      <c r="F46" s="2"/>
      <c r="G46" s="2"/>
    </row>
    <row r="47" spans="2:7">
      <c r="B47" s="2"/>
      <c r="C47" s="2"/>
      <c r="D47" s="2"/>
      <c r="E47" s="2"/>
      <c r="F47" s="2"/>
      <c r="G47" s="2"/>
    </row>
    <row r="48" spans="2:7">
      <c r="B48" s="2"/>
      <c r="C48" s="2"/>
      <c r="D48" s="2"/>
      <c r="E48" s="2"/>
      <c r="F48" s="2"/>
      <c r="G48" s="2"/>
    </row>
    <row r="49" spans="2:7">
      <c r="B49" s="2"/>
      <c r="C49" s="2"/>
      <c r="D49" s="2"/>
      <c r="E49" s="2"/>
      <c r="F49" s="2"/>
      <c r="G49" s="2"/>
    </row>
    <row r="50" spans="2:7">
      <c r="B50" s="2"/>
      <c r="C50" s="2"/>
      <c r="D50" s="2"/>
      <c r="E50" s="2"/>
      <c r="F50" s="2"/>
      <c r="G50" s="2"/>
    </row>
    <row r="51" spans="2:7">
      <c r="B51" s="2"/>
      <c r="C51" s="2"/>
      <c r="D51" s="2"/>
      <c r="E51" s="2"/>
      <c r="F51" s="2"/>
      <c r="G51" s="2"/>
    </row>
    <row r="52" spans="2:7">
      <c r="B52" s="2"/>
      <c r="C52" s="2"/>
      <c r="D52" s="2"/>
      <c r="E52" s="2"/>
      <c r="F52" s="2"/>
      <c r="G52" s="2"/>
    </row>
    <row r="53" spans="2:7">
      <c r="B53" s="2"/>
      <c r="C53" s="2"/>
      <c r="D53" s="2"/>
      <c r="E53" s="2"/>
      <c r="F53" s="2"/>
      <c r="G53" s="2"/>
    </row>
    <row r="54" spans="2:7">
      <c r="B54" s="2"/>
      <c r="C54" s="2"/>
      <c r="D54" s="2"/>
      <c r="E54" s="2"/>
      <c r="F54" s="2"/>
      <c r="G54" s="2"/>
    </row>
    <row r="55" spans="2:7">
      <c r="B55" s="2"/>
      <c r="C55" s="2"/>
      <c r="D55" s="2"/>
      <c r="E55" s="2"/>
      <c r="F55" s="2"/>
      <c r="G55" s="2"/>
    </row>
    <row r="56" spans="2:7">
      <c r="B56" s="2"/>
      <c r="C56" s="2"/>
      <c r="D56" s="2"/>
      <c r="E56" s="2"/>
      <c r="F56" s="2"/>
      <c r="G56" s="2"/>
    </row>
    <row r="57" spans="2:7">
      <c r="B57" s="2"/>
      <c r="C57" s="2"/>
      <c r="D57" s="2"/>
      <c r="E57" s="2"/>
      <c r="F57" s="2"/>
      <c r="G57" s="2"/>
    </row>
    <row r="58" spans="2:7">
      <c r="B58" s="2"/>
      <c r="C58" s="2"/>
      <c r="D58" s="2"/>
      <c r="E58" s="2"/>
      <c r="F58" s="2"/>
      <c r="G58" s="2"/>
    </row>
    <row r="59" spans="2:7">
      <c r="B59" s="2"/>
      <c r="C59" s="2"/>
      <c r="D59" s="2"/>
      <c r="E59" s="2"/>
      <c r="F59" s="2"/>
      <c r="G59" s="2"/>
    </row>
  </sheetData>
  <phoneticPr fontId="11" type="noConversion"/>
  <conditionalFormatting sqref="C2">
    <cfRule type="cellIs" dxfId="0" priority="1" operator="equal">
      <formula>1</formula>
    </cfRule>
  </conditionalFormatting>
  <conditionalFormatting sqref="C18">
    <cfRule type="colorScale" priority="12">
      <colorScale>
        <cfvo type="min"/>
        <cfvo type="max"/>
        <color rgb="FFFF7128"/>
        <color rgb="FFFFEF9C"/>
      </colorScale>
    </cfRule>
    <cfRule type="colorScale" priority="13">
      <colorScale>
        <cfvo type="num" val="0"/>
        <cfvo type="num" val="0"/>
        <color rgb="FFFFC000"/>
        <color theme="0"/>
      </colorScale>
    </cfRule>
  </conditionalFormatting>
  <conditionalFormatting sqref="C19">
    <cfRule type="colorScale" priority="11">
      <colorScale>
        <cfvo type="num" val="0"/>
        <cfvo type="num" val="0"/>
        <color rgb="FFFFC000"/>
        <color theme="0"/>
      </colorScale>
    </cfRule>
    <cfRule type="colorScale" priority="10">
      <colorScale>
        <cfvo type="min"/>
        <cfvo type="max"/>
        <color rgb="FFFF7128"/>
        <color rgb="FFFFEF9C"/>
      </colorScale>
    </cfRule>
  </conditionalFormatting>
  <conditionalFormatting sqref="C20">
    <cfRule type="colorScale" priority="8">
      <colorScale>
        <cfvo type="min"/>
        <cfvo type="max"/>
        <color rgb="FFFF7128"/>
        <color rgb="FFFFEF9C"/>
      </colorScale>
    </cfRule>
    <cfRule type="colorScale" priority="9">
      <colorScale>
        <cfvo type="num" val="0"/>
        <cfvo type="num" val="0"/>
        <color rgb="FFFFC000"/>
        <color theme="0"/>
      </colorScale>
    </cfRule>
  </conditionalFormatting>
  <conditionalFormatting sqref="C21">
    <cfRule type="colorScale" priority="7">
      <colorScale>
        <cfvo type="num" val="0"/>
        <cfvo type="num" val="0"/>
        <color rgb="FFFFC000"/>
        <color theme="0"/>
      </colorScale>
    </cfRule>
    <cfRule type="colorScale" priority="6">
      <colorScale>
        <cfvo type="min"/>
        <cfvo type="max"/>
        <color rgb="FFFF7128"/>
        <color rgb="FFFFEF9C"/>
      </colorScale>
    </cfRule>
  </conditionalFormatting>
  <conditionalFormatting sqref="C22">
    <cfRule type="colorScale" priority="4">
      <colorScale>
        <cfvo type="min"/>
        <cfvo type="max"/>
        <color rgb="FFFF7128"/>
        <color rgb="FFFFEF9C"/>
      </colorScale>
    </cfRule>
    <cfRule type="colorScale" priority="5">
      <colorScale>
        <cfvo type="num" val="0"/>
        <cfvo type="num" val="0"/>
        <color rgb="FFFFC000"/>
        <color theme="0"/>
      </colorScale>
    </cfRule>
  </conditionalFormatting>
  <conditionalFormatting sqref="C23">
    <cfRule type="colorScale" priority="2">
      <colorScale>
        <cfvo type="min"/>
        <cfvo type="max"/>
        <color rgb="FFFF7128"/>
        <color rgb="FFFFEF9C"/>
      </colorScale>
    </cfRule>
    <cfRule type="colorScale" priority="3">
      <colorScale>
        <cfvo type="num" val="0"/>
        <cfvo type="num" val="0"/>
        <color rgb="FFFFC000"/>
        <color theme="0"/>
      </colorScale>
    </cfRule>
  </conditionalFormatting>
  <conditionalFormatting sqref="D2">
    <cfRule type="colorScale" priority="45">
      <colorScale>
        <cfvo type="num" val="0"/>
        <cfvo type="num" val="0"/>
        <color rgb="FFFFC000"/>
        <color theme="0"/>
      </colorScale>
    </cfRule>
    <cfRule type="colorScale" priority="44">
      <colorScale>
        <cfvo type="min"/>
        <cfvo type="max"/>
        <color rgb="FFFF7128"/>
        <color rgb="FFFFEF9C"/>
      </colorScale>
    </cfRule>
  </conditionalFormatting>
  <conditionalFormatting sqref="D3:D8">
    <cfRule type="colorScale" priority="41">
      <colorScale>
        <cfvo type="num" val="0"/>
        <cfvo type="num" val="0"/>
        <color rgb="FFFFC000"/>
        <color theme="0"/>
      </colorScale>
    </cfRule>
    <cfRule type="colorScale" priority="40">
      <colorScale>
        <cfvo type="min"/>
        <cfvo type="max"/>
        <color rgb="FFFF7128"/>
        <color rgb="FFFFEF9C"/>
      </colorScale>
    </cfRule>
  </conditionalFormatting>
  <conditionalFormatting sqref="D9:D14">
    <cfRule type="colorScale" priority="38">
      <colorScale>
        <cfvo type="min"/>
        <cfvo type="max"/>
        <color rgb="FFFF7128"/>
        <color rgb="FFFFEF9C"/>
      </colorScale>
    </cfRule>
    <cfRule type="colorScale" priority="39">
      <colorScale>
        <cfvo type="num" val="0"/>
        <cfvo type="num" val="0"/>
        <color rgb="FFFFC000"/>
        <color theme="0"/>
      </colorScale>
    </cfRule>
  </conditionalFormatting>
  <conditionalFormatting sqref="D33">
    <cfRule type="colorScale" priority="20">
      <colorScale>
        <cfvo type="min"/>
        <cfvo type="max"/>
        <color rgb="FFFF7128"/>
        <color rgb="FFFFEF9C"/>
      </colorScale>
    </cfRule>
    <cfRule type="colorScale" priority="21">
      <colorScale>
        <cfvo type="num" val="0"/>
        <cfvo type="num" val="0"/>
        <color rgb="FFFFC000"/>
        <color theme="0"/>
      </colorScale>
    </cfRule>
  </conditionalFormatting>
  <conditionalFormatting sqref="E2">
    <cfRule type="colorScale" priority="42">
      <colorScale>
        <cfvo type="min"/>
        <cfvo type="max"/>
        <color rgb="FFFF7128"/>
        <color rgb="FFFFEF9C"/>
      </colorScale>
    </cfRule>
    <cfRule type="colorScale" priority="43">
      <colorScale>
        <cfvo type="num" val="0"/>
        <cfvo type="num" val="0"/>
        <color rgb="FFFFC000"/>
        <color theme="0"/>
      </colorScale>
    </cfRule>
  </conditionalFormatting>
  <conditionalFormatting sqref="E24">
    <cfRule type="colorScale" priority="36">
      <colorScale>
        <cfvo type="min"/>
        <cfvo type="max"/>
        <color rgb="FFFF7128"/>
        <color rgb="FFFFEF9C"/>
      </colorScale>
    </cfRule>
    <cfRule type="colorScale" priority="37">
      <colorScale>
        <cfvo type="num" val="0"/>
        <cfvo type="num" val="0"/>
        <color rgb="FFFFC000"/>
        <color theme="0"/>
      </colorScale>
    </cfRule>
  </conditionalFormatting>
  <conditionalFormatting sqref="E25">
    <cfRule type="colorScale" priority="32">
      <colorScale>
        <cfvo type="min"/>
        <cfvo type="max"/>
        <color rgb="FFFF7128"/>
        <color rgb="FFFFEF9C"/>
      </colorScale>
    </cfRule>
    <cfRule type="colorScale" priority="33">
      <colorScale>
        <cfvo type="num" val="0"/>
        <cfvo type="num" val="0"/>
        <color rgb="FFFFC000"/>
        <color theme="0"/>
      </colorScale>
    </cfRule>
  </conditionalFormatting>
  <conditionalFormatting sqref="E26">
    <cfRule type="colorScale" priority="30">
      <colorScale>
        <cfvo type="min"/>
        <cfvo type="max"/>
        <color rgb="FFFF7128"/>
        <color rgb="FFFFEF9C"/>
      </colorScale>
    </cfRule>
    <cfRule type="colorScale" priority="31">
      <colorScale>
        <cfvo type="num" val="0"/>
        <cfvo type="num" val="0"/>
        <color rgb="FFFFC000"/>
        <color theme="0"/>
      </colorScale>
    </cfRule>
  </conditionalFormatting>
  <conditionalFormatting sqref="E27">
    <cfRule type="colorScale" priority="28">
      <colorScale>
        <cfvo type="min"/>
        <cfvo type="max"/>
        <color rgb="FFFF7128"/>
        <color rgb="FFFFEF9C"/>
      </colorScale>
    </cfRule>
    <cfRule type="colorScale" priority="29">
      <colorScale>
        <cfvo type="num" val="0"/>
        <cfvo type="num" val="0"/>
        <color rgb="FFFFC000"/>
        <color theme="0"/>
      </colorScale>
    </cfRule>
  </conditionalFormatting>
  <conditionalFormatting sqref="E28">
    <cfRule type="colorScale" priority="26">
      <colorScale>
        <cfvo type="min"/>
        <cfvo type="max"/>
        <color rgb="FFFF7128"/>
        <color rgb="FFFFEF9C"/>
      </colorScale>
    </cfRule>
    <cfRule type="colorScale" priority="27">
      <colorScale>
        <cfvo type="num" val="0"/>
        <cfvo type="num" val="0"/>
        <color rgb="FFFFC000"/>
        <color theme="0"/>
      </colorScale>
    </cfRule>
  </conditionalFormatting>
  <conditionalFormatting sqref="E29">
    <cfRule type="colorScale" priority="25">
      <colorScale>
        <cfvo type="num" val="0"/>
        <cfvo type="num" val="0"/>
        <color rgb="FFFFC000"/>
        <color theme="0"/>
      </colorScale>
    </cfRule>
    <cfRule type="colorScale" priority="24">
      <colorScale>
        <cfvo type="min"/>
        <cfvo type="max"/>
        <color rgb="FFFF7128"/>
        <color rgb="FFFFEF9C"/>
      </colorScale>
    </cfRule>
  </conditionalFormatting>
  <conditionalFormatting sqref="E30">
    <cfRule type="colorScale" priority="22">
      <colorScale>
        <cfvo type="min"/>
        <cfvo type="max"/>
        <color rgb="FFFF7128"/>
        <color rgb="FFFFEF9C"/>
      </colorScale>
    </cfRule>
    <cfRule type="colorScale" priority="23">
      <colorScale>
        <cfvo type="num" val="0"/>
        <cfvo type="num" val="0"/>
        <color rgb="FFFFC000"/>
        <color theme="0"/>
      </colorScale>
    </cfRule>
  </conditionalFormatting>
  <conditionalFormatting sqref="E33">
    <cfRule type="colorScale" priority="19">
      <colorScale>
        <cfvo type="num" val="0"/>
        <cfvo type="num" val="0"/>
        <color rgb="FFFFC000"/>
        <color theme="0"/>
      </colorScale>
    </cfRule>
    <cfRule type="colorScale" priority="18">
      <colorScale>
        <cfvo type="min"/>
        <cfvo type="max"/>
        <color rgb="FFFF7128"/>
        <color rgb="FFFFEF9C"/>
      </colorScale>
    </cfRule>
  </conditionalFormatting>
  <conditionalFormatting sqref="F18">
    <cfRule type="colorScale" priority="34">
      <colorScale>
        <cfvo type="min"/>
        <cfvo type="max"/>
        <color rgb="FFFF7128"/>
        <color rgb="FFFFEF9C"/>
      </colorScale>
    </cfRule>
    <cfRule type="colorScale" priority="35">
      <colorScale>
        <cfvo type="num" val="0"/>
        <cfvo type="num" val="0"/>
        <color rgb="FFFFC000"/>
        <color theme="0"/>
      </colorScale>
    </cfRule>
  </conditionalFormatting>
  <conditionalFormatting sqref="F33">
    <cfRule type="colorScale" priority="16">
      <colorScale>
        <cfvo type="min"/>
        <cfvo type="max"/>
        <color rgb="FFFF7128"/>
        <color rgb="FFFFEF9C"/>
      </colorScale>
    </cfRule>
    <cfRule type="colorScale" priority="17">
      <colorScale>
        <cfvo type="num" val="0"/>
        <cfvo type="num" val="0"/>
        <color rgb="FFFFC000"/>
        <color theme="0"/>
      </colorScale>
    </cfRule>
  </conditionalFormatting>
  <conditionalFormatting sqref="G33">
    <cfRule type="colorScale" priority="14">
      <colorScale>
        <cfvo type="min"/>
        <cfvo type="max"/>
        <color rgb="FFFF7128"/>
        <color rgb="FFFFEF9C"/>
      </colorScale>
    </cfRule>
    <cfRule type="colorScale" priority="15">
      <colorScale>
        <cfvo type="num" val="0"/>
        <cfvo type="num" val="0"/>
        <color rgb="FFFFC000"/>
        <color theme="0"/>
      </colorScale>
    </cfRule>
  </conditionalFormatting>
  <pageMargins left="0.7" right="0.7" top="0.75" bottom="0.75" header="0.3" footer="0.3"/>
  <pageSetup paperSize="9"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database including 834 studies</vt:lpstr>
      <vt:lpstr>130 studies on China</vt:lpstr>
      <vt:lpstr>data_processing_1</vt:lpstr>
      <vt:lpstr>data_processing_2</vt:lpstr>
      <vt:lpstr>Fig.3</vt:lpstr>
      <vt:lpstr>Fig.4</vt:lpstr>
      <vt:lpstr>Fig.5</vt:lpstr>
      <vt:lpstr>'database including 834 studies'!OLE_LINK49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 W. (Wei)</dc:creator>
  <cp:lastModifiedBy>Li, w. (Wei)</cp:lastModifiedBy>
  <dcterms:created xsi:type="dcterms:W3CDTF">2015-06-05T18:17:00Z</dcterms:created>
  <dcterms:modified xsi:type="dcterms:W3CDTF">2024-07-27T17:57:24Z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B6DC193B2031474BAD7C772AA880DBA5</vt:lpwstr>
  </property>
  <property fmtid="{D5CDD505-2E9C-101B-9397-08002B2CF9AE}" pid="3" name="KSOProductBuildVer">
    <vt:lpwstr>2052-12.1.0.17147</vt:lpwstr>
  </property>
</Properties>
</file>